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updateLinks="always" codeName="ThisWorkbook"/>
  <mc:AlternateContent xmlns:mc="http://schemas.openxmlformats.org/markup-compatibility/2006">
    <mc:Choice Requires="x15">
      <x15ac:absPath xmlns:x15ac="http://schemas.microsoft.com/office/spreadsheetml/2010/11/ac" url="C:\Users\Merda\Desktop\AVD Desktop Dump\AVD TOOLS\AVS TOOLS\"/>
    </mc:Choice>
  </mc:AlternateContent>
  <xr:revisionPtr revIDLastSave="0" documentId="13_ncr:1_{0C044BCE-256E-44E1-B02E-9A54ACBEDF04}" xr6:coauthVersionLast="47" xr6:coauthVersionMax="47" xr10:uidLastSave="{00000000-0000-0000-0000-000000000000}"/>
  <bookViews>
    <workbookView xWindow="19980" yWindow="3735" windowWidth="13470" windowHeight="17145" tabRatio="828" firstSheet="3" activeTab="3" xr2:uid="{1FFC3AC5-001C-40BC-822A-CC5E61FF934C}"/>
  </bookViews>
  <sheets>
    <sheet name="Main (New) (Locked)" sheetId="29" state="hidden" r:id="rId1"/>
    <sheet name="Frazer Facelift 15.09.2025 Lock" sheetId="38" state="hidden" r:id="rId2"/>
    <sheet name="Guided 4 Mark 23.10.2025" sheetId="45" state="hidden" r:id="rId3"/>
    <sheet name="Checklists" sheetId="43" r:id="rId4"/>
    <sheet name="Products" sheetId="5" r:id="rId5"/>
    <sheet name="Guided 4 Mark" sheetId="44" state="hidden" r:id="rId6"/>
    <sheet name="Guided" sheetId="41" r:id="rId7"/>
    <sheet name="Josh Straight to Youtube Sheet" sheetId="27" state="hidden" r:id="rId8"/>
    <sheet name="Info Tab. Ddrop, Proj choice" sheetId="24" state="hidden" r:id="rId9"/>
    <sheet name="Lease Calculator" sheetId="37" state="hidden" r:id="rId10"/>
    <sheet name="Fastfold Fixed Frame Screens" sheetId="46" state="hidden" r:id="rId11"/>
    <sheet name="Frazer Facelift 16.07.25" sheetId="31" state="hidden" r:id="rId12"/>
    <sheet name="Frazer Facelift 16.07 2.0" sheetId="35" state="hidden" r:id="rId13"/>
    <sheet name="AVD Pricing Tool, 11.06.25" sheetId="16" state="hidden" r:id="rId14"/>
    <sheet name="D DROP" sheetId="25" state="hidden" r:id="rId15"/>
    <sheet name="Proj Choice" sheetId="26" state="hidden" r:id="rId16"/>
    <sheet name="A - Proposal - Master - 2025 - " sheetId="17" state="hidden" r:id="rId17"/>
    <sheet name="List Config" sheetId="4" state="hidden" r:id="rId18"/>
    <sheet name="TCO Report Template" sheetId="3" state="hidden" r:id="rId19"/>
  </sheets>
  <definedNames>
    <definedName name="CustLookup" localSheetId="1">#N/A</definedName>
    <definedName name="CustLookup" localSheetId="12">#N/A</definedName>
    <definedName name="CustLookup" localSheetId="11">#N/A</definedName>
    <definedName name="CustLookup" localSheetId="2">#N/A</definedName>
    <definedName name="CustLookup" localSheetId="7">#N/A</definedName>
    <definedName name="CustLookup2" localSheetId="3">OFFSET([0]!CustList,,,,6)</definedName>
    <definedName name="CustLookup2" localSheetId="1">OFFSET([0]!CustList,,,,6)</definedName>
    <definedName name="CustLookup2" localSheetId="12">OFFSET([0]!CustList,,,,6)</definedName>
    <definedName name="CustLookup2" localSheetId="11">OFFSET([0]!CustList,,,,6)</definedName>
    <definedName name="CustLookup2" localSheetId="6">OFFSET([0]!CustList,,,,6)</definedName>
    <definedName name="CustLookup2" localSheetId="5">OFFSET([0]!CustList,,,,6)</definedName>
    <definedName name="CustLookup2" localSheetId="2">OFFSET([0]!CustList,,,,6)</definedName>
    <definedName name="CustLookup2" localSheetId="7">#N/A</definedName>
    <definedName name="CustLookup2" localSheetId="0">OFFSET('Main (New) (Locked)'!CustList,,,,6)</definedName>
    <definedName name="CustLookup2">OFFSET([0]!CustList,,,,6)</definedName>
    <definedName name="LOOP" localSheetId="13">#REF!</definedName>
    <definedName name="LOOP" localSheetId="0">#REF!</definedName>
    <definedName name="LOOPLIST" localSheetId="13">#REF!</definedName>
    <definedName name="LOOPLIST" localSheetId="0">#REF!</definedName>
    <definedName name="LOOPLOOKUP" localSheetId="13">#REF!</definedName>
    <definedName name="LOOPLOOKUP" localSheetId="0">#REF!</definedName>
    <definedName name="OTHERLIST" localSheetId="13">#REF!</definedName>
    <definedName name="OTHERLIST" localSheetId="0">#REF!</definedName>
    <definedName name="OTHERLOOKUP" localSheetId="13">#REF!</definedName>
    <definedName name="OTHERLOOKUP" localSheetId="0">#REF!</definedName>
    <definedName name="_xlnm.Print_Area" localSheetId="13">'AVD Pricing Tool, 11.06.25'!$B$1:$H$19</definedName>
    <definedName name="_xlnm.Print_Area" localSheetId="10">'Fastfold Fixed Frame Screens'!$B$1:$M$395</definedName>
    <definedName name="_xlnm.Print_Area" localSheetId="0">'Main (New) (Locked)'!$B$1:$H$19</definedName>
    <definedName name="product_col_loop" localSheetId="13">'AVD Pricing Tool, 11.06.25'!$D$76:$D$90</definedName>
    <definedName name="product_col_loop" localSheetId="0">'Main (New) (Locked)'!$D$76:$D$90</definedName>
    <definedName name="product_col_other" localSheetId="13">'AVD Pricing Tool, 11.06.25'!$D$96:$D$108</definedName>
    <definedName name="product_col_other" localSheetId="0">'Main (New) (Locked)'!$D$96:$D$108</definedName>
    <definedName name="product_col_sound" localSheetId="13">'AVD Pricing Tool, 11.06.25'!$D$41:$D$70</definedName>
    <definedName name="product_col_sound" localSheetId="0">'Main (New) (Locked)'!$D$41:$D$70</definedName>
    <definedName name="product_col_visual" localSheetId="13">'AVD Pricing Tool, 11.06.25'!$D$7:$D$35</definedName>
    <definedName name="product_col_visual" localSheetId="0">'Main (New) (Locked)'!$D$7:$D$35</definedName>
    <definedName name="ProductList" localSheetId="13">Products!$A:$A</definedName>
    <definedName name="ProductList" localSheetId="3">Products!$A:$A</definedName>
    <definedName name="ProductList" localSheetId="1">Products!$A:$A</definedName>
    <definedName name="ProductList" localSheetId="12">Products!$A:$A</definedName>
    <definedName name="ProductList" localSheetId="11">Products!$A:$A</definedName>
    <definedName name="ProductList" localSheetId="6">Products!$A:$A</definedName>
    <definedName name="ProductList" localSheetId="5">Products!$A:$A</definedName>
    <definedName name="ProductList" localSheetId="2">Products!$A:$A</definedName>
    <definedName name="ProductList" localSheetId="7">Products!$A:$A</definedName>
    <definedName name="ProductList" localSheetId="0">Products!$A:$A</definedName>
    <definedName name="ProductList">Products!$A:$A</definedName>
    <definedName name="ProductLookup" localSheetId="13">Products!$A:$A</definedName>
    <definedName name="ProductLookup" localSheetId="3">Products!$A$4:$B$503</definedName>
    <definedName name="ProductLookup" localSheetId="1">Products!$A$4:$B$503</definedName>
    <definedName name="ProductLookup" localSheetId="12">Products!$A$4:$B$503</definedName>
    <definedName name="ProductLookup" localSheetId="11">Products!$A$4:$B$503</definedName>
    <definedName name="ProductLookup" localSheetId="6">Products!$A$4:$B$503</definedName>
    <definedName name="ProductLookup" localSheetId="5">Products!$A$4:$B$503</definedName>
    <definedName name="ProductLookup" localSheetId="2">Products!$A$4:$B$503</definedName>
    <definedName name="ProductLookup" localSheetId="7">Products!$A$4:$B$503</definedName>
    <definedName name="ProductLookup" localSheetId="0">Products!$A:$A</definedName>
    <definedName name="ProductLookup">Products!$A:$A</definedName>
    <definedName name="SOUNDLIST" localSheetId="0">#REF!</definedName>
    <definedName name="SOUNDLOOKUP" localSheetId="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5" i="43" l="1"/>
  <c r="F55" i="43"/>
  <c r="J54" i="43"/>
  <c r="F54" i="43"/>
  <c r="J53" i="43"/>
  <c r="F53" i="43"/>
  <c r="J52" i="43"/>
  <c r="F52" i="43"/>
  <c r="I51" i="43"/>
  <c r="H51" i="43"/>
  <c r="I50" i="43"/>
  <c r="H50" i="43"/>
  <c r="I49" i="43"/>
  <c r="H49" i="43"/>
  <c r="I48" i="43"/>
  <c r="H48" i="43"/>
  <c r="I47" i="43"/>
  <c r="H47" i="43"/>
  <c r="I46" i="43"/>
  <c r="H46" i="43"/>
  <c r="J45" i="43"/>
  <c r="F45" i="43"/>
  <c r="I45" i="43" s="1"/>
  <c r="J44" i="43"/>
  <c r="F44" i="43"/>
  <c r="I44" i="43" s="1"/>
  <c r="J43" i="43"/>
  <c r="F43" i="43"/>
  <c r="I43" i="43" s="1"/>
  <c r="J42" i="43"/>
  <c r="F42" i="43"/>
  <c r="I42" i="43" s="1"/>
  <c r="J41" i="43"/>
  <c r="F41" i="43"/>
  <c r="I41" i="43" s="1"/>
  <c r="J40" i="43"/>
  <c r="F40" i="43"/>
  <c r="I40" i="43" s="1"/>
  <c r="J39" i="43"/>
  <c r="F39" i="43"/>
  <c r="I39" i="43" s="1"/>
  <c r="J38" i="43"/>
  <c r="F38" i="43"/>
  <c r="I38" i="43" s="1"/>
  <c r="J37" i="43"/>
  <c r="F37" i="43"/>
  <c r="I37" i="43" s="1"/>
  <c r="J36" i="43"/>
  <c r="F36" i="43"/>
  <c r="I36" i="43" s="1"/>
  <c r="J35" i="43"/>
  <c r="F35" i="43"/>
  <c r="I35" i="43" s="1"/>
  <c r="J34" i="43"/>
  <c r="F34" i="43"/>
  <c r="I34" i="43" s="1"/>
  <c r="J33" i="43"/>
  <c r="F33" i="43"/>
  <c r="I33" i="43" s="1"/>
  <c r="J32" i="43"/>
  <c r="F32" i="43"/>
  <c r="I32" i="43" s="1"/>
  <c r="J31" i="43"/>
  <c r="F31" i="43"/>
  <c r="I31" i="43" s="1"/>
  <c r="J30" i="43"/>
  <c r="F30" i="43"/>
  <c r="I30" i="43" s="1"/>
  <c r="J29" i="43"/>
  <c r="F29" i="43"/>
  <c r="I29" i="43" s="1"/>
  <c r="J28" i="43"/>
  <c r="F28" i="43"/>
  <c r="I28" i="43" s="1"/>
  <c r="J27" i="43"/>
  <c r="F27" i="43"/>
  <c r="I27" i="43" s="1"/>
  <c r="J26" i="43"/>
  <c r="F26" i="43"/>
  <c r="I26" i="43" s="1"/>
  <c r="J91" i="43"/>
  <c r="F91" i="43"/>
  <c r="J90" i="43"/>
  <c r="F90" i="43"/>
  <c r="H90" i="43" s="1"/>
  <c r="J89" i="43"/>
  <c r="F89" i="43"/>
  <c r="J88" i="43"/>
  <c r="H88" i="43"/>
  <c r="I88" i="43" s="1"/>
  <c r="F88" i="43"/>
  <c r="I87" i="43"/>
  <c r="H87" i="43"/>
  <c r="I86" i="43"/>
  <c r="H86" i="43"/>
  <c r="I85" i="43"/>
  <c r="H85" i="43"/>
  <c r="I84" i="43"/>
  <c r="H84" i="43"/>
  <c r="I83" i="43"/>
  <c r="H83" i="43"/>
  <c r="I82" i="43"/>
  <c r="H82" i="43"/>
  <c r="J81" i="43"/>
  <c r="F81" i="43"/>
  <c r="I81" i="43" s="1"/>
  <c r="J80" i="43"/>
  <c r="I80" i="43"/>
  <c r="H80" i="43"/>
  <c r="F80" i="43"/>
  <c r="J79" i="43"/>
  <c r="I79" i="43"/>
  <c r="H79" i="43"/>
  <c r="F79" i="43"/>
  <c r="J78" i="43"/>
  <c r="F78" i="43"/>
  <c r="I78" i="43" s="1"/>
  <c r="J77" i="43"/>
  <c r="F77" i="43"/>
  <c r="I77" i="43" s="1"/>
  <c r="J76" i="43"/>
  <c r="F76" i="43"/>
  <c r="I76" i="43" s="1"/>
  <c r="J75" i="43"/>
  <c r="I75" i="43"/>
  <c r="H75" i="43"/>
  <c r="F75" i="43"/>
  <c r="J74" i="43"/>
  <c r="I74" i="43"/>
  <c r="H74" i="43"/>
  <c r="F74" i="43"/>
  <c r="J73" i="43"/>
  <c r="F73" i="43"/>
  <c r="I73" i="43" s="1"/>
  <c r="J72" i="43"/>
  <c r="F72" i="43"/>
  <c r="I72" i="43" s="1"/>
  <c r="J71" i="43"/>
  <c r="F71" i="43"/>
  <c r="I71" i="43" s="1"/>
  <c r="J70" i="43"/>
  <c r="I70" i="43"/>
  <c r="H70" i="43"/>
  <c r="F70" i="43"/>
  <c r="J69" i="43"/>
  <c r="I69" i="43"/>
  <c r="H69" i="43"/>
  <c r="F69" i="43"/>
  <c r="J68" i="43"/>
  <c r="F68" i="43"/>
  <c r="I68" i="43" s="1"/>
  <c r="J67" i="43"/>
  <c r="F67" i="43"/>
  <c r="I67" i="43" s="1"/>
  <c r="J66" i="43"/>
  <c r="F66" i="43"/>
  <c r="I66" i="43" s="1"/>
  <c r="J65" i="43"/>
  <c r="I65" i="43"/>
  <c r="H65" i="43"/>
  <c r="F65" i="43"/>
  <c r="J64" i="43"/>
  <c r="I64" i="43"/>
  <c r="H64" i="43"/>
  <c r="F64" i="43"/>
  <c r="J63" i="43"/>
  <c r="F63" i="43"/>
  <c r="I63" i="43" s="1"/>
  <c r="J62" i="43"/>
  <c r="F62" i="43"/>
  <c r="I62" i="43" s="1"/>
  <c r="J343" i="43"/>
  <c r="F343" i="43"/>
  <c r="J342" i="43"/>
  <c r="F342" i="43"/>
  <c r="J341" i="43"/>
  <c r="F341" i="43"/>
  <c r="J340" i="43"/>
  <c r="F340" i="43"/>
  <c r="H340" i="43" s="1"/>
  <c r="I339" i="43"/>
  <c r="H339" i="43"/>
  <c r="I338" i="43"/>
  <c r="H338" i="43"/>
  <c r="I337" i="43"/>
  <c r="H337" i="43"/>
  <c r="I336" i="43"/>
  <c r="H336" i="43"/>
  <c r="I335" i="43"/>
  <c r="H335" i="43"/>
  <c r="I334" i="43"/>
  <c r="H334" i="43"/>
  <c r="J333" i="43"/>
  <c r="F333" i="43"/>
  <c r="I333" i="43" s="1"/>
  <c r="J332" i="43"/>
  <c r="F332" i="43"/>
  <c r="H332" i="43" s="1"/>
  <c r="J331" i="43"/>
  <c r="F331" i="43"/>
  <c r="H331" i="43" s="1"/>
  <c r="J330" i="43"/>
  <c r="F330" i="43"/>
  <c r="I330" i="43" s="1"/>
  <c r="J329" i="43"/>
  <c r="I329" i="43"/>
  <c r="F329" i="43"/>
  <c r="H329" i="43" s="1"/>
  <c r="J328" i="43"/>
  <c r="F328" i="43"/>
  <c r="I328" i="43" s="1"/>
  <c r="J327" i="43"/>
  <c r="F327" i="43"/>
  <c r="I327" i="43" s="1"/>
  <c r="J326" i="43"/>
  <c r="F326" i="43"/>
  <c r="H326" i="43" s="1"/>
  <c r="J325" i="43"/>
  <c r="F325" i="43"/>
  <c r="I325" i="43" s="1"/>
  <c r="J324" i="43"/>
  <c r="I324" i="43"/>
  <c r="F324" i="43"/>
  <c r="H324" i="43" s="1"/>
  <c r="J323" i="43"/>
  <c r="F323" i="43"/>
  <c r="I323" i="43" s="1"/>
  <c r="J322" i="43"/>
  <c r="F322" i="43"/>
  <c r="H322" i="43" s="1"/>
  <c r="J321" i="43"/>
  <c r="F321" i="43"/>
  <c r="H321" i="43" s="1"/>
  <c r="J320" i="43"/>
  <c r="F320" i="43"/>
  <c r="I320" i="43" s="1"/>
  <c r="J319" i="43"/>
  <c r="F319" i="43"/>
  <c r="I319" i="43" s="1"/>
  <c r="J318" i="43"/>
  <c r="F318" i="43"/>
  <c r="I318" i="43" s="1"/>
  <c r="J317" i="43"/>
  <c r="F317" i="43"/>
  <c r="I317" i="43" s="1"/>
  <c r="J316" i="43"/>
  <c r="I316" i="43"/>
  <c r="F316" i="43"/>
  <c r="H316" i="43" s="1"/>
  <c r="J315" i="43"/>
  <c r="F315" i="43"/>
  <c r="I315" i="43" s="1"/>
  <c r="J314" i="43"/>
  <c r="F314" i="43"/>
  <c r="I314" i="43" s="1"/>
  <c r="J307" i="43"/>
  <c r="F307" i="43"/>
  <c r="H307" i="43" s="1"/>
  <c r="J306" i="43"/>
  <c r="F306" i="43"/>
  <c r="H306" i="43" s="1"/>
  <c r="J305" i="43"/>
  <c r="F305" i="43"/>
  <c r="J304" i="43"/>
  <c r="F304" i="43"/>
  <c r="I303" i="43"/>
  <c r="H303" i="43"/>
  <c r="I302" i="43"/>
  <c r="H302" i="43"/>
  <c r="I301" i="43"/>
  <c r="H301" i="43"/>
  <c r="I300" i="43"/>
  <c r="H300" i="43"/>
  <c r="I299" i="43"/>
  <c r="H299" i="43"/>
  <c r="I298" i="43"/>
  <c r="H298" i="43"/>
  <c r="J297" i="43"/>
  <c r="F297" i="43"/>
  <c r="I297" i="43" s="1"/>
  <c r="J296" i="43"/>
  <c r="F296" i="43"/>
  <c r="I296" i="43" s="1"/>
  <c r="J295" i="43"/>
  <c r="F295" i="43"/>
  <c r="I295" i="43" s="1"/>
  <c r="J294" i="43"/>
  <c r="F294" i="43"/>
  <c r="I294" i="43" s="1"/>
  <c r="J293" i="43"/>
  <c r="F293" i="43"/>
  <c r="H293" i="43" s="1"/>
  <c r="J292" i="43"/>
  <c r="F292" i="43"/>
  <c r="I292" i="43" s="1"/>
  <c r="J291" i="43"/>
  <c r="F291" i="43"/>
  <c r="I291" i="43" s="1"/>
  <c r="J290" i="43"/>
  <c r="F290" i="43"/>
  <c r="I290" i="43" s="1"/>
  <c r="J289" i="43"/>
  <c r="F289" i="43"/>
  <c r="I289" i="43" s="1"/>
  <c r="J288" i="43"/>
  <c r="I288" i="43"/>
  <c r="F288" i="43"/>
  <c r="H288" i="43" s="1"/>
  <c r="J287" i="43"/>
  <c r="F287" i="43"/>
  <c r="I287" i="43" s="1"/>
  <c r="J286" i="43"/>
  <c r="F286" i="43"/>
  <c r="I286" i="43" s="1"/>
  <c r="J285" i="43"/>
  <c r="F285" i="43"/>
  <c r="I285" i="43" s="1"/>
  <c r="J284" i="43"/>
  <c r="F284" i="43"/>
  <c r="I284" i="43" s="1"/>
  <c r="J283" i="43"/>
  <c r="I283" i="43"/>
  <c r="F283" i="43"/>
  <c r="H283" i="43" s="1"/>
  <c r="J282" i="43"/>
  <c r="F282" i="43"/>
  <c r="I282" i="43" s="1"/>
  <c r="J281" i="43"/>
  <c r="F281" i="43"/>
  <c r="I281" i="43" s="1"/>
  <c r="J280" i="43"/>
  <c r="F280" i="43"/>
  <c r="I280" i="43" s="1"/>
  <c r="J279" i="43"/>
  <c r="F279" i="43"/>
  <c r="I279" i="43" s="1"/>
  <c r="J278" i="43"/>
  <c r="F278" i="43"/>
  <c r="H278" i="43" s="1"/>
  <c r="J271" i="43"/>
  <c r="F271" i="43"/>
  <c r="J270" i="43"/>
  <c r="F270" i="43"/>
  <c r="J269" i="43"/>
  <c r="F269" i="43"/>
  <c r="J268" i="43"/>
  <c r="I268" i="43"/>
  <c r="F268" i="43"/>
  <c r="H268" i="43" s="1"/>
  <c r="I267" i="43"/>
  <c r="H267" i="43"/>
  <c r="I266" i="43"/>
  <c r="H266" i="43"/>
  <c r="I265" i="43"/>
  <c r="H265" i="43"/>
  <c r="I264" i="43"/>
  <c r="H264" i="43"/>
  <c r="I263" i="43"/>
  <c r="H263" i="43"/>
  <c r="I262" i="43"/>
  <c r="H262" i="43"/>
  <c r="J261" i="43"/>
  <c r="H261" i="43"/>
  <c r="F261" i="43"/>
  <c r="I261" i="43" s="1"/>
  <c r="J260" i="43"/>
  <c r="F260" i="43"/>
  <c r="H260" i="43" s="1"/>
  <c r="I260" i="43" s="1"/>
  <c r="J259" i="43"/>
  <c r="F259" i="43"/>
  <c r="I259" i="43" s="1"/>
  <c r="J258" i="43"/>
  <c r="F258" i="43"/>
  <c r="I258" i="43" s="1"/>
  <c r="J257" i="43"/>
  <c r="F257" i="43"/>
  <c r="I257" i="43" s="1"/>
  <c r="J256" i="43"/>
  <c r="F256" i="43"/>
  <c r="I256" i="43" s="1"/>
  <c r="J255" i="43"/>
  <c r="I255" i="43"/>
  <c r="F255" i="43"/>
  <c r="H255" i="43" s="1"/>
  <c r="J254" i="43"/>
  <c r="F254" i="43"/>
  <c r="J253" i="43"/>
  <c r="F253" i="43"/>
  <c r="I253" i="43" s="1"/>
  <c r="J252" i="43"/>
  <c r="F252" i="43"/>
  <c r="I252" i="43" s="1"/>
  <c r="J251" i="43"/>
  <c r="F251" i="43"/>
  <c r="I251" i="43" s="1"/>
  <c r="J250" i="43"/>
  <c r="I250" i="43"/>
  <c r="F250" i="43"/>
  <c r="H250" i="43" s="1"/>
  <c r="J249" i="43"/>
  <c r="F249" i="43"/>
  <c r="I249" i="43" s="1"/>
  <c r="J248" i="43"/>
  <c r="F248" i="43"/>
  <c r="J247" i="43"/>
  <c r="F247" i="43"/>
  <c r="I247" i="43" s="1"/>
  <c r="J246" i="43"/>
  <c r="F246" i="43"/>
  <c r="I246" i="43" s="1"/>
  <c r="J245" i="43"/>
  <c r="I245" i="43"/>
  <c r="F245" i="43"/>
  <c r="H245" i="43" s="1"/>
  <c r="J244" i="43"/>
  <c r="F244" i="43"/>
  <c r="I244" i="43" s="1"/>
  <c r="J243" i="43"/>
  <c r="F243" i="43"/>
  <c r="I243" i="43" s="1"/>
  <c r="J242" i="43"/>
  <c r="F242" i="43"/>
  <c r="J235" i="43"/>
  <c r="I235" i="43"/>
  <c r="F235" i="43"/>
  <c r="H235" i="43" s="1"/>
  <c r="J234" i="43"/>
  <c r="F234" i="43"/>
  <c r="J233" i="43"/>
  <c r="F233" i="43"/>
  <c r="J232" i="43"/>
  <c r="F232" i="43"/>
  <c r="I231" i="43"/>
  <c r="H231" i="43"/>
  <c r="I230" i="43"/>
  <c r="H230" i="43"/>
  <c r="I229" i="43"/>
  <c r="H229" i="43"/>
  <c r="I228" i="43"/>
  <c r="H228" i="43"/>
  <c r="I227" i="43"/>
  <c r="H227" i="43"/>
  <c r="I226" i="43"/>
  <c r="H226" i="43"/>
  <c r="J225" i="43"/>
  <c r="F225" i="43"/>
  <c r="I225" i="43" s="1"/>
  <c r="J224" i="43"/>
  <c r="F224" i="43"/>
  <c r="I224" i="43" s="1"/>
  <c r="J223" i="43"/>
  <c r="F223" i="43"/>
  <c r="I223" i="43" s="1"/>
  <c r="J222" i="43"/>
  <c r="I222" i="43"/>
  <c r="F222" i="43"/>
  <c r="H222" i="43" s="1"/>
  <c r="J221" i="43"/>
  <c r="F221" i="43"/>
  <c r="I221" i="43" s="1"/>
  <c r="J220" i="43"/>
  <c r="F220" i="43"/>
  <c r="I220" i="43" s="1"/>
  <c r="J219" i="43"/>
  <c r="F219" i="43"/>
  <c r="I219" i="43" s="1"/>
  <c r="J218" i="43"/>
  <c r="F218" i="43"/>
  <c r="H218" i="43" s="1"/>
  <c r="J217" i="43"/>
  <c r="I217" i="43"/>
  <c r="F217" i="43"/>
  <c r="H217" i="43" s="1"/>
  <c r="J216" i="43"/>
  <c r="F216" i="43"/>
  <c r="I216" i="43" s="1"/>
  <c r="J215" i="43"/>
  <c r="F215" i="43"/>
  <c r="J214" i="43"/>
  <c r="F214" i="43"/>
  <c r="I214" i="43" s="1"/>
  <c r="J213" i="43"/>
  <c r="I213" i="43"/>
  <c r="F213" i="43"/>
  <c r="H213" i="43" s="1"/>
  <c r="J212" i="43"/>
  <c r="F212" i="43"/>
  <c r="H212" i="43" s="1"/>
  <c r="I212" i="43" s="1"/>
  <c r="J211" i="43"/>
  <c r="F211" i="43"/>
  <c r="I211" i="43" s="1"/>
  <c r="J210" i="43"/>
  <c r="F210" i="43"/>
  <c r="I210" i="43" s="1"/>
  <c r="J209" i="43"/>
  <c r="F209" i="43"/>
  <c r="J208" i="43"/>
  <c r="F208" i="43"/>
  <c r="I208" i="43" s="1"/>
  <c r="J207" i="43"/>
  <c r="I207" i="43"/>
  <c r="F207" i="43"/>
  <c r="H207" i="43" s="1"/>
  <c r="J206" i="43"/>
  <c r="F206" i="43"/>
  <c r="J199" i="43"/>
  <c r="F199" i="43"/>
  <c r="J198" i="43"/>
  <c r="H198" i="43"/>
  <c r="I198" i="43" s="1"/>
  <c r="F198" i="43"/>
  <c r="J197" i="43"/>
  <c r="F197" i="43"/>
  <c r="H197" i="43" s="1"/>
  <c r="I197" i="43" s="1"/>
  <c r="J196" i="43"/>
  <c r="F196" i="43"/>
  <c r="I195" i="43"/>
  <c r="H195" i="43"/>
  <c r="I194" i="43"/>
  <c r="H194" i="43"/>
  <c r="I193" i="43"/>
  <c r="H193" i="43"/>
  <c r="I192" i="43"/>
  <c r="H192" i="43"/>
  <c r="I191" i="43"/>
  <c r="H191" i="43"/>
  <c r="I190" i="43"/>
  <c r="H190" i="43"/>
  <c r="J189" i="43"/>
  <c r="I189" i="43"/>
  <c r="F189" i="43"/>
  <c r="H189" i="43" s="1"/>
  <c r="J188" i="43"/>
  <c r="F188" i="43"/>
  <c r="I188" i="43" s="1"/>
  <c r="J187" i="43"/>
  <c r="F187" i="43"/>
  <c r="I187" i="43" s="1"/>
  <c r="J186" i="43"/>
  <c r="F186" i="43"/>
  <c r="J185" i="43"/>
  <c r="F185" i="43"/>
  <c r="H185" i="43" s="1"/>
  <c r="J184" i="43"/>
  <c r="F184" i="43"/>
  <c r="H184" i="43" s="1"/>
  <c r="I184" i="43" s="1"/>
  <c r="J183" i="43"/>
  <c r="F183" i="43"/>
  <c r="J182" i="43"/>
  <c r="F182" i="43"/>
  <c r="J181" i="43"/>
  <c r="F181" i="43"/>
  <c r="J180" i="43"/>
  <c r="F180" i="43"/>
  <c r="I180" i="43" s="1"/>
  <c r="J179" i="43"/>
  <c r="I179" i="43"/>
  <c r="F179" i="43"/>
  <c r="H179" i="43" s="1"/>
  <c r="J178" i="43"/>
  <c r="F178" i="43"/>
  <c r="J177" i="43"/>
  <c r="F177" i="43"/>
  <c r="I177" i="43" s="1"/>
  <c r="J176" i="43"/>
  <c r="F176" i="43"/>
  <c r="I176" i="43" s="1"/>
  <c r="J175" i="43"/>
  <c r="F175" i="43"/>
  <c r="H175" i="43" s="1"/>
  <c r="I175" i="43" s="1"/>
  <c r="J174" i="43"/>
  <c r="I174" i="43"/>
  <c r="F174" i="43"/>
  <c r="H174" i="43" s="1"/>
  <c r="J173" i="43"/>
  <c r="F173" i="43"/>
  <c r="I173" i="43" s="1"/>
  <c r="J172" i="43"/>
  <c r="F172" i="43"/>
  <c r="J171" i="43"/>
  <c r="F171" i="43"/>
  <c r="I171" i="43" s="1"/>
  <c r="J170" i="43"/>
  <c r="F170" i="43"/>
  <c r="J163" i="43"/>
  <c r="F163" i="43"/>
  <c r="J162" i="43"/>
  <c r="F162" i="43"/>
  <c r="J161" i="43"/>
  <c r="F161" i="43"/>
  <c r="J160" i="43"/>
  <c r="F160" i="43"/>
  <c r="H160" i="43" s="1"/>
  <c r="I160" i="43" s="1"/>
  <c r="I159" i="43"/>
  <c r="H159" i="43"/>
  <c r="I158" i="43"/>
  <c r="H158" i="43"/>
  <c r="I157" i="43"/>
  <c r="H157" i="43"/>
  <c r="I156" i="43"/>
  <c r="H156" i="43"/>
  <c r="I155" i="43"/>
  <c r="H155" i="43"/>
  <c r="I154" i="43"/>
  <c r="H154" i="43"/>
  <c r="J153" i="43"/>
  <c r="F153" i="43"/>
  <c r="I153" i="43" s="1"/>
  <c r="J152" i="43"/>
  <c r="F152" i="43"/>
  <c r="H152" i="43" s="1"/>
  <c r="J151" i="43"/>
  <c r="I151" i="43"/>
  <c r="F151" i="43"/>
  <c r="H151" i="43" s="1"/>
  <c r="J150" i="43"/>
  <c r="F150" i="43"/>
  <c r="I150" i="43" s="1"/>
  <c r="J149" i="43"/>
  <c r="F149" i="43"/>
  <c r="J148" i="43"/>
  <c r="F148" i="43"/>
  <c r="J147" i="43"/>
  <c r="F147" i="43"/>
  <c r="J146" i="43"/>
  <c r="I146" i="43"/>
  <c r="F146" i="43"/>
  <c r="H146" i="43" s="1"/>
  <c r="J145" i="43"/>
  <c r="F145" i="43"/>
  <c r="J144" i="43"/>
  <c r="F144" i="43"/>
  <c r="J143" i="43"/>
  <c r="F143" i="43"/>
  <c r="J142" i="43"/>
  <c r="H142" i="43"/>
  <c r="I142" i="43" s="1"/>
  <c r="F142" i="43"/>
  <c r="J141" i="43"/>
  <c r="I141" i="43"/>
  <c r="F141" i="43"/>
  <c r="H141" i="43" s="1"/>
  <c r="J140" i="43"/>
  <c r="F140" i="43"/>
  <c r="J139" i="43"/>
  <c r="F139" i="43"/>
  <c r="J138" i="43"/>
  <c r="F138" i="43"/>
  <c r="J137" i="43"/>
  <c r="F137" i="43"/>
  <c r="J136" i="43"/>
  <c r="F136" i="43"/>
  <c r="H136" i="43" s="1"/>
  <c r="I136" i="43" s="1"/>
  <c r="J135" i="43"/>
  <c r="F135" i="43"/>
  <c r="J134" i="43"/>
  <c r="F134" i="43"/>
  <c r="J127" i="43"/>
  <c r="F127" i="43"/>
  <c r="J126" i="43"/>
  <c r="F126" i="43"/>
  <c r="H126" i="43" s="1"/>
  <c r="I126" i="43" s="1"/>
  <c r="J125" i="43"/>
  <c r="F125" i="43"/>
  <c r="J124" i="43"/>
  <c r="F124" i="43"/>
  <c r="I123" i="43"/>
  <c r="H123" i="43"/>
  <c r="I122" i="43"/>
  <c r="H122" i="43"/>
  <c r="I121" i="43"/>
  <c r="H121" i="43"/>
  <c r="I120" i="43"/>
  <c r="H120" i="43"/>
  <c r="I119" i="43"/>
  <c r="H119" i="43"/>
  <c r="I118" i="43"/>
  <c r="H118" i="43"/>
  <c r="J117" i="43"/>
  <c r="F117" i="43"/>
  <c r="I117" i="43" s="1"/>
  <c r="J116" i="43"/>
  <c r="F116" i="43"/>
  <c r="I116" i="43" s="1"/>
  <c r="J115" i="43"/>
  <c r="F115" i="43"/>
  <c r="I115" i="43" s="1"/>
  <c r="J114" i="43"/>
  <c r="F114" i="43"/>
  <c r="I114" i="43" s="1"/>
  <c r="J113" i="43"/>
  <c r="I113" i="43"/>
  <c r="F113" i="43"/>
  <c r="H113" i="43" s="1"/>
  <c r="J112" i="43"/>
  <c r="F112" i="43"/>
  <c r="I112" i="43" s="1"/>
  <c r="J111" i="43"/>
  <c r="F111" i="43"/>
  <c r="I111" i="43" s="1"/>
  <c r="J110" i="43"/>
  <c r="F110" i="43"/>
  <c r="I110" i="43" s="1"/>
  <c r="J109" i="43"/>
  <c r="F109" i="43"/>
  <c r="I109" i="43" s="1"/>
  <c r="J108" i="43"/>
  <c r="I108" i="43"/>
  <c r="F108" i="43"/>
  <c r="H108" i="43" s="1"/>
  <c r="J107" i="43"/>
  <c r="F107" i="43"/>
  <c r="I107" i="43" s="1"/>
  <c r="J106" i="43"/>
  <c r="F106" i="43"/>
  <c r="I106" i="43" s="1"/>
  <c r="J105" i="43"/>
  <c r="F105" i="43"/>
  <c r="I105" i="43" s="1"/>
  <c r="J104" i="43"/>
  <c r="F104" i="43"/>
  <c r="H104" i="43" s="1"/>
  <c r="J103" i="43"/>
  <c r="I103" i="43"/>
  <c r="F103" i="43"/>
  <c r="H103" i="43" s="1"/>
  <c r="J102" i="43"/>
  <c r="F102" i="43"/>
  <c r="I102" i="43" s="1"/>
  <c r="J101" i="43"/>
  <c r="F101" i="43"/>
  <c r="I101" i="43" s="1"/>
  <c r="J100" i="43"/>
  <c r="F100" i="43"/>
  <c r="I100" i="43" s="1"/>
  <c r="J99" i="43"/>
  <c r="F99" i="43"/>
  <c r="I99" i="43" s="1"/>
  <c r="J98" i="43"/>
  <c r="I98" i="43"/>
  <c r="F98" i="43"/>
  <c r="H98" i="43" s="1"/>
  <c r="J343" i="41"/>
  <c r="F343" i="41"/>
  <c r="J342" i="41"/>
  <c r="F342" i="41"/>
  <c r="J341" i="41"/>
  <c r="F341" i="41"/>
  <c r="J340" i="41"/>
  <c r="F340" i="41"/>
  <c r="H340" i="41" s="1"/>
  <c r="I339" i="41"/>
  <c r="H339" i="41"/>
  <c r="I338" i="41"/>
  <c r="H338" i="41"/>
  <c r="I337" i="41"/>
  <c r="H337" i="41"/>
  <c r="I336" i="41"/>
  <c r="H336" i="41"/>
  <c r="I335" i="41"/>
  <c r="H335" i="41"/>
  <c r="I334" i="41"/>
  <c r="H334" i="41"/>
  <c r="J333" i="41"/>
  <c r="F333" i="41"/>
  <c r="I333" i="41" s="1"/>
  <c r="J332" i="41"/>
  <c r="F332" i="41"/>
  <c r="H332" i="41" s="1"/>
  <c r="J331" i="41"/>
  <c r="I331" i="41"/>
  <c r="F331" i="41"/>
  <c r="H331" i="41" s="1"/>
  <c r="J330" i="41"/>
  <c r="F330" i="41"/>
  <c r="H330" i="41" s="1"/>
  <c r="J329" i="41"/>
  <c r="F329" i="41"/>
  <c r="I329" i="41" s="1"/>
  <c r="J328" i="41"/>
  <c r="F328" i="41"/>
  <c r="I328" i="41" s="1"/>
  <c r="J327" i="41"/>
  <c r="F327" i="41"/>
  <c r="H327" i="41" s="1"/>
  <c r="J326" i="41"/>
  <c r="F326" i="41"/>
  <c r="H326" i="41" s="1"/>
  <c r="J325" i="41"/>
  <c r="F325" i="41"/>
  <c r="I325" i="41" s="1"/>
  <c r="J324" i="41"/>
  <c r="F324" i="41"/>
  <c r="H324" i="41" s="1"/>
  <c r="J323" i="41"/>
  <c r="F323" i="41"/>
  <c r="I323" i="41" s="1"/>
  <c r="J322" i="41"/>
  <c r="F322" i="41"/>
  <c r="H322" i="41" s="1"/>
  <c r="J321" i="41"/>
  <c r="F321" i="41"/>
  <c r="H321" i="41" s="1"/>
  <c r="J320" i="41"/>
  <c r="F320" i="41"/>
  <c r="H320" i="41" s="1"/>
  <c r="J319" i="41"/>
  <c r="F319" i="41"/>
  <c r="H319" i="41" s="1"/>
  <c r="J318" i="41"/>
  <c r="F318" i="41"/>
  <c r="I318" i="41" s="1"/>
  <c r="J317" i="41"/>
  <c r="F317" i="41"/>
  <c r="H317" i="41" s="1"/>
  <c r="J316" i="41"/>
  <c r="F316" i="41"/>
  <c r="H316" i="41" s="1"/>
  <c r="J315" i="41"/>
  <c r="F315" i="41"/>
  <c r="I315" i="41" s="1"/>
  <c r="J314" i="41"/>
  <c r="F314" i="41"/>
  <c r="I314" i="41" s="1"/>
  <c r="J307" i="41"/>
  <c r="F307" i="41"/>
  <c r="J306" i="41"/>
  <c r="F306" i="41"/>
  <c r="J305" i="41"/>
  <c r="F305" i="41"/>
  <c r="H305" i="41" s="1"/>
  <c r="I305" i="41" s="1"/>
  <c r="J304" i="41"/>
  <c r="F304" i="41"/>
  <c r="H304" i="41" s="1"/>
  <c r="I304" i="41" s="1"/>
  <c r="I303" i="41"/>
  <c r="H303" i="41"/>
  <c r="I302" i="41"/>
  <c r="H302" i="41"/>
  <c r="I301" i="41"/>
  <c r="H301" i="41"/>
  <c r="I300" i="41"/>
  <c r="H300" i="41"/>
  <c r="I299" i="41"/>
  <c r="H299" i="41"/>
  <c r="I298" i="41"/>
  <c r="H298" i="41"/>
  <c r="J297" i="41"/>
  <c r="F297" i="41"/>
  <c r="H297" i="41" s="1"/>
  <c r="J296" i="41"/>
  <c r="F296" i="41"/>
  <c r="I296" i="41" s="1"/>
  <c r="J295" i="41"/>
  <c r="F295" i="41"/>
  <c r="I295" i="41" s="1"/>
  <c r="J294" i="41"/>
  <c r="F294" i="41"/>
  <c r="I294" i="41" s="1"/>
  <c r="J293" i="41"/>
  <c r="F293" i="41"/>
  <c r="I293" i="41" s="1"/>
  <c r="J292" i="41"/>
  <c r="F292" i="41"/>
  <c r="H292" i="41" s="1"/>
  <c r="J291" i="41"/>
  <c r="F291" i="41"/>
  <c r="H291" i="41" s="1"/>
  <c r="J290" i="41"/>
  <c r="F290" i="41"/>
  <c r="I290" i="41" s="1"/>
  <c r="J289" i="41"/>
  <c r="F289" i="41"/>
  <c r="I289" i="41" s="1"/>
  <c r="J288" i="41"/>
  <c r="F288" i="41"/>
  <c r="I288" i="41" s="1"/>
  <c r="J287" i="41"/>
  <c r="F287" i="41"/>
  <c r="H287" i="41" s="1"/>
  <c r="J286" i="41"/>
  <c r="F286" i="41"/>
  <c r="H286" i="41" s="1"/>
  <c r="J285" i="41"/>
  <c r="F285" i="41"/>
  <c r="I285" i="41" s="1"/>
  <c r="J284" i="41"/>
  <c r="F284" i="41"/>
  <c r="I284" i="41" s="1"/>
  <c r="J283" i="41"/>
  <c r="F283" i="41"/>
  <c r="I283" i="41" s="1"/>
  <c r="J282" i="41"/>
  <c r="F282" i="41"/>
  <c r="H282" i="41" s="1"/>
  <c r="J281" i="41"/>
  <c r="F281" i="41"/>
  <c r="H281" i="41" s="1"/>
  <c r="J280" i="41"/>
  <c r="F280" i="41"/>
  <c r="I280" i="41" s="1"/>
  <c r="J279" i="41"/>
  <c r="F279" i="41"/>
  <c r="I279" i="41" s="1"/>
  <c r="J278" i="41"/>
  <c r="F278" i="41"/>
  <c r="I278" i="41" s="1"/>
  <c r="J271" i="41"/>
  <c r="F271" i="41"/>
  <c r="H271" i="41" s="1"/>
  <c r="I271" i="41" s="1"/>
  <c r="J270" i="41"/>
  <c r="F270" i="41"/>
  <c r="J269" i="41"/>
  <c r="F269" i="41"/>
  <c r="J268" i="41"/>
  <c r="F268" i="41"/>
  <c r="I267" i="41"/>
  <c r="H267" i="41"/>
  <c r="I266" i="41"/>
  <c r="H266" i="41"/>
  <c r="I265" i="41"/>
  <c r="H265" i="41"/>
  <c r="I264" i="41"/>
  <c r="H264" i="41"/>
  <c r="I263" i="41"/>
  <c r="H263" i="41"/>
  <c r="I262" i="41"/>
  <c r="H262" i="41"/>
  <c r="J261" i="41"/>
  <c r="F261" i="41"/>
  <c r="I261" i="41" s="1"/>
  <c r="J260" i="41"/>
  <c r="F260" i="41"/>
  <c r="J259" i="41"/>
  <c r="I259" i="41"/>
  <c r="F259" i="41"/>
  <c r="H259" i="41" s="1"/>
  <c r="J258" i="41"/>
  <c r="I258" i="41"/>
  <c r="F258" i="41"/>
  <c r="H258" i="41" s="1"/>
  <c r="J257" i="41"/>
  <c r="F257" i="41"/>
  <c r="H257" i="41" s="1"/>
  <c r="J256" i="41"/>
  <c r="F256" i="41"/>
  <c r="I256" i="41" s="1"/>
  <c r="J255" i="41"/>
  <c r="F255" i="41"/>
  <c r="H255" i="41" s="1"/>
  <c r="J254" i="41"/>
  <c r="F254" i="41"/>
  <c r="H254" i="41" s="1"/>
  <c r="I254" i="41" s="1"/>
  <c r="J253" i="41"/>
  <c r="I253" i="41"/>
  <c r="F253" i="41"/>
  <c r="H253" i="41" s="1"/>
  <c r="J252" i="41"/>
  <c r="F252" i="41"/>
  <c r="I252" i="41" s="1"/>
  <c r="J251" i="41"/>
  <c r="F251" i="41"/>
  <c r="I251" i="41" s="1"/>
  <c r="J250" i="41"/>
  <c r="F250" i="41"/>
  <c r="H250" i="41" s="1"/>
  <c r="J249" i="41"/>
  <c r="I249" i="41"/>
  <c r="F249" i="41"/>
  <c r="H249" i="41" s="1"/>
  <c r="J248" i="41"/>
  <c r="F248" i="41"/>
  <c r="H248" i="41" s="1"/>
  <c r="I248" i="41" s="1"/>
  <c r="J247" i="41"/>
  <c r="F247" i="41"/>
  <c r="I247" i="41" s="1"/>
  <c r="J246" i="41"/>
  <c r="F246" i="41"/>
  <c r="I246" i="41" s="1"/>
  <c r="J245" i="41"/>
  <c r="F245" i="41"/>
  <c r="I245" i="41" s="1"/>
  <c r="J244" i="41"/>
  <c r="I244" i="41"/>
  <c r="F244" i="41"/>
  <c r="H244" i="41" s="1"/>
  <c r="J243" i="41"/>
  <c r="I243" i="41"/>
  <c r="F243" i="41"/>
  <c r="H243" i="41" s="1"/>
  <c r="J242" i="41"/>
  <c r="F242" i="41"/>
  <c r="J235" i="41"/>
  <c r="F235" i="41"/>
  <c r="J234" i="41"/>
  <c r="F234" i="41"/>
  <c r="J233" i="41"/>
  <c r="F233" i="41"/>
  <c r="H233" i="41" s="1"/>
  <c r="J232" i="41"/>
  <c r="F232" i="41"/>
  <c r="I231" i="41"/>
  <c r="H231" i="41"/>
  <c r="I230" i="41"/>
  <c r="H230" i="41"/>
  <c r="I229" i="41"/>
  <c r="H229" i="41"/>
  <c r="I228" i="41"/>
  <c r="H228" i="41"/>
  <c r="I227" i="41"/>
  <c r="H227" i="41"/>
  <c r="I226" i="41"/>
  <c r="H226" i="41"/>
  <c r="J225" i="41"/>
  <c r="F225" i="41"/>
  <c r="I225" i="41" s="1"/>
  <c r="J224" i="41"/>
  <c r="F224" i="41"/>
  <c r="H224" i="41" s="1"/>
  <c r="J223" i="41"/>
  <c r="I223" i="41"/>
  <c r="F223" i="41"/>
  <c r="H223" i="41" s="1"/>
  <c r="J222" i="41"/>
  <c r="F222" i="41"/>
  <c r="J221" i="41"/>
  <c r="F221" i="41"/>
  <c r="I221" i="41" s="1"/>
  <c r="J220" i="41"/>
  <c r="F220" i="41"/>
  <c r="H220" i="41" s="1"/>
  <c r="J219" i="41"/>
  <c r="F219" i="41"/>
  <c r="H219" i="41" s="1"/>
  <c r="J218" i="41"/>
  <c r="F218" i="41"/>
  <c r="H218" i="41" s="1"/>
  <c r="I218" i="41" s="1"/>
  <c r="J217" i="41"/>
  <c r="F217" i="41"/>
  <c r="I217" i="41" s="1"/>
  <c r="J216" i="41"/>
  <c r="F216" i="41"/>
  <c r="H216" i="41" s="1"/>
  <c r="J215" i="41"/>
  <c r="F215" i="41"/>
  <c r="J214" i="41"/>
  <c r="F214" i="41"/>
  <c r="H214" i="41" s="1"/>
  <c r="J213" i="41"/>
  <c r="I213" i="41"/>
  <c r="F213" i="41"/>
  <c r="H213" i="41" s="1"/>
  <c r="J212" i="41"/>
  <c r="F212" i="41"/>
  <c r="J211" i="41"/>
  <c r="F211" i="41"/>
  <c r="H211" i="41" s="1"/>
  <c r="J210" i="41"/>
  <c r="F210" i="41"/>
  <c r="H210" i="41" s="1"/>
  <c r="J209" i="41"/>
  <c r="F209" i="41"/>
  <c r="J208" i="41"/>
  <c r="I208" i="41"/>
  <c r="F208" i="41"/>
  <c r="H208" i="41" s="1"/>
  <c r="J207" i="41"/>
  <c r="F207" i="41"/>
  <c r="I207" i="41" s="1"/>
  <c r="J206" i="41"/>
  <c r="F206" i="41"/>
  <c r="J199" i="41"/>
  <c r="H199" i="41"/>
  <c r="I199" i="41" s="1"/>
  <c r="F199" i="41"/>
  <c r="J198" i="41"/>
  <c r="F198" i="41"/>
  <c r="J197" i="41"/>
  <c r="F197" i="41"/>
  <c r="J196" i="41"/>
  <c r="H196" i="41"/>
  <c r="I196" i="41" s="1"/>
  <c r="F196" i="41"/>
  <c r="I195" i="41"/>
  <c r="H195" i="41"/>
  <c r="I194" i="41"/>
  <c r="H194" i="41"/>
  <c r="I193" i="41"/>
  <c r="H193" i="41"/>
  <c r="I192" i="41"/>
  <c r="H192" i="41"/>
  <c r="I191" i="41"/>
  <c r="H191" i="41"/>
  <c r="I190" i="41"/>
  <c r="H190" i="41"/>
  <c r="J189" i="41"/>
  <c r="F189" i="41"/>
  <c r="H189" i="41" s="1"/>
  <c r="J188" i="41"/>
  <c r="I188" i="41"/>
  <c r="H188" i="41"/>
  <c r="F188" i="41"/>
  <c r="J187" i="41"/>
  <c r="F187" i="41"/>
  <c r="I187" i="41" s="1"/>
  <c r="J186" i="41"/>
  <c r="I186" i="41"/>
  <c r="H186" i="41"/>
  <c r="F186" i="41"/>
  <c r="J185" i="41"/>
  <c r="F185" i="41"/>
  <c r="I185" i="41" s="1"/>
  <c r="J184" i="41"/>
  <c r="F184" i="41"/>
  <c r="J183" i="41"/>
  <c r="H183" i="41"/>
  <c r="I183" i="41" s="1"/>
  <c r="F183" i="41"/>
  <c r="J182" i="41"/>
  <c r="F182" i="41"/>
  <c r="J181" i="41"/>
  <c r="H181" i="41"/>
  <c r="I181" i="41" s="1"/>
  <c r="F181" i="41"/>
  <c r="J180" i="41"/>
  <c r="F180" i="41"/>
  <c r="I180" i="41" s="1"/>
  <c r="J179" i="41"/>
  <c r="F179" i="41"/>
  <c r="H179" i="41" s="1"/>
  <c r="J178" i="41"/>
  <c r="H178" i="41"/>
  <c r="I178" i="41" s="1"/>
  <c r="F178" i="41"/>
  <c r="J177" i="41"/>
  <c r="F177" i="41"/>
  <c r="I177" i="41" s="1"/>
  <c r="J176" i="41"/>
  <c r="I176" i="41"/>
  <c r="H176" i="41"/>
  <c r="F176" i="41"/>
  <c r="J175" i="41"/>
  <c r="F175" i="41"/>
  <c r="J174" i="41"/>
  <c r="F174" i="41"/>
  <c r="I174" i="41" s="1"/>
  <c r="J173" i="41"/>
  <c r="I173" i="41"/>
  <c r="H173" i="41"/>
  <c r="F173" i="41"/>
  <c r="J172" i="41"/>
  <c r="F172" i="41"/>
  <c r="J171" i="41"/>
  <c r="I171" i="41"/>
  <c r="H171" i="41"/>
  <c r="F171" i="41"/>
  <c r="J170" i="41"/>
  <c r="F170" i="41"/>
  <c r="J163" i="41"/>
  <c r="F163" i="41"/>
  <c r="J162" i="41"/>
  <c r="F162" i="41"/>
  <c r="J161" i="41"/>
  <c r="F161" i="41"/>
  <c r="H161" i="41" s="1"/>
  <c r="I161" i="41" s="1"/>
  <c r="J160" i="41"/>
  <c r="F160" i="41"/>
  <c r="I159" i="41"/>
  <c r="H159" i="41"/>
  <c r="I158" i="41"/>
  <c r="H158" i="41"/>
  <c r="I157" i="41"/>
  <c r="H157" i="41"/>
  <c r="I156" i="41"/>
  <c r="H156" i="41"/>
  <c r="I155" i="41"/>
  <c r="H155" i="41"/>
  <c r="I154" i="41"/>
  <c r="H154" i="41"/>
  <c r="J153" i="41"/>
  <c r="I153" i="41"/>
  <c r="F153" i="41"/>
  <c r="H153" i="41" s="1"/>
  <c r="J152" i="41"/>
  <c r="F152" i="41"/>
  <c r="I152" i="41" s="1"/>
  <c r="J151" i="41"/>
  <c r="I151" i="41"/>
  <c r="F151" i="41"/>
  <c r="H151" i="41" s="1"/>
  <c r="J150" i="41"/>
  <c r="F150" i="41"/>
  <c r="I150" i="41" s="1"/>
  <c r="J149" i="41"/>
  <c r="F149" i="41"/>
  <c r="I149" i="41" s="1"/>
  <c r="J148" i="41"/>
  <c r="F148" i="41"/>
  <c r="H148" i="41" s="1"/>
  <c r="I148" i="41" s="1"/>
  <c r="J147" i="41"/>
  <c r="F147" i="41"/>
  <c r="J146" i="41"/>
  <c r="F146" i="41"/>
  <c r="J145" i="41"/>
  <c r="F145" i="41"/>
  <c r="J144" i="41"/>
  <c r="F144" i="41"/>
  <c r="H144" i="41" s="1"/>
  <c r="J143" i="41"/>
  <c r="F143" i="41"/>
  <c r="H143" i="41" s="1"/>
  <c r="I143" i="41" s="1"/>
  <c r="J142" i="41"/>
  <c r="F142" i="41"/>
  <c r="J141" i="41"/>
  <c r="F141" i="41"/>
  <c r="J140" i="41"/>
  <c r="F140" i="41"/>
  <c r="J139" i="41"/>
  <c r="F139" i="41"/>
  <c r="J138" i="41"/>
  <c r="F138" i="41"/>
  <c r="H138" i="41" s="1"/>
  <c r="I138" i="41" s="1"/>
  <c r="J137" i="41"/>
  <c r="F137" i="41"/>
  <c r="J136" i="41"/>
  <c r="F136" i="41"/>
  <c r="J135" i="41"/>
  <c r="F135" i="41"/>
  <c r="J134" i="41"/>
  <c r="F134" i="41"/>
  <c r="H134" i="41" s="1"/>
  <c r="J127" i="41"/>
  <c r="F127" i="41"/>
  <c r="J126" i="41"/>
  <c r="F126" i="41"/>
  <c r="J125" i="41"/>
  <c r="F125" i="41"/>
  <c r="H125" i="41" s="1"/>
  <c r="I125" i="41" s="1"/>
  <c r="J124" i="41"/>
  <c r="F124" i="41"/>
  <c r="H124" i="41" s="1"/>
  <c r="I123" i="41"/>
  <c r="H123" i="41"/>
  <c r="I122" i="41"/>
  <c r="H122" i="41"/>
  <c r="I121" i="41"/>
  <c r="H121" i="41"/>
  <c r="I120" i="41"/>
  <c r="H120" i="41"/>
  <c r="I119" i="41"/>
  <c r="H119" i="41"/>
  <c r="I118" i="41"/>
  <c r="H118" i="41"/>
  <c r="J117" i="41"/>
  <c r="I117" i="41"/>
  <c r="F117" i="41"/>
  <c r="H117" i="41" s="1"/>
  <c r="J116" i="41"/>
  <c r="F116" i="41"/>
  <c r="I116" i="41" s="1"/>
  <c r="J115" i="41"/>
  <c r="I115" i="41"/>
  <c r="F115" i="41"/>
  <c r="H115" i="41" s="1"/>
  <c r="J114" i="41"/>
  <c r="F114" i="41"/>
  <c r="J113" i="41"/>
  <c r="F113" i="41"/>
  <c r="I113" i="41" s="1"/>
  <c r="J112" i="41"/>
  <c r="I112" i="41"/>
  <c r="F112" i="41"/>
  <c r="H112" i="41" s="1"/>
  <c r="J111" i="41"/>
  <c r="F111" i="41"/>
  <c r="H111" i="41" s="1"/>
  <c r="J110" i="41"/>
  <c r="F110" i="41"/>
  <c r="J109" i="41"/>
  <c r="F109" i="41"/>
  <c r="J108" i="41"/>
  <c r="F108" i="41"/>
  <c r="J107" i="41"/>
  <c r="F107" i="41"/>
  <c r="H107" i="41" s="1"/>
  <c r="I107" i="41" s="1"/>
  <c r="J106" i="41"/>
  <c r="F106" i="41"/>
  <c r="H106" i="41" s="1"/>
  <c r="J105" i="41"/>
  <c r="F105" i="41"/>
  <c r="I105" i="41" s="1"/>
  <c r="J104" i="41"/>
  <c r="F104" i="41"/>
  <c r="I104" i="41" s="1"/>
  <c r="J103" i="41"/>
  <c r="F103" i="41"/>
  <c r="J102" i="41"/>
  <c r="F102" i="41"/>
  <c r="H102" i="41" s="1"/>
  <c r="I102" i="41" s="1"/>
  <c r="J101" i="41"/>
  <c r="F101" i="41"/>
  <c r="I101" i="41" s="1"/>
  <c r="J100" i="41"/>
  <c r="F100" i="41"/>
  <c r="J99" i="41"/>
  <c r="F99" i="41"/>
  <c r="J98" i="41"/>
  <c r="F98" i="41"/>
  <c r="J91" i="41"/>
  <c r="F91" i="41"/>
  <c r="J90" i="41"/>
  <c r="F90" i="41"/>
  <c r="J89" i="41"/>
  <c r="F89" i="41"/>
  <c r="H89" i="41" s="1"/>
  <c r="J88" i="41"/>
  <c r="F88" i="41"/>
  <c r="I87" i="41"/>
  <c r="H87" i="41"/>
  <c r="I86" i="41"/>
  <c r="H86" i="41"/>
  <c r="I85" i="41"/>
  <c r="H85" i="41"/>
  <c r="I84" i="41"/>
  <c r="H84" i="41"/>
  <c r="I83" i="41"/>
  <c r="H82" i="41"/>
  <c r="J81" i="41"/>
  <c r="F81" i="41"/>
  <c r="I81" i="41" s="1"/>
  <c r="J80" i="41"/>
  <c r="F80" i="41"/>
  <c r="H80" i="41" s="1"/>
  <c r="I80" i="41" s="1"/>
  <c r="J79" i="41"/>
  <c r="F79" i="41"/>
  <c r="I79" i="41" s="1"/>
  <c r="J78" i="41"/>
  <c r="F78" i="41"/>
  <c r="I78" i="41" s="1"/>
  <c r="J77" i="41"/>
  <c r="F77" i="41"/>
  <c r="I77" i="41" s="1"/>
  <c r="J76" i="41"/>
  <c r="F76" i="41"/>
  <c r="J75" i="41"/>
  <c r="F75" i="41"/>
  <c r="J74" i="41"/>
  <c r="F74" i="41"/>
  <c r="J73" i="41"/>
  <c r="F73" i="41"/>
  <c r="J72" i="41"/>
  <c r="F72" i="41"/>
  <c r="J71" i="41"/>
  <c r="F71" i="41"/>
  <c r="J70" i="41"/>
  <c r="F70" i="41"/>
  <c r="I70" i="41" s="1"/>
  <c r="J69" i="41"/>
  <c r="F69" i="41"/>
  <c r="J68" i="41"/>
  <c r="F68" i="41"/>
  <c r="J67" i="41"/>
  <c r="F67" i="41"/>
  <c r="H67" i="41" s="1"/>
  <c r="J66" i="41"/>
  <c r="F66" i="41"/>
  <c r="J65" i="41"/>
  <c r="F65" i="41"/>
  <c r="J64" i="41"/>
  <c r="F64" i="41"/>
  <c r="J63" i="41"/>
  <c r="F63" i="41"/>
  <c r="J62" i="41"/>
  <c r="F62" i="41"/>
  <c r="H62" i="41" s="1"/>
  <c r="J55" i="41"/>
  <c r="J54" i="41"/>
  <c r="J53" i="41"/>
  <c r="J52" i="41"/>
  <c r="F55" i="41"/>
  <c r="F54" i="41"/>
  <c r="F53" i="41"/>
  <c r="F52" i="41"/>
  <c r="F27" i="41"/>
  <c r="F28" i="41"/>
  <c r="F29" i="41"/>
  <c r="F30" i="41"/>
  <c r="F31" i="41"/>
  <c r="F32" i="41"/>
  <c r="F33" i="41"/>
  <c r="F34" i="41"/>
  <c r="F35" i="41"/>
  <c r="F36" i="41"/>
  <c r="F37" i="41"/>
  <c r="F38" i="41"/>
  <c r="F39" i="41"/>
  <c r="F40" i="41"/>
  <c r="F41" i="41"/>
  <c r="F42" i="41"/>
  <c r="F43" i="41"/>
  <c r="F44" i="41"/>
  <c r="F45" i="41"/>
  <c r="F46" i="41"/>
  <c r="F47" i="41"/>
  <c r="J27" i="41"/>
  <c r="J28" i="41"/>
  <c r="J29" i="41"/>
  <c r="J30" i="41"/>
  <c r="J31" i="41"/>
  <c r="J32" i="41"/>
  <c r="J33" i="41"/>
  <c r="J34" i="41"/>
  <c r="J35" i="41"/>
  <c r="J36" i="41"/>
  <c r="J37" i="41"/>
  <c r="J38" i="41"/>
  <c r="J39" i="41"/>
  <c r="J40" i="41"/>
  <c r="J41" i="41"/>
  <c r="J42" i="41"/>
  <c r="J43" i="41"/>
  <c r="J44" i="41"/>
  <c r="J45" i="41"/>
  <c r="J46" i="41"/>
  <c r="J47" i="41"/>
  <c r="J26" i="41"/>
  <c r="F26" i="41"/>
  <c r="H237" i="44"/>
  <c r="H165" i="44"/>
  <c r="H129" i="44"/>
  <c r="H57" i="44"/>
  <c r="H93" i="44"/>
  <c r="I326" i="43" l="1"/>
  <c r="H327" i="43"/>
  <c r="I321" i="43"/>
  <c r="I331" i="43"/>
  <c r="I278" i="43"/>
  <c r="I306" i="43"/>
  <c r="I293" i="43"/>
  <c r="H28" i="43"/>
  <c r="H33" i="43"/>
  <c r="H38" i="43"/>
  <c r="H43" i="43"/>
  <c r="H29" i="43"/>
  <c r="H34" i="43"/>
  <c r="H39" i="43"/>
  <c r="H44" i="43"/>
  <c r="H52" i="43"/>
  <c r="I52" i="43" s="1"/>
  <c r="H30" i="43"/>
  <c r="H35" i="43"/>
  <c r="H40" i="43"/>
  <c r="H45" i="43"/>
  <c r="H53" i="43"/>
  <c r="I53" i="43" s="1"/>
  <c r="H36" i="43"/>
  <c r="H27" i="43"/>
  <c r="H32" i="43"/>
  <c r="H37" i="43"/>
  <c r="H42" i="43"/>
  <c r="H55" i="43"/>
  <c r="I55" i="43" s="1"/>
  <c r="H26" i="43"/>
  <c r="H31" i="43"/>
  <c r="H41" i="43"/>
  <c r="H54" i="43"/>
  <c r="I54" i="43" s="1"/>
  <c r="H66" i="43"/>
  <c r="H71" i="43"/>
  <c r="H76" i="43"/>
  <c r="H81" i="43"/>
  <c r="H89" i="43"/>
  <c r="I89" i="43" s="1"/>
  <c r="H62" i="43"/>
  <c r="H67" i="43"/>
  <c r="H72" i="43"/>
  <c r="H77" i="43"/>
  <c r="I90" i="43"/>
  <c r="H63" i="43"/>
  <c r="H68" i="43"/>
  <c r="H73" i="43"/>
  <c r="H78" i="43"/>
  <c r="H91" i="43"/>
  <c r="I91" i="43" s="1"/>
  <c r="H180" i="43"/>
  <c r="I143" i="43"/>
  <c r="H289" i="43"/>
  <c r="I218" i="43"/>
  <c r="H114" i="43"/>
  <c r="H137" i="43"/>
  <c r="I137" i="43" s="1"/>
  <c r="I145" i="43"/>
  <c r="I152" i="43"/>
  <c r="I161" i="43"/>
  <c r="I182" i="43"/>
  <c r="I322" i="43"/>
  <c r="H99" i="43"/>
  <c r="I129" i="43" s="1"/>
  <c r="H269" i="43"/>
  <c r="I269" i="43" s="1"/>
  <c r="I104" i="43"/>
  <c r="H317" i="43"/>
  <c r="I163" i="43"/>
  <c r="H127" i="43"/>
  <c r="I127" i="43" s="1"/>
  <c r="I148" i="43"/>
  <c r="H170" i="43"/>
  <c r="I178" i="43"/>
  <c r="I185" i="43"/>
  <c r="H208" i="43"/>
  <c r="H251" i="43"/>
  <c r="H284" i="43"/>
  <c r="I254" i="43"/>
  <c r="H109" i="43"/>
  <c r="I140" i="43"/>
  <c r="H223" i="43"/>
  <c r="H246" i="43"/>
  <c r="I341" i="43"/>
  <c r="I332" i="43"/>
  <c r="I186" i="43"/>
  <c r="I248" i="43"/>
  <c r="H256" i="43"/>
  <c r="I307" i="43"/>
  <c r="I340" i="43"/>
  <c r="H147" i="43"/>
  <c r="I147" i="43" s="1"/>
  <c r="I215" i="43"/>
  <c r="H294" i="43"/>
  <c r="I209" i="43"/>
  <c r="H279" i="43"/>
  <c r="H100" i="43"/>
  <c r="H105" i="43"/>
  <c r="H110" i="43"/>
  <c r="H115" i="43"/>
  <c r="H138" i="43"/>
  <c r="I138" i="43" s="1"/>
  <c r="H143" i="43"/>
  <c r="H148" i="43"/>
  <c r="H153" i="43"/>
  <c r="H161" i="43"/>
  <c r="H171" i="43"/>
  <c r="H176" i="43"/>
  <c r="H181" i="43"/>
  <c r="I181" i="43" s="1"/>
  <c r="H186" i="43"/>
  <c r="H199" i="43"/>
  <c r="I199" i="43" s="1"/>
  <c r="H209" i="43"/>
  <c r="H214" i="43"/>
  <c r="H219" i="43"/>
  <c r="H224" i="43"/>
  <c r="H232" i="43"/>
  <c r="I232" i="43" s="1"/>
  <c r="H242" i="43"/>
  <c r="I242" i="43" s="1"/>
  <c r="H247" i="43"/>
  <c r="H252" i="43"/>
  <c r="H257" i="43"/>
  <c r="H270" i="43"/>
  <c r="I270" i="43" s="1"/>
  <c r="H280" i="43"/>
  <c r="H285" i="43"/>
  <c r="H290" i="43"/>
  <c r="H295" i="43"/>
  <c r="H318" i="43"/>
  <c r="H323" i="43"/>
  <c r="H328" i="43"/>
  <c r="H333" i="43"/>
  <c r="H341" i="43"/>
  <c r="H101" i="43"/>
  <c r="H106" i="43"/>
  <c r="H111" i="43"/>
  <c r="H116" i="43"/>
  <c r="H124" i="43"/>
  <c r="I124" i="43" s="1"/>
  <c r="H134" i="43"/>
  <c r="H139" i="43"/>
  <c r="I139" i="43" s="1"/>
  <c r="H144" i="43"/>
  <c r="I144" i="43" s="1"/>
  <c r="H149" i="43"/>
  <c r="I149" i="43" s="1"/>
  <c r="H162" i="43"/>
  <c r="I162" i="43" s="1"/>
  <c r="H172" i="43"/>
  <c r="I172" i="43" s="1"/>
  <c r="H177" i="43"/>
  <c r="H182" i="43"/>
  <c r="H187" i="43"/>
  <c r="H210" i="43"/>
  <c r="H215" i="43"/>
  <c r="H220" i="43"/>
  <c r="H225" i="43"/>
  <c r="H233" i="43"/>
  <c r="I233" i="43" s="1"/>
  <c r="H243" i="43"/>
  <c r="H248" i="43"/>
  <c r="H253" i="43"/>
  <c r="H258" i="43"/>
  <c r="H271" i="43"/>
  <c r="I271" i="43" s="1"/>
  <c r="H281" i="43"/>
  <c r="H286" i="43"/>
  <c r="H291" i="43"/>
  <c r="H296" i="43"/>
  <c r="H304" i="43"/>
  <c r="I304" i="43" s="1"/>
  <c r="H314" i="43"/>
  <c r="H319" i="43"/>
  <c r="H342" i="43"/>
  <c r="I342" i="43" s="1"/>
  <c r="H102" i="43"/>
  <c r="H107" i="43"/>
  <c r="H112" i="43"/>
  <c r="H117" i="43"/>
  <c r="H125" i="43"/>
  <c r="I125" i="43" s="1"/>
  <c r="H135" i="43"/>
  <c r="I135" i="43" s="1"/>
  <c r="H140" i="43"/>
  <c r="H145" i="43"/>
  <c r="H150" i="43"/>
  <c r="H163" i="43"/>
  <c r="H173" i="43"/>
  <c r="H178" i="43"/>
  <c r="H183" i="43"/>
  <c r="I183" i="43" s="1"/>
  <c r="H188" i="43"/>
  <c r="H196" i="43"/>
  <c r="I196" i="43" s="1"/>
  <c r="H206" i="43"/>
  <c r="H211" i="43"/>
  <c r="H216" i="43"/>
  <c r="H221" i="43"/>
  <c r="H234" i="43"/>
  <c r="I234" i="43" s="1"/>
  <c r="H244" i="43"/>
  <c r="H249" i="43"/>
  <c r="H254" i="43"/>
  <c r="H259" i="43"/>
  <c r="H282" i="43"/>
  <c r="H287" i="43"/>
  <c r="H292" i="43"/>
  <c r="H297" i="43"/>
  <c r="H305" i="43"/>
  <c r="I305" i="43" s="1"/>
  <c r="H315" i="43"/>
  <c r="H320" i="43"/>
  <c r="H325" i="43"/>
  <c r="H330" i="43"/>
  <c r="H343" i="43"/>
  <c r="I343" i="43" s="1"/>
  <c r="I291" i="41"/>
  <c r="I286" i="41"/>
  <c r="H296" i="41"/>
  <c r="I292" i="41"/>
  <c r="I287" i="41"/>
  <c r="I281" i="41"/>
  <c r="I282" i="41"/>
  <c r="I297" i="41"/>
  <c r="I326" i="41"/>
  <c r="H329" i="41"/>
  <c r="I321" i="41"/>
  <c r="H314" i="41"/>
  <c r="H342" i="41"/>
  <c r="I342" i="41" s="1"/>
  <c r="I316" i="41"/>
  <c r="I317" i="41"/>
  <c r="I322" i="41"/>
  <c r="I327" i="41"/>
  <c r="I332" i="41"/>
  <c r="I340" i="41"/>
  <c r="H318" i="41"/>
  <c r="H323" i="41"/>
  <c r="H328" i="41"/>
  <c r="H333" i="41"/>
  <c r="H341" i="41"/>
  <c r="I341" i="41" s="1"/>
  <c r="I319" i="41"/>
  <c r="I324" i="41"/>
  <c r="H315" i="41"/>
  <c r="H325" i="41"/>
  <c r="H343" i="41"/>
  <c r="I343" i="41" s="1"/>
  <c r="I320" i="41"/>
  <c r="I330" i="41"/>
  <c r="H293" i="41"/>
  <c r="H280" i="41"/>
  <c r="H285" i="41"/>
  <c r="H290" i="41"/>
  <c r="H295" i="41"/>
  <c r="H307" i="41"/>
  <c r="I307" i="41" s="1"/>
  <c r="H278" i="41"/>
  <c r="H283" i="41"/>
  <c r="H288" i="41"/>
  <c r="H306" i="41"/>
  <c r="I306" i="41" s="1"/>
  <c r="H279" i="41"/>
  <c r="H284" i="41"/>
  <c r="H289" i="41"/>
  <c r="H294" i="41"/>
  <c r="I269" i="41"/>
  <c r="I255" i="41"/>
  <c r="H246" i="41"/>
  <c r="H251" i="41"/>
  <c r="H256" i="41"/>
  <c r="H261" i="41"/>
  <c r="H269" i="41"/>
  <c r="H260" i="41"/>
  <c r="I260" i="41" s="1"/>
  <c r="I250" i="41"/>
  <c r="H268" i="41"/>
  <c r="I268" i="41" s="1"/>
  <c r="I257" i="41"/>
  <c r="H245" i="41"/>
  <c r="H242" i="41"/>
  <c r="I242" i="41" s="1"/>
  <c r="H247" i="41"/>
  <c r="H252" i="41"/>
  <c r="H270" i="41"/>
  <c r="I270" i="41" s="1"/>
  <c r="I222" i="41"/>
  <c r="H232" i="41"/>
  <c r="I232" i="41" s="1"/>
  <c r="H209" i="41"/>
  <c r="I209" i="41" s="1"/>
  <c r="I224" i="41"/>
  <c r="H215" i="41"/>
  <c r="I215" i="41" s="1"/>
  <c r="I214" i="41"/>
  <c r="H225" i="41"/>
  <c r="I210" i="41"/>
  <c r="I220" i="41"/>
  <c r="I233" i="41"/>
  <c r="H206" i="41"/>
  <c r="I206" i="41" s="1"/>
  <c r="H234" i="41"/>
  <c r="I234" i="41" s="1"/>
  <c r="I211" i="41"/>
  <c r="I216" i="41"/>
  <c r="H207" i="41"/>
  <c r="H212" i="41"/>
  <c r="I212" i="41" s="1"/>
  <c r="H217" i="41"/>
  <c r="H222" i="41"/>
  <c r="H235" i="41"/>
  <c r="I235" i="41" s="1"/>
  <c r="I219" i="41"/>
  <c r="H221" i="41"/>
  <c r="H197" i="41"/>
  <c r="I197" i="41" s="1"/>
  <c r="H187" i="41"/>
  <c r="H174" i="41"/>
  <c r="H172" i="41"/>
  <c r="I172" i="41" s="1"/>
  <c r="H177" i="41"/>
  <c r="H182" i="41"/>
  <c r="I182" i="41" s="1"/>
  <c r="I179" i="41"/>
  <c r="H170" i="41"/>
  <c r="I170" i="41" s="1"/>
  <c r="H175" i="41"/>
  <c r="I175" i="41" s="1"/>
  <c r="H180" i="41"/>
  <c r="H185" i="41"/>
  <c r="H198" i="41"/>
  <c r="I198" i="41" s="1"/>
  <c r="H184" i="41"/>
  <c r="I184" i="41" s="1"/>
  <c r="I189" i="41"/>
  <c r="I160" i="41"/>
  <c r="I145" i="41"/>
  <c r="I162" i="41"/>
  <c r="I163" i="41"/>
  <c r="H136" i="41"/>
  <c r="I136" i="41" s="1"/>
  <c r="H141" i="41"/>
  <c r="I141" i="41" s="1"/>
  <c r="H146" i="41"/>
  <c r="I146" i="41" s="1"/>
  <c r="H137" i="41"/>
  <c r="I137" i="41" s="1"/>
  <c r="H142" i="41"/>
  <c r="I142" i="41" s="1"/>
  <c r="H147" i="41"/>
  <c r="I147" i="41" s="1"/>
  <c r="H152" i="41"/>
  <c r="H160" i="41"/>
  <c r="H139" i="41"/>
  <c r="I139" i="41" s="1"/>
  <c r="I134" i="41"/>
  <c r="I144" i="41"/>
  <c r="H135" i="41"/>
  <c r="I135" i="41" s="1"/>
  <c r="H140" i="41"/>
  <c r="I140" i="41" s="1"/>
  <c r="H145" i="41"/>
  <c r="H150" i="41"/>
  <c r="H163" i="41"/>
  <c r="H162" i="41"/>
  <c r="H149" i="41"/>
  <c r="I100" i="41"/>
  <c r="I114" i="41"/>
  <c r="I127" i="41"/>
  <c r="I99" i="41"/>
  <c r="I109" i="41"/>
  <c r="H100" i="41"/>
  <c r="H105" i="41"/>
  <c r="H110" i="41"/>
  <c r="I110" i="41" s="1"/>
  <c r="H116" i="41"/>
  <c r="I124" i="41"/>
  <c r="I106" i="41"/>
  <c r="H98" i="41"/>
  <c r="I98" i="41" s="1"/>
  <c r="H103" i="41"/>
  <c r="I103" i="41" s="1"/>
  <c r="H108" i="41"/>
  <c r="I108" i="41" s="1"/>
  <c r="H113" i="41"/>
  <c r="H126" i="41"/>
  <c r="I126" i="41" s="1"/>
  <c r="I111" i="41"/>
  <c r="H99" i="41"/>
  <c r="H104" i="41"/>
  <c r="H109" i="41"/>
  <c r="H114" i="41"/>
  <c r="H127" i="41"/>
  <c r="H101" i="41"/>
  <c r="I63" i="41"/>
  <c r="I73" i="41"/>
  <c r="I88" i="41"/>
  <c r="H65" i="41"/>
  <c r="I65" i="41" s="1"/>
  <c r="H70" i="41"/>
  <c r="H75" i="41"/>
  <c r="I75" i="41" s="1"/>
  <c r="H66" i="41"/>
  <c r="I66" i="41" s="1"/>
  <c r="H71" i="41"/>
  <c r="I71" i="41" s="1"/>
  <c r="H76" i="41"/>
  <c r="I76" i="41" s="1"/>
  <c r="H81" i="41"/>
  <c r="H88" i="41"/>
  <c r="I89" i="41"/>
  <c r="H72" i="41"/>
  <c r="I72" i="41" s="1"/>
  <c r="I67" i="41"/>
  <c r="H63" i="41"/>
  <c r="H68" i="41"/>
  <c r="I68" i="41" s="1"/>
  <c r="H73" i="41"/>
  <c r="H78" i="41"/>
  <c r="H83" i="41"/>
  <c r="H90" i="41"/>
  <c r="I90" i="41" s="1"/>
  <c r="H77" i="41"/>
  <c r="I62" i="41"/>
  <c r="I82" i="41"/>
  <c r="H64" i="41"/>
  <c r="I64" i="41" s="1"/>
  <c r="H69" i="41"/>
  <c r="I69" i="41" s="1"/>
  <c r="H74" i="41"/>
  <c r="I74" i="41" s="1"/>
  <c r="H79" i="41"/>
  <c r="H91" i="41"/>
  <c r="I91" i="41" s="1"/>
  <c r="I309" i="43" l="1"/>
  <c r="H201" i="43"/>
  <c r="I201" i="43"/>
  <c r="H129" i="43"/>
  <c r="H309" i="43"/>
  <c r="I237" i="43"/>
  <c r="H237" i="43"/>
  <c r="H273" i="43"/>
  <c r="I273" i="43"/>
  <c r="I165" i="43"/>
  <c r="H165" i="43"/>
  <c r="I134" i="43"/>
  <c r="I170" i="43"/>
  <c r="I206" i="43"/>
  <c r="H167" i="43" l="1"/>
  <c r="I167" i="43"/>
  <c r="I275" i="43"/>
  <c r="H275" i="43"/>
  <c r="I239" i="43"/>
  <c r="H239" i="43"/>
  <c r="I311" i="43"/>
  <c r="H311" i="43"/>
  <c r="I131" i="43"/>
  <c r="H131" i="43"/>
  <c r="H203" i="43"/>
  <c r="I203" i="43"/>
  <c r="J343" i="44" l="1"/>
  <c r="F343" i="44"/>
  <c r="J342" i="44"/>
  <c r="F342" i="44"/>
  <c r="J341" i="44"/>
  <c r="F341" i="44"/>
  <c r="J340" i="44"/>
  <c r="F340" i="44"/>
  <c r="I339" i="44"/>
  <c r="H339" i="44"/>
  <c r="I338" i="44"/>
  <c r="H338" i="44"/>
  <c r="I337" i="44"/>
  <c r="H337" i="44"/>
  <c r="I336" i="44"/>
  <c r="H336" i="44"/>
  <c r="J335" i="44"/>
  <c r="F335" i="44"/>
  <c r="I335" i="44" s="1"/>
  <c r="J334" i="44"/>
  <c r="F334" i="44"/>
  <c r="I334" i="44" s="1"/>
  <c r="J333" i="44"/>
  <c r="F333" i="44"/>
  <c r="I333" i="44" s="1"/>
  <c r="J332" i="44"/>
  <c r="F332" i="44"/>
  <c r="I332" i="44" s="1"/>
  <c r="J331" i="44"/>
  <c r="F331" i="44"/>
  <c r="I331" i="44" s="1"/>
  <c r="J330" i="44"/>
  <c r="F330" i="44"/>
  <c r="I330" i="44" s="1"/>
  <c r="J329" i="44"/>
  <c r="F329" i="44"/>
  <c r="I329" i="44" s="1"/>
  <c r="J328" i="44"/>
  <c r="F328" i="44"/>
  <c r="I328" i="44" s="1"/>
  <c r="J327" i="44"/>
  <c r="F327" i="44"/>
  <c r="I327" i="44" s="1"/>
  <c r="J326" i="44"/>
  <c r="F326" i="44"/>
  <c r="I326" i="44" s="1"/>
  <c r="J325" i="44"/>
  <c r="F325" i="44"/>
  <c r="I325" i="44" s="1"/>
  <c r="J324" i="44"/>
  <c r="F324" i="44"/>
  <c r="I324" i="44" s="1"/>
  <c r="J323" i="44"/>
  <c r="F323" i="44"/>
  <c r="I323" i="44" s="1"/>
  <c r="J322" i="44"/>
  <c r="F322" i="44"/>
  <c r="I322" i="44" s="1"/>
  <c r="J321" i="44"/>
  <c r="F321" i="44"/>
  <c r="I321" i="44" s="1"/>
  <c r="J320" i="44"/>
  <c r="F320" i="44"/>
  <c r="I320" i="44" s="1"/>
  <c r="J319" i="44"/>
  <c r="F319" i="44"/>
  <c r="I319" i="44" s="1"/>
  <c r="J318" i="44"/>
  <c r="F318" i="44"/>
  <c r="I318" i="44" s="1"/>
  <c r="J317" i="44"/>
  <c r="F317" i="44"/>
  <c r="I317" i="44" s="1"/>
  <c r="J316" i="44"/>
  <c r="F316" i="44"/>
  <c r="I316" i="44" s="1"/>
  <c r="J315" i="44"/>
  <c r="F315" i="44"/>
  <c r="I315" i="44" s="1"/>
  <c r="J314" i="44"/>
  <c r="F314" i="44"/>
  <c r="I314" i="44" s="1"/>
  <c r="J307" i="44"/>
  <c r="F307" i="44"/>
  <c r="H307" i="44" s="1"/>
  <c r="J306" i="44"/>
  <c r="F306" i="44"/>
  <c r="J305" i="44"/>
  <c r="F305" i="44"/>
  <c r="J304" i="44"/>
  <c r="F304" i="44"/>
  <c r="I303" i="44"/>
  <c r="H303" i="44"/>
  <c r="I302" i="44"/>
  <c r="H302" i="44"/>
  <c r="I301" i="44"/>
  <c r="H301" i="44"/>
  <c r="I300" i="44"/>
  <c r="H300" i="44"/>
  <c r="J299" i="44"/>
  <c r="F299" i="44"/>
  <c r="I299" i="44" s="1"/>
  <c r="J298" i="44"/>
  <c r="F298" i="44"/>
  <c r="I298" i="44" s="1"/>
  <c r="J297" i="44"/>
  <c r="F297" i="44"/>
  <c r="H297" i="44" s="1"/>
  <c r="J296" i="44"/>
  <c r="F296" i="44"/>
  <c r="H296" i="44" s="1"/>
  <c r="J295" i="44"/>
  <c r="F295" i="44"/>
  <c r="I295" i="44" s="1"/>
  <c r="J294" i="44"/>
  <c r="F294" i="44"/>
  <c r="I294" i="44" s="1"/>
  <c r="J293" i="44"/>
  <c r="F293" i="44"/>
  <c r="I293" i="44" s="1"/>
  <c r="J292" i="44"/>
  <c r="F292" i="44"/>
  <c r="I292" i="44" s="1"/>
  <c r="J291" i="44"/>
  <c r="F291" i="44"/>
  <c r="H291" i="44" s="1"/>
  <c r="J290" i="44"/>
  <c r="F290" i="44"/>
  <c r="I290" i="44" s="1"/>
  <c r="J289" i="44"/>
  <c r="F289" i="44"/>
  <c r="I289" i="44" s="1"/>
  <c r="J288" i="44"/>
  <c r="F288" i="44"/>
  <c r="I288" i="44" s="1"/>
  <c r="J287" i="44"/>
  <c r="F287" i="44"/>
  <c r="H287" i="44" s="1"/>
  <c r="J286" i="44"/>
  <c r="F286" i="44"/>
  <c r="H286" i="44" s="1"/>
  <c r="J285" i="44"/>
  <c r="F285" i="44"/>
  <c r="I285" i="44" s="1"/>
  <c r="J284" i="44"/>
  <c r="F284" i="44"/>
  <c r="I284" i="44" s="1"/>
  <c r="J283" i="44"/>
  <c r="F283" i="44"/>
  <c r="I283" i="44" s="1"/>
  <c r="J282" i="44"/>
  <c r="F282" i="44"/>
  <c r="I282" i="44" s="1"/>
  <c r="J281" i="44"/>
  <c r="F281" i="44"/>
  <c r="H281" i="44" s="1"/>
  <c r="J280" i="44"/>
  <c r="F280" i="44"/>
  <c r="I280" i="44" s="1"/>
  <c r="J279" i="44"/>
  <c r="F279" i="44"/>
  <c r="I279" i="44" s="1"/>
  <c r="J278" i="44"/>
  <c r="F278" i="44"/>
  <c r="I278" i="44" s="1"/>
  <c r="J271" i="44"/>
  <c r="F271" i="44"/>
  <c r="H271" i="44" s="1"/>
  <c r="I271" i="44" s="1"/>
  <c r="J270" i="44"/>
  <c r="F270" i="44"/>
  <c r="J269" i="44"/>
  <c r="F269" i="44"/>
  <c r="H269" i="44" s="1"/>
  <c r="I269" i="44" s="1"/>
  <c r="J268" i="44"/>
  <c r="F268" i="44"/>
  <c r="H268" i="44" s="1"/>
  <c r="I267" i="44"/>
  <c r="H267" i="44"/>
  <c r="I266" i="44"/>
  <c r="H266" i="44"/>
  <c r="H265" i="44"/>
  <c r="I265" i="44" s="1"/>
  <c r="H264" i="44"/>
  <c r="J263" i="44"/>
  <c r="F263" i="44"/>
  <c r="H263" i="44" s="1"/>
  <c r="J262" i="44"/>
  <c r="F262" i="44"/>
  <c r="H262" i="44" s="1"/>
  <c r="I262" i="44" s="1"/>
  <c r="J261" i="44"/>
  <c r="F261" i="44"/>
  <c r="I261" i="44" s="1"/>
  <c r="J260" i="44"/>
  <c r="F260" i="44"/>
  <c r="H260" i="44" s="1"/>
  <c r="I260" i="44" s="1"/>
  <c r="J259" i="44"/>
  <c r="F259" i="44"/>
  <c r="H259" i="44" s="1"/>
  <c r="J258" i="44"/>
  <c r="F258" i="44"/>
  <c r="I258" i="44" s="1"/>
  <c r="J257" i="44"/>
  <c r="F257" i="44"/>
  <c r="I257" i="44" s="1"/>
  <c r="J256" i="44"/>
  <c r="F256" i="44"/>
  <c r="H256" i="44" s="1"/>
  <c r="J255" i="44"/>
  <c r="F255" i="44"/>
  <c r="H255" i="44" s="1"/>
  <c r="J254" i="44"/>
  <c r="F254" i="44"/>
  <c r="H254" i="44" s="1"/>
  <c r="I254" i="44" s="1"/>
  <c r="J253" i="44"/>
  <c r="F253" i="44"/>
  <c r="I253" i="44" s="1"/>
  <c r="J252" i="44"/>
  <c r="F252" i="44"/>
  <c r="H252" i="44" s="1"/>
  <c r="J251" i="44"/>
  <c r="F251" i="44"/>
  <c r="I251" i="44" s="1"/>
  <c r="J250" i="44"/>
  <c r="F250" i="44"/>
  <c r="H250" i="44" s="1"/>
  <c r="J249" i="44"/>
  <c r="F249" i="44"/>
  <c r="H249" i="44" s="1"/>
  <c r="J248" i="44"/>
  <c r="F248" i="44"/>
  <c r="J247" i="44"/>
  <c r="F247" i="44"/>
  <c r="H247" i="44" s="1"/>
  <c r="J246" i="44"/>
  <c r="F246" i="44"/>
  <c r="H246" i="44" s="1"/>
  <c r="J245" i="44"/>
  <c r="H245" i="44"/>
  <c r="J244" i="44"/>
  <c r="J243" i="44"/>
  <c r="J242" i="44"/>
  <c r="F242" i="44"/>
  <c r="H242" i="44" s="1"/>
  <c r="I242" i="44" s="1"/>
  <c r="J235" i="44"/>
  <c r="F235" i="44"/>
  <c r="J234" i="44"/>
  <c r="F234" i="44"/>
  <c r="J233" i="44"/>
  <c r="F233" i="44"/>
  <c r="J232" i="44"/>
  <c r="F232" i="44"/>
  <c r="I231" i="44"/>
  <c r="H231" i="44"/>
  <c r="I230" i="44"/>
  <c r="H230" i="44"/>
  <c r="I229" i="44"/>
  <c r="H229" i="44"/>
  <c r="I228" i="44"/>
  <c r="H228" i="44"/>
  <c r="J227" i="44"/>
  <c r="F227" i="44"/>
  <c r="I227" i="44" s="1"/>
  <c r="J226" i="44"/>
  <c r="F226" i="44"/>
  <c r="I226" i="44" s="1"/>
  <c r="J225" i="44"/>
  <c r="F225" i="44"/>
  <c r="I225" i="44" s="1"/>
  <c r="J224" i="44"/>
  <c r="F224" i="44"/>
  <c r="H224" i="44" s="1"/>
  <c r="J223" i="44"/>
  <c r="F223" i="44"/>
  <c r="I223" i="44" s="1"/>
  <c r="J222" i="44"/>
  <c r="F222" i="44"/>
  <c r="J221" i="44"/>
  <c r="F221" i="44"/>
  <c r="I221" i="44" s="1"/>
  <c r="J220" i="44"/>
  <c r="F220" i="44"/>
  <c r="J219" i="44"/>
  <c r="F219" i="44"/>
  <c r="H219" i="44" s="1"/>
  <c r="J218" i="44"/>
  <c r="F218" i="44"/>
  <c r="J217" i="44"/>
  <c r="F217" i="44"/>
  <c r="I217" i="44" s="1"/>
  <c r="J216" i="44"/>
  <c r="F216" i="44"/>
  <c r="I216" i="44" s="1"/>
  <c r="J215" i="44"/>
  <c r="F215" i="44"/>
  <c r="J214" i="44"/>
  <c r="F214" i="44"/>
  <c r="H214" i="44" s="1"/>
  <c r="J213" i="44"/>
  <c r="F213" i="44"/>
  <c r="I213" i="44" s="1"/>
  <c r="J212" i="44"/>
  <c r="F212" i="44"/>
  <c r="J211" i="44"/>
  <c r="F211" i="44"/>
  <c r="I211" i="44" s="1"/>
  <c r="J210" i="44"/>
  <c r="F210" i="44"/>
  <c r="I210" i="44" s="1"/>
  <c r="J209" i="44"/>
  <c r="F209" i="44"/>
  <c r="J208" i="44"/>
  <c r="F208" i="44"/>
  <c r="I208" i="44" s="1"/>
  <c r="J207" i="44"/>
  <c r="F207" i="44"/>
  <c r="I207" i="44" s="1"/>
  <c r="J206" i="44"/>
  <c r="F206" i="44"/>
  <c r="J199" i="44"/>
  <c r="F199" i="44"/>
  <c r="J198" i="44"/>
  <c r="F198" i="44"/>
  <c r="J197" i="44"/>
  <c r="F197" i="44"/>
  <c r="J196" i="44"/>
  <c r="F196" i="44"/>
  <c r="I195" i="44"/>
  <c r="H195" i="44"/>
  <c r="I194" i="44"/>
  <c r="H194" i="44"/>
  <c r="H193" i="44"/>
  <c r="I193" i="44" s="1"/>
  <c r="H192" i="44"/>
  <c r="H201" i="44" s="1"/>
  <c r="J191" i="44"/>
  <c r="F191" i="44"/>
  <c r="H191" i="44" s="1"/>
  <c r="J190" i="44"/>
  <c r="F190" i="44"/>
  <c r="I190" i="44" s="1"/>
  <c r="J189" i="44"/>
  <c r="F189" i="44"/>
  <c r="I189" i="44" s="1"/>
  <c r="J188" i="44"/>
  <c r="F188" i="44"/>
  <c r="I188" i="44" s="1"/>
  <c r="J187" i="44"/>
  <c r="F187" i="44"/>
  <c r="I187" i="44" s="1"/>
  <c r="J186" i="44"/>
  <c r="F186" i="44"/>
  <c r="H186" i="44" s="1"/>
  <c r="J185" i="44"/>
  <c r="F185" i="44"/>
  <c r="I185" i="44" s="1"/>
  <c r="J184" i="44"/>
  <c r="F184" i="44"/>
  <c r="J183" i="44"/>
  <c r="F183" i="44"/>
  <c r="J182" i="44"/>
  <c r="F182" i="44"/>
  <c r="H182" i="44" s="1"/>
  <c r="J181" i="44"/>
  <c r="F181" i="44"/>
  <c r="J180" i="44"/>
  <c r="F180" i="44"/>
  <c r="I180" i="44" s="1"/>
  <c r="J179" i="44"/>
  <c r="F179" i="44"/>
  <c r="I179" i="44" s="1"/>
  <c r="J178" i="44"/>
  <c r="F178" i="44"/>
  <c r="J177" i="44"/>
  <c r="F177" i="44"/>
  <c r="I177" i="44" s="1"/>
  <c r="J176" i="44"/>
  <c r="F176" i="44"/>
  <c r="I176" i="44" s="1"/>
  <c r="J175" i="44"/>
  <c r="F175" i="44"/>
  <c r="J174" i="44"/>
  <c r="F174" i="44"/>
  <c r="I174" i="44" s="1"/>
  <c r="J173" i="44"/>
  <c r="F173" i="44"/>
  <c r="I173" i="44" s="1"/>
  <c r="J172" i="44"/>
  <c r="F172" i="44"/>
  <c r="J171" i="44"/>
  <c r="F171" i="44"/>
  <c r="I171" i="44" s="1"/>
  <c r="J170" i="44"/>
  <c r="F170" i="44"/>
  <c r="J163" i="44"/>
  <c r="F163" i="44"/>
  <c r="J162" i="44"/>
  <c r="F162" i="44"/>
  <c r="J161" i="44"/>
  <c r="F161" i="44"/>
  <c r="J160" i="44"/>
  <c r="F160" i="44"/>
  <c r="I159" i="44"/>
  <c r="H159" i="44"/>
  <c r="I158" i="44"/>
  <c r="H158" i="44"/>
  <c r="I157" i="44"/>
  <c r="H157" i="44"/>
  <c r="I156" i="44"/>
  <c r="H156" i="44"/>
  <c r="J155" i="44"/>
  <c r="F155" i="44"/>
  <c r="I155" i="44" s="1"/>
  <c r="J154" i="44"/>
  <c r="F154" i="44"/>
  <c r="I154" i="44" s="1"/>
  <c r="J153" i="44"/>
  <c r="F153" i="44"/>
  <c r="I153" i="44" s="1"/>
  <c r="J152" i="44"/>
  <c r="F152" i="44"/>
  <c r="H152" i="44" s="1"/>
  <c r="J151" i="44"/>
  <c r="F151" i="44"/>
  <c r="I151" i="44" s="1"/>
  <c r="J150" i="44"/>
  <c r="F150" i="44"/>
  <c r="I150" i="44" s="1"/>
  <c r="J149" i="44"/>
  <c r="F149" i="44"/>
  <c r="I149" i="44" s="1"/>
  <c r="J148" i="44"/>
  <c r="F148" i="44"/>
  <c r="J147" i="44"/>
  <c r="F147" i="44"/>
  <c r="H147" i="44" s="1"/>
  <c r="I147" i="44" s="1"/>
  <c r="J146" i="44"/>
  <c r="F146" i="44"/>
  <c r="J145" i="44"/>
  <c r="F145" i="44"/>
  <c r="J144" i="44"/>
  <c r="F144" i="44"/>
  <c r="J143" i="44"/>
  <c r="F143" i="44"/>
  <c r="J142" i="44"/>
  <c r="F142" i="44"/>
  <c r="H142" i="44" s="1"/>
  <c r="I142" i="44" s="1"/>
  <c r="J141" i="44"/>
  <c r="F141" i="44"/>
  <c r="J140" i="44"/>
  <c r="F140" i="44"/>
  <c r="J139" i="44"/>
  <c r="F139" i="44"/>
  <c r="J138" i="44"/>
  <c r="F138" i="44"/>
  <c r="J137" i="44"/>
  <c r="F137" i="44"/>
  <c r="H137" i="44" s="1"/>
  <c r="I137" i="44" s="1"/>
  <c r="J136" i="44"/>
  <c r="F136" i="44"/>
  <c r="J135" i="44"/>
  <c r="F135" i="44"/>
  <c r="J134" i="44"/>
  <c r="F134" i="44"/>
  <c r="J127" i="44"/>
  <c r="F127" i="44"/>
  <c r="H127" i="44" s="1"/>
  <c r="J126" i="44"/>
  <c r="F126" i="44"/>
  <c r="J125" i="44"/>
  <c r="F125" i="44"/>
  <c r="J124" i="44"/>
  <c r="F124" i="44"/>
  <c r="H124" i="44" s="1"/>
  <c r="I123" i="44"/>
  <c r="H123" i="44"/>
  <c r="I122" i="44"/>
  <c r="H122" i="44"/>
  <c r="I121" i="44"/>
  <c r="H121" i="44"/>
  <c r="I120" i="44"/>
  <c r="H120" i="44"/>
  <c r="J119" i="44"/>
  <c r="F119" i="44"/>
  <c r="I119" i="44" s="1"/>
  <c r="J118" i="44"/>
  <c r="F118" i="44"/>
  <c r="I118" i="44" s="1"/>
  <c r="J117" i="44"/>
  <c r="F117" i="44"/>
  <c r="H117" i="44" s="1"/>
  <c r="J116" i="44"/>
  <c r="F116" i="44"/>
  <c r="I116" i="44" s="1"/>
  <c r="J115" i="44"/>
  <c r="F115" i="44"/>
  <c r="I115" i="44" s="1"/>
  <c r="J114" i="44"/>
  <c r="F114" i="44"/>
  <c r="I114" i="44" s="1"/>
  <c r="J113" i="44"/>
  <c r="F113" i="44"/>
  <c r="I113" i="44" s="1"/>
  <c r="J112" i="44"/>
  <c r="F112" i="44"/>
  <c r="H112" i="44" s="1"/>
  <c r="J111" i="44"/>
  <c r="F111" i="44"/>
  <c r="J110" i="44"/>
  <c r="F110" i="44"/>
  <c r="I110" i="44" s="1"/>
  <c r="J109" i="44"/>
  <c r="F109" i="44"/>
  <c r="I109" i="44" s="1"/>
  <c r="J108" i="44"/>
  <c r="F108" i="44"/>
  <c r="H108" i="44" s="1"/>
  <c r="J107" i="44"/>
  <c r="F107" i="44"/>
  <c r="H107" i="44" s="1"/>
  <c r="J106" i="44"/>
  <c r="F106" i="44"/>
  <c r="J105" i="44"/>
  <c r="F105" i="44"/>
  <c r="J104" i="44"/>
  <c r="F104" i="44"/>
  <c r="J103" i="44"/>
  <c r="F103" i="44"/>
  <c r="J102" i="44"/>
  <c r="F102" i="44"/>
  <c r="J101" i="44"/>
  <c r="F101" i="44"/>
  <c r="I101" i="44" s="1"/>
  <c r="J100" i="44"/>
  <c r="F100" i="44"/>
  <c r="J99" i="44"/>
  <c r="F99" i="44"/>
  <c r="J98" i="44"/>
  <c r="F98" i="44"/>
  <c r="H98" i="44" s="1"/>
  <c r="J91" i="44"/>
  <c r="F91" i="44"/>
  <c r="J90" i="44"/>
  <c r="F90" i="44"/>
  <c r="J89" i="44"/>
  <c r="F89" i="44"/>
  <c r="J88" i="44"/>
  <c r="F88" i="44"/>
  <c r="H88" i="44" s="1"/>
  <c r="I88" i="44" s="1"/>
  <c r="I87" i="44"/>
  <c r="H87" i="44"/>
  <c r="I86" i="44"/>
  <c r="H86" i="44"/>
  <c r="I85" i="44"/>
  <c r="H85" i="44"/>
  <c r="I84" i="44"/>
  <c r="H84" i="44"/>
  <c r="J83" i="44"/>
  <c r="F83" i="44"/>
  <c r="I83" i="44" s="1"/>
  <c r="J82" i="44"/>
  <c r="F82" i="44"/>
  <c r="I82" i="44" s="1"/>
  <c r="J81" i="44"/>
  <c r="F81" i="44"/>
  <c r="H81" i="44" s="1"/>
  <c r="J80" i="44"/>
  <c r="F80" i="44"/>
  <c r="J79" i="44"/>
  <c r="F79" i="44"/>
  <c r="I79" i="44" s="1"/>
  <c r="J78" i="44"/>
  <c r="F78" i="44"/>
  <c r="H78" i="44" s="1"/>
  <c r="J77" i="44"/>
  <c r="F77" i="44"/>
  <c r="I77" i="44" s="1"/>
  <c r="J76" i="44"/>
  <c r="F76" i="44"/>
  <c r="H76" i="44" s="1"/>
  <c r="I76" i="44" s="1"/>
  <c r="J75" i="44"/>
  <c r="F75" i="44"/>
  <c r="J74" i="44"/>
  <c r="F74" i="44"/>
  <c r="J73" i="44"/>
  <c r="F73" i="44"/>
  <c r="J72" i="44"/>
  <c r="F72" i="44"/>
  <c r="J71" i="44"/>
  <c r="F71" i="44"/>
  <c r="H71" i="44" s="1"/>
  <c r="I71" i="44" s="1"/>
  <c r="J70" i="44"/>
  <c r="F70" i="44"/>
  <c r="I70" i="44" s="1"/>
  <c r="J69" i="44"/>
  <c r="F69" i="44"/>
  <c r="J68" i="44"/>
  <c r="F68" i="44"/>
  <c r="J67" i="44"/>
  <c r="F67" i="44"/>
  <c r="I67" i="44" s="1"/>
  <c r="J66" i="44"/>
  <c r="F66" i="44"/>
  <c r="H66" i="44" s="1"/>
  <c r="I66" i="44" s="1"/>
  <c r="J65" i="44"/>
  <c r="F65" i="44"/>
  <c r="J64" i="44"/>
  <c r="F64" i="44"/>
  <c r="I64" i="44" s="1"/>
  <c r="J63" i="44"/>
  <c r="F63" i="44"/>
  <c r="J62" i="44"/>
  <c r="F62" i="44"/>
  <c r="F55" i="44"/>
  <c r="F54" i="44"/>
  <c r="H54" i="44" s="1"/>
  <c r="I54" i="44" s="1"/>
  <c r="F53" i="44"/>
  <c r="H53" i="44" s="1"/>
  <c r="F52" i="44"/>
  <c r="H52" i="44" s="1"/>
  <c r="F28" i="44"/>
  <c r="F29" i="44"/>
  <c r="H29" i="44" s="1"/>
  <c r="I29" i="44" s="1"/>
  <c r="F30" i="44"/>
  <c r="H30" i="44" s="1"/>
  <c r="F31" i="44"/>
  <c r="H31" i="44" s="1"/>
  <c r="F32" i="44"/>
  <c r="H32" i="44" s="1"/>
  <c r="I32" i="44" s="1"/>
  <c r="F33" i="44"/>
  <c r="F34" i="44"/>
  <c r="H34" i="44" s="1"/>
  <c r="I34" i="44" s="1"/>
  <c r="F35" i="44"/>
  <c r="H35" i="44" s="1"/>
  <c r="F36" i="44"/>
  <c r="H36" i="44" s="1"/>
  <c r="F37" i="44"/>
  <c r="H37" i="44" s="1"/>
  <c r="I37" i="44" s="1"/>
  <c r="F38" i="44"/>
  <c r="F39" i="44"/>
  <c r="H39" i="44" s="1"/>
  <c r="I39" i="44" s="1"/>
  <c r="F40" i="44"/>
  <c r="H40" i="44" s="1"/>
  <c r="F42" i="44"/>
  <c r="H42" i="44" s="1"/>
  <c r="I42" i="44" s="1"/>
  <c r="F43" i="44"/>
  <c r="F44" i="44"/>
  <c r="H44" i="44" s="1"/>
  <c r="I44" i="44" s="1"/>
  <c r="F45" i="44"/>
  <c r="H45" i="44" s="1"/>
  <c r="F46" i="44"/>
  <c r="H46" i="44" s="1"/>
  <c r="F47" i="44"/>
  <c r="I47" i="44" s="1"/>
  <c r="F27" i="44"/>
  <c r="J55" i="44"/>
  <c r="J54" i="44"/>
  <c r="J53" i="44"/>
  <c r="J52" i="44"/>
  <c r="J47" i="44"/>
  <c r="J31" i="44"/>
  <c r="J32" i="44"/>
  <c r="J33" i="44"/>
  <c r="J34" i="44"/>
  <c r="J35" i="44"/>
  <c r="J36" i="44"/>
  <c r="J37" i="44"/>
  <c r="J38" i="44"/>
  <c r="J39" i="44"/>
  <c r="J40" i="44"/>
  <c r="J41" i="44"/>
  <c r="J42" i="44"/>
  <c r="J43" i="44"/>
  <c r="J44" i="44"/>
  <c r="J45" i="44"/>
  <c r="J46" i="44"/>
  <c r="J29" i="44"/>
  <c r="J30" i="44"/>
  <c r="J28" i="44"/>
  <c r="J27" i="44"/>
  <c r="J26" i="44"/>
  <c r="F26" i="44"/>
  <c r="H26" i="44" s="1"/>
  <c r="I51" i="44"/>
  <c r="H51" i="44"/>
  <c r="I50" i="44"/>
  <c r="H50" i="44"/>
  <c r="I49" i="44"/>
  <c r="H49" i="44"/>
  <c r="I48" i="44"/>
  <c r="H48" i="44"/>
  <c r="H138" i="24"/>
  <c r="H143" i="24" s="1"/>
  <c r="L10" i="46"/>
  <c r="L15" i="46"/>
  <c r="L16" i="46"/>
  <c r="L17" i="46"/>
  <c r="L18" i="46"/>
  <c r="L21" i="46"/>
  <c r="L22" i="46"/>
  <c r="L23" i="46"/>
  <c r="L24" i="46"/>
  <c r="L27" i="46"/>
  <c r="L28" i="46"/>
  <c r="L29" i="46"/>
  <c r="L30" i="46"/>
  <c r="L31" i="46"/>
  <c r="L32" i="46"/>
  <c r="L33" i="46"/>
  <c r="L34" i="46"/>
  <c r="L35" i="46"/>
  <c r="L36" i="46"/>
  <c r="L38" i="46"/>
  <c r="L39" i="46"/>
  <c r="L40" i="46"/>
  <c r="L41" i="46"/>
  <c r="L42" i="46"/>
  <c r="L43" i="46"/>
  <c r="L44" i="46"/>
  <c r="L45" i="46"/>
  <c r="L46" i="46"/>
  <c r="L47" i="46"/>
  <c r="L48" i="46"/>
  <c r="L49" i="46"/>
  <c r="L50" i="46"/>
  <c r="L51" i="46"/>
  <c r="L55" i="46"/>
  <c r="L58" i="46"/>
  <c r="L60" i="46"/>
  <c r="L62" i="46"/>
  <c r="L64" i="46"/>
  <c r="L66" i="46"/>
  <c r="L68" i="46"/>
  <c r="L69" i="46"/>
  <c r="L70" i="46"/>
  <c r="L71" i="46"/>
  <c r="L72" i="46"/>
  <c r="L75" i="46"/>
  <c r="L76" i="46"/>
  <c r="L77" i="46"/>
  <c r="L78" i="46"/>
  <c r="L79" i="46"/>
  <c r="L80" i="46"/>
  <c r="L81" i="46"/>
  <c r="L82" i="46"/>
  <c r="L83" i="46"/>
  <c r="L84" i="46"/>
  <c r="L88" i="46"/>
  <c r="L89" i="46"/>
  <c r="L90" i="46"/>
  <c r="L93" i="46"/>
  <c r="L94" i="46"/>
  <c r="L95" i="46"/>
  <c r="L96" i="46"/>
  <c r="L97" i="46"/>
  <c r="L98" i="46"/>
  <c r="L99" i="46"/>
  <c r="L100" i="46"/>
  <c r="L101" i="46"/>
  <c r="L102" i="46"/>
  <c r="L103" i="46"/>
  <c r="L104" i="46"/>
  <c r="L105" i="46"/>
  <c r="L106" i="46"/>
  <c r="L107" i="46"/>
  <c r="L108" i="46"/>
  <c r="L109" i="46"/>
  <c r="L110" i="46"/>
  <c r="L111" i="46"/>
  <c r="L112" i="46"/>
  <c r="L117" i="46"/>
  <c r="L118" i="46"/>
  <c r="L119" i="46"/>
  <c r="L120" i="46"/>
  <c r="L121" i="46"/>
  <c r="L122" i="46"/>
  <c r="L123" i="46"/>
  <c r="L124" i="46"/>
  <c r="L125" i="46"/>
  <c r="L126" i="46"/>
  <c r="L129" i="46"/>
  <c r="L130" i="46"/>
  <c r="L131" i="46"/>
  <c r="L132" i="46"/>
  <c r="L133" i="46"/>
  <c r="L134" i="46"/>
  <c r="L135" i="46"/>
  <c r="L136" i="46"/>
  <c r="L137" i="46"/>
  <c r="L138" i="46"/>
  <c r="L139" i="46"/>
  <c r="L140" i="46"/>
  <c r="L143" i="46"/>
  <c r="L144" i="46"/>
  <c r="L145" i="46"/>
  <c r="L147" i="46"/>
  <c r="L148" i="46"/>
  <c r="L149" i="46"/>
  <c r="L152" i="46"/>
  <c r="L153" i="46"/>
  <c r="L154" i="46"/>
  <c r="L155" i="46"/>
  <c r="L156" i="46"/>
  <c r="L157" i="46"/>
  <c r="L160" i="46"/>
  <c r="L161" i="46"/>
  <c r="L164" i="46"/>
  <c r="L165" i="46"/>
  <c r="L166" i="46"/>
  <c r="L169" i="46"/>
  <c r="L170" i="46"/>
  <c r="L173" i="46"/>
  <c r="L174" i="46"/>
  <c r="L175" i="46"/>
  <c r="L176" i="46"/>
  <c r="L177" i="46"/>
  <c r="L178" i="46"/>
  <c r="L179" i="46"/>
  <c r="L181" i="46"/>
  <c r="L182" i="46"/>
  <c r="L183" i="46"/>
  <c r="L184" i="46"/>
  <c r="L185" i="46"/>
  <c r="L186" i="46"/>
  <c r="L187" i="46"/>
  <c r="L188" i="46"/>
  <c r="L189" i="46"/>
  <c r="L190" i="46"/>
  <c r="L191" i="46"/>
  <c r="L192" i="46"/>
  <c r="L193" i="46"/>
  <c r="L194" i="46"/>
  <c r="L196" i="46"/>
  <c r="L200" i="46"/>
  <c r="L201" i="46"/>
  <c r="L202" i="46"/>
  <c r="L203" i="46"/>
  <c r="L204" i="46"/>
  <c r="L205" i="46"/>
  <c r="L206" i="46"/>
  <c r="L207" i="46"/>
  <c r="L208" i="46"/>
  <c r="L209" i="46"/>
  <c r="L210" i="46"/>
  <c r="L211" i="46"/>
  <c r="L212" i="46"/>
  <c r="L213" i="46"/>
  <c r="L214" i="46"/>
  <c r="L215" i="46"/>
  <c r="L216" i="46"/>
  <c r="L217" i="46"/>
  <c r="L218" i="46"/>
  <c r="L219" i="46"/>
  <c r="L220" i="46"/>
  <c r="L221" i="46"/>
  <c r="L224" i="46"/>
  <c r="L225" i="46"/>
  <c r="L226" i="46"/>
  <c r="L229" i="46"/>
  <c r="L230" i="46"/>
  <c r="L231" i="46"/>
  <c r="L232" i="46"/>
  <c r="L233" i="46"/>
  <c r="L235" i="46"/>
  <c r="L236" i="46"/>
  <c r="L239" i="46"/>
  <c r="L240" i="46"/>
  <c r="L243" i="46"/>
  <c r="L244" i="46"/>
  <c r="L247" i="46"/>
  <c r="L248" i="46"/>
  <c r="L253" i="46"/>
  <c r="L254" i="46"/>
  <c r="L255" i="46"/>
  <c r="L256" i="46"/>
  <c r="L259" i="46"/>
  <c r="L263" i="46"/>
  <c r="L264" i="46"/>
  <c r="L265" i="46"/>
  <c r="L266" i="46"/>
  <c r="L267" i="46"/>
  <c r="L268" i="46"/>
  <c r="L269" i="46"/>
  <c r="L270" i="46"/>
  <c r="L271" i="46"/>
  <c r="L272" i="46"/>
  <c r="L273" i="46"/>
  <c r="L274" i="46"/>
  <c r="L275" i="46"/>
  <c r="L276" i="46"/>
  <c r="L280" i="46"/>
  <c r="L281" i="46"/>
  <c r="L282" i="46"/>
  <c r="L283" i="46"/>
  <c r="L284" i="46"/>
  <c r="L285" i="46"/>
  <c r="L286" i="46"/>
  <c r="L287" i="46"/>
  <c r="L288" i="46"/>
  <c r="L289" i="46"/>
  <c r="L290" i="46"/>
  <c r="L291" i="46"/>
  <c r="L292" i="46"/>
  <c r="L293" i="46"/>
  <c r="L294" i="46"/>
  <c r="L297" i="46"/>
  <c r="L298" i="46"/>
  <c r="L299" i="46"/>
  <c r="L300" i="46"/>
  <c r="L301" i="46"/>
  <c r="L302" i="46"/>
  <c r="L303" i="46"/>
  <c r="L304" i="46"/>
  <c r="L305" i="46"/>
  <c r="L306" i="46"/>
  <c r="L307" i="46"/>
  <c r="L308" i="46"/>
  <c r="L309" i="46"/>
  <c r="L310" i="46"/>
  <c r="L311" i="46"/>
  <c r="L314" i="46"/>
  <c r="L315" i="46"/>
  <c r="L316" i="46"/>
  <c r="L317" i="46"/>
  <c r="L318" i="46"/>
  <c r="L319" i="46"/>
  <c r="L320" i="46"/>
  <c r="L321" i="46"/>
  <c r="L322" i="46"/>
  <c r="L323" i="46"/>
  <c r="L324" i="46"/>
  <c r="L325" i="46"/>
  <c r="L326" i="46"/>
  <c r="L327" i="46"/>
  <c r="L329" i="46"/>
  <c r="L330" i="46"/>
  <c r="L331" i="46"/>
  <c r="L332" i="46"/>
  <c r="L333" i="46"/>
  <c r="L334" i="46"/>
  <c r="L335" i="46"/>
  <c r="L336" i="46"/>
  <c r="L337" i="46"/>
  <c r="L338" i="46"/>
  <c r="L339" i="46"/>
  <c r="L340" i="46"/>
  <c r="L341" i="46"/>
  <c r="L342" i="46"/>
  <c r="L343" i="46"/>
  <c r="L346" i="46"/>
  <c r="L351" i="46"/>
  <c r="L352" i="46"/>
  <c r="L353" i="46"/>
  <c r="L354" i="46"/>
  <c r="L355" i="46"/>
  <c r="L356" i="46"/>
  <c r="L357" i="46"/>
  <c r="L358" i="46"/>
  <c r="L359" i="46"/>
  <c r="L360" i="46"/>
  <c r="L361" i="46"/>
  <c r="L362" i="46"/>
  <c r="L363" i="46"/>
  <c r="L364" i="46"/>
  <c r="L367" i="46"/>
  <c r="L368" i="46"/>
  <c r="L370" i="46"/>
  <c r="L373" i="46"/>
  <c r="L374" i="46"/>
  <c r="L376" i="46"/>
  <c r="L377" i="46"/>
  <c r="L378" i="46"/>
  <c r="L383" i="46"/>
  <c r="L384" i="46"/>
  <c r="L385" i="46"/>
  <c r="L387" i="46"/>
  <c r="L392" i="46"/>
  <c r="L393" i="46"/>
  <c r="L394" i="46"/>
  <c r="F343" i="45"/>
  <c r="H343" i="45" s="1"/>
  <c r="I343" i="45" s="1"/>
  <c r="F342" i="45"/>
  <c r="F341" i="45"/>
  <c r="H341" i="45" s="1"/>
  <c r="F340" i="45"/>
  <c r="H340" i="45" s="1"/>
  <c r="I339" i="45"/>
  <c r="H339" i="45"/>
  <c r="I338" i="45"/>
  <c r="H338" i="45"/>
  <c r="I337" i="45"/>
  <c r="H337" i="45"/>
  <c r="I336" i="45"/>
  <c r="H336" i="45"/>
  <c r="J335" i="45" a="1"/>
  <c r="J335" i="45" s="1"/>
  <c r="I335" i="45"/>
  <c r="J334" i="45" a="1"/>
  <c r="J334" i="45" s="1"/>
  <c r="I334" i="45"/>
  <c r="H334" i="45"/>
  <c r="J333" i="45" a="1"/>
  <c r="J333" i="45" s="1"/>
  <c r="I333" i="45"/>
  <c r="H333" i="45"/>
  <c r="J332" i="45" a="1"/>
  <c r="J332" i="45" s="1"/>
  <c r="I332" i="45"/>
  <c r="H332" i="45"/>
  <c r="J331" i="45" a="1"/>
  <c r="J331" i="45" s="1"/>
  <c r="I331" i="45"/>
  <c r="H331" i="45"/>
  <c r="J330" i="45" a="1"/>
  <c r="J330" i="45" s="1"/>
  <c r="I330" i="45"/>
  <c r="H330" i="45"/>
  <c r="J329" i="45" a="1"/>
  <c r="J329" i="45" s="1"/>
  <c r="I329" i="45"/>
  <c r="H329" i="45"/>
  <c r="I328" i="45"/>
  <c r="H328" i="45"/>
  <c r="J327" i="45" a="1"/>
  <c r="J327" i="45" s="1"/>
  <c r="I327" i="45"/>
  <c r="H327" i="45"/>
  <c r="J326" i="45" a="1"/>
  <c r="J326" i="45" s="1"/>
  <c r="I326" i="45"/>
  <c r="H326" i="45"/>
  <c r="J325" i="45" a="1"/>
  <c r="J325" i="45" s="1"/>
  <c r="I325" i="45"/>
  <c r="H325" i="45"/>
  <c r="J324" i="45" a="1"/>
  <c r="J324" i="45" s="1"/>
  <c r="I324" i="45"/>
  <c r="H324" i="45"/>
  <c r="J323" i="45" a="1"/>
  <c r="J323" i="45" s="1"/>
  <c r="I323" i="45"/>
  <c r="H323" i="45"/>
  <c r="J322" i="45" a="1"/>
  <c r="J322" i="45" s="1"/>
  <c r="I322" i="45"/>
  <c r="H322" i="45"/>
  <c r="J321" i="45" a="1"/>
  <c r="J321" i="45" s="1"/>
  <c r="I321" i="45"/>
  <c r="H321" i="45"/>
  <c r="J320" i="45" a="1"/>
  <c r="J320" i="45" s="1"/>
  <c r="I320" i="45"/>
  <c r="H320" i="45"/>
  <c r="I319" i="45"/>
  <c r="H319" i="45"/>
  <c r="J318" i="45" a="1"/>
  <c r="J318" i="45" s="1"/>
  <c r="I318" i="45"/>
  <c r="H318" i="45"/>
  <c r="J317" i="45" a="1"/>
  <c r="J317" i="45" s="1"/>
  <c r="I317" i="45"/>
  <c r="H317" i="45"/>
  <c r="J316" i="45" a="1"/>
  <c r="J316" i="45" s="1"/>
  <c r="I316" i="45"/>
  <c r="H316" i="45"/>
  <c r="J315" i="45" a="1"/>
  <c r="J315" i="45" s="1"/>
  <c r="I315" i="45"/>
  <c r="H315" i="45"/>
  <c r="J314" i="45" a="1"/>
  <c r="J314" i="45" s="1"/>
  <c r="I314" i="45"/>
  <c r="H314" i="45"/>
  <c r="F307" i="45"/>
  <c r="F306" i="45"/>
  <c r="F305" i="45"/>
  <c r="H305" i="45" s="1"/>
  <c r="I305" i="45" s="1"/>
  <c r="F304" i="45"/>
  <c r="I303" i="45"/>
  <c r="H303" i="45"/>
  <c r="I302" i="45"/>
  <c r="H302" i="45"/>
  <c r="I301" i="45"/>
  <c r="H301" i="45"/>
  <c r="I300" i="45"/>
  <c r="H300" i="45"/>
  <c r="J299" i="45" a="1"/>
  <c r="J299" i="45" s="1"/>
  <c r="I299" i="45"/>
  <c r="J298" i="45" a="1"/>
  <c r="J298" i="45" s="1"/>
  <c r="I298" i="45"/>
  <c r="H298" i="45"/>
  <c r="J297" i="45" a="1"/>
  <c r="J297" i="45" s="1"/>
  <c r="I297" i="45"/>
  <c r="H297" i="45"/>
  <c r="J296" i="45" a="1"/>
  <c r="J296" i="45" s="1"/>
  <c r="I296" i="45"/>
  <c r="H296" i="45"/>
  <c r="J295" i="45" a="1"/>
  <c r="J295" i="45" s="1"/>
  <c r="I295" i="45"/>
  <c r="H295" i="45"/>
  <c r="J294" i="45" a="1"/>
  <c r="J294" i="45" s="1"/>
  <c r="I294" i="45"/>
  <c r="H294" i="45"/>
  <c r="J293" i="45" a="1"/>
  <c r="J293" i="45" s="1"/>
  <c r="I293" i="45"/>
  <c r="H293" i="45"/>
  <c r="I292" i="45"/>
  <c r="H292" i="45"/>
  <c r="J291" i="45" a="1"/>
  <c r="J291" i="45" s="1"/>
  <c r="I291" i="45"/>
  <c r="H291" i="45"/>
  <c r="J290" i="45" a="1"/>
  <c r="J290" i="45" s="1"/>
  <c r="I290" i="45"/>
  <c r="H290" i="45"/>
  <c r="J289" i="45" a="1"/>
  <c r="J289" i="45" s="1"/>
  <c r="I289" i="45"/>
  <c r="H289" i="45"/>
  <c r="J288" i="45" a="1"/>
  <c r="J288" i="45" s="1"/>
  <c r="I288" i="45"/>
  <c r="H288" i="45"/>
  <c r="J287" i="45" a="1"/>
  <c r="J287" i="45" s="1"/>
  <c r="I287" i="45"/>
  <c r="H287" i="45"/>
  <c r="J286" i="45" a="1"/>
  <c r="J286" i="45" s="1"/>
  <c r="I286" i="45"/>
  <c r="H286" i="45"/>
  <c r="J285" i="45" a="1"/>
  <c r="J285" i="45" s="1"/>
  <c r="I285" i="45"/>
  <c r="H285" i="45"/>
  <c r="J284" i="45" a="1"/>
  <c r="J284" i="45" s="1"/>
  <c r="I284" i="45"/>
  <c r="H284" i="45"/>
  <c r="I283" i="45"/>
  <c r="H283" i="45"/>
  <c r="J282" i="45" a="1"/>
  <c r="J282" i="45" s="1"/>
  <c r="I282" i="45"/>
  <c r="H282" i="45"/>
  <c r="J281" i="45" a="1"/>
  <c r="J281" i="45" s="1"/>
  <c r="I281" i="45"/>
  <c r="H281" i="45"/>
  <c r="J280" i="45" a="1"/>
  <c r="J280" i="45" s="1"/>
  <c r="I280" i="45"/>
  <c r="H280" i="45"/>
  <c r="J279" i="45" a="1"/>
  <c r="J279" i="45" s="1"/>
  <c r="I279" i="45"/>
  <c r="H279" i="45"/>
  <c r="J278" i="45" a="1"/>
  <c r="J278" i="45" s="1"/>
  <c r="I278" i="45"/>
  <c r="H278" i="45"/>
  <c r="F271" i="45"/>
  <c r="F270" i="45"/>
  <c r="H270" i="45" s="1"/>
  <c r="F269" i="45"/>
  <c r="F268" i="45"/>
  <c r="H268" i="45" s="1"/>
  <c r="I267" i="45"/>
  <c r="H267" i="45"/>
  <c r="I266" i="45"/>
  <c r="H266" i="45"/>
  <c r="H265" i="45"/>
  <c r="I265" i="45" s="1"/>
  <c r="H264" i="45"/>
  <c r="I264" i="45" s="1"/>
  <c r="J263" i="45" a="1"/>
  <c r="J263" i="45" s="1"/>
  <c r="I263" i="45"/>
  <c r="J262" i="45" a="1"/>
  <c r="J262" i="45" s="1"/>
  <c r="F262" i="45"/>
  <c r="H262" i="45" s="1"/>
  <c r="I262" i="45" s="1"/>
  <c r="J261" i="45" a="1"/>
  <c r="J261" i="45" s="1"/>
  <c r="F261" i="45"/>
  <c r="H261" i="45" s="1"/>
  <c r="J260" i="45" a="1"/>
  <c r="J260" i="45" s="1"/>
  <c r="F260" i="45"/>
  <c r="J259" i="45" a="1"/>
  <c r="J259" i="45" s="1"/>
  <c r="F259" i="45"/>
  <c r="I259" i="45" s="1"/>
  <c r="J258" i="45" a="1"/>
  <c r="J258" i="45" s="1"/>
  <c r="F258" i="45"/>
  <c r="I258" i="45" s="1"/>
  <c r="J257" i="45" a="1"/>
  <c r="J257" i="45" s="1"/>
  <c r="F257" i="45"/>
  <c r="I257" i="45" s="1"/>
  <c r="F256" i="45"/>
  <c r="H256" i="45" s="1"/>
  <c r="J255" i="45" a="1"/>
  <c r="J255" i="45" s="1"/>
  <c r="F255" i="45"/>
  <c r="H255" i="45" s="1"/>
  <c r="J254" i="45" a="1"/>
  <c r="J254" i="45" s="1"/>
  <c r="F254" i="45"/>
  <c r="J253" i="45" a="1"/>
  <c r="J253" i="45" s="1"/>
  <c r="F253" i="45"/>
  <c r="I253" i="45" s="1"/>
  <c r="J252" i="45" a="1"/>
  <c r="J252" i="45" s="1"/>
  <c r="F252" i="45"/>
  <c r="I252" i="45" s="1"/>
  <c r="J251" i="45" a="1"/>
  <c r="J251" i="45" s="1"/>
  <c r="F251" i="45"/>
  <c r="H251" i="45" s="1"/>
  <c r="J250" i="45" a="1"/>
  <c r="J250" i="45" s="1"/>
  <c r="F250" i="45"/>
  <c r="I250" i="45" s="1"/>
  <c r="J249" i="45" a="1"/>
  <c r="J249" i="45" s="1"/>
  <c r="F249" i="45"/>
  <c r="I249" i="45" s="1"/>
  <c r="J248" i="45" a="1"/>
  <c r="J248" i="45" s="1"/>
  <c r="F248" i="45"/>
  <c r="H248" i="45" s="1"/>
  <c r="J247" i="45" a="1"/>
  <c r="J247" i="45" s="1"/>
  <c r="F247" i="45"/>
  <c r="H247" i="45" s="1"/>
  <c r="J246" i="45" a="1"/>
  <c r="J246" i="45" s="1"/>
  <c r="F246" i="45"/>
  <c r="H246" i="45" s="1"/>
  <c r="J245" i="45" a="1"/>
  <c r="J245" i="45" s="1"/>
  <c r="H245" i="45"/>
  <c r="I245" i="45" s="1"/>
  <c r="J244" i="45" a="1"/>
  <c r="J244" i="45" s="1"/>
  <c r="H244" i="45"/>
  <c r="I244" i="45" s="1"/>
  <c r="J243" i="45" a="1"/>
  <c r="J243" i="45" s="1"/>
  <c r="H243" i="45"/>
  <c r="I243" i="45" s="1"/>
  <c r="J242" i="45" a="1"/>
  <c r="J242" i="45" s="1"/>
  <c r="F242" i="45"/>
  <c r="F235" i="45"/>
  <c r="F234" i="45"/>
  <c r="F233" i="45"/>
  <c r="H233" i="45" s="1"/>
  <c r="I233" i="45" s="1"/>
  <c r="F232" i="45"/>
  <c r="H232" i="45" s="1"/>
  <c r="I232" i="45" s="1"/>
  <c r="I231" i="45"/>
  <c r="H231" i="45"/>
  <c r="I230" i="45"/>
  <c r="H230" i="45"/>
  <c r="I229" i="45"/>
  <c r="H229" i="45"/>
  <c r="I228" i="45"/>
  <c r="H228" i="45"/>
  <c r="J227" i="45" a="1"/>
  <c r="J227" i="45" s="1"/>
  <c r="I227" i="45"/>
  <c r="J226" i="45" a="1"/>
  <c r="J226" i="45" s="1"/>
  <c r="F226" i="45"/>
  <c r="H226" i="45" s="1"/>
  <c r="J225" i="45" a="1"/>
  <c r="J225" i="45" s="1"/>
  <c r="F225" i="45"/>
  <c r="I225" i="45" s="1"/>
  <c r="J224" i="45" a="1"/>
  <c r="J224" i="45" s="1"/>
  <c r="F224" i="45"/>
  <c r="I224" i="45" s="1"/>
  <c r="J223" i="45" a="1"/>
  <c r="J223" i="45" s="1"/>
  <c r="F223" i="45"/>
  <c r="I223" i="45" s="1"/>
  <c r="J222" i="45" a="1"/>
  <c r="J222" i="45" s="1"/>
  <c r="F222" i="45"/>
  <c r="H222" i="45" s="1"/>
  <c r="J221" i="45" a="1"/>
  <c r="J221" i="45" s="1"/>
  <c r="F221" i="45"/>
  <c r="I221" i="45" s="1"/>
  <c r="F220" i="45"/>
  <c r="J219" i="45" a="1"/>
  <c r="J219" i="45" s="1"/>
  <c r="F219" i="45"/>
  <c r="I219" i="45" s="1"/>
  <c r="J218" i="45" a="1"/>
  <c r="J218" i="45" s="1"/>
  <c r="F218" i="45"/>
  <c r="H218" i="45" s="1"/>
  <c r="J217" i="45" a="1"/>
  <c r="J217" i="45" s="1"/>
  <c r="F217" i="45"/>
  <c r="H217" i="45" s="1"/>
  <c r="J216" i="45" a="1"/>
  <c r="J216" i="45" s="1"/>
  <c r="F216" i="45"/>
  <c r="I216" i="45" s="1"/>
  <c r="J215" i="45" a="1"/>
  <c r="J215" i="45" s="1"/>
  <c r="F215" i="45"/>
  <c r="J214" i="45" a="1"/>
  <c r="J214" i="45" s="1"/>
  <c r="F214" i="45"/>
  <c r="H214" i="45" s="1"/>
  <c r="J213" i="45" a="1"/>
  <c r="J213" i="45" s="1"/>
  <c r="F213" i="45"/>
  <c r="H213" i="45" s="1"/>
  <c r="J212" i="45" a="1"/>
  <c r="J212" i="45" s="1"/>
  <c r="F212" i="45"/>
  <c r="F211" i="45"/>
  <c r="I211" i="45" s="1"/>
  <c r="J210" i="45" a="1"/>
  <c r="J210" i="45" s="1"/>
  <c r="F210" i="45"/>
  <c r="H210" i="45" s="1"/>
  <c r="J209" i="45" a="1"/>
  <c r="J209" i="45" s="1"/>
  <c r="F209" i="45"/>
  <c r="H209" i="45" s="1"/>
  <c r="I209" i="45" s="1"/>
  <c r="J208" i="45" a="1"/>
  <c r="J208" i="45" s="1"/>
  <c r="F208" i="45"/>
  <c r="I208" i="45" s="1"/>
  <c r="J207" i="45" a="1"/>
  <c r="J207" i="45" s="1"/>
  <c r="F207" i="45"/>
  <c r="I207" i="45" s="1"/>
  <c r="J206" i="45" a="1"/>
  <c r="J206" i="45" s="1"/>
  <c r="F206" i="45"/>
  <c r="H206" i="45" s="1"/>
  <c r="F199" i="45"/>
  <c r="H199" i="45" s="1"/>
  <c r="I199" i="45" s="1"/>
  <c r="F198" i="45"/>
  <c r="F197" i="45"/>
  <c r="F196" i="45"/>
  <c r="I195" i="45"/>
  <c r="H195" i="45"/>
  <c r="I194" i="45"/>
  <c r="H194" i="45"/>
  <c r="H193" i="45"/>
  <c r="I193" i="45" s="1"/>
  <c r="H192" i="45"/>
  <c r="I192" i="45" s="1"/>
  <c r="J191" i="45" a="1"/>
  <c r="J191" i="45" s="1"/>
  <c r="I191" i="45"/>
  <c r="J190" i="45" a="1"/>
  <c r="J190" i="45" s="1"/>
  <c r="F190" i="45"/>
  <c r="I190" i="45" s="1"/>
  <c r="J189" i="45" a="1"/>
  <c r="J189" i="45" s="1"/>
  <c r="F189" i="45"/>
  <c r="I189" i="45" s="1"/>
  <c r="J188" i="45" a="1"/>
  <c r="J188" i="45" s="1"/>
  <c r="I188" i="45"/>
  <c r="H188" i="45"/>
  <c r="J187" i="45" a="1"/>
  <c r="J187" i="45" s="1"/>
  <c r="I187" i="45"/>
  <c r="H187" i="45"/>
  <c r="J186" i="45" a="1"/>
  <c r="J186" i="45" s="1"/>
  <c r="F186" i="45"/>
  <c r="J185" i="45" a="1"/>
  <c r="J185" i="45" s="1"/>
  <c r="F185" i="45"/>
  <c r="H185" i="45" s="1"/>
  <c r="F184" i="45"/>
  <c r="J183" i="45" a="1"/>
  <c r="J183" i="45" s="1"/>
  <c r="F183" i="45"/>
  <c r="J182" i="45" a="1"/>
  <c r="J182" i="45" s="1"/>
  <c r="F182" i="45"/>
  <c r="J181" i="45" a="1"/>
  <c r="J181" i="45" s="1"/>
  <c r="F181" i="45"/>
  <c r="H181" i="45" s="1"/>
  <c r="J180" i="45" a="1"/>
  <c r="J180" i="45" s="1"/>
  <c r="F180" i="45"/>
  <c r="I180" i="45" s="1"/>
  <c r="J179" i="45" a="1"/>
  <c r="J179" i="45" s="1"/>
  <c r="F179" i="45"/>
  <c r="H179" i="45" s="1"/>
  <c r="J178" i="45" a="1"/>
  <c r="J178" i="45" s="1"/>
  <c r="F178" i="45"/>
  <c r="H178" i="45" s="1"/>
  <c r="J177" i="45" a="1"/>
  <c r="J177" i="45" s="1"/>
  <c r="F177" i="45"/>
  <c r="H177" i="45" s="1"/>
  <c r="J176" i="45" a="1"/>
  <c r="J176" i="45" s="1"/>
  <c r="F176" i="45"/>
  <c r="I176" i="45" s="1"/>
  <c r="F175" i="45"/>
  <c r="J174" i="45" a="1"/>
  <c r="J174" i="45" s="1"/>
  <c r="F174" i="45"/>
  <c r="H174" i="45" s="1"/>
  <c r="J173" i="45" a="1"/>
  <c r="J173" i="45" s="1"/>
  <c r="F173" i="45"/>
  <c r="I173" i="45" s="1"/>
  <c r="J172" i="45" a="1"/>
  <c r="J172" i="45" s="1"/>
  <c r="F172" i="45"/>
  <c r="J171" i="45" a="1"/>
  <c r="J171" i="45" s="1"/>
  <c r="F171" i="45"/>
  <c r="I171" i="45" s="1"/>
  <c r="J170" i="45" a="1"/>
  <c r="J170" i="45" s="1"/>
  <c r="F170" i="45"/>
  <c r="H170" i="45" s="1"/>
  <c r="F163" i="45"/>
  <c r="H163" i="45" s="1"/>
  <c r="I163" i="45" s="1"/>
  <c r="F162" i="45"/>
  <c r="H162" i="45" s="1"/>
  <c r="F161" i="45"/>
  <c r="F160" i="45"/>
  <c r="I159" i="45"/>
  <c r="H159" i="45"/>
  <c r="I158" i="45"/>
  <c r="H158" i="45"/>
  <c r="I157" i="45"/>
  <c r="H157" i="45"/>
  <c r="I156" i="45"/>
  <c r="H156" i="45"/>
  <c r="J155" i="45" a="1"/>
  <c r="J155" i="45" s="1"/>
  <c r="I155" i="45"/>
  <c r="J154" i="45" a="1"/>
  <c r="J154" i="45" s="1"/>
  <c r="F154" i="45"/>
  <c r="H154" i="45" s="1"/>
  <c r="J153" i="45" a="1"/>
  <c r="J153" i="45" s="1"/>
  <c r="F153" i="45"/>
  <c r="H153" i="45" s="1"/>
  <c r="J152" i="45" a="1"/>
  <c r="J152" i="45" s="1"/>
  <c r="F152" i="45"/>
  <c r="I152" i="45" s="1"/>
  <c r="J151" i="45" a="1"/>
  <c r="J151" i="45" s="1"/>
  <c r="F151" i="45"/>
  <c r="H151" i="45" s="1"/>
  <c r="J150" i="45" a="1"/>
  <c r="J150" i="45" s="1"/>
  <c r="F150" i="45"/>
  <c r="H150" i="45" s="1"/>
  <c r="J149" i="45" a="1"/>
  <c r="J149" i="45" s="1"/>
  <c r="F149" i="45"/>
  <c r="H149" i="45" s="1"/>
  <c r="F148" i="45"/>
  <c r="H148" i="45" s="1"/>
  <c r="I148" i="45" s="1"/>
  <c r="J147" i="45" a="1"/>
  <c r="J147" i="45" s="1"/>
  <c r="F147" i="45"/>
  <c r="J146" i="45" a="1"/>
  <c r="J146" i="45" s="1"/>
  <c r="F146" i="45"/>
  <c r="J145" i="45" a="1"/>
  <c r="J145" i="45" s="1"/>
  <c r="F145" i="45"/>
  <c r="H145" i="45" s="1"/>
  <c r="J144" i="45" a="1"/>
  <c r="J144" i="45" s="1"/>
  <c r="F144" i="45"/>
  <c r="H144" i="45" s="1"/>
  <c r="I144" i="45" s="1"/>
  <c r="J143" i="45" a="1"/>
  <c r="J143" i="45" s="1"/>
  <c r="F143" i="45"/>
  <c r="J142" i="45" a="1"/>
  <c r="J142" i="45" s="1"/>
  <c r="F142" i="45"/>
  <c r="J141" i="45" a="1"/>
  <c r="J141" i="45" s="1"/>
  <c r="F141" i="45"/>
  <c r="H141" i="45" s="1"/>
  <c r="J140" i="45" a="1"/>
  <c r="J140" i="45" s="1"/>
  <c r="F140" i="45"/>
  <c r="H140" i="45" s="1"/>
  <c r="I140" i="45" s="1"/>
  <c r="F139" i="45"/>
  <c r="J138" i="45" a="1"/>
  <c r="J138" i="45" s="1"/>
  <c r="F138" i="45"/>
  <c r="H138" i="45" s="1"/>
  <c r="I138" i="45" s="1"/>
  <c r="J137" i="45" a="1"/>
  <c r="J137" i="45" s="1"/>
  <c r="F137" i="45"/>
  <c r="J136" i="45" a="1"/>
  <c r="J136" i="45" s="1"/>
  <c r="F136" i="45"/>
  <c r="H136" i="45" s="1"/>
  <c r="J135" i="45" a="1"/>
  <c r="J135" i="45" s="1"/>
  <c r="F135" i="45"/>
  <c r="J134" i="45" a="1"/>
  <c r="J134" i="45" s="1"/>
  <c r="F134" i="45"/>
  <c r="H134" i="45" s="1"/>
  <c r="F127" i="45"/>
  <c r="F126" i="45"/>
  <c r="H126" i="45" s="1"/>
  <c r="F125" i="45"/>
  <c r="F124" i="45"/>
  <c r="I123" i="45"/>
  <c r="H123" i="45"/>
  <c r="I122" i="45"/>
  <c r="H122" i="45"/>
  <c r="I121" i="45"/>
  <c r="H121" i="45"/>
  <c r="I120" i="45"/>
  <c r="H120" i="45"/>
  <c r="J119" i="45" a="1"/>
  <c r="J119" i="45" s="1"/>
  <c r="F119" i="45"/>
  <c r="H119" i="45" s="1"/>
  <c r="J118" i="45" a="1"/>
  <c r="J118" i="45" s="1"/>
  <c r="F118" i="45"/>
  <c r="I118" i="45" s="1"/>
  <c r="J117" i="45" a="1"/>
  <c r="J117" i="45" s="1"/>
  <c r="F117" i="45"/>
  <c r="I117" i="45" s="1"/>
  <c r="J116" i="45" a="1"/>
  <c r="J116" i="45" s="1"/>
  <c r="F116" i="45"/>
  <c r="I116" i="45" s="1"/>
  <c r="J115" i="45" a="1"/>
  <c r="J115" i="45" s="1"/>
  <c r="F115" i="45"/>
  <c r="I115" i="45" s="1"/>
  <c r="J114" i="45" a="1"/>
  <c r="J114" i="45" s="1"/>
  <c r="F114" i="45"/>
  <c r="I114" i="45" s="1"/>
  <c r="J113" i="45" a="1"/>
  <c r="J113" i="45" s="1"/>
  <c r="F113" i="45"/>
  <c r="I113" i="45" s="1"/>
  <c r="F112" i="45"/>
  <c r="I112" i="45" s="1"/>
  <c r="J111" i="45" a="1"/>
  <c r="J111" i="45" s="1"/>
  <c r="F111" i="45"/>
  <c r="J110" i="45" a="1"/>
  <c r="J110" i="45" s="1"/>
  <c r="F110" i="45"/>
  <c r="I110" i="45" s="1"/>
  <c r="J109" i="45" a="1"/>
  <c r="J109" i="45" s="1"/>
  <c r="F109" i="45"/>
  <c r="H109" i="45" s="1"/>
  <c r="J108" i="45" a="1"/>
  <c r="J108" i="45" s="1"/>
  <c r="F108" i="45"/>
  <c r="I108" i="45" s="1"/>
  <c r="J107" i="45" a="1"/>
  <c r="J107" i="45" s="1"/>
  <c r="F107" i="45"/>
  <c r="J106" i="45" a="1"/>
  <c r="J106" i="45" s="1"/>
  <c r="F106" i="45"/>
  <c r="H106" i="45" s="1"/>
  <c r="J105" i="45" a="1"/>
  <c r="J105" i="45" s="1"/>
  <c r="F105" i="45"/>
  <c r="H105" i="45" s="1"/>
  <c r="I105" i="45" s="1"/>
  <c r="J104" i="45" a="1"/>
  <c r="J104" i="45" s="1"/>
  <c r="F104" i="45"/>
  <c r="F103" i="45"/>
  <c r="J102" i="45" a="1"/>
  <c r="J102" i="45" s="1"/>
  <c r="F102" i="45"/>
  <c r="J101" i="45" a="1"/>
  <c r="J101" i="45" s="1"/>
  <c r="F101" i="45"/>
  <c r="I101" i="45" s="1"/>
  <c r="J100" i="45" a="1"/>
  <c r="J100" i="45" s="1"/>
  <c r="F100" i="45"/>
  <c r="J99" i="45" a="1"/>
  <c r="J99" i="45" s="1"/>
  <c r="F99" i="45"/>
  <c r="J98" i="45" a="1"/>
  <c r="J98" i="45" s="1"/>
  <c r="F98" i="45"/>
  <c r="F91" i="45"/>
  <c r="H91" i="45" s="1"/>
  <c r="I91" i="45" s="1"/>
  <c r="F90" i="45"/>
  <c r="F89" i="45"/>
  <c r="F88" i="45"/>
  <c r="I87" i="45"/>
  <c r="H87" i="45"/>
  <c r="I86" i="45"/>
  <c r="H86" i="45"/>
  <c r="I85" i="45"/>
  <c r="H85" i="45"/>
  <c r="I84" i="45"/>
  <c r="H84" i="45"/>
  <c r="J83" i="45" a="1"/>
  <c r="J83" i="45" s="1"/>
  <c r="F83" i="45"/>
  <c r="I83" i="45" s="1"/>
  <c r="J82" i="45" a="1"/>
  <c r="J82" i="45" s="1"/>
  <c r="F82" i="45"/>
  <c r="I82" i="45" s="1"/>
  <c r="J81" i="45" a="1"/>
  <c r="J81" i="45" s="1"/>
  <c r="F81" i="45"/>
  <c r="H81" i="45" s="1"/>
  <c r="J80" i="45" a="1"/>
  <c r="J80" i="45" s="1"/>
  <c r="F80" i="45"/>
  <c r="H80" i="45" s="1"/>
  <c r="J79" i="45" a="1"/>
  <c r="J79" i="45" s="1"/>
  <c r="F79" i="45"/>
  <c r="I79" i="45" s="1"/>
  <c r="J78" i="45" a="1"/>
  <c r="J78" i="45" s="1"/>
  <c r="F78" i="45"/>
  <c r="I78" i="45" s="1"/>
  <c r="J77" i="45" a="1"/>
  <c r="J77" i="45" s="1"/>
  <c r="F77" i="45"/>
  <c r="I77" i="45" s="1"/>
  <c r="F76" i="45"/>
  <c r="J75" i="45" a="1"/>
  <c r="J75" i="45" s="1"/>
  <c r="F75" i="45"/>
  <c r="H75" i="45" s="1"/>
  <c r="I75" i="45" s="1"/>
  <c r="J74" i="45" a="1"/>
  <c r="J74" i="45" s="1"/>
  <c r="F74" i="45"/>
  <c r="H74" i="45" s="1"/>
  <c r="J73" i="45" a="1"/>
  <c r="J73" i="45" s="1"/>
  <c r="F73" i="45"/>
  <c r="J72" i="45" a="1"/>
  <c r="J72" i="45" s="1"/>
  <c r="F72" i="45"/>
  <c r="J71" i="45" a="1"/>
  <c r="J71" i="45" s="1"/>
  <c r="F71" i="45"/>
  <c r="H71" i="45" s="1"/>
  <c r="I71" i="45" s="1"/>
  <c r="J70" i="45" a="1"/>
  <c r="J70" i="45" s="1"/>
  <c r="F70" i="45"/>
  <c r="H70" i="45" s="1"/>
  <c r="J69" i="45" a="1"/>
  <c r="J69" i="45" s="1"/>
  <c r="F69" i="45"/>
  <c r="J68" i="45" a="1"/>
  <c r="J68" i="45" s="1"/>
  <c r="F68" i="45"/>
  <c r="F67" i="45"/>
  <c r="I67" i="45" s="1"/>
  <c r="J66" i="45" a="1"/>
  <c r="J66" i="45" s="1"/>
  <c r="F66" i="45"/>
  <c r="J65" i="45" a="1"/>
  <c r="J65" i="45" s="1"/>
  <c r="F65" i="45"/>
  <c r="J64" i="45" a="1"/>
  <c r="J64" i="45" s="1"/>
  <c r="F64" i="45"/>
  <c r="H64" i="45" s="1"/>
  <c r="I64" i="45" s="1"/>
  <c r="J63" i="45" a="1"/>
  <c r="J63" i="45" s="1"/>
  <c r="F63" i="45"/>
  <c r="J62" i="45" a="1"/>
  <c r="J62" i="45" s="1"/>
  <c r="F62" i="45"/>
  <c r="F55" i="45"/>
  <c r="F54" i="45"/>
  <c r="H54" i="45" s="1"/>
  <c r="I54" i="45" s="1"/>
  <c r="F53" i="45"/>
  <c r="F52" i="45"/>
  <c r="H52" i="45" s="1"/>
  <c r="I52" i="45" s="1"/>
  <c r="I51" i="45"/>
  <c r="H51" i="45"/>
  <c r="I50" i="45"/>
  <c r="H50" i="45"/>
  <c r="I49" i="45"/>
  <c r="H49" i="45"/>
  <c r="I48" i="45"/>
  <c r="H48" i="45"/>
  <c r="J47" i="45" a="1"/>
  <c r="J47" i="45" s="1"/>
  <c r="F47" i="45"/>
  <c r="I47" i="45" s="1"/>
  <c r="J46" i="45" a="1"/>
  <c r="J46" i="45" s="1"/>
  <c r="F46" i="45"/>
  <c r="J45" i="45" a="1"/>
  <c r="J45" i="45" s="1"/>
  <c r="F45" i="45"/>
  <c r="H45" i="45" s="1"/>
  <c r="J44" i="45" a="1"/>
  <c r="J44" i="45" s="1"/>
  <c r="F44" i="45"/>
  <c r="J43" i="45" a="1"/>
  <c r="J43" i="45" s="1"/>
  <c r="F43" i="45"/>
  <c r="H43" i="45" s="1"/>
  <c r="I43" i="45" s="1"/>
  <c r="J42" i="45" a="1"/>
  <c r="J42" i="45" s="1"/>
  <c r="F42" i="45"/>
  <c r="F41" i="45"/>
  <c r="H41" i="45" s="1"/>
  <c r="I41" i="45" s="1"/>
  <c r="F40" i="45"/>
  <c r="J39" i="45" a="1"/>
  <c r="J39" i="45" s="1"/>
  <c r="F39" i="45"/>
  <c r="J38" i="45" a="1"/>
  <c r="J38" i="45" s="1"/>
  <c r="F38" i="45"/>
  <c r="H38" i="45" s="1"/>
  <c r="J37" i="45" a="1"/>
  <c r="J37" i="45" s="1"/>
  <c r="F37" i="45"/>
  <c r="H37" i="45" s="1"/>
  <c r="I37" i="45" s="1"/>
  <c r="J36" i="45" a="1"/>
  <c r="J36" i="45" s="1"/>
  <c r="F36" i="45"/>
  <c r="H36" i="45" s="1"/>
  <c r="J35" i="45" a="1"/>
  <c r="J35" i="45" s="1"/>
  <c r="F35" i="45"/>
  <c r="H35" i="45" s="1"/>
  <c r="J34" i="45" a="1"/>
  <c r="J34" i="45" s="1"/>
  <c r="F34" i="45"/>
  <c r="F33" i="45"/>
  <c r="J32" i="45" a="1"/>
  <c r="J32" i="45" s="1"/>
  <c r="F32" i="45"/>
  <c r="F31" i="45"/>
  <c r="H31" i="45" s="1"/>
  <c r="J30" i="45" a="1"/>
  <c r="J30" i="45" s="1"/>
  <c r="F30" i="45"/>
  <c r="H30" i="45" s="1"/>
  <c r="J29" i="45" a="1"/>
  <c r="J29" i="45" s="1"/>
  <c r="F29" i="45"/>
  <c r="J28" i="45" a="1"/>
  <c r="J28" i="45" s="1"/>
  <c r="F28" i="45"/>
  <c r="H28" i="45" s="1"/>
  <c r="I28" i="45" s="1"/>
  <c r="J27" i="45" a="1"/>
  <c r="J27" i="45" s="1"/>
  <c r="F27" i="45"/>
  <c r="J26" i="45" a="1"/>
  <c r="J26" i="45" s="1"/>
  <c r="F26" i="45"/>
  <c r="H26" i="45" s="1"/>
  <c r="L18" i="45"/>
  <c r="L4" i="45"/>
  <c r="L3" i="45"/>
  <c r="L8" i="45" s="1"/>
  <c r="I264" i="44" l="1"/>
  <c r="I192" i="44"/>
  <c r="I286" i="44"/>
  <c r="I81" i="44"/>
  <c r="I219" i="44"/>
  <c r="I247" i="44"/>
  <c r="I214" i="44"/>
  <c r="H280" i="44"/>
  <c r="I252" i="44"/>
  <c r="I152" i="44"/>
  <c r="I281" i="44"/>
  <c r="H257" i="44"/>
  <c r="I250" i="44"/>
  <c r="I249" i="44"/>
  <c r="I245" i="44"/>
  <c r="H290" i="44"/>
  <c r="I259" i="44"/>
  <c r="I291" i="44"/>
  <c r="H105" i="44"/>
  <c r="I105" i="44" s="1"/>
  <c r="H285" i="44"/>
  <c r="I127" i="44"/>
  <c r="H100" i="44"/>
  <c r="I100" i="44" s="1"/>
  <c r="I224" i="44"/>
  <c r="I255" i="44"/>
  <c r="H110" i="44"/>
  <c r="I296" i="44"/>
  <c r="H295" i="44"/>
  <c r="I307" i="44"/>
  <c r="H115" i="44"/>
  <c r="H317" i="44"/>
  <c r="H322" i="44"/>
  <c r="H327" i="44"/>
  <c r="H332" i="44"/>
  <c r="H318" i="44"/>
  <c r="H323" i="44"/>
  <c r="H328" i="44"/>
  <c r="H333" i="44"/>
  <c r="H340" i="44"/>
  <c r="I340" i="44" s="1"/>
  <c r="H314" i="44"/>
  <c r="H319" i="44"/>
  <c r="H324" i="44"/>
  <c r="H329" i="44"/>
  <c r="H334" i="44"/>
  <c r="H341" i="44"/>
  <c r="I341" i="44" s="1"/>
  <c r="H315" i="44"/>
  <c r="H320" i="44"/>
  <c r="H325" i="44"/>
  <c r="H330" i="44"/>
  <c r="H335" i="44"/>
  <c r="H342" i="44"/>
  <c r="I342" i="44" s="1"/>
  <c r="H316" i="44"/>
  <c r="H321" i="44"/>
  <c r="H326" i="44"/>
  <c r="H331" i="44"/>
  <c r="H343" i="44"/>
  <c r="I343" i="44" s="1"/>
  <c r="H282" i="44"/>
  <c r="H292" i="44"/>
  <c r="H304" i="44"/>
  <c r="I304" i="44" s="1"/>
  <c r="I287" i="44"/>
  <c r="I297" i="44"/>
  <c r="H278" i="44"/>
  <c r="H283" i="44"/>
  <c r="H288" i="44"/>
  <c r="H293" i="44"/>
  <c r="H298" i="44"/>
  <c r="H305" i="44"/>
  <c r="I305" i="44" s="1"/>
  <c r="H279" i="44"/>
  <c r="H284" i="44"/>
  <c r="H289" i="44"/>
  <c r="H294" i="44"/>
  <c r="H299" i="44"/>
  <c r="H306" i="44"/>
  <c r="I306" i="44" s="1"/>
  <c r="H251" i="44"/>
  <c r="H261" i="44"/>
  <c r="I246" i="44"/>
  <c r="I256" i="44"/>
  <c r="I268" i="44"/>
  <c r="H248" i="44"/>
  <c r="I248" i="44" s="1"/>
  <c r="I263" i="44"/>
  <c r="H244" i="44"/>
  <c r="I244" i="44" s="1"/>
  <c r="H243" i="44"/>
  <c r="I243" i="44" s="1"/>
  <c r="H253" i="44"/>
  <c r="H258" i="44"/>
  <c r="H270" i="44"/>
  <c r="I270" i="44" s="1"/>
  <c r="H209" i="44"/>
  <c r="I209" i="44" s="1"/>
  <c r="H210" i="44"/>
  <c r="H215" i="44"/>
  <c r="I215" i="44" s="1"/>
  <c r="H220" i="44"/>
  <c r="I220" i="44" s="1"/>
  <c r="H225" i="44"/>
  <c r="H232" i="44"/>
  <c r="I232" i="44" s="1"/>
  <c r="H206" i="44"/>
  <c r="I206" i="44" s="1"/>
  <c r="H211" i="44"/>
  <c r="H216" i="44"/>
  <c r="H221" i="44"/>
  <c r="H226" i="44"/>
  <c r="H233" i="44"/>
  <c r="I233" i="44" s="1"/>
  <c r="H207" i="44"/>
  <c r="H212" i="44"/>
  <c r="I212" i="44" s="1"/>
  <c r="H217" i="44"/>
  <c r="H222" i="44"/>
  <c r="I222" i="44" s="1"/>
  <c r="H227" i="44"/>
  <c r="H234" i="44"/>
  <c r="I234" i="44" s="1"/>
  <c r="H208" i="44"/>
  <c r="H213" i="44"/>
  <c r="H218" i="44"/>
  <c r="I218" i="44" s="1"/>
  <c r="H223" i="44"/>
  <c r="H235" i="44"/>
  <c r="I235" i="44" s="1"/>
  <c r="H173" i="44"/>
  <c r="H178" i="44"/>
  <c r="I178" i="44" s="1"/>
  <c r="H183" i="44"/>
  <c r="I183" i="44" s="1"/>
  <c r="H188" i="44"/>
  <c r="H174" i="44"/>
  <c r="H179" i="44"/>
  <c r="H184" i="44"/>
  <c r="I184" i="44" s="1"/>
  <c r="H189" i="44"/>
  <c r="H196" i="44"/>
  <c r="I196" i="44" s="1"/>
  <c r="H170" i="44"/>
  <c r="I170" i="44" s="1"/>
  <c r="H175" i="44"/>
  <c r="I175" i="44" s="1"/>
  <c r="H180" i="44"/>
  <c r="H185" i="44"/>
  <c r="H190" i="44"/>
  <c r="H197" i="44"/>
  <c r="I197" i="44" s="1"/>
  <c r="I186" i="44"/>
  <c r="H171" i="44"/>
  <c r="H176" i="44"/>
  <c r="H181" i="44"/>
  <c r="I181" i="44" s="1"/>
  <c r="H198" i="44"/>
  <c r="I198" i="44" s="1"/>
  <c r="I191" i="44"/>
  <c r="H172" i="44"/>
  <c r="I172" i="44" s="1"/>
  <c r="H177" i="44"/>
  <c r="H187" i="44"/>
  <c r="H199" i="44"/>
  <c r="I199" i="44" s="1"/>
  <c r="I182" i="44"/>
  <c r="H138" i="44"/>
  <c r="I138" i="44" s="1"/>
  <c r="H143" i="44"/>
  <c r="I143" i="44" s="1"/>
  <c r="H148" i="44"/>
  <c r="I148" i="44" s="1"/>
  <c r="H153" i="44"/>
  <c r="H160" i="44"/>
  <c r="I160" i="44" s="1"/>
  <c r="H134" i="44"/>
  <c r="I134" i="44" s="1"/>
  <c r="H139" i="44"/>
  <c r="I139" i="44" s="1"/>
  <c r="H144" i="44"/>
  <c r="I144" i="44" s="1"/>
  <c r="H149" i="44"/>
  <c r="H154" i="44"/>
  <c r="H161" i="44"/>
  <c r="I161" i="44" s="1"/>
  <c r="H135" i="44"/>
  <c r="I135" i="44" s="1"/>
  <c r="H140" i="44"/>
  <c r="I140" i="44" s="1"/>
  <c r="H145" i="44"/>
  <c r="I145" i="44" s="1"/>
  <c r="H150" i="44"/>
  <c r="H155" i="44"/>
  <c r="H162" i="44"/>
  <c r="I162" i="44" s="1"/>
  <c r="H136" i="44"/>
  <c r="I136" i="44" s="1"/>
  <c r="H141" i="44"/>
  <c r="I141" i="44" s="1"/>
  <c r="H146" i="44"/>
  <c r="I146" i="44" s="1"/>
  <c r="H151" i="44"/>
  <c r="H163" i="44"/>
  <c r="I163" i="44" s="1"/>
  <c r="I99" i="44"/>
  <c r="H101" i="44"/>
  <c r="H106" i="44"/>
  <c r="I106" i="44" s="1"/>
  <c r="H111" i="44"/>
  <c r="I111" i="44" s="1"/>
  <c r="H116" i="44"/>
  <c r="H102" i="44"/>
  <c r="I102" i="44" s="1"/>
  <c r="I107" i="44"/>
  <c r="I112" i="44"/>
  <c r="I117" i="44"/>
  <c r="I124" i="44"/>
  <c r="I108" i="44"/>
  <c r="H113" i="44"/>
  <c r="H119" i="44"/>
  <c r="I98" i="44"/>
  <c r="H114" i="44"/>
  <c r="H118" i="44"/>
  <c r="H99" i="44"/>
  <c r="H104" i="44"/>
  <c r="I104" i="44" s="1"/>
  <c r="H109" i="44"/>
  <c r="H126" i="44"/>
  <c r="I126" i="44" s="1"/>
  <c r="H103" i="44"/>
  <c r="I103" i="44" s="1"/>
  <c r="H125" i="44"/>
  <c r="I125" i="44" s="1"/>
  <c r="I89" i="44"/>
  <c r="I63" i="44"/>
  <c r="H65" i="44"/>
  <c r="I65" i="44" s="1"/>
  <c r="H70" i="44"/>
  <c r="H75" i="44"/>
  <c r="I75" i="44" s="1"/>
  <c r="H80" i="44"/>
  <c r="I80" i="44" s="1"/>
  <c r="H62" i="44"/>
  <c r="I62" i="44" s="1"/>
  <c r="H67" i="44"/>
  <c r="H72" i="44"/>
  <c r="I72" i="44" s="1"/>
  <c r="H77" i="44"/>
  <c r="H82" i="44"/>
  <c r="H89" i="44"/>
  <c r="H90" i="44"/>
  <c r="I90" i="44" s="1"/>
  <c r="H63" i="44"/>
  <c r="H68" i="44"/>
  <c r="I68" i="44" s="1"/>
  <c r="H73" i="44"/>
  <c r="I73" i="44" s="1"/>
  <c r="H83" i="44"/>
  <c r="I78" i="44"/>
  <c r="H64" i="44"/>
  <c r="H69" i="44"/>
  <c r="I69" i="44" s="1"/>
  <c r="H79" i="44"/>
  <c r="H91" i="44"/>
  <c r="I91" i="44" s="1"/>
  <c r="H74" i="44"/>
  <c r="I74" i="44" s="1"/>
  <c r="H47" i="44"/>
  <c r="I30" i="44"/>
  <c r="I35" i="44"/>
  <c r="I40" i="44"/>
  <c r="I45" i="44"/>
  <c r="I52" i="44"/>
  <c r="H41" i="44"/>
  <c r="I41" i="44" s="1"/>
  <c r="I26" i="44"/>
  <c r="I31" i="44"/>
  <c r="I46" i="44"/>
  <c r="I53" i="44"/>
  <c r="H27" i="44"/>
  <c r="I27" i="44" s="1"/>
  <c r="I36" i="44"/>
  <c r="H28" i="44"/>
  <c r="I28" i="44" s="1"/>
  <c r="H33" i="44"/>
  <c r="I33" i="44" s="1"/>
  <c r="H38" i="44"/>
  <c r="I38" i="44" s="1"/>
  <c r="H43" i="44"/>
  <c r="I43" i="44" s="1"/>
  <c r="H55" i="44"/>
  <c r="I55" i="44" s="1"/>
  <c r="H142" i="24"/>
  <c r="H224" i="45"/>
  <c r="H47" i="45"/>
  <c r="H189" i="45"/>
  <c r="I149" i="45"/>
  <c r="I38" i="45"/>
  <c r="I246" i="45"/>
  <c r="I177" i="45"/>
  <c r="I153" i="45"/>
  <c r="H197" i="45"/>
  <c r="I197" i="45" s="1"/>
  <c r="I151" i="45"/>
  <c r="H110" i="45"/>
  <c r="H250" i="45"/>
  <c r="H182" i="45"/>
  <c r="I182" i="45" s="1"/>
  <c r="H113" i="45"/>
  <c r="I109" i="45"/>
  <c r="I178" i="45"/>
  <c r="I185" i="45"/>
  <c r="H207" i="45"/>
  <c r="I181" i="45"/>
  <c r="H34" i="45"/>
  <c r="I34" i="45" s="1"/>
  <c r="H117" i="45"/>
  <c r="H142" i="45"/>
  <c r="I142" i="45" s="1"/>
  <c r="H221" i="45"/>
  <c r="H258" i="45"/>
  <c r="I251" i="45"/>
  <c r="H143" i="45"/>
  <c r="I143" i="45" s="1"/>
  <c r="H208" i="45"/>
  <c r="I80" i="45"/>
  <c r="H173" i="45"/>
  <c r="H216" i="45"/>
  <c r="H254" i="45"/>
  <c r="I254" i="45" s="1"/>
  <c r="I106" i="45"/>
  <c r="I270" i="45"/>
  <c r="H342" i="45"/>
  <c r="I342" i="45" s="1"/>
  <c r="H225" i="45"/>
  <c r="I247" i="45"/>
  <c r="H146" i="45"/>
  <c r="I146" i="45" s="1"/>
  <c r="H152" i="45"/>
  <c r="H211" i="45"/>
  <c r="I255" i="45"/>
  <c r="I162" i="45"/>
  <c r="H101" i="45"/>
  <c r="H147" i="45"/>
  <c r="I147" i="45" s="1"/>
  <c r="H190" i="45"/>
  <c r="H212" i="45"/>
  <c r="I212" i="45" s="1"/>
  <c r="H220" i="45"/>
  <c r="I220" i="45" s="1"/>
  <c r="H98" i="45"/>
  <c r="I98" i="45" s="1"/>
  <c r="I170" i="45"/>
  <c r="I174" i="45"/>
  <c r="I213" i="45"/>
  <c r="I217" i="45"/>
  <c r="H260" i="45"/>
  <c r="I260" i="45" s="1"/>
  <c r="H306" i="45"/>
  <c r="I306" i="45" s="1"/>
  <c r="H115" i="45"/>
  <c r="H78" i="45"/>
  <c r="H82" i="45"/>
  <c r="H103" i="45"/>
  <c r="I103" i="45" s="1"/>
  <c r="H104" i="45"/>
  <c r="I104" i="45" s="1"/>
  <c r="H108" i="45"/>
  <c r="H112" i="45"/>
  <c r="I150" i="45"/>
  <c r="I154" i="45"/>
  <c r="H176" i="45"/>
  <c r="H180" i="45"/>
  <c r="H184" i="45"/>
  <c r="I184" i="45" s="1"/>
  <c r="I206" i="45"/>
  <c r="I210" i="45"/>
  <c r="H223" i="45"/>
  <c r="H235" i="45"/>
  <c r="I235" i="45" s="1"/>
  <c r="H249" i="45"/>
  <c r="H253" i="45"/>
  <c r="I268" i="45"/>
  <c r="H77" i="45"/>
  <c r="H102" i="45"/>
  <c r="I102" i="45" s="1"/>
  <c r="I26" i="45"/>
  <c r="I30" i="45"/>
  <c r="H39" i="45"/>
  <c r="I39" i="45" s="1"/>
  <c r="I35" i="45"/>
  <c r="H44" i="45"/>
  <c r="I44" i="45" s="1"/>
  <c r="H65" i="45"/>
  <c r="I65" i="45" s="1"/>
  <c r="I145" i="45"/>
  <c r="I214" i="45"/>
  <c r="I218" i="45"/>
  <c r="H257" i="45"/>
  <c r="I341" i="45"/>
  <c r="I31" i="45"/>
  <c r="H40" i="45"/>
  <c r="I40" i="45" s="1"/>
  <c r="I70" i="45"/>
  <c r="I36" i="45"/>
  <c r="H62" i="45"/>
  <c r="H66" i="45"/>
  <c r="I66" i="45" s="1"/>
  <c r="H90" i="45"/>
  <c r="I90" i="45" s="1"/>
  <c r="H32" i="45"/>
  <c r="I45" i="45"/>
  <c r="H79" i="45"/>
  <c r="H83" i="45"/>
  <c r="H100" i="45"/>
  <c r="I100" i="45" s="1"/>
  <c r="H172" i="45"/>
  <c r="I172" i="45" s="1"/>
  <c r="H196" i="45"/>
  <c r="I196" i="45" s="1"/>
  <c r="H215" i="45"/>
  <c r="I215" i="45" s="1"/>
  <c r="H219" i="45"/>
  <c r="H269" i="45"/>
  <c r="I269" i="45" s="1"/>
  <c r="H69" i="45"/>
  <c r="I69" i="45" s="1"/>
  <c r="I119" i="45"/>
  <c r="I136" i="45"/>
  <c r="H183" i="45"/>
  <c r="I183" i="45" s="1"/>
  <c r="H252" i="45"/>
  <c r="I261" i="45"/>
  <c r="I74" i="45"/>
  <c r="I81" i="45"/>
  <c r="H73" i="45"/>
  <c r="I73" i="45" s="1"/>
  <c r="H111" i="45"/>
  <c r="I111" i="45" s="1"/>
  <c r="I248" i="45"/>
  <c r="I256" i="45"/>
  <c r="H307" i="45"/>
  <c r="I307" i="45" s="1"/>
  <c r="H234" i="45"/>
  <c r="I234" i="45" s="1"/>
  <c r="I134" i="45"/>
  <c r="I179" i="45"/>
  <c r="I222" i="45"/>
  <c r="I340" i="45"/>
  <c r="H99" i="45"/>
  <c r="I99" i="45" s="1"/>
  <c r="I141" i="45"/>
  <c r="H175" i="45"/>
  <c r="I175" i="45" s="1"/>
  <c r="H27" i="45"/>
  <c r="I27" i="45" s="1"/>
  <c r="I126" i="45"/>
  <c r="H88" i="45"/>
  <c r="I88" i="45" s="1"/>
  <c r="H107" i="45"/>
  <c r="I107" i="45" s="1"/>
  <c r="H127" i="45"/>
  <c r="I127" i="45" s="1"/>
  <c r="H124" i="45"/>
  <c r="I124" i="45" s="1"/>
  <c r="I226" i="45"/>
  <c r="H42" i="45"/>
  <c r="I42" i="45" s="1"/>
  <c r="H304" i="45"/>
  <c r="I304" i="45" s="1"/>
  <c r="H137" i="45"/>
  <c r="I137" i="45" s="1"/>
  <c r="H33" i="45"/>
  <c r="I33" i="45" s="1"/>
  <c r="H53" i="45"/>
  <c r="I53" i="45" s="1"/>
  <c r="H135" i="45"/>
  <c r="H139" i="45"/>
  <c r="I139" i="45" s="1"/>
  <c r="H186" i="45"/>
  <c r="I186" i="45" s="1"/>
  <c r="H198" i="45"/>
  <c r="I198" i="45" s="1"/>
  <c r="H242" i="45"/>
  <c r="H259" i="45"/>
  <c r="H271" i="45"/>
  <c r="I271" i="45" s="1"/>
  <c r="H160" i="45"/>
  <c r="I160" i="45" s="1"/>
  <c r="H89" i="45"/>
  <c r="I89" i="45" s="1"/>
  <c r="H116" i="45"/>
  <c r="H63" i="45"/>
  <c r="I63" i="45" s="1"/>
  <c r="H67" i="45"/>
  <c r="H114" i="45"/>
  <c r="H118" i="45"/>
  <c r="H29" i="45"/>
  <c r="I29" i="45" s="1"/>
  <c r="H68" i="45"/>
  <c r="I68" i="45" s="1"/>
  <c r="H72" i="45"/>
  <c r="I72" i="45" s="1"/>
  <c r="H76" i="45"/>
  <c r="I76" i="45" s="1"/>
  <c r="H125" i="45"/>
  <c r="I125" i="45" s="1"/>
  <c r="H55" i="45"/>
  <c r="I55" i="45" s="1"/>
  <c r="H171" i="45"/>
  <c r="H161" i="45"/>
  <c r="I161" i="45" s="1"/>
  <c r="H46" i="45"/>
  <c r="I46" i="45" s="1"/>
  <c r="L18" i="44"/>
  <c r="L4" i="44"/>
  <c r="L3" i="44"/>
  <c r="L8" i="44" s="1"/>
  <c r="H273" i="44" l="1"/>
  <c r="I273" i="44"/>
  <c r="I345" i="44"/>
  <c r="K58" i="44"/>
  <c r="I57" i="44"/>
  <c r="I309" i="44"/>
  <c r="H309" i="44"/>
  <c r="I129" i="44"/>
  <c r="I93" i="44"/>
  <c r="I165" i="44"/>
  <c r="I201" i="44"/>
  <c r="H345" i="44"/>
  <c r="I237" i="44"/>
  <c r="I345" i="45"/>
  <c r="H345" i="45"/>
  <c r="I347" i="45" s="1"/>
  <c r="I57" i="45"/>
  <c r="I201" i="45"/>
  <c r="I165" i="45"/>
  <c r="I93" i="45"/>
  <c r="H93" i="45"/>
  <c r="H57" i="45"/>
  <c r="H201" i="45"/>
  <c r="H165" i="45"/>
  <c r="H309" i="45"/>
  <c r="I309" i="45"/>
  <c r="I62" i="45"/>
  <c r="H237" i="45"/>
  <c r="I237" i="45"/>
  <c r="I129" i="45"/>
  <c r="H129" i="45"/>
  <c r="H273" i="45"/>
  <c r="I273" i="45"/>
  <c r="I135" i="45"/>
  <c r="I32" i="45"/>
  <c r="I242" i="45"/>
  <c r="I239" i="44" l="1"/>
  <c r="H239" i="44"/>
  <c r="I347" i="44"/>
  <c r="H347" i="44"/>
  <c r="I203" i="44"/>
  <c r="H203" i="44"/>
  <c r="I131" i="44"/>
  <c r="H131" i="44"/>
  <c r="H275" i="44"/>
  <c r="I275" i="44"/>
  <c r="I167" i="44"/>
  <c r="H167" i="44"/>
  <c r="I95" i="44"/>
  <c r="H95" i="44"/>
  <c r="I311" i="44"/>
  <c r="H311" i="44"/>
  <c r="H59" i="44"/>
  <c r="I59" i="44"/>
  <c r="H347" i="45"/>
  <c r="K346" i="45"/>
  <c r="I275" i="45"/>
  <c r="K274" i="45"/>
  <c r="H275" i="45"/>
  <c r="K130" i="45"/>
  <c r="I131" i="45"/>
  <c r="H131" i="45"/>
  <c r="I239" i="45"/>
  <c r="H239" i="45"/>
  <c r="K238" i="45"/>
  <c r="I311" i="45"/>
  <c r="H311" i="45"/>
  <c r="K310" i="45"/>
  <c r="I167" i="45"/>
  <c r="H167" i="45"/>
  <c r="K166" i="45"/>
  <c r="I203" i="45"/>
  <c r="K202" i="45"/>
  <c r="H203" i="45"/>
  <c r="I59" i="45"/>
  <c r="H59" i="45"/>
  <c r="L7" i="45"/>
  <c r="L9" i="45" s="1"/>
  <c r="L10" i="45" s="1"/>
  <c r="K58" i="45"/>
  <c r="I95" i="45"/>
  <c r="H95" i="45"/>
  <c r="K94" i="45"/>
  <c r="L11" i="45" l="1"/>
  <c r="K238" i="44"/>
  <c r="K346" i="44"/>
  <c r="K94" i="44"/>
  <c r="K274" i="44"/>
  <c r="K130" i="44"/>
  <c r="K166" i="44"/>
  <c r="K202" i="44"/>
  <c r="K310" i="44"/>
  <c r="L7" i="44"/>
  <c r="L9" i="44" s="1"/>
  <c r="L10" i="44" s="1"/>
  <c r="L11" i="44" l="1"/>
  <c r="L4" i="41" l="1"/>
  <c r="L4" i="43"/>
  <c r="L18" i="43"/>
  <c r="L3" i="43"/>
  <c r="L8" i="43" s="1"/>
  <c r="H54" i="41"/>
  <c r="I54" i="41" s="1"/>
  <c r="H53" i="41"/>
  <c r="I51" i="41"/>
  <c r="H51" i="41"/>
  <c r="I50" i="41"/>
  <c r="H50" i="41"/>
  <c r="I49" i="41"/>
  <c r="H49" i="41"/>
  <c r="I48" i="41"/>
  <c r="H48" i="41"/>
  <c r="H47" i="41"/>
  <c r="H44" i="41"/>
  <c r="H43" i="41"/>
  <c r="H41" i="41"/>
  <c r="H40" i="41"/>
  <c r="I40" i="41" s="1"/>
  <c r="H38" i="41"/>
  <c r="I38" i="41" s="1"/>
  <c r="H37" i="41"/>
  <c r="H36" i="41"/>
  <c r="I36" i="41" s="1"/>
  <c r="H34" i="41"/>
  <c r="I34" i="41" s="1"/>
  <c r="H32" i="41"/>
  <c r="H31" i="41"/>
  <c r="I31" i="41" s="1"/>
  <c r="H27" i="41"/>
  <c r="I27" i="41" s="1"/>
  <c r="L18" i="41"/>
  <c r="L3" i="41"/>
  <c r="L8" i="41" s="1"/>
  <c r="I44" i="41" l="1"/>
  <c r="I32" i="41"/>
  <c r="I41" i="41"/>
  <c r="I37" i="41"/>
  <c r="H45" i="41"/>
  <c r="I45" i="41" s="1"/>
  <c r="I53" i="41"/>
  <c r="H29" i="41"/>
  <c r="I29" i="41" s="1"/>
  <c r="H28" i="41"/>
  <c r="I28" i="41" s="1"/>
  <c r="H46" i="41"/>
  <c r="I46" i="41" s="1"/>
  <c r="I43" i="41"/>
  <c r="I47" i="41"/>
  <c r="H52" i="41"/>
  <c r="I52" i="41" s="1"/>
  <c r="H55" i="41"/>
  <c r="I55" i="41" s="1"/>
  <c r="H26" i="41"/>
  <c r="H30" i="41"/>
  <c r="I30" i="41" s="1"/>
  <c r="H42" i="41"/>
  <c r="I42" i="41" s="1"/>
  <c r="H33" i="41"/>
  <c r="I33" i="41" s="1"/>
  <c r="H35" i="41"/>
  <c r="I35" i="41" s="1"/>
  <c r="H39" i="41"/>
  <c r="I39" i="41" s="1"/>
  <c r="J142" i="38" a="1"/>
  <c r="J142" i="38" s="1"/>
  <c r="F142" i="38"/>
  <c r="I142" i="38" s="1"/>
  <c r="J141" i="38" a="1"/>
  <c r="J141" i="38" s="1"/>
  <c r="F141" i="38"/>
  <c r="I141" i="38" s="1"/>
  <c r="J140" i="38" a="1"/>
  <c r="J140" i="38" s="1"/>
  <c r="F140" i="38"/>
  <c r="I140" i="38" s="1"/>
  <c r="J139" i="38" a="1"/>
  <c r="J139" i="38" s="1"/>
  <c r="F139" i="38"/>
  <c r="H139" i="38" s="1"/>
  <c r="J138" i="38" a="1"/>
  <c r="J138" i="38" s="1"/>
  <c r="F138" i="38"/>
  <c r="H138" i="38" s="1"/>
  <c r="J137" i="38" a="1"/>
  <c r="J137" i="38" s="1"/>
  <c r="F137" i="38"/>
  <c r="I137" i="38" s="1"/>
  <c r="J136" i="38" a="1"/>
  <c r="J136" i="38" s="1"/>
  <c r="F136" i="38"/>
  <c r="I136" i="38" s="1"/>
  <c r="J135" i="38" a="1"/>
  <c r="J135" i="38" s="1"/>
  <c r="F135" i="38"/>
  <c r="I135" i="38" s="1"/>
  <c r="J134" i="38" a="1"/>
  <c r="J134" i="38" s="1"/>
  <c r="F134" i="38"/>
  <c r="H134" i="38" s="1"/>
  <c r="J133" i="38" a="1"/>
  <c r="J133" i="38" s="1"/>
  <c r="F133" i="38"/>
  <c r="H133" i="38" s="1"/>
  <c r="J132" i="38" a="1"/>
  <c r="J132" i="38" s="1"/>
  <c r="F132" i="38"/>
  <c r="H132" i="38" s="1"/>
  <c r="I132" i="38" s="1"/>
  <c r="J131" i="38" a="1"/>
  <c r="J131" i="38" s="1"/>
  <c r="F131" i="38"/>
  <c r="J130" i="38" a="1"/>
  <c r="J130" i="38" s="1"/>
  <c r="F130" i="38"/>
  <c r="H130" i="38" s="1"/>
  <c r="I125" i="38"/>
  <c r="J123" i="38" a="1"/>
  <c r="J123" i="38" s="1"/>
  <c r="F123" i="38"/>
  <c r="I123" i="38" s="1"/>
  <c r="J122" i="38" a="1"/>
  <c r="J122" i="38" s="1"/>
  <c r="F122" i="38"/>
  <c r="I122" i="38" s="1"/>
  <c r="J121" i="38" a="1"/>
  <c r="J121" i="38" s="1"/>
  <c r="F121" i="38"/>
  <c r="H121" i="38" s="1"/>
  <c r="J120" i="38" a="1"/>
  <c r="J120" i="38" s="1"/>
  <c r="F120" i="38"/>
  <c r="H120" i="38" s="1"/>
  <c r="J119" i="38" a="1"/>
  <c r="J119" i="38" s="1"/>
  <c r="F119" i="38"/>
  <c r="I119" i="38" s="1"/>
  <c r="J118" i="38" a="1"/>
  <c r="J118" i="38" s="1"/>
  <c r="F118" i="38"/>
  <c r="H118" i="38" s="1"/>
  <c r="J117" i="38" a="1"/>
  <c r="J117" i="38" s="1"/>
  <c r="F117" i="38"/>
  <c r="I117" i="38" s="1"/>
  <c r="J116" i="38" a="1"/>
  <c r="J116" i="38" s="1"/>
  <c r="F116" i="38"/>
  <c r="I116" i="38" s="1"/>
  <c r="J115" i="38" a="1"/>
  <c r="J115" i="38" s="1"/>
  <c r="F115" i="38"/>
  <c r="I115" i="38" s="1"/>
  <c r="J114" i="38" a="1"/>
  <c r="J114" i="38" s="1"/>
  <c r="F114" i="38"/>
  <c r="J113" i="38" a="1"/>
  <c r="J113" i="38" s="1"/>
  <c r="F113" i="38"/>
  <c r="H113" i="38" s="1"/>
  <c r="I113" i="38" s="1"/>
  <c r="J112" i="38" a="1"/>
  <c r="J112" i="38" s="1"/>
  <c r="F112" i="38"/>
  <c r="J111" i="38" a="1"/>
  <c r="J111" i="38" s="1"/>
  <c r="F111" i="38"/>
  <c r="H111" i="38" s="1"/>
  <c r="J104" i="38" a="1"/>
  <c r="J104" i="38" s="1"/>
  <c r="F104" i="38"/>
  <c r="I104" i="38" s="1"/>
  <c r="J103" i="38" a="1"/>
  <c r="J103" i="38" s="1"/>
  <c r="F103" i="38"/>
  <c r="J102" i="38" a="1"/>
  <c r="J102" i="38" s="1"/>
  <c r="F102" i="38"/>
  <c r="H102" i="38" s="1"/>
  <c r="J101" i="38" a="1"/>
  <c r="J101" i="38" s="1"/>
  <c r="F101" i="38"/>
  <c r="I101" i="38" s="1"/>
  <c r="J100" i="38" a="1"/>
  <c r="J100" i="38" s="1"/>
  <c r="F100" i="38"/>
  <c r="I100" i="38" s="1"/>
  <c r="J99" i="38" a="1"/>
  <c r="J99" i="38" s="1"/>
  <c r="F99" i="38"/>
  <c r="H99" i="38" s="1"/>
  <c r="J98" i="38" a="1"/>
  <c r="J98" i="38" s="1"/>
  <c r="F98" i="38"/>
  <c r="J97" i="38" a="1"/>
  <c r="J97" i="38" s="1"/>
  <c r="F97" i="38"/>
  <c r="I97" i="38" s="1"/>
  <c r="J96" i="38" a="1"/>
  <c r="J96" i="38" s="1"/>
  <c r="F96" i="38"/>
  <c r="H96" i="38" s="1"/>
  <c r="J95" i="38" a="1"/>
  <c r="J95" i="38" s="1"/>
  <c r="F95" i="38"/>
  <c r="H95" i="38" s="1"/>
  <c r="J94" i="38" a="1"/>
  <c r="J94" i="38" s="1"/>
  <c r="F94" i="38"/>
  <c r="H94" i="38" s="1"/>
  <c r="J93" i="38" a="1"/>
  <c r="J93" i="38" s="1"/>
  <c r="F93" i="38"/>
  <c r="I93" i="38" s="1"/>
  <c r="J92" i="38" a="1"/>
  <c r="J92" i="38" s="1"/>
  <c r="F92" i="38"/>
  <c r="H92" i="38" s="1"/>
  <c r="J91" i="38" a="1"/>
  <c r="J91" i="38" s="1"/>
  <c r="F91" i="38"/>
  <c r="H91" i="38" s="1"/>
  <c r="J90" i="38" a="1"/>
  <c r="J90" i="38" s="1"/>
  <c r="F90" i="38"/>
  <c r="H90" i="38" s="1"/>
  <c r="J89" i="38" a="1"/>
  <c r="J89" i="38" s="1"/>
  <c r="F89" i="38"/>
  <c r="H89" i="38" s="1"/>
  <c r="J88" i="38" a="1"/>
  <c r="J88" i="38" s="1"/>
  <c r="F88" i="38"/>
  <c r="J81" i="38" a="1"/>
  <c r="J81" i="38" s="1"/>
  <c r="F81" i="38"/>
  <c r="I81" i="38" s="1"/>
  <c r="J80" i="38" a="1"/>
  <c r="J80" i="38" s="1"/>
  <c r="F80" i="38"/>
  <c r="I80" i="38" s="1"/>
  <c r="J79" i="38" a="1"/>
  <c r="J79" i="38" s="1"/>
  <c r="F79" i="38"/>
  <c r="I79" i="38" s="1"/>
  <c r="J78" i="38" a="1"/>
  <c r="J78" i="38" s="1"/>
  <c r="F78" i="38"/>
  <c r="I78" i="38" s="1"/>
  <c r="J77" i="38" a="1"/>
  <c r="J77" i="38" s="1"/>
  <c r="F77" i="38"/>
  <c r="J76" i="38" a="1"/>
  <c r="J76" i="38" s="1"/>
  <c r="F76" i="38"/>
  <c r="I76" i="38" s="1"/>
  <c r="J75" i="38" a="1"/>
  <c r="J75" i="38" s="1"/>
  <c r="F75" i="38"/>
  <c r="H75" i="38" s="1"/>
  <c r="J74" i="38" a="1"/>
  <c r="J74" i="38" s="1"/>
  <c r="F74" i="38"/>
  <c r="I74" i="38" s="1"/>
  <c r="J73" i="38" a="1"/>
  <c r="J73" i="38" s="1"/>
  <c r="F73" i="38"/>
  <c r="H73" i="38" s="1"/>
  <c r="J72" i="38" a="1"/>
  <c r="J72" i="38" s="1"/>
  <c r="F72" i="38"/>
  <c r="I72" i="38" s="1"/>
  <c r="J71" i="38" a="1"/>
  <c r="J71" i="38" s="1"/>
  <c r="F71" i="38"/>
  <c r="I71" i="38" s="1"/>
  <c r="J70" i="38" a="1"/>
  <c r="J70" i="38" s="1"/>
  <c r="F70" i="38"/>
  <c r="H70" i="38" s="1"/>
  <c r="J69" i="38" a="1"/>
  <c r="J69" i="38" s="1"/>
  <c r="F69" i="38"/>
  <c r="I69" i="38" s="1"/>
  <c r="J68" i="38" a="1"/>
  <c r="J68" i="38" s="1"/>
  <c r="F68" i="38"/>
  <c r="H68" i="38" s="1"/>
  <c r="J67" i="38" a="1"/>
  <c r="J67" i="38" s="1"/>
  <c r="F67" i="38"/>
  <c r="H67" i="38" s="1"/>
  <c r="J66" i="38" a="1"/>
  <c r="J66" i="38" s="1"/>
  <c r="F66" i="38"/>
  <c r="H66" i="38" s="1"/>
  <c r="J65" i="38" a="1"/>
  <c r="J65" i="38" s="1"/>
  <c r="F65" i="38"/>
  <c r="I65" i="38" s="1"/>
  <c r="J64" i="38" a="1"/>
  <c r="J64" i="38" s="1"/>
  <c r="F64" i="38"/>
  <c r="I64" i="38" s="1"/>
  <c r="J63" i="38" a="1"/>
  <c r="J63" i="38" s="1"/>
  <c r="F63" i="38"/>
  <c r="I63" i="38" s="1"/>
  <c r="J62" i="38" a="1"/>
  <c r="J62" i="38" s="1"/>
  <c r="F62" i="38"/>
  <c r="J61" i="38" a="1"/>
  <c r="J61" i="38" s="1"/>
  <c r="F61" i="38"/>
  <c r="H61" i="38" s="1"/>
  <c r="J60" i="38" a="1"/>
  <c r="J60" i="38" s="1"/>
  <c r="F60" i="38"/>
  <c r="I60" i="38" s="1"/>
  <c r="J59" i="38" a="1"/>
  <c r="J59" i="38" s="1"/>
  <c r="F59" i="38"/>
  <c r="H59" i="38" s="1"/>
  <c r="J58" i="38" a="1"/>
  <c r="J58" i="38" s="1"/>
  <c r="F58" i="38"/>
  <c r="H58" i="38" s="1"/>
  <c r="J57" i="38" a="1"/>
  <c r="J57" i="38" s="1"/>
  <c r="F57" i="38"/>
  <c r="J56" i="38" a="1"/>
  <c r="J56" i="38" s="1"/>
  <c r="F56" i="38"/>
  <c r="I56" i="38" s="1"/>
  <c r="J55" i="38" a="1"/>
  <c r="J55" i="38" s="1"/>
  <c r="F55" i="38"/>
  <c r="H55" i="38" s="1"/>
  <c r="I55" i="38" s="1"/>
  <c r="J54" i="38" a="1"/>
  <c r="J54" i="38" s="1"/>
  <c r="F54" i="38"/>
  <c r="H54" i="38" s="1"/>
  <c r="I54" i="38" s="1"/>
  <c r="J53" i="38" a="1"/>
  <c r="J53" i="38" s="1"/>
  <c r="F53" i="38"/>
  <c r="H53" i="38" s="1"/>
  <c r="J46" i="38" a="1"/>
  <c r="J46" i="38" s="1"/>
  <c r="F46" i="38"/>
  <c r="I46" i="38" s="1"/>
  <c r="J45" i="38" a="1"/>
  <c r="J45" i="38" s="1"/>
  <c r="F45" i="38"/>
  <c r="I45" i="38" s="1"/>
  <c r="J44" i="38" a="1"/>
  <c r="J44" i="38" s="1"/>
  <c r="F44" i="38"/>
  <c r="H44" i="38" s="1"/>
  <c r="J43" i="38" a="1"/>
  <c r="J43" i="38" s="1"/>
  <c r="F43" i="38"/>
  <c r="I43" i="38" s="1"/>
  <c r="J42" i="38" a="1"/>
  <c r="J42" i="38" s="1"/>
  <c r="F42" i="38"/>
  <c r="I42" i="38" s="1"/>
  <c r="J41" i="38" a="1"/>
  <c r="J41" i="38" s="1"/>
  <c r="F41" i="38"/>
  <c r="I41" i="38" s="1"/>
  <c r="J40" i="38" a="1"/>
  <c r="J40" i="38" s="1"/>
  <c r="F40" i="38"/>
  <c r="I40" i="38" s="1"/>
  <c r="J39" i="38" a="1"/>
  <c r="J39" i="38" s="1"/>
  <c r="F39" i="38"/>
  <c r="I39" i="38" s="1"/>
  <c r="J38" i="38" a="1"/>
  <c r="J38" i="38" s="1"/>
  <c r="F38" i="38"/>
  <c r="I38" i="38" s="1"/>
  <c r="J37" i="38" a="1"/>
  <c r="J37" i="38" s="1"/>
  <c r="F37" i="38"/>
  <c r="I37" i="38" s="1"/>
  <c r="J36" i="38" a="1"/>
  <c r="J36" i="38" s="1"/>
  <c r="F36" i="38"/>
  <c r="H36" i="38" s="1"/>
  <c r="J35" i="38" a="1"/>
  <c r="J35" i="38" s="1"/>
  <c r="F35" i="38"/>
  <c r="I35" i="38" s="1"/>
  <c r="J34" i="38" a="1"/>
  <c r="J34" i="38" s="1"/>
  <c r="F34" i="38"/>
  <c r="H34" i="38" s="1"/>
  <c r="U33" i="38"/>
  <c r="J33" i="38" a="1"/>
  <c r="J33" i="38" s="1"/>
  <c r="F33" i="38"/>
  <c r="I33" i="38" s="1"/>
  <c r="J32" i="38" a="1"/>
  <c r="J32" i="38" s="1"/>
  <c r="F32" i="38"/>
  <c r="I32" i="38" s="1"/>
  <c r="J31" i="38" a="1"/>
  <c r="J31" i="38" s="1"/>
  <c r="F31" i="38"/>
  <c r="J30" i="38" a="1"/>
  <c r="J30" i="38" s="1"/>
  <c r="F30" i="38"/>
  <c r="H30" i="38" s="1"/>
  <c r="J29" i="38" a="1"/>
  <c r="J29" i="38" s="1"/>
  <c r="F29" i="38"/>
  <c r="H29" i="38" s="1"/>
  <c r="J28" i="38" a="1"/>
  <c r="J28" i="38" s="1"/>
  <c r="F28" i="38"/>
  <c r="I28" i="38" s="1"/>
  <c r="J27" i="38" a="1"/>
  <c r="J27" i="38" s="1"/>
  <c r="F27" i="38"/>
  <c r="I27" i="38" s="1"/>
  <c r="J26" i="38" a="1"/>
  <c r="J26" i="38" s="1"/>
  <c r="F26" i="38"/>
  <c r="I26" i="38" s="1"/>
  <c r="J25" i="38" a="1"/>
  <c r="J25" i="38" s="1"/>
  <c r="F25" i="38"/>
  <c r="I25" i="38" s="1"/>
  <c r="J24" i="38" a="1"/>
  <c r="J24" i="38" s="1"/>
  <c r="F24" i="38"/>
  <c r="H24" i="38" s="1"/>
  <c r="J23" i="38" a="1"/>
  <c r="J23" i="38" s="1"/>
  <c r="F23" i="38"/>
  <c r="H23" i="38" s="1"/>
  <c r="T22" i="38"/>
  <c r="W21" i="38" s="1"/>
  <c r="J22" i="38" a="1"/>
  <c r="J22" i="38" s="1"/>
  <c r="F22" i="38"/>
  <c r="H22" i="38" s="1"/>
  <c r="T21" i="38"/>
  <c r="W22" i="38" s="1"/>
  <c r="J21" i="38" a="1"/>
  <c r="J21" i="38" s="1"/>
  <c r="F21" i="38"/>
  <c r="I21" i="38" s="1"/>
  <c r="J20" i="38" a="1"/>
  <c r="J20" i="38" s="1"/>
  <c r="F20" i="38"/>
  <c r="J19" i="38" a="1"/>
  <c r="J19" i="38" s="1"/>
  <c r="F19" i="38"/>
  <c r="H19" i="38" s="1"/>
  <c r="J18" i="38" a="1"/>
  <c r="J18" i="38" s="1"/>
  <c r="F18" i="38"/>
  <c r="H18" i="38" s="1"/>
  <c r="M17" i="38" a="1"/>
  <c r="M17" i="38" s="1"/>
  <c r="K17" i="38" a="1"/>
  <c r="K17" i="38" s="1"/>
  <c r="J17" i="38" a="1"/>
  <c r="J17" i="38" s="1"/>
  <c r="F17" i="38"/>
  <c r="I17" i="38" s="1"/>
  <c r="K4" i="38"/>
  <c r="K3" i="38"/>
  <c r="K7" i="38" s="1"/>
  <c r="K9" i="38" s="1"/>
  <c r="P8" i="37"/>
  <c r="P9" i="37" s="1"/>
  <c r="L8" i="37"/>
  <c r="L9" i="37" s="1"/>
  <c r="H8" i="37"/>
  <c r="H9" i="37" s="1"/>
  <c r="D8" i="37"/>
  <c r="D9" i="37" s="1"/>
  <c r="J142" i="35" a="1"/>
  <c r="J142" i="35" s="1"/>
  <c r="F142" i="35"/>
  <c r="H142" i="35" s="1"/>
  <c r="J141" i="35" a="1"/>
  <c r="J141" i="35" s="1"/>
  <c r="F141" i="35"/>
  <c r="I141" i="35" s="1"/>
  <c r="J140" i="35" a="1"/>
  <c r="J140" i="35" s="1"/>
  <c r="F140" i="35"/>
  <c r="H140" i="35" s="1"/>
  <c r="J139" i="35" a="1"/>
  <c r="J139" i="35" s="1"/>
  <c r="F139" i="35"/>
  <c r="I139" i="35" s="1"/>
  <c r="J138" i="35" a="1"/>
  <c r="J138" i="35" s="1"/>
  <c r="F138" i="35"/>
  <c r="I138" i="35" s="1"/>
  <c r="J137" i="35" a="1"/>
  <c r="J137" i="35" s="1"/>
  <c r="F137" i="35"/>
  <c r="H137" i="35" s="1"/>
  <c r="J136" i="35" a="1"/>
  <c r="J136" i="35" s="1"/>
  <c r="F136" i="35"/>
  <c r="I136" i="35" s="1"/>
  <c r="J135" i="35" a="1"/>
  <c r="J135" i="35" s="1"/>
  <c r="F135" i="35"/>
  <c r="H135" i="35" s="1"/>
  <c r="J134" i="35" a="1"/>
  <c r="J134" i="35" s="1"/>
  <c r="F134" i="35"/>
  <c r="I134" i="35" s="1"/>
  <c r="J133" i="35" a="1"/>
  <c r="J133" i="35" s="1"/>
  <c r="F133" i="35"/>
  <c r="I133" i="35" s="1"/>
  <c r="J132" i="35" a="1"/>
  <c r="J132" i="35" s="1"/>
  <c r="F132" i="35"/>
  <c r="H132" i="35" s="1"/>
  <c r="I132" i="35" s="1"/>
  <c r="J131" i="35" a="1"/>
  <c r="J131" i="35" s="1"/>
  <c r="F131" i="35"/>
  <c r="H131" i="35" s="1"/>
  <c r="J130" i="35" a="1"/>
  <c r="J130" i="35" s="1"/>
  <c r="F130" i="35"/>
  <c r="H130" i="35" s="1"/>
  <c r="I130" i="35" s="1"/>
  <c r="I125" i="35"/>
  <c r="J123" i="35" a="1"/>
  <c r="J123" i="35" s="1"/>
  <c r="F123" i="35"/>
  <c r="H123" i="35" s="1"/>
  <c r="J122" i="35" a="1"/>
  <c r="J122" i="35" s="1"/>
  <c r="F122" i="35"/>
  <c r="H122" i="35" s="1"/>
  <c r="J121" i="35" a="1"/>
  <c r="J121" i="35" s="1"/>
  <c r="F121" i="35"/>
  <c r="H121" i="35" s="1"/>
  <c r="J120" i="35" a="1"/>
  <c r="J120" i="35" s="1"/>
  <c r="F120" i="35"/>
  <c r="I120" i="35" s="1"/>
  <c r="J119" i="35" a="1"/>
  <c r="J119" i="35" s="1"/>
  <c r="F119" i="35"/>
  <c r="I119" i="35" s="1"/>
  <c r="J118" i="35" a="1"/>
  <c r="J118" i="35" s="1"/>
  <c r="F118" i="35"/>
  <c r="H118" i="35" s="1"/>
  <c r="J117" i="35" a="1"/>
  <c r="J117" i="35" s="1"/>
  <c r="F117" i="35"/>
  <c r="I117" i="35" s="1"/>
  <c r="J116" i="35" a="1"/>
  <c r="J116" i="35" s="1"/>
  <c r="F116" i="35"/>
  <c r="H116" i="35" s="1"/>
  <c r="J115" i="35" a="1"/>
  <c r="J115" i="35" s="1"/>
  <c r="F115" i="35"/>
  <c r="H115" i="35" s="1"/>
  <c r="J114" i="35" a="1"/>
  <c r="J114" i="35" s="1"/>
  <c r="F114" i="35"/>
  <c r="I114" i="35" s="1"/>
  <c r="J113" i="35" a="1"/>
  <c r="J113" i="35" s="1"/>
  <c r="F113" i="35"/>
  <c r="H113" i="35" s="1"/>
  <c r="I113" i="35" s="1"/>
  <c r="J112" i="35" a="1"/>
  <c r="J112" i="35" s="1"/>
  <c r="F112" i="35"/>
  <c r="H112" i="35" s="1"/>
  <c r="J111" i="35" a="1"/>
  <c r="J111" i="35" s="1"/>
  <c r="F111" i="35"/>
  <c r="H111" i="35" s="1"/>
  <c r="J104" i="35" a="1"/>
  <c r="J104" i="35" s="1"/>
  <c r="F104" i="35"/>
  <c r="I104" i="35" s="1"/>
  <c r="J103" i="35" a="1"/>
  <c r="J103" i="35" s="1"/>
  <c r="F103" i="35"/>
  <c r="I103" i="35" s="1"/>
  <c r="J102" i="35" a="1"/>
  <c r="J102" i="35" s="1"/>
  <c r="F102" i="35"/>
  <c r="H102" i="35" s="1"/>
  <c r="J101" i="35" a="1"/>
  <c r="J101" i="35" s="1"/>
  <c r="F101" i="35"/>
  <c r="I101" i="35" s="1"/>
  <c r="J100" i="35" a="1"/>
  <c r="J100" i="35" s="1"/>
  <c r="F100" i="35"/>
  <c r="H100" i="35" s="1"/>
  <c r="J99" i="35" a="1"/>
  <c r="J99" i="35" s="1"/>
  <c r="F99" i="35"/>
  <c r="H99" i="35" s="1"/>
  <c r="J98" i="35" a="1"/>
  <c r="J98" i="35" s="1"/>
  <c r="F98" i="35"/>
  <c r="I98" i="35" s="1"/>
  <c r="J97" i="35" a="1"/>
  <c r="J97" i="35" s="1"/>
  <c r="F97" i="35"/>
  <c r="I97" i="35" s="1"/>
  <c r="J96" i="35" a="1"/>
  <c r="J96" i="35" s="1"/>
  <c r="F96" i="35"/>
  <c r="H96" i="35" s="1"/>
  <c r="J95" i="35" a="1"/>
  <c r="J95" i="35" s="1"/>
  <c r="F95" i="35"/>
  <c r="H95" i="35" s="1"/>
  <c r="J94" i="35" a="1"/>
  <c r="J94" i="35" s="1"/>
  <c r="F94" i="35"/>
  <c r="H94" i="35" s="1"/>
  <c r="J93" i="35" a="1"/>
  <c r="J93" i="35" s="1"/>
  <c r="F93" i="35"/>
  <c r="I93" i="35" s="1"/>
  <c r="J92" i="35" a="1"/>
  <c r="J92" i="35" s="1"/>
  <c r="F92" i="35"/>
  <c r="I92" i="35" s="1"/>
  <c r="J91" i="35" a="1"/>
  <c r="J91" i="35" s="1"/>
  <c r="F91" i="35"/>
  <c r="I91" i="35" s="1"/>
  <c r="J90" i="35" a="1"/>
  <c r="J90" i="35" s="1"/>
  <c r="F90" i="35"/>
  <c r="H90" i="35" s="1"/>
  <c r="J89" i="35" a="1"/>
  <c r="J89" i="35" s="1"/>
  <c r="F89" i="35"/>
  <c r="J88" i="35" a="1"/>
  <c r="J88" i="35" s="1"/>
  <c r="F88" i="35"/>
  <c r="H88" i="35" s="1"/>
  <c r="I88" i="35" s="1"/>
  <c r="J81" i="35" a="1"/>
  <c r="J81" i="35" s="1"/>
  <c r="F81" i="35"/>
  <c r="H81" i="35" s="1"/>
  <c r="J80" i="35" a="1"/>
  <c r="J80" i="35" s="1"/>
  <c r="F80" i="35"/>
  <c r="H80" i="35" s="1"/>
  <c r="J79" i="35" a="1"/>
  <c r="J79" i="35" s="1"/>
  <c r="F79" i="35"/>
  <c r="I79" i="35" s="1"/>
  <c r="J78" i="35" a="1"/>
  <c r="J78" i="35" s="1"/>
  <c r="F78" i="35"/>
  <c r="I78" i="35" s="1"/>
  <c r="J77" i="35" a="1"/>
  <c r="J77" i="35" s="1"/>
  <c r="F77" i="35"/>
  <c r="I77" i="35" s="1"/>
  <c r="J76" i="35" a="1"/>
  <c r="J76" i="35" s="1"/>
  <c r="F76" i="35"/>
  <c r="H76" i="35" s="1"/>
  <c r="J75" i="35" a="1"/>
  <c r="J75" i="35" s="1"/>
  <c r="F75" i="35"/>
  <c r="I75" i="35" s="1"/>
  <c r="J74" i="35" a="1"/>
  <c r="J74" i="35" s="1"/>
  <c r="F74" i="35"/>
  <c r="I74" i="35" s="1"/>
  <c r="J73" i="35" a="1"/>
  <c r="J73" i="35" s="1"/>
  <c r="F73" i="35"/>
  <c r="I73" i="35" s="1"/>
  <c r="J72" i="35" a="1"/>
  <c r="J72" i="35" s="1"/>
  <c r="F72" i="35"/>
  <c r="I72" i="35" s="1"/>
  <c r="J71" i="35" a="1"/>
  <c r="J71" i="35" s="1"/>
  <c r="F71" i="35"/>
  <c r="H71" i="35" s="1"/>
  <c r="J70" i="35" a="1"/>
  <c r="J70" i="35" s="1"/>
  <c r="F70" i="35"/>
  <c r="I70" i="35" s="1"/>
  <c r="J69" i="35" a="1"/>
  <c r="J69" i="35" s="1"/>
  <c r="F69" i="35"/>
  <c r="H69" i="35" s="1"/>
  <c r="J68" i="35" a="1"/>
  <c r="J68" i="35" s="1"/>
  <c r="F68" i="35"/>
  <c r="I68" i="35" s="1"/>
  <c r="J67" i="35" a="1"/>
  <c r="J67" i="35" s="1"/>
  <c r="F67" i="35"/>
  <c r="H67" i="35" s="1"/>
  <c r="J66" i="35" a="1"/>
  <c r="J66" i="35" s="1"/>
  <c r="F66" i="35"/>
  <c r="H66" i="35" s="1"/>
  <c r="J65" i="35" a="1"/>
  <c r="J65" i="35" s="1"/>
  <c r="F65" i="35"/>
  <c r="I65" i="35" s="1"/>
  <c r="J64" i="35" a="1"/>
  <c r="J64" i="35" s="1"/>
  <c r="F64" i="35"/>
  <c r="I64" i="35" s="1"/>
  <c r="J63" i="35" a="1"/>
  <c r="J63" i="35" s="1"/>
  <c r="F63" i="35"/>
  <c r="I63" i="35" s="1"/>
  <c r="J62" i="35" a="1"/>
  <c r="J62" i="35" s="1"/>
  <c r="F62" i="35"/>
  <c r="I62" i="35" s="1"/>
  <c r="J61" i="35" a="1"/>
  <c r="J61" i="35" s="1"/>
  <c r="F61" i="35"/>
  <c r="H61" i="35" s="1"/>
  <c r="J60" i="35" a="1"/>
  <c r="J60" i="35" s="1"/>
  <c r="F60" i="35"/>
  <c r="H60" i="35" s="1"/>
  <c r="J59" i="35" a="1"/>
  <c r="J59" i="35" s="1"/>
  <c r="F59" i="35"/>
  <c r="H59" i="35" s="1"/>
  <c r="J58" i="35" a="1"/>
  <c r="J58" i="35" s="1"/>
  <c r="F58" i="35"/>
  <c r="I58" i="35" s="1"/>
  <c r="J57" i="35" a="1"/>
  <c r="J57" i="35" s="1"/>
  <c r="F57" i="35"/>
  <c r="H57" i="35" s="1"/>
  <c r="J56" i="35" a="1"/>
  <c r="J56" i="35" s="1"/>
  <c r="F56" i="35"/>
  <c r="I56" i="35" s="1"/>
  <c r="J55" i="35" a="1"/>
  <c r="J55" i="35" s="1"/>
  <c r="F55" i="35"/>
  <c r="J54" i="35" a="1"/>
  <c r="J54" i="35" s="1"/>
  <c r="F54" i="35"/>
  <c r="H54" i="35" s="1"/>
  <c r="J53" i="35" a="1"/>
  <c r="J53" i="35" s="1"/>
  <c r="F53" i="35"/>
  <c r="H53" i="35" s="1"/>
  <c r="J46" i="35" a="1"/>
  <c r="J46" i="35" s="1"/>
  <c r="F46" i="35"/>
  <c r="I46" i="35" s="1"/>
  <c r="J45" i="35" a="1"/>
  <c r="J45" i="35" s="1"/>
  <c r="F45" i="35"/>
  <c r="I45" i="35" s="1"/>
  <c r="J44" i="35" a="1"/>
  <c r="J44" i="35" s="1"/>
  <c r="F44" i="35"/>
  <c r="H44" i="35" s="1"/>
  <c r="J43" i="35" a="1"/>
  <c r="J43" i="35" s="1"/>
  <c r="F43" i="35"/>
  <c r="H43" i="35" s="1"/>
  <c r="J42" i="35" a="1"/>
  <c r="J42" i="35" s="1"/>
  <c r="F42" i="35"/>
  <c r="H42" i="35" s="1"/>
  <c r="J41" i="35" a="1"/>
  <c r="J41" i="35" s="1"/>
  <c r="F41" i="35"/>
  <c r="I41" i="35" s="1"/>
  <c r="J40" i="35" a="1"/>
  <c r="J40" i="35" s="1"/>
  <c r="F40" i="35"/>
  <c r="H40" i="35" s="1"/>
  <c r="J39" i="35" a="1"/>
  <c r="J39" i="35" s="1"/>
  <c r="F39" i="35"/>
  <c r="I39" i="35" s="1"/>
  <c r="J38" i="35" a="1"/>
  <c r="J38" i="35" s="1"/>
  <c r="F38" i="35"/>
  <c r="H38" i="35" s="1"/>
  <c r="J37" i="35" a="1"/>
  <c r="J37" i="35" s="1"/>
  <c r="F37" i="35"/>
  <c r="I37" i="35" s="1"/>
  <c r="J36" i="35" a="1"/>
  <c r="J36" i="35" s="1"/>
  <c r="F36" i="35"/>
  <c r="H36" i="35" s="1"/>
  <c r="J35" i="35" a="1"/>
  <c r="J35" i="35" s="1"/>
  <c r="F35" i="35"/>
  <c r="I35" i="35" s="1"/>
  <c r="J34" i="35" a="1"/>
  <c r="J34" i="35" s="1"/>
  <c r="F34" i="35"/>
  <c r="I34" i="35" s="1"/>
  <c r="U33" i="35"/>
  <c r="J33" i="35" a="1"/>
  <c r="J33" i="35" s="1"/>
  <c r="F33" i="35"/>
  <c r="J32" i="35" a="1"/>
  <c r="J32" i="35" s="1"/>
  <c r="F32" i="35"/>
  <c r="I32" i="35" s="1"/>
  <c r="J31" i="35" a="1"/>
  <c r="J31" i="35" s="1"/>
  <c r="F31" i="35"/>
  <c r="I31" i="35" s="1"/>
  <c r="J30" i="35" a="1"/>
  <c r="J30" i="35" s="1"/>
  <c r="F30" i="35"/>
  <c r="H30" i="35" s="1"/>
  <c r="J29" i="35" a="1"/>
  <c r="J29" i="35" s="1"/>
  <c r="F29" i="35"/>
  <c r="H29" i="35" s="1"/>
  <c r="J28" i="35" a="1"/>
  <c r="J28" i="35" s="1"/>
  <c r="F28" i="35"/>
  <c r="H28" i="35" s="1"/>
  <c r="J27" i="35" a="1"/>
  <c r="J27" i="35" s="1"/>
  <c r="F27" i="35"/>
  <c r="H27" i="35" s="1"/>
  <c r="J26" i="35" a="1"/>
  <c r="J26" i="35" s="1"/>
  <c r="F26" i="35"/>
  <c r="I26" i="35" s="1"/>
  <c r="J25" i="35" a="1"/>
  <c r="J25" i="35" s="1"/>
  <c r="F25" i="35"/>
  <c r="H25" i="35" s="1"/>
  <c r="J24" i="35" a="1"/>
  <c r="J24" i="35" s="1"/>
  <c r="F24" i="35"/>
  <c r="H24" i="35" s="1"/>
  <c r="J23" i="35" a="1"/>
  <c r="J23" i="35" s="1"/>
  <c r="F23" i="35"/>
  <c r="H23" i="35" s="1"/>
  <c r="T22" i="35"/>
  <c r="W21" i="35" s="1"/>
  <c r="J22" i="35" a="1"/>
  <c r="J22" i="35" s="1"/>
  <c r="F22" i="35"/>
  <c r="I22" i="35" s="1"/>
  <c r="T21" i="35"/>
  <c r="W22" i="35" s="1"/>
  <c r="J21" i="35" a="1"/>
  <c r="J21" i="35" s="1"/>
  <c r="F21" i="35"/>
  <c r="I21" i="35" s="1"/>
  <c r="J20" i="35" a="1"/>
  <c r="J20" i="35" s="1"/>
  <c r="F20" i="35"/>
  <c r="H20" i="35" s="1"/>
  <c r="J19" i="35" a="1"/>
  <c r="J19" i="35" s="1"/>
  <c r="F19" i="35"/>
  <c r="H19" i="35" s="1"/>
  <c r="I19" i="35" s="1"/>
  <c r="J18" i="35" a="1"/>
  <c r="J18" i="35" s="1"/>
  <c r="F18" i="35"/>
  <c r="H18" i="35" s="1"/>
  <c r="I18" i="35" s="1"/>
  <c r="M17" i="35" a="1"/>
  <c r="M17" i="35" s="1"/>
  <c r="K17" i="35" a="1"/>
  <c r="K17" i="35" s="1"/>
  <c r="J17" i="35" a="1"/>
  <c r="J17" i="35" s="1"/>
  <c r="F17" i="35"/>
  <c r="H17" i="35" s="1"/>
  <c r="K4" i="35"/>
  <c r="K3" i="35"/>
  <c r="K7" i="35" s="1"/>
  <c r="K9" i="35" s="1"/>
  <c r="N11" i="31"/>
  <c r="E114" i="31"/>
  <c r="G114" i="31" s="1"/>
  <c r="E113" i="31"/>
  <c r="G113" i="31" s="1"/>
  <c r="E112" i="31"/>
  <c r="G112" i="31" s="1"/>
  <c r="G131" i="31"/>
  <c r="H127" i="31"/>
  <c r="G126" i="31"/>
  <c r="H125" i="31"/>
  <c r="G124" i="31"/>
  <c r="E111" i="31"/>
  <c r="G111" i="31" s="1"/>
  <c r="E110" i="31"/>
  <c r="G110" i="31" s="1"/>
  <c r="E109" i="31"/>
  <c r="G109" i="31" s="1"/>
  <c r="E108" i="31"/>
  <c r="H108" i="31" s="1"/>
  <c r="E107" i="31"/>
  <c r="E106" i="31"/>
  <c r="G106" i="31" s="1"/>
  <c r="H106" i="31" s="1"/>
  <c r="E105" i="31"/>
  <c r="H105" i="31" s="1"/>
  <c r="I104" i="31" a="1"/>
  <c r="I104" i="31" s="1"/>
  <c r="E104" i="31"/>
  <c r="G104" i="31" s="1"/>
  <c r="H104" i="31" s="1"/>
  <c r="I103" i="31" a="1"/>
  <c r="I103" i="31" s="1"/>
  <c r="E103" i="31"/>
  <c r="G103" i="31" s="1"/>
  <c r="I102" i="31" a="1"/>
  <c r="I102" i="31" s="1"/>
  <c r="E102" i="31"/>
  <c r="R87" i="24"/>
  <c r="Q76" i="24"/>
  <c r="T75" i="24" s="1"/>
  <c r="Q75" i="24"/>
  <c r="T24" i="31"/>
  <c r="S13" i="31"/>
  <c r="S12" i="31"/>
  <c r="V13" i="31" s="1"/>
  <c r="G133" i="31"/>
  <c r="G132" i="31"/>
  <c r="H130" i="31"/>
  <c r="G130" i="31"/>
  <c r="H129" i="31"/>
  <c r="G129" i="31"/>
  <c r="H128" i="31"/>
  <c r="G128" i="31"/>
  <c r="H126" i="31"/>
  <c r="I123" i="31" a="1"/>
  <c r="I123" i="31" s="1"/>
  <c r="E123" i="31"/>
  <c r="G123" i="31" s="1"/>
  <c r="H123" i="31" s="1"/>
  <c r="I122" i="31" a="1"/>
  <c r="I122" i="31" s="1"/>
  <c r="E122" i="31"/>
  <c r="G122" i="31" s="1"/>
  <c r="H122" i="31" s="1"/>
  <c r="I121" i="31" a="1"/>
  <c r="I121" i="31" s="1"/>
  <c r="E121" i="31"/>
  <c r="G121" i="31" s="1"/>
  <c r="H95" i="31"/>
  <c r="G95" i="31"/>
  <c r="H94" i="31"/>
  <c r="G94" i="31"/>
  <c r="H93" i="31"/>
  <c r="G93" i="31"/>
  <c r="H92" i="31"/>
  <c r="G92" i="31"/>
  <c r="H91" i="31"/>
  <c r="G91" i="31"/>
  <c r="H90" i="31"/>
  <c r="G90" i="31"/>
  <c r="H89" i="31"/>
  <c r="G89" i="31"/>
  <c r="I88" i="31" a="1"/>
  <c r="I88" i="31" s="1"/>
  <c r="E88" i="31"/>
  <c r="H88" i="31" s="1"/>
  <c r="I87" i="31" a="1"/>
  <c r="I87" i="31" s="1"/>
  <c r="E87" i="31"/>
  <c r="G87" i="31" s="1"/>
  <c r="I86" i="31" a="1"/>
  <c r="I86" i="31" s="1"/>
  <c r="E86" i="31"/>
  <c r="H86" i="31" s="1"/>
  <c r="I85" i="31" a="1"/>
  <c r="I85" i="31" s="1"/>
  <c r="E85" i="31"/>
  <c r="G85" i="31" s="1"/>
  <c r="I84" i="31" a="1"/>
  <c r="I84" i="31" s="1"/>
  <c r="E84" i="31"/>
  <c r="H84" i="31" s="1"/>
  <c r="I83" i="31" a="1"/>
  <c r="I83" i="31" s="1"/>
  <c r="E83" i="31"/>
  <c r="G83" i="31" s="1"/>
  <c r="I82" i="31" a="1"/>
  <c r="I82" i="31" s="1"/>
  <c r="E82" i="31"/>
  <c r="H82" i="31" s="1"/>
  <c r="I81" i="31" a="1"/>
  <c r="I81" i="31" s="1"/>
  <c r="E81" i="31"/>
  <c r="G81" i="31" s="1"/>
  <c r="I80" i="31" a="1"/>
  <c r="I80" i="31" s="1"/>
  <c r="E80" i="31"/>
  <c r="G80" i="31" s="1"/>
  <c r="I79" i="31" a="1"/>
  <c r="I79" i="31" s="1"/>
  <c r="E79" i="31"/>
  <c r="G79" i="31" s="1"/>
  <c r="H72" i="31"/>
  <c r="G72" i="31"/>
  <c r="H71" i="31"/>
  <c r="G71" i="31"/>
  <c r="H70" i="31"/>
  <c r="G70" i="31"/>
  <c r="H69" i="31"/>
  <c r="G69" i="31"/>
  <c r="H68" i="31"/>
  <c r="G68" i="31"/>
  <c r="H67" i="31"/>
  <c r="G67" i="31"/>
  <c r="H66" i="31"/>
  <c r="G66" i="31"/>
  <c r="I65" i="31" a="1"/>
  <c r="I65" i="31" s="1"/>
  <c r="E65" i="31"/>
  <c r="H65" i="31" s="1"/>
  <c r="I64" i="31" a="1"/>
  <c r="I64" i="31" s="1"/>
  <c r="E64" i="31"/>
  <c r="H64" i="31" s="1"/>
  <c r="I63" i="31" a="1"/>
  <c r="I63" i="31" s="1"/>
  <c r="E63" i="31"/>
  <c r="G63" i="31" s="1"/>
  <c r="I62" i="31" a="1"/>
  <c r="I62" i="31" s="1"/>
  <c r="E62" i="31"/>
  <c r="G62" i="31" s="1"/>
  <c r="I61" i="31" a="1"/>
  <c r="I61" i="31" s="1"/>
  <c r="E61" i="31"/>
  <c r="G61" i="31" s="1"/>
  <c r="I60" i="31" a="1"/>
  <c r="I60" i="31" s="1"/>
  <c r="E60" i="31"/>
  <c r="G60" i="31" s="1"/>
  <c r="I59" i="31" a="1"/>
  <c r="I59" i="31" s="1"/>
  <c r="E59" i="31"/>
  <c r="H59" i="31" s="1"/>
  <c r="I58" i="31" a="1"/>
  <c r="I58" i="31" s="1"/>
  <c r="E58" i="31"/>
  <c r="G58" i="31" s="1"/>
  <c r="I57" i="31" a="1"/>
  <c r="I57" i="31" s="1"/>
  <c r="E57" i="31"/>
  <c r="G57" i="31" s="1"/>
  <c r="I56" i="31" a="1"/>
  <c r="I56" i="31" s="1"/>
  <c r="E56" i="31"/>
  <c r="H56" i="31" s="1"/>
  <c r="I55" i="31" a="1"/>
  <c r="I55" i="31" s="1"/>
  <c r="E55" i="31"/>
  <c r="H55" i="31" s="1"/>
  <c r="I54" i="31" a="1"/>
  <c r="I54" i="31" s="1"/>
  <c r="E54" i="31"/>
  <c r="H54" i="31" s="1"/>
  <c r="I53" i="31" a="1"/>
  <c r="I53" i="31" s="1"/>
  <c r="E53" i="31"/>
  <c r="G53" i="31" s="1"/>
  <c r="I52" i="31" a="1"/>
  <c r="I52" i="31" s="1"/>
  <c r="E52" i="31"/>
  <c r="G52" i="31" s="1"/>
  <c r="I51" i="31" a="1"/>
  <c r="I51" i="31" s="1"/>
  <c r="E51" i="31"/>
  <c r="G51" i="31" s="1"/>
  <c r="I50" i="31" a="1"/>
  <c r="I50" i="31" s="1"/>
  <c r="E50" i="31"/>
  <c r="H50" i="31" s="1"/>
  <c r="I49" i="31" a="1"/>
  <c r="I49" i="31" s="1"/>
  <c r="E49" i="31"/>
  <c r="H49" i="31" s="1"/>
  <c r="I48" i="31" a="1"/>
  <c r="I48" i="31" s="1"/>
  <c r="E48" i="31"/>
  <c r="H48" i="31" s="1"/>
  <c r="I47" i="31" a="1"/>
  <c r="I47" i="31" s="1"/>
  <c r="E47" i="31"/>
  <c r="G47" i="31" s="1"/>
  <c r="I46" i="31" a="1"/>
  <c r="I46" i="31" s="1"/>
  <c r="E46" i="31"/>
  <c r="G46" i="31" s="1"/>
  <c r="H46" i="31" s="1"/>
  <c r="I45" i="31" a="1"/>
  <c r="I45" i="31" s="1"/>
  <c r="E45" i="31"/>
  <c r="G45" i="31" s="1"/>
  <c r="I44" i="31" a="1"/>
  <c r="I44" i="31" s="1"/>
  <c r="E44" i="31"/>
  <c r="G44" i="31" s="1"/>
  <c r="H37" i="31"/>
  <c r="G37" i="31"/>
  <c r="H36" i="31"/>
  <c r="G36" i="31"/>
  <c r="H35" i="31"/>
  <c r="G35" i="31"/>
  <c r="H34" i="31"/>
  <c r="G34" i="31"/>
  <c r="H33" i="31"/>
  <c r="G33" i="31"/>
  <c r="H32" i="31"/>
  <c r="G32" i="31"/>
  <c r="H31" i="31"/>
  <c r="G31" i="31"/>
  <c r="I30" i="31" a="1"/>
  <c r="I30" i="31" s="1"/>
  <c r="E30" i="31"/>
  <c r="H30" i="31" s="1"/>
  <c r="I29" i="31" a="1"/>
  <c r="I29" i="31" s="1"/>
  <c r="E29" i="31"/>
  <c r="G29" i="31" s="1"/>
  <c r="I28" i="31" a="1"/>
  <c r="I28" i="31" s="1"/>
  <c r="E28" i="31"/>
  <c r="H28" i="31" s="1"/>
  <c r="I27" i="31" a="1"/>
  <c r="I27" i="31" s="1"/>
  <c r="E27" i="31"/>
  <c r="G27" i="31" s="1"/>
  <c r="I26" i="31" a="1"/>
  <c r="I26" i="31" s="1"/>
  <c r="E26" i="31"/>
  <c r="G26" i="31" s="1"/>
  <c r="I25" i="31" a="1"/>
  <c r="I25" i="31" s="1"/>
  <c r="E25" i="31"/>
  <c r="G25" i="31" s="1"/>
  <c r="I24" i="31" a="1"/>
  <c r="I24" i="31" s="1"/>
  <c r="E24" i="31"/>
  <c r="H24" i="31" s="1"/>
  <c r="I23" i="31" a="1"/>
  <c r="I23" i="31" s="1"/>
  <c r="E23" i="31"/>
  <c r="G23" i="31" s="1"/>
  <c r="I22" i="31" a="1"/>
  <c r="I22" i="31" s="1"/>
  <c r="E22" i="31"/>
  <c r="H22" i="31" s="1"/>
  <c r="I21" i="31" a="1"/>
  <c r="I21" i="31" s="1"/>
  <c r="E21" i="31"/>
  <c r="G21" i="31" s="1"/>
  <c r="I20" i="31" a="1"/>
  <c r="I20" i="31" s="1"/>
  <c r="E20" i="31"/>
  <c r="H20" i="31" s="1"/>
  <c r="I19" i="31" a="1"/>
  <c r="I19" i="31" s="1"/>
  <c r="E19" i="31"/>
  <c r="G19" i="31" s="1"/>
  <c r="I18" i="31" a="1"/>
  <c r="I18" i="31" s="1"/>
  <c r="E18" i="31"/>
  <c r="G18" i="31" s="1"/>
  <c r="I17" i="31" a="1"/>
  <c r="I17" i="31" s="1"/>
  <c r="E17" i="31"/>
  <c r="G17" i="31" s="1"/>
  <c r="I16" i="31" a="1"/>
  <c r="I16" i="31" s="1"/>
  <c r="E16" i="31"/>
  <c r="G16" i="31" s="1"/>
  <c r="I15" i="31" a="1"/>
  <c r="I15" i="31" s="1"/>
  <c r="E15" i="31"/>
  <c r="H15" i="31" s="1"/>
  <c r="I14" i="31" a="1"/>
  <c r="I14" i="31" s="1"/>
  <c r="E14" i="31"/>
  <c r="G14" i="31" s="1"/>
  <c r="I13" i="31" a="1"/>
  <c r="I13" i="31" s="1"/>
  <c r="E13" i="31"/>
  <c r="H13" i="31" s="1"/>
  <c r="I12" i="31" a="1"/>
  <c r="I12" i="31" s="1"/>
  <c r="E12" i="31"/>
  <c r="G12" i="31" s="1"/>
  <c r="I11" i="31" a="1"/>
  <c r="I11" i="31" s="1"/>
  <c r="E11" i="31"/>
  <c r="G11" i="31" s="1"/>
  <c r="N10" i="31"/>
  <c r="N14" i="31" s="1"/>
  <c r="N16" i="31" s="1"/>
  <c r="I10" i="31" a="1"/>
  <c r="I10" i="31" s="1"/>
  <c r="E10" i="31"/>
  <c r="G10" i="31" s="1"/>
  <c r="I9" i="31" a="1"/>
  <c r="I9" i="31" s="1"/>
  <c r="E9" i="31"/>
  <c r="L8" i="31" a="1"/>
  <c r="L8" i="31" s="1"/>
  <c r="J8" i="31" a="1"/>
  <c r="J8" i="31" s="1"/>
  <c r="I8" i="31" a="1"/>
  <c r="I8" i="31" s="1"/>
  <c r="E8" i="31"/>
  <c r="G8" i="31" s="1"/>
  <c r="K109" i="29"/>
  <c r="G108" i="29"/>
  <c r="G107" i="29"/>
  <c r="E106" i="29"/>
  <c r="G106" i="29" s="1"/>
  <c r="E105" i="29"/>
  <c r="G105" i="29" s="1"/>
  <c r="E104" i="29"/>
  <c r="G104" i="29" s="1"/>
  <c r="E103" i="29"/>
  <c r="G103" i="29" s="1"/>
  <c r="E102" i="29"/>
  <c r="G102" i="29" s="1"/>
  <c r="E101" i="29"/>
  <c r="G101" i="29" s="1"/>
  <c r="E100" i="29"/>
  <c r="G100" i="29" s="1"/>
  <c r="E99" i="29"/>
  <c r="G99" i="29" s="1"/>
  <c r="E98" i="29"/>
  <c r="G98" i="29" s="1"/>
  <c r="E97" i="29"/>
  <c r="G97" i="29" s="1"/>
  <c r="E96" i="29"/>
  <c r="G96" i="29" s="1"/>
  <c r="K91" i="29"/>
  <c r="I91" i="29"/>
  <c r="G90" i="29"/>
  <c r="G89" i="29"/>
  <c r="E88" i="29"/>
  <c r="G88" i="29" s="1"/>
  <c r="E87" i="29"/>
  <c r="G87" i="29" s="1"/>
  <c r="E86" i="29"/>
  <c r="G86" i="29" s="1"/>
  <c r="E85" i="29"/>
  <c r="G85" i="29" s="1"/>
  <c r="E84" i="29"/>
  <c r="G84" i="29" s="1"/>
  <c r="E83" i="29"/>
  <c r="G83" i="29" s="1"/>
  <c r="E82" i="29"/>
  <c r="G82" i="29" s="1"/>
  <c r="E81" i="29"/>
  <c r="G81" i="29" s="1"/>
  <c r="E80" i="29"/>
  <c r="G80" i="29" s="1"/>
  <c r="E79" i="29"/>
  <c r="G79" i="29" s="1"/>
  <c r="E78" i="29"/>
  <c r="G78" i="29" s="1"/>
  <c r="E77" i="29"/>
  <c r="G77" i="29" s="1"/>
  <c r="E76" i="29"/>
  <c r="G76" i="29" s="1"/>
  <c r="K71" i="29"/>
  <c r="I71" i="29"/>
  <c r="G70" i="29"/>
  <c r="G69" i="29"/>
  <c r="E68" i="29"/>
  <c r="G68" i="29" s="1"/>
  <c r="E67" i="29"/>
  <c r="G67" i="29" s="1"/>
  <c r="E66" i="29"/>
  <c r="G66" i="29" s="1"/>
  <c r="E65" i="29"/>
  <c r="G65" i="29" s="1"/>
  <c r="E64" i="29"/>
  <c r="G64" i="29" s="1"/>
  <c r="E63" i="29"/>
  <c r="G63" i="29" s="1"/>
  <c r="E62" i="29"/>
  <c r="G62" i="29" s="1"/>
  <c r="E61" i="29"/>
  <c r="G61" i="29" s="1"/>
  <c r="E60" i="29"/>
  <c r="G60" i="29" s="1"/>
  <c r="E59" i="29"/>
  <c r="G59" i="29" s="1"/>
  <c r="E58" i="29"/>
  <c r="G58" i="29" s="1"/>
  <c r="E57" i="29"/>
  <c r="G57" i="29" s="1"/>
  <c r="E56" i="29"/>
  <c r="G56" i="29" s="1"/>
  <c r="E55" i="29"/>
  <c r="G55" i="29" s="1"/>
  <c r="E54" i="29"/>
  <c r="G54" i="29" s="1"/>
  <c r="E53" i="29"/>
  <c r="G53" i="29" s="1"/>
  <c r="E52" i="29"/>
  <c r="G52" i="29" s="1"/>
  <c r="E51" i="29"/>
  <c r="G51" i="29" s="1"/>
  <c r="E50" i="29"/>
  <c r="G50" i="29" s="1"/>
  <c r="E49" i="29"/>
  <c r="G49" i="29" s="1"/>
  <c r="E48" i="29"/>
  <c r="G48" i="29" s="1"/>
  <c r="E47" i="29"/>
  <c r="G47" i="29" s="1"/>
  <c r="E46" i="29"/>
  <c r="G46" i="29" s="1"/>
  <c r="E45" i="29"/>
  <c r="G45" i="29" s="1"/>
  <c r="E44" i="29"/>
  <c r="G44" i="29" s="1"/>
  <c r="E43" i="29"/>
  <c r="G43" i="29" s="1"/>
  <c r="E42" i="29"/>
  <c r="G42" i="29" s="1"/>
  <c r="E41" i="29"/>
  <c r="G41" i="29" s="1"/>
  <c r="K36" i="29"/>
  <c r="I36" i="29"/>
  <c r="G35" i="29"/>
  <c r="G34" i="29"/>
  <c r="E33" i="29"/>
  <c r="G33" i="29" s="1"/>
  <c r="E32" i="29"/>
  <c r="G32" i="29" s="1"/>
  <c r="E31" i="29"/>
  <c r="G31" i="29" s="1"/>
  <c r="E30" i="29"/>
  <c r="G30" i="29" s="1"/>
  <c r="M29" i="29"/>
  <c r="E29" i="29"/>
  <c r="G29" i="29" s="1"/>
  <c r="E28" i="29"/>
  <c r="G28" i="29" s="1"/>
  <c r="E27" i="29"/>
  <c r="G27" i="29" s="1"/>
  <c r="E26" i="29"/>
  <c r="G26" i="29" s="1"/>
  <c r="E25" i="29"/>
  <c r="G25" i="29" s="1"/>
  <c r="E24" i="29"/>
  <c r="G24" i="29" s="1"/>
  <c r="E23" i="29"/>
  <c r="G23" i="29" s="1"/>
  <c r="E22" i="29"/>
  <c r="G22" i="29" s="1"/>
  <c r="E21" i="29"/>
  <c r="G21" i="29" s="1"/>
  <c r="E20" i="29"/>
  <c r="G20" i="29" s="1"/>
  <c r="E19" i="29"/>
  <c r="G19" i="29" s="1"/>
  <c r="E18" i="29"/>
  <c r="G18" i="29" s="1"/>
  <c r="E17" i="29"/>
  <c r="G17" i="29" s="1"/>
  <c r="E16" i="29"/>
  <c r="G16" i="29" s="1"/>
  <c r="E15" i="29"/>
  <c r="G15" i="29" s="1"/>
  <c r="S14" i="29"/>
  <c r="N14" i="29"/>
  <c r="N16" i="29" s="1"/>
  <c r="E14" i="29"/>
  <c r="G14" i="29" s="1"/>
  <c r="E13" i="29"/>
  <c r="G13" i="29" s="1"/>
  <c r="N12" i="29"/>
  <c r="E12" i="29"/>
  <c r="G12" i="29" s="1"/>
  <c r="E11" i="29"/>
  <c r="G11" i="29" s="1"/>
  <c r="E10" i="29"/>
  <c r="G10" i="29" s="1"/>
  <c r="E9" i="29"/>
  <c r="G9" i="29" s="1"/>
  <c r="E8" i="29"/>
  <c r="G8" i="29" s="1"/>
  <c r="E7" i="29"/>
  <c r="G7" i="29" s="1"/>
  <c r="L8" i="27" a="1"/>
  <c r="L8" i="27" s="1"/>
  <c r="J8" i="27" a="1"/>
  <c r="J8" i="27" s="1"/>
  <c r="G135" i="27"/>
  <c r="F124" i="27"/>
  <c r="I123" i="27" s="1"/>
  <c r="F123" i="27"/>
  <c r="I124" i="27" s="1"/>
  <c r="G111" i="27"/>
  <c r="G110" i="27"/>
  <c r="G109" i="27"/>
  <c r="H108" i="27"/>
  <c r="G108" i="27"/>
  <c r="H107" i="27"/>
  <c r="G107" i="27"/>
  <c r="H106" i="27"/>
  <c r="G106" i="27"/>
  <c r="H105" i="27"/>
  <c r="G105" i="27"/>
  <c r="H104" i="27"/>
  <c r="G104" i="27"/>
  <c r="H103" i="27"/>
  <c r="G103" i="27"/>
  <c r="H102" i="27"/>
  <c r="G102" i="27"/>
  <c r="I101" i="27" a="1"/>
  <c r="I101" i="27" s="1"/>
  <c r="E101" i="27"/>
  <c r="I100" i="27" a="1"/>
  <c r="I100" i="27" s="1"/>
  <c r="E100" i="27"/>
  <c r="G100" i="27" s="1"/>
  <c r="I99" i="27" a="1"/>
  <c r="I99" i="27" s="1"/>
  <c r="E99" i="27"/>
  <c r="H93" i="27"/>
  <c r="G93" i="27"/>
  <c r="H92" i="27"/>
  <c r="G92" i="27"/>
  <c r="H91" i="27"/>
  <c r="G91" i="27"/>
  <c r="H90" i="27"/>
  <c r="G90" i="27"/>
  <c r="H89" i="27"/>
  <c r="G89" i="27"/>
  <c r="H88" i="27"/>
  <c r="G88" i="27"/>
  <c r="H87" i="27"/>
  <c r="G87" i="27"/>
  <c r="I86" i="27" a="1"/>
  <c r="I86" i="27" s="1"/>
  <c r="E86" i="27"/>
  <c r="G86" i="27" s="1"/>
  <c r="I85" i="27" a="1"/>
  <c r="I85" i="27" s="1"/>
  <c r="E85" i="27"/>
  <c r="H85" i="27" s="1"/>
  <c r="I84" i="27" a="1"/>
  <c r="I84" i="27" s="1"/>
  <c r="E84" i="27"/>
  <c r="G84" i="27" s="1"/>
  <c r="I83" i="27" a="1"/>
  <c r="I83" i="27" s="1"/>
  <c r="E83" i="27"/>
  <c r="H83" i="27" s="1"/>
  <c r="I82" i="27" a="1"/>
  <c r="I82" i="27" s="1"/>
  <c r="E82" i="27"/>
  <c r="H82" i="27" s="1"/>
  <c r="I81" i="27" a="1"/>
  <c r="I81" i="27" s="1"/>
  <c r="E81" i="27"/>
  <c r="G81" i="27" s="1"/>
  <c r="I80" i="27" a="1"/>
  <c r="I80" i="27" s="1"/>
  <c r="E80" i="27"/>
  <c r="H80" i="27" s="1"/>
  <c r="I79" i="27" a="1"/>
  <c r="I79" i="27" s="1"/>
  <c r="E79" i="27"/>
  <c r="I78" i="27" a="1"/>
  <c r="I78" i="27" s="1"/>
  <c r="E78" i="27"/>
  <c r="G78" i="27" s="1"/>
  <c r="H78" i="27" s="1"/>
  <c r="I77" i="27" a="1"/>
  <c r="I77" i="27" s="1"/>
  <c r="E77" i="27"/>
  <c r="G77" i="27" s="1"/>
  <c r="H71" i="27"/>
  <c r="G71" i="27"/>
  <c r="H70" i="27"/>
  <c r="G70" i="27"/>
  <c r="H69" i="27"/>
  <c r="G69" i="27"/>
  <c r="H68" i="27"/>
  <c r="G68" i="27"/>
  <c r="H67" i="27"/>
  <c r="G67" i="27"/>
  <c r="H66" i="27"/>
  <c r="G66" i="27"/>
  <c r="H65" i="27"/>
  <c r="G65" i="27"/>
  <c r="I64" i="27" a="1"/>
  <c r="I64" i="27" s="1"/>
  <c r="E64" i="27"/>
  <c r="G64" i="27" s="1"/>
  <c r="I63" i="27" a="1"/>
  <c r="I63" i="27" s="1"/>
  <c r="E63" i="27"/>
  <c r="H63" i="27" s="1"/>
  <c r="I62" i="27" a="1"/>
  <c r="I62" i="27" s="1"/>
  <c r="E62" i="27"/>
  <c r="G62" i="27" s="1"/>
  <c r="I61" i="27" a="1"/>
  <c r="I61" i="27" s="1"/>
  <c r="E61" i="27"/>
  <c r="H61" i="27" s="1"/>
  <c r="I60" i="27" a="1"/>
  <c r="I60" i="27" s="1"/>
  <c r="E60" i="27"/>
  <c r="H60" i="27" s="1"/>
  <c r="I59" i="27" a="1"/>
  <c r="I59" i="27" s="1"/>
  <c r="E59" i="27"/>
  <c r="H59" i="27" s="1"/>
  <c r="I58" i="27" a="1"/>
  <c r="I58" i="27" s="1"/>
  <c r="E58" i="27"/>
  <c r="H58" i="27" s="1"/>
  <c r="I57" i="27" a="1"/>
  <c r="I57" i="27" s="1"/>
  <c r="E57" i="27"/>
  <c r="H57" i="27" s="1"/>
  <c r="I56" i="27" a="1"/>
  <c r="I56" i="27" s="1"/>
  <c r="E56" i="27"/>
  <c r="H56" i="27" s="1"/>
  <c r="I55" i="27" a="1"/>
  <c r="I55" i="27" s="1"/>
  <c r="E55" i="27"/>
  <c r="G55" i="27" s="1"/>
  <c r="I54" i="27" a="1"/>
  <c r="I54" i="27" s="1"/>
  <c r="E54" i="27"/>
  <c r="G54" i="27" s="1"/>
  <c r="I53" i="27" a="1"/>
  <c r="I53" i="27" s="1"/>
  <c r="E53" i="27"/>
  <c r="G53" i="27" s="1"/>
  <c r="I52" i="27" a="1"/>
  <c r="I52" i="27" s="1"/>
  <c r="E52" i="27"/>
  <c r="H52" i="27" s="1"/>
  <c r="I51" i="27" a="1"/>
  <c r="I51" i="27" s="1"/>
  <c r="E51" i="27"/>
  <c r="H51" i="27" s="1"/>
  <c r="I50" i="27" a="1"/>
  <c r="I50" i="27" s="1"/>
  <c r="E50" i="27"/>
  <c r="G50" i="27" s="1"/>
  <c r="I49" i="27" a="1"/>
  <c r="I49" i="27" s="1"/>
  <c r="E49" i="27"/>
  <c r="G49" i="27" s="1"/>
  <c r="I48" i="27" a="1"/>
  <c r="I48" i="27" s="1"/>
  <c r="E48" i="27"/>
  <c r="G48" i="27" s="1"/>
  <c r="I47" i="27" a="1"/>
  <c r="I47" i="27" s="1"/>
  <c r="E47" i="27"/>
  <c r="H47" i="27" s="1"/>
  <c r="I46" i="27" a="1"/>
  <c r="I46" i="27" s="1"/>
  <c r="E46" i="27"/>
  <c r="G46" i="27" s="1"/>
  <c r="I45" i="27" a="1"/>
  <c r="I45" i="27" s="1"/>
  <c r="E45" i="27"/>
  <c r="G45" i="27" s="1"/>
  <c r="I44" i="27" a="1"/>
  <c r="I44" i="27" s="1"/>
  <c r="E44" i="27"/>
  <c r="G44" i="27" s="1"/>
  <c r="I43" i="27" a="1"/>
  <c r="I43" i="27" s="1"/>
  <c r="E43" i="27"/>
  <c r="G43" i="27" s="1"/>
  <c r="H37" i="27"/>
  <c r="G37" i="27"/>
  <c r="H36" i="27"/>
  <c r="G36" i="27"/>
  <c r="H35" i="27"/>
  <c r="G35" i="27"/>
  <c r="H34" i="27"/>
  <c r="G34" i="27"/>
  <c r="H33" i="27"/>
  <c r="G33" i="27"/>
  <c r="H32" i="27"/>
  <c r="G32" i="27"/>
  <c r="H31" i="27"/>
  <c r="G31" i="27"/>
  <c r="I30" i="27" a="1"/>
  <c r="I30" i="27" s="1"/>
  <c r="E30" i="27"/>
  <c r="H30" i="27" s="1"/>
  <c r="I29" i="27" a="1"/>
  <c r="I29" i="27" s="1"/>
  <c r="E29" i="27"/>
  <c r="G29" i="27" s="1"/>
  <c r="I28" i="27" a="1"/>
  <c r="I28" i="27" s="1"/>
  <c r="E28" i="27"/>
  <c r="H28" i="27" s="1"/>
  <c r="I27" i="27" a="1"/>
  <c r="I27" i="27" s="1"/>
  <c r="E27" i="27"/>
  <c r="G27" i="27" s="1"/>
  <c r="I26" i="27" a="1"/>
  <c r="I26" i="27" s="1"/>
  <c r="E26" i="27"/>
  <c r="G26" i="27" s="1"/>
  <c r="I25" i="27" a="1"/>
  <c r="I25" i="27" s="1"/>
  <c r="E25" i="27"/>
  <c r="H25" i="27" s="1"/>
  <c r="I24" i="27" a="1"/>
  <c r="I24" i="27" s="1"/>
  <c r="E24" i="27"/>
  <c r="G24" i="27" s="1"/>
  <c r="I23" i="27" a="1"/>
  <c r="I23" i="27" s="1"/>
  <c r="E23" i="27"/>
  <c r="G23" i="27" s="1"/>
  <c r="I22" i="27" a="1"/>
  <c r="I22" i="27" s="1"/>
  <c r="E22" i="27"/>
  <c r="G22" i="27" s="1"/>
  <c r="I21" i="27" a="1"/>
  <c r="I21" i="27" s="1"/>
  <c r="E21" i="27"/>
  <c r="G21" i="27" s="1"/>
  <c r="I20" i="27" a="1"/>
  <c r="I20" i="27" s="1"/>
  <c r="E20" i="27"/>
  <c r="G20" i="27" s="1"/>
  <c r="I19" i="27" a="1"/>
  <c r="I19" i="27" s="1"/>
  <c r="E19" i="27"/>
  <c r="H19" i="27" s="1"/>
  <c r="I18" i="27" a="1"/>
  <c r="I18" i="27" s="1"/>
  <c r="E18" i="27"/>
  <c r="G18" i="27" s="1"/>
  <c r="I17" i="27" a="1"/>
  <c r="I17" i="27" s="1"/>
  <c r="E17" i="27"/>
  <c r="G17" i="27" s="1"/>
  <c r="I16" i="27" a="1"/>
  <c r="I16" i="27" s="1"/>
  <c r="E16" i="27"/>
  <c r="H16" i="27" s="1"/>
  <c r="I15" i="27" a="1"/>
  <c r="I15" i="27" s="1"/>
  <c r="E15" i="27"/>
  <c r="G15" i="27" s="1"/>
  <c r="I14" i="27" a="1"/>
  <c r="I14" i="27" s="1"/>
  <c r="E14" i="27"/>
  <c r="G14" i="27" s="1"/>
  <c r="I13" i="27" a="1"/>
  <c r="I13" i="27" s="1"/>
  <c r="E13" i="27"/>
  <c r="G13" i="27" s="1"/>
  <c r="H13" i="27" s="1"/>
  <c r="I12" i="27" a="1"/>
  <c r="I12" i="27" s="1"/>
  <c r="E12" i="27"/>
  <c r="G12" i="27" s="1"/>
  <c r="N11" i="27"/>
  <c r="I11" i="27" a="1"/>
  <c r="I11" i="27" s="1"/>
  <c r="E11" i="27"/>
  <c r="G11" i="27" s="1"/>
  <c r="N10" i="27"/>
  <c r="N14" i="27"/>
  <c r="I10" i="27" a="1"/>
  <c r="I10" i="27" s="1"/>
  <c r="E10" i="27"/>
  <c r="I9" i="27" a="1"/>
  <c r="I9" i="27" s="1"/>
  <c r="E9" i="27"/>
  <c r="G9" i="27" s="1"/>
  <c r="H9" i="27" s="1"/>
  <c r="I8" i="27" a="1"/>
  <c r="I8" i="27" s="1"/>
  <c r="E8" i="27"/>
  <c r="H8" i="27" s="1"/>
  <c r="H116" i="24"/>
  <c r="E116" i="24"/>
  <c r="B116" i="24"/>
  <c r="N103" i="24"/>
  <c r="N108" i="24" s="1"/>
  <c r="K103" i="24"/>
  <c r="K108" i="24" s="1"/>
  <c r="H103" i="24"/>
  <c r="H107" i="24" s="1"/>
  <c r="E103" i="24"/>
  <c r="E107" i="24" s="1"/>
  <c r="B103" i="24"/>
  <c r="B108" i="24" s="1"/>
  <c r="H31" i="24"/>
  <c r="E31" i="24"/>
  <c r="B31" i="24"/>
  <c r="N16" i="24"/>
  <c r="N20" i="24" s="1"/>
  <c r="K16" i="24"/>
  <c r="K21" i="24" s="1"/>
  <c r="H16" i="24"/>
  <c r="H21" i="24" s="1"/>
  <c r="E16" i="24"/>
  <c r="E21" i="24" s="1"/>
  <c r="B16" i="24"/>
  <c r="B21" i="24" s="1"/>
  <c r="M29" i="24"/>
  <c r="M31" i="24" s="1"/>
  <c r="L29" i="24"/>
  <c r="L31" i="24" s="1"/>
  <c r="K29" i="24"/>
  <c r="K31" i="24" s="1"/>
  <c r="M31" i="26"/>
  <c r="J31" i="26"/>
  <c r="G31" i="26"/>
  <c r="T16" i="26"/>
  <c r="T20" i="26" s="1"/>
  <c r="P16" i="26"/>
  <c r="P20" i="26" s="1"/>
  <c r="M16" i="26"/>
  <c r="M20" i="26" s="1"/>
  <c r="J16" i="26"/>
  <c r="J21" i="26" s="1"/>
  <c r="G16" i="26"/>
  <c r="G20" i="26" s="1"/>
  <c r="D8" i="26"/>
  <c r="D10" i="26" s="1"/>
  <c r="C8" i="26"/>
  <c r="C10" i="26" s="1"/>
  <c r="B8" i="26"/>
  <c r="B10" i="26" s="1"/>
  <c r="M31" i="25"/>
  <c r="J31" i="25"/>
  <c r="G31" i="25"/>
  <c r="T16" i="25"/>
  <c r="T20" i="25" s="1"/>
  <c r="P16" i="25"/>
  <c r="P21" i="25" s="1"/>
  <c r="M16" i="25"/>
  <c r="M20" i="25" s="1"/>
  <c r="J16" i="25"/>
  <c r="J20" i="25" s="1"/>
  <c r="G16" i="25"/>
  <c r="G21" i="25" s="1"/>
  <c r="D8" i="25"/>
  <c r="D10" i="25" s="1"/>
  <c r="C8" i="25"/>
  <c r="C10" i="25" s="1"/>
  <c r="B8" i="25"/>
  <c r="B10" i="25" s="1"/>
  <c r="K109" i="16"/>
  <c r="G108" i="16"/>
  <c r="G107" i="16"/>
  <c r="E106" i="16"/>
  <c r="G106" i="16" s="1"/>
  <c r="E105" i="16"/>
  <c r="G105" i="16" s="1"/>
  <c r="E104" i="16"/>
  <c r="G104" i="16" s="1"/>
  <c r="E103" i="16"/>
  <c r="G103" i="16" s="1"/>
  <c r="E102" i="16"/>
  <c r="G102" i="16" s="1"/>
  <c r="E101" i="16"/>
  <c r="G101" i="16" s="1"/>
  <c r="E100" i="16"/>
  <c r="G100" i="16" s="1"/>
  <c r="E99" i="16"/>
  <c r="G99" i="16" s="1"/>
  <c r="E98" i="16"/>
  <c r="G98" i="16" s="1"/>
  <c r="E97" i="16"/>
  <c r="G97" i="16" s="1"/>
  <c r="E96" i="16"/>
  <c r="G96" i="16" s="1"/>
  <c r="K91" i="16"/>
  <c r="I91" i="16"/>
  <c r="G90" i="16"/>
  <c r="G89" i="16"/>
  <c r="E88" i="16"/>
  <c r="G88" i="16" s="1"/>
  <c r="E87" i="16"/>
  <c r="G87" i="16" s="1"/>
  <c r="E86" i="16"/>
  <c r="G86" i="16" s="1"/>
  <c r="E85" i="16"/>
  <c r="G85" i="16" s="1"/>
  <c r="E84" i="16"/>
  <c r="G84" i="16" s="1"/>
  <c r="E83" i="16"/>
  <c r="G83" i="16" s="1"/>
  <c r="E82" i="16"/>
  <c r="G82" i="16" s="1"/>
  <c r="E81" i="16"/>
  <c r="G81" i="16" s="1"/>
  <c r="E80" i="16"/>
  <c r="G80" i="16" s="1"/>
  <c r="E79" i="16"/>
  <c r="G79" i="16" s="1"/>
  <c r="E78" i="16"/>
  <c r="G78" i="16" s="1"/>
  <c r="E77" i="16"/>
  <c r="G77" i="16" s="1"/>
  <c r="E76" i="16"/>
  <c r="G76" i="16" s="1"/>
  <c r="K71" i="16"/>
  <c r="I71" i="16"/>
  <c r="G70" i="16"/>
  <c r="G69" i="16"/>
  <c r="E68" i="16"/>
  <c r="G68" i="16" s="1"/>
  <c r="E67" i="16"/>
  <c r="G67" i="16" s="1"/>
  <c r="E66" i="16"/>
  <c r="G66" i="16" s="1"/>
  <c r="E65" i="16"/>
  <c r="G65" i="16" s="1"/>
  <c r="E64" i="16"/>
  <c r="G64" i="16" s="1"/>
  <c r="E63" i="16"/>
  <c r="G63" i="16" s="1"/>
  <c r="E62" i="16"/>
  <c r="G62" i="16" s="1"/>
  <c r="E61" i="16"/>
  <c r="G61" i="16" s="1"/>
  <c r="E60" i="16"/>
  <c r="G60" i="16" s="1"/>
  <c r="E59" i="16"/>
  <c r="G59" i="16" s="1"/>
  <c r="E58" i="16"/>
  <c r="G58" i="16" s="1"/>
  <c r="E57" i="16"/>
  <c r="G57" i="16" s="1"/>
  <c r="E56" i="16"/>
  <c r="G56" i="16" s="1"/>
  <c r="E55" i="16"/>
  <c r="G55" i="16" s="1"/>
  <c r="E54" i="16"/>
  <c r="G54" i="16" s="1"/>
  <c r="E53" i="16"/>
  <c r="G53" i="16" s="1"/>
  <c r="E52" i="16"/>
  <c r="G52" i="16" s="1"/>
  <c r="E51" i="16"/>
  <c r="G51" i="16" s="1"/>
  <c r="E50" i="16"/>
  <c r="G50" i="16" s="1"/>
  <c r="E49" i="16"/>
  <c r="G49" i="16" s="1"/>
  <c r="E48" i="16"/>
  <c r="G48" i="16" s="1"/>
  <c r="E47" i="16"/>
  <c r="G47" i="16" s="1"/>
  <c r="E46" i="16"/>
  <c r="G46" i="16" s="1"/>
  <c r="E45" i="16"/>
  <c r="G45" i="16" s="1"/>
  <c r="E44" i="16"/>
  <c r="G44" i="16" s="1"/>
  <c r="E43" i="16"/>
  <c r="G43" i="16" s="1"/>
  <c r="E42" i="16"/>
  <c r="G42" i="16" s="1"/>
  <c r="E41" i="16"/>
  <c r="G41" i="16" s="1"/>
  <c r="K36" i="16"/>
  <c r="I36" i="16"/>
  <c r="G35" i="16"/>
  <c r="G34" i="16"/>
  <c r="E33" i="16"/>
  <c r="G33" i="16" s="1"/>
  <c r="E32" i="16"/>
  <c r="G32" i="16" s="1"/>
  <c r="E31" i="16"/>
  <c r="G31" i="16" s="1"/>
  <c r="E30" i="16"/>
  <c r="G30" i="16" s="1"/>
  <c r="M29" i="16"/>
  <c r="E29" i="16"/>
  <c r="G29" i="16" s="1"/>
  <c r="E28" i="16"/>
  <c r="G28" i="16" s="1"/>
  <c r="E27" i="16"/>
  <c r="G27" i="16" s="1"/>
  <c r="E26" i="16"/>
  <c r="G26" i="16" s="1"/>
  <c r="E25" i="16"/>
  <c r="G25" i="16" s="1"/>
  <c r="E24" i="16"/>
  <c r="G24" i="16" s="1"/>
  <c r="E23" i="16"/>
  <c r="G23" i="16" s="1"/>
  <c r="E22" i="16"/>
  <c r="G22" i="16" s="1"/>
  <c r="E21" i="16"/>
  <c r="G21" i="16" s="1"/>
  <c r="E20" i="16"/>
  <c r="G20" i="16" s="1"/>
  <c r="E19" i="16"/>
  <c r="G19" i="16" s="1"/>
  <c r="E18" i="16"/>
  <c r="G18" i="16" s="1"/>
  <c r="E17" i="16"/>
  <c r="G17" i="16" s="1"/>
  <c r="E16" i="16"/>
  <c r="G16" i="16" s="1"/>
  <c r="E15" i="16"/>
  <c r="G15" i="16" s="1"/>
  <c r="N14" i="16"/>
  <c r="N16" i="16" s="1"/>
  <c r="E14" i="16"/>
  <c r="G14" i="16" s="1"/>
  <c r="E13" i="16"/>
  <c r="G13" i="16" s="1"/>
  <c r="N12" i="16"/>
  <c r="E12" i="16"/>
  <c r="G12" i="16" s="1"/>
  <c r="E11" i="16"/>
  <c r="G11" i="16" s="1"/>
  <c r="E10" i="16"/>
  <c r="G10" i="16" s="1"/>
  <c r="E9" i="16"/>
  <c r="G9" i="16" s="1"/>
  <c r="E8" i="16"/>
  <c r="G8" i="16" s="1"/>
  <c r="E7" i="16"/>
  <c r="G7" i="16" s="1"/>
  <c r="G36" i="16" s="1"/>
  <c r="C7" i="3" a="1"/>
  <c r="C7" i="3" s="1"/>
  <c r="T76" i="24"/>
  <c r="G127" i="31"/>
  <c r="H124" i="31"/>
  <c r="G125" i="31"/>
  <c r="S14" i="16"/>
  <c r="T21" i="25" l="1"/>
  <c r="T21" i="26"/>
  <c r="H57" i="43"/>
  <c r="G20" i="25"/>
  <c r="M109" i="29"/>
  <c r="E20" i="24"/>
  <c r="B20" i="24"/>
  <c r="N21" i="24"/>
  <c r="H20" i="24"/>
  <c r="I125" i="27"/>
  <c r="K20" i="24"/>
  <c r="I109" i="16"/>
  <c r="L19" i="16" s="1"/>
  <c r="P20" i="25"/>
  <c r="M21" i="25"/>
  <c r="J21" i="25"/>
  <c r="M109" i="16"/>
  <c r="N107" i="24"/>
  <c r="K107" i="24"/>
  <c r="T77" i="24"/>
  <c r="W23" i="35"/>
  <c r="W23" i="38"/>
  <c r="V14" i="31"/>
  <c r="I57" i="43"/>
  <c r="H345" i="43"/>
  <c r="H347" i="43" s="1"/>
  <c r="I345" i="43"/>
  <c r="I93" i="43"/>
  <c r="H93" i="43"/>
  <c r="K94" i="43" s="1"/>
  <c r="H309" i="41"/>
  <c r="H311" i="41" s="1"/>
  <c r="I345" i="41"/>
  <c r="H273" i="41"/>
  <c r="H275" i="41" s="1"/>
  <c r="H108" i="24"/>
  <c r="I201" i="41"/>
  <c r="I165" i="41"/>
  <c r="E108" i="24"/>
  <c r="G21" i="26"/>
  <c r="V12" i="31"/>
  <c r="B107" i="24"/>
  <c r="J20" i="26"/>
  <c r="M21" i="26"/>
  <c r="P21" i="26"/>
  <c r="I309" i="41"/>
  <c r="I109" i="29"/>
  <c r="L19" i="29" s="1"/>
  <c r="I129" i="41"/>
  <c r="H129" i="41"/>
  <c r="I93" i="41"/>
  <c r="H93" i="41"/>
  <c r="H165" i="41"/>
  <c r="I237" i="41"/>
  <c r="H237" i="41"/>
  <c r="I273" i="41"/>
  <c r="H345" i="41"/>
  <c r="I57" i="41"/>
  <c r="H57" i="41"/>
  <c r="I26" i="41"/>
  <c r="H201" i="41"/>
  <c r="I33" i="35"/>
  <c r="H33" i="35"/>
  <c r="I38" i="35"/>
  <c r="H26" i="35"/>
  <c r="G82" i="27"/>
  <c r="H33" i="38"/>
  <c r="H56" i="35"/>
  <c r="H46" i="27"/>
  <c r="H21" i="35"/>
  <c r="I28" i="35"/>
  <c r="I61" i="35"/>
  <c r="I99" i="35"/>
  <c r="H63" i="35"/>
  <c r="H12" i="27"/>
  <c r="H103" i="35"/>
  <c r="H45" i="38"/>
  <c r="G8" i="27"/>
  <c r="I137" i="35"/>
  <c r="I20" i="35"/>
  <c r="H133" i="35"/>
  <c r="H91" i="35"/>
  <c r="H60" i="38"/>
  <c r="H41" i="38"/>
  <c r="G16" i="27"/>
  <c r="I29" i="38"/>
  <c r="I23" i="38"/>
  <c r="G50" i="31"/>
  <c r="H72" i="35"/>
  <c r="I102" i="38"/>
  <c r="I25" i="35"/>
  <c r="H81" i="27"/>
  <c r="H134" i="35"/>
  <c r="H139" i="35"/>
  <c r="H17" i="38"/>
  <c r="I134" i="38"/>
  <c r="H74" i="35"/>
  <c r="G30" i="31"/>
  <c r="I43" i="35"/>
  <c r="H32" i="38"/>
  <c r="H98" i="35"/>
  <c r="H64" i="35"/>
  <c r="I69" i="35"/>
  <c r="G20" i="31"/>
  <c r="H34" i="35"/>
  <c r="H61" i="31"/>
  <c r="G86" i="31"/>
  <c r="H45" i="35"/>
  <c r="H57" i="31"/>
  <c r="G64" i="31"/>
  <c r="H37" i="35"/>
  <c r="I40" i="35"/>
  <c r="I24" i="35"/>
  <c r="H32" i="35"/>
  <c r="H39" i="38"/>
  <c r="H92" i="35"/>
  <c r="H23" i="31"/>
  <c r="I60" i="35"/>
  <c r="H56" i="38"/>
  <c r="H136" i="38"/>
  <c r="H17" i="31"/>
  <c r="H60" i="31"/>
  <c r="I71" i="35"/>
  <c r="G28" i="31"/>
  <c r="H53" i="27"/>
  <c r="G24" i="31"/>
  <c r="H77" i="35"/>
  <c r="H26" i="27"/>
  <c r="H119" i="35"/>
  <c r="H21" i="38"/>
  <c r="H101" i="35"/>
  <c r="H50" i="27"/>
  <c r="I96" i="35"/>
  <c r="H84" i="27"/>
  <c r="H29" i="27"/>
  <c r="G13" i="31"/>
  <c r="H25" i="31"/>
  <c r="H64" i="27"/>
  <c r="G65" i="31"/>
  <c r="H93" i="35"/>
  <c r="G63" i="27"/>
  <c r="G48" i="31"/>
  <c r="I112" i="35"/>
  <c r="H136" i="35"/>
  <c r="H141" i="38"/>
  <c r="H72" i="38"/>
  <c r="H68" i="35"/>
  <c r="H64" i="38"/>
  <c r="G56" i="27"/>
  <c r="H86" i="27"/>
  <c r="H140" i="38"/>
  <c r="H62" i="31"/>
  <c r="G22" i="31"/>
  <c r="H12" i="31"/>
  <c r="H142" i="38"/>
  <c r="G19" i="27"/>
  <c r="H141" i="35"/>
  <c r="G55" i="31"/>
  <c r="H62" i="35"/>
  <c r="I122" i="35"/>
  <c r="I121" i="38"/>
  <c r="H42" i="38"/>
  <c r="H104" i="35"/>
  <c r="H22" i="27"/>
  <c r="G83" i="27"/>
  <c r="G56" i="31"/>
  <c r="I123" i="35"/>
  <c r="H123" i="38"/>
  <c r="G107" i="31"/>
  <c r="H107" i="31" s="1"/>
  <c r="H114" i="35"/>
  <c r="H81" i="38"/>
  <c r="G108" i="31"/>
  <c r="G49" i="31"/>
  <c r="I133" i="38"/>
  <c r="H120" i="35"/>
  <c r="H97" i="35"/>
  <c r="H69" i="38"/>
  <c r="I58" i="38"/>
  <c r="H19" i="31"/>
  <c r="H58" i="31"/>
  <c r="H40" i="38"/>
  <c r="H47" i="31"/>
  <c r="H65" i="35"/>
  <c r="I24" i="38"/>
  <c r="H14" i="27"/>
  <c r="H101" i="38"/>
  <c r="I61" i="38"/>
  <c r="G54" i="31"/>
  <c r="I135" i="35"/>
  <c r="G84" i="31"/>
  <c r="H93" i="38"/>
  <c r="H8" i="31"/>
  <c r="H29" i="31"/>
  <c r="H41" i="35"/>
  <c r="I54" i="35"/>
  <c r="I67" i="35"/>
  <c r="I80" i="35"/>
  <c r="I115" i="35"/>
  <c r="H80" i="38"/>
  <c r="G52" i="27"/>
  <c r="G59" i="27"/>
  <c r="I42" i="35"/>
  <c r="I95" i="35"/>
  <c r="I116" i="35"/>
  <c r="H71" i="38"/>
  <c r="I139" i="38"/>
  <c r="G47" i="27"/>
  <c r="H22" i="35"/>
  <c r="I81" i="35"/>
  <c r="I102" i="35"/>
  <c r="H63" i="31"/>
  <c r="H70" i="35"/>
  <c r="H85" i="31"/>
  <c r="H39" i="35"/>
  <c r="I23" i="35"/>
  <c r="I76" i="35"/>
  <c r="I138" i="38"/>
  <c r="I30" i="38"/>
  <c r="I44" i="38"/>
  <c r="H104" i="38"/>
  <c r="H53" i="31"/>
  <c r="I142" i="35"/>
  <c r="H54" i="27"/>
  <c r="I57" i="35"/>
  <c r="I118" i="35"/>
  <c r="H119" i="38"/>
  <c r="I118" i="38"/>
  <c r="I94" i="35"/>
  <c r="I44" i="35"/>
  <c r="H73" i="35"/>
  <c r="H27" i="31"/>
  <c r="I92" i="38"/>
  <c r="G58" i="27"/>
  <c r="I90" i="35"/>
  <c r="I17" i="35"/>
  <c r="I131" i="35"/>
  <c r="G82" i="31"/>
  <c r="G105" i="31"/>
  <c r="H75" i="35"/>
  <c r="I100" i="35"/>
  <c r="I140" i="35"/>
  <c r="I34" i="38"/>
  <c r="I68" i="38"/>
  <c r="G101" i="27"/>
  <c r="H101" i="27" s="1"/>
  <c r="H83" i="31"/>
  <c r="G135" i="31"/>
  <c r="J136" i="31" s="1"/>
  <c r="H51" i="31"/>
  <c r="G28" i="27"/>
  <c r="I66" i="35"/>
  <c r="H122" i="38"/>
  <c r="I70" i="38"/>
  <c r="G38" i="16"/>
  <c r="I38" i="16"/>
  <c r="G15" i="31"/>
  <c r="I96" i="38"/>
  <c r="H44" i="27"/>
  <c r="H44" i="31"/>
  <c r="H21" i="31"/>
  <c r="H52" i="31"/>
  <c r="H110" i="31"/>
  <c r="I53" i="35"/>
  <c r="H27" i="27"/>
  <c r="G79" i="27"/>
  <c r="H79" i="27" s="1"/>
  <c r="I27" i="35"/>
  <c r="I66" i="38"/>
  <c r="H81" i="31"/>
  <c r="H55" i="35"/>
  <c r="I55" i="35" s="1"/>
  <c r="H14" i="31"/>
  <c r="H117" i="35"/>
  <c r="G88" i="31"/>
  <c r="H21" i="27"/>
  <c r="H28" i="38"/>
  <c r="H48" i="27"/>
  <c r="G10" i="27"/>
  <c r="H10" i="27" s="1"/>
  <c r="H87" i="31"/>
  <c r="G60" i="27"/>
  <c r="H80" i="31"/>
  <c r="I59" i="35"/>
  <c r="H138" i="35"/>
  <c r="H76" i="38"/>
  <c r="H37" i="38"/>
  <c r="H115" i="38"/>
  <c r="H135" i="38"/>
  <c r="H43" i="38"/>
  <c r="H23" i="27"/>
  <c r="H62" i="27"/>
  <c r="I30" i="35"/>
  <c r="H137" i="38"/>
  <c r="I53" i="38"/>
  <c r="I75" i="38"/>
  <c r="I19" i="38"/>
  <c r="H18" i="27"/>
  <c r="G51" i="27"/>
  <c r="H78" i="38"/>
  <c r="H25" i="38"/>
  <c r="H38" i="38"/>
  <c r="H63" i="38"/>
  <c r="G109" i="16"/>
  <c r="G111" i="16" s="1"/>
  <c r="G109" i="29"/>
  <c r="I111" i="29" s="1"/>
  <c r="I22" i="38"/>
  <c r="H89" i="35"/>
  <c r="I89" i="35" s="1"/>
  <c r="H17" i="27"/>
  <c r="H77" i="27"/>
  <c r="H18" i="31"/>
  <c r="G80" i="27"/>
  <c r="H10" i="31"/>
  <c r="G30" i="27"/>
  <c r="H35" i="35"/>
  <c r="H116" i="38"/>
  <c r="H100" i="27"/>
  <c r="H45" i="27"/>
  <c r="H111" i="31"/>
  <c r="H97" i="38"/>
  <c r="H112" i="38"/>
  <c r="I112" i="38" s="1"/>
  <c r="H27" i="38"/>
  <c r="H24" i="27"/>
  <c r="H121" i="31"/>
  <c r="H135" i="31" s="1"/>
  <c r="H109" i="31"/>
  <c r="I29" i="35"/>
  <c r="H78" i="35"/>
  <c r="H26" i="31"/>
  <c r="G59" i="31"/>
  <c r="H79" i="31"/>
  <c r="G91" i="16"/>
  <c r="G36" i="29"/>
  <c r="H11" i="27"/>
  <c r="G91" i="29"/>
  <c r="H45" i="31"/>
  <c r="G71" i="16"/>
  <c r="G71" i="29"/>
  <c r="H46" i="35"/>
  <c r="G102" i="31"/>
  <c r="I18" i="38"/>
  <c r="H55" i="27"/>
  <c r="I36" i="38"/>
  <c r="I73" i="38"/>
  <c r="I36" i="35"/>
  <c r="I111" i="35"/>
  <c r="I120" i="38"/>
  <c r="I94" i="38"/>
  <c r="H43" i="27"/>
  <c r="H79" i="35"/>
  <c r="G61" i="27"/>
  <c r="H16" i="31"/>
  <c r="H31" i="38"/>
  <c r="I31" i="38"/>
  <c r="I114" i="38"/>
  <c r="H114" i="38"/>
  <c r="H88" i="38"/>
  <c r="I88" i="38" s="1"/>
  <c r="G57" i="27"/>
  <c r="H11" i="31"/>
  <c r="I62" i="38"/>
  <c r="H62" i="38"/>
  <c r="H103" i="38"/>
  <c r="I103" i="38"/>
  <c r="G99" i="27"/>
  <c r="I121" i="35"/>
  <c r="H77" i="38"/>
  <c r="I77" i="38"/>
  <c r="H57" i="38"/>
  <c r="I57" i="38"/>
  <c r="I89" i="38"/>
  <c r="H15" i="27"/>
  <c r="H49" i="27"/>
  <c r="H103" i="31"/>
  <c r="I98" i="38"/>
  <c r="H98" i="38"/>
  <c r="H31" i="35"/>
  <c r="H20" i="27"/>
  <c r="G85" i="27"/>
  <c r="G25" i="27"/>
  <c r="I130" i="38"/>
  <c r="H46" i="38"/>
  <c r="I99" i="38"/>
  <c r="H58" i="35"/>
  <c r="H26" i="38"/>
  <c r="I67" i="38"/>
  <c r="H131" i="38"/>
  <c r="G9" i="31"/>
  <c r="H9" i="31" s="1"/>
  <c r="H74" i="38"/>
  <c r="I90" i="38"/>
  <c r="I59" i="38"/>
  <c r="H79" i="38"/>
  <c r="I95" i="38"/>
  <c r="H100" i="38"/>
  <c r="I111" i="38"/>
  <c r="H35" i="38"/>
  <c r="H20" i="38"/>
  <c r="I20" i="38" s="1"/>
  <c r="H65" i="38"/>
  <c r="I91" i="38"/>
  <c r="H117" i="38"/>
  <c r="L7" i="41" l="1"/>
  <c r="L9" i="41" s="1"/>
  <c r="L10" i="41" s="1"/>
  <c r="K58" i="43"/>
  <c r="L7" i="43"/>
  <c r="K310" i="41"/>
  <c r="K130" i="43"/>
  <c r="I311" i="41"/>
  <c r="I59" i="43"/>
  <c r="H59" i="43"/>
  <c r="K202" i="43"/>
  <c r="I347" i="43"/>
  <c r="K346" i="43"/>
  <c r="K166" i="43"/>
  <c r="I275" i="41"/>
  <c r="H95" i="43"/>
  <c r="I95" i="43"/>
  <c r="K274" i="43"/>
  <c r="K238" i="43"/>
  <c r="K310" i="43"/>
  <c r="K274" i="41"/>
  <c r="I59" i="41"/>
  <c r="H59" i="41"/>
  <c r="K58" i="41"/>
  <c r="I347" i="41"/>
  <c r="H347" i="41"/>
  <c r="K346" i="41"/>
  <c r="H239" i="41"/>
  <c r="I239" i="41"/>
  <c r="K238" i="41"/>
  <c r="I167" i="41"/>
  <c r="H167" i="41"/>
  <c r="K166" i="41"/>
  <c r="I203" i="41"/>
  <c r="H203" i="41"/>
  <c r="K202" i="41"/>
  <c r="I95" i="41"/>
  <c r="H95" i="41"/>
  <c r="K94" i="41"/>
  <c r="I131" i="41"/>
  <c r="K130" i="41"/>
  <c r="H131" i="41"/>
  <c r="H97" i="31"/>
  <c r="H144" i="35"/>
  <c r="I146" i="35" s="1"/>
  <c r="G74" i="31"/>
  <c r="G76" i="31" s="1"/>
  <c r="I144" i="35"/>
  <c r="H144" i="38"/>
  <c r="H146" i="38" s="1"/>
  <c r="G113" i="27"/>
  <c r="J114" i="27" s="1"/>
  <c r="I106" i="35"/>
  <c r="G137" i="31"/>
  <c r="H137" i="31"/>
  <c r="G97" i="31"/>
  <c r="G99" i="31" s="1"/>
  <c r="H74" i="31"/>
  <c r="H125" i="35"/>
  <c r="K126" i="35" s="1"/>
  <c r="I131" i="38"/>
  <c r="I144" i="38" s="1"/>
  <c r="H83" i="35"/>
  <c r="I85" i="35" s="1"/>
  <c r="I83" i="35"/>
  <c r="G116" i="31"/>
  <c r="G118" i="31" s="1"/>
  <c r="H39" i="27"/>
  <c r="H125" i="38"/>
  <c r="K126" i="38" s="1"/>
  <c r="H95" i="27"/>
  <c r="H106" i="35"/>
  <c r="K107" i="35" s="1"/>
  <c r="H39" i="31"/>
  <c r="H48" i="35"/>
  <c r="K49" i="35" s="1"/>
  <c r="H73" i="27"/>
  <c r="G73" i="27"/>
  <c r="G75" i="27" s="1"/>
  <c r="I111" i="16"/>
  <c r="H83" i="38"/>
  <c r="I85" i="38" s="1"/>
  <c r="H102" i="31"/>
  <c r="H116" i="31" s="1"/>
  <c r="H48" i="38"/>
  <c r="H50" i="38" s="1"/>
  <c r="G39" i="27"/>
  <c r="G95" i="27"/>
  <c r="G97" i="27" s="1"/>
  <c r="G111" i="29"/>
  <c r="G39" i="31"/>
  <c r="H41" i="31" s="1"/>
  <c r="I83" i="38"/>
  <c r="I48" i="35"/>
  <c r="G73" i="29"/>
  <c r="I73" i="29"/>
  <c r="I73" i="16"/>
  <c r="G73" i="16"/>
  <c r="I106" i="38"/>
  <c r="I113" i="29"/>
  <c r="N13" i="29" s="1"/>
  <c r="I38" i="29"/>
  <c r="G38" i="29"/>
  <c r="H106" i="38"/>
  <c r="I93" i="29"/>
  <c r="G93" i="29"/>
  <c r="H99" i="27"/>
  <c r="H113" i="27" s="1"/>
  <c r="I48" i="38"/>
  <c r="I113" i="16"/>
  <c r="N13" i="16" s="1"/>
  <c r="G93" i="16"/>
  <c r="I93" i="16"/>
  <c r="L9" i="43" l="1"/>
  <c r="L10" i="43" s="1"/>
  <c r="L11" i="43"/>
  <c r="L11" i="41"/>
  <c r="H115" i="27"/>
  <c r="K145" i="35"/>
  <c r="H146" i="35"/>
  <c r="G115" i="27"/>
  <c r="I127" i="35"/>
  <c r="H127" i="35"/>
  <c r="P16" i="29"/>
  <c r="H76" i="31"/>
  <c r="J75" i="31"/>
  <c r="K145" i="38"/>
  <c r="H99" i="31"/>
  <c r="I146" i="38"/>
  <c r="J98" i="31"/>
  <c r="H97" i="27"/>
  <c r="J117" i="31"/>
  <c r="K84" i="35"/>
  <c r="H118" i="31"/>
  <c r="H85" i="35"/>
  <c r="I108" i="35"/>
  <c r="I50" i="35"/>
  <c r="H108" i="35"/>
  <c r="K6" i="35"/>
  <c r="K8" i="35" s="1"/>
  <c r="H50" i="35"/>
  <c r="H127" i="38"/>
  <c r="I127" i="38"/>
  <c r="K115" i="27"/>
  <c r="L127" i="35"/>
  <c r="J96" i="27"/>
  <c r="L127" i="38"/>
  <c r="K84" i="38"/>
  <c r="H41" i="27"/>
  <c r="J40" i="27"/>
  <c r="N13" i="27"/>
  <c r="N15" i="27" s="1"/>
  <c r="N16" i="27" s="1"/>
  <c r="N13" i="31"/>
  <c r="N15" i="31" s="1"/>
  <c r="G41" i="27"/>
  <c r="K118" i="31"/>
  <c r="I50" i="38"/>
  <c r="J74" i="27"/>
  <c r="K6" i="38"/>
  <c r="K8" i="38" s="1"/>
  <c r="G41" i="31"/>
  <c r="K49" i="38"/>
  <c r="J40" i="31"/>
  <c r="H85" i="38"/>
  <c r="H75" i="27"/>
  <c r="S15" i="29"/>
  <c r="N15" i="29"/>
  <c r="I108" i="38"/>
  <c r="H108" i="38"/>
  <c r="K107" i="38"/>
  <c r="P16" i="16"/>
  <c r="S15" i="16"/>
  <c r="N15" i="16"/>
  <c r="K10" i="35" l="1"/>
  <c r="N17" i="31"/>
  <c r="K10" i="38"/>
  <c r="N17" i="2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<sst xmlns="http://schemas.openxmlformats.org/spreadsheetml/2006/main" count="7341" uniqueCount="2459">
  <si>
    <t>AVD Pricing Tool</t>
  </si>
  <si>
    <t>CLIENT:</t>
  </si>
  <si>
    <t>Name - xx</t>
  </si>
  <si>
    <t>GP/COMMISION COMPLETED</t>
  </si>
  <si>
    <t>DATE QUOTE/AMMEND</t>
  </si>
  <si>
    <t>Initials/Date - xx</t>
  </si>
  <si>
    <t>VERSION DATE</t>
  </si>
  <si>
    <t>ORIGINATOR</t>
  </si>
  <si>
    <t>Use the pull down boxes below to select your items</t>
  </si>
  <si>
    <t>PUB DATE</t>
  </si>
  <si>
    <t>Then just type your quantity</t>
  </si>
  <si>
    <t>CHECKLIST</t>
  </si>
  <si>
    <t>Product</t>
  </si>
  <si>
    <t>Price</t>
  </si>
  <si>
    <t>Qty</t>
  </si>
  <si>
    <t>Total</t>
  </si>
  <si>
    <t>NOTES</t>
  </si>
  <si>
    <t>TIME HH:MM</t>
  </si>
  <si>
    <t>ACT COSTS</t>
  </si>
  <si>
    <t>SOUND</t>
  </si>
  <si>
    <t xml:space="preserve"> </t>
  </si>
  <si>
    <t>Amplifier</t>
  </si>
  <si>
    <t>TRAINING</t>
  </si>
  <si>
    <t>Speakers</t>
  </si>
  <si>
    <t>RTF</t>
  </si>
  <si>
    <t>Only delete if absolutely necessary</t>
  </si>
  <si>
    <t>CONTINGENCY</t>
  </si>
  <si>
    <t>by inputting a zero figure here</t>
  </si>
  <si>
    <t>Microphones</t>
  </si>
  <si>
    <t>COST</t>
  </si>
  <si>
    <t>TOTAL JOB SELL</t>
  </si>
  <si>
    <t>QUOTED SELL PRICE &amp; GP</t>
  </si>
  <si>
    <t>GP %</t>
  </si>
  <si>
    <t>Mic Stands</t>
  </si>
  <si>
    <t>GP</t>
  </si>
  <si>
    <t>Put Quote Total ^^</t>
  </si>
  <si>
    <t>GP £</t>
  </si>
  <si>
    <t>PERCENTAGE</t>
  </si>
  <si>
    <t>TARGET SP 45%</t>
  </si>
  <si>
    <t>Cabling</t>
  </si>
  <si>
    <t>AV Cabinet</t>
  </si>
  <si>
    <t>TOTAL TIME FOR THE JOB</t>
  </si>
  <si>
    <t>XLR boxes</t>
  </si>
  <si>
    <t>Projector Requirements</t>
  </si>
  <si>
    <t>SCOTT RTF</t>
  </si>
  <si>
    <t>Lumen Level</t>
  </si>
  <si>
    <t>Snakes</t>
  </si>
  <si>
    <t>RTF COST1</t>
  </si>
  <si>
    <t>Throw ratio</t>
  </si>
  <si>
    <t>RTF COST2</t>
  </si>
  <si>
    <t>Distance from screen</t>
  </si>
  <si>
    <t>CD/DVD/Blu-Ray</t>
  </si>
  <si>
    <t>RTF COST3</t>
  </si>
  <si>
    <t>Size of existing screen</t>
  </si>
  <si>
    <t>Mounting Method</t>
  </si>
  <si>
    <t>SIDE MOUNTED</t>
  </si>
  <si>
    <t>Misc</t>
  </si>
  <si>
    <t>MARTIN RTF</t>
  </si>
  <si>
    <t>RTF TOTALS</t>
  </si>
  <si>
    <t>Leuan Tech Check</t>
  </si>
  <si>
    <t>Doing</t>
  </si>
  <si>
    <t>1 Men - Enter number of days</t>
  </si>
  <si>
    <t>2 Men - Enter number of days</t>
  </si>
  <si>
    <t>SELL</t>
  </si>
  <si>
    <t>**DON’T FORGET TO ADD £130 FOR EQ **</t>
  </si>
  <si>
    <t>GUIDE SALE PRICE &gt;&gt;&gt;&gt;&gt;&gt;&gt;</t>
  </si>
  <si>
    <t>TIME TAKEN HH:MM</t>
  </si>
  <si>
    <t>VISUAL</t>
  </si>
  <si>
    <t>Projectors</t>
  </si>
  <si>
    <t>Mounts</t>
  </si>
  <si>
    <t>Projection Screen</t>
  </si>
  <si>
    <t>Wall Boxes</t>
  </si>
  <si>
    <t>Cable / Trunking</t>
  </si>
  <si>
    <t>Spliiters/Switches</t>
  </si>
  <si>
    <t>Distribution Unit</t>
  </si>
  <si>
    <t>Trolleys/Stands</t>
  </si>
  <si>
    <t>LOOP</t>
  </si>
  <si>
    <t>Cable</t>
  </si>
  <si>
    <t>Scaffold Hire</t>
  </si>
  <si>
    <t>Ambiient Mic</t>
  </si>
  <si>
    <t>OTHER</t>
  </si>
  <si>
    <t>Furniture</t>
  </si>
  <si>
    <t>Lectern</t>
  </si>
  <si>
    <t>Smart Boards</t>
  </si>
  <si>
    <t>Actual Costs Total</t>
  </si>
  <si>
    <t>Total cost for all sections</t>
  </si>
  <si>
    <t>`</t>
  </si>
  <si>
    <t>do not delete</t>
  </si>
  <si>
    <t>Freestyle Notes &amp; Calculations</t>
  </si>
  <si>
    <t>AVD Pricing Tool - Frazer Facelift</t>
  </si>
  <si>
    <t>POSTCODE:</t>
  </si>
  <si>
    <t>DATE:</t>
  </si>
  <si>
    <t>ORIGINATOR:</t>
  </si>
  <si>
    <t>SOUND CHECKLIST</t>
  </si>
  <si>
    <t>Column1</t>
  </si>
  <si>
    <t>Total Cost</t>
  </si>
  <si>
    <t>Guided Sell Price</t>
  </si>
  <si>
    <t>Product Link</t>
  </si>
  <si>
    <t>Notes</t>
  </si>
  <si>
    <t>FORMULAS BACKUP</t>
  </si>
  <si>
    <t>Tech Check</t>
  </si>
  <si>
    <t>IF TCO, HOW MANY HOURS</t>
  </si>
  <si>
    <t>Labour</t>
  </si>
  <si>
    <t>1 Engineer | 1 Day                                                  Put Number of days in Qty →</t>
  </si>
  <si>
    <t>TCO CHARGE</t>
  </si>
  <si>
    <t>2 Engineer | 1 Day                                                  Put Number of days in Qty →</t>
  </si>
  <si>
    <t>Products</t>
  </si>
  <si>
    <t>STAY AWAY COST</t>
  </si>
  <si>
    <t>TOTAL COST</t>
  </si>
  <si>
    <t>GROSS PROFIT</t>
  </si>
  <si>
    <t>GROSS PROFIT MARGIN</t>
  </si>
  <si>
    <t>GUIDE SELL TOTAL (45%)</t>
  </si>
  <si>
    <t>Custom Items</t>
  </si>
  <si>
    <t>GUIDE SELL PRICE  ↓</t>
  </si>
  <si>
    <t>VISUAL CHECKLIST</t>
  </si>
  <si>
    <t>LOOP CHECKLIST</t>
  </si>
  <si>
    <t>OTHER CHECKLIST</t>
  </si>
  <si>
    <t/>
  </si>
  <si>
    <t>Actual Costs Total:</t>
  </si>
  <si>
    <t>Projector and Screen Measurements &amp; Calculations</t>
  </si>
  <si>
    <t>Legend ↓</t>
  </si>
  <si>
    <t>Measurements ↓</t>
  </si>
  <si>
    <t>Calculations ↓</t>
  </si>
  <si>
    <t>Results ↓</t>
  </si>
  <si>
    <t>W = Image / Screen Width (M)</t>
  </si>
  <si>
    <t>D / R = W</t>
  </si>
  <si>
    <t>R = Ratio</t>
  </si>
  <si>
    <t>D / W = R</t>
  </si>
  <si>
    <t>D = Distance</t>
  </si>
  <si>
    <t>W x R = D</t>
  </si>
  <si>
    <t xml:space="preserve">DOUBLE DROP CONSIDERATIONS </t>
  </si>
  <si>
    <t>1. DOUBLE DROPS MAX DROP FROM CEILING - 5M</t>
  </si>
  <si>
    <t>2. DOUBLE DROP KIT INCLUDES: SCREEN, PROJECTOR CEILING MOUNT, WALL BOX &amp; CABLE PACK, SCAFFHOLDING, 3 DAYS LABOUR &amp; 200 MLS FUEL</t>
  </si>
  <si>
    <t>Projector &amp; Screen Specfics for this Job</t>
  </si>
  <si>
    <t>DROP DOWN →</t>
  </si>
  <si>
    <t>Distance from screen (M)</t>
  </si>
  <si>
    <t>Width of Screen (M)</t>
  </si>
  <si>
    <t>Size of Screen (M)</t>
  </si>
  <si>
    <t>Test Item for £1000</t>
  </si>
  <si>
    <t>Entry Number</t>
  </si>
  <si>
    <t>Projector - 4000 Lumen Viewsonic PG707W WXGA + Horiz - Throw 1.21 -1.57</t>
  </si>
  <si>
    <t>Projector - 4200 Lumen EPSON EB-982W WXGA + Horiz 30DG - Throw 1.38 - 2.24</t>
  </si>
  <si>
    <t>Projector - 5000 Lumen - Epson EB2250U WUXGA + Horiz Throw 1.38 - 2.28</t>
  </si>
  <si>
    <t>Projector - 4000 Lumen Epson EB992F FULL HD 1.32-2.14</t>
  </si>
  <si>
    <t>Projector - 5500 Lumen WXGA NEC P554W Horizontal Throw 1.2-2.1</t>
  </si>
  <si>
    <t>Projector Screen - Electric 1.8m - slidy brackets inc pre-noon delivery</t>
  </si>
  <si>
    <t>Projector Screen - Electric 2m - slidy brackets inc pre-noon delivery</t>
  </si>
  <si>
    <t>Projector Screen - Electric 2.4m - slidy brackets -inc  delivery</t>
  </si>
  <si>
    <t>Projector Screen - Electric 3m - slidy brackets inc pre-noon delivery</t>
  </si>
  <si>
    <t>Projector Screen - Electric 3.5m - slidy brackets inc pre-noon delivery</t>
  </si>
  <si>
    <t>Projector Screen - Electric 4m - slidy brackets inc pre-noon delivery</t>
  </si>
  <si>
    <t>Projector Screen - Electric 4.5m - not slidy brackets inc pre-noon delivery</t>
  </si>
  <si>
    <t>Projector Screen - Electric 4.8m - Not sliding brackets inc pre noon delivery</t>
  </si>
  <si>
    <t>Projector Screen - Electric 5m - Not sliding brackets inc pre-noon delivery</t>
  </si>
  <si>
    <t>Projector Screen - Manual 2.4m - 8ft inc pre-noon delivery</t>
  </si>
  <si>
    <t>Projector Screen - Manual 1.8m/2.0m inc pre-noon delivery - EARS - budget pull down</t>
  </si>
  <si>
    <t>Projector Screen - Manual 1.8m/2.0m inc pre-noon delivery - channel fix style</t>
  </si>
  <si>
    <t>Projection Screen - Mobile Tripod 1.8m inc delivery - ability</t>
  </si>
  <si>
    <t>Projection Screen - Mobile Pull Up Widescreen 2.0m(scissor) Ability inc Delivery</t>
  </si>
  <si>
    <t>Projection Screen - Mobile Pull Up Widescreen 2.0m(pole)metroplan</t>
  </si>
  <si>
    <t xml:space="preserve">    </t>
  </si>
  <si>
    <t>Projection Screen - 1.8m Whiteboard projector screen</t>
  </si>
  <si>
    <t>correct as of 10/05/21</t>
  </si>
  <si>
    <t>Projector Mount - Ceiling (long)</t>
  </si>
  <si>
    <t>Projector Mount - Ceiling (medium)</t>
  </si>
  <si>
    <t>Projector Mount - Wall/Ceiling with articulation on both ends - 2M in length(tm1200)</t>
  </si>
  <si>
    <t>av parts tm1200 + 1m extension pole</t>
  </si>
  <si>
    <t>Cable Pack - Visual - Cables - CAT5 - HDMI</t>
  </si>
  <si>
    <t>https://www.kenable.co.uk/en/networking/network-cables-reels/indoor-ethernet-reels/11909-indoor-cat6a-23awg-copper-ethernet-sftp-network-cable-reel-305m-grey-5054338119090.html</t>
  </si>
  <si>
    <t>HDMI Switch - 4 way - AV28151</t>
  </si>
  <si>
    <t>HDMI Switch - 3 way - AV28150</t>
  </si>
  <si>
    <t>CAT 5/ HDMI Distribution - 4 Way - av229924</t>
  </si>
  <si>
    <t>CAT 5/ HDMI Distribution - 2 Way - AV21356</t>
  </si>
  <si>
    <t>TV-22"</t>
  </si>
  <si>
    <t>TV-24"</t>
  </si>
  <si>
    <t>TV-28"</t>
  </si>
  <si>
    <t>TV-32"</t>
  </si>
  <si>
    <t>TV-55" - INC DEL</t>
  </si>
  <si>
    <t>TV-65" - INC DEL</t>
  </si>
  <si>
    <t>TV-75" - INC DEL</t>
  </si>
  <si>
    <t>TV-85" - INC DEL</t>
  </si>
  <si>
    <t>TV Trolley - for 65" to 85" TV with  adjustable shelf</t>
  </si>
  <si>
    <t>https://www.properav.com/products/proper-portable-tv-trolley-stand-for-60-100-screens-black-max-load-100kg</t>
  </si>
  <si>
    <t>Wall Box for Connecting HDMI including CAT 5 Extender AV27367</t>
  </si>
  <si>
    <t>TV Trolley with laptop Shelf</t>
  </si>
  <si>
    <t xml:space="preserve">TV Trolley - Motorised with laptop shelf, upto 85" 120kg - includes delivery </t>
  </si>
  <si>
    <t>presentation media limited</t>
  </si>
  <si>
    <t>Projector Trolley - Column Trolley</t>
  </si>
  <si>
    <t>Projector Trolley - Fold Up</t>
  </si>
  <si>
    <t>Interactive Touch Screen Display Panels (smart6265 - 65)</t>
  </si>
  <si>
    <t>Interactive Touch Screen Display Panels (smart6275 - 75)</t>
  </si>
  <si>
    <t>Interactive Touch Screen Display Panels (smart4084 - 84)</t>
  </si>
  <si>
    <t>HDMI Audio Extractor</t>
  </si>
  <si>
    <t>Lighting - Par Can - Ledj 18 x 10w - CPC code DP33998</t>
  </si>
  <si>
    <t>Lighting - Fresnel Lantern Stage Light 75w Quad colour - CPC code DP34961</t>
  </si>
  <si>
    <t>Lighting - DMX Controller with Joypad - QTX DM-X12 192 CHANNEL</t>
  </si>
  <si>
    <t>Lighting - DMX Control Wall box point - xlr</t>
  </si>
  <si>
    <t>Lighting - DMX Terminator for unused input position - CPC CODE DP31347</t>
  </si>
  <si>
    <t>Lighting - Universal joint for Lighting Pole - CPC Code ST03408</t>
  </si>
  <si>
    <t>Lighting - Half Coupler foR lighting pole CPC Code ST01790</t>
  </si>
  <si>
    <t xml:space="preserve">Lighting - Standoff  - Pole support in centre from vertical part of truss </t>
  </si>
  <si>
    <t>www.amazon.co.uk/Pipe-To-Wall-Bracket-300mm/dp/B017735G1U/</t>
  </si>
  <si>
    <t>Lighting - 50mm Hook clamps - CPC Code ST03783</t>
  </si>
  <si>
    <t>Lighting - Safety Wires - cpc Code ST04070</t>
  </si>
  <si>
    <t>Lighting - Lighting Pole (Various lengths available (5m) from stage electrics</t>
  </si>
  <si>
    <t>Amplifier - In wall with 2 speakers</t>
  </si>
  <si>
    <t>Slave Amp - Crown XLI 800 - 2 X 300W - stereo amp</t>
  </si>
  <si>
    <t>Slav Amp - Crown XLI 1500  - 2 X 450W - stereo amp</t>
  </si>
  <si>
    <t>Mixer - Denon 312x</t>
  </si>
  <si>
    <t>Mixer - Soundcraft Ui 16 Digital Mixer</t>
  </si>
  <si>
    <t>Speakers [EACH] 100v + Low Inp- Wall/ mask6t 150watt -white &amp; black</t>
  </si>
  <si>
    <t>david cresswell commercial audio</t>
  </si>
  <si>
    <t>Speaker - 100V Bosch Column Speakers 24w each- D Cresswell</t>
  </si>
  <si>
    <t>Speaker - 100V Bosch Column Speakers 36w each - D Creswell</t>
  </si>
  <si>
    <t>Speaker - 150 W - Large Cabinet - Passive - Pair</t>
  </si>
  <si>
    <t>Speaker - 200 W - Large Cabinet - Active - Pair</t>
  </si>
  <si>
    <t>Speaker - 200W - Large Cabinet - Passive - Pair</t>
  </si>
  <si>
    <t>Speaker - 100w each For Large Venues/Churches 100w Passive (Not 100v) Pair</t>
  </si>
  <si>
    <t>Speaker - Monitor/Foldback for Stage</t>
  </si>
  <si>
    <t>Speaker Brackets - Large Wall Mounted Pair</t>
  </si>
  <si>
    <t>Speaker Stand - Tripod  (pair of)</t>
  </si>
  <si>
    <t>Speaker Stand - Tripod  (single)</t>
  </si>
  <si>
    <t>Speaker - JBL Control 1 Pro - Low impedance (do we need 79 strand cable?</t>
  </si>
  <si>
    <t>XLR Wall Box (Includes time to mount and setup)</t>
  </si>
  <si>
    <t>MP3 /IPHONE Wall box (Includes time to mount and setup)</t>
  </si>
  <si>
    <t>Cable Pack - Audio - Cables - Trunking</t>
  </si>
  <si>
    <t>Volume Control Attenuator (CLEVER ACOUSTICS) + CPC PL04294 BACKBOX</t>
  </si>
  <si>
    <t>Mic - Studio or Choir</t>
  </si>
  <si>
    <t>Mic - JTS Lapel or HH 1 Reciver + 1 Microphone **** DO U NEED RACK MOUNTS?****</t>
  </si>
  <si>
    <t>Mic - JTS Dual - system, 2 HH or Lapel or one of each ***DO U NEED RACK MOUNTS***</t>
  </si>
  <si>
    <t>behriner sb 78a</t>
  </si>
  <si>
    <t>Mic - Hanging Cardiod Condenser Mic - Perfect For Choir - AUDIO TECHNICA - CPC MP34215</t>
  </si>
  <si>
    <t>Mic -Wireless Gooseneck  Mic - XVIVE SOLUTION</t>
  </si>
  <si>
    <t>Mic - Boundary Mic - Cabled</t>
  </si>
  <si>
    <t>Mic - Gooseneck - Phantom Poer - XLR Push in or Screw with clamp</t>
  </si>
  <si>
    <t>Microphone Stand</t>
  </si>
  <si>
    <t>Blu Ray Player - no window</t>
  </si>
  <si>
    <t>Media/CD Player - With USB - Denon</t>
  </si>
  <si>
    <t>Media/CD Player - TASCAM CD-400UDAB With USB, SD And Btooth - Can also record from the CD - midwich</t>
  </si>
  <si>
    <t>Feedback Destroyer - Rack Mount</t>
  </si>
  <si>
    <t>Feedback Destroyer - Standalone</t>
  </si>
  <si>
    <t>AV Cabinet with Lid designed for Mixing Desk - 565mm long 645mm Depth</t>
  </si>
  <si>
    <t>AV BEECH Cabinet + RACKING &amp; MORNING DELIVERY</t>
  </si>
  <si>
    <t>PAS Engineering beltpack cable for old trantec - remember they send the invoice</t>
  </si>
  <si>
    <t>Loop Amp - up to 200m2 (wall mounted with Boundary Mic) - PDA 200E</t>
  </si>
  <si>
    <t>Loop Amp -PDA 103R up to 50m2 - can be secured inside AV Cabinet, Has ambient mic also</t>
  </si>
  <si>
    <t>Loop Amp - up to 200m2 - PDA5SD</t>
  </si>
  <si>
    <t>Loop Cable - over 200m2</t>
  </si>
  <si>
    <t>Loop Cable - 0-200m2</t>
  </si>
  <si>
    <t>Complete Loop Kit - Wall Style &lt;200m2  Mic+Cable+Fuel+Doing</t>
  </si>
  <si>
    <t>Complete Loop Kit  Up to 200m2  Mic+Cable+Fuel+Doing</t>
  </si>
  <si>
    <t>Complete Loop Kit up to 500m2  Mic+Cable+Fuel+Doing</t>
  </si>
  <si>
    <t>Complete Loop Kit  Up to 1000m2  Mic+Cable+Fuel+Doing</t>
  </si>
  <si>
    <t>XLR Box to Loop - Enabling Mic to be added when no PA in place</t>
  </si>
  <si>
    <t>XLR Box to Loop - Includes Mic  Stand+ Mic with 5m cable</t>
  </si>
  <si>
    <t>XLR Box to Loop - Includes Wireless Lapel Mic</t>
  </si>
  <si>
    <t>Boundary Mic - Outreach plate</t>
  </si>
  <si>
    <t>Cable pack - Loop - XLR - lead - misc cables - gromets</t>
  </si>
  <si>
    <t>Wireless Router - TP LINK AC1200 - AMAZON</t>
  </si>
  <si>
    <t>Wireless ceiling mount access point CPC - cs28629 will need separate poe injector (amzon)</t>
  </si>
  <si>
    <t>Lectern - Basic Beech</t>
  </si>
  <si>
    <t>Lectern - Deluxe (folding) Beech</t>
  </si>
  <si>
    <t>iPad 32GB WIFI MODEL  2022</t>
  </si>
  <si>
    <t>Sub - Active Subwoofer - 8" woofer  100watt the box pro Achat 108 - Thomann</t>
  </si>
  <si>
    <t>UHF Aerial Extenders</t>
  </si>
  <si>
    <t>Microsoft Office  2021 inc install time</t>
  </si>
  <si>
    <t>TV Wall mount heavy duty 37 to 70 inch</t>
  </si>
  <si>
    <t>POE injector - for streaming</t>
  </si>
  <si>
    <t>Network and audio cable - cat 5 and screened audio cable, mains cable</t>
  </si>
  <si>
    <t>test package</t>
  </si>
  <si>
    <t>PTZ CAMERA BUNDLE - Camera, controller, network and audio cable pack, usb interface, network switch, no labour</t>
  </si>
  <si>
    <t>Bluetooth Receiver Wall Plate - inc Labour</t>
  </si>
  <si>
    <t>USB Extender over cat 5 - 60m</t>
  </si>
  <si>
    <t>XLR Snake - 20 way - 15m</t>
  </si>
  <si>
    <t>Combo (Mixer/Amp) -120w slave amp(100v) with 12 channel mic line mixer</t>
  </si>
  <si>
    <t>Digital - TOA A3612d - 120W with phone or tablet access - needs wired internet connection</t>
  </si>
  <si>
    <t>Digital - TOA A3624d - 240W with phone or tablet access - needs wired internet connection</t>
  </si>
  <si>
    <t>Digital - TOA A2120DD</t>
  </si>
  <si>
    <t>Loop tester</t>
  </si>
  <si>
    <t>Bluetooth Wallplate Exc Labour</t>
  </si>
  <si>
    <t>Combo (Mixer/Amp) -60w slave amp(100v) with 12 channel mic line mixer (toa2120dd)</t>
  </si>
  <si>
    <t>ADASTRA</t>
  </si>
  <si>
    <t>Combo (Mixer/Amp) -350w slave amp(100v) with 12 channel mic line mixer</t>
  </si>
  <si>
    <t>Loop - complete portable solution (AVD)</t>
  </si>
  <si>
    <t>Mixer - Soundcraft Ui 24r Digital Mixer</t>
  </si>
  <si>
    <t>Blu-ray player Tascam with window - also stereo out</t>
  </si>
  <si>
    <t>Comms Cabinet -Grey 12u 19"   H590xW550xD550 inc 3 shelves (remember to add pack)</t>
  </si>
  <si>
    <t>12v Screen and projector Trigger - (sells for £279)</t>
  </si>
  <si>
    <t>Loop amp up to 500m pda7sd</t>
  </si>
  <si>
    <t>Graphic EQ - DBX 3138 31 BAND MONO</t>
  </si>
  <si>
    <t>KIT PACK - DP3629 PW04599 SR10549</t>
  </si>
  <si>
    <t>L throw - Epson EB - PU1006 - 6000 lum - WUXGA  1 HDMI*will need lens* white only (30deg hor &amp; 45deg ver)</t>
  </si>
  <si>
    <t>L throw - Epson EB - PU1007 - 7000 lum - WUXGA 1 HDMI*will need lens* white &amp; black (30deg hor &amp; 45deg ver)</t>
  </si>
  <si>
    <t>L throw - Epson EB - PU1008 - 8500 lum - WUXGA 1 HDMI *will need lens* white &amp; black (30deg hor &amp; 45deg ver)</t>
  </si>
  <si>
    <t>Lens - To fit Epson EB-PU1 Range - ELPLM15 - Throw ratio 1.57-2.56</t>
  </si>
  <si>
    <t>Lens - To fit Epson EB-PU1 Range - ELPLM10 - Throw ratio 3.31-5.07</t>
  </si>
  <si>
    <t>Lens - To fit Epson EB-PU1 Range - ELPLM11 - Throw ratio 4.85-7.38</t>
  </si>
  <si>
    <t>CAT5E 100M Roll</t>
  </si>
  <si>
    <t>Ethercon connectors</t>
  </si>
  <si>
    <t>Yamaha CBR 12" Passive PA Speakers</t>
  </si>
  <si>
    <t>gear4miusic</t>
  </si>
  <si>
    <t>wall mount speaker bracket</t>
  </si>
  <si>
    <t>Crown XLS 2502 2X 775W Stereo Amplifier</t>
  </si>
  <si>
    <t>Thomann</t>
  </si>
  <si>
    <t>Speakon - Neutrik NL2 FX</t>
  </si>
  <si>
    <t>Cat5e Digital Stage Box Cabling Kit</t>
  </si>
  <si>
    <t>SD8 - Digital stage box</t>
  </si>
  <si>
    <t>SD16 Digital stage box</t>
  </si>
  <si>
    <t>Stereo Graphic EQ with crossover</t>
  </si>
  <si>
    <t>https://www.thomann.co.uk/behringer_fbq6200hd.htm</t>
  </si>
  <si>
    <t>Mino - Digital personal amplifier</t>
  </si>
  <si>
    <t>connevans</t>
  </si>
  <si>
    <t>HDMI Wireless transmitter and receiver</t>
  </si>
  <si>
    <t>amazon</t>
  </si>
  <si>
    <t>HDMI Wireless receiver only</t>
  </si>
  <si>
    <t>Mic - JTS Rack kits</t>
  </si>
  <si>
    <t>81358 - DR-900 RP-900</t>
  </si>
  <si>
    <t>Stereo Solution 2 SPEAKERS 80W + Line mixer + CITRONICS D600 Slave amplifier</t>
  </si>
  <si>
    <t>Stereo Solution 4 SPEAKERS 80W + Line mixer + CROWN XLI 800 Slave amplifier</t>
  </si>
  <si>
    <t>Stereo Solution 6 SPEAKERS 80W + Line mixer + CROWN XLI 800 Slave amplifier</t>
  </si>
  <si>
    <t>Stereo Solution 8 SPEAKERS 80W + Line mixer + CROWN XLI 800 Slave amplifier</t>
  </si>
  <si>
    <t>Stereo Solution 2 SPEAKERS 150W + Line mixer + CRWON XLI 800 Slave amplifier</t>
  </si>
  <si>
    <t>Stereo Solution 4 SPEAKERS 150W + Line mixer + CROWN XLI 1500 Slave amplfier</t>
  </si>
  <si>
    <t>Stereo Solution 6 SPEAKERS 150W + Line mixer + CROWN XLI 2500 Slave amplifier</t>
  </si>
  <si>
    <t>Stereo Solution 8 SPEAKERS 150W + Line mixer + CROWN XLI 2500 Slave amplifier</t>
  </si>
  <si>
    <t>1Mii Wireless Audio Transmitter and Receiver, 2.4GHz</t>
  </si>
  <si>
    <t>https://www.amazon.co.uk/Wireless-Transmitter-Receiver-Bookshelf-Speakers/dp/B09T6JSC9V/ref=asc_df_B09T6JSC9V?mcid=8b294ac94cfc3a87827892b14ff824bc&amp;hvocijid=7086892011542083854-B09T6JSC9V-&amp;hvexpln=74&amp;tag=googshopuk-21&amp;linkCode=df0&amp;hvadid=696285193871&amp;hvpos=&amp;hvnetw=g&amp;hvrand=7086892011542083854&amp;hvpone=&amp;hvptwo=&amp;hvqmt=&amp;hvdev=c&amp;hvdvcmdl=&amp;hvlocint=&amp;hvlocphy=9045657&amp;hvtargid=pla-2281435177098&amp;psc=1&amp;gad_source=1</t>
  </si>
  <si>
    <t>Elgato Streamdeck XL</t>
  </si>
  <si>
    <t>https://www.amazon.co.uk/Elgato-Stream-Actions-Apps-Software-Like-OBS/dp/B07RL8H55Z/ref=sr_1_4?crid=1WI7RM7JG8FEL&amp;dib=eyJ2IjoiMSJ9.3e7r2_WlFipmynQmyTpMCH0VZPJVGpDDn7OmUARtn97gAoDMvjylJJtt_xSxzZDoa85TyT8W2OcnmlbWE02LKRXhYm7wwKyAkqGSV59Rx0IHaBpLR5XuKbE1nO1OCqD15sDwrWQqXtPMj9ZjOGmRcqvS1E-kak2KpCQebI2dhGg.hMi50WoFTSLYY3dlBnzqpprl2ZK8lsM5qu_VXhvY_Tc&amp;dib_tag=se&amp;keywords=streamdeck+xl&amp;qid=1742314174&amp;s=electronics&amp;sprefix=streamdeck+xl%2Celectronics%2C83&amp;sr=1-4</t>
  </si>
  <si>
    <t>Zowietek Zowiebox NDI Encoder for Guest HDMI input</t>
  </si>
  <si>
    <t>https://www.amazon.co.uk/Zowietek-Converter-Pass-Through-Recorder-Streaming-Black/dp/B0CGRZ9DQ2/ref=asc_df_B0CGRZ9DQ2?mcid=900ea0258ed23a86947ef9d6a94d5f5c&amp;tag=googshopuk-21&amp;linkCode=df0&amp;hvadid=696452133725&amp;hvpos=&amp;hvnetw=g&amp;hvrand=15146796910511518096&amp;hvpone=&amp;hvptwo=&amp;hvqmt=&amp;hvdev=c&amp;hvdvcmdl=&amp;hvlocint=&amp;hvlocphy=9045657&amp;hvtargid=pla-2270008009917&amp;gad_source=1&amp;th=1</t>
  </si>
  <si>
    <t>Magewell NDI Decoder for NDI video to Screens. NDI Video Distribution</t>
  </si>
  <si>
    <t>https://www.rcblogic.co.uk/product/magewell-pro-convert-for-ndi-to-hdmi?gad_source=1&amp;gclid=Cj0KCQiAz6q-BhCfARIsAOezPxm4JtZDjICEwf5vacWTvKGvT0YFj3YN6p1A1qcvRfGDHA5qQ-PMRa0aAuECEALw_wcB</t>
  </si>
  <si>
    <t>Fomako NDI PTZ 20x 1080p60 FMK20UH</t>
  </si>
  <si>
    <t>https://www.amazon.co.uk/FoMaKo-Production-Streaming-Facebook-FMK20UH/dp/B08RJ171R2/ref=sr_1_3?crid=1DUVVN3L0KICG&amp;dib=eyJ2IjoiMSJ9.XAUuvq16KjEjy-pvSjReo-veDyiY18twgnR0CNEemOSkvO6RtaqNFIg0VawIgQ2Y.FlL5Y5hDjMOm7lWdwGxAQP-0l79yMkKpJW-y4GzjR_U&amp;dib_tag=se&amp;keywords=fomako%2B20x%2Bndi&amp;qid=1726590419&amp;sprefix=fomako%2B20x%2Bndi%2Caps%2C72&amp;sr=8-3&amp;ufe=app_do%3Aamzn1.fos.d7e5a2de-8759-4da3-993c-d11b6e3d217f&amp;th=1</t>
  </si>
  <si>
    <t>NDI Laptop Intel i7, 24GB RAM, 1TB SSD, RTX4060. Lenovo LOQ 3 - Laptops Direct</t>
  </si>
  <si>
    <t>https://www.laptopsdirect.co.uk/lenovo-loq-3-series-intel-core-i7-24gb-1tb-rtx-4050-144hz-15.6-inch-fhd-win-83dv00k6uk/version.asp?utm_campaign=369493_SHOPIA+%5BINVOKE+AB%5D&amp;utm_medium=affiliate&amp;refsource=awin&amp;sv1=affiliate&amp;sv_campaign_id=369493&amp;awc=74730_1742315475_74e57a67ca34be0df4d83028e86ddea6</t>
  </si>
  <si>
    <t>USB C Hub. 2 HDMI outputs, Gigabit Ethernet, 3.5mm Audio input, 3 x 5Gb/s Usb A, 1 x 5Gb/s USB C + 2 2.0 USB-A Ports</t>
  </si>
  <si>
    <t>https://cpc.farnell.com/verbatim/32154/multiport-hub-usb-c-14-port-cmh-14/dp/CS36948?mckv=sshopping_dc|pcrid|718471179344|kword||match||plid||slid||product|CS36948|pgrid|177876567508|ptaid|pla-2370235572452|&amp;CMP=KNC-GUK-CPC-SHOPPING-9262013734-177876567508-CS36948&amp;s_kwcid=AL!5616!3!718471179344!!!network%7d!2370235572452!&amp;gad_source=1&amp;gclid=Cj0KCQjws-S-BhD2ARIsALssG0bfzehxRJ3sSjy_od3Dxzk7Msf8dSdUmuLoM4Bq-9XiT_0vlK9fC3UaAq_WEALw_wcB</t>
  </si>
  <si>
    <t>Behringer X32 Rack Digital Mixer. 32 Channels, Need 1 SD16 Stagebox for all 32 Channels</t>
  </si>
  <si>
    <t>https://www.thomann.co.uk/behringer_x32_rack.htm</t>
  </si>
  <si>
    <t>Behringer SD16 Stagebox.over Cat</t>
  </si>
  <si>
    <t>https://www.thomann.co.uk/behringer_sd16.htm</t>
  </si>
  <si>
    <t>https://www.aliexpress.com/item/1005001774969336.html?spm=a2g0o.productlist.main.51.52f1PguyPguyqy&amp;algo_pvid=8de974ad-390e-4956-91a2-7d832681662d&amp;algo_exp_id=8de974ad-390e-4956-91a2-7d832681662d-25&amp;pdp_ext_f=%7B%22order%22%3A%22138%22%2C%22eval%22%3A%221%22%7D&amp;pdp_npi=4%40dis%21GBP%2111.28%215.20%21%21%2114.22%216.56%21%40211b61ae17423219105522476e157b%2112000030215029594%21sea%21UK%210%21ABX&amp;curPageLogUid=eOUmHsfzMNCh&amp;utparam-url=scene%3Asearch%7Cquery_from%3A</t>
  </si>
  <si>
    <t xml:space="preserve">TP-Link AX3000 Multi-Gigabit Wi-Fi 6 Router with 2.5G Port </t>
  </si>
  <si>
    <t>https://www.amazon.co.uk/TP-Link-Multi-Gigabit-Dual-Band-HomeShield-AX55/dp/B0BS9TC6SS?th=1</t>
  </si>
  <si>
    <t>Zyxel XMG-108HP 8-Port Unmanaged 2.5GbE PoE++ Net Switch</t>
  </si>
  <si>
    <t>https://www.broadbandbuyer.com/products/51049-zyxel-xmg-108hp-gb0101f/</t>
  </si>
  <si>
    <t>Ubiquiti Wave-Pico 60GHz Short-Range WiFi Point-to-Point PtP Link Kit, Pre-Configured (2Gbps)</t>
  </si>
  <si>
    <t>https://www.broadbandbuyer.com/products/52495-ubiquiti-wave-pico-ptp-pnp/</t>
  </si>
  <si>
    <t>Elgato Cam Link 4K</t>
  </si>
  <si>
    <t>https://www.amazon.co.uk/Elgato-Cam-Link-Broadcast-camcorder/dp/B07K3FN5MR/ref=sr_1_3?crid=3PHFNNPKNHY03&amp;dib=eyJ2IjoiMSJ9.UvfR7OQt4s7VnI1jy5-XKeOHymRUE9LGIk8FtABAkQ4mukuTYikPZ8iUGcuSEc4Deh0i2YKV54WGO8l3eEOaND3FgcgRlnPLCYyyFXzqBHhc6bgH50fsCe2zEW0ehP2NOJn4uqALFYTVtmUsRu1iCi0konxZ4G6SSjh75tSu02yaBY7IGaGtSQmDyRti-u0dK5UMTO2DPQlfLUvFvs3jVYqzTNtARJOGzInu3CToaXo.DhGJBsJHLmLjnDJQrG1whVkobN1wXEDB7-ke5fnBzXU&amp;dib_tag=se&amp;keywords=Camlink%2B4k&amp;qid=1742323415&amp;sprefix=camlink%2B4k%2Caps%2C170&amp;sr=8-3&amp;th=1</t>
  </si>
  <si>
    <t>UGREEN 10Gbps USB to USB C Adapter</t>
  </si>
  <si>
    <t>https://www.amazon.co.uk/UGREEN-Adapter-Converter-Charging-Compatible-Black/dp/B0CZDQ8RMX/ref=asc_df_B0CZDQ8RMX?mcid=8a1eeac13c8b3110964663146d581a29&amp;hvocijid=4234237304389137225-B0CZDQ8RMX-&amp;hvexpln=74&amp;tag=googshopuk-21&amp;linkCode=df0&amp;hvadid=696285193871&amp;hvpos=&amp;hvnetw=g&amp;hvrand=4234237304389137225&amp;hvpone=&amp;hvptwo=&amp;hvqmt=&amp;hvdev=c&amp;hvdvcmdl=&amp;hvlocint=&amp;hvlocphy=9219194&amp;hvtargid=pla-2281435177858&amp;psc=1&amp;gad_source=1</t>
  </si>
  <si>
    <t>j5create USB4 Hub with 8K60HDMI, 2.5-Gig Ethernet, PD Charging, 2x USB-A, 2x USB-C Ports</t>
  </si>
  <si>
    <t>https://www.amazon.co.uk/j5create-Multi-Port-Ethernet-Compatible-Thunderbolt/dp/B0BP296KPX?ref_=ast_sto_dp</t>
  </si>
  <si>
    <t>Indoor CAT6A 23AWG COPPER Ethernet S/FTP Network Cable Reel 305m Grey</t>
  </si>
  <si>
    <t>Birddog Play NDI Decoder</t>
  </si>
  <si>
    <t>https://www.rcblogic.co.uk/product/BirdDog-Play-HDMI20-4K-NDI-FULLHX2HX3-Decoder?source=paidclick&amp;dt=140325&amp;gad_source=1&amp;gclid=CjwKCAjwnPS-BhBxEiwAZjMF0phddy57EhQ1crDOmCmoS-fI-6RUGFfRlPzTRXWx-LFd3Ji2bSqpRBoCMj4QAvD_BwE</t>
  </si>
  <si>
    <t>Accsoon Cineview HE Wireless HDMI - PAIR</t>
  </si>
  <si>
    <t>https://www.amazon.co.uk/Accsoon-CineView-Wireless-Transmission-Transfer-Black/dp/B09YCKHPCF/ref=sr_1_2?crid=4W8FLV6B3OWC&amp;dib=eyJ2IjoiMSJ9.TXxdZMTznRl62kCA3y19buTmh3lDWrcm3_BGyhk57Z5XWPTqnuAN0fsUHf2NRDFcrrbCEieyr5hio9KFBrX5SCgevA8gkevTlzoROwFW_v12AY5o5Mu8DXw6g3X83Eay9-oPwKmzmrFeMfaJAcDL9dHjxxUlQ7HclWvJgo2w85l6siZznF-j8x1dYYOFfVBWG6haOOoWMBliXKtkW7XDxY3YPGSzIrSa_q1ZfAQx0lAiOHS9BhQjJaz7lsAmpXjevQoigh2bRw0nDbIlZ3uqphYEdSqb3zzGDNd-dkKEa3FSJRYpRnTWmSZzhm46jCUKoZ3vrZEIUq98L9x6S90vXA.iTFECwRHWRTE-lsCm6LpO8oO8h6ngQ2N13Tyd8Vh37c&amp;dib_tag=se&amp;keywords=cineview%2BHE&amp;qid=1743429199&amp;s=electronics&amp;sprefix=cineview%2Bhe%2B%2Celectronics%2C88&amp;sr=1-2&amp;th=1</t>
  </si>
  <si>
    <t>Audac Mic &amp; Line Input Plate w/ Bluetooth (White) WP225W</t>
  </si>
  <si>
    <t>Audac Backbox for WP225W</t>
  </si>
  <si>
    <t>Audac PSU for WP225W</t>
  </si>
  <si>
    <t>Audac Junction box for WP225W (ARJ12P)</t>
  </si>
  <si>
    <t>Wiim Pro 2 Network Media Player (Bluetooth plate, but via network)</t>
  </si>
  <si>
    <t>https://www.amazon.co.uk/WiiM-Pro-Chromecast-Multiroom-assistant-Black/dp/B0BJDY6D1W/ref=asc_df_B0BJDY6D1W?mcid=2d7c60c2d9f331299151c9a2ef0c491f&amp;tag=googshopuk-21&amp;linkCode=df0&amp;hvadid=696452133737&amp;hvpos=&amp;hvnetw=g&amp;hvrand=8744989286051280431&amp;hvpone=&amp;hvptwo=&amp;hvqmt=&amp;hvdev=c&amp;hvdvcmdl=&amp;hvlocint=&amp;hvlocphy=9045657&amp;hvtargid=pla-1931541672408&amp;gad_source=1&amp;th=1</t>
  </si>
  <si>
    <t>TOA 480W 5 Zone Mixer Amp, 3 Jack, 1 jack or RCA, 2nd RCA &amp; Rec-Out</t>
  </si>
  <si>
    <t>https://www.leisuretec.co.uk/product/a3248dz-480w-digital-mixer-amplifier-5zone--6inputs-webtoa00623</t>
  </si>
  <si>
    <t>APART OVO5T 100V 30W  / 16Ω 80W  ------  WHITE</t>
  </si>
  <si>
    <t>https://www.leisuretec.co.uk/product/ovo5t-white-5-2way-oval-speaker-bracket-100v16ohm-80w-webapa00074</t>
  </si>
  <si>
    <t>APART OVO5T 100V 30W  / 16Ω 80W  ------  BLACK</t>
  </si>
  <si>
    <t>https://www.leisuretec.co.uk/product/ovo5t-black--5-2way-oval-speaker-bracket-100v16ohm-80w-webapa00073</t>
  </si>
  <si>
    <t>PD PDX25 USB Audio Interface 2 Channel with Phantom Power 1</t>
  </si>
  <si>
    <t>https://electromarket.co.uk/pd-pdx25-usb-audio-interface-2-channel-with-phantom-power</t>
  </si>
  <si>
    <t>Samsung Galaxy Tab A9+ 64 Go 27,9 cm (11") 4 Go Wi-Fi 5 (802.11ac) Graphite</t>
  </si>
  <si>
    <t>https://cpc.farnell.com/samsung/sm-x210nzaeeub/tablet-11-64gb-tab-a9-wifi/dp/SB08356?mckv=sshopping_dc|pcrid|718186332926|kword||match||plid||slid||product|SB08356|pgrid|164437940330|ptaid|pla-2380779066852|&amp;CMP=KNC-GUK-CPC-SHOPPING-9262013734-164437940330-SB08356&amp;s_kwcid=AL!5616!3!718186332926!!!network}!2380779066852!&amp;gad_source=1&amp;gad_campaignid=9262013734&amp;gbraid=0AAAAAD_m6B1YZvH6mLqFRZ_ck9GlQaE_P&amp;gclid=Cj0KCQjw0LDBBhCnARIsAMpYlAokomA-pcjiuxaxtDaXwO_EyeD1LiiHjTE5JY3NCPJ-_72zt_Tp4FkaAkjAEALw_wcB</t>
  </si>
  <si>
    <t>Mixing Station Licence</t>
  </si>
  <si>
    <t>https://devcore.onfastspring.com/mixing-station-android</t>
  </si>
  <si>
    <t>https://www.bax-shop.co.uk/small-diaphragm-condenser-microphones/samson-c02-pencil-condenser-microphone-matched-pair</t>
  </si>
  <si>
    <t>Test Item for £100</t>
  </si>
  <si>
    <t>TCO Callout Charge (Add TCO Charging Basis &amp; put hours spent in Qty →</t>
  </si>
  <si>
    <t>TCO Charging Basis      Put Number of hours in Qty →</t>
  </si>
  <si>
    <t>Sapphire Screen Extension Mounts - 30cm</t>
  </si>
  <si>
    <t>Sapphire Screen Extension Mounts - 50cm</t>
  </si>
  <si>
    <t>Sapphire Screen Extension Mounts - 75cm</t>
  </si>
  <si>
    <t>Pulse 12 Channel Line Mixer RMX112</t>
  </si>
  <si>
    <t>https://cpc.farnell.com/pulse/rmx112/12-channel-line-mixer-with-priority/dp/DP34790?mckv=sshopping_dc|pcrid|605262956605|kword||match||plid||slid||product|DP34790|pgrid|138313685415|ptaid|pla-1927097517742|&amp;CMP=KNC-GUK-CPC-SHOPPING-9262013734-138313685415-DP34790&amp;s_kwcid=AL!5616!3!605262956605!!!network}!1927097517742!&amp;gad_source=1&amp;gad_campaignid=9262013734&amp;gbraid=0AAAAAD_m6B3FYM0ZEvJEsj8zQeUjZkRKg&amp;gclid=CjwKCAjw24vBBhABEiwANFG7yz42N5ImZQD30Q1JbBUeASMsvU5afadMSI0ZVeJz8bLK5DQSqWtlThoCSocQAvD_BwE</t>
  </si>
  <si>
    <t>Sapphire Projector Lift for Ceiling Voids SKU:SAPPL04</t>
  </si>
  <si>
    <t>https://www.sapphireav.com/products/projector-lift-for-small-ceiling-voids</t>
  </si>
  <si>
    <t>Ampetronic C5-1 Loop Amp</t>
  </si>
  <si>
    <t>https://www.leisuretec.co.uk/product/c51-perimeter-loop-driver-1x5a-rms-webamp00103</t>
  </si>
  <si>
    <t>5-50mm 12MP C-Mount Low Distortion Zoom Lens, with C-CS Adapter, for Fixed Zowietek</t>
  </si>
  <si>
    <t>https://www.amazon.co.uk/Distortion-Zowietek-Raspberry-Industrial-Telescope/dp/B0D46BX12G</t>
  </si>
  <si>
    <t xml:space="preserve">Mounts the Fixed Zowietek via C-CS </t>
  </si>
  <si>
    <t>Zowietek Fixed NDI Camera 4K C-CS Mount</t>
  </si>
  <si>
    <t>https://www.amazon.co.uk/zowietek-Simultaneously-Standalone-Streaming-Facebook/dp/B0CWRP5PDR/ref=asc_df_B0CWRP5PDR?mcid=eefe34b1b2fc3fc1b3df43c973ffc2ed&amp;tag=googshopuk-21&amp;linkCode=df0&amp;hvadid=711120501807&amp;hvpos=&amp;hvnetw=g&amp;hvrand=4843177524831471375&amp;hvpone=&amp;hvptwo=&amp;hvqmt=&amp;hvdev=c&amp;hvdvcmdl=&amp;hvlocint=&amp;hvlocphy=9045657&amp;hvtargid=pla-2292002633496&amp;gad_source=1&amp;th=1</t>
  </si>
  <si>
    <t>Aldbourne TV Trolley</t>
  </si>
  <si>
    <t>https://amzn.eu/d/3DqCl0d</t>
  </si>
  <si>
    <t>Magic Arm 11"  Camera Mount for Fixed Zowietek</t>
  </si>
  <si>
    <t>https://www.amazon.co.uk/BW-Magic-Camera-Cameras-Monitors/dp/B01H5BDXQO?source=ps-sl-shoppingads-lpcontext&amp;ref_=fplfs&amp;psc=1&amp;smid=A32BIBKYR8JIIC&amp;gQT=1</t>
  </si>
  <si>
    <t>Fixed Zowietek accepts this mount on the top, one side, and bottom</t>
  </si>
  <si>
    <t>Samsung DU7100 75" 4K - UE75DU7100</t>
  </si>
  <si>
    <t>https://amzn.eu/d/e28jpxP</t>
  </si>
  <si>
    <t>RODE VideoMic GO II Ultra-compact On-camera Shotgun Microphone for fixed Zowietek</t>
  </si>
  <si>
    <t>https://amzn.eu/d/d3AxXaj</t>
  </si>
  <si>
    <t>Fixed Zowietek comes with hotshoe adapter for the top.</t>
  </si>
  <si>
    <t>Raspberry Pi Solution from Marius</t>
  </si>
  <si>
    <t xml:space="preserve"> TBC</t>
  </si>
  <si>
    <t>PD PDX25 USB Audio Interface 2 Channel with Phantom Power</t>
  </si>
  <si>
    <t>https://amzn.eu/d/0EAZSbK</t>
  </si>
  <si>
    <t>8 Way HDMI Distro over HDBaseT</t>
  </si>
  <si>
    <t>https://www.amazon.co.uk/Extender-Splitter-HDBaseT-Multiple-Single/dp/B08LMP8DHF?th=1</t>
  </si>
  <si>
    <t>24 Port 2.5G PoE Network Switch</t>
  </si>
  <si>
    <t>https://amzn.eu/d/8MHiEpl</t>
  </si>
  <si>
    <t>For larger NDI Distro systems</t>
  </si>
  <si>
    <t>JTS CS-W4C - 4 Channel Wireless Conference Receiver</t>
  </si>
  <si>
    <t>https://www.fbtaudio.co.uk/jts/installation/conference-systems/cs-w4/</t>
  </si>
  <si>
    <t>JTS CS-W4T Wireless Gooseneck Conference Microphone</t>
  </si>
  <si>
    <t>JTS W4-CH1 Single Charger</t>
  </si>
  <si>
    <t>https://www.fbtaudio.co.uk/jts/installation/conference-systems/w4-ch1.htm</t>
  </si>
  <si>
    <t>JTS W4-CH12 12-Way Charger</t>
  </si>
  <si>
    <t>https://www.fbtaudio.co.uk/jts/installation/conference-systems/w4-ch12.htm</t>
  </si>
  <si>
    <t>https://cpc.farnell.com/pro-signal/psg08157/wall-plate-xlr-plug-socket/dp/AV16202</t>
  </si>
  <si>
    <t>https://cpc.farnell.com/pro-signal/psg08156/wall-plate-2x-xlr-plugs/dp/AV16201</t>
  </si>
  <si>
    <t>https://cpc.farnell.com/pro-signal/psg08155/wall-plate-2x-xlr-sockets/dp/AV16200</t>
  </si>
  <si>
    <t>RCF UP 2320 320W 100V Slave Amp (for 8 speakers)</t>
  </si>
  <si>
    <t>https://www.leisuretec.co.uk/product/up2321-1ch-free-standing-100vline-power-amplifier-320w-webrcf00149</t>
  </si>
  <si>
    <t>Stand Alone 50W In-Wall Stereo Amplifier, BT/3.5mm -  KLABXBG2J</t>
  </si>
  <si>
    <t>https://cpc.farnell.com/keene-electronics/klabxbg2f/bluetooth-in-wall-amp-front-line/dp/AV29944</t>
  </si>
  <si>
    <t>CPC Code: AV29945</t>
  </si>
  <si>
    <t>15m Mini Jack Cable 3.5mm to 3.5mm</t>
  </si>
  <si>
    <t>https://avpartsmaster.co.uk/cables-connectors/15m-minijack-cable</t>
  </si>
  <si>
    <t>3.5mm TC3 Module</t>
  </si>
  <si>
    <t>https://avpartsmaster.co.uk/cables-connectors/vision-techconnect-modular-av-faceplate-35-mm-minijack-module</t>
  </si>
  <si>
    <t>TC3 1-Gang Back Box</t>
  </si>
  <si>
    <t>https://cpc.farnell.com/vision-av/tc3-back-box-1g/techconnect3-1-gang-backbox/dp/AV26427?st=vision</t>
  </si>
  <si>
    <t>TC3 1-Gang Surround</t>
  </si>
  <si>
    <t>https://cpc.farnell.com/vision-av/tc3-surr1g/techconnect3-1-gang-surround/dp/AV26430?st=vision</t>
  </si>
  <si>
    <t>TC3 2-Gang Back Box</t>
  </si>
  <si>
    <t>https://cpc.farnell.com/vision-av/tc3-back-box-2g/techconnect3-2-gang-backbox/dp/AV26428?st=vision</t>
  </si>
  <si>
    <t>TC3 2-Gang Surround</t>
  </si>
  <si>
    <t>https://cpc.farnell.com/vision-av/tc3-surr2g/techconnect3-2-gang-surround/dp/AV26431?st=vision</t>
  </si>
  <si>
    <t>TC3 HDMI Module</t>
  </si>
  <si>
    <t>https://cpc.farnell.com/vision-av/tc3-hdmi/techconnect3-hdmi-module/dp/AV26438</t>
  </si>
  <si>
    <t>TC3 Brush Plate Module</t>
  </si>
  <si>
    <t>https://avpartsmaster.co.uk/cables-connectors/vision-techconnect-brush-module</t>
  </si>
  <si>
    <t>TC3 USB C Module (HDMI &amp; USB) For Camlink</t>
  </si>
  <si>
    <t>https://www.ballicom.co.uk/tc3-usbc-vision-techconnect-3-modular-facility-.p1566458.html?ref=PLA&amp;of_tid=MFRWG5B5GQTGMZLFMREWIPJZEZYHE33EJFSD2NBRGEYTANQ&amp;campaignid=16506081106&amp;network=x&amp;adGroupId=&amp;device=c&amp;adtype=pla&amp;product-channel=online&amp;keyword=&amp;placement=&amp;adposition=&amp;gad_source=1&amp;gad_campaignid=16506095266&amp;gbraid=0AAAAAD7R4Dnoi4zsj9J8wRNAMMjbucRXG&amp;gclid=CjwKCAjwl_XBBhAUEiwAWK2hzo__j3XzVomx044hfHd3mophKnk1bUAVKljN99eHVjF0OcBdJ49QDRoCzPYQAvD_BwE</t>
  </si>
  <si>
    <t>USB C to USB A Female (Socket) Adapter</t>
  </si>
  <si>
    <t>https://www.ballicom.co.uk/tc-usbc3a-bl-vision-professional.p1454279.html</t>
  </si>
  <si>
    <t>USB A Male to USB C Female (Socket) Adapter</t>
  </si>
  <si>
    <t>https://www.ballicom.co.uk/tc-usb3ac-bl-vision-professional.p1484227.html</t>
  </si>
  <si>
    <t xml:space="preserve">USB 3.0 to HDMI (HDMI OUT VIA USB) </t>
  </si>
  <si>
    <t>https://www.ballicom.co.uk/tc-usbhdmi-vision.p1378995.html</t>
  </si>
  <si>
    <t>Dropdown List Configuration</t>
  </si>
  <si>
    <t>Ranges for reducing chooser form</t>
  </si>
  <si>
    <t>product_col_visual</t>
  </si>
  <si>
    <t>product_col_sound</t>
  </si>
  <si>
    <t>product_col_loop</t>
  </si>
  <si>
    <t>product_col_other</t>
  </si>
  <si>
    <t>If Inc VAT, Use this Formula</t>
  </si>
  <si>
    <t>PROJECTOR MOUNTING METHOD</t>
  </si>
  <si>
    <t>PROJECTOR SCREEN SIZE (M)</t>
  </si>
  <si>
    <t>VIEWING WIDTH (M)</t>
  </si>
  <si>
    <t>CASE SIZE (M)</t>
  </si>
  <si>
    <t>LUMENS</t>
  </si>
  <si>
    <r>
      <rPr>
        <sz val="10"/>
        <color theme="1"/>
        <rFont val="Arial Narrow"/>
        <family val="2"/>
      </rPr>
      <t xml:space="preserve">DROP DOWN </t>
    </r>
    <r>
      <rPr>
        <sz val="10"/>
        <color indexed="8"/>
        <rFont val="Aptos Narrow"/>
        <family val="2"/>
      </rPr>
      <t>→</t>
    </r>
  </si>
  <si>
    <t>BEAM</t>
  </si>
  <si>
    <t>CEILING</t>
  </si>
  <si>
    <t>OTHER PLEASE SPECIFY BELOW</t>
  </si>
  <si>
    <t>Employee: </t>
  </si>
  <si>
    <t>Frazer Boorman </t>
  </si>
  <si>
    <t>Job Type: </t>
  </si>
  <si>
    <t>TCO </t>
  </si>
  <si>
    <t>Date: </t>
  </si>
  <si>
    <t>  </t>
  </si>
  <si>
    <t>Location: </t>
  </si>
  <si>
    <t>Zion Baptist Church - Ebbw Vale</t>
  </si>
  <si>
    <t>Postcode: </t>
  </si>
  <si>
    <t>Person(s) Met: </t>
  </si>
  <si>
    <t>Time on Site: </t>
  </si>
  <si>
    <t>Clients’ Account:  </t>
  </si>
  <si>
    <t>Findings:  </t>
  </si>
  <si>
    <t> </t>
  </si>
  <si>
    <t>A </t>
  </si>
  <si>
    <t>   </t>
  </si>
  <si>
    <t>C </t>
  </si>
  <si>
    <t>How things have been left:  </t>
  </si>
  <si>
    <t>Advisories: </t>
  </si>
  <si>
    <t>HH &amp; BP + HS</t>
  </si>
  <si>
    <t>Product Description</t>
  </si>
  <si>
    <t>Behringer SD8 Digital Stagebox. (8 inputs, 8 outputs over 1 Cat)</t>
  </si>
  <si>
    <t>https://www.gear4music.com/PA-DJ-and-Lighting/Behringer-SD8-Digital-Stage-Box/1FQB?origin=product-ads&amp;gad_source=1&amp;gad_campaignid=22247589480&amp;gbraid=0AAAAAD_kjLRTB_wfVEw40hRfspAjCP1Zy&amp;gclid=Cj0KCQjwjJrCBhCXARIsAI5x66VoPh-Xq-zO8I7scH68ZL5Tn_wL8SnIb6rvGxs1RL0HLdRGq3Ml8JkaAiYGEALw_wcB</t>
  </si>
  <si>
    <t xml:space="preserve"> up to three SD8's can be used with the X32 rack. Comes with Rack mounts, if it is that you are wanting more than 16 inputs in a rack</t>
  </si>
  <si>
    <r>
      <rPr>
        <b/>
        <sz val="10"/>
        <color theme="1"/>
        <rFont val="Arial"/>
        <family val="2"/>
      </rPr>
      <t>1.8m Electric Projection Screen</t>
    </r>
    <r>
      <rPr>
        <sz val="10"/>
        <color theme="1"/>
        <rFont val="Arial"/>
        <family val="2"/>
      </rPr>
      <t xml:space="preserve"> - comes with a remote control for ease of operation (</t>
    </r>
    <r>
      <rPr>
        <b/>
        <sz val="10"/>
        <color theme="1"/>
        <rFont val="Arial"/>
        <family val="2"/>
      </rPr>
      <t>Metroplan/Sapphire</t>
    </r>
    <r>
      <rPr>
        <sz val="10"/>
        <color theme="1"/>
        <rFont val="Arial"/>
        <family val="2"/>
      </rPr>
      <t xml:space="preserve">) – (apx. 8ft – Aspect ratio 16:10 - wide screen) Fixed to the ceiling/wall.  </t>
    </r>
  </si>
  <si>
    <r>
      <rPr>
        <b/>
        <sz val="10"/>
        <color theme="1"/>
        <rFont val="Arial"/>
        <family val="2"/>
      </rPr>
      <t>2M Electric Projection Screen</t>
    </r>
    <r>
      <rPr>
        <sz val="10"/>
        <color theme="1"/>
        <rFont val="Arial"/>
        <family val="2"/>
      </rPr>
      <t xml:space="preserve"> - comes with a remote control for ease of operation (</t>
    </r>
    <r>
      <rPr>
        <b/>
        <sz val="10"/>
        <color theme="1"/>
        <rFont val="Arial"/>
        <family val="2"/>
      </rPr>
      <t>Metroplan/Sapphire</t>
    </r>
    <r>
      <rPr>
        <sz val="10"/>
        <color theme="1"/>
        <rFont val="Arial"/>
        <family val="2"/>
      </rPr>
      <t xml:space="preserve">) – (apx. 8ft – Aspect ratio 16:10 - wide screen) Fixed to the ceiling/wall.  </t>
    </r>
  </si>
  <si>
    <r>
      <rPr>
        <b/>
        <sz val="10"/>
        <color theme="1"/>
        <rFont val="Arial"/>
        <family val="2"/>
      </rPr>
      <t>3.5M Electric Projection Screen</t>
    </r>
    <r>
      <rPr>
        <sz val="10"/>
        <color theme="1"/>
        <rFont val="Arial"/>
        <family val="2"/>
      </rPr>
      <t xml:space="preserve"> - comes with a remote control for ease of operation (</t>
    </r>
    <r>
      <rPr>
        <b/>
        <sz val="10"/>
        <color theme="1"/>
        <rFont val="Arial"/>
        <family val="2"/>
      </rPr>
      <t>Metroplan/Sapphire</t>
    </r>
    <r>
      <rPr>
        <sz val="10"/>
        <color theme="1"/>
        <rFont val="Arial"/>
        <family val="2"/>
      </rPr>
      <t xml:space="preserve">) – (apx. 8ft – Aspect ratio 16:10 - wide screen) Fixed to the ceiling/wall.  </t>
    </r>
  </si>
  <si>
    <r>
      <rPr>
        <b/>
        <sz val="10"/>
        <color theme="1"/>
        <rFont val="Arial"/>
        <family val="2"/>
      </rPr>
      <t>3M Electric Projection Screen</t>
    </r>
    <r>
      <rPr>
        <sz val="10"/>
        <color theme="1"/>
        <rFont val="Arial"/>
        <family val="2"/>
      </rPr>
      <t xml:space="preserve"> - comes with a remote control for ease of operation (</t>
    </r>
    <r>
      <rPr>
        <b/>
        <sz val="10"/>
        <color theme="1"/>
        <rFont val="Arial"/>
        <family val="2"/>
      </rPr>
      <t>Metroplan/Sapphire</t>
    </r>
    <r>
      <rPr>
        <sz val="10"/>
        <color theme="1"/>
        <rFont val="Arial"/>
        <family val="2"/>
      </rPr>
      <t xml:space="preserve">) – (apx. 8ft – Aspect ratio 16:10 - wide screen) Fixed to the ceiling/wall.  </t>
    </r>
  </si>
  <si>
    <r>
      <rPr>
        <b/>
        <sz val="10"/>
        <color theme="1"/>
        <rFont val="Arial"/>
        <family val="2"/>
      </rPr>
      <t>4.5M Electric Projection Screen</t>
    </r>
    <r>
      <rPr>
        <sz val="10"/>
        <color theme="1"/>
        <rFont val="Arial"/>
        <family val="2"/>
      </rPr>
      <t xml:space="preserve"> - comes with a remote control for ease of operation (</t>
    </r>
    <r>
      <rPr>
        <b/>
        <sz val="10"/>
        <color theme="1"/>
        <rFont val="Arial"/>
        <family val="2"/>
      </rPr>
      <t>Metroplan/Sapphire</t>
    </r>
    <r>
      <rPr>
        <sz val="10"/>
        <color theme="1"/>
        <rFont val="Arial"/>
        <family val="2"/>
      </rPr>
      <t xml:space="preserve">) – (apx. 8ft – Aspect ratio 16:10 - wide screen) Fixed to the ceiling/wall.  </t>
    </r>
  </si>
  <si>
    <r>
      <rPr>
        <b/>
        <sz val="10"/>
        <color theme="1"/>
        <rFont val="Arial"/>
        <family val="2"/>
      </rPr>
      <t>4.8M Electric Projection Screen</t>
    </r>
    <r>
      <rPr>
        <sz val="10"/>
        <color theme="1"/>
        <rFont val="Arial"/>
        <family val="2"/>
      </rPr>
      <t xml:space="preserve"> - comes with a remote control for ease of operation (</t>
    </r>
    <r>
      <rPr>
        <b/>
        <sz val="10"/>
        <color theme="1"/>
        <rFont val="Arial"/>
        <family val="2"/>
      </rPr>
      <t>Metroplan/Sapphire</t>
    </r>
    <r>
      <rPr>
        <sz val="10"/>
        <color theme="1"/>
        <rFont val="Arial"/>
        <family val="2"/>
      </rPr>
      <t xml:space="preserve">) – (apx. 8ft – Aspect ratio 16:10 - wide screen) Fixed to the ceiling/wall.  </t>
    </r>
  </si>
  <si>
    <r>
      <rPr>
        <b/>
        <sz val="10"/>
        <color theme="1"/>
        <rFont val="Arial"/>
        <family val="2"/>
      </rPr>
      <t>4M Electric Projection Screen</t>
    </r>
    <r>
      <rPr>
        <sz val="10"/>
        <color theme="1"/>
        <rFont val="Arial"/>
        <family val="2"/>
      </rPr>
      <t xml:space="preserve"> - comes with a remote control for ease of operation (</t>
    </r>
    <r>
      <rPr>
        <b/>
        <sz val="10"/>
        <color theme="1"/>
        <rFont val="Arial"/>
        <family val="2"/>
      </rPr>
      <t>Metroplan/Sapphire</t>
    </r>
    <r>
      <rPr>
        <sz val="10"/>
        <color theme="1"/>
        <rFont val="Arial"/>
        <family val="2"/>
      </rPr>
      <t xml:space="preserve">) – (apx. 8ft – Aspect ratio 16:10 - wide screen) Fixed to the ceiling/wall.  </t>
    </r>
  </si>
  <si>
    <r>
      <rPr>
        <b/>
        <sz val="10"/>
        <color theme="1"/>
        <rFont val="Arial"/>
        <family val="2"/>
      </rPr>
      <t>5M Electric Projection Screen</t>
    </r>
    <r>
      <rPr>
        <sz val="10"/>
        <color theme="1"/>
        <rFont val="Arial"/>
        <family val="2"/>
      </rPr>
      <t xml:space="preserve"> - comes with a remote control for ease of operation (</t>
    </r>
    <r>
      <rPr>
        <b/>
        <sz val="10"/>
        <color theme="1"/>
        <rFont val="Arial"/>
        <family val="2"/>
      </rPr>
      <t>Metroplan/Sapphire</t>
    </r>
    <r>
      <rPr>
        <sz val="10"/>
        <color theme="1"/>
        <rFont val="Arial"/>
        <family val="2"/>
      </rPr>
      <t xml:space="preserve">) – (apx. 8ft – Aspect ratio 16:10 - wide screen) Fixed to the ceiling/wall.  </t>
    </r>
  </si>
  <si>
    <t>LED Fresnel (1 x 75W Quad colour COB LED RGBW) – 5 or 7 DMX Selectable – 0-100% dimming with filter frame and barn doors to supply soft spotlight effects.</t>
  </si>
  <si>
    <t>LED Pars (18 x 10W quad colour LEDs with 40⁰ beam providing lighting effects</t>
  </si>
  <si>
    <r>
      <rPr>
        <b/>
        <sz val="10"/>
        <color theme="1"/>
        <rFont val="Arial"/>
        <family val="2"/>
      </rPr>
      <t>2.4m Electric Projection Screen</t>
    </r>
    <r>
      <rPr>
        <sz val="10"/>
        <color theme="1"/>
        <rFont val="Arial"/>
        <family val="2"/>
      </rPr>
      <t xml:space="preserve"> - comes with a remote control for ease of operation (</t>
    </r>
    <r>
      <rPr>
        <b/>
        <sz val="10"/>
        <color theme="1"/>
        <rFont val="Arial"/>
        <family val="2"/>
      </rPr>
      <t>Metroplan/Sapphire</t>
    </r>
    <r>
      <rPr>
        <sz val="10"/>
        <color theme="1"/>
        <rFont val="Arial"/>
        <family val="2"/>
      </rPr>
      <t xml:space="preserve">) – (apx. 8ft – Aspect ratio 16:10 - wide screen) Fixed to the ceiling/wall.  </t>
    </r>
  </si>
  <si>
    <t>Mic - JTS Single Receiver + 1 Handheld Microphone **** DO U NEED RACK MOUNTS?****</t>
  </si>
  <si>
    <t>Mic - JTS Single Receiver + 1 Lapel + Headset **** DO U NEED RACK MOUNTS?****</t>
  </si>
  <si>
    <t>Samson CO2 Condensor Microphone used as an AMBIENT MIC for livestreaming.</t>
  </si>
  <si>
    <t>https://www.cybermarket.co.uk/shop/speakers/audac-wp220-bluetooth-wall-panel-for-ares5a-scp-1668428.html?pid=1668428&amp;cq_src=google_ads&amp;cq_cmp=20567993707&amp;cq_con=&amp;cq_term=&amp;cq_med=pla&amp;cq_plac=&amp;cq_net=x&amp;cq_plt=gp&amp;gad_source=1&amp;gad_campaignid=20564395583&amp;gbraid=0AAAAAD_rBJ3M9m-Bt5Z0rjQvj8nDRs_iv&amp;gclid=Cj0KCQjwuvrBBhDcARIsAKRrkjfZ7FV6AUNATLRBYTg0e2GRSIK9hV086X2nhTXxlo4BeBMSRBcYVQAaAnvMEALw_wcB</t>
  </si>
  <si>
    <t>Audac WP220 Bluetooth Wall Panel</t>
  </si>
  <si>
    <t>https://www.cybermarket.co.uk/shop/amplifiers/accessories/audac-wb200-surface-mount-wall-box-1706361.html</t>
  </si>
  <si>
    <t>Dear xxx</t>
  </si>
  <si>
    <t xml:space="preserve">email here.                                                                                                                                                                     </t>
  </si>
  <si>
    <t xml:space="preserve">Proposal to provide Audio Visual Equipment/Services for: XXX - </t>
  </si>
  <si>
    <t>(Proposal Ref: XXX)</t>
  </si>
  <si>
    <t xml:space="preserve">Thank you for sparing the time to meet with me to view and discuss your current audio-visual equipment and </t>
  </si>
  <si>
    <t xml:space="preserve">requirements. I have pleasure in putting forward our recommendations to improve and enhance your system as </t>
  </si>
  <si>
    <t xml:space="preserve">discussed. If we have quoted for more than one element of Audio Visual just to say that each element can be ordered </t>
  </si>
  <si>
    <t>independently of the rest and we can re-address the remaining systems at a later stage which is often the case.</t>
  </si>
  <si>
    <t>Before I go into detail</t>
  </si>
  <si>
    <t xml:space="preserve"> I would like to make you aware of our Service Charges should you ever have the need of a </t>
  </si>
  <si>
    <t>professional Audio-Visual Technician</t>
  </si>
  <si>
    <t xml:space="preserve"> and these are currently £85 for call out plus £85 per hour thereafter whilst on site </t>
  </si>
  <si>
    <t>plus any parts used. We are usually no longer than an hour and our first-time fix rate is 96.5%.</t>
  </si>
  <si>
    <t>Although this is a firm quote</t>
  </si>
  <si>
    <t xml:space="preserve"> please consider this as a 'working document' and if our recommendations are not </t>
  </si>
  <si>
    <t xml:space="preserve">entirely what you are looking for or you have a different idea then let me know and we can re-work the proposal </t>
  </si>
  <si>
    <t>to suit you. We work on the 'give the customer what they want and need' rather than 'what we want' principle!</t>
  </si>
  <si>
    <t>Price Beat Promise</t>
  </si>
  <si>
    <t xml:space="preserve">We have quoted below a competitive price but in the unlikely event our prices are out of line. </t>
  </si>
  <si>
    <t>please tell us. We operate a Price Beat Promise and will beat any like for like quotation!</t>
  </si>
  <si>
    <t>Details of the Proposal below - Date Proposed - 09 June 2025</t>
  </si>
  <si>
    <t>XX Survey Feedback here to crib from and delete - overwrite this with feedback!</t>
  </si>
  <si>
    <t>XXX Existing System detail - overwrite this - talk about what they have.</t>
  </si>
  <si>
    <t>XXX Reasoning behind proposal - overwrite this - talk about what and why we are recommending.</t>
  </si>
  <si>
    <t xml:space="preserve">I mentioned that the majority of our clients get funding for the projects discussed and I attach not only a list of known </t>
  </si>
  <si>
    <t xml:space="preserve">funders but also a guide on how to go about things which I hope you will find useful. There are new funders being added </t>
  </si>
  <si>
    <t xml:space="preserve">to all the time and it is worth checking the local council's websites for details of funding for these community related </t>
  </si>
  <si>
    <t xml:space="preserve">projects designed to bring people together. </t>
  </si>
  <si>
    <t xml:space="preserve">You should only need to click on the relevant funder which will take you to their grant portal or website. All you need to do </t>
  </si>
  <si>
    <t>is persevere and you will find somebody to fund you either 100% mostly or at least a major part of it.</t>
  </si>
  <si>
    <t xml:space="preserve">A major funder as you will no doubt know is the Lottery and they have a special Community Fund for projects like yours </t>
  </si>
  <si>
    <t xml:space="preserve">and you can access this by clicking on the following link - Remember - those who pursue and persevere will get it as so </t>
  </si>
  <si>
    <t>many of our customers have - Good luck! https://www.tnlcommunityfund.org.uk/funding</t>
  </si>
  <si>
    <t>Audio/Sound System Installation</t>
  </si>
  <si>
    <t xml:space="preserve">Supply &amp; install the following equipment:  </t>
  </si>
  <si>
    <t>*</t>
  </si>
  <si>
    <t>1 x Simple to use</t>
  </si>
  <si>
    <t xml:space="preserve"> Mixer/Amplifier Combination (Mixer &amp; Amplifier) with sufficient inputs and simple front </t>
  </si>
  <si>
    <t>controls for controlling volumes (Toa/Denon) or</t>
  </si>
  <si>
    <t xml:space="preserve">1 x Simple to use (Remotely Operated anywhere in the room) Digital Sound System/Bundle (Digital </t>
  </si>
  <si>
    <t>Mixer</t>
  </si>
  <si>
    <t xml:space="preserve"> Amplifier &amp; Galaxy Tablet to control) with sufficient inputs to enable music to be played from Mobile </t>
  </si>
  <si>
    <t xml:space="preserve">Phone/Tablet/iPad/Laptop) (Behringer/Soundcraft) - No faders - Rack Mountable Note - Additional - £350 on </t>
  </si>
  <si>
    <t>total price shown below.</t>
  </si>
  <si>
    <t xml:space="preserve">4 x Wall mounted Speakers - recommended for the clarity and versatility for both vocal and music) fixed as </t>
  </si>
  <si>
    <t>discussed. Colour to fit in with décor (APART/JBL).</t>
  </si>
  <si>
    <t xml:space="preserve">1 x Professional Bluetooth Audio Receiver connected near your Amplifier and positioned in hall. This </t>
  </si>
  <si>
    <t>enables any music to be sent wirelessly from any Bluetooth enabled device such as an iPad</t>
  </si>
  <si>
    <t xml:space="preserve"> Smartphone</t>
  </si>
  <si>
    <t xml:space="preserve">Tablet or Laptop within 10-15m range. Has built in jack socket for jack plug connection to non-Bluetooth </t>
  </si>
  <si>
    <t>devices. Easy to use with push button pairing and if sound system switched on</t>
  </si>
  <si>
    <t xml:space="preserve"> no need to touch any other </t>
  </si>
  <si>
    <t>controls. (AV Link) - can affix with Velcro if necessary. To be sited within 3m of amplifier.</t>
  </si>
  <si>
    <t xml:space="preserve">1 x Hand-Held Radio Microphone System including receiver - used for congregation use Q&amp;A style - see </t>
  </si>
  <si>
    <t xml:space="preserve">dedicated Lectern (gooseneck) Mics for lecterns/pulpits etc. (JTS/Toa/Trantec/Audio Technica) </t>
  </si>
  <si>
    <t xml:space="preserve">1 x Lapel (Clip) Radio Microphone System including receiver - usually used by the presenter and clipped </t>
  </si>
  <si>
    <t>to a lapel etc (JTS/Toa/Trantec/Audio Technica) - includes free wireless headset.</t>
  </si>
  <si>
    <t xml:space="preserve">1 x Headset Radio Microphone System including receiver - this is used by the presenter and is near the </t>
  </si>
  <si>
    <t xml:space="preserve">mouth so no loss of signal when moving head (JTS/Toa/Trantec/Audio Technica). </t>
  </si>
  <si>
    <t xml:space="preserve">1 x Lectern (gooseneck) Radio Microphone System (for lectern/Pulpit/Mic Stand) for wide voice capture - </t>
  </si>
  <si>
    <t xml:space="preserve">Can be fixed to pulpit/lectern with a flange or clamp or can be fitted to an optional microphone stand (see </t>
  </si>
  <si>
    <t xml:space="preserve">below) (AVD - Hybrid Samson/Xvive) </t>
  </si>
  <si>
    <t>We would always suggest this equipment is housed in a cabinet for storage</t>
  </si>
  <si>
    <t xml:space="preserve"> security and to avoid equipment </t>
  </si>
  <si>
    <t>tampering and if we have not quoted for one then see our recommendations below.</t>
  </si>
  <si>
    <t xml:space="preserve">1 x JTS Wireless microphone charging Dock - 2-way intelligent charging doc. This provides a convenient </t>
  </si>
  <si>
    <t xml:space="preserve">place to store the microphone whilst silently charging the AA batteries. It can charge either handhelds or </t>
  </si>
  <si>
    <t>belt packs</t>
  </si>
  <si>
    <t xml:space="preserve"> max 2 at a time. Charge time 3 Hrs</t>
  </si>
  <si>
    <t>1 x Metal AV Cabinet to house/store all PA Equipment/Remotes etc. Sturdy</t>
  </si>
  <si>
    <t xml:space="preserve"> Lockable - (usually wall </t>
  </si>
  <si>
    <t>mounted) rack type Size to suit application (HxWxD) 590x550x550mm (12u)</t>
  </si>
  <si>
    <t xml:space="preserve"> 455x550x550mm (9u)</t>
  </si>
  <si>
    <t xml:space="preserve"> and </t>
  </si>
  <si>
    <t>325x550x550mm (6u) (RackyRax)</t>
  </si>
  <si>
    <t>1 x Wood Effect AV Cabinet to house/store all PA Equipment/Remotes etc. Sturdy</t>
  </si>
  <si>
    <t xml:space="preserve"> Lockable - Freestanding </t>
  </si>
  <si>
    <t>(can be bolted to floor or tethered to wall) Dimensions (HxWxD): 930x550x600mm (Sapphire/Metroplan)</t>
  </si>
  <si>
    <t xml:space="preserve">      </t>
  </si>
  <si>
    <t xml:space="preserve">      Price:</t>
  </si>
  <si>
    <t>£3488 or rent for just £29 per week (3 year term - see below)</t>
  </si>
  <si>
    <t xml:space="preserve">      For your consideration</t>
  </si>
  <si>
    <t xml:space="preserve">      Choice of Microphones as follows:</t>
  </si>
  <si>
    <t xml:space="preserve">We generally like to give these as options as if you already have good working microphones we can integrate </t>
  </si>
  <si>
    <t>with the new sound system and if you don't then the choice is yours</t>
  </si>
  <si>
    <t xml:space="preserve">       </t>
  </si>
  <si>
    <t xml:space="preserve">Hand-Held Radio Microphone System including receiver - used for congregation use Q&amp;A style - see </t>
  </si>
  <si>
    <t xml:space="preserve">dedicated Lectern (gooseneck) Microphone for lecterns/pulpits etc. (JTS/Toa/Trantec/Audio Technica) - </t>
  </si>
  <si>
    <t>£325 each.</t>
  </si>
  <si>
    <t xml:space="preserve">Lapel (Clip) Radio Microphone System including receiver - usually used by the presenter and clipped to a </t>
  </si>
  <si>
    <t>lapel etc (JTS/Toa/Trantec/Audio Technica) - £325 each.</t>
  </si>
  <si>
    <t xml:space="preserve">Headset Radio Microphone System including receiver - this is used by the presenter and is near the mouth </t>
  </si>
  <si>
    <t xml:space="preserve">so no loss of signal when moving head (JTS/Toa/Trantec/Audio Technica). Note - if you are purchasing a </t>
  </si>
  <si>
    <t xml:space="preserve">lapel mic you can add a separate headset which will work with the belt pack giving you a choice - see below </t>
  </si>
  <si>
    <t>for price - £349 each.</t>
  </si>
  <si>
    <t xml:space="preserve">JTS Wireless microphone charging Dock - 2-way intelligent charging doc. This provides a convenient </t>
  </si>
  <si>
    <t xml:space="preserve"> max 2 at a time. Charge time 3 Hrs - £144 each</t>
  </si>
  <si>
    <t xml:space="preserve">Lectern (gooseneck) Radio Microphone System (for lectern/Pulpit/Mic Stand) for wide voice capture - Can </t>
  </si>
  <si>
    <t xml:space="preserve">be fixed to pulpit/lectern with a flange or clamp or can be fitted to an optional microphone stand (see below) </t>
  </si>
  <si>
    <t>(AVD - Hybrid Samson/Xvive) Additional £389 each.</t>
  </si>
  <si>
    <t xml:space="preserve">Lectern (gooseneck) Microphone (Cabled) for wide voice capture - Can be fixed to pulpit/lectern with a </t>
  </si>
  <si>
    <t>flange or clamp or can be fitted to an optional microphone stand (see below)</t>
  </si>
  <si>
    <t xml:space="preserve"> in a fixed XLR socket (Audio </t>
  </si>
  <si>
    <t>Technica) - Additional £149 each or £178 with stand.</t>
  </si>
  <si>
    <t xml:space="preserve">Boundary (ambient) Radio Microphone System for wide voice capture - This is a 'flat' microphone for use </t>
  </si>
  <si>
    <t xml:space="preserve">on tables/altars and covers a wide range for voice capture - can be hidden with cloth - Comes with a </t>
  </si>
  <si>
    <t xml:space="preserve">belt/battery pack. (JTS/Pulse) - Additional £329 each </t>
  </si>
  <si>
    <t xml:space="preserve">Ambient - Desk Top Radio Microphone System for wide voice capture - This is a microphone for use on </t>
  </si>
  <si>
    <t xml:space="preserve">tables with a stand to covers a wide range for voice capture - Comes with a belt/battery pack and stand </t>
  </si>
  <si>
    <t xml:space="preserve">(JTS/Samson) - Additional £389 each </t>
  </si>
  <si>
    <t xml:space="preserve">Hanging (ambient) Cabled Microphone - for picking up congregation/choir etc - cabled - (Audio </t>
  </si>
  <si>
    <t>Technica) = Additional £299 each</t>
  </si>
  <si>
    <t xml:space="preserve">Headset Microphone to be used with lapel system as an alternative to the clip-on lapel mic which comes </t>
  </si>
  <si>
    <t>with the system - Additional £69 each.</t>
  </si>
  <si>
    <t>Microphone Stand - Additional £35 each.</t>
  </si>
  <si>
    <t>Other items of interest</t>
  </si>
  <si>
    <t>Metal AV Cabinet to house/store all PA Equipment/Remotes etc. Sturdy</t>
  </si>
  <si>
    <t xml:space="preserve"> Lockable - Metal Compact wall </t>
  </si>
  <si>
    <t>mounted rack type with shelves (RackyRax) - Additional £279</t>
  </si>
  <si>
    <t>Wood effect AV Cabinet to house/store all PA Equipment/Remotes etc. Sturdy</t>
  </si>
  <si>
    <t>Wood Effect (can be bolted to floor or tethered to wall) (Sapphire/Metroplan) - Additional £399</t>
  </si>
  <si>
    <t xml:space="preserve">CD/Media Player for playing music with CD/MP3/USB playback &amp; Remote Control (Denon/Teac) - </t>
  </si>
  <si>
    <t>Additional £289</t>
  </si>
  <si>
    <t xml:space="preserve">controls. (AV Link) - can affix with Velcro if necessary. To be sited within 3m of amplifier. - Additional £195. </t>
  </si>
  <si>
    <t xml:space="preserve">Phono socket (upgrade) on wall to connect to system with Free jack-phono lead (all supplied - as above) - </t>
  </si>
  <si>
    <t>Additional £129.</t>
  </si>
  <si>
    <t xml:space="preserve">Additional Wall or Ceiling mounted Speakers (APART/JBL) - recommended for the clarity and versatility </t>
  </si>
  <si>
    <t>for both vocal and music) - colour to suit surrounding</t>
  </si>
  <si>
    <t xml:space="preserve"> fixed as discussed - Additional £149 each.</t>
  </si>
  <si>
    <t>Speaker On/Off - Volume Control unit - Attenuator - Additional £59 each.</t>
  </si>
  <si>
    <t xml:space="preserve">Graphic Equaliser (Behringer/DB) to improve sound quality and adjust frequency band to block unwanted </t>
  </si>
  <si>
    <t xml:space="preserve">sounds such as howling - Note - This may be necessary if the room size/structure/shape dictates it - </t>
  </si>
  <si>
    <t>Additional - £297</t>
  </si>
  <si>
    <t>iPad (to accompany Digital Mixer) Configured</t>
  </si>
  <si>
    <t xml:space="preserve"> and software loaded - Additional £399 or</t>
  </si>
  <si>
    <t>Samsung Galaxy Tab (to accompany Digital Mixer) Configured</t>
  </si>
  <si>
    <t xml:space="preserve"> and software loaded - Additional £299</t>
  </si>
  <si>
    <t xml:space="preserve">Simple to use Remote Mixer with 8 Channels/Faders for use without iPad etc - Upgrade. </t>
  </si>
  <si>
    <t>Simple to use Wireless Mixer including Remote Controller and Amplifier including</t>
  </si>
  <si>
    <t xml:space="preserve"> 8 Channel Mixer (KD) </t>
  </si>
  <si>
    <t xml:space="preserve">with faders to control sound enabling operation anywhere in the church/hall. - Additional £898 - See Fact </t>
  </si>
  <si>
    <t>Sheet or</t>
  </si>
  <si>
    <t xml:space="preserve">      Digital Mixer with 12 Channels for use with iPad/Tablet/Smart Phone etc - Upgrade</t>
  </si>
  <si>
    <t xml:space="preserve">Remote Digital Sound System/Bundle including Digital Mixer and Amplifier with sufficient inputs to enable </t>
  </si>
  <si>
    <t xml:space="preserve">music to be played from iPad/Mp3/Laptop/Smart Phone (not included) (Behringer/Soundcraft) - No faders - </t>
  </si>
  <si>
    <t>Rack Mountable - Additional - £725</t>
  </si>
  <si>
    <t xml:space="preserve">Hybrid Digital Sound System/Bundle including Digital Mixer (Desk) and Amplifier with faders and sufficient </t>
  </si>
  <si>
    <t xml:space="preserve">inputs to enable music to be played from iPad/Mp3/Laptop/Smart Phone (not included) (Alto/Behringer) -- </t>
  </si>
  <si>
    <t>Additional - £889</t>
  </si>
  <si>
    <t xml:space="preserve">Digital Stage Box for 16 Channel Digital Mixer (Snake) including 8 XLR inputs and 8 Outputs - Additional </t>
  </si>
  <si>
    <t xml:space="preserve">      Larger Digital Mixer/Amp Systems</t>
  </si>
  <si>
    <t xml:space="preserve">32 Channel Digital Sound System/Bundle including Digital Mixer (Desk) and Amplifier with faders and </t>
  </si>
  <si>
    <t xml:space="preserve">sufficient inputs to enable music to be played from iPad/Mp3/Laptop/Smart Phone (not included) </t>
  </si>
  <si>
    <t>(Alto/Behringer) -- Additional - £1750</t>
  </si>
  <si>
    <t>Digital Stage Box for 32 Channel Digital Mixer (Snake) - Additional £990</t>
  </si>
  <si>
    <t xml:space="preserve">   iPad/Tablet - Configured to work with Digital Mixer as above - with software loaded.</t>
  </si>
  <si>
    <t>Professional Bluetooth Receiver Installation</t>
  </si>
  <si>
    <t xml:space="preserve">Tablet or Laptop within 10-15m. Has built in jack socket for jack plug connection to non-Bluetooth devices. </t>
  </si>
  <si>
    <t>Easy to use with push button pairing and if sound system switched on</t>
  </si>
  <si>
    <t xml:space="preserve"> no need to touch any other controls. </t>
  </si>
  <si>
    <t>(AV Link) - can affix with Velcro if necessary.</t>
  </si>
  <si>
    <t>£399 - Note £199 if done alongside any other work</t>
  </si>
  <si>
    <t>Professional Audio Streamer</t>
  </si>
  <si>
    <t xml:space="preserve">            Supply &amp; install the following equipment:  </t>
  </si>
  <si>
    <t xml:space="preserve">1 x Audio Streamer (Wiim Pro) connected to your Internet and amplifier - this enables any music to be sent </t>
  </si>
  <si>
    <t>wirelessly from an iPad</t>
  </si>
  <si>
    <t xml:space="preserve"> Mobile phone or tablet within the building through WIFI so no range restrictions like </t>
  </si>
  <si>
    <t>Bluetooth. Works with Spotify</t>
  </si>
  <si>
    <t xml:space="preserve"> Amazon Music</t>
  </si>
  <si>
    <t xml:space="preserve"> SoundCloud and more.  Allows for easy</t>
  </si>
  <si>
    <t xml:space="preserve"> wireless connectivity to the </t>
  </si>
  <si>
    <t xml:space="preserve">audio system to play music via a phone.   </t>
  </si>
  <si>
    <t xml:space="preserve">      Price: £399 - if done alongside other work otherwise £599</t>
  </si>
  <si>
    <t>Wireless HDMI Extender System Installation</t>
  </si>
  <si>
    <t xml:space="preserve">1 x Wireless HDMI Extender system including Transmitter and Receiver allowing HDMI to be sent over the </t>
  </si>
  <si>
    <t>air without HDMI Cables from Laptop to Screen (ACCSOON)</t>
  </si>
  <si>
    <t xml:space="preserve">      Price: £899  </t>
  </si>
  <si>
    <t>Additional Receivers - £299 each (ACCSOON)</t>
  </si>
  <si>
    <t>Hearing Loop System Installation</t>
  </si>
  <si>
    <t>Supply &amp; install the following equipment:</t>
  </si>
  <si>
    <t xml:space="preserve">1 x Induction Hearing Loop System including Induction Loop Amplifier (Signet/Ampetronic) - Optimum </t>
  </si>
  <si>
    <t xml:space="preserve">power for size of Hall &amp; Induction Loop Cable if/as required (available in colours to suit surroundings) </t>
  </si>
  <si>
    <t>Note - If part of an Audio installation</t>
  </si>
  <si>
    <t xml:space="preserve"> the loop amplifier will be sited alongside the other Audio equipment</t>
  </si>
  <si>
    <t xml:space="preserve">housed in a dedicated Audio cabinet. </t>
  </si>
  <si>
    <t>Commissioned &amp; connected to existing/proposed sound system where installed.</t>
  </si>
  <si>
    <t>£1298 or rent for just £12 per week</t>
  </si>
  <si>
    <t>Hearing Loop Tester - enables non-hearing aid wearers to use and test the loop - Additional £69.</t>
  </si>
  <si>
    <t>Loop active indicator plate illuminates to alert the hard of hearing to the fact that a loop system is present</t>
  </si>
  <si>
    <t>so they can switch their hearing aid over to the telecoil setting. - Additional £99</t>
  </si>
  <si>
    <t xml:space="preserve">Note If purchasing Loop System Installation only as a stand-alone item and no existing PA </t>
  </si>
  <si>
    <t>Amplifier/System</t>
  </si>
  <si>
    <t xml:space="preserve">As above with Loop Ambient Microphone (fixed to wall/ceiling) if no other mic purchased - see Choice of </t>
  </si>
  <si>
    <t>Microphones below.</t>
  </si>
  <si>
    <t>Please note</t>
  </si>
  <si>
    <t xml:space="preserve"> in installations for just a loop system with no Sound System</t>
  </si>
  <si>
    <t xml:space="preserve"> we believe it is essential that you </t>
  </si>
  <si>
    <t xml:space="preserve">have a further microphone to be used by the person speaking which will enhance pick up by hearing aids. </t>
  </si>
  <si>
    <t>This can be a simple cabled mic or a wireless type - see below for details. If either option is taken</t>
  </si>
  <si>
    <t xml:space="preserve"> then there </t>
  </si>
  <si>
    <t>is no need for the Ambient mic.</t>
  </si>
  <si>
    <t>This Loop Amplifier will be Wall Mounted.</t>
  </si>
  <si>
    <t xml:space="preserve">      Choice of Microphones &amp; accessories</t>
  </si>
  <si>
    <t>Wireless Microphone Systems including receiver unit - Lapel (for presenter use)</t>
  </si>
  <si>
    <t xml:space="preserve"> Hand-held (for </t>
  </si>
  <si>
    <t xml:space="preserve">audience/congregation use) (JTS/Toa/Trantec/Audio Technica) with stand for halls - Additional £325 each </t>
  </si>
  <si>
    <t>or</t>
  </si>
  <si>
    <t>Wired Microphone</t>
  </si>
  <si>
    <t xml:space="preserve"> microphone stand and 5m Cable</t>
  </si>
  <si>
    <t xml:space="preserve"> 1 x XLR Wall Connections cabled back to Sound </t>
  </si>
  <si>
    <t>System - To connect Microphone - Additional £159 each.</t>
  </si>
  <si>
    <t xml:space="preserve"> max 2 at a time. Charge time 3 Hrs - £144</t>
  </si>
  <si>
    <t>Projector &amp; Screen Installation</t>
  </si>
  <si>
    <t xml:space="preserve">1 x 4000 Lumens (Ultra bright) WXGA Multimedia Data Projector - Aspect Ratio 16:10 - wide screen </t>
  </si>
  <si>
    <t xml:space="preserve">display (same as laptop/iPad etc) for HDMI output - comes with a remote control for ease of operation </t>
  </si>
  <si>
    <t>(Optoma/BenQ/NEC/Epson/InFocus) ceiling/beam/wall (side) mounted with digital keystone correction.</t>
  </si>
  <si>
    <t xml:space="preserve">1 x 2.4m Electric Projection Screen - comes with a remote control for ease of operation </t>
  </si>
  <si>
    <t xml:space="preserve">(Metroplan/Sapphire) - (apx. 8ft - Aspect ratio 16:10 - wide screen) Fixed to the ceiling/wall.  </t>
  </si>
  <si>
    <t xml:space="preserve">1 x HDMI/AV Laptop Connection point linked to both the Visual (Projector/TV/Monitor) and Sound Systems </t>
  </si>
  <si>
    <t>enabling both Sound and Vision to be broadcast. Positioned as discussed</t>
  </si>
  <si>
    <t xml:space="preserve"> at the front. Includes all the </t>
  </si>
  <si>
    <t>cables</t>
  </si>
  <si>
    <t xml:space="preserve"> connections and components enabling the system to work.</t>
  </si>
  <si>
    <t xml:space="preserve">NOTE - The system may include Cat6 HDMI Extenders and/or a Cat6 /HDMI Distribution System enabling </t>
  </si>
  <si>
    <t xml:space="preserve">HDMI to be sent over Cat6 greater than a 7m distance. This ensures no loss of image with ever increasing </t>
  </si>
  <si>
    <t>image resolutions being transmitted by laptops and Blu-Rays. Or</t>
  </si>
  <si>
    <t xml:space="preserve">Note - The System will be using a Wireless HDMI Extender kit including Transmitter and Receiver </t>
  </si>
  <si>
    <t>allowing HDMI to be sent over the air without HDMI Cables from Laptop to Screen (ACCSOON)</t>
  </si>
  <si>
    <t>£3688 or rent for just £30 per week</t>
  </si>
  <si>
    <t>?</t>
  </si>
  <si>
    <t>1 x 5000 Lumens Multimedia Data Projector (all details as above) - Additional £495</t>
  </si>
  <si>
    <t>Electrically Operated Projection Screen (Metroplan/Sapphire etc</t>
  </si>
  <si>
    <t xml:space="preserve">) (size as quoted above) with remote </t>
  </si>
  <si>
    <t>control - Additional £595</t>
  </si>
  <si>
    <t>3m (10ft) wide Screen upgrade - including a 5000 lumens projector - Additional £995.</t>
  </si>
  <si>
    <t>49"/50" LED HD TV/Monitor Screen (Samsung/LG etc.) - Wall Mounted with mount - Additional £899</t>
  </si>
  <si>
    <t xml:space="preserve">1 x Professional Blu-Ray/DVD player with operators window for playing Video Content </t>
  </si>
  <si>
    <t>(Tascam/Sony/Panasonic etc) - Additional £349</t>
  </si>
  <si>
    <t xml:space="preserve">1 x Screen Auto Trigger System to automatically drop down (and retract) electric screens when the </t>
  </si>
  <si>
    <t>Projector is turned on/off - Additional £279</t>
  </si>
  <si>
    <t xml:space="preserve">1 x WIFI Dongle to cast images from device to screen wirelessly (note - Good for static images and not so </t>
  </si>
  <si>
    <t>good for movies/clips due to lag) - Also see Novocast details below (Chromecast/OEM etc) Additional £149</t>
  </si>
  <si>
    <t xml:space="preserve">1 x Wireless Presentation Remote - Controls slideshows with Red Laser Pointer (Logitech/Kensington)- </t>
  </si>
  <si>
    <t>USB - Additional £39</t>
  </si>
  <si>
    <t xml:space="preserve">1 x Small Comfort Monitor on stand - 24" Screen attached to system to act as prompt for speaker - </t>
  </si>
  <si>
    <t>Additional £598</t>
  </si>
  <si>
    <t xml:space="preserve">Additional HDMI/AV Laptop Connection point linked to both the Visual (Projector/TV/Monitor) and Sound </t>
  </si>
  <si>
    <t>Systems.  in a different location - Additional £399</t>
  </si>
  <si>
    <t xml:space="preserve">Wireless HDMI Extender system including Transmitter and Receiver allowing HDMI to be sent over the air </t>
  </si>
  <si>
    <t xml:space="preserve">without HDMI Cables from Laptop to Screen (ACCSOON) - Additional £899  </t>
  </si>
  <si>
    <t xml:space="preserve">Additional Wireless HDMI Receivers - £299 each </t>
  </si>
  <si>
    <t xml:space="preserve">       Sales guys please Note - when considering using a more powerful projector if the screen size upgrade is </t>
  </si>
  <si>
    <t>required.</t>
  </si>
  <si>
    <t>Sound System including</t>
  </si>
  <si>
    <t xml:space="preserve"> simple to use</t>
  </si>
  <si>
    <t xml:space="preserve"> Mixer/Amplifier Combination with sufficient inputs (Toa/Clever </t>
  </si>
  <si>
    <t xml:space="preserve">Acoustics)   </t>
  </si>
  <si>
    <t xml:space="preserve">2 x Wall or Ceiling mounted Speakers (APART/JBL) - recommended for the clarity and versatility for both </t>
  </si>
  <si>
    <t>vocal and music) - colour to suit surrounding</t>
  </si>
  <si>
    <t xml:space="preserve"> fixed as discussed.</t>
  </si>
  <si>
    <t>Wireless Microphone System including receiver unit - Lapel or Headset (for presenter use)</t>
  </si>
  <si>
    <t xml:space="preserve">audience/congregation use) (JTS/Toa/Trantec/Audio Technica etc.) </t>
  </si>
  <si>
    <t xml:space="preserve">Wireless Pulpit/Lectern Cardioid (gooseneck) Microphone for wide voice capture - Can be fixed with </t>
  </si>
  <si>
    <t xml:space="preserve">flange or clamp or can be fitted to a microphone stand (additional £29) - Comes with a belt/battery pack. </t>
  </si>
  <si>
    <t xml:space="preserve">CD/Media Player for playing music with CD/MP3/USB playback &amp; Remote Control (Denon/Apart) - </t>
  </si>
  <si>
    <t>Additional £249</t>
  </si>
  <si>
    <t>Bluetooth Audio Receiver (AV Link) connected to your Amplifier</t>
  </si>
  <si>
    <t xml:space="preserve"> this enables any music to be sent </t>
  </si>
  <si>
    <t>wirelessly from any Bluetooth enabled device such as a laptop</t>
  </si>
  <si>
    <t xml:space="preserve"> iPad</t>
  </si>
  <si>
    <t xml:space="preserve"> Smartphone or Tablet - Range 10-15m. </t>
  </si>
  <si>
    <t xml:space="preserve">Also includes Aux socket for jack plug connection to non-Bluetooth devices. - Additional £159. </t>
  </si>
  <si>
    <t>Bluetooth Audio Receiver (TP Link) connected to your Amplifier</t>
  </si>
  <si>
    <t xml:space="preserve"> Smartphone or Tablet - Range 10-</t>
  </si>
  <si>
    <t>15m.- where the audio control is within the church and receiver is in line of sight - Additional £89</t>
  </si>
  <si>
    <t>VGA to HDMI Adaptor - Additional £25</t>
  </si>
  <si>
    <t>TV Monitor Screen Installation</t>
  </si>
  <si>
    <t>1 x 60" LED HD TV Monitor Screen (Samsung/LG/Hisense) - Wall Mounted with mount or Trolley.</t>
  </si>
  <si>
    <t xml:space="preserve">1 x HDMI/AV Laptop Connection point linked to both the Visual (Projector/TV Monitor) and Sound </t>
  </si>
  <si>
    <t>Systems. Positioned as discussed</t>
  </si>
  <si>
    <t xml:space="preserve"> at the front.</t>
  </si>
  <si>
    <t>£1895 or rent for just £16 per week (3 year term - see below)</t>
  </si>
  <si>
    <t xml:space="preserve">  For your consideration</t>
  </si>
  <si>
    <t>Upgrade to 65" TV Monitor Screen - Additional £395</t>
  </si>
  <si>
    <t>Upgrade to 70" TV Monitor Screen - Additional £545</t>
  </si>
  <si>
    <t>Upgrade to 75" TV Monitor Screen - Additional £745</t>
  </si>
  <si>
    <t>Upgrade to 85" TV Monitor Screen - Additional £900</t>
  </si>
  <si>
    <t>1 x Soundbar - (LG/Samsung/Sony) - Additional £294</t>
  </si>
  <si>
    <t xml:space="preserve">Add 1 x Small Sound System including Mixer/Amplifier and 2 x Wall/Ceiling mounted Speakers (APART/JBL) </t>
  </si>
  <si>
    <t>- Additional - £499</t>
  </si>
  <si>
    <t>1 x TV Trolley upgrade for 75" + TV/Monitors - extra high - additional £200</t>
  </si>
  <si>
    <t xml:space="preserve">1 x TV Trolley upgrade to a Mechanically Operated version to allow moving very large TV/Monitor screens </t>
  </si>
  <si>
    <t>(75" +) to be lowered to be moved around without toppling over - Additional £998</t>
  </si>
  <si>
    <t xml:space="preserve">1 x Electric TV Trolley upgrade to an Electro/ Mechanically Operated version to allow moving very large </t>
  </si>
  <si>
    <t>TV/Monitor screens (75" +) to be lowered to be moved around without toppling over - Additional £1199</t>
  </si>
  <si>
    <t>Repeater 40" Screens - on stand or mounted to a wall/column - Additional £995 each.</t>
  </si>
  <si>
    <t>Note</t>
  </si>
  <si>
    <t xml:space="preserve"> if more than 1 TV Screen is required or is used in conjunction with a projector then a distribution system </t>
  </si>
  <si>
    <t>is needed</t>
  </si>
  <si>
    <t xml:space="preserve"> and this is an Additional £325</t>
  </si>
  <si>
    <t xml:space="preserve">Projector &amp; Screen Installation - Double Drop/Dual Winch - 2m Wide Screen - </t>
  </si>
  <si>
    <t>Front Projection</t>
  </si>
  <si>
    <t xml:space="preserve">Supply &amp; install the following equipment: - </t>
  </si>
  <si>
    <t xml:space="preserve">1 x 4000 Lumens (Ultra bright) WXGA Multimedia Ceiling/Side Wall Mounted Data Projector - Aspect Ratio </t>
  </si>
  <si>
    <t xml:space="preserve">16:10 - wide screen display for HDMI output with Vertical &amp; Horizontal keystone for digital image correction </t>
  </si>
  <si>
    <t>(Optoma/BenQ/Sanyo/NEC/Dell/Epson etc.) with mount.</t>
  </si>
  <si>
    <t xml:space="preserve">1 x Double Drop 2m wide (apx. 6.5ft - Aspect ratio 16:10 - wide screen) Wall mounted Electrically Operated </t>
  </si>
  <si>
    <t>Projection Screen (Metroplan/Sapphire etc</t>
  </si>
  <si>
    <t xml:space="preserve">) with remote control and double drop winch action. Located at the </t>
  </si>
  <si>
    <t xml:space="preserve">rear of the arch when not used but drops down automatically to a pre-calculated level for optimum viewing. </t>
  </si>
  <si>
    <t>See link below for examples of work done.</t>
  </si>
  <si>
    <t>£8125 or rent for just £66 per week (3 year term - see below)</t>
  </si>
  <si>
    <t xml:space="preserve">Note - If we have quoted a 3m screen with 5000 lumens projector and feel this is too much for the hall we </t>
  </si>
  <si>
    <t>can install a 2.4m screen with 4000 lumens projector offering a reduction of £499 should you wish.</t>
  </si>
  <si>
    <t>2.4 m (8ft) wide screen - Additional £470</t>
  </si>
  <si>
    <t>3m (10ft) wide - including a 5000 lumens projector - Additional £2175</t>
  </si>
  <si>
    <t>3.5m (11.5ft) wide - including a 5000 lumens projector - Additional £2863.</t>
  </si>
  <si>
    <t>5000 Lumens Multimedia Data Projector (all details as above - Hitachi/Epson) - Additional £595</t>
  </si>
  <si>
    <t>6000 Lumens Multimedia Data Projector (all details as above - Hitachi/Epson) - Additional £1999</t>
  </si>
  <si>
    <t>Video Links - To view links</t>
  </si>
  <si>
    <t xml:space="preserve"> press Ctrl and left hand mouse button together or copy and paste into your browser)</t>
  </si>
  <si>
    <t xml:space="preserve">      https://www.youtube.com/watch?v=wnqm-BrN_Y4</t>
  </si>
  <si>
    <t xml:space="preserve">Projector &amp; Screen Installation - Double Drop/Dual Winch - 2.4m Wide Screen - </t>
  </si>
  <si>
    <t xml:space="preserve">1 x 5000 Lumens (Ultra bright) WXGA Multimedia Ceiling/Side Wall Mounted Data Projector - Aspect Ratio </t>
  </si>
  <si>
    <t xml:space="preserve">1 x Double Drop 2.4m wide (apx. 8ft - Aspect ratio 16:10 - wide screen) Wall mounted Electrically Operated </t>
  </si>
  <si>
    <t xml:space="preserve">See link below for examples of work done.  </t>
  </si>
  <si>
    <t>£8595 or rent for just £70 per week (3 year term - see below)</t>
  </si>
  <si>
    <t>3 m (10ft) wide screen - Additional £1705</t>
  </si>
  <si>
    <t xml:space="preserve">Projector &amp; Screen Installation - Double Drop/Dual Winch - 3m Wide Screen - </t>
  </si>
  <si>
    <t xml:space="preserve">1 x Double Drop 3m wide (apx. 10ft - Aspect ratio 16:10 - wide screen) Wall mounted Electrically Operated </t>
  </si>
  <si>
    <t xml:space="preserve">See link below for examples of work done.   </t>
  </si>
  <si>
    <t>£10300 or rent for just £84 per week (3 year term - see below)</t>
  </si>
  <si>
    <t>3.5 m (10ft) wide screen - Additional £680</t>
  </si>
  <si>
    <t xml:space="preserve">Projector &amp; Screen Installation - Electrically Operated Swing Out on Boom arm - </t>
  </si>
  <si>
    <t>2m Wide Screen</t>
  </si>
  <si>
    <t xml:space="preserve">1 x Electrically Operated Swing Out Projection Screen on Boom 2m wide (apx. 6.5ft - Aspect ratio 16:10 - </t>
  </si>
  <si>
    <t>wide screen) Column/Wall mounted (Draper/Metroplan/Sapphire etc</t>
  </si>
  <si>
    <t>) Positioned</t>
  </si>
  <si>
    <t xml:space="preserve"> flat on side wall/arch when </t>
  </si>
  <si>
    <t xml:space="preserve">not used but swings out at right angles automatically for optimum viewing. with remote control. See link below </t>
  </si>
  <si>
    <t>for examples. Note - A Manually operated version will save you £1000 on the overall price.</t>
  </si>
  <si>
    <t>£8588 or rent for just £70 per week (3 year term - see below)</t>
  </si>
  <si>
    <t>2.4m (8ft) wide - including a 4000 lumens projector - Additional £495.</t>
  </si>
  <si>
    <t xml:space="preserve">1 x Additional HDMI/AV Laptop Connection point linked to both the Visual (Projector/TV/Monitor) and Sound </t>
  </si>
  <si>
    <t>Why not add an HDMI Wireless System to go with your cabled solution.</t>
  </si>
  <si>
    <t xml:space="preserve">Show your presentations on the move. Wireless Presentation Systems let Windows &amp; iOS devices connect to your media </t>
  </si>
  <si>
    <t>system over the air. Ideally suited for PowerPoint</t>
  </si>
  <si>
    <t xml:space="preserve"> Keynote and Easy Worship (without embedded video) or for streaming </t>
  </si>
  <si>
    <t xml:space="preserve">YouTube or pre-prepared videos using the wireless app. </t>
  </si>
  <si>
    <t>Don't be tied to the lectern</t>
  </si>
  <si>
    <t xml:space="preserve"> go wireless! Laptop support for Windows</t>
  </si>
  <si>
    <t xml:space="preserve"> Chromebook and Mac</t>
  </si>
  <si>
    <t xml:space="preserve"> Chromecast (Android) and Airplay </t>
  </si>
  <si>
    <t>(Apple) support for mobile devices</t>
  </si>
  <si>
    <t xml:space="preserve"> Great touch screen support for control and annotation</t>
  </si>
  <si>
    <t xml:space="preserve"> supplied with local WIFI router if no </t>
  </si>
  <si>
    <t xml:space="preserve">Wi-Fi installed. </t>
  </si>
  <si>
    <t>This product is the only one</t>
  </si>
  <si>
    <t xml:space="preserve"> at this price band</t>
  </si>
  <si>
    <t xml:space="preserve"> which will work with all the different devices/platforms that we know works </t>
  </si>
  <si>
    <t>and have tried and tested many times.</t>
  </si>
  <si>
    <t xml:space="preserve">1 x Video Transmission Dual-Band HDMI Wireless Transmitter &amp; Receiver - Up to 350m range.  This is </t>
  </si>
  <si>
    <t xml:space="preserve">suitable for 1 screen - You will need one receiver for each additional screen (£488 each to a maximum of 4 </t>
  </si>
  <si>
    <t xml:space="preserve">screens) Commissioned and connected to your existing visual system. </t>
  </si>
  <si>
    <t>Price - £798</t>
  </si>
  <si>
    <t>AV Desk/Furniture - Do you need a desk to operate from?</t>
  </si>
  <si>
    <t xml:space="preserve">Turning Leaf AV Lockable Small Wood Effect Cabinet/Desk - 06 - (1.5m wide x 790mm deep x 1027mm </t>
  </si>
  <si>
    <t>high)</t>
  </si>
  <si>
    <t xml:space="preserve">All fully installed and commissioned with basic training.  </t>
  </si>
  <si>
    <t xml:space="preserve">Note - This looks ideal for what you need and will sit along the AV Cabinet quoted but could explore other options </t>
  </si>
  <si>
    <t xml:space="preserve">if you so wish. We work with other local specialist church furniture company and also and local cabinet maker and </t>
  </si>
  <si>
    <t>these will quote and make to a spec.</t>
  </si>
  <si>
    <t>Website link - To view links</t>
  </si>
  <si>
    <t xml:space="preserve"> press Ctrl and left-hand mouse button together or copy and paste into your browser)</t>
  </si>
  <si>
    <t xml:space="preserve">       https://www.turning-leaf.org/product/mixing-desk-cabinet-06/</t>
  </si>
  <si>
    <t xml:space="preserve">      Price: £1343 or rent for just £11 per week</t>
  </si>
  <si>
    <t>Projection Screen Installation Option - Double Drop/Dual Winch</t>
  </si>
  <si>
    <t xml:space="preserve">Supply and install the following equipment: - </t>
  </si>
  <si>
    <t xml:space="preserve">1 x Double Drop 2m wide (apx. 6.5ft - Aspect ratio 16:10 - wide screen) Wall/Ceiling mounted Projection </t>
  </si>
  <si>
    <t>Screen with double drop winch action. Hidden at the rear of the arch when not used but hangs down to a pre-</t>
  </si>
  <si>
    <t>calculated level for optimum viewing. See link below for examples of work done - Additional £2700.</t>
  </si>
  <si>
    <t>Long Throw Projector Option</t>
  </si>
  <si>
    <t xml:space="preserve">1 x 7000 Lumens (Ultra bright) WXGA Multimedia Long throw Data Projector with special long throw lens to </t>
  </si>
  <si>
    <t xml:space="preserve">fill the screen from an extended distance - Aspect Ratio 16:10 - wide screen display for HDMI output </t>
  </si>
  <si>
    <t xml:space="preserve">(Optoma/BenQ/NEC/Epson/InFocus/Epson etc.) ceiling/wall (side) mounted with digital horizontal and vertical </t>
  </si>
  <si>
    <t>keystone correction. - Additional £3300</t>
  </si>
  <si>
    <t>Laptop?</t>
  </si>
  <si>
    <t>For Streaming/Zoom Systems</t>
  </si>
  <si>
    <t xml:space="preserve"> you will need a powerful laptop with a good processor and at least 16 GB memory - see </t>
  </si>
  <si>
    <t>spec below. If you need a new one</t>
  </si>
  <si>
    <t xml:space="preserve"> we can supply the following at our cost price and set it up the way it needs to be and </t>
  </si>
  <si>
    <t xml:space="preserve">know this will work well with your professional broadcasting solution. We must stress you will need this as a minimum </t>
  </si>
  <si>
    <t>requirement to make things work</t>
  </si>
  <si>
    <t xml:space="preserve">Supply the following equipment:  </t>
  </si>
  <si>
    <t>Full size Laptop - capable of live streaming</t>
  </si>
  <si>
    <t xml:space="preserve"> with </t>
  </si>
  <si>
    <t>o</t>
  </si>
  <si>
    <t xml:space="preserve">16 GB Memory </t>
  </si>
  <si>
    <t xml:space="preserve">Fast Solid-State Drive (512GB) </t>
  </si>
  <si>
    <t>Fast Processor - (Intel I7 or Ryzen 7)</t>
  </si>
  <si>
    <t xml:space="preserve">Graphics Card (GPU): NVIDIA GeForce RTX 3060 or better. This helps with processing video </t>
  </si>
  <si>
    <t>smoothly</t>
  </si>
  <si>
    <t xml:space="preserve"> like having a special tool for video tasks.</t>
  </si>
  <si>
    <t xml:space="preserve">Network/Ethernet socket </t>
  </si>
  <si>
    <t>Multiple USB ports</t>
  </si>
  <si>
    <t>Speakers/Webcam/Microphone/Headphone Socket</t>
  </si>
  <si>
    <t>Windows 11</t>
  </si>
  <si>
    <t xml:space="preserve">      Price £800 + VAT</t>
  </si>
  <si>
    <t xml:space="preserve">Microsoft Office Latest Pro Version- including Word/Power Point etc. - Pre-loaded - Additional £99  </t>
  </si>
  <si>
    <t>Stage lighting Installation - Horizontal Bar in parallel to stage front</t>
  </si>
  <si>
    <t>1 x Fixed Lighting Bar - Horizontal at height positioned parallel to stage front.</t>
  </si>
  <si>
    <t xml:space="preserve">2 x LED Fresnel (1 x 75W Quad colour COB LED RGBW) - 5 or 7 DMX Selectable - 0-100% dimming with </t>
  </si>
  <si>
    <t>filter frame and barn doors to supply soft spotlight effects.</t>
  </si>
  <si>
    <t>4 x LED Pars (18 x 10W quad colour LEDs with 40° beam providing lighting effects</t>
  </si>
  <si>
    <t>1 x DMX Controller (DMX 192 Channel - 30 banks each with 8 programmable scenes)</t>
  </si>
  <si>
    <t>1 x DMX controller input wall box</t>
  </si>
  <si>
    <t>Includes all cables</t>
  </si>
  <si>
    <t xml:space="preserve"> connectors</t>
  </si>
  <si>
    <t xml:space="preserve"> surface trunking</t>
  </si>
  <si>
    <t xml:space="preserve"> electrics and mounts</t>
  </si>
  <si>
    <t xml:space="preserve"> where required.</t>
  </si>
  <si>
    <t>All fully installed and commissioned with basic training.</t>
  </si>
  <si>
    <t xml:space="preserve">      Price - £xx or rent for just £xx per week (3 year term - see below)</t>
  </si>
  <si>
    <t xml:space="preserve">Please note prices shown are exclusive of VAT. </t>
  </si>
  <si>
    <t xml:space="preserve">Stage lighting Installation - 2 x Vertical Bars on side walls pointing towards </t>
  </si>
  <si>
    <t>stage front.</t>
  </si>
  <si>
    <t>2 x Fixed Lighting Bar fixed vertically on each side wall pointing towards stage front including on each bar.</t>
  </si>
  <si>
    <t xml:space="preserve">1 x LED Fresnel (1 x 75W Quad colour COB LED RGBW) - 5 or 7 DMX Selectable - 0-100% </t>
  </si>
  <si>
    <t>dimming with filter frame and barn doors to supply soft spotlight effects.</t>
  </si>
  <si>
    <t>2 x LED Pars (18 x 10W quad colour LEDs with 40° beam providing lighting effects</t>
  </si>
  <si>
    <t>Visuals Installation - For future discussion</t>
  </si>
  <si>
    <t>We briefly discussed the growing use of visuals to help with presentations including Services</t>
  </si>
  <si>
    <t xml:space="preserve"> Club meetings</t>
  </si>
  <si>
    <t xml:space="preserve"> Film Club </t>
  </si>
  <si>
    <t>and Meetings and gave an idea of costs for a system including a projector</t>
  </si>
  <si>
    <t xml:space="preserve"> screen</t>
  </si>
  <si>
    <t xml:space="preserve"> and connection point. The costs were</t>
  </si>
  <si>
    <t>as mentioned</t>
  </si>
  <si>
    <t xml:space="preserve"> a 'ballpark' figure but useful to know for any future plans. </t>
  </si>
  <si>
    <t xml:space="preserve">A basic system would be around £3000-£3500 bringing a whole new approach to the way you do things and an improved </t>
  </si>
  <si>
    <t xml:space="preserve">facility for anybody visiting your organisation. For churches with arches wanting to hide the screen away up high then the </t>
  </si>
  <si>
    <t>cost would work up around £6500-£7000.</t>
  </si>
  <si>
    <t>Streaming Live Church Services - For future discussion</t>
  </si>
  <si>
    <t xml:space="preserve">Streaming live church services since lockdown has been very popular and not just used for the period whilst </t>
  </si>
  <si>
    <t>congregations were not allowed to worship in the church. Congregations are getting older</t>
  </si>
  <si>
    <t xml:space="preserve"> and some people find it difficult </t>
  </si>
  <si>
    <t xml:space="preserve">to attend the church for their normal service but still want to participate and enjoy the service. Streaming enables them to </t>
  </si>
  <si>
    <t xml:space="preserve">do this in the comfort of their own home. Streaming is also great for those living away or on holiday who want to stay </t>
  </si>
  <si>
    <t xml:space="preserve">connected with what's going on at church. The service can be recorded and viewed at people's leisure through YouTube </t>
  </si>
  <si>
    <t xml:space="preserve">and things like Weddings and Christenings can be watched in years to come. </t>
  </si>
  <si>
    <t xml:space="preserve">Ball Park costs for an installation of a fixed lens camera are around £1000 and if you want a camera with a moving lens </t>
  </si>
  <si>
    <t>with a joystick this would be around £2200. Please let us know if this is of interest.</t>
  </si>
  <si>
    <t>Where we have quoted for installation and applicable this includes all cables</t>
  </si>
  <si>
    <t xml:space="preserve"> fly leads</t>
  </si>
  <si>
    <t xml:space="preserve"> surface trunking (as </t>
  </si>
  <si>
    <t>necessary) and mounts.</t>
  </si>
  <si>
    <t>Where possible we will try to utilise existing cabling</t>
  </si>
  <si>
    <t xml:space="preserve"> this will then assist with maintaining the fabric of the building and </t>
  </si>
  <si>
    <t>keeps the cost of labour and materials down.</t>
  </si>
  <si>
    <t>Where stated</t>
  </si>
  <si>
    <t xml:space="preserve"> all fully installed</t>
  </si>
  <si>
    <t xml:space="preserve"> connected to electrical mains sockets (sometimes using extensions) and commissioned </t>
  </si>
  <si>
    <t>with basic training. We will uninstall redundant/replaced equipment &amp; cabling if required/necessary.</t>
  </si>
  <si>
    <t xml:space="preserve">Just to say that any additional items added from the 'For your consideration' sections may impact on time taken to do </t>
  </si>
  <si>
    <t>the job and there may be an increase in price to accommodate this.</t>
  </si>
  <si>
    <t xml:space="preserve">Items under 'for your consideration' are quoted to install at the same time as the main works proposed. If you chose to </t>
  </si>
  <si>
    <t>purchase any of these items and want this installed on its own i.e. without the rest of the works</t>
  </si>
  <si>
    <t xml:space="preserve"> then it will attract an </t>
  </si>
  <si>
    <t>installation charge of £170</t>
  </si>
  <si>
    <t>If we find a scaffold tower is required due to height</t>
  </si>
  <si>
    <t xml:space="preserve"> then we will have to pass on this charge which with erecting and </t>
  </si>
  <si>
    <t>dismantling will be a further £450.</t>
  </si>
  <si>
    <t>Full Terms &amp; Conditions are listed as an attachment to this email - please read them or advise if you can't see them.</t>
  </si>
  <si>
    <t xml:space="preserve">This proposal is valid for 30 days from date of sending and subject to market conditions. Prices are increasing rapidly at </t>
  </si>
  <si>
    <t xml:space="preserve">this moment in time so please get your orders in if you want to improve your systems. If we get the order in after the 30 </t>
  </si>
  <si>
    <t>days then there may be a price difference.</t>
  </si>
  <si>
    <t>VAT - Prices shown are exclusive of VAT.</t>
  </si>
  <si>
    <t>Rental Option</t>
  </si>
  <si>
    <t>You will see</t>
  </si>
  <si>
    <t xml:space="preserve"> we have shown you a rental option. You may already rent/lease other equipment such as Photocopiers</t>
  </si>
  <si>
    <t>Telephones Systems or Vehicles so why not consider renting your Audio-Visual Equipment as well?</t>
  </si>
  <si>
    <t>Rentals</t>
  </si>
  <si>
    <t xml:space="preserve"> although quoted weekly</t>
  </si>
  <si>
    <t xml:space="preserve"> are payable monthly/quarterly by DD and based over a flexible rolling 3-year period. </t>
  </si>
  <si>
    <t xml:space="preserve">Upgrades or downgrades are available through the term of the agreement and at the end you will be able to swap out the </t>
  </si>
  <si>
    <t xml:space="preserve">old equipment for new under a new term which keeps you up to date with technology constantly and you will therefore </t>
  </si>
  <si>
    <t>always have new modern sturdy equipment.</t>
  </si>
  <si>
    <t>The basic systems show weekly rentals</t>
  </si>
  <si>
    <t xml:space="preserve"> but the extra options currently don't and we can calculate these out once you </t>
  </si>
  <si>
    <t>have chosen the additional items you need for a total weekly outgoing.</t>
  </si>
  <si>
    <t>Equipment Warranty/Aftercare Service</t>
  </si>
  <si>
    <t xml:space="preserve">Warranty period for both equipment and workmanship are normally 12 months from date of purchase/installation </t>
  </si>
  <si>
    <t xml:space="preserve">- items such as consumables (projector lamps &amp; remotes) may differ according to the product. </t>
  </si>
  <si>
    <t xml:space="preserve">Warranty can be enhanced and extended if required - Our Aftercare Service Plan for System Installation works </t>
  </si>
  <si>
    <t xml:space="preserve">costs from £299 + VAT per annum which covers an annual inspection/service and 1 call-out per year which will </t>
  </si>
  <si>
    <t xml:space="preserve">extend the life of the product - please let us know if you need any more details - we will let you know in more </t>
  </si>
  <si>
    <t xml:space="preserve">detail if you choose to go ahead with the proposal as each Aftercare Service Agreement is tailored to the specific </t>
  </si>
  <si>
    <t>installation.</t>
  </si>
  <si>
    <t>dismantling will be a further £450.per visit</t>
  </si>
  <si>
    <t xml:space="preserve">Logistics/Timings/Notes </t>
  </si>
  <si>
    <t>The job is estimated to take up to 2-3 days (dependent of options) to be completed by one or two of our Audio-</t>
  </si>
  <si>
    <t xml:space="preserve">Visual Technicians and may be subject to a site survey. The number of days is an estimate and may vary. In this </t>
  </si>
  <si>
    <t>we sometimes factor in a contingency day at our expense</t>
  </si>
  <si>
    <t xml:space="preserve"> not yours</t>
  </si>
  <si>
    <t xml:space="preserve"> to account for any unforeseen challenges-</t>
  </si>
  <si>
    <t>such as equipment arriving DOA</t>
  </si>
  <si>
    <t xml:space="preserve"> structural issues like unstable walls</t>
  </si>
  <si>
    <t xml:space="preserve"> or other unexpected hurdles that require </t>
  </si>
  <si>
    <t xml:space="preserve">alternative solutions. If we do not use this day our technicians will be deployed on other jobs. Once you have </t>
  </si>
  <si>
    <t xml:space="preserve">decided which elements you want to go ahead with we will be able to give a better idea as to time on site and this </t>
  </si>
  <si>
    <t>will be advised to you in our logistics email near the time of installation.</t>
  </si>
  <si>
    <t>We have provided an estimate of how long the job could take in the proposal</t>
  </si>
  <si>
    <t>PDF Brochures/Specifications/Photos of main products and photos of work done are available if needed.</t>
  </si>
  <si>
    <t>We can also arrange mock-ups showing cable runs</t>
  </si>
  <si>
    <t xml:space="preserve"> positioning of equipment for HO/Faculty or fundraising </t>
  </si>
  <si>
    <t>requirements - let us know if you want us to provide these.</t>
  </si>
  <si>
    <t xml:space="preserve">References from our customer base can be supplied as requested and these can be contacted or with their </t>
  </si>
  <si>
    <t xml:space="preserve">permission a visit could be arranged. </t>
  </si>
  <si>
    <t>Funding/Grants</t>
  </si>
  <si>
    <t xml:space="preserve">We briefly discussed the availability of funding for projects that will improve your facilities so you can attract and serve the </t>
  </si>
  <si>
    <t>local community with a place where people can get together</t>
  </si>
  <si>
    <t xml:space="preserve"> in the case of Churches</t>
  </si>
  <si>
    <t xml:space="preserve"> to worship</t>
  </si>
  <si>
    <t xml:space="preserve"> get married or say </t>
  </si>
  <si>
    <t>goodbye to someone and Village Halls  for things such as dances</t>
  </si>
  <si>
    <t xml:space="preserve"> sports and exercise</t>
  </si>
  <si>
    <t xml:space="preserve"> drama productions</t>
  </si>
  <si>
    <t xml:space="preserve"> jumble sales </t>
  </si>
  <si>
    <t xml:space="preserve">and private parties and also a place where Parish Councils can meet to discuss local issues and make decisions on </t>
  </si>
  <si>
    <t>things like planning and local politics.</t>
  </si>
  <si>
    <t xml:space="preserve">A couple of lists are attached which may be of assistance in getting some money to pay for some or all the things </t>
  </si>
  <si>
    <t xml:space="preserve">mentioned above. Funders are particularly sympathetic and generous for things bringing the community together and </t>
  </si>
  <si>
    <t xml:space="preserve">facilities looking after those with disabilities such as the provision of a hearing loop system where it is in fact a legal </t>
  </si>
  <si>
    <t xml:space="preserve">requirement and sound equipment for those not yet needing hearing aids but can't hear things without some form of </t>
  </si>
  <si>
    <t xml:space="preserve">speaker amplification. Cinema clubs are also becoming part of the norm and a great thing for the community spirit with </t>
  </si>
  <si>
    <t>more and more cinemas closing and cantering on the towns and cities.</t>
  </si>
  <si>
    <t>Also attached is a guide to applying for funding which I hope you will find useful and well worth the read!</t>
  </si>
  <si>
    <t xml:space="preserve">Many or most of our clients would not have been able to move forward with the introduction of new technology without </t>
  </si>
  <si>
    <t xml:space="preserve">some financial assistance from the organisations shown on our lists so it is well worth approaching them to see if they </t>
  </si>
  <si>
    <t>would like to help you keep the community going! Good luck!</t>
  </si>
  <si>
    <t>Church Faculty Process Help</t>
  </si>
  <si>
    <t xml:space="preserve">If your organisation is a CofE or Catholic Church and the work involves new products attached to the main fabric of the </t>
  </si>
  <si>
    <t>building</t>
  </si>
  <si>
    <t xml:space="preserve"> you may need to apply for permission from the Diocese which could be done with the Archdeacon's Authority or </t>
  </si>
  <si>
    <t xml:space="preserve">perhaps a faculty and would suggest you speak to the DAC at the Diocese for further instructions prior to going ahead. </t>
  </si>
  <si>
    <t xml:space="preserve">We can help with a 'Faculty Document' including mock-up photos and plans showing cable runs and positioning of the </t>
  </si>
  <si>
    <t>equipment. Once you have agreed to order from us</t>
  </si>
  <si>
    <t xml:space="preserve"> we will do everything we can to help with this process. </t>
  </si>
  <si>
    <t xml:space="preserve">We have been successful in assisting with hundreds of faculties and the local Dioceses know the quality of our work and </t>
  </si>
  <si>
    <t>this helps get things through. Our document can simply be loaded to the portal</t>
  </si>
  <si>
    <t xml:space="preserve"> and this will save you lots of work.</t>
  </si>
  <si>
    <t>Facebook Activity - Google Reviews/Client Experience</t>
  </si>
  <si>
    <t xml:space="preserve">We would invite you to look at and 'like' our Facebook page which also details a record of some of the work we have </t>
  </si>
  <si>
    <t>been involved with currently and historic. This is https://www.facebook.com/audiovisualdirect/?ref=bookmarks</t>
  </si>
  <si>
    <t xml:space="preserve">Please view our Google Reviews where you can read about client experiences of recent installations done by ourselves. </t>
  </si>
  <si>
    <t>This is https://bit.ly/2Waj8CF</t>
  </si>
  <si>
    <t>If you would like to speak to any of our clients</t>
  </si>
  <si>
    <t xml:space="preserve"> I am sure they will vouch for us and would welcome a visit to view the work </t>
  </si>
  <si>
    <t xml:space="preserve">we have done and see the type and quality of the equipment installed and also our workmanship. Please let us know and </t>
  </si>
  <si>
    <t>we will let you know of the best ones local to you where work similar to that quoted has been done.</t>
  </si>
  <si>
    <t>Attachments</t>
  </si>
  <si>
    <t>Attached you will find some documents that you may find of use/interest to you. These are:</t>
  </si>
  <si>
    <t>Audio Visual Direct - A little bit about us!</t>
  </si>
  <si>
    <t>Grants &amp; Funding Sources - Useful contacts to help funding AV Installations - Many have benefited from this.</t>
  </si>
  <si>
    <t>Guide to Applying for funding - a step-by-step guide to take you through what you need to do and say.</t>
  </si>
  <si>
    <t>Hearing Loop Information - Details what they are and why you should have one detailing legal requirement.</t>
  </si>
  <si>
    <t>Example Photos of equipment/installation work - some basic photos of work done/equipment supplied.</t>
  </si>
  <si>
    <t>Terms &amp; Conditions - These are attached - Please read them - If you need a further copy</t>
  </si>
  <si>
    <t xml:space="preserve"> please let me know.</t>
  </si>
  <si>
    <t>Other Products from Audio Visual Direct!</t>
  </si>
  <si>
    <t>We also Sell</t>
  </si>
  <si>
    <t xml:space="preserve"> Hire</t>
  </si>
  <si>
    <t xml:space="preserve"> Lease</t>
  </si>
  <si>
    <t xml:space="preserve"> Rent</t>
  </si>
  <si>
    <t xml:space="preserve"> Service and Repair a wide selection of other items of Audio-Visual Equipment including </t>
  </si>
  <si>
    <t xml:space="preserve"> Projection Screens</t>
  </si>
  <si>
    <t xml:space="preserve"> TV/Screens/Monitors</t>
  </si>
  <si>
    <t xml:space="preserve"> Sound Systems</t>
  </si>
  <si>
    <t xml:space="preserve"> Laptops/PC's</t>
  </si>
  <si>
    <t xml:space="preserve"> Stage &amp; Ambient Lighting</t>
  </si>
  <si>
    <t xml:space="preserve"> Video </t>
  </si>
  <si>
    <t xml:space="preserve">Cameras &amp; CCTV Systems from the best Manufacturers. Please call us if you are interested in any of these products. </t>
  </si>
  <si>
    <t xml:space="preserve">Check out our website at www.audiovisualdirectuk.co.uk or view the on-line catalogue by clicking on the following link </t>
  </si>
  <si>
    <t>http://onestoppresentations.co.uk/audiovisualdirect/</t>
  </si>
  <si>
    <t>Order from Audio Visual Direct!</t>
  </si>
  <si>
    <t>I trust the above and attached is clear and concise. If you require any further information or clarification</t>
  </si>
  <si>
    <t xml:space="preserve"> then please do </t>
  </si>
  <si>
    <t xml:space="preserve">not hesitate to contact me by any of the methods shown below. We believe in cutting out all the industry jargon and giving </t>
  </si>
  <si>
    <t>simple</t>
  </si>
  <si>
    <t xml:space="preserve"> clear proposals - if you need more in-depth detail/breakdown then please let us know and we will provide this.</t>
  </si>
  <si>
    <t xml:space="preserve">To place your order simply call 01934 615576 or email at enquiries@audiovisualdirectuk.co.uk. Please read T&amp;Cs </t>
  </si>
  <si>
    <t xml:space="preserve">attached. We are currently working on a 4-week lead time from order to installation. We do have clients postpone and </t>
  </si>
  <si>
    <t>may be able to fit in earlier if a short installation. Best get your order in asap for the earliest date if required urgently.</t>
  </si>
  <si>
    <t>If you would be so kind to confirm that you have received this proposal as with the increase in electronic mail</t>
  </si>
  <si>
    <t xml:space="preserve"> we </t>
  </si>
  <si>
    <t>sometimes find that emails get lost or put straight into the SPAM folder. If we don't hear from you</t>
  </si>
  <si>
    <t xml:space="preserve"> I hope you wouldn't </t>
  </si>
  <si>
    <t xml:space="preserve">mind if we call you just to confirm receipt. </t>
  </si>
  <si>
    <t>Thank you for the opportunity to quote you and I look forward to hearing from you. In the meantime</t>
  </si>
  <si>
    <t xml:space="preserve"> my colleague David</t>
  </si>
  <si>
    <t>will call you shortly after you receive this email to confirm receipt and make sure all was as you expected it to be.</t>
  </si>
  <si>
    <t>Yours sincerely</t>
  </si>
  <si>
    <t xml:space="preserve">Josh Birch Drew Wale Mark </t>
  </si>
  <si>
    <t xml:space="preserve">Josh Birch Drew Wale Mark Thyer </t>
  </si>
  <si>
    <t>Audio Visual Direct | Dr Fox's Building</t>
  </si>
  <si>
    <t xml:space="preserve"> Knightstone Island</t>
  </si>
  <si>
    <t xml:space="preserve"> Weston-super-Mare BS23 2AD</t>
  </si>
  <si>
    <t xml:space="preserve">Tel: 01934 615576 | Email: enquiries@audiovisualdirectuk.co.uk </t>
  </si>
  <si>
    <t xml:space="preserve">Web: </t>
  </si>
  <si>
    <t xml:space="preserve">www.audiovisualdirectuk.co.uk/On-Line </t>
  </si>
  <si>
    <t xml:space="preserve">Catalogue: </t>
  </si>
  <si>
    <t xml:space="preserve">Facebook: </t>
  </si>
  <si>
    <t xml:space="preserve">https://www.facebook.com/audiovisualdirect/ </t>
  </si>
  <si>
    <t xml:space="preserve">Twitter: </t>
  </si>
  <si>
    <t xml:space="preserve">https://twitter.com/audiovisualsw </t>
  </si>
  <si>
    <t xml:space="preserve">YouTube: </t>
  </si>
  <si>
    <t>https://www.youtube.com/channel/UC5y7J0RFTQZp2XhMA4swpRg</t>
  </si>
  <si>
    <t>GDPR</t>
  </si>
  <si>
    <t xml:space="preserve">We fully comply with the principal of GDPR and you can stop any further notifications by emailing us at </t>
  </si>
  <si>
    <t>enquiries@audiovisualdirectuk.co.uk and put the word 'UNSUBSCRIBE' in the header.</t>
  </si>
  <si>
    <t>Master Revised 01/07/24.</t>
  </si>
  <si>
    <t>Proposal Date</t>
  </si>
  <si>
    <t xml:space="preserve">DEAN APPROVED TV MOUNT 37-85" </t>
  </si>
  <si>
    <t>https://www.amazon.co.uk/dp/B07TTS7T3R?ref_=ppx_hzsearch_conn_dt_b_fed_asin_title_3</t>
  </si>
  <si>
    <t>11.06.2025</t>
  </si>
  <si>
    <t>Accsoon Wireless Hdmi Rx only with PSU</t>
  </si>
  <si>
    <t>Infra Red Extender for Blu-Ray</t>
  </si>
  <si>
    <t>Comms Cabinet - 12u 19"   Inc 1 SHELF, AVD BANNER, JTS MIC RACK AND PDU</t>
  </si>
  <si>
    <t>High Trolley - B8504 Max scrn 75" Max Load 70 Kg max height with wheels 185cm</t>
  </si>
  <si>
    <t>Digital Bundle -Behringer X Air XR 18 + 11" Android tablet + Router + 240w 100v slave amp - Do you need a case (type case to select)</t>
  </si>
  <si>
    <t>Case - Rugged Samsung 11 inch Galaxy A9 case with strap and stand</t>
  </si>
  <si>
    <t>Stereo Solution Diagram</t>
  </si>
  <si>
    <t>Links to products</t>
  </si>
  <si>
    <t>Citronics D600 [2 x 300W @ 8 Ohms]</t>
  </si>
  <si>
    <t>https://audiovolt.co.uk/products/citronic-d600-2-x-300w-class-d-power-amplifier</t>
  </si>
  <si>
    <t>https://audiovolt.co.uk/products/crown-xli-800-power-amplifier?_pos=1&amp;_psq=xli+800&amp;_ss=e&amp;_v=1.0</t>
  </si>
  <si>
    <t>Crown XLI 1500 [ 2 x 450W @ 4 Ohms]</t>
  </si>
  <si>
    <t>https://audiovolt.co.uk/products/crown-xli1500-power-amplifier?_pos=1&amp;_psq=XLI+1500&amp;_ss=e&amp;_v=1.0</t>
  </si>
  <si>
    <t>Crown XLI 2500 [ 2 x 750W @ 4 Ohms]</t>
  </si>
  <si>
    <t>https://audiovolt.co.uk/products/crown-xli-2500-power-amplifier?_pos=1&amp;_psq=CROWN+XLI+2500&amp;_ss=e&amp;_v=1.0</t>
  </si>
  <si>
    <t>Wall Loop</t>
  </si>
  <si>
    <t>&lt;200m2</t>
  </si>
  <si>
    <t>&gt;200M2</t>
  </si>
  <si>
    <t>D.DROP COSTINGS (changed 25/04/25)</t>
  </si>
  <si>
    <t>AMP</t>
  </si>
  <si>
    <t>CABLE</t>
  </si>
  <si>
    <t>projector  screen 2M</t>
  </si>
  <si>
    <t>projector  screen 2.4M</t>
  </si>
  <si>
    <t>projector  screen 3.0M</t>
  </si>
  <si>
    <t>projector  screen 3.5M</t>
  </si>
  <si>
    <t>projector  screen 4.0M</t>
  </si>
  <si>
    <t>DOING</t>
  </si>
  <si>
    <t>delivery - pre 12 (included)</t>
  </si>
  <si>
    <t>delivery - included</t>
  </si>
  <si>
    <t>FUEL</t>
  </si>
  <si>
    <t>scaffold</t>
  </si>
  <si>
    <t>CP</t>
  </si>
  <si>
    <t>ceiling mount</t>
  </si>
  <si>
    <t>SP</t>
  </si>
  <si>
    <t>3 days 2 techs + 1 day 1 tech (inc fuel)</t>
  </si>
  <si>
    <t>4 day 2 techs + 1 day 1 tech (inc fuel)</t>
  </si>
  <si>
    <t>wall box</t>
  </si>
  <si>
    <t>scotts bolts + robs bits+ screen brackets</t>
  </si>
  <si>
    <t>cabling</t>
  </si>
  <si>
    <t>rtf</t>
  </si>
  <si>
    <t>Recce</t>
  </si>
  <si>
    <t>projector - 4000 LUMEN</t>
  </si>
  <si>
    <t>projector - 5000 Lumen</t>
  </si>
  <si>
    <t>projector - 6000 Lumen</t>
  </si>
  <si>
    <t>actual cost</t>
  </si>
  <si>
    <t>proposed sp - 3/4 Days - 4000</t>
  </si>
  <si>
    <t>proposed sp - 5 Days - 5000</t>
  </si>
  <si>
    <t>gp</t>
  </si>
  <si>
    <t>%</t>
  </si>
  <si>
    <t>Rear projector costings based on 4 days Labour</t>
  </si>
  <si>
    <t>Rear projector costings based on 5 days Labour</t>
  </si>
  <si>
    <t xml:space="preserve">Winch </t>
  </si>
  <si>
    <t xml:space="preserve">Screen </t>
  </si>
  <si>
    <t>Carriage</t>
  </si>
  <si>
    <t xml:space="preserve">Carriage </t>
  </si>
  <si>
    <t>Plus projector</t>
  </si>
  <si>
    <t>Proj Choice</t>
  </si>
  <si>
    <t>3.5m</t>
  </si>
  <si>
    <t>2m</t>
  </si>
  <si>
    <t>2.5m</t>
  </si>
  <si>
    <t>3m</t>
  </si>
  <si>
    <t>4m</t>
  </si>
  <si>
    <t>Crown XLI 800 [2 X 300W @ 4 Ohms]</t>
  </si>
  <si>
    <t>https://www.amazon.co.uk/dp/B082FQL7M8</t>
  </si>
  <si>
    <t>Stream directly from Camera, no laptop needed.</t>
  </si>
  <si>
    <t>URayCoder H.264/H.265 RTSP to RTMP Encoder Stream from Camera</t>
  </si>
  <si>
    <t xml:space="preserve">TP-Link TL-SG1005P 5-Port Unmanaged GbE PoE+ </t>
  </si>
  <si>
    <t>https://www.broadbandbuyer.com/products/31142-tp-link-tl-sg1005p/</t>
  </si>
  <si>
    <t>13.06.2025</t>
  </si>
  <si>
    <r>
      <t xml:space="preserve">Spreadsheet Guide.
</t>
    </r>
    <r>
      <rPr>
        <sz val="11"/>
        <color rgb="FF000000"/>
        <rFont val="Calibri"/>
        <family val="2"/>
      </rPr>
      <t xml:space="preserve">
Cells with Formulas are protected so that they don't get accidentally erased. Product, Qty and Notes are the cells you can edit.
1.</t>
    </r>
    <r>
      <rPr>
        <b/>
        <sz val="11"/>
        <color rgb="FF000000"/>
        <rFont val="Calibri"/>
        <family val="2"/>
      </rPr>
      <t xml:space="preserve"> </t>
    </r>
    <r>
      <rPr>
        <sz val="11"/>
        <color rgb="FF000000"/>
        <rFont val="Calibri"/>
        <family val="2"/>
      </rPr>
      <t xml:space="preserve">Select a cell under </t>
    </r>
    <r>
      <rPr>
        <b/>
        <sz val="11"/>
        <color rgb="FF000000"/>
        <rFont val="Calibri"/>
        <family val="2"/>
      </rPr>
      <t>Product</t>
    </r>
    <r>
      <rPr>
        <sz val="11"/>
        <color rgb="FF000000"/>
        <rFont val="Calibri"/>
        <family val="2"/>
      </rPr>
      <t xml:space="preserve">
2.</t>
    </r>
    <r>
      <rPr>
        <b/>
        <sz val="11"/>
        <color rgb="FF000000"/>
        <rFont val="Calibri"/>
        <family val="2"/>
      </rPr>
      <t xml:space="preserve"> </t>
    </r>
    <r>
      <rPr>
        <sz val="11"/>
        <color rgb="FF000000"/>
        <rFont val="Calibri"/>
        <family val="2"/>
      </rPr>
      <t xml:space="preserve">Start typing and select Product. If adding a product that is not yet in our data set, use the </t>
    </r>
    <r>
      <rPr>
        <b/>
        <sz val="11"/>
        <color rgb="FF000000"/>
        <rFont val="Calibri"/>
        <family val="2"/>
      </rPr>
      <t xml:space="preserve">'Custom Items' </t>
    </r>
    <r>
      <rPr>
        <sz val="11"/>
        <color rgb="FF000000"/>
        <rFont val="Calibri"/>
        <family val="2"/>
      </rPr>
      <t>section</t>
    </r>
    <r>
      <rPr>
        <b/>
        <sz val="11"/>
        <color rgb="FF000000"/>
        <rFont val="Calibri"/>
        <family val="2"/>
      </rPr>
      <t xml:space="preserve"> </t>
    </r>
    <r>
      <rPr>
        <sz val="11"/>
        <color rgb="FF000000"/>
        <rFont val="Calibri"/>
        <family val="2"/>
      </rPr>
      <t xml:space="preserve">within each Checklist.
3. Select </t>
    </r>
    <r>
      <rPr>
        <b/>
        <sz val="11"/>
        <color rgb="FF000000"/>
        <rFont val="Calibri"/>
        <family val="2"/>
      </rPr>
      <t>Qty</t>
    </r>
    <r>
      <rPr>
        <sz val="11"/>
        <color rgb="FF000000"/>
        <rFont val="Calibri"/>
        <family val="2"/>
      </rPr>
      <t xml:space="preserve"> of </t>
    </r>
    <r>
      <rPr>
        <b/>
        <sz val="11"/>
        <color rgb="FF000000"/>
        <rFont val="Calibri"/>
        <family val="2"/>
      </rPr>
      <t>Product</t>
    </r>
    <r>
      <rPr>
        <sz val="11"/>
        <color rgb="FF000000"/>
        <rFont val="Calibri"/>
        <family val="2"/>
      </rPr>
      <t>.
4.</t>
    </r>
    <r>
      <rPr>
        <b/>
        <sz val="11"/>
        <color rgb="FF000000"/>
        <rFont val="Calibri"/>
        <family val="2"/>
      </rPr>
      <t xml:space="preserve"> </t>
    </r>
    <r>
      <rPr>
        <sz val="11"/>
        <color rgb="FF000000"/>
        <rFont val="Calibri"/>
        <family val="2"/>
      </rPr>
      <t>Are there any notes you should add about the product?
5.</t>
    </r>
    <r>
      <rPr>
        <b/>
        <sz val="11"/>
        <color rgb="FF000000"/>
        <rFont val="Calibri"/>
        <family val="2"/>
      </rPr>
      <t xml:space="preserve"> </t>
    </r>
    <r>
      <rPr>
        <sz val="11"/>
        <color rgb="FF000000"/>
        <rFont val="Calibri"/>
        <family val="2"/>
      </rPr>
      <t xml:space="preserve">LABOUR = Add number of days via the </t>
    </r>
    <r>
      <rPr>
        <b/>
        <sz val="11"/>
        <color rgb="FF000000"/>
        <rFont val="Calibri"/>
        <family val="2"/>
      </rPr>
      <t>Qty</t>
    </r>
    <r>
      <rPr>
        <sz val="11"/>
        <color rgb="FF000000"/>
        <rFont val="Calibri"/>
        <family val="2"/>
      </rPr>
      <t xml:space="preserve"> cell of the Labour section of the checklist.
6.</t>
    </r>
    <r>
      <rPr>
        <b/>
        <sz val="11"/>
        <color rgb="FF000000"/>
        <rFont val="Calibri"/>
        <family val="2"/>
      </rPr>
      <t xml:space="preserve"> CONTINGENCY</t>
    </r>
    <r>
      <rPr>
        <sz val="11"/>
        <color rgb="FF000000"/>
        <rFont val="Calibri"/>
        <family val="2"/>
      </rPr>
      <t xml:space="preserve">
7.</t>
    </r>
    <r>
      <rPr>
        <b/>
        <sz val="11"/>
        <color rgb="FF000000"/>
        <rFont val="Calibri"/>
        <family val="2"/>
      </rPr>
      <t xml:space="preserve"> </t>
    </r>
    <r>
      <rPr>
        <sz val="11"/>
        <color rgb="FF000000"/>
        <rFont val="Calibri"/>
        <family val="2"/>
      </rPr>
      <t xml:space="preserve">Choose a sell price for the section. </t>
    </r>
    <r>
      <rPr>
        <b/>
        <sz val="11"/>
        <color rgb="FF000000"/>
        <rFont val="Calibri"/>
        <family val="2"/>
      </rPr>
      <t>GUIDE SELL PRICE</t>
    </r>
    <r>
      <rPr>
        <sz val="11"/>
        <color rgb="FF000000"/>
        <rFont val="Calibri"/>
        <family val="2"/>
      </rPr>
      <t xml:space="preserve"> ensures </t>
    </r>
    <r>
      <rPr>
        <b/>
        <sz val="11"/>
        <color rgb="FF000000"/>
        <rFont val="Calibri"/>
        <family val="2"/>
      </rPr>
      <t>at least 45% GPM</t>
    </r>
    <r>
      <rPr>
        <sz val="11"/>
        <color rgb="FF000000"/>
        <rFont val="Calibri"/>
        <family val="2"/>
      </rPr>
      <t xml:space="preserve"> of the cost price. 
</t>
    </r>
  </si>
  <si>
    <t>https://avpartsmaster.co.uk/business-solutions/barco-clickshare-bar-core?tduid=2ad54a330f860fc6c4b8ab2317fdd7ce&amp;progId=365525&amp;affId=3241174&amp;utm_source=tradedoubler&amp;utm_medium=affiliate&amp;utm_campaign=Velkashopping+CSS+UK</t>
  </si>
  <si>
    <t>Barco ClickShare Bar Core (1 x wireless screen share) Conference Bar</t>
  </si>
  <si>
    <t xml:space="preserve">Conference bar with 1 x wireless connect &amp; ScreenShare dongle. </t>
  </si>
  <si>
    <t>https://www.hp.com/gb-en/shop/product.aspx?id=876Z1EA&amp;opt=ABU&amp;sel=NTB</t>
  </si>
  <si>
    <t>Laptop for basic streaming. (THOUGH PRICE CANT BE GUARANTEED)</t>
  </si>
  <si>
    <t>Victus Gaming Laptop 15-fa1007na - Basic Streaming Laptop</t>
  </si>
  <si>
    <t>https://www.amazon.co.uk/zowietek-Simultaneous-Standalone-Streaming-Teaching/dp/B0CYPQY8GK?th=1</t>
  </si>
  <si>
    <t>Zowietek 4K NDI PTZ w/ Standalone Livestream capacity</t>
  </si>
  <si>
    <t>Frazer Boorman</t>
  </si>
  <si>
    <r>
      <t xml:space="preserve">Spreadsheet Guide.
</t>
    </r>
    <r>
      <rPr>
        <sz val="12"/>
        <color rgb="FF000000"/>
        <rFont val="Calibri"/>
        <family val="2"/>
      </rPr>
      <t xml:space="preserve">
Cells with Formulas are protected so that they don't get accidentally erased. Product, Qty and Notes are the cells you can edit.
1.</t>
    </r>
    <r>
      <rPr>
        <b/>
        <sz val="12"/>
        <color rgb="FF000000"/>
        <rFont val="Calibri"/>
        <family val="2"/>
      </rPr>
      <t xml:space="preserve"> </t>
    </r>
    <r>
      <rPr>
        <sz val="12"/>
        <color rgb="FF000000"/>
        <rFont val="Calibri"/>
        <family val="2"/>
      </rPr>
      <t xml:space="preserve">Select a cell under </t>
    </r>
    <r>
      <rPr>
        <b/>
        <sz val="12"/>
        <color rgb="FF000000"/>
        <rFont val="Calibri"/>
        <family val="2"/>
      </rPr>
      <t>Product</t>
    </r>
    <r>
      <rPr>
        <sz val="12"/>
        <color rgb="FF000000"/>
        <rFont val="Calibri"/>
        <family val="2"/>
      </rPr>
      <t xml:space="preserve">
2.</t>
    </r>
    <r>
      <rPr>
        <b/>
        <sz val="12"/>
        <color rgb="FF000000"/>
        <rFont val="Calibri"/>
        <family val="2"/>
      </rPr>
      <t xml:space="preserve"> </t>
    </r>
    <r>
      <rPr>
        <sz val="12"/>
        <color rgb="FF000000"/>
        <rFont val="Calibri"/>
        <family val="2"/>
      </rPr>
      <t xml:space="preserve">Start typing and select Product. If adding a product that is not yet in our data set, use the </t>
    </r>
    <r>
      <rPr>
        <b/>
        <sz val="12"/>
        <color rgb="FF000000"/>
        <rFont val="Calibri"/>
        <family val="2"/>
      </rPr>
      <t xml:space="preserve">'Custom Items' </t>
    </r>
    <r>
      <rPr>
        <sz val="12"/>
        <color rgb="FF000000"/>
        <rFont val="Calibri"/>
        <family val="2"/>
      </rPr>
      <t>section</t>
    </r>
    <r>
      <rPr>
        <b/>
        <sz val="12"/>
        <color rgb="FF000000"/>
        <rFont val="Calibri"/>
        <family val="2"/>
      </rPr>
      <t xml:space="preserve"> </t>
    </r>
    <r>
      <rPr>
        <sz val="12"/>
        <color rgb="FF000000"/>
        <rFont val="Calibri"/>
        <family val="2"/>
      </rPr>
      <t xml:space="preserve">within each Checklist.
3. Select </t>
    </r>
    <r>
      <rPr>
        <b/>
        <sz val="12"/>
        <color rgb="FF000000"/>
        <rFont val="Calibri"/>
        <family val="2"/>
      </rPr>
      <t>Qty</t>
    </r>
    <r>
      <rPr>
        <sz val="12"/>
        <color rgb="FF000000"/>
        <rFont val="Calibri"/>
        <family val="2"/>
      </rPr>
      <t xml:space="preserve"> of </t>
    </r>
    <r>
      <rPr>
        <b/>
        <sz val="12"/>
        <color rgb="FF000000"/>
        <rFont val="Calibri"/>
        <family val="2"/>
      </rPr>
      <t>Product</t>
    </r>
    <r>
      <rPr>
        <sz val="12"/>
        <color rgb="FF000000"/>
        <rFont val="Calibri"/>
        <family val="2"/>
      </rPr>
      <t>.
4.</t>
    </r>
    <r>
      <rPr>
        <b/>
        <sz val="12"/>
        <color rgb="FF000000"/>
        <rFont val="Calibri"/>
        <family val="2"/>
      </rPr>
      <t xml:space="preserve"> </t>
    </r>
    <r>
      <rPr>
        <sz val="12"/>
        <color rgb="FF000000"/>
        <rFont val="Calibri"/>
        <family val="2"/>
      </rPr>
      <t>Are there any notes you should add about the product?
5.</t>
    </r>
    <r>
      <rPr>
        <b/>
        <sz val="12"/>
        <color rgb="FF000000"/>
        <rFont val="Calibri"/>
        <family val="2"/>
      </rPr>
      <t xml:space="preserve"> </t>
    </r>
    <r>
      <rPr>
        <sz val="12"/>
        <color rgb="FF000000"/>
        <rFont val="Calibri"/>
        <family val="2"/>
      </rPr>
      <t xml:space="preserve">LABOUR = Add number of days via the </t>
    </r>
    <r>
      <rPr>
        <b/>
        <sz val="12"/>
        <color rgb="FF000000"/>
        <rFont val="Calibri"/>
        <family val="2"/>
      </rPr>
      <t>Qty</t>
    </r>
    <r>
      <rPr>
        <sz val="12"/>
        <color rgb="FF000000"/>
        <rFont val="Calibri"/>
        <family val="2"/>
      </rPr>
      <t xml:space="preserve"> cell of the Labour section of the checklist.
6.</t>
    </r>
    <r>
      <rPr>
        <b/>
        <sz val="12"/>
        <color rgb="FF000000"/>
        <rFont val="Calibri"/>
        <family val="2"/>
      </rPr>
      <t xml:space="preserve"> CONTINGENCY</t>
    </r>
    <r>
      <rPr>
        <sz val="12"/>
        <color rgb="FF000000"/>
        <rFont val="Calibri"/>
        <family val="2"/>
      </rPr>
      <t xml:space="preserve">
7.</t>
    </r>
    <r>
      <rPr>
        <b/>
        <sz val="12"/>
        <color rgb="FF000000"/>
        <rFont val="Calibri"/>
        <family val="2"/>
      </rPr>
      <t xml:space="preserve"> </t>
    </r>
    <r>
      <rPr>
        <sz val="12"/>
        <color rgb="FF000000"/>
        <rFont val="Calibri"/>
        <family val="2"/>
      </rPr>
      <t xml:space="preserve">Choose a sell price for the section. </t>
    </r>
    <r>
      <rPr>
        <b/>
        <sz val="12"/>
        <color rgb="FF000000"/>
        <rFont val="Calibri"/>
        <family val="2"/>
      </rPr>
      <t>GUIDE SELL PRICE</t>
    </r>
    <r>
      <rPr>
        <sz val="12"/>
        <color rgb="FF000000"/>
        <rFont val="Calibri"/>
        <family val="2"/>
      </rPr>
      <t xml:space="preserve"> ensures </t>
    </r>
    <r>
      <rPr>
        <b/>
        <sz val="12"/>
        <color rgb="FF000000"/>
        <rFont val="Calibri"/>
        <family val="2"/>
      </rPr>
      <t>at least 45% GPM</t>
    </r>
    <r>
      <rPr>
        <sz val="12"/>
        <color rgb="FF000000"/>
        <rFont val="Calibri"/>
        <family val="2"/>
      </rPr>
      <t xml:space="preserve"> of the cost price. 
</t>
    </r>
  </si>
  <si>
    <t>STREAMING CHECKLIST</t>
  </si>
  <si>
    <t>Need to add 5-50mm lens below</t>
  </si>
  <si>
    <t>Take HDMI feed from camera to laptop via HDMI to USB dongle</t>
  </si>
  <si>
    <t>High Bandwidth Wireless for NDI</t>
  </si>
  <si>
    <t xml:space="preserve">Lab Grupen CPA2401  Mixer Amp 240W w/ 8 Inputs/Bluetooth/USB </t>
  </si>
  <si>
    <t>https://www.thomann.co.uk/lab_gruppen_cpa2401.htm?gad_source=1&amp;gad_campaignid=1581403912&amp;gbraid=0AAAAADuDMCUUILe1nbmCZsFhUba5qzTSr&amp;gclid=Cj0KCQjw64jDBhDXARIsABkk8J4aTscISLr6K9n0nSLDn24UWdPNGmdHilbuAhI-3kTV3dnB_MdmG0QaAqBDEALw_wcB</t>
  </si>
  <si>
    <t>16.07.2025</t>
  </si>
  <si>
    <t>https://amzn.eu/d/ibsj3zB</t>
  </si>
  <si>
    <t>https://amzn.eu/d/6o6YtPH</t>
  </si>
  <si>
    <t>For Samson Mics, wired or wireless to be mounted to  Pulpits.</t>
  </si>
  <si>
    <t>Gravity Flange for Gooseneck Xvive/Samson Lectern/Pulpit/Ambient mics (Black)</t>
  </si>
  <si>
    <t>Gravity Flange for Gooseneck Xvive/Samson Lectern/Pulpit/Ambient mics (Chrome)</t>
  </si>
  <si>
    <t>https://amzn.eu/d/gyZYoYe</t>
  </si>
  <si>
    <t>Gravity Gooseneck Stem for Gooseneck Xvive/Samson Lectern/Pulpit  320mm</t>
  </si>
  <si>
    <t>Gravity Gooseneck Stem for Gooseneck Xvive/Samson Lectern/Pulpit  460mm</t>
  </si>
  <si>
    <t>https://amzn.eu/d/06CpId4</t>
  </si>
  <si>
    <t>https://amzn.eu/d/7X6a6jH</t>
  </si>
  <si>
    <t>Gravity Table Clamp for Gooseneck Xvive/Samson Lectern/Pulpit/Ambient mics</t>
  </si>
  <si>
    <t xml:space="preserve">For Spreadsheet Guide, Click the + </t>
  </si>
  <si>
    <t>GP/COMMISION</t>
  </si>
  <si>
    <t>Test Product Description £100</t>
  </si>
  <si>
    <t>17.07.2025</t>
  </si>
  <si>
    <t xml:space="preserve">For Visual Checklist, Click the + </t>
  </si>
  <si>
    <t xml:space="preserve">For Loop Checklist, Click the + </t>
  </si>
  <si>
    <t xml:space="preserve">For Streaming Checklist, Click the + </t>
  </si>
  <si>
    <t xml:space="preserve">For Others Checklist, Click the + </t>
  </si>
  <si>
    <t xml:space="preserve">For Sound Checklist, Click the + </t>
  </si>
  <si>
    <t>Audio Visual Direct - Lease Rate Calculator</t>
  </si>
  <si>
    <t>Equipment Cost (Sum)</t>
  </si>
  <si>
    <t>Lease Rentals</t>
  </si>
  <si>
    <t>2 Years Monthly</t>
  </si>
  <si>
    <t xml:space="preserve">3 Years Monthly </t>
  </si>
  <si>
    <t xml:space="preserve">4 Years Monthly </t>
  </si>
  <si>
    <t xml:space="preserve">5 Years Monthly </t>
  </si>
  <si>
    <t>24 Payments of</t>
  </si>
  <si>
    <t>36 Payments of</t>
  </si>
  <si>
    <t>48 Payments of</t>
  </si>
  <si>
    <t>60 Payments of</t>
  </si>
  <si>
    <t xml:space="preserve">Weekly Amount </t>
  </si>
  <si>
    <t>Lease/rates are Subject to approval. Jan 2025</t>
  </si>
  <si>
    <t>Formula</t>
  </si>
  <si>
    <t>Monthly Payment = sum x rate /1000</t>
  </si>
  <si>
    <t>Sum = Monthly payment/rate x 1000</t>
  </si>
  <si>
    <t>Rate = monthly Payment/sum x 1000</t>
  </si>
  <si>
    <t>Year</t>
  </si>
  <si>
    <t>Monthky Rate</t>
  </si>
  <si>
    <t>Arrangement fee £140 plus VAT - chargeable with first rental</t>
  </si>
  <si>
    <t>All rentals are paid by DD - Monthly in advance</t>
  </si>
  <si>
    <t>correct as of 01/05/25  328.87</t>
  </si>
  <si>
    <t>(all yellow entries) 399.8</t>
  </si>
  <si>
    <t>Double drop mechanism for rear projection including screen - 2metre 16:10/16:9 - 7m max drop (screen int)</t>
  </si>
  <si>
    <t>Double drop mechanism for rear projection including screen - 2.4metre 16:10/16:9 - 7m max drop (screen int)</t>
  </si>
  <si>
    <t>Double drop mechanism for rear projection including screen - 3 metre 16:10/16:9 - 7m max drop (screen int)</t>
  </si>
  <si>
    <t>22" LED HD TV Monitor Screen (Samsung/LG/Hisense) – Wall Mounted with mount or Trolley.</t>
  </si>
  <si>
    <t>24" LED HD TV Monitor Screen (Samsung/LG/Hisense) – Wall Mounted with mount or Trolley.</t>
  </si>
  <si>
    <t>28" LED HD TV Monitor Screen (Samsung/LG/Hisense) – Wall Mounted with mount or Trolley.</t>
  </si>
  <si>
    <t>32" LED HD TV Monitor Screen (Samsung/LG/Hisense) – Wall Mounted with mount or Trolley.</t>
  </si>
  <si>
    <t>43" LED HD TV Monitor Screen (Samsung/LG/Hisense) – Wall Mounted with mount or Trolley.</t>
  </si>
  <si>
    <t>49-50" LED HD TV Monitor Screen (Samsung/LG/Hisense) – Wall Mounted with mount or Trolley.</t>
  </si>
  <si>
    <t>55" LED HD TV Monitor Screen (Samsung/LG/Hisense) – Wall Mounted with mount or Trolley.</t>
  </si>
  <si>
    <t>58" LED HD TV Monitor Screen (Samsung/LG/Hisense) – Wall Mounted with mount or Trolley.</t>
  </si>
  <si>
    <t>65" LED HD TV Monitor Screen (Samsung/LG/Hisense) – Wall Mounted with mount or Trolley.</t>
  </si>
  <si>
    <t>70" LED HD TV Monitor Screen (Samsung/LG/Hisense) – Wall Mounted with mount or Trolley.</t>
  </si>
  <si>
    <t>75" LED HD TV Monitor Screen (Samsung/LG/Hisense) – Wall Mounted with mount or Trolley.</t>
  </si>
  <si>
    <t>85" LED HD TV Monitor Screen (Samsung/LG/Hisense) – Wall Mounted with mount or Trolley.</t>
  </si>
  <si>
    <t>2.0m D Drop (4000lm projector + scaff + cables + labour + fuel) SSP - £8125</t>
  </si>
  <si>
    <t>2.4m D Drop (5000lm projector + scaff + cables + labour + fuel) SSP - £8515</t>
  </si>
  <si>
    <t>3.0m D Drop (5000lm projector + scaff + cables + labour + fuel) SSP - £10300</t>
  </si>
  <si>
    <t>3.5m D Drop (5000lm projector + scaff + cables + labour + fuel) SSP - £10988</t>
  </si>
  <si>
    <t>Slave Amp - Lab Gruppen CA2401 240w when using a mixing desk</t>
  </si>
  <si>
    <t>Slave Amp - Lab Gruppen CA1201 120w when using a mixing desk</t>
  </si>
  <si>
    <t>Speakers [EACH] 100v + Low Inp- Wall/ APART MAX30W -white &amp; black - Main</t>
  </si>
  <si>
    <t>Speaker - Column speakers (height 16inch) -  COLS41 100V - max 20 watts with COLWBRA bracket (addition)</t>
  </si>
  <si>
    <t>Speaker - Column speakers (height 22inch) -  COLW41 100V - max 40 watts with COLWBRA bracket (addition)</t>
  </si>
  <si>
    <t>Mic - Flesh Coloured or Black Headset for Trantec Kit - Gear4music - https://www.gear4music.com/PA-DJ-and-Lighting/SubZero-Headset-Microphone-with-Sennheiser-Style-Connector-Black/1OGS</t>
  </si>
  <si>
    <t>cpc MP33852</t>
  </si>
  <si>
    <t xml:space="preserve">CCTV HD with 1 TB Recorder + 4 cameras (need a monitor) </t>
  </si>
  <si>
    <t>Laptop 15.6" Screen 8GB RAM 256GB SSD Installed with Microsoft Windows 10</t>
  </si>
  <si>
    <t>Joystick camera controller</t>
  </si>
  <si>
    <t>edis c68</t>
  </si>
  <si>
    <t>cpc - sr10659</t>
  </si>
  <si>
    <t>Combo (Mixer/Amp) -120w Lab Gruppen slave amp(100v) with 12 channel mic line mixer</t>
  </si>
  <si>
    <t>Combo (Mixer/Amp) -240w Lab Gruppen slave amp(100v) with 12 channel mic line mixer</t>
  </si>
  <si>
    <t>crappy mount</t>
  </si>
  <si>
    <t>4.0m D Drop (6000lm projector + scaff + cables + labour + fuel) SSP - £12355</t>
  </si>
  <si>
    <t>cpc cb14776</t>
  </si>
  <si>
    <t>cpc av28391</t>
  </si>
  <si>
    <t>CPC st02260</t>
  </si>
  <si>
    <t>cpc codes 2 x AV28391 + 1 x CB14776</t>
  </si>
  <si>
    <t>Double drop mechanism for rear projection including screen - 2metre 16:10/16:9 - 5m max drop (ability av)</t>
  </si>
  <si>
    <t>Double drop mechanism for rear projection including screen - 2.4metre 16:10/16:9 - 5m max drop (ability av)</t>
  </si>
  <si>
    <t>Double drop mechanism for rear projection including screen - 3.0metre 16:10/16:9 - 5m max drop (ability av)</t>
  </si>
  <si>
    <t>Frazer Chosen Headset for JTS Beltpaclk</t>
  </si>
  <si>
    <t>Wireless HDMI Extender system including Transmitter and Receiver allowing HDMI to be sent over the air without HDMI Cables from Laptop to Screen (ACCSOON)</t>
  </si>
  <si>
    <t>https://www.amazon.co.uk/dp/B0BRQ8H5VS?ref=ppx_yo2ov_dt_b_fed_asin_title</t>
  </si>
  <si>
    <t>Hi-Lo® Mono 600 Electric Screen Mount Trolley 42″-86″</t>
  </si>
  <si>
    <t>https://shop.presentationmedia.co.uk/products/loxit-hi-lo-mono-500-600-electric-screen-mount-trolley?srsltid=AfmBOooVpuMa6lmqK6thw60rI2XVuyzxfzuQR350JGE23oi8U4iJ044D</t>
  </si>
  <si>
    <t xml:space="preserve">Audio Streamer (Wiim Pro) connected to your Internet and amplifier - this enables any music to be sent wirelessly from an iPad, Mobile phone or tablet within the building through WIFI so no range restrictions like Bluetooth. Works with Spotify, Amazon Music, SoundCloud and more.  Allows for easy, wireless connectivity to the audio system to play music via a phone.   </t>
  </si>
  <si>
    <t xml:space="preserve"> £162.60 Inc. VAT</t>
  </si>
  <si>
    <t>Samson CO2 Condensor Microphone. Wired Gooseneck or Ambient Mic for livestreaming. (BOUGHT IN A PAIR) ((Qty 0.5 for 1))</t>
  </si>
  <si>
    <t>Samson C02 Condenser Microphone Matched Pair | United Kingdom</t>
  </si>
  <si>
    <t>Dual XLR Wall Plate. 1 Input + 1 Output          Add £45 to COST below</t>
  </si>
  <si>
    <t>Dual XLR Wall Plate. 2 x Output. (Cable out of wall to Active Speaker)         Add £45 to COST below</t>
  </si>
  <si>
    <t>Dual XLR Wall Plate. 2 x Input. (For Xvive or Mics plugging in at wall)           Add £45 to COST below</t>
  </si>
  <si>
    <t>AUDAC WB200/SW Surface Mount Wall Box. (SW = White)</t>
  </si>
  <si>
    <t>Mic - Cabled Gooseneck - Samson SAC02 with stem and clamp (will need xlr lead also)</t>
  </si>
  <si>
    <t>VAT ADD / REMOVE CALCULATOR</t>
  </si>
  <si>
    <r>
      <rPr>
        <b/>
        <sz val="11"/>
        <rFont val="Calibri"/>
        <family val="2"/>
        <charset val="134"/>
      </rPr>
      <t>JTS Wireless microphone charging Dock</t>
    </r>
    <r>
      <rPr>
        <sz val="11"/>
        <rFont val="Calibri"/>
        <family val="2"/>
        <charset val="134"/>
      </rPr>
      <t xml:space="preserve"> - 2-way intelligent charging doc. This provides a convenient place to store the microphone whilst silently charging the AA batteries. It can charge either handhelds or belt packs, max 2 at a time. Charge time 3 Hrs</t>
    </r>
  </si>
  <si>
    <r>
      <rPr>
        <b/>
        <sz val="11"/>
        <rFont val="Calibri"/>
        <family val="2"/>
        <charset val="134"/>
      </rPr>
      <t>Lectern (gooseneck) Radio Microphone System</t>
    </r>
    <r>
      <rPr>
        <sz val="11"/>
        <rFont val="Calibri"/>
        <family val="2"/>
        <charset val="134"/>
      </rPr>
      <t xml:space="preserve"> (for lectern/Pulpit/Mic Stand) for wide voice capture – Can be fixed to pulpit/lectern with a flange or clamp or can be fitted to an optional microphone stand (see below) (AVD – Hybrid Samson/Xvive)</t>
    </r>
  </si>
  <si>
    <r>
      <rPr>
        <b/>
        <sz val="11"/>
        <rFont val="Calibri"/>
        <family val="2"/>
        <charset val="134"/>
      </rPr>
      <t>CD/Media Player</t>
    </r>
    <r>
      <rPr>
        <sz val="11"/>
        <rFont val="Calibri"/>
        <family val="2"/>
        <charset val="134"/>
      </rPr>
      <t xml:space="preserve"> for playing music with CD/MP3/USB playback &amp; Remote Control (Denon/Apart) </t>
    </r>
  </si>
  <si>
    <r>
      <rPr>
        <b/>
        <sz val="11"/>
        <rFont val="Calibri"/>
        <family val="2"/>
        <charset val="134"/>
      </rPr>
      <t>Wood Effect AV Cabinet</t>
    </r>
    <r>
      <rPr>
        <sz val="11"/>
        <rFont val="Calibri"/>
        <family val="2"/>
        <charset val="134"/>
      </rPr>
      <t xml:space="preserve"> to house/store all PA Equipment/Remotes etc. Sturdy, Lockable - Freestanding (can be bolted to floor or tethered to wall) Dimensions (HxWxD): 930x550x600mm </t>
    </r>
  </si>
  <si>
    <r>
      <rPr>
        <b/>
        <sz val="10"/>
        <color theme="1"/>
        <rFont val="Arial"/>
        <family val="2"/>
      </rPr>
      <t>1 x Induction Hearing Loop System including Induction Loop Amplifier (Signet/Ampetronic)</t>
    </r>
    <r>
      <rPr>
        <sz val="10"/>
        <color theme="1"/>
        <rFont val="Arial"/>
        <family val="2"/>
      </rPr>
      <t xml:space="preserve"> – Optimum power for size of Hall &amp; Induction Loop Cable if/as required (available in colours to suit surroundings) </t>
    </r>
  </si>
  <si>
    <r>
      <rPr>
        <b/>
        <sz val="11"/>
        <rFont val="Calibri"/>
        <family val="2"/>
        <charset val="134"/>
      </rPr>
      <t>1 x Induction Hearing Loop System including Induction Loop Amplifier (Signet/Ampetronic)</t>
    </r>
    <r>
      <rPr>
        <sz val="11"/>
        <rFont val="Calibri"/>
        <family val="2"/>
        <charset val="134"/>
      </rPr>
      <t xml:space="preserve"> – Optimum power for size of Hall &amp; Induction Loop Cable if/as required (available in colours to suit surroundings) </t>
    </r>
  </si>
  <si>
    <r>
      <rPr>
        <b/>
        <sz val="11"/>
        <color rgb="FF000000"/>
        <rFont val="Calibri"/>
        <family val="2"/>
      </rPr>
      <t>Professional Bluetooth Audio Receiver</t>
    </r>
    <r>
      <rPr>
        <sz val="11"/>
        <color rgb="FF000000"/>
        <rFont val="Calibri"/>
        <family val="2"/>
      </rPr>
      <t xml:space="preserve"> connected near your Amplifier and positioned in hall. This enables any music to be sent wirelessly from any Bluetooth enabled device such as an iPad, Smartphone, Tablet or Laptop within 10-15m. Has built in jack socket for jack plug connection to non-Bluetooth devices. Easy to use with push button pairing and if sound system switched on, no need to touch any other controls. (AV Link) – can affix with Velcro if necessary.</t>
    </r>
  </si>
  <si>
    <r>
      <rPr>
        <b/>
        <sz val="11"/>
        <rFont val="Calibri"/>
        <family val="2"/>
        <charset val="134"/>
      </rPr>
      <t>Professional Bluetooth Audio Receiver</t>
    </r>
    <r>
      <rPr>
        <sz val="11"/>
        <rFont val="Calibri"/>
        <family val="2"/>
        <charset val="134"/>
      </rPr>
      <t xml:space="preserve"> connected near your Amplifier and positioned in hall. This enables any music to be sent wirelessly from any Bluetooth enabled device such as an iPad, Smartphone, Tablet or Laptop within 10-15m. Has built in jack socket for jack plug connection to non-Bluetooth devices. Easy to use with push button pairing and if sound system switched on, no need to touch any other controls. (AV Link) – can affix with Velcro if necessary.</t>
    </r>
  </si>
  <si>
    <r>
      <rPr>
        <b/>
        <sz val="11"/>
        <rFont val="Calibri"/>
        <family val="2"/>
        <charset val="134"/>
      </rPr>
      <t xml:space="preserve">1 x Induction Hearing Loop System including Induction Loop Amplifier (Signet/Ampetronic) </t>
    </r>
    <r>
      <rPr>
        <sz val="11"/>
        <rFont val="Calibri"/>
        <family val="2"/>
        <charset val="134"/>
      </rPr>
      <t xml:space="preserve">– Optimum power for size of Hall &amp; Induction Loop Cable if/as required (available in colours to suit surroundings) </t>
    </r>
  </si>
  <si>
    <r>
      <rPr>
        <b/>
        <sz val="11"/>
        <rFont val="Calibri"/>
        <family val="2"/>
        <charset val="134"/>
      </rPr>
      <t>Professional Blu-Ray/DVD player with operators window</t>
    </r>
    <r>
      <rPr>
        <sz val="11"/>
        <rFont val="Calibri"/>
        <family val="2"/>
        <charset val="134"/>
      </rPr>
      <t xml:space="preserve"> for playing Video Content (Tascam/Sony/Panasonic etc) - Additional £349</t>
    </r>
  </si>
  <si>
    <r>
      <rPr>
        <b/>
        <sz val="11"/>
        <rFont val="Calibri"/>
        <family val="2"/>
        <charset val="134"/>
      </rPr>
      <t xml:space="preserve">1 x Metal AV Cabinet </t>
    </r>
    <r>
      <rPr>
        <sz val="11"/>
        <rFont val="Calibri"/>
        <family val="2"/>
        <charset val="134"/>
      </rPr>
      <t>to house/store all PA Equipment/Remotes etc. Sturdy, Lockable – (usually wall mounted) rack type Size to suit application (HxWxD) 590x550x550mm (12u), 455x550x550mm (9u), and 325x550x550mm (6u)</t>
    </r>
  </si>
  <si>
    <r>
      <rPr>
        <b/>
        <sz val="11"/>
        <rFont val="Calibri"/>
        <family val="2"/>
        <charset val="134"/>
      </rPr>
      <t>16 Channel Digital Stage Box for X32 Digital Mixer (Snake)</t>
    </r>
    <r>
      <rPr>
        <sz val="11"/>
        <rFont val="Calibri"/>
        <family val="2"/>
        <charset val="134"/>
      </rPr>
      <t xml:space="preserve"> including 16 XLR inputs and 8 Outputs</t>
    </r>
  </si>
  <si>
    <r>
      <rPr>
        <b/>
        <sz val="11"/>
        <rFont val="Calibri"/>
        <family val="2"/>
        <charset val="134"/>
      </rPr>
      <t xml:space="preserve">Wall or Ceiling mounted Speakers (APART/JBL) </t>
    </r>
    <r>
      <rPr>
        <sz val="11"/>
        <rFont val="Calibri"/>
        <family val="2"/>
        <charset val="134"/>
      </rPr>
      <t xml:space="preserve">- recommended for the clarity and versatility for both vocal and music) – colour to suit surrounding, fixed as discussed </t>
    </r>
  </si>
  <si>
    <r>
      <rPr>
        <b/>
        <sz val="11"/>
        <rFont val="Calibri"/>
        <family val="2"/>
        <charset val="134"/>
      </rPr>
      <t>Samsung Galaxy Tab</t>
    </r>
    <r>
      <rPr>
        <sz val="11"/>
        <rFont val="Calibri"/>
        <family val="2"/>
        <charset val="134"/>
      </rPr>
      <t xml:space="preserve"> (to accompany Digital Mixer) Configured, and software loaded </t>
    </r>
  </si>
  <si>
    <r>
      <rPr>
        <b/>
        <sz val="11"/>
        <rFont val="Calibri"/>
        <family val="2"/>
        <charset val="134"/>
      </rPr>
      <t xml:space="preserve"> Cabled Ambient Microphone </t>
    </r>
    <r>
      <rPr>
        <sz val="11"/>
        <rFont val="Calibri"/>
        <family val="2"/>
        <charset val="134"/>
      </rPr>
      <t>– for picking up congregation/choir etc for Livestreams</t>
    </r>
  </si>
  <si>
    <r>
      <rPr>
        <b/>
        <sz val="11"/>
        <rFont val="Calibri"/>
        <family val="2"/>
        <charset val="134"/>
      </rPr>
      <t xml:space="preserve">Simple to use, Mixer/Amplifier Combination </t>
    </r>
    <r>
      <rPr>
        <sz val="11"/>
        <rFont val="Calibri"/>
        <family val="2"/>
        <charset val="134"/>
      </rPr>
      <t>(Mixer &amp; Amplifier) with sufficient inputs and simple front controls for controlling volumes</t>
    </r>
  </si>
  <si>
    <r>
      <rPr>
        <b/>
        <sz val="11"/>
        <rFont val="Calibri"/>
        <family val="2"/>
        <charset val="134"/>
      </rPr>
      <t xml:space="preserve">75" LED HD TV Monitor Screen (Samsung/LG/Hisense) </t>
    </r>
    <r>
      <rPr>
        <sz val="11"/>
        <rFont val="Calibri"/>
        <family val="2"/>
        <charset val="134"/>
      </rPr>
      <t>– Wall Mounted with mount or Trolley.</t>
    </r>
  </si>
  <si>
    <r>
      <rPr>
        <b/>
        <sz val="11"/>
        <rFont val="Calibri"/>
        <family val="2"/>
        <charset val="134"/>
      </rPr>
      <t>The PDX25 is a compact and practical USB audio interface 2 channel</t>
    </r>
    <r>
      <rPr>
        <sz val="11"/>
        <rFont val="Calibri"/>
        <family val="2"/>
        <charset val="134"/>
      </rPr>
      <t>, providing a convenient connection between analogue devices and digital recording equipment. Ideal for musicians, podcasters, and multimedia creators, it offers accurate sound conversion with minimal hassle. With comprehensive connectivity, including combo inputs and RCA outputs, it serves as the perfect gateway into digital audio without the need for additional hardware.</t>
    </r>
  </si>
  <si>
    <r>
      <rPr>
        <b/>
        <sz val="11"/>
        <rFont val="Calibri"/>
        <family val="2"/>
        <charset val="134"/>
      </rPr>
      <t>8 Channel Digital Stage Box for X32 Digital Mixer</t>
    </r>
    <r>
      <rPr>
        <sz val="11"/>
        <rFont val="Calibri"/>
        <family val="2"/>
        <charset val="134"/>
      </rPr>
      <t xml:space="preserve"> (Snake) including 8 XLR inputs and 8 Outputs</t>
    </r>
  </si>
  <si>
    <r>
      <rPr>
        <b/>
        <sz val="11"/>
        <rFont val="Calibri"/>
        <family val="2"/>
        <charset val="134"/>
      </rPr>
      <t>1 x Metal AV Cabinet</t>
    </r>
    <r>
      <rPr>
        <sz val="11"/>
        <rFont val="Calibri"/>
        <family val="2"/>
        <charset val="134"/>
      </rPr>
      <t xml:space="preserve"> to house/store all PA Equipment/Remotes etc. Sturdy, Lockable – (usually wall mounted) rack type Size to suit application (HxWxD) 590x550x550mm (12u), 455x550x550mm (9u), and 325x550x550mm (6u)</t>
    </r>
  </si>
  <si>
    <t>Yealink Conference VCM36-W Wireless microphone (up to 6 in a chain)</t>
  </si>
  <si>
    <t>Yealink Conference PA20 Dongle. Wireless connect &amp; Screenshare to Bar</t>
  </si>
  <si>
    <t>Yealink Conference A30 bar w/ CTP18 Touch Panel</t>
  </si>
  <si>
    <t>NorthAmber.com</t>
  </si>
  <si>
    <t>https://amzn.eu/d/95KYjo6</t>
  </si>
  <si>
    <t>15.09.2025</t>
  </si>
  <si>
    <t>Behringer XR18 X18 Digital Mixer</t>
  </si>
  <si>
    <t>https://avpartsmaster.co.uk/business-solutions/barco-clickshare-c-10-gen-2-r9861611eub1</t>
  </si>
  <si>
    <t>https://ao.com/product/100e7nqtuk-hisense-e7nq-tv-black-103470-108.aspx</t>
  </si>
  <si>
    <t>100"-TV INC DEL</t>
  </si>
  <si>
    <t>https://www.alltrade.co.uk/shop/m-flexarm-pro-tv-wall-mount-55-110</t>
  </si>
  <si>
    <t>Ampetronic C7-1 Loop Amp</t>
  </si>
  <si>
    <t>https://leisuretec.co.uk/products/c7-1-perimeter-induction-loop-driver-1x7a-rms/</t>
  </si>
  <si>
    <t>100" TV Mount (M Flexarm Pro TV Wall Mount 55-110") 125kg Max Weight</t>
  </si>
  <si>
    <t>https://leisuretec.co.uk/products/ca2402-commercial-amplifier-with-direct-drive-2x240w-100v/</t>
  </si>
  <si>
    <t>Slave Amp - Lab Gruppen CA2402 480w when using a mixing desk</t>
  </si>
  <si>
    <t xml:space="preserve">100" Interactive i3-Technologies i3TOUCH X3 98" Touchscreen Display </t>
  </si>
  <si>
    <t>https://avpartsmaster.co.uk/interactive-solutions/i3-technologies-i3touchttps://avpartsmaster.co.uk/interactive-solutions/i3-technologies-i3touch-x3-98-touchscreen-displayh-x3-98-touchscreen-display</t>
  </si>
  <si>
    <t>Speaker - OVO5P 5" Active Speakers Inc Brackets 2x20W - WHITE</t>
  </si>
  <si>
    <t>https://leisuretec.co.uk/products/ovo5p-white-5-active-speaker-slave-inc-brackets-2x20w/</t>
  </si>
  <si>
    <t>Speaker - OVO5P 5" Active Speakers Inc Brackets 2x20W - BLACK</t>
  </si>
  <si>
    <t>iiyama 98" PROLITE TE9813A-B1AG Interactive Touchscreen</t>
  </si>
  <si>
    <t>https://avpartsmaster.co.uk/business-solutions/iiyama-98-prolite-te9813a-b1ag-interactive-touchscreen-98-4k-uhd-450-cdm2-105-3-kg-te9813a-b1ag</t>
  </si>
  <si>
    <t>Reveal / Hide Visual Checklist, Click the + / -</t>
  </si>
  <si>
    <t>Reveal / Hide Audio Checklist, Click the + / -</t>
  </si>
  <si>
    <t>Reveal / Hide Spreadsheet Guide, Click the + / -</t>
  </si>
  <si>
    <t>Reveal / Hide Loop Checklist, Click the + / -</t>
  </si>
  <si>
    <t>Reveal / Hide Streaming Checklist, Click the + / -</t>
  </si>
  <si>
    <t>Camera</t>
  </si>
  <si>
    <t>Onsite Recce</t>
  </si>
  <si>
    <t>Sennheiser SL CM FB Ceiling Mounting Bracket</t>
  </si>
  <si>
    <t>https://avpartsmaster.co.uk/mounting-solutions/sennheiser-sl-cm-fb-ceiling-mounting-bracket</t>
  </si>
  <si>
    <t>Sennheiser TeamConnect Ceiling 2 - Ceiling microphone with TruVoicelift - white</t>
  </si>
  <si>
    <t>https://avpartsmaster.co.uk/business-solutions/sennheiser-teamconnect-ceiling-2</t>
  </si>
  <si>
    <t>https://www.nureva.com/products/hdl-pro-series/hdl310?hsCtaAttrib=156729035776#certifications</t>
  </si>
  <si>
    <t>celexon display stand Adjust-42100W up to 120KG, 100" TV</t>
  </si>
  <si>
    <t>Nureva HDL310 Pro Series Mist speaker and mic solution for Large rooms</t>
  </si>
  <si>
    <t>https://avpartsmaster.co.uk/business-solutions/nureva-hdl310-pro-series-microphone-mist-speaker-and-mic-solution-for-large-rooms</t>
  </si>
  <si>
    <t>Barco Wall mounting kit for C-5, C-10, CX-20 and CX-30</t>
  </si>
  <si>
    <t>https://avpartsmaster.co.uk/business-solutions/barco-wall-mounting-kit-for-c-5-c-10-cx-20-and-cx-30</t>
  </si>
  <si>
    <t>https://avpartsmaster.co.uk/business-solutions/barco-clickshare-cx-30-2nd-generation-medium-yes-2-2-yes-no-r9861613eub2</t>
  </si>
  <si>
    <t>https://avpartsmaster.co.uk/business-solutions/barco-clickshare-cx50-2nd-generation</t>
  </si>
  <si>
    <t>Barco ClickShare CX-30 Gen 2. Hub for USB Peripherals and extnl mics</t>
  </si>
  <si>
    <t>Barco ClickShare CX‑50 Gen 2. Hub for USB Peripherals, extnl mics &amp; dual screen</t>
  </si>
  <si>
    <t>Barco ClickShare C-10 (Gen 2) Present Wireless HDMI, with Touchback</t>
  </si>
  <si>
    <t>Right Angled XLR for Low Profile mixer spaces.</t>
  </si>
  <si>
    <t>https://www.visiosound.co.uk/products/vsd355?variant=39315033555032&amp;country=GB&amp;currency=GBP&amp;utm_medium=product_sync&amp;utm_source=google&amp;utm_content=sag_organic&amp;utm_campaign=sag_organic&amp;srsltid=AfmBOorpQCST9DV3ge42GGjGg4Abd_2cHaQRMWgL5K7XgR-ONvWtRYwOd5c</t>
  </si>
  <si>
    <t>Kramer KW-14R: HDMI over wireless WHDI receiver</t>
  </si>
  <si>
    <t>https://avpartsmaster.co.uk/business-solutions/barco-clickshare-bar-pro-video-collaboration-bar-microsoft-teams-zoom-rooms-wireless-wired-4k-ultra-hd-2-5-kg-r9861633eub2</t>
  </si>
  <si>
    <t>https://avpartsmaster.co.uk/business-solutions/yealink-uvc30-room-4k-usb-camera?gad_source=1&amp;gad_campaignid=21830971395&amp;gbraid=0AAAAAD_ctyZ8SeeaAVLQXP1HcZYXWkc4b&amp;gclid=Cj0KCQjw0NPGBhCDARIsAGAzpp3nQHyCWB82mA7eMPF6lIKZ7qH9CuUDI3Q9WHeMVehxaADHDzowpVMaAnFlEALw_wcB</t>
  </si>
  <si>
    <t>Yealink UVC30-Room 4k USB Camera</t>
  </si>
  <si>
    <t>MISC CHECKLIST</t>
  </si>
  <si>
    <t xml:space="preserve">Write up for Proposal. </t>
  </si>
  <si>
    <t>B-Tech BT8558/B Motorised Trolley</t>
  </si>
  <si>
    <t>https://avpartsmaster.co.uk/mounting-solutions/b-tech-bt8558-b-motorised-trolley?gad_source=1&amp;gad_campaignid=22016618343&amp;gbraid=0AAAAAD_ctyZuzhIVbCJxp0IMXOCykw2_Q&amp;gclid=CjwKCAjw89jGBhB0EiwA2o1On1jdYOL-8ebxtsEA1GEh9_A727EbnlAwCWO0QSVrA31bz0nUqpKaohoCvsAQAvD_BwE</t>
  </si>
  <si>
    <t>https://www.rcblogic.co.uk/product/Atomos-TX-RX-4K-Wireless-Video-Trans-TX-RX-Set?st=17&amp;source=paidclick&amp;dt=250925&amp;gad_source=1&amp;gad_campaignid=18542905634&amp;gbraid=0AAAAAD4Jlg5HkwPlaWoMCdfSi5PkiIVB6&amp;gclid=CjwKCAjw89jGBhB0EiwA2o1On_LdydN2dTcJouhavO6jBMmG8gSdwaCYqWFAAC5EnGECbE19L8ScChoC4IIQAvD_BwE</t>
  </si>
  <si>
    <t>https://www.rcblogic.co.uk/product/atomos-rx-4k-wl-video-trans-rx-only</t>
  </si>
  <si>
    <t>https://www.rcblogic.co.uk/product/atomos-tx-4k-wl-video-trans-tx-only</t>
  </si>
  <si>
    <t>https://ao.com/product/85e7qtuk-hisense-e7q-tv-black-106813-108.aspx</t>
  </si>
  <si>
    <t>https://ao.com/product/75e7qtuk-hisense-e7q-tv-black-106814-108.aspx</t>
  </si>
  <si>
    <t>https://ao.com/product/65e78qtuk-hisense-e7q-tv-black-107416-108.aspx</t>
  </si>
  <si>
    <t>https://ao.com/product/55e78qtuk-hisense-e7q-tv-black-107417-108.aspx</t>
  </si>
  <si>
    <t>https://ao.com/product/50e78qtuk-hisense-e7q-tv-black-107418-108.aspx</t>
  </si>
  <si>
    <t>https://ao.com/product/43e78qtuk-hisense-e7q-tv-black-107419-108.aspx</t>
  </si>
  <si>
    <t>TV-58"</t>
  </si>
  <si>
    <t>TV-49/50" - INC DEL</t>
  </si>
  <si>
    <t>TV-43" - INC DEL</t>
  </si>
  <si>
    <t>TV-70"</t>
  </si>
  <si>
    <t>Barco ClickShare TV Mount for Bar Core and Core Pro</t>
  </si>
  <si>
    <t>https://www.onedirect.co.uk/product/barco-clickshare-tv-mount</t>
  </si>
  <si>
    <t>Magewell NDI Encoder for HDMI to NDI (HDMI TX) NDI Distribution</t>
  </si>
  <si>
    <t>https://rcblogic.co.uk/product/magewell-pro-convert-hdmi-to-ndi-hdmi-tx</t>
  </si>
  <si>
    <t>Magewell NDI Decoder for NDI to HDMI (HDMI RX) NDI Distribution</t>
  </si>
  <si>
    <t>https://rcblogic.co.uk/product/magewell-pro-convert-for-ndi-to-hdmi</t>
  </si>
  <si>
    <t>https://www.gear4music.com/PA-DJ-and-Lighting/Yamaha-DBR10-10-Active-PA-Speaker/1386?origin=product-ads&amp;gad_source=1&amp;gad_campaignid=22254162605&amp;gbraid=0AAAAAD_kjLQzloewAUcm6vZ0T14aDe-vy&amp;gclid=Cj0KCQjw0NPGBhCDARIsAGAzpp15G7Z-2xw4dfbmS6dkDvLjFYxHwNtML6MpnXtRk_u-R3IHKPWVC3AaAudSEALw_wcB</t>
  </si>
  <si>
    <t>XLR + Power combo cable - 5m</t>
  </si>
  <si>
    <t>https://www.gear4music.com/G4M/XLR-and-UK-IEC-Combination-Cable-by-Gear4music-5m/2KO7?origin=product-ads&amp;gad_source=1&amp;gad_campaignid=22290702904&amp;gbraid=0AAAAAD_kjLRTO0IzszY5UqDdAO1bQq9HR&amp;gclid=Cj0KCQjw0NPGBhCDARIsAGAzpp0Jth-dJQZ0g6LX4xs6EkfQn6rjXgrot0Syl63SuZZ3mZJdtIf8z78aApmxEALw_wcB</t>
  </si>
  <si>
    <t>XLR + Power combo cable - 20m</t>
  </si>
  <si>
    <t>https://www.gear4music.com/G4M/XLR-and-UK-IEC-Combination-Cable-by-Gear4music-20m/2K58?origin=product-ads&amp;gad_source=1&amp;gad_campaignid=22290702904&amp;gbraid=0AAAAAD_kjLRTO0IzszY5UqDdAO1bQq9HR&amp;gclid=Cj0KCQjw0NPGBhCDARIsAGAzpp2ipWCOVY8tYPiHmzxFrHKYfZdDqztGoC66AXpm_npYN6nu7AL_i1YaAtxEEALw_wcB</t>
  </si>
  <si>
    <t xml:space="preserve">Audio Technica Shotgun mic </t>
  </si>
  <si>
    <t>https://cpc.farnell.com/audio-technica/at875r/line-gradient-condenser-mic-175mm/dp/MP35264?mckv=sshopping_dc|pcrid|605262956605|kword||match||plid||slid||product|MP35264|pgrid|138313685415|ptaid|pla-1676891250362|&amp;CMP=KNC-GUK-CPC-SHOPPING-9262013734-138313685415-MP35264&amp;s_kwcid=AL!5616!3!605262956605!!!network}!1676891250362!&amp;gad_source=1&amp;gad_campaignid=9262013734&amp;gbraid=0AAAAAD_m6B19EZV9t2odzGOiIzr4LtV1n&amp;gclid=Cj0KCQjwgIXCBhDBARIsAELC9ZhKTHjMlEL9UBftQSBWI4vW_S9lvN-OgrIVzVTKXKaF4kXuh1UBzn4aAm3hEALw_wcB</t>
  </si>
  <si>
    <t>Wall Mount 19" Vertical Rack Bracket, 4U - Order code - ST04471</t>
  </si>
  <si>
    <t>https://cpc.farnell.com/pulse/wrm-v-4u/19-wall-mount-rack-vertical-4u/dp/ST04471</t>
  </si>
  <si>
    <t>Square Base Steel Speaker Stand, Black</t>
  </si>
  <si>
    <t>https://cpc.farnell.com/qtx/180195uk/speaker-stand-with-square-base-black/dp/ST04560?mckv=sshopping_dc|pcrid|605262956605|kword||match||plid||slid||product|ST04560|pgrid|138313685415|ptaid|pla-2341027986957|&amp;CMP=KNC-GUK-CPC-SHOPPING-9262013734-138313685415-ST04560&amp;s_kwcid=AL!5616!3!605262956605!!!network}!2341027986957!&amp;gad_source=1&amp;gad_campaignid=9262013734&amp;gbraid=0AAAAAD_m6B05B5Gr_8QC0AIt15J6aWPT8&amp;gclid=CjwKCAjw_-3GBhAYEiwAjh9fUE7K-egnd6urQuSP4mQPcOLhHcHuRUhgpR1lM45meLmwHVo-snUjuxoCyUAQAvD_BwE</t>
  </si>
  <si>
    <t>TARGET GPM ↓</t>
  </si>
  <si>
    <t>AUDIO CHECKLIST</t>
  </si>
  <si>
    <t>Zowietek 18X 4K NDI PTZ w/ Standalone Livestream capacity</t>
  </si>
  <si>
    <t>https://amzn.eu/d/gQFNuqg</t>
  </si>
  <si>
    <t>Zowietek 25X 4K NDI PTZ w/ Standalone Livestream capacity</t>
  </si>
  <si>
    <t>https://www.amazon.co.uk/Twozoh-Flexible-Cable-Supports-18gbps/dp/B0B6RDSQGS/ref=pd_day0fbt_d_sccl_2/260-7155365-9333223?pd_rd_w=Z2D8w&amp;content-id=amzn1.sym.11a4d54e-1e50-4bfa-9630-b6658636e953&amp;pf_rd_p=11a4d54e-1e50-4bfa-9630-b6658636e953&amp;pf_rd_r=8D9AE9QE7RGEFB90ZEXG&amp;pd_rd_wg=6cb65&amp;pd_rd_r=28ec0567-0aec-4083-8cfb-201340747906&amp;pd_rd_i=B0B6RDSQGS&amp;th=1</t>
  </si>
  <si>
    <t>Accsoon HDMI Leads</t>
  </si>
  <si>
    <t>https://amzn.eu/d/50cnHKN</t>
  </si>
  <si>
    <t>Accsoon USB C Leads</t>
  </si>
  <si>
    <t>https://amzn.eu/d/9lTPLXy</t>
  </si>
  <si>
    <t>Accsoon USB A to C Adapter</t>
  </si>
  <si>
    <t>TP-Link LS105GP 5 Port Gigabit PoE Switch</t>
  </si>
  <si>
    <t>https://amzn.eu/d/a6tafc3</t>
  </si>
  <si>
    <t>NeoMount Projector Wall mount - Short - Silver</t>
  </si>
  <si>
    <t>https://avpartsmaster.co.uk/mounting-solutions/neomounts-by-newstar-projector-wall-mount-beamer-w050silver</t>
  </si>
  <si>
    <t>https://store.midwich.com/products/details/YOLOBOXEXTREME</t>
  </si>
  <si>
    <t>https://www.thomann.co.uk/yololiv_yolodeck.htm?gad_source=1&amp;gad_campaignid=1581404125&amp;gbraid=0AAAAADuDMCWKMiQEcS3tqSbcYtV0R6Nop&amp;gclid=Cj0KCQjw0Y3HBhCxARIsAN7931Ws8E4wxg62GsWCJ3QVyMOjUZEfxYVUzU44gu5ficQxoS77Pti6tQgaAiZgEALw_wcB</t>
  </si>
  <si>
    <t xml:space="preserve">YoloLiv YoloDeck - Streamdeck equiv </t>
  </si>
  <si>
    <t>https://store.yololiv.com/products/ndi</t>
  </si>
  <si>
    <t>https://store.midwich.com/products/details/YOLYOLOBOXULTRA</t>
  </si>
  <si>
    <t>YoloBox Ultra - Standalone Streaming Unit.</t>
  </si>
  <si>
    <t xml:space="preserve">YoloBox Extreme - Standalone Streaming Unit. </t>
  </si>
  <si>
    <t>Mic - JTS Lapel or HH 1 Receiver + 1 Microphone **** DO U NEED RACK MOUNTS?****</t>
  </si>
  <si>
    <t>Mic - Handheld cardiod condenser mic with APXL wall box and 7m lead (inc time to setup)</t>
  </si>
  <si>
    <t>Mic - Wireless Gooseneck  Mic - XVIVE SOLUTION</t>
  </si>
  <si>
    <t>Mixer - 18 Channel Mixer (Behringer Xenyx x1832) USB - ANALOGUE</t>
  </si>
  <si>
    <t>Scaffold Hire for a week (min) excludes erection + dismantaling - allow half day labour (2 men)</t>
  </si>
  <si>
    <t>Scaffold UP n Down (based on 4-5 hours)  with 2 men - including Hire 4 a week</t>
  </si>
  <si>
    <r>
      <t xml:space="preserve">USB Audio Interface for streaming (Not UCA202 anymore!) See Link </t>
    </r>
    <r>
      <rPr>
        <sz val="11"/>
        <rFont val="Aptos Narrow"/>
        <family val="2"/>
      </rPr>
      <t>→</t>
    </r>
  </si>
  <si>
    <t>XVIVE U35C Wireless System for Condenser Microphone (5.8GHz)</t>
  </si>
  <si>
    <t>https://amzn.eu/d/8kuXJzu</t>
  </si>
  <si>
    <t>Accsoon Cineview HE Wireless HDMI - PSU for RX</t>
  </si>
  <si>
    <t>Loop - Indicator Light - sells for £99. *PLEASE DON’T SELL THESE*</t>
  </si>
  <si>
    <t>Loop Mic/Outreach plate *AMBIENT MICS IN LOOPS ARE BAD*</t>
  </si>
  <si>
    <t xml:space="preserve">Atomos TX 4K Wireless HDMI Trans - TX only </t>
  </si>
  <si>
    <t>Atomos RX 4K Wireless HDMI Trans - RX only</t>
  </si>
  <si>
    <t>Atomos TX-RX 4K Wireless HDMI Trans TX - RX Set</t>
  </si>
  <si>
    <t>Barco ClickShare Bar Pro. Touch Screen Compatible</t>
  </si>
  <si>
    <t>Vat Calc</t>
  </si>
  <si>
    <t>www.astounded.com</t>
  </si>
  <si>
    <t>LIGHTING CHECKLIST</t>
  </si>
  <si>
    <t>Reveal / Hide Lighting Checklist, Click the + / -</t>
  </si>
  <si>
    <t>CCTV CHECKLIST</t>
  </si>
  <si>
    <t>Reveal / Hide CCTV Checklist, Click the + / -</t>
  </si>
  <si>
    <t>Reveal / Hide Acoustics Checklist, Click the + / -</t>
  </si>
  <si>
    <t>ACOUSTICS CHECKLIST</t>
  </si>
  <si>
    <t>https://cctvdirect.co.uk/products/ipc3528le-adf28k-wp?pr_prod_strat=e5_desc&amp;pr_rec_id=160fe5717&amp;pr_rec_pid=15135557058938&amp;pr_ref_pid=7086448312511&amp;pr_seq=uniform</t>
  </si>
  <si>
    <t>https://cctvdirect.co.uk/products/uniview-3-extension-ring-for-ip-turret-cctv-camera</t>
  </si>
  <si>
    <t>https://cctvdirect.co.uk/products/unv-recorder-8-channel-nvr-4k-ai-pro-iq-nvr501-08-p8-iq?variant=55953724998010</t>
  </si>
  <si>
    <t>https://cctvdirect.co.uk/products/vuenet-22-fhd-professional-surveillance-monitor</t>
  </si>
  <si>
    <t>Cameras</t>
  </si>
  <si>
    <t>Network Video Recorder</t>
  </si>
  <si>
    <t>Monitor Screen</t>
  </si>
  <si>
    <t>Wireless Link</t>
  </si>
  <si>
    <t>CCTV - UNV OwlView Dome - 8MP Camera - Anti Vandal ColorHunter with Wise-ISP</t>
  </si>
  <si>
    <t>CCTV - UNV [H] Extension Ring - 3" Camera Junction Box [TR-JB03-H-IN]</t>
  </si>
  <si>
    <t>CCTV - UNV Recorder - 8 Channel NVR - 4K AI | PRO IQ [NVR501-08B-P8-IQ]</t>
  </si>
  <si>
    <t>CCTV - VueNet - 22" Surveillance Monitor Screen [VN-MON22]</t>
  </si>
  <si>
    <t>https://cctvdirect.co.uk/products/easylink-wifi-link</t>
  </si>
  <si>
    <t>VueNet EasyLink Wireless Bridge (2 required per link)</t>
  </si>
  <si>
    <t>How Many Cameras</t>
  </si>
  <si>
    <r>
      <rPr>
        <sz val="12"/>
        <color rgb="FF000000"/>
        <rFont val="Calibri"/>
        <family val="2"/>
      </rPr>
      <t xml:space="preserve">List reasons that explain why this solution is perfect, referencing </t>
    </r>
    <r>
      <rPr>
        <b/>
        <sz val="12"/>
        <color rgb="FF000000"/>
        <rFont val="Calibri"/>
        <family val="2"/>
      </rPr>
      <t>PERSONAL/INDIVIDUAL DETAILS FROM CONSULTATION MEETING. Then copy and paste these into ChatGPT to create a nice proposal</t>
    </r>
  </si>
  <si>
    <t>JTS W4-CH12 12-Way Charger w/ Lid for Conference Mics</t>
  </si>
  <si>
    <t>Yamaha DBR12 12" Active PA Speaker</t>
  </si>
  <si>
    <t>Yamaha DBR10 10" Active PA Speaker</t>
  </si>
  <si>
    <t>https://www.gear4music.com/PA-DJ-and-Lighting/Yamaha-DBR12-12-Active-PA-Speaker/1387?_gl=1*18i55d5*_up*MQ..*_gs*MQ..*_ga*NzEyODc4NTQ3LjE3NjAwMDYyODM.*_ga_0WF1R5QW3K*czE3NjAwMDYyODMkbzEkZzAkdDE3NjAwMDYyODMkajYwJGwwJGgxMjEzODY4MDgw&amp;gclid=Cj0KCQjw0NPGBhCDARIsAGAzpp15G7Z-2xw4dfbmS6dkDvLjFYxHwNtML6MpnXtRk_u-R3IHKPWVC3AaAudSEALw_wcB&amp;gbraid=0AAAAAD_kjLQzloewAUcm6vZ0T14aDe-vy</t>
  </si>
  <si>
    <t>https://www.gear4music.com/PA-DJ-and-Lighting/Yamaha-DBR15-15-Active-PA-Speaker/1388?_gl=1*gn3wec*_up*MQ..*_gs*MQ..*_ga*MTc5NTI1MTk4NC4xNzYwMDA2NDQ5*_ga_0WF1R5QW3K*czE3NjAwMDY0NDgkbzEkZzAkdDE3NjAwMDY0NDgkajYwJGwwJGgyNjExOTIwMDYkZGozZkxqa2tZa1BtQTl2c29oalZUekFIZlREZnRadFpKbUE.&amp;gclid=Cj0KCQjw0NPGBhCDARIsAGAzpp15G7Z-2xw4dfbmS6dkDvLjFYxHwNtML6MpnXtRk_u-R3IHKPWVC3AaAudSEALw_wcB&amp;gbraid=0AAAAAD_kjLQzloewAUcm6vZ0T14aDe-vy</t>
  </si>
  <si>
    <t>Yamaha DBR15 15" Active PA Speaker</t>
  </si>
  <si>
    <t>Laptop/Hub</t>
  </si>
  <si>
    <t xml:space="preserve"> https://cpc.farnell.com/ledj/ledj252a/led-alu-par-18-x-10w-rgbwa-led/dp/DP33998?st=dp33998</t>
  </si>
  <si>
    <t xml:space="preserve"> https://cpc.farnell.com/elumen8/mp-75-rgbw/fresnel-lantern-75w-rgbw-led-black/dp/DP34961?mckv=sshopping_dc|pcrid|605262956605|kword||match||plid||slid||product|DP34961|pgrid|138313685415|ptaid|pla-1710131349274|&amp;CMP=KNC-GUK-CPC-SHOPPING-9262013734-138313685415-DP34961&amp;s_kwcid=AL!5616!3!605262956605!!!network}!1710131349274!&amp;gad_source=1&amp;gad_campaignid=9262013734&amp;gbraid=0AAAAAD_m6B3w4_YUEOidXt6CYuWjpCA-O&amp;gclid=CjwKCAjwvO7CBhAqEiwA9q2YJWuFaYQJSyBu3DdroiI0622WYBPXr5ISO-PTXDbU1pS5bm0VHF6dhhoCVhIQAvD_BwE</t>
  </si>
  <si>
    <t>Fresnel</t>
  </si>
  <si>
    <t>Parcan</t>
  </si>
  <si>
    <t>DMX Controller</t>
  </si>
  <si>
    <t>Mounting</t>
  </si>
  <si>
    <t>Lighting - Performer 18 Series Quad Zoom (25°-75° zoom for wide wash or focused beam)</t>
  </si>
  <si>
    <t>https://www.prolight.co.uk/Catalogue/Products/Lighting/Pars-and-Slim-Pars/LEDJ252XX?default_sku=4f9780d6-5bf2-40a2-af22-c67fb5050f0f&amp;selected=LEDJ252D</t>
  </si>
  <si>
    <t>Zoom</t>
  </si>
  <si>
    <t>Lighting - 19" 12 Fixtures with 16 Channels each.</t>
  </si>
  <si>
    <t>https://cpc.farnell.com/qtx/dmx-192/192-channel-dmx-controller/dp/DP37696?st=LCS%20DR%20QQ%20DSS-001-1</t>
  </si>
  <si>
    <t>https://soundproofingstore.uk/product/prosound-acoustic-wall-panels/</t>
  </si>
  <si>
    <t>Acoustic Panels - 600mm x 800mm x 40mm</t>
  </si>
  <si>
    <t>Acoustic Panels - 600mm x 1200mm x 40mm</t>
  </si>
  <si>
    <t>Acoustic Panels - 600mm x 2400mm x 40mm</t>
  </si>
  <si>
    <t>Acoustic Panels - 600mm x 3000mm x 40mm</t>
  </si>
  <si>
    <t>Acoustic Panels - 900mm x 1200mm x 40mm</t>
  </si>
  <si>
    <t xml:space="preserve">Acoustic Panels - 1200mm x 1200mm x 40mm </t>
  </si>
  <si>
    <t>Acoustic Panels - 1200mm x 1500mm x 40mm</t>
  </si>
  <si>
    <t>Acoustic Panels - 1200mm x 1800mm x 40mm</t>
  </si>
  <si>
    <t>Acoustic Panels - 1200mm x 2100mm x 40mm</t>
  </si>
  <si>
    <t>Acoustic Panels - 1200mm x 2400mm x 40mm</t>
  </si>
  <si>
    <t>Acoustic Panels - 1200mm x 2700mm x 40mm</t>
  </si>
  <si>
    <t>Acoustic Panels - 1200mm x 3000mm x 40mm</t>
  </si>
  <si>
    <t>https://soundproofingstore.uk/product/prosound-acoustic-ceiling-rafts/</t>
  </si>
  <si>
    <t>Acoustic Panels - Ceiling Rafts - 600mm x 1200mm x 40mm</t>
  </si>
  <si>
    <t>Acoustic Panels - Ceiling Rafts - 600mm x 2400mm x 40mm</t>
  </si>
  <si>
    <t>Acoustic Panels - Ceiling Rafts - 900mm x 1200mm x 40mm</t>
  </si>
  <si>
    <t>Acoustic Panels - Ceiling Rafts - 1200mm x 1200mm x 40mm</t>
  </si>
  <si>
    <t>Acoustic Panels - Ceiling Rafts - 1200mm x 1500mm x 40mm</t>
  </si>
  <si>
    <t>Acoustic Panels - Ceiling Rafts - 1200mm x 1800mm x 40mm</t>
  </si>
  <si>
    <t>Acoustic Panels - Ceiling Rafts - 1200mm x 2100mm x 40mm</t>
  </si>
  <si>
    <t>Acoustic Panels - Ceiling Rafts - 1200mm x 2400mm x 40mm</t>
  </si>
  <si>
    <t>Acoustic Panels - Ceiling Rafts - 1200mm x 2700mm x 40mm</t>
  </si>
  <si>
    <t>Acoustic Panels - Ceiling Rafts - 1200mm x 3000mm x 40mm</t>
  </si>
  <si>
    <t>Acoustic Panels - ProSound Bass Plus Wall Panel - 600mm x 600mm x 80mm</t>
  </si>
  <si>
    <t>Acoustic Panels - ProSound Bass Plus Wall Panel - 600mm x 1200mm x 80mm</t>
  </si>
  <si>
    <t>Acoustic Panels - ProSound Bass Plus Wall Panel - 1200mm x 1200mm x 80mm</t>
  </si>
  <si>
    <t>Acoustic Panels - ProSound Bass Plus Wall Panel - 1200mm x 1800mm x 80mm</t>
  </si>
  <si>
    <t>Acoustic Panels - ProSound Bass Plus Wall Panel - 1200mm x 2400mm x 80mm</t>
  </si>
  <si>
    <t>Acoustic Panels - ProSound Bass Plus Wall Panel - 1200mm x 2700mm x 80mm</t>
  </si>
  <si>
    <t>Ceiling Raft Panels (Hung)</t>
  </si>
  <si>
    <t>ProSound 80mm Wall Panels</t>
  </si>
  <si>
    <t>Standard 40mm Wall Panels</t>
  </si>
  <si>
    <t>Acoustic Panels - Max Torque Grab Adhesive – 290ml</t>
  </si>
  <si>
    <t>https://soundproofingstore.uk/product/max-torque-grab-adhesive-290ml/</t>
  </si>
  <si>
    <t>Install Necessities</t>
  </si>
  <si>
    <t>https://www.soundproofingstore.co.uk/acoustic-bass-plus-panels</t>
  </si>
  <si>
    <t>TCO ACTUAL COST</t>
  </si>
  <si>
    <t>TRAVEL TIME (HRS)</t>
  </si>
  <si>
    <t>TIME ON SITE (HRS)</t>
  </si>
  <si>
    <t>TCO ACTUAL COST CALCULATOR</t>
  </si>
  <si>
    <t>Reveal / Hide TCO Cost Calculator, Click the + / -</t>
  </si>
  <si>
    <t>MILAGE (40ppm)</t>
  </si>
  <si>
    <t>Digital Mixer</t>
  </si>
  <si>
    <t>Mics</t>
  </si>
  <si>
    <t>Media Players</t>
  </si>
  <si>
    <t>Cabinet</t>
  </si>
  <si>
    <t>Limited Range</t>
  </si>
  <si>
    <t>Mic - JTS Charging Dock - can charge 2 devices at once, HH or Beltpacks or one of each</t>
  </si>
  <si>
    <t>Mic Stand</t>
  </si>
  <si>
    <t>Line Mixer</t>
  </si>
  <si>
    <t>Good for Digital Mixer Setups</t>
  </si>
  <si>
    <t>Controllers</t>
  </si>
  <si>
    <t>IP Camera Joystick Controller with LCD Display</t>
  </si>
  <si>
    <t>https://www.safefiredirect.co.uk/esp-5mp-external-pan-tilt-zoom-ptz-ip-camera-controller.aspx?gad_source=1&amp;gad_campaignid=21992665653&amp;gbraid=0AAAAADxevV8xV7BM81i-I4XcWwIx6TFC2&amp;gclid=CjwKCAjwxrLHBhA2EiwAu9EdMxxrjD4nvr6cjtE3cpAWpEpT4pvhQ2uqNzKkPfKRV9v-pS1swnEDnxoC5egQAvD_BwE</t>
  </si>
  <si>
    <t>YoloLiv (All In One) Tablet Streamer</t>
  </si>
  <si>
    <t>Network Needs</t>
  </si>
  <si>
    <t xml:space="preserve">HDMI to USB </t>
  </si>
  <si>
    <t>(BASIC SETUP &amp; Short Distance Only)</t>
  </si>
  <si>
    <t>YoloDeck</t>
  </si>
  <si>
    <t>Yolo One Time NDI Licence. (When using Yolobox Ultra)</t>
  </si>
  <si>
    <t>Typically 6u (But costed for larger just incase)</t>
  </si>
  <si>
    <t>Scaffolding / Scissorlift</t>
  </si>
  <si>
    <t>Reveal / Hide WIP Checklist, Click the + / -</t>
  </si>
  <si>
    <t>WIP CHECKLIST</t>
  </si>
  <si>
    <t>https://www.thomann.co.uk/behringer_x_32_compact.htm</t>
  </si>
  <si>
    <t>Behringer X32 Compact Digital Mixing Desk with 16 Physical Faders</t>
  </si>
  <si>
    <t>https://www.thomann.co.uk/behringer_sd8.htm</t>
  </si>
  <si>
    <t>Accsoon Cineview HE Wireless HDMI - PAIR + PSU + BATTERY AND MOUNTING UNIT</t>
  </si>
  <si>
    <t>Video Distribution</t>
  </si>
  <si>
    <t>https://amzn.eu/d/8R1QZHQ</t>
  </si>
  <si>
    <t>Table Top Microphone Stand - Gravity</t>
  </si>
  <si>
    <t>CONTINGENCY USED (Neils Use)</t>
  </si>
  <si>
    <t xml:space="preserve">CONTINGENCY USED </t>
  </si>
  <si>
    <t>23.10.2025</t>
  </si>
  <si>
    <t>Cable Pack</t>
  </si>
  <si>
    <t>Cable Packs</t>
  </si>
  <si>
    <t>Wall boxes</t>
  </si>
  <si>
    <t>Lighting Pole - stage - populated</t>
  </si>
  <si>
    <t>Gik 242 Acoustc Panel - Rectangle (1200mm x 600mm)</t>
  </si>
  <si>
    <t>Gik 242 Acoustic Panel - Square (600mm x 600mm)</t>
  </si>
  <si>
    <t>Gik 242 Acoustic Panel - Narrow (1200mm x 300mm)</t>
  </si>
  <si>
    <t>Ceiling brackets = per panel</t>
  </si>
  <si>
    <t>Wall brackets - per panel</t>
  </si>
  <si>
    <t>AVD Pricing Tool - Mark's Way - Updated 23 October 2025</t>
  </si>
  <si>
    <t>Product (Type 'A' to see size options)</t>
  </si>
  <si>
    <t>Loop</t>
  </si>
  <si>
    <t>Ampetronic</t>
  </si>
  <si>
    <t>Reveal / Hide MISC Checklist, Click the + / -</t>
  </si>
  <si>
    <t xml:space="preserve">GUIDE SELL TOTAL </t>
  </si>
  <si>
    <t>Harmony Projection Board</t>
  </si>
  <si>
    <t>SPB2400</t>
  </si>
  <si>
    <t>SPB2000</t>
  </si>
  <si>
    <t>SPB1800</t>
  </si>
  <si>
    <t>Home</t>
  </si>
  <si>
    <t>PRICE WITH CARRIAGE</t>
  </si>
  <si>
    <t>CARRIAGE</t>
  </si>
  <si>
    <t>TRADE</t>
  </si>
  <si>
    <t>TYPE</t>
  </si>
  <si>
    <t>SKU</t>
  </si>
  <si>
    <t>Harmony Projection Boards</t>
  </si>
  <si>
    <t>ALL PRICES SUBJECT TO  DELIVERY CHARGE AND VAT</t>
  </si>
  <si>
    <t>Do not overlook lecterns - excellent margins available</t>
  </si>
  <si>
    <t>Stylish Lectern with buit in 60w amplifier. Built in light, microphone and three buit in woofers. Also external lapel and Radio Microphone</t>
  </si>
  <si>
    <t>Flat Pack - easy assembly</t>
  </si>
  <si>
    <t xml:space="preserve">Flexible gooseneck microphone and a light </t>
  </si>
  <si>
    <t>Black</t>
  </si>
  <si>
    <t>1100x420x580mm (hxwxd)</t>
  </si>
  <si>
    <t>SSLECT2B</t>
  </si>
  <si>
    <t>Package Type</t>
  </si>
  <si>
    <t>Colour</t>
  </si>
  <si>
    <t>Dimensions</t>
  </si>
  <si>
    <t>Lectern with built in sound and microphone</t>
  </si>
  <si>
    <t>19 INCH RACKING SYSTEM TO FIT THE ABOVE CABINETS</t>
  </si>
  <si>
    <t>SAPPHIRE MOBILE AUDIO VISUAL TROLLEY (LIGHT)  - Ideal for those Hall Installations to
house the equipment</t>
  </si>
  <si>
    <t>STRV102L</t>
  </si>
  <si>
    <t>SAPPHIRE MOBILE AUDIO VISUAL TROLLEY (DARK) - Ideal for those Hall Installations to
house the equipment</t>
  </si>
  <si>
    <t>STRV102D</t>
  </si>
  <si>
    <t>DESCRIPTION</t>
  </si>
  <si>
    <t>PART CODE</t>
  </si>
  <si>
    <t>TROLLEYS AND CARTS</t>
  </si>
  <si>
    <t>SAPPHIRE AV TROLLEYS AND CARTS</t>
  </si>
  <si>
    <t>per pair</t>
  </si>
  <si>
    <t>extension brackets</t>
  </si>
  <si>
    <t>75cm screen</t>
  </si>
  <si>
    <t>SSB75</t>
  </si>
  <si>
    <t>50cm screen</t>
  </si>
  <si>
    <t>SSB50</t>
  </si>
  <si>
    <t>30 cm screen</t>
  </si>
  <si>
    <t>SSB30</t>
  </si>
  <si>
    <t>Qunatity</t>
  </si>
  <si>
    <t>STYLE</t>
  </si>
  <si>
    <t>Size</t>
  </si>
  <si>
    <t>EXTENSION BRACKETS</t>
  </si>
  <si>
    <t>Large channel fix brackets</t>
  </si>
  <si>
    <t>2.7m and over electric
All SETTS model screens</t>
  </si>
  <si>
    <t>SAPCFBL</t>
  </si>
  <si>
    <t>Small channel fix brackets</t>
  </si>
  <si>
    <t>2.7m and under ASR2 screens
up to 2.4m electric</t>
  </si>
  <si>
    <t>SAPCFBS</t>
  </si>
  <si>
    <t>CHANNEL FIX BRACKETS</t>
  </si>
  <si>
    <t>Remote included, RS232 and Contact closure</t>
  </si>
  <si>
    <t xml:space="preserve">               Top quality product - ideal for use with our in-ceiling range of screens</t>
  </si>
  <si>
    <t>SAPPL04</t>
  </si>
  <si>
    <t>PROJECTOR LIFT</t>
  </si>
  <si>
    <t>2x 3.5mm stereo mini-jacks 
USB Playback</t>
  </si>
  <si>
    <t>40W (20Wx2)</t>
  </si>
  <si>
    <t>SWA401 Speaker &amp; Wall Amplifier</t>
  </si>
  <si>
    <t>Bluetooth
3.5mm stereo mini-jack  
RCA input
Optical</t>
  </si>
  <si>
    <t>60W (30W x 2)</t>
  </si>
  <si>
    <t>White</t>
  </si>
  <si>
    <t>S603 Speaker</t>
  </si>
  <si>
    <t>Inputs</t>
  </si>
  <si>
    <t>RMS Watt</t>
  </si>
  <si>
    <t>Audio SKU</t>
  </si>
  <si>
    <t>ConXeasy</t>
  </si>
  <si>
    <t>P at end of code represents value range pull up which has a Telescopic pole in replacement to hydraulic scissor action.
ALL PRICES SUBJECT TO  DELIVERY CHARGE AND VAT</t>
  </si>
  <si>
    <t>6.4 x 4.1</t>
  </si>
  <si>
    <t>2192 x 83 x 61</t>
  </si>
  <si>
    <t>2030 x 1268</t>
  </si>
  <si>
    <t>SFL200WSF10</t>
  </si>
  <si>
    <t>5.4 x 3.3</t>
  </si>
  <si>
    <t>1785 x 83 x 61</t>
  </si>
  <si>
    <t>1625 x 1015</t>
  </si>
  <si>
    <t>SFL162WSF10</t>
  </si>
  <si>
    <t>4 x 2.5</t>
  </si>
  <si>
    <t>1380 x 83 x 61</t>
  </si>
  <si>
    <t>1220 x 762</t>
  </si>
  <si>
    <t>SFL122WSF10</t>
  </si>
  <si>
    <t>6.4 x 3.6</t>
  </si>
  <si>
    <t>2030 x 1142</t>
  </si>
  <si>
    <t>100" (DIAG)</t>
  </si>
  <si>
    <t>SFL200WSFP</t>
  </si>
  <si>
    <t>SFL200WSF</t>
  </si>
  <si>
    <t>6.4 x 4.8</t>
  </si>
  <si>
    <t>2030 x 1520</t>
  </si>
  <si>
    <t>SFL200P</t>
  </si>
  <si>
    <t>2030  x 1520</t>
  </si>
  <si>
    <t>SFL200</t>
  </si>
  <si>
    <t>5.3 x 3</t>
  </si>
  <si>
    <t>1930 x 83 x 61</t>
  </si>
  <si>
    <t>1770 x 995</t>
  </si>
  <si>
    <t>74" (DIAG)</t>
  </si>
  <si>
    <t>SFL162WSFP</t>
  </si>
  <si>
    <t>SFL162WSF</t>
  </si>
  <si>
    <t>5.3 x 4</t>
  </si>
  <si>
    <t>1625 x 1220</t>
  </si>
  <si>
    <t>80" (DIAG)</t>
  </si>
  <si>
    <t>SFL162P</t>
  </si>
  <si>
    <t>SFL162</t>
  </si>
  <si>
    <t>4 x 2.2</t>
  </si>
  <si>
    <t>1488 x 83 x 61</t>
  </si>
  <si>
    <t>1328 x 747</t>
  </si>
  <si>
    <t>56" (DIAG)</t>
  </si>
  <si>
    <t>SFL122WSF</t>
  </si>
  <si>
    <t>4 x 3</t>
  </si>
  <si>
    <t>1220 x 914</t>
  </si>
  <si>
    <t>60" (DIAG)</t>
  </si>
  <si>
    <t>SFL122P</t>
  </si>
  <si>
    <t>SFL122</t>
  </si>
  <si>
    <t>WEIGHT</t>
  </si>
  <si>
    <t>SIZE (FEET)</t>
  </si>
  <si>
    <t>CASING (MM)
(L+H+D)</t>
  </si>
  <si>
    <t>VIEWING 
(MM) (L+H)</t>
  </si>
  <si>
    <t>SIZE DIAGONAL</t>
  </si>
  <si>
    <t>MOBILE</t>
  </si>
  <si>
    <t>MOBILE SCREEN</t>
  </si>
  <si>
    <t>MOBILE SCREEN (PROCINEMA)</t>
  </si>
  <si>
    <t>4:3</t>
  </si>
  <si>
    <t>1124 x 59 x 84</t>
  </si>
  <si>
    <t>1016 x 762</t>
  </si>
  <si>
    <t>50" (DIAG)</t>
  </si>
  <si>
    <t>SPPS1</t>
  </si>
  <si>
    <t>Net Weight  KG's</t>
  </si>
  <si>
    <t>ASPECT</t>
  </si>
  <si>
    <t>VIEWING SIZE (MM) (L+H)</t>
  </si>
  <si>
    <t>SIZE</t>
  </si>
  <si>
    <t>DESKTOP</t>
  </si>
  <si>
    <t>DESTOP SCREEN</t>
  </si>
  <si>
    <t xml:space="preserve">1200 x 380 x 110 </t>
  </si>
  <si>
    <t>13.27 x 8.29</t>
  </si>
  <si>
    <t>4046 x 2528</t>
  </si>
  <si>
    <t>SFFS404FR10-Fabric</t>
  </si>
  <si>
    <t>12.00 x 7.48</t>
  </si>
  <si>
    <t>3658 x 2286</t>
  </si>
  <si>
    <t>SFFS365FR10-Fabric</t>
  </si>
  <si>
    <t>1380 x 410 x 510</t>
  </si>
  <si>
    <t>10.00 x 6.23</t>
  </si>
  <si>
    <t>3048 x 1900</t>
  </si>
  <si>
    <t>SFFS305FR10-Fabric</t>
  </si>
  <si>
    <t>1335 x 380 x 450</t>
  </si>
  <si>
    <t>8.00 x 5.0</t>
  </si>
  <si>
    <t>2438 x 1523</t>
  </si>
  <si>
    <t>SFFS244FRWSF-10-Fabric</t>
  </si>
  <si>
    <t>6.66 x 4.16</t>
  </si>
  <si>
    <t>2032 x 1270</t>
  </si>
  <si>
    <t>SFFS203FR10-Fabric</t>
  </si>
  <si>
    <t>16:9</t>
  </si>
  <si>
    <t>13.27 x 7.46</t>
  </si>
  <si>
    <t>4046 x 2276</t>
  </si>
  <si>
    <t>SFFS404FR-WSF-Fabric</t>
  </si>
  <si>
    <t>12.00 x 6.75</t>
  </si>
  <si>
    <t>3658 x 2057</t>
  </si>
  <si>
    <t>SFFS365FR-WSF-Fabric</t>
  </si>
  <si>
    <t>10.00 x 5.62</t>
  </si>
  <si>
    <t>3048 x 1715</t>
  </si>
  <si>
    <t>SFFS305FR-WSF-Fabric</t>
  </si>
  <si>
    <t>8.00 x 5.00</t>
  </si>
  <si>
    <t>2438 x 1371</t>
  </si>
  <si>
    <t>SFFS244FR-WSF-Fabric</t>
  </si>
  <si>
    <t>6.66 X 3.75</t>
  </si>
  <si>
    <t>2032.x 1143</t>
  </si>
  <si>
    <t>SFFS203FR-WSF-Fabric</t>
  </si>
  <si>
    <t>16.66 x 12.50</t>
  </si>
  <si>
    <t>5080 x 3810</t>
  </si>
  <si>
    <t>SFFS508FR-Fabric</t>
  </si>
  <si>
    <t>13.27 x 10.00</t>
  </si>
  <si>
    <t>4046 x 3048</t>
  </si>
  <si>
    <t>SFFS404FR-FABRIC</t>
  </si>
  <si>
    <t>10.00 x 7.50</t>
  </si>
  <si>
    <t>3048 x 2286</t>
  </si>
  <si>
    <t>SFFS305FRFabric</t>
  </si>
  <si>
    <t>8.00 x 6.00</t>
  </si>
  <si>
    <t>2438 x 1828</t>
  </si>
  <si>
    <t>SFFS244FRFabric</t>
  </si>
  <si>
    <t xml:space="preserve">6.66 x 5.00 </t>
  </si>
  <si>
    <t>2032 x 1524</t>
  </si>
  <si>
    <t>SFFS203FRFabric</t>
  </si>
  <si>
    <t>Border</t>
  </si>
  <si>
    <t>PACKAGE SIZE (MM)</t>
  </si>
  <si>
    <t>SIZE (FEET)
(L+H)</t>
  </si>
  <si>
    <t>VIEWING SIZE 
(MM) (L+H)</t>
  </si>
  <si>
    <t>Front Projection Fabric</t>
  </si>
  <si>
    <t>Rapidfold Front Screen Fabric Only</t>
  </si>
  <si>
    <t>SFFS404RP10-Fabric</t>
  </si>
  <si>
    <t>SFFS365RP10-Fabric</t>
  </si>
  <si>
    <t>SFFS305RP10-Fabric</t>
  </si>
  <si>
    <t>SFFS244RP-10-Fabric</t>
  </si>
  <si>
    <t>SFFS203RP10-Fabric</t>
  </si>
  <si>
    <t>SFFS404RP-WSF-FABRIC</t>
  </si>
  <si>
    <t>SFFS365RP-WSF-FABRIC</t>
  </si>
  <si>
    <t>SFFS305RP-WSF-FABRIC</t>
  </si>
  <si>
    <t>SFFS244RP-WSF-FABRIC</t>
  </si>
  <si>
    <t>SFFS203RP-WSF-FABRIC</t>
  </si>
  <si>
    <t>SFFS508RP-Fabric</t>
  </si>
  <si>
    <t>SFFS305RPFabric</t>
  </si>
  <si>
    <t>SFFS244RPFabric</t>
  </si>
  <si>
    <t>SFFS203RPFABRIC</t>
  </si>
  <si>
    <t>S</t>
  </si>
  <si>
    <t>Rear Projection Fabric</t>
  </si>
  <si>
    <t>Rapidfold Rear Screen Fabric Only</t>
  </si>
  <si>
    <t>SFFS404FR10 / SFFS404RP10</t>
  </si>
  <si>
    <t>SFFS404WSF10Drapekit-Black</t>
  </si>
  <si>
    <t>SFFS365FR10 / SFFS365RP10</t>
  </si>
  <si>
    <t>SFFS365WSF10Drapekit-Black</t>
  </si>
  <si>
    <t>SFFS305FR10 / SFFS305RP10</t>
  </si>
  <si>
    <t>SFFS305WSF10Drapekit-Black</t>
  </si>
  <si>
    <t>SFFS244FR10 / SFFS244RP10</t>
  </si>
  <si>
    <t>SFFS244WSF10Drapekit-Black</t>
  </si>
  <si>
    <t>SFFS203FR10 / SFFS203RP10</t>
  </si>
  <si>
    <t>SFFS203WSF10Drapekit-Black</t>
  </si>
  <si>
    <t>SFFS404FR-WSF / SFFS404RP-WSF</t>
  </si>
  <si>
    <t>SFFS404WSFDrapekit-Black</t>
  </si>
  <si>
    <t>SFFS365FR-WSF / SFFS365RP-WSF</t>
  </si>
  <si>
    <t>SFFS365WSFDrapekit-Black</t>
  </si>
  <si>
    <t>SFFS305FR-WSF / SFFS305RP-WSF</t>
  </si>
  <si>
    <t>SFFS305WSFDrapekit-Black</t>
  </si>
  <si>
    <t>SFFS244FR-WSF / SFFS244RP-WSF</t>
  </si>
  <si>
    <t>SFFS244WSFDrapekit-Black</t>
  </si>
  <si>
    <t>SFFS203FR-WSF / SFFS203RP-WSF</t>
  </si>
  <si>
    <t>SFFS203WSFDrapekit-Black</t>
  </si>
  <si>
    <t>SFFS404FR / SFFS404RP</t>
  </si>
  <si>
    <t>SFFS404Drapekit-Black</t>
  </si>
  <si>
    <t>SFFS365FR / SFFS365RP</t>
  </si>
  <si>
    <t>SFFS365Drapekit-Black</t>
  </si>
  <si>
    <t>SFFS305FR / SFFS305RP</t>
  </si>
  <si>
    <t>SFFS305Drapekit-Black</t>
  </si>
  <si>
    <t>Blue</t>
  </si>
  <si>
    <t>SFFS244FR / SFFS244RP</t>
  </si>
  <si>
    <t>SFFS244Drapekit-Blue</t>
  </si>
  <si>
    <t>SFFS203FR / SFFS203RP</t>
  </si>
  <si>
    <t>SFFS203Drapekit-Blue</t>
  </si>
  <si>
    <t>COLOUR</t>
  </si>
  <si>
    <t>SUITABLE WITH:</t>
  </si>
  <si>
    <t>RapidFold Drapery Kit</t>
  </si>
  <si>
    <t>Carry Case Dimensions (cm) 36 (high) x  35.5 (wide) x 120 (long)</t>
  </si>
  <si>
    <t>SFFS404FR10</t>
  </si>
  <si>
    <t>3658 x 2281</t>
  </si>
  <si>
    <t>SFFS365FR10</t>
  </si>
  <si>
    <t>SFFS305FR10</t>
  </si>
  <si>
    <t>2438 x 1524</t>
  </si>
  <si>
    <t>SFFS244FR10</t>
  </si>
  <si>
    <t xml:space="preserve">1335 x 380 x 450 </t>
  </si>
  <si>
    <t>SFFS203FR10</t>
  </si>
  <si>
    <t>SFFS404FR-WSF</t>
  </si>
  <si>
    <t>3658 x 2058</t>
  </si>
  <si>
    <t>SFFS365FR-WSF</t>
  </si>
  <si>
    <t xml:space="preserve">10.00 x 5.63 </t>
  </si>
  <si>
    <t>3048 X 1715</t>
  </si>
  <si>
    <t>SFFS305FR-WSF</t>
  </si>
  <si>
    <t>8.00 x 4.5</t>
  </si>
  <si>
    <t>SFFS244FR-WSF</t>
  </si>
  <si>
    <t>1335 X 380 X 450</t>
  </si>
  <si>
    <t>SFFS203FR-WSF</t>
  </si>
  <si>
    <t>1685 x 535 x 500</t>
  </si>
  <si>
    <t>SFFS508FR</t>
  </si>
  <si>
    <t>SFFS404FR</t>
  </si>
  <si>
    <t>SFFS305FR</t>
  </si>
  <si>
    <t>SFFS244FR</t>
  </si>
  <si>
    <t>SFFS203FR</t>
  </si>
  <si>
    <r>
      <t xml:space="preserve">RAPIDFOLD </t>
    </r>
    <r>
      <rPr>
        <b/>
        <sz val="8"/>
        <color indexed="10"/>
        <rFont val="Arial"/>
        <family val="2"/>
      </rPr>
      <t>FRONT</t>
    </r>
    <r>
      <rPr>
        <b/>
        <sz val="8"/>
        <rFont val="Arial"/>
        <family val="2"/>
      </rPr>
      <t xml:space="preserve"> PROJECTION</t>
    </r>
  </si>
  <si>
    <t>RAPIDFOLD FRONT PROJECTION SCREEN</t>
  </si>
  <si>
    <t>Carry Case Dimensions APPROX  (cm) 36 (high) x  35.5 (wide) x 120 (long)</t>
  </si>
  <si>
    <t>SFFS404RP10</t>
  </si>
  <si>
    <t>SFFS365RP10</t>
  </si>
  <si>
    <t>3048 x 1905</t>
  </si>
  <si>
    <t>SFFS305RP10</t>
  </si>
  <si>
    <t>SFFS244RP10</t>
  </si>
  <si>
    <t>SFFS203RP10</t>
  </si>
  <si>
    <t>SFFS404RP-WSF</t>
  </si>
  <si>
    <t>SFFS365RP-WSF</t>
  </si>
  <si>
    <t>SFFS305RP-WSF</t>
  </si>
  <si>
    <t>SFFS244RP-WSF</t>
  </si>
  <si>
    <t>SFFS203RP-WSF</t>
  </si>
  <si>
    <t>SFFS508RP</t>
  </si>
  <si>
    <t>10.00 x 7.5</t>
  </si>
  <si>
    <t>SFFS305RP</t>
  </si>
  <si>
    <t>SFFS244RP</t>
  </si>
  <si>
    <t>SFFS203RP</t>
  </si>
  <si>
    <r>
      <t xml:space="preserve">RAPIDFOLD </t>
    </r>
    <r>
      <rPr>
        <b/>
        <sz val="8"/>
        <color indexed="10"/>
        <rFont val="Arial"/>
        <family val="2"/>
      </rPr>
      <t>REAR</t>
    </r>
    <r>
      <rPr>
        <b/>
        <sz val="8"/>
        <rFont val="Arial"/>
        <family val="2"/>
      </rPr>
      <t xml:space="preserve"> PROJECTION</t>
    </r>
  </si>
  <si>
    <t>RAPIDFOLD REAR PROJECTION SCREEN</t>
  </si>
  <si>
    <t xml:space="preserve">Black padded reinforced canvas carry bag with zip opening whole length of the bag. </t>
  </si>
  <si>
    <t xml:space="preserve">240 fits STS240 and STS240S </t>
  </si>
  <si>
    <t>STB240</t>
  </si>
  <si>
    <t>TRIPOD BAGS</t>
  </si>
  <si>
    <t xml:space="preserve"> The 1:1 aspect ratio screens can be stopped at any point to make 4:3 or 16:9</t>
  </si>
  <si>
    <t>1:1</t>
  </si>
  <si>
    <t>2110 x 65 x 65</t>
  </si>
  <si>
    <t>6.56 x 6.56</t>
  </si>
  <si>
    <t>2000 x 2000</t>
  </si>
  <si>
    <t>STS200</t>
  </si>
  <si>
    <t>1960 x 65 x 65</t>
  </si>
  <si>
    <t>5.90 x 5.90</t>
  </si>
  <si>
    <t>1800 x 1800</t>
  </si>
  <si>
    <t>STS180</t>
  </si>
  <si>
    <t>1620 x 65 x 65</t>
  </si>
  <si>
    <t>4.92 x 4.92</t>
  </si>
  <si>
    <t>1500 x 1500</t>
  </si>
  <si>
    <t>STS150</t>
  </si>
  <si>
    <t>1360 x 65 x 65</t>
  </si>
  <si>
    <t>4.10 x 4.10</t>
  </si>
  <si>
    <t>1250 x 1250</t>
  </si>
  <si>
    <t>STS125</t>
  </si>
  <si>
    <t>TRIPOD</t>
  </si>
  <si>
    <t>TRIPOD SCREENS</t>
  </si>
  <si>
    <t>131W 106D</t>
  </si>
  <si>
    <t>2214 x 1245</t>
  </si>
  <si>
    <t>SFSC220-2D3D</t>
  </si>
  <si>
    <t>2037 x 1145</t>
  </si>
  <si>
    <t>SFSC203-2D3D</t>
  </si>
  <si>
    <t>Frame Size (MM)</t>
  </si>
  <si>
    <t>SIZE (INCHES)
Diagonal</t>
  </si>
  <si>
    <r>
      <t xml:space="preserve">FIXED </t>
    </r>
    <r>
      <rPr>
        <b/>
        <sz val="8"/>
        <color indexed="10"/>
        <rFont val="Arial"/>
        <family val="2"/>
      </rPr>
      <t>FRONT</t>
    </r>
    <r>
      <rPr>
        <b/>
        <sz val="8"/>
        <rFont val="Arial"/>
        <family val="2"/>
      </rPr>
      <t xml:space="preserve"> PROJECTION</t>
    </r>
  </si>
  <si>
    <t xml:space="preserve">FIXED FRAME FRONT PROJECTION SCREEN 2D/3D </t>
  </si>
  <si>
    <t>12.5mm</t>
  </si>
  <si>
    <t>8.72 x 4.92</t>
  </si>
  <si>
    <t>2656 X 1494</t>
  </si>
  <si>
    <t>SALFS266WSFLT</t>
  </si>
  <si>
    <t>12mm</t>
  </si>
  <si>
    <t xml:space="preserve">7.25 x 4.10 </t>
  </si>
  <si>
    <t>2210 X 1250</t>
  </si>
  <si>
    <t>SALFS221WSFLT</t>
  </si>
  <si>
    <t>FIXED FRAME FRONT PROJECTION AMBIENT LIGHT SCREEN LONG THROW</t>
  </si>
  <si>
    <t>SALFS266WSF</t>
  </si>
  <si>
    <t>SALFS221WSF</t>
  </si>
  <si>
    <t>FIXED FRAME FRONT PROJECTION AMBIENT LIGHT SCREEN</t>
  </si>
  <si>
    <t>SF</t>
  </si>
  <si>
    <t>2656 x 1494</t>
  </si>
  <si>
    <t>SFSC266-SB-AT</t>
  </si>
  <si>
    <t>7.67 x 4.33</t>
  </si>
  <si>
    <t>2346 x 1319</t>
  </si>
  <si>
    <t>SFSC234-SB-AT</t>
  </si>
  <si>
    <t>FIXED FRAME FRONT PROJECTION SCREEN  Slim Bezel WOVEN</t>
  </si>
  <si>
    <t>SFSC266-SB</t>
  </si>
  <si>
    <t>SFSC234-SB</t>
  </si>
  <si>
    <t>6.66 x 3.75</t>
  </si>
  <si>
    <t>SFSC203-SB</t>
  </si>
  <si>
    <t>7.67 x 4.79</t>
  </si>
  <si>
    <t>2346 x 1466</t>
  </si>
  <si>
    <t>SFSC234-10SB</t>
  </si>
  <si>
    <t>6.66 x 4.13</t>
  </si>
  <si>
    <t>2037 x 1273</t>
  </si>
  <si>
    <t>SFSC203-10SB</t>
  </si>
  <si>
    <t>FIXED FRAME FRONT PROJECTION SCREEN  Slim Bezel</t>
  </si>
  <si>
    <t>15mm</t>
  </si>
  <si>
    <t>SFSC266-SBG</t>
  </si>
  <si>
    <t>SFSC234-SBG</t>
  </si>
  <si>
    <t>SFSC203-SBG</t>
  </si>
  <si>
    <t>FIXED FRAME FRONT PROJECTION SCREEN 16:9 Grey Fabric</t>
  </si>
  <si>
    <t>13.07 x 7.34</t>
  </si>
  <si>
    <t>3984 x 2240</t>
  </si>
  <si>
    <t>SFSC400-AT</t>
  </si>
  <si>
    <t>11.45 X 6.15</t>
  </si>
  <si>
    <t>3498 X 1968</t>
  </si>
  <si>
    <t>SFSC350-AT</t>
  </si>
  <si>
    <t>9.87 x 5.57</t>
  </si>
  <si>
    <t>3011 x 1693</t>
  </si>
  <si>
    <t>SFSC300AT</t>
  </si>
  <si>
    <t>SFSC266AT</t>
  </si>
  <si>
    <t>Accoustic Transparent</t>
  </si>
  <si>
    <t>SFSC234AT</t>
  </si>
  <si>
    <t>SFSC203AT</t>
  </si>
  <si>
    <t>5.60 x 4.49</t>
  </si>
  <si>
    <t>1707 x 960</t>
  </si>
  <si>
    <t>SFSC171-AT</t>
  </si>
  <si>
    <t>16:10</t>
  </si>
  <si>
    <t>13.07 x 8.13</t>
  </si>
  <si>
    <t>3984 x 2487</t>
  </si>
  <si>
    <t>SFSC400-10</t>
  </si>
  <si>
    <t>11.45 X 7.15</t>
  </si>
  <si>
    <t>3498 X 2181</t>
  </si>
  <si>
    <t>SFSC350-10</t>
  </si>
  <si>
    <t>9.87 x 6.17</t>
  </si>
  <si>
    <t xml:space="preserve">3010 x 1881 </t>
  </si>
  <si>
    <t>SFSC300-10</t>
  </si>
  <si>
    <t xml:space="preserve">8.72 x 5.44 </t>
  </si>
  <si>
    <t>2656 x 1660</t>
  </si>
  <si>
    <t>SFSC266-10</t>
  </si>
  <si>
    <t>SFSC234-10</t>
  </si>
  <si>
    <t>SFSC203-10</t>
  </si>
  <si>
    <t>5.60 x 3.6</t>
  </si>
  <si>
    <t>1707 x 1066</t>
  </si>
  <si>
    <t>SFSC171-10</t>
  </si>
  <si>
    <t>147.6 x 8.30</t>
  </si>
  <si>
    <t>4500 x 2531</t>
  </si>
  <si>
    <t>SFSC450</t>
  </si>
  <si>
    <t>SFSC400</t>
  </si>
  <si>
    <t>SFSC350</t>
  </si>
  <si>
    <t>SFSC300</t>
  </si>
  <si>
    <t>SFSC266</t>
  </si>
  <si>
    <t>SFSC234</t>
  </si>
  <si>
    <t>SFSC203</t>
  </si>
  <si>
    <t>SFSC171</t>
  </si>
  <si>
    <t>FIXED FRAME FRONT PROJECTION SCREEN 16:9</t>
  </si>
  <si>
    <t xml:space="preserve">ALL PRICES SUBJECT TO  DELIVERY CHARGE AND VAT </t>
  </si>
  <si>
    <t>ALL PRICES SUBJECT TO DELIVERY CHARGE AND VAT</t>
  </si>
  <si>
    <t>Smart Move Ceiling Brackets</t>
  </si>
  <si>
    <t>SSM-BR</t>
  </si>
  <si>
    <t xml:space="preserve">  First motor drops the case by up to 5m then second drops the fabric as normal - a real margin maker</t>
  </si>
  <si>
    <t>4317 x 250 x 170</t>
  </si>
  <si>
    <t>13.2 x 7.34</t>
  </si>
  <si>
    <t>4020 x 2240</t>
  </si>
  <si>
    <t>SSM400RADC</t>
  </si>
  <si>
    <t>3994 x 254 x 168</t>
  </si>
  <si>
    <t>11.48 x 6.43</t>
  </si>
  <si>
    <t>3500 x 1969</t>
  </si>
  <si>
    <t>SSM350RADWSF</t>
  </si>
  <si>
    <t>3345 x 173 x 133</t>
  </si>
  <si>
    <t>9.97x5.61</t>
  </si>
  <si>
    <t>3048x1715</t>
  </si>
  <si>
    <t>SSM300RADWSF</t>
  </si>
  <si>
    <t>2635 x 173 x 133</t>
  </si>
  <si>
    <t>7.64x4.33</t>
  </si>
  <si>
    <t>2338x1320</t>
  </si>
  <si>
    <t>SSM240RADWSF</t>
  </si>
  <si>
    <t>2327 x 173 x 133</t>
  </si>
  <si>
    <t>6.66X3.74</t>
  </si>
  <si>
    <t>2030X1145</t>
  </si>
  <si>
    <t>SSM200RADWSF</t>
  </si>
  <si>
    <t>5372 x 254 x 168</t>
  </si>
  <si>
    <t>15.977 x 8.989</t>
  </si>
  <si>
    <t>4870 x 3049</t>
  </si>
  <si>
    <t>SSM480RADWSF10</t>
  </si>
  <si>
    <t>4514 x 254 x 168</t>
  </si>
  <si>
    <t>13.2 x 8.24</t>
  </si>
  <si>
    <t>4020 x 2513</t>
  </si>
  <si>
    <t>SSM400RADC-10</t>
  </si>
  <si>
    <t>11.45 x 7.17</t>
  </si>
  <si>
    <t>3500 x 2188</t>
  </si>
  <si>
    <t>SSM350RADC10</t>
  </si>
  <si>
    <t>9.97x 6.3</t>
  </si>
  <si>
    <t>3048x1905</t>
  </si>
  <si>
    <t>SSM300RADWSF10</t>
  </si>
  <si>
    <t>7.64 x 4.79</t>
  </si>
  <si>
    <t>2338 x 1461</t>
  </si>
  <si>
    <t>SSM240RADWSF-10</t>
  </si>
  <si>
    <t>SSM200RADWSF-10</t>
  </si>
  <si>
    <t>13.2 x 9.11</t>
  </si>
  <si>
    <t>4020 x 3015</t>
  </si>
  <si>
    <t>SSM400RADV</t>
  </si>
  <si>
    <t>9.97x7.48</t>
  </si>
  <si>
    <t>3048x2286</t>
  </si>
  <si>
    <t>SSM300RADV</t>
  </si>
  <si>
    <t>6.66X4.98</t>
  </si>
  <si>
    <t>2030X1520</t>
  </si>
  <si>
    <t>SSM200RADV</t>
  </si>
  <si>
    <t>ELECTRIC</t>
  </si>
  <si>
    <t>SMART MOVE TWO MOTOR SCREENS</t>
  </si>
  <si>
    <t>3641 x 161 x 170</t>
  </si>
  <si>
    <t>9.88 x 5.56</t>
  </si>
  <si>
    <t>SETC300WSF-AWOVEN</t>
  </si>
  <si>
    <t>3245 x 180 x 155</t>
  </si>
  <si>
    <t>105" x 59"</t>
  </si>
  <si>
    <t>2670 x 1500</t>
  </si>
  <si>
    <t>SETC270RWSF-ATR-Woven</t>
  </si>
  <si>
    <t>2935 x 180 x 155</t>
  </si>
  <si>
    <t>92" x 52"</t>
  </si>
  <si>
    <t>2340 x 1320</t>
  </si>
  <si>
    <t>SETC240WSF-AWOVEN</t>
  </si>
  <si>
    <t>SETC300WSF-ATR</t>
  </si>
  <si>
    <t>SETC270WSF-ATR</t>
  </si>
  <si>
    <t>SETC240WSF-ATR</t>
  </si>
  <si>
    <t>2625 x 180 x 155</t>
  </si>
  <si>
    <t>80" x 45"</t>
  </si>
  <si>
    <t>2030 x 1140</t>
  </si>
  <si>
    <t>SETC200WSF-ATR</t>
  </si>
  <si>
    <t>IN-CEILING TAB TENSIONED - 2 MOTOR</t>
  </si>
  <si>
    <t>2830 x 111.7 x 150.7</t>
  </si>
  <si>
    <t>8.10 x 4.11</t>
  </si>
  <si>
    <t>2657 x 1494</t>
  </si>
  <si>
    <t>SEFL270WSF-ALR</t>
  </si>
  <si>
    <t>2388 x 111.7 x 150.7</t>
  </si>
  <si>
    <t>7.2 x 4.0</t>
  </si>
  <si>
    <t>SEFL221WSF-ALR</t>
  </si>
  <si>
    <t>FLOOR SCREEN TAB TENSION AMBIENT LIGHT ELECTRIC</t>
  </si>
  <si>
    <t>3114 x 145 x 137</t>
  </si>
  <si>
    <t>SETTS270WSF-ALRLT</t>
  </si>
  <si>
    <t>2804 x 145 x 137</t>
  </si>
  <si>
    <t>7.97 x 4.33</t>
  </si>
  <si>
    <t>2346 x 1320</t>
  </si>
  <si>
    <t>SETTS240WSF-ALRLT</t>
  </si>
  <si>
    <t>2672 x 145 x 137</t>
  </si>
  <si>
    <t>SETTS221WSF-ALRLT</t>
  </si>
  <si>
    <t>TAB TENSION AMBIENT LIGHT ELECTRIC LONG THROW</t>
  </si>
  <si>
    <t>SETTS270WSF-ALR</t>
  </si>
  <si>
    <t>2503 x 145 x 137</t>
  </si>
  <si>
    <t>SETTS221WSF-ALR</t>
  </si>
  <si>
    <t>TAB TENSION AMBIENT LIGHT ELECTRIC</t>
  </si>
  <si>
    <t>3988 x 143 x 135</t>
  </si>
  <si>
    <t>3498 x 1967</t>
  </si>
  <si>
    <t>SETTS350WSF-AWRP</t>
  </si>
  <si>
    <t>3498 x 143 x 135</t>
  </si>
  <si>
    <t>3010 x 1693</t>
  </si>
  <si>
    <t>SETTS300WSF-AWRP</t>
  </si>
  <si>
    <t>2834 x 143 x 135</t>
  </si>
  <si>
    <t>SETTS240WSF-AWRP</t>
  </si>
  <si>
    <t>3498 x 2186</t>
  </si>
  <si>
    <t>SETTS350WSF-AW10RP</t>
  </si>
  <si>
    <t>3010 x 1881</t>
  </si>
  <si>
    <t>SETTS300WSF-AW10RP</t>
  </si>
  <si>
    <t>7.97 x 5.00</t>
  </si>
  <si>
    <t>2438 x 1466</t>
  </si>
  <si>
    <t>SETTS240WSF-AW10RP</t>
  </si>
  <si>
    <t>MAYFAIR REAR TAB TENSIONED 16:10 FORMAT INC INFRA RED REMOTE</t>
  </si>
  <si>
    <t>SETTS270WSF-AWG</t>
  </si>
  <si>
    <t>SETTS240WSF-AWG</t>
  </si>
  <si>
    <t>2523 x 143 x 135</t>
  </si>
  <si>
    <t>6.68 x 3.76</t>
  </si>
  <si>
    <t>SETTS200WSF-AWG</t>
  </si>
  <si>
    <t>MAYFAIR TAB TENSIONED 16:9 FORMAT INC INFRA RED REMOTE GREY FABRIC</t>
  </si>
  <si>
    <t>SETTS300WSF-AW-WOVEN</t>
  </si>
  <si>
    <t>SETTS240WSF-AW-WOVEN</t>
  </si>
  <si>
    <t>SETTS200WSF-AW-WOVEN</t>
  </si>
  <si>
    <t>MAYFAIR TAB TENSIONED WOVEN 16:9 FORMAT INC INFRA RED REMOTE</t>
  </si>
  <si>
    <t>ALL PRICES SUBJECT TO DELIVERY CHARGE AND VAT - This screen comes with a five year motor warranty  and three year fabric and structure warranty.</t>
  </si>
  <si>
    <t>4475 x 145 x 137</t>
  </si>
  <si>
    <t>13.05 X 8.15</t>
  </si>
  <si>
    <t>3985 X 2490</t>
  </si>
  <si>
    <t>SETTS400WSF-AW10</t>
  </si>
  <si>
    <t>SETTS350WSF-AW10</t>
  </si>
  <si>
    <t>SETTS300WSF-AW10</t>
  </si>
  <si>
    <t>8.10 x 5.55</t>
  </si>
  <si>
    <t>SETTS270WSF-AW10</t>
  </si>
  <si>
    <t>SETTS240WSF-AW10</t>
  </si>
  <si>
    <t>6.68 x 4.17</t>
  </si>
  <si>
    <t>SETTS200WSF-AW10</t>
  </si>
  <si>
    <t>13.05 x 7.34</t>
  </si>
  <si>
    <t>3985 x 2241</t>
  </si>
  <si>
    <t>SETTS400WSF-AW</t>
  </si>
  <si>
    <t>11.45 x 6.43</t>
  </si>
  <si>
    <t>3498 x 1966</t>
  </si>
  <si>
    <t>SETTS350WSF-AW</t>
  </si>
  <si>
    <t>SETTS300WSF-AW</t>
  </si>
  <si>
    <t>SETTS270WSF-AW</t>
  </si>
  <si>
    <t>SETTS240WSF-AW</t>
  </si>
  <si>
    <t>SETTS200WSF-AW</t>
  </si>
  <si>
    <t>MAYFAIR TAB TENSIONED 16:9 FORMAT INC INFRA RED REMOTE</t>
  </si>
  <si>
    <r>
      <t xml:space="preserve"> All inceiling screens come with an IR remote</t>
    </r>
    <r>
      <rPr>
        <sz val="10"/>
        <rFont val="Arial"/>
        <family val="2"/>
      </rPr>
      <t xml:space="preserve"> control</t>
    </r>
  </si>
  <si>
    <t>3204/3468</t>
  </si>
  <si>
    <t>9.87 x 6.16</t>
  </si>
  <si>
    <t>3048 X 1905</t>
  </si>
  <si>
    <t>SESC300B1610-A3</t>
  </si>
  <si>
    <t>2812/3076</t>
  </si>
  <si>
    <t>SESC270B1610-A3</t>
  </si>
  <si>
    <t>2502/2766</t>
  </si>
  <si>
    <t>7.67 x 4.29</t>
  </si>
  <si>
    <t>2346 X 1466</t>
  </si>
  <si>
    <t>SESC240B1610-A3</t>
  </si>
  <si>
    <t>2188/2452</t>
  </si>
  <si>
    <t>6.66 x 4.20</t>
  </si>
  <si>
    <t>2032 X 1270</t>
  </si>
  <si>
    <t>SESC200B1610-A3</t>
  </si>
  <si>
    <t>1893/2157</t>
  </si>
  <si>
    <t>5.57 x 3.49</t>
  </si>
  <si>
    <t>1705 x 1066</t>
  </si>
  <si>
    <t>SESC180B1610-A3</t>
  </si>
  <si>
    <t>3240/3504</t>
  </si>
  <si>
    <t>9.87 x 5.63</t>
  </si>
  <si>
    <t>SESC300BWSF-A3</t>
  </si>
  <si>
    <t>2832/3096</t>
  </si>
  <si>
    <t>SESC270BWSF-A3</t>
  </si>
  <si>
    <t>2346 X 1320</t>
  </si>
  <si>
    <t>SESC240BWSF-A3</t>
  </si>
  <si>
    <t>2213/2477</t>
  </si>
  <si>
    <t>2037 X 1146</t>
  </si>
  <si>
    <t>SESC200BWSF-A3</t>
  </si>
  <si>
    <t>1841/2105</t>
  </si>
  <si>
    <t>5.57 x 3.47</t>
  </si>
  <si>
    <t>1705 X 959</t>
  </si>
  <si>
    <t>SESC180BWSF-A3</t>
  </si>
  <si>
    <t>case/surround</t>
  </si>
  <si>
    <t>SAPPHIRE IN CEILING ELECTRIC SCREENS</t>
  </si>
  <si>
    <t>Black text indicates radio frequency control - all Mayfair Screens over 3M are RF</t>
  </si>
  <si>
    <t>6390 x 232 x 217</t>
  </si>
  <si>
    <t>19.68 x 14.76</t>
  </si>
  <si>
    <t>6000 x 4500</t>
  </si>
  <si>
    <t>SEWS600BV-A</t>
  </si>
  <si>
    <t>5470 x 232 x 217</t>
  </si>
  <si>
    <t>16.66 x 10.41</t>
  </si>
  <si>
    <t>5080 x 3174</t>
  </si>
  <si>
    <t>SEWS500BWSF-A10</t>
  </si>
  <si>
    <t>16.66 x 9.37</t>
  </si>
  <si>
    <t>5080 x 2857</t>
  </si>
  <si>
    <t>SEWS500WSF-A</t>
  </si>
  <si>
    <t>SEWS500BV-A</t>
  </si>
  <si>
    <t>5283 x 232 x 217</t>
  </si>
  <si>
    <t>16ft x 10ft</t>
  </si>
  <si>
    <t>4878 x 3049</t>
  </si>
  <si>
    <t>SEWS488BWSF-10</t>
  </si>
  <si>
    <t>16 x 9ft</t>
  </si>
  <si>
    <t>4878 x 2739</t>
  </si>
  <si>
    <t>SEWS488BWSF</t>
  </si>
  <si>
    <t>16ft x 12ft</t>
  </si>
  <si>
    <t>4878 x 3660</t>
  </si>
  <si>
    <t>SEWS488BV</t>
  </si>
  <si>
    <t>4836 x 180 x 140</t>
  </si>
  <si>
    <t>14.73 x 9.20</t>
  </si>
  <si>
    <t>4491 x 2806</t>
  </si>
  <si>
    <t>SEWS450BWSF-10</t>
  </si>
  <si>
    <t>14.73 x 8.26</t>
  </si>
  <si>
    <t>4491 x 2525</t>
  </si>
  <si>
    <t>SEWS450BWSF</t>
  </si>
  <si>
    <t>SEW</t>
  </si>
  <si>
    <t>4335 x 180 x 140</t>
  </si>
  <si>
    <t>13.05 x 13.05</t>
  </si>
  <si>
    <t>3988 x 3988</t>
  </si>
  <si>
    <t>SEWS400BS</t>
  </si>
  <si>
    <t>4300 x 126 x 120</t>
  </si>
  <si>
    <t>3985 x 2240</t>
  </si>
  <si>
    <t>SEWS400BWSF-A</t>
  </si>
  <si>
    <t>13.05 x 8.15</t>
  </si>
  <si>
    <t>3985 x 2487</t>
  </si>
  <si>
    <t>SEWS400BWSF-A10</t>
  </si>
  <si>
    <t>4377 x 126 x 120</t>
  </si>
  <si>
    <t>13.18 x 9.87</t>
  </si>
  <si>
    <t>SEWS400BV-A</t>
  </si>
  <si>
    <t>3824 x 126 x 120</t>
  </si>
  <si>
    <t>3495 X 1966</t>
  </si>
  <si>
    <t>SEWS350BWSF-A</t>
  </si>
  <si>
    <t>11.45 x 7.15</t>
  </si>
  <si>
    <t>3495 x 2181</t>
  </si>
  <si>
    <t>SEWS350BWSF-A10</t>
  </si>
  <si>
    <t>11.45 x 8.56</t>
  </si>
  <si>
    <t>3495 x 2621</t>
  </si>
  <si>
    <t>SEWS350BV-A</t>
  </si>
  <si>
    <t>3367 x 126 x 120</t>
  </si>
  <si>
    <t>10 x 10</t>
  </si>
  <si>
    <t>3050 X 3050</t>
  </si>
  <si>
    <t>SEWS300BS-A</t>
  </si>
  <si>
    <t>3330 x 126 x 120</t>
  </si>
  <si>
    <t>9.87 x 5.54</t>
  </si>
  <si>
    <t>3010 X 1693</t>
  </si>
  <si>
    <t>SEWS300BWSF-A</t>
  </si>
  <si>
    <t>SEWS300BWSF-A10</t>
  </si>
  <si>
    <t>10.05 x 7.48</t>
  </si>
  <si>
    <t>3050 x 2286</t>
  </si>
  <si>
    <t>SEWS300BV-A</t>
  </si>
  <si>
    <t>LARGE ELECTRIC WALL WITH  RADIO REMOTE AND INLINE SWITCH</t>
  </si>
  <si>
    <t>NB The top border is "Acoustically Transparent" but the fabric in the viewing
area is our usual top quality glass fibre.</t>
  </si>
  <si>
    <t>2658 x 96 x 91</t>
  </si>
  <si>
    <t>SEWS240WSF-ATRAC</t>
  </si>
  <si>
    <t>2278 x 93 x 79</t>
  </si>
  <si>
    <t>6.66 x 3.47</t>
  </si>
  <si>
    <t>2030 x 1145</t>
  </si>
  <si>
    <t>SEWS200WSF-ATRAC</t>
  </si>
  <si>
    <t>2028 x 93 x 79</t>
  </si>
  <si>
    <t>5.57 x 3.14</t>
  </si>
  <si>
    <t>1704 x 958</t>
  </si>
  <si>
    <t>SEWS180WSF-ATRAC</t>
  </si>
  <si>
    <t>ACOUSTICALLY TRANSPARENT ELECTRIC SCREENS</t>
  </si>
  <si>
    <t>Code with ATR = 12v built in Trigger Switch  ALL PRICES SUBJECT TO  DELIVERY CHARGE AND VAT</t>
  </si>
  <si>
    <t>2953 x 126 x 120</t>
  </si>
  <si>
    <t>8.10 x 5.53</t>
  </si>
  <si>
    <t>2703 x 1687</t>
  </si>
  <si>
    <t>SEWS270RWSF-ATR10</t>
  </si>
  <si>
    <t>SEWS240RWSF-ATR10</t>
  </si>
  <si>
    <t>16;10</t>
  </si>
  <si>
    <t>2354 x 93 x 79</t>
  </si>
  <si>
    <t>2037.x 1273</t>
  </si>
  <si>
    <t>SEWS200RWSF-ATR10</t>
  </si>
  <si>
    <t>1704 x 1065</t>
  </si>
  <si>
    <t>SEWS180RWSF-ATR10</t>
  </si>
  <si>
    <t>1744 x 93 x 79</t>
  </si>
  <si>
    <t>4.79 x 2.99</t>
  </si>
  <si>
    <t>1460 x 913</t>
  </si>
  <si>
    <t>SEWS150RWSF-ATR10</t>
  </si>
  <si>
    <t>2703 x 1519</t>
  </si>
  <si>
    <t>SEWS270RWSF-ATR</t>
  </si>
  <si>
    <t>SEWS240RWSF-ATR</t>
  </si>
  <si>
    <t>6.66 x 3.74</t>
  </si>
  <si>
    <t>2030 X 1145</t>
  </si>
  <si>
    <t>SEWS200RWSF-ATR</t>
  </si>
  <si>
    <t>SEWS180RAD-RWSF-A10</t>
  </si>
  <si>
    <t>SEWS180RWSF-ATR</t>
  </si>
  <si>
    <t>1744 x 79 x 93</t>
  </si>
  <si>
    <t>4.79 x 2.69</t>
  </si>
  <si>
    <t>1460 x 821</t>
  </si>
  <si>
    <t>SEWS150RWSF-ATR</t>
  </si>
  <si>
    <t>ELECTRIC SCREENS 16:9 + 16:10 FORMAT INC REMOTE</t>
  </si>
  <si>
    <t>8.10 x 6.8</t>
  </si>
  <si>
    <t>2703 x 2027</t>
  </si>
  <si>
    <t>SEWS270RBV-ATR</t>
  </si>
  <si>
    <t>2724 x 96 x 91</t>
  </si>
  <si>
    <t>7.87 x 5.90</t>
  </si>
  <si>
    <t>2400 x 1800</t>
  </si>
  <si>
    <t>SEWS240RBV-ATR</t>
  </si>
  <si>
    <t>6.60 x 4.99</t>
  </si>
  <si>
    <t>2030 x 1524</t>
  </si>
  <si>
    <t>SEWS200RBV-ATR</t>
  </si>
  <si>
    <t>2034 x 93 x 79</t>
  </si>
  <si>
    <t>5.57 x 4.19</t>
  </si>
  <si>
    <t>1707 x 1280</t>
  </si>
  <si>
    <t>SEWS180RBV-ATR</t>
  </si>
  <si>
    <t>4.79 x 3.57</t>
  </si>
  <si>
    <t>1463 x 1097</t>
  </si>
  <si>
    <t>SEWS150BV-A</t>
  </si>
  <si>
    <t>ELECTRIC SCREENS 4:3 FORMAT WITH REMOTE (INFRA RED OR RADIO)</t>
  </si>
  <si>
    <t>This remote is compatible with all Sapphire 868MHz RF electronic projector screens.
The remote control will operate the screen up to 25 meters away.
This RFR Remote is compatible with all Sapphire Projector screens 3m and above.</t>
  </si>
  <si>
    <t>RFR remote control</t>
  </si>
  <si>
    <t>This remote is compatible with all Sapphire IR electronic projector screens that are below 3m. 
This infrared (IR) remote control has a range of up to 30 feet (9 meters) under ideal conditions. Ideally used for controlling projection screens that are in the same room.</t>
  </si>
  <si>
    <t>IRR</t>
  </si>
  <si>
    <t>Optional box to enable most Sapphire Screens to be controlled by IP 
(works with ATR or products with 868 control boxes)</t>
  </si>
  <si>
    <t>RFR-IP</t>
  </si>
  <si>
    <t>IP Control Box</t>
  </si>
  <si>
    <t>This radio RFR box and STR will give you the ability to lower and retract every time you power up or shut down your projector.  You just need to wire the RFR box to your projector screen that has 4 core cable.
It also comes with an up and down switch located on the side of the box and is RS232 and Contact closure capable which covers most control options.</t>
  </si>
  <si>
    <t>RFRSTR</t>
  </si>
  <si>
    <t>This product is a Radio Frequency 868Mhz Complete Kit (Box+Remote)that ships with all Radio Sapphire Screens.
This remote is compatible with all Sapphire 868MHz RF electronic projector screens. . The remote control will operate the screen up to 25 meters away. The inline box has an up and down switch and also enables you to operate the screen via RS232 or contact closure.</t>
  </si>
  <si>
    <t>RFR</t>
  </si>
  <si>
    <t>Make your screen and projector work in harmony. Sends a radio signal to the screen to open and retract when the projector is turned on and off</t>
  </si>
  <si>
    <t>Convert Projector to 12v trigger</t>
  </si>
  <si>
    <t>WITH BOX</t>
  </si>
  <si>
    <t>STR</t>
  </si>
  <si>
    <t>12V TRIGGER PACK</t>
  </si>
  <si>
    <t>Aluminium Casing, triple laminated glassfibre surface with slow retraction mechanism.</t>
  </si>
  <si>
    <t>2878 x 96 x 91</t>
  </si>
  <si>
    <t>8.85 x 5.54</t>
  </si>
  <si>
    <t>2700 x 1688</t>
  </si>
  <si>
    <t>SWS270WSF10-ASR2</t>
  </si>
  <si>
    <t>8.85 x 4.98</t>
  </si>
  <si>
    <t>2700 x 1518</t>
  </si>
  <si>
    <t>SWS270WSF-ASR2</t>
  </si>
  <si>
    <t>8.85 x 6.62</t>
  </si>
  <si>
    <t>2700 x 2027</t>
  </si>
  <si>
    <t>SWS270-ASR2</t>
  </si>
  <si>
    <t>2508 x 93 x 79</t>
  </si>
  <si>
    <t>7.67 x 4.80</t>
  </si>
  <si>
    <t>2340 x 1463</t>
  </si>
  <si>
    <t>SWS240WSF10-ASR2</t>
  </si>
  <si>
    <t>SWS240WSF-ASR2</t>
  </si>
  <si>
    <t>7.67 x 5.75</t>
  </si>
  <si>
    <t>2340 x 1755</t>
  </si>
  <si>
    <t>SWS240-ASR2</t>
  </si>
  <si>
    <t>2509 x 96 x 91</t>
  </si>
  <si>
    <t>7.67 x 7.67</t>
  </si>
  <si>
    <t>2340 x 2340</t>
  </si>
  <si>
    <t>SWS240B-ASR2</t>
  </si>
  <si>
    <t>2204 x 93 x 79</t>
  </si>
  <si>
    <t>2030 x 1269</t>
  </si>
  <si>
    <t>SWS200WSF10-ASR2</t>
  </si>
  <si>
    <t>SWS200WSF-ASR2</t>
  </si>
  <si>
    <t>6.64 X 4.99</t>
  </si>
  <si>
    <t>2030 X 1520</t>
  </si>
  <si>
    <t>SWS200-ASR2</t>
  </si>
  <si>
    <t>1864 x 93 x 79</t>
  </si>
  <si>
    <t>SWS180WSF10-ASR2</t>
  </si>
  <si>
    <t>SWS180WSF-ASR2</t>
  </si>
  <si>
    <t>5.61 x 4.19</t>
  </si>
  <si>
    <t>1710 x 1280</t>
  </si>
  <si>
    <t>SWS180-ASR2</t>
  </si>
  <si>
    <t>1636 x 85 x 81</t>
  </si>
  <si>
    <t>1461 x 822</t>
  </si>
  <si>
    <t>SWS150WSF-ASR2</t>
  </si>
  <si>
    <t>PULL DOWN</t>
  </si>
  <si>
    <t>PREMIUM SLOW RETRACTION MANUAL SCREENS</t>
  </si>
  <si>
    <t>2965 x 117 x 117</t>
  </si>
  <si>
    <t>SWS270WSF10</t>
  </si>
  <si>
    <t>SWS270WSF</t>
  </si>
  <si>
    <t>2554 x 89 x 87</t>
  </si>
  <si>
    <t>SWS240WSF</t>
  </si>
  <si>
    <t>SWS240WSF10</t>
  </si>
  <si>
    <t>2250 x 89 x 87</t>
  </si>
  <si>
    <t>2033 x 1145</t>
  </si>
  <si>
    <t>SWS200WSF</t>
  </si>
  <si>
    <t>6.66 x 4.62</t>
  </si>
  <si>
    <t>SWS200WSF10</t>
  </si>
  <si>
    <t>1946 x 89 x 87</t>
  </si>
  <si>
    <t>5.59 x 3.14</t>
  </si>
  <si>
    <t>SWS180WSF</t>
  </si>
  <si>
    <t>5.61 X 2.61</t>
  </si>
  <si>
    <t>1710 X 1069</t>
  </si>
  <si>
    <t>SWS180WSF10</t>
  </si>
  <si>
    <t>1634 x 89 x 87</t>
  </si>
  <si>
    <t>4.79 x 3</t>
  </si>
  <si>
    <t>SWS150WSF10</t>
  </si>
  <si>
    <t>SWS150WSF</t>
  </si>
  <si>
    <t>SAPPHIRE ECONOMY WALL SCREENS VIDEO FORMAT 16:9</t>
  </si>
  <si>
    <t>2562 x 89 x 87</t>
  </si>
  <si>
    <t>7.67 x 5.74</t>
  </si>
  <si>
    <t>SWS240BV</t>
  </si>
  <si>
    <t>6.66 X 4.98</t>
  </si>
  <si>
    <t>SWS200BV</t>
  </si>
  <si>
    <t>SWS180BV</t>
  </si>
  <si>
    <t>4.79 x 3.60</t>
  </si>
  <si>
    <t>1460 x 1100</t>
  </si>
  <si>
    <t>SWS150BV</t>
  </si>
  <si>
    <t>SAPPHIRE ECONOMY WALL SCREENS VIDEO FORMAT 4:3</t>
  </si>
  <si>
    <t>6.66 x 6.66</t>
  </si>
  <si>
    <t>2030 x 2030</t>
  </si>
  <si>
    <t>SWS200B</t>
  </si>
  <si>
    <t>5.84 x 5.84</t>
  </si>
  <si>
    <t>1780 x 1780</t>
  </si>
  <si>
    <t>SWS180B</t>
  </si>
  <si>
    <t>1690 x 89 x 87</t>
  </si>
  <si>
    <t>4.98 x 4.98</t>
  </si>
  <si>
    <t>1520 x 1520</t>
  </si>
  <si>
    <t>SWS150B</t>
  </si>
  <si>
    <t>1490 x 89 x 87</t>
  </si>
  <si>
    <t>4.16 x 4.16</t>
  </si>
  <si>
    <t>1270 x 1270</t>
  </si>
  <si>
    <t>SWS125B</t>
  </si>
  <si>
    <t>SAPPHIRE ECONOMY WALL SCREENS SQUARE FORMAT 1:1</t>
  </si>
  <si>
    <t>BLACK</t>
  </si>
  <si>
    <t>1 METER</t>
  </si>
  <si>
    <t>SPD</t>
  </si>
  <si>
    <t>LENGTH</t>
  </si>
  <si>
    <t>PRODUCT CODE</t>
  </si>
  <si>
    <t>SAPPHIRE EASY REACH POLE</t>
  </si>
  <si>
    <t>Please note this is Carriage
to UK mainland</t>
  </si>
  <si>
    <t>PROJECTION SCREENS AND ACCESSORIES</t>
  </si>
  <si>
    <t>Click on a product to check stock</t>
  </si>
  <si>
    <t>Trolleys</t>
  </si>
  <si>
    <t>Smart Move</t>
  </si>
  <si>
    <t>Projection Boards</t>
  </si>
  <si>
    <t>Mounts/Projector Lift</t>
  </si>
  <si>
    <t>Lecterns</t>
  </si>
  <si>
    <t>New this list</t>
  </si>
  <si>
    <t>Sound</t>
  </si>
  <si>
    <t>Portable</t>
  </si>
  <si>
    <t>Fixed Frame</t>
  </si>
  <si>
    <t>Electric</t>
  </si>
  <si>
    <t>Manual Screens</t>
  </si>
  <si>
    <t xml:space="preserve">Key </t>
  </si>
  <si>
    <r>
      <t>Pricelist (</t>
    </r>
    <r>
      <rPr>
        <b/>
        <sz val="8"/>
        <color indexed="9"/>
        <rFont val="Arial"/>
        <family val="2"/>
      </rPr>
      <t xml:space="preserve">November 2025) all weights and dimensions are approximate and subject to change </t>
    </r>
    <r>
      <rPr>
        <b/>
        <sz val="14"/>
        <color indexed="9"/>
        <rFont val="Arial"/>
        <family val="2"/>
      </rPr>
      <t xml:space="preserve">                                      </t>
    </r>
  </si>
  <si>
    <t xml:space="preserve"> Please view our website for the EAN 
codes for each product</t>
  </si>
  <si>
    <t>For assistance please call 01633 895918</t>
  </si>
  <si>
    <t>https://www.gear4music.com/PA-DJ-and-Lighting/KandM-24350-Universal-Wall-Mount/5EY0</t>
  </si>
  <si>
    <t>Ambient Mic Wall Mount</t>
  </si>
  <si>
    <t xml:space="preserve">AVD Pricing Tool - Mark's Way </t>
  </si>
  <si>
    <t>https://www.thomann.co.uk/dap_audio_cdi_160bt.htm?srsltid=AfmBOoq1NaNF9pJVW_tPB-F8XFu9UdvHeZV1R3VJNOOCYC3R1292h4WPu4g</t>
  </si>
  <si>
    <t xml:space="preserve">Media/CD Player Rack Mounted W/ BT, DAB+ / FM Radio   -   DAP-Audio CDI-160BT </t>
  </si>
  <si>
    <t>https://avpartsmaster.co.uk/projectors/epson-eb-l630u-projector?gad_source=1&amp;gad_campaignid=21235587599&amp;gbraid=0AAAAAD_ctyYJehAL_omA5mfwdpgi2vdiM&amp;gclid=CjwKCAiAt8bIBhBpEiwAzH1w6dN_C1jREWwPnpZ_2F8Ck3yggyKGCVF1TeHGSG3PsaGGVesFIWH4thoCnF8QAvD_BwE</t>
  </si>
  <si>
    <t>Projector - 6000 lm Epson EB-L630U Projector</t>
  </si>
  <si>
    <t>TCO CHARGE (6Hrs = Full Day)</t>
  </si>
  <si>
    <t>Sound Desk - Turning Leaf - Mixing desk 05 with racking and delivery</t>
  </si>
  <si>
    <t xml:space="preserve">https://www.turning-leaf.org/product/mixing-desk-cabinet-05/ </t>
  </si>
  <si>
    <t>Bits</t>
  </si>
  <si>
    <t>Move existing screen - 2 men 1 day</t>
  </si>
  <si>
    <t>hire of scaff</t>
  </si>
  <si>
    <t>maybe not required - needs checking</t>
  </si>
  <si>
    <t>Projector - 7000 lm Epson EB-L730U Projector</t>
  </si>
  <si>
    <t>https://avpartsmaster.co.uk/projectors/epson-eb-l730u-projector</t>
  </si>
  <si>
    <t>get high work out of the way first</t>
  </si>
  <si>
    <t>Get high work out the way first</t>
  </si>
  <si>
    <t>https://avpartsmaster.co.uk/projectors/epson-eb-pu1008w-projector?gad_source=1&amp;gad_campaignid=21408857655&amp;gbraid=0AAAAAD_ctyY_0LOJcYJdOkVigQvpwKuvp&amp;gclid=Cj0KCQiArt_JBhCTARIsADQZaykCTJcB9ZnHtqUTbrLkHXkCrTnF-XW6HhBSNJKuSnhX6JoCKNoLjHIaAmjsEALw_wcB</t>
  </si>
  <si>
    <t>https://www.ratechnology.co.uk/index.php?main_page=product_info&amp;products_id=361</t>
  </si>
  <si>
    <t>Projector Mount  - Wall (short) max weight 12kg</t>
  </si>
  <si>
    <t xml:space="preserve">https://avpartsmaster.co.uk/mounting-solutions/neomounts-by-newstar-projector-wall-mount-beamer-w050silver </t>
  </si>
  <si>
    <t>Projector Mount - Wall (long) max weight 12kg</t>
  </si>
  <si>
    <t>https://avpartsmaster.co.uk/mounting-solutions/neomounts-by-newstar-projector-wall-mount</t>
  </si>
  <si>
    <t>Projector Mount - Ceiling (Short) max weight 10kg</t>
  </si>
  <si>
    <t>https://cpc.farnell.com/pro-signal/psg03353/ceiling-mount-projector-silver/dp/ST01789?st=projector%20bracket</t>
  </si>
  <si>
    <t>Projector Mount - Ceiling (medium) max weight 8kg</t>
  </si>
  <si>
    <t>https://cpc.farnell.com/av-link/pjm620/projector-ceiling-mount-adjustable/dp/ST03913?st=projector%20ceiling%20mount</t>
  </si>
  <si>
    <t>Projector - 8500 lm Epson EB-PU1008W Projector -needs a lens (16kg projector - think about the mount)</t>
  </si>
  <si>
    <t>Projector Mount - Wall mounted - Max supported weight 55kg</t>
  </si>
  <si>
    <t>2 Channel DI Box for Instruments</t>
  </si>
  <si>
    <t>https://cpc.farnell.com/pulse/dib-2p/passive-di-box-dual-channel/dp/DP32528?mckv=sshopping_dc|pcrid|224680541983|kword||match||plid||slid||product|DP32528|pgrid|47726778220|ptaid|pla-890742062053|&amp;CMP=KNC-GUK-CPC-SHOPPING-945736535-47726778220-DP32528&amp;s_kwcid=AL!5616!3!224680541983!!!network}!890742062053!&amp;gad_source=1&amp;gad_campaignid=945736535&amp;gbraid=0AAAAAD_m6B23Ou9o7kY2i_8os6ZLUW29G&amp;gclid=Cj0KCQiA9OnJBhD-ARIsAPV51xNdTOcWjRGA3dKN5NiY1VBdcSFrgPrzwMnOpmK4PtV6U1qVGfz-260aApDlEALw_wcB</t>
  </si>
  <si>
    <t>8 Way XLR Multicore Drum Stage Box, 15m - PLS00034</t>
  </si>
  <si>
    <t>https://cpc.farnell.com/pulse/pls00034/xlr-multicore-drum-8way-15m/dp/DP30175?mckv=sshopping_dc|pcrid|491098866158|kword||match||plid||slid||product|DP30175|pgrid|100371159038|ptaid|pla-2236418731805|&amp;CMP=KNC-GUK-CPC-SHOPPING-9262013734-100371159038-DP30175&amp;s_kwcid=AL!5616!3!491098866158!!!network}!2236418731805!&amp;gad_source=1&amp;gad_campaignid=9262013734&amp;gbraid=0AAAAAD_m6B0fgJzw7AisuloT5ru8F8yZK&amp;gclid=Cj0KCQiA9OnJBhD-ARIsAPV51xMxhCyRjIMYk_8IIFHkwbxzIPuY6deEZAPvPS7V2rxqzAOVWX-QYQEaAkzTEALw_wcB</t>
  </si>
  <si>
    <t>(BASIC SETUP &amp; Short Distance Only)fgfgfggggggggggggggggggggggggvfddfvdfvdfvdfvdfvfdvfdfdvdfvfdvfdvdfvdv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</si>
</sst>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6" formatCode="&quot;£&quot;#,##0;[Red]\-&quot;£&quot;#,##0"/>
    <numFmt numFmtId="7" formatCode="&quot;£&quot;#,##0.00;\-&quot;£&quot;#,##0.00"/>
    <numFmt numFmtId="8" formatCode="&quot;£&quot;#,##0.00;[Red]\-&quot;£&quot;#,##0.00"/>
    <numFmt numFmtId="44" formatCode="_-&quot;£&quot;* #,##0.00_-;\-&quot;£&quot;* #,##0.00_-;_-&quot;£&quot;* &quot;-&quot;??_-;_-@_-"/>
    <numFmt numFmtId="164" formatCode="_(&quot;$&quot;* #,##0.00_);_(&quot;$&quot;* \(#,##0.00\);_(&quot;$&quot;* &quot;-&quot;??_);_(@_)"/>
    <numFmt numFmtId="165" formatCode="&quot;£&quot;#,##0.00"/>
    <numFmt numFmtId="166" formatCode="[$-409]d\-mmm\-yy;@"/>
    <numFmt numFmtId="167" formatCode="dddd"/>
    <numFmt numFmtId="168" formatCode="0.0"/>
  </numFmts>
  <fonts count="157">
    <font>
      <sz val="11"/>
      <color theme="1"/>
      <name val="Aptos Narrow"/>
      <family val="2"/>
      <scheme val="minor"/>
    </font>
    <font>
      <sz val="11"/>
      <color theme="1"/>
      <name val="Aptos Narrow"/>
      <family val="2"/>
      <scheme val="minor"/>
    </font>
    <font>
      <sz val="11"/>
      <color theme="1"/>
      <name val="Aptos Narrow"/>
      <family val="2"/>
      <scheme val="minor"/>
    </font>
    <font>
      <u/>
      <sz val="11"/>
      <color theme="10"/>
      <name val="Aptos Narrow"/>
      <family val="2"/>
      <scheme val="minor"/>
    </font>
    <font>
      <b/>
      <sz val="28"/>
      <name val="Calibri"/>
      <family val="2"/>
    </font>
    <font>
      <sz val="10"/>
      <name val="Calibri"/>
      <family val="2"/>
    </font>
    <font>
      <sz val="11"/>
      <color theme="1"/>
      <name val="Calibri"/>
      <family val="2"/>
    </font>
    <font>
      <b/>
      <sz val="10"/>
      <name val="Calibri"/>
      <family val="2"/>
    </font>
    <font>
      <b/>
      <sz val="12"/>
      <color indexed="9"/>
      <name val="Calibri"/>
      <family val="2"/>
    </font>
    <font>
      <b/>
      <sz val="12"/>
      <name val="Calibri"/>
      <family val="2"/>
    </font>
    <font>
      <b/>
      <sz val="12"/>
      <color theme="0"/>
      <name val="Calibri"/>
      <family val="2"/>
    </font>
    <font>
      <sz val="12"/>
      <color rgb="FFFFFF00"/>
      <name val="Calibri"/>
      <family val="2"/>
    </font>
    <font>
      <sz val="12"/>
      <name val="Calibri"/>
      <family val="2"/>
    </font>
    <font>
      <u/>
      <sz val="10"/>
      <color theme="10"/>
      <name val="Calibri"/>
      <family val="2"/>
    </font>
    <font>
      <sz val="11"/>
      <name val="Calibri"/>
      <family val="2"/>
    </font>
    <font>
      <sz val="10"/>
      <name val="Arial"/>
      <family val="2"/>
    </font>
    <font>
      <b/>
      <sz val="11"/>
      <color indexed="8"/>
      <name val="Calibri"/>
      <family val="2"/>
    </font>
    <font>
      <b/>
      <sz val="12"/>
      <color indexed="8"/>
      <name val="Calibri"/>
      <family val="2"/>
    </font>
    <font>
      <b/>
      <sz val="12"/>
      <color rgb="FFFFFF00"/>
      <name val="Calibri"/>
      <family val="2"/>
    </font>
    <font>
      <b/>
      <sz val="12"/>
      <color rgb="FF7030A0"/>
      <name val="Calibri"/>
      <family val="2"/>
    </font>
    <font>
      <b/>
      <sz val="11"/>
      <color theme="1"/>
      <name val="Calibri"/>
      <family val="2"/>
    </font>
    <font>
      <b/>
      <sz val="12"/>
      <color theme="1"/>
      <name val="Calibri"/>
      <family val="2"/>
    </font>
    <font>
      <b/>
      <sz val="10"/>
      <color theme="0"/>
      <name val="Calibri"/>
      <family val="2"/>
    </font>
    <font>
      <sz val="10"/>
      <color theme="0"/>
      <name val="Calibri"/>
      <family val="2"/>
    </font>
    <font>
      <b/>
      <sz val="10"/>
      <color indexed="8"/>
      <name val="Calibri"/>
      <family val="2"/>
    </font>
    <font>
      <b/>
      <sz val="10"/>
      <color theme="1"/>
      <name val="Calibri"/>
      <family val="2"/>
    </font>
    <font>
      <b/>
      <sz val="10"/>
      <color rgb="FF000000"/>
      <name val="Calibri"/>
      <family val="2"/>
    </font>
    <font>
      <sz val="10"/>
      <name val="Aptos Narrow"/>
      <family val="2"/>
      <scheme val="minor"/>
    </font>
    <font>
      <sz val="20"/>
      <name val="Arial Narrow"/>
      <family val="2"/>
    </font>
    <font>
      <b/>
      <sz val="26"/>
      <name val="Arial Narrow"/>
      <family val="2"/>
    </font>
    <font>
      <b/>
      <sz val="20"/>
      <name val="Arial Narrow"/>
      <family val="2"/>
    </font>
    <font>
      <sz val="11"/>
      <name val="Aptos Narrow"/>
      <family val="2"/>
      <scheme val="minor"/>
    </font>
    <font>
      <b/>
      <sz val="11"/>
      <name val="Aptos Narrow"/>
      <family val="2"/>
      <scheme val="minor"/>
    </font>
    <font>
      <sz val="10"/>
      <name val="Arial Narrow"/>
      <family val="2"/>
    </font>
    <font>
      <b/>
      <sz val="11"/>
      <color theme="1"/>
      <name val="Aptos Narrow"/>
      <family val="2"/>
      <scheme val="minor"/>
    </font>
    <font>
      <b/>
      <sz val="10"/>
      <name val="Arial Narrow"/>
      <family val="2"/>
    </font>
    <font>
      <sz val="10"/>
      <color theme="1"/>
      <name val="Arial Narrow"/>
      <family val="2"/>
    </font>
    <font>
      <sz val="10"/>
      <color indexed="8"/>
      <name val="Aptos Narrow"/>
      <family val="2"/>
    </font>
    <font>
      <sz val="10"/>
      <color theme="1"/>
      <name val="Aptos Narrow"/>
      <family val="2"/>
      <scheme val="minor"/>
    </font>
    <font>
      <b/>
      <sz val="11"/>
      <color rgb="FF0000FF"/>
      <name val="Calibri"/>
      <family val="2"/>
    </font>
    <font>
      <u/>
      <sz val="11"/>
      <color rgb="FF467886"/>
      <name val="Calibri"/>
      <family val="2"/>
    </font>
    <font>
      <sz val="12"/>
      <name val="Calibri"/>
      <family val="2"/>
    </font>
    <font>
      <sz val="12"/>
      <color theme="1"/>
      <name val="Calibri"/>
      <family val="2"/>
    </font>
    <font>
      <sz val="12"/>
      <color rgb="FFFF0000"/>
      <name val="Calibri"/>
      <family val="2"/>
    </font>
    <font>
      <b/>
      <sz val="12"/>
      <name val="Calibri"/>
      <family val="2"/>
    </font>
    <font>
      <sz val="11"/>
      <name val="Calibri"/>
      <family val="2"/>
    </font>
    <font>
      <b/>
      <sz val="14"/>
      <color rgb="FF000000"/>
      <name val="Calibri"/>
      <family val="2"/>
    </font>
    <font>
      <sz val="11"/>
      <name val="Calibri"/>
      <family val="2"/>
      <charset val="134"/>
    </font>
    <font>
      <b/>
      <sz val="11"/>
      <color theme="1"/>
      <name val="Aptos Narrow"/>
      <family val="2"/>
      <scheme val="minor"/>
    </font>
    <font>
      <sz val="10"/>
      <name val="Arial Narrow"/>
      <family val="2"/>
    </font>
    <font>
      <b/>
      <sz val="28"/>
      <name val="Arial Narrow"/>
      <family val="2"/>
    </font>
    <font>
      <b/>
      <sz val="10"/>
      <name val="Arial Narrow"/>
      <family val="2"/>
    </font>
    <font>
      <sz val="10"/>
      <name val="Arial Narrow"/>
      <family val="2"/>
    </font>
    <font>
      <b/>
      <sz val="10"/>
      <color indexed="9"/>
      <name val="Arial Narrow"/>
      <family val="2"/>
    </font>
    <font>
      <b/>
      <sz val="12"/>
      <name val="Arial"/>
      <family val="2"/>
    </font>
    <font>
      <sz val="10"/>
      <color theme="0"/>
      <name val="Arial Narrow"/>
      <family val="2"/>
    </font>
    <font>
      <sz val="10"/>
      <color rgb="FFFFFF00"/>
      <name val="Arial Narrow"/>
      <family val="2"/>
    </font>
    <font>
      <b/>
      <sz val="10"/>
      <color theme="0"/>
      <name val="Arial Narrow"/>
      <family val="2"/>
    </font>
    <font>
      <sz val="10"/>
      <name val="Arial"/>
      <family val="2"/>
    </font>
    <font>
      <b/>
      <sz val="10"/>
      <name val="Arial"/>
      <family val="2"/>
    </font>
    <font>
      <u/>
      <sz val="10"/>
      <color theme="10"/>
      <name val="Arial Narrow"/>
      <family val="2"/>
    </font>
    <font>
      <sz val="12"/>
      <name val="Impact"/>
      <family val="2"/>
    </font>
    <font>
      <b/>
      <sz val="9"/>
      <name val="Arial"/>
      <family val="2"/>
    </font>
    <font>
      <b/>
      <sz val="11"/>
      <color indexed="8"/>
      <name val="Calibri"/>
      <family val="2"/>
    </font>
    <font>
      <sz val="14"/>
      <name val="Impact"/>
      <family val="2"/>
    </font>
    <font>
      <b/>
      <sz val="11"/>
      <name val="Calibri"/>
      <family val="2"/>
    </font>
    <font>
      <sz val="12"/>
      <color theme="0"/>
      <name val="Bahnschrift"/>
      <family val="2"/>
    </font>
    <font>
      <sz val="11"/>
      <color indexed="8"/>
      <name val="Impact"/>
      <family val="2"/>
    </font>
    <font>
      <b/>
      <sz val="11"/>
      <color rgb="FF000000"/>
      <name val="Calibri"/>
      <family val="2"/>
    </font>
    <font>
      <sz val="10"/>
      <name val="Impact"/>
      <family val="2"/>
    </font>
    <font>
      <b/>
      <sz val="10"/>
      <color theme="1"/>
      <name val="Arial Narrow"/>
      <family val="2"/>
    </font>
    <font>
      <b/>
      <sz val="12"/>
      <name val="Arial Narrow"/>
      <family val="2"/>
    </font>
    <font>
      <b/>
      <sz val="20"/>
      <name val="Calibri"/>
      <family val="2"/>
    </font>
    <font>
      <b/>
      <sz val="12"/>
      <color indexed="9"/>
      <name val="Calibri"/>
      <family val="2"/>
    </font>
    <font>
      <b/>
      <sz val="12"/>
      <color theme="0"/>
      <name val="Calibri"/>
      <family val="2"/>
    </font>
    <font>
      <b/>
      <sz val="12"/>
      <color rgb="FFFFFF00"/>
      <name val="Arial Narrow"/>
      <family val="2"/>
    </font>
    <font>
      <sz val="12"/>
      <name val="Arial Narrow"/>
      <family val="2"/>
    </font>
    <font>
      <b/>
      <sz val="12"/>
      <color rgb="FF104861"/>
      <name val="Arial Narrow"/>
      <family val="2"/>
    </font>
    <font>
      <b/>
      <sz val="11"/>
      <color rgb="FF0000FF"/>
      <name val="Calibri"/>
      <family val="2"/>
      <charset val="134"/>
    </font>
    <font>
      <b/>
      <sz val="10"/>
      <color theme="1"/>
      <name val="Arial"/>
      <family val="2"/>
    </font>
    <font>
      <sz val="10"/>
      <color theme="1"/>
      <name val="Arial"/>
      <family val="2"/>
    </font>
    <font>
      <sz val="10"/>
      <color rgb="FF000000"/>
      <name val="Symbol"/>
      <family val="2"/>
      <charset val="2"/>
    </font>
    <font>
      <sz val="14"/>
      <name val="Aptos"/>
      <family val="2"/>
    </font>
    <font>
      <sz val="11"/>
      <color theme="0"/>
      <name val="Aptos Narrow"/>
      <family val="2"/>
      <scheme val="minor"/>
    </font>
    <font>
      <b/>
      <sz val="36"/>
      <color theme="1"/>
      <name val="Aptos Narrow"/>
      <family val="2"/>
      <scheme val="minor"/>
    </font>
    <font>
      <sz val="14"/>
      <name val="Arial Narrow"/>
      <family val="2"/>
    </font>
    <font>
      <sz val="14"/>
      <color theme="1"/>
      <name val="Aptos Narrow"/>
      <family val="2"/>
      <scheme val="minor"/>
    </font>
    <font>
      <b/>
      <sz val="14"/>
      <name val="Arial Narrow"/>
      <family val="2"/>
    </font>
    <font>
      <sz val="16"/>
      <name val="Arial Narrow"/>
      <family val="2"/>
    </font>
    <font>
      <sz val="16"/>
      <color theme="1"/>
      <name val="Aptos Narrow"/>
      <family val="2"/>
      <scheme val="minor"/>
    </font>
    <font>
      <b/>
      <sz val="16"/>
      <name val="Arial Narrow"/>
      <family val="2"/>
    </font>
    <font>
      <b/>
      <sz val="16"/>
      <color theme="1"/>
      <name val="Arial Narrow"/>
      <family val="2"/>
    </font>
    <font>
      <u/>
      <sz val="14"/>
      <color theme="1"/>
      <name val="Arial Narrow"/>
      <family val="2"/>
    </font>
    <font>
      <sz val="11"/>
      <color rgb="FF000000"/>
      <name val="Calibri"/>
      <family val="2"/>
    </font>
    <font>
      <b/>
      <sz val="12"/>
      <color rgb="FF000000"/>
      <name val="Calibri"/>
      <family val="2"/>
    </font>
    <font>
      <sz val="12"/>
      <color rgb="FF000000"/>
      <name val="Calibri"/>
      <family val="2"/>
    </font>
    <font>
      <b/>
      <sz val="12"/>
      <color rgb="FFFFFF00"/>
      <name val="Calibri"/>
      <family val="2"/>
    </font>
    <font>
      <b/>
      <sz val="11"/>
      <color theme="0"/>
      <name val="Aptos Narrow"/>
      <family val="2"/>
      <scheme val="minor"/>
    </font>
    <font>
      <b/>
      <sz val="16"/>
      <color theme="0"/>
      <name val="Aptos Narrow"/>
      <family val="2"/>
      <scheme val="minor"/>
    </font>
    <font>
      <b/>
      <sz val="14"/>
      <color theme="1"/>
      <name val="Aptos Narrow"/>
      <family val="2"/>
      <scheme val="minor"/>
    </font>
    <font>
      <sz val="9"/>
      <color theme="1"/>
      <name val="Aptos Narrow"/>
      <family val="2"/>
      <scheme val="minor"/>
    </font>
    <font>
      <b/>
      <sz val="9"/>
      <color theme="1"/>
      <name val="Aptos Narrow"/>
      <family val="2"/>
      <scheme val="minor"/>
    </font>
    <font>
      <sz val="14"/>
      <color theme="0"/>
      <name val="Aptos Narrow"/>
      <family val="2"/>
      <scheme val="minor"/>
    </font>
    <font>
      <sz val="11"/>
      <name val="Aptos Narrow"/>
      <family val="2"/>
      <scheme val="minor"/>
    </font>
    <font>
      <sz val="8"/>
      <name val="Aptos Narrow"/>
      <family val="2"/>
      <scheme val="minor"/>
    </font>
    <font>
      <b/>
      <sz val="11"/>
      <name val="Calibri"/>
      <family val="2"/>
      <charset val="134"/>
    </font>
    <font>
      <u/>
      <sz val="11"/>
      <color theme="10"/>
      <name val="Calibri"/>
      <family val="2"/>
    </font>
    <font>
      <sz val="11"/>
      <color theme="10"/>
      <name val="Aptos Narrow"/>
      <family val="2"/>
      <scheme val="minor"/>
    </font>
    <font>
      <sz val="11"/>
      <name val="Aptos Narrow"/>
      <family val="2"/>
    </font>
    <font>
      <sz val="11"/>
      <name val="Calibri"/>
      <family val="2"/>
    </font>
    <font>
      <b/>
      <sz val="20"/>
      <color theme="0"/>
      <name val="Calibri"/>
      <family val="2"/>
    </font>
    <font>
      <b/>
      <sz val="16"/>
      <color theme="0"/>
      <name val="Calibri"/>
      <family val="2"/>
    </font>
    <font>
      <sz val="11"/>
      <color rgb="FF0070C0"/>
      <name val="Calibri"/>
      <family val="2"/>
    </font>
    <font>
      <sz val="10"/>
      <name val="Arial"/>
    </font>
    <font>
      <sz val="8"/>
      <name val="Arial"/>
      <family val="2"/>
    </font>
    <font>
      <b/>
      <sz val="8"/>
      <name val="Arial"/>
      <family val="2"/>
    </font>
    <font>
      <sz val="8"/>
      <color indexed="9"/>
      <name val="Arial"/>
      <family val="2"/>
    </font>
    <font>
      <sz val="8"/>
      <color indexed="12"/>
      <name val="Arial"/>
      <family val="2"/>
    </font>
    <font>
      <b/>
      <sz val="8"/>
      <color indexed="12"/>
      <name val="Arial"/>
      <family val="2"/>
    </font>
    <font>
      <sz val="10"/>
      <color indexed="10"/>
      <name val="Arial"/>
      <family val="2"/>
    </font>
    <font>
      <b/>
      <sz val="8"/>
      <color indexed="13"/>
      <name val="Arial"/>
      <family val="2"/>
    </font>
    <font>
      <sz val="12"/>
      <color indexed="13"/>
      <name val="Arial"/>
      <family val="2"/>
    </font>
    <font>
      <u/>
      <sz val="10"/>
      <color indexed="12"/>
      <name val="Arial"/>
      <family val="2"/>
    </font>
    <font>
      <u/>
      <sz val="10"/>
      <color indexed="9"/>
      <name val="Arial"/>
      <family val="2"/>
    </font>
    <font>
      <b/>
      <sz val="8"/>
      <color indexed="9"/>
      <name val="Arial"/>
      <family val="2"/>
    </font>
    <font>
      <b/>
      <sz val="16"/>
      <color theme="1"/>
      <name val="Arial"/>
      <family val="2"/>
    </font>
    <font>
      <b/>
      <sz val="8"/>
      <color indexed="10"/>
      <name val="Arial"/>
      <family val="2"/>
    </font>
    <font>
      <b/>
      <sz val="12"/>
      <color indexed="13"/>
      <name val="Arial"/>
      <family val="2"/>
    </font>
    <font>
      <sz val="8"/>
      <color rgb="FF00B050"/>
      <name val="Arial"/>
      <family val="2"/>
    </font>
    <font>
      <b/>
      <sz val="8"/>
      <color theme="1"/>
      <name val="Arial"/>
      <family val="2"/>
    </font>
    <font>
      <b/>
      <sz val="8"/>
      <color rgb="FFFF0000"/>
      <name val="Arial"/>
      <family val="2"/>
    </font>
    <font>
      <sz val="12"/>
      <color rgb="FFFF0000"/>
      <name val="Arial"/>
      <family val="2"/>
    </font>
    <font>
      <b/>
      <sz val="8"/>
      <color indexed="8"/>
      <name val="Arial"/>
      <family val="2"/>
    </font>
    <font>
      <b/>
      <sz val="8"/>
      <color rgb="FF00B050"/>
      <name val="Arial"/>
      <family val="2"/>
    </font>
    <font>
      <b/>
      <sz val="10"/>
      <color theme="0"/>
      <name val="Arial"/>
      <family val="2"/>
    </font>
    <font>
      <sz val="8"/>
      <color theme="0"/>
      <name val="Arial"/>
      <family val="2"/>
    </font>
    <font>
      <sz val="8"/>
      <color rgb="FF0070C0"/>
      <name val="Arial"/>
      <family val="2"/>
    </font>
    <font>
      <b/>
      <sz val="8"/>
      <color rgb="FF0070C0"/>
      <name val="Arial"/>
      <family val="2"/>
    </font>
    <font>
      <sz val="12"/>
      <name val="Arial"/>
      <family val="2"/>
    </font>
    <font>
      <sz val="8"/>
      <color rgb="FFFF0000"/>
      <name val="Arial"/>
      <family val="2"/>
    </font>
    <font>
      <sz val="8"/>
      <color theme="1"/>
      <name val="Arial"/>
      <family val="2"/>
    </font>
    <font>
      <sz val="8"/>
      <color rgb="FF00589A"/>
      <name val="Arial"/>
      <family val="2"/>
    </font>
    <font>
      <sz val="8"/>
      <color indexed="10"/>
      <name val="Arial"/>
      <family val="2"/>
    </font>
    <font>
      <sz val="8"/>
      <color rgb="FF92D050"/>
      <name val="Arial"/>
      <family val="2"/>
    </font>
    <font>
      <sz val="8"/>
      <color indexed="8"/>
      <name val="Arial"/>
      <family val="2"/>
    </font>
    <font>
      <sz val="10"/>
      <color rgb="FFFF0000"/>
      <name val="Arial"/>
      <family val="2"/>
    </font>
    <font>
      <b/>
      <sz val="7"/>
      <color indexed="9"/>
      <name val="Arial"/>
      <family val="2"/>
    </font>
    <font>
      <b/>
      <sz val="11"/>
      <name val="Arial"/>
      <family val="2"/>
    </font>
    <font>
      <sz val="18"/>
      <color indexed="8"/>
      <name val="Arial"/>
      <family val="2"/>
    </font>
    <font>
      <b/>
      <u/>
      <sz val="10"/>
      <color indexed="12"/>
      <name val="Arial"/>
      <family val="2"/>
    </font>
    <font>
      <b/>
      <sz val="10"/>
      <color indexed="62"/>
      <name val="Arial"/>
      <family val="2"/>
    </font>
    <font>
      <b/>
      <sz val="10"/>
      <color indexed="9"/>
      <name val="Arial"/>
      <family val="2"/>
    </font>
    <font>
      <b/>
      <sz val="14"/>
      <color indexed="62"/>
      <name val="Arial"/>
      <family val="2"/>
    </font>
    <font>
      <b/>
      <sz val="14"/>
      <color indexed="9"/>
      <name val="Arial"/>
      <family val="2"/>
    </font>
    <font>
      <sz val="20"/>
      <color indexed="8"/>
      <name val="Arial"/>
      <family val="2"/>
    </font>
    <font>
      <sz val="12"/>
      <color indexed="18"/>
      <name val="Arial"/>
      <family val="2"/>
    </font>
    <font>
      <sz val="9"/>
      <color indexed="18"/>
      <name val="Arial"/>
      <family val="2"/>
    </font>
  </fonts>
  <fills count="79">
    <fill>
      <patternFill patternType="none"/>
    </fill>
    <fill>
      <patternFill patternType="gray125"/>
    </fill>
    <fill>
      <patternFill patternType="solid">
        <fgColor theme="4" tint="0.79998168889431442"/>
        <bgColor indexed="65"/>
      </patternFill>
    </fill>
    <fill>
      <patternFill patternType="solid">
        <fgColor theme="6" tint="0.79998168889431442"/>
        <bgColor indexed="65"/>
      </patternFill>
    </fill>
    <fill>
      <patternFill patternType="solid">
        <fgColor indexed="9"/>
        <bgColor indexed="64"/>
      </patternFill>
    </fill>
    <fill>
      <patternFill patternType="solid">
        <fgColor indexed="62"/>
        <bgColor indexed="64"/>
      </patternFill>
    </fill>
    <fill>
      <patternFill patternType="solid">
        <fgColor indexed="44"/>
        <bgColor indexed="64"/>
      </patternFill>
    </fill>
    <fill>
      <patternFill patternType="solid">
        <fgColor theme="1"/>
        <bgColor indexed="64"/>
      </patternFill>
    </fill>
    <fill>
      <patternFill patternType="solid">
        <fgColor rgb="FF7030A0"/>
        <bgColor indexed="64"/>
      </patternFill>
    </fill>
    <fill>
      <patternFill patternType="solid">
        <fgColor theme="0"/>
        <bgColor indexed="64"/>
      </patternFill>
    </fill>
    <fill>
      <patternFill patternType="solid">
        <fgColor rgb="FF000099"/>
        <bgColor indexed="64"/>
      </patternFill>
    </fill>
    <fill>
      <patternFill patternType="solid">
        <fgColor rgb="FFFF0000"/>
        <bgColor indexed="64"/>
      </patternFill>
    </fill>
    <fill>
      <patternFill patternType="solid">
        <fgColor indexed="51"/>
        <bgColor indexed="64"/>
      </patternFill>
    </fill>
    <fill>
      <patternFill patternType="solid">
        <fgColor rgb="FFCCFFCC"/>
        <bgColor indexed="64"/>
      </patternFill>
    </fill>
    <fill>
      <patternFill patternType="solid">
        <fgColor indexed="42"/>
        <bgColor indexed="64"/>
      </patternFill>
    </fill>
    <fill>
      <patternFill patternType="solid">
        <fgColor rgb="FFEBFFEB"/>
        <bgColor indexed="64"/>
      </patternFill>
    </fill>
    <fill>
      <patternFill patternType="solid">
        <fgColor rgb="FFDC6D12"/>
        <bgColor indexed="64"/>
      </patternFill>
    </fill>
    <fill>
      <patternFill patternType="solid">
        <fgColor rgb="FF00B0F0"/>
        <bgColor indexed="64"/>
      </patternFill>
    </fill>
    <fill>
      <patternFill patternType="solid">
        <fgColor rgb="FFC00000"/>
        <bgColor indexed="64"/>
      </patternFill>
    </fill>
    <fill>
      <patternFill patternType="solid">
        <fgColor rgb="FF00B050"/>
        <bgColor indexed="64"/>
      </patternFill>
    </fill>
    <fill>
      <patternFill patternType="solid">
        <fgColor rgb="FFFFFF00"/>
        <bgColor indexed="64"/>
      </patternFill>
    </fill>
    <fill>
      <patternFill patternType="solid">
        <fgColor theme="4" tint="0.7999511703848384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3" tint="0.79995117038483843"/>
        <bgColor indexed="64"/>
      </patternFill>
    </fill>
    <fill>
      <patternFill patternType="solid">
        <fgColor rgb="FFCCECFF"/>
        <bgColor indexed="64"/>
      </patternFill>
    </fill>
    <fill>
      <patternFill patternType="solid">
        <fgColor rgb="FF99CCFF"/>
        <bgColor indexed="64"/>
      </patternFill>
    </fill>
    <fill>
      <patternFill patternType="solid">
        <fgColor theme="3" tint="0.89992980742820516"/>
        <bgColor indexed="64"/>
      </patternFill>
    </fill>
    <fill>
      <patternFill patternType="solid">
        <fgColor theme="3" tint="0.749961851863155"/>
        <bgColor indexed="64"/>
      </patternFill>
    </fill>
    <fill>
      <patternFill patternType="solid">
        <fgColor rgb="FF99CCFF"/>
        <bgColor rgb="FF000000"/>
      </patternFill>
    </fill>
    <fill>
      <patternFill patternType="solid">
        <fgColor rgb="FFCCFFCC"/>
        <bgColor rgb="FF000000"/>
      </patternFill>
    </fill>
    <fill>
      <patternFill patternType="solid">
        <fgColor rgb="FFEBFFEB"/>
        <bgColor rgb="FF000000"/>
      </patternFill>
    </fill>
    <fill>
      <patternFill patternType="solid">
        <fgColor rgb="FFFFFF00"/>
        <bgColor rgb="FF000000"/>
      </patternFill>
    </fill>
    <fill>
      <patternFill patternType="solid">
        <fgColor rgb="FFCCCCFF"/>
        <bgColor rgb="FFCCCCFF"/>
      </patternFill>
    </fill>
    <fill>
      <patternFill patternType="solid">
        <fgColor rgb="FFD1FFCA"/>
        <bgColor indexed="64"/>
      </patternFill>
    </fill>
    <fill>
      <patternFill patternType="solid">
        <fgColor rgb="FFEDFFEA"/>
        <bgColor indexed="64"/>
      </patternFill>
    </fill>
    <fill>
      <patternFill patternType="solid">
        <fgColor indexed="31"/>
      </patternFill>
    </fill>
    <fill>
      <patternFill patternType="solid">
        <fgColor indexed="42"/>
      </patternFill>
    </fill>
    <fill>
      <patternFill patternType="solid">
        <fgColor theme="3" tint="0.79998168889431442"/>
        <bgColor indexed="64"/>
      </patternFill>
    </fill>
    <fill>
      <patternFill patternType="solid">
        <fgColor rgb="FF0070C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D1FFCA"/>
        <bgColor rgb="FF000000"/>
      </patternFill>
    </fill>
    <fill>
      <patternFill patternType="solid">
        <fgColor rgb="FF333399"/>
        <bgColor indexed="64"/>
      </patternFill>
    </fill>
    <fill>
      <patternFill patternType="solid">
        <fgColor rgb="FFC0E6F5"/>
        <bgColor indexed="64"/>
      </patternFill>
    </fill>
    <fill>
      <patternFill patternType="solid">
        <fgColor theme="0" tint="-0.14999847407452621"/>
        <bgColor indexed="64"/>
      </patternFill>
    </fill>
    <fill>
      <patternFill patternType="solid">
        <fgColor rgb="FFFFC000"/>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theme="7" tint="0.59996337778862885"/>
        <bgColor indexed="64"/>
      </patternFill>
    </fill>
    <fill>
      <patternFill patternType="solid">
        <fgColor rgb="FFEDFFEA"/>
        <bgColor rgb="FF000000"/>
      </patternFill>
    </fill>
    <fill>
      <patternFill patternType="solid">
        <fgColor rgb="FFFF9933"/>
        <bgColor indexed="64"/>
      </patternFill>
    </fill>
    <fill>
      <patternFill patternType="solid">
        <fgColor theme="6" tint="0.59999389629810485"/>
        <bgColor indexed="64"/>
      </patternFill>
    </fill>
    <fill>
      <patternFill patternType="solid">
        <fgColor indexed="45"/>
        <bgColor indexed="64"/>
      </patternFill>
    </fill>
    <fill>
      <patternFill patternType="solid">
        <fgColor indexed="8"/>
        <bgColor indexed="64"/>
      </patternFill>
    </fill>
    <fill>
      <patternFill patternType="solid">
        <fgColor indexed="14"/>
        <bgColor indexed="64"/>
      </patternFill>
    </fill>
    <fill>
      <patternFill patternType="solid">
        <fgColor rgb="FFFF00FF"/>
        <bgColor indexed="64"/>
      </patternFill>
    </fill>
    <fill>
      <patternFill patternType="solid">
        <fgColor indexed="22"/>
        <bgColor indexed="64"/>
      </patternFill>
    </fill>
    <fill>
      <patternFill patternType="solid">
        <fgColor theme="0" tint="-0.249977111117893"/>
        <bgColor indexed="64"/>
      </patternFill>
    </fill>
    <fill>
      <patternFill patternType="solid">
        <fgColor indexed="55"/>
        <bgColor indexed="64"/>
      </patternFill>
    </fill>
    <fill>
      <patternFill patternType="solid">
        <fgColor indexed="13"/>
        <bgColor indexed="64"/>
      </patternFill>
    </fill>
    <fill>
      <patternFill patternType="solid">
        <fgColor theme="0" tint="-0.34998626667073579"/>
        <bgColor indexed="64"/>
      </patternFill>
    </fill>
    <fill>
      <patternFill patternType="solid">
        <fgColor indexed="52"/>
        <bgColor indexed="64"/>
      </patternFill>
    </fill>
    <fill>
      <patternFill patternType="solid">
        <fgColor theme="4" tint="0.39997558519241921"/>
        <bgColor indexed="64"/>
      </patternFill>
    </fill>
    <fill>
      <patternFill patternType="solid">
        <fgColor theme="8" tint="-0.249977111117893"/>
        <bgColor indexed="64"/>
      </patternFill>
    </fill>
    <fill>
      <patternFill patternType="solid">
        <fgColor rgb="FF99CC00"/>
        <bgColor indexed="64"/>
      </patternFill>
    </fill>
    <fill>
      <patternFill patternType="solid">
        <fgColor indexed="48"/>
        <bgColor indexed="64"/>
      </patternFill>
    </fill>
    <fill>
      <patternFill patternType="solid">
        <fgColor indexed="50"/>
        <bgColor indexed="64"/>
      </patternFill>
    </fill>
    <fill>
      <patternFill patternType="solid">
        <fgColor rgb="FFB2B2B2"/>
        <bgColor indexed="64"/>
      </patternFill>
    </fill>
    <fill>
      <patternFill patternType="solid">
        <fgColor indexed="17"/>
        <bgColor indexed="64"/>
      </patternFill>
    </fill>
    <fill>
      <patternFill patternType="solid">
        <fgColor rgb="FF00FF00"/>
        <bgColor indexed="64"/>
      </patternFill>
    </fill>
    <fill>
      <patternFill patternType="solid">
        <fgColor rgb="FF93EDB5"/>
        <bgColor indexed="64"/>
      </patternFill>
    </fill>
    <fill>
      <patternFill patternType="solid">
        <fgColor indexed="15"/>
        <bgColor indexed="64"/>
      </patternFill>
    </fill>
    <fill>
      <patternFill patternType="solid">
        <fgColor rgb="FFC0C0C0"/>
        <bgColor indexed="64"/>
      </patternFill>
    </fill>
    <fill>
      <patternFill patternType="solid">
        <fgColor rgb="FF757575"/>
        <bgColor indexed="64"/>
      </patternFill>
    </fill>
    <fill>
      <patternFill patternType="solid">
        <fgColor rgb="FFFF99CC"/>
        <bgColor indexed="64"/>
      </patternFill>
    </fill>
    <fill>
      <patternFill patternType="solid">
        <fgColor rgb="FF008080"/>
        <bgColor indexed="64"/>
      </patternFill>
    </fill>
  </fills>
  <borders count="146">
    <border>
      <left/>
      <right/>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right/>
      <top/>
      <bottom style="medium">
        <color auto="1"/>
      </bottom>
      <diagonal/>
    </border>
    <border>
      <left style="medium">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bottom style="thin">
        <color auto="1"/>
      </bottom>
      <diagonal/>
    </border>
    <border>
      <left style="thin">
        <color auto="1"/>
      </left>
      <right/>
      <top/>
      <bottom style="thin">
        <color auto="1"/>
      </bottom>
      <diagonal/>
    </border>
    <border>
      <left style="medium">
        <color auto="1"/>
      </left>
      <right style="medium">
        <color auto="1"/>
      </right>
      <top/>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top/>
      <bottom/>
      <diagonal/>
    </border>
    <border>
      <left style="medium">
        <color auto="1"/>
      </left>
      <right/>
      <top style="medium">
        <color auto="1"/>
      </top>
      <bottom/>
      <diagonal/>
    </border>
    <border>
      <left/>
      <right style="medium">
        <color auto="1"/>
      </right>
      <top style="medium">
        <color auto="1"/>
      </top>
      <bottom/>
      <diagonal/>
    </border>
    <border>
      <left style="thin">
        <color auto="1"/>
      </left>
      <right style="thin">
        <color auto="1"/>
      </right>
      <top/>
      <bottom style="thin">
        <color auto="1"/>
      </bottom>
      <diagonal/>
    </border>
    <border>
      <left/>
      <right style="medium">
        <color auto="1"/>
      </right>
      <top/>
      <bottom/>
      <diagonal/>
    </border>
    <border>
      <left/>
      <right style="thin">
        <color auto="1"/>
      </right>
      <top style="thin">
        <color auto="1"/>
      </top>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medium">
        <color auto="1"/>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right/>
      <top style="thin">
        <color auto="1"/>
      </top>
      <bottom style="medium">
        <color auto="1"/>
      </bottom>
      <diagonal/>
    </border>
    <border>
      <left/>
      <right/>
      <top/>
      <bottom style="thin">
        <color auto="1"/>
      </bottom>
      <diagonal/>
    </border>
    <border>
      <left/>
      <right/>
      <top style="thin">
        <color auto="1"/>
      </top>
      <bottom style="thin">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diagonal/>
    </border>
    <border>
      <left/>
      <right style="medium">
        <color auto="1"/>
      </right>
      <top style="medium">
        <color auto="1"/>
      </top>
      <bottom style="medium">
        <color auto="1"/>
      </bottom>
      <diagonal/>
    </border>
    <border>
      <left/>
      <right style="medium">
        <color auto="1"/>
      </right>
      <top/>
      <bottom style="thin">
        <color auto="1"/>
      </bottom>
      <diagonal/>
    </border>
    <border>
      <left style="medium">
        <color auto="1"/>
      </left>
      <right/>
      <top/>
      <bottom style="thin">
        <color auto="1"/>
      </bottom>
      <diagonal/>
    </border>
    <border>
      <left style="medium">
        <color auto="1"/>
      </left>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style="thin">
        <color auto="1"/>
      </top>
      <bottom/>
      <diagonal/>
    </border>
    <border>
      <left/>
      <right/>
      <top style="thin">
        <color auto="1"/>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FFFFFF"/>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style="medium">
        <color rgb="FF000000"/>
      </left>
      <right style="medium">
        <color rgb="FF000000"/>
      </right>
      <top/>
      <bottom style="thin">
        <color rgb="FF000000"/>
      </bottom>
      <diagonal/>
    </border>
    <border>
      <left style="medium">
        <color rgb="FF000000"/>
      </left>
      <right style="medium">
        <color rgb="FF000000"/>
      </right>
      <top/>
      <bottom style="medium">
        <color rgb="FF000000"/>
      </bottom>
      <diagonal/>
    </border>
    <border>
      <left style="medium">
        <color auto="1"/>
      </left>
      <right style="medium">
        <color auto="1"/>
      </right>
      <top/>
      <bottom style="hair">
        <color auto="1"/>
      </bottom>
      <diagonal/>
    </border>
    <border>
      <left style="medium">
        <color auto="1"/>
      </left>
      <right style="medium">
        <color auto="1"/>
      </right>
      <top style="hair">
        <color auto="1"/>
      </top>
      <bottom style="hair">
        <color auto="1"/>
      </bottom>
      <diagonal/>
    </border>
    <border>
      <left/>
      <right style="medium">
        <color auto="1"/>
      </right>
      <top style="thin">
        <color auto="1"/>
      </top>
      <bottom/>
      <diagonal/>
    </border>
    <border>
      <left style="medium">
        <color rgb="FF000000"/>
      </left>
      <right/>
      <top style="thin">
        <color rgb="FF000000"/>
      </top>
      <bottom/>
      <diagonal/>
    </border>
    <border>
      <left style="medium">
        <color rgb="FF000000"/>
      </left>
      <right/>
      <top/>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style="medium">
        <color rgb="FF000000"/>
      </left>
      <right/>
      <top style="thin">
        <color rgb="FFFFFFFF"/>
      </top>
      <bottom style="thin">
        <color rgb="FF000000"/>
      </bottom>
      <diagonal/>
    </border>
    <border>
      <left style="medium">
        <color rgb="FF000000"/>
      </left>
      <right/>
      <top style="thin">
        <color rgb="FF000000"/>
      </top>
      <bottom style="thin">
        <color rgb="FF000000"/>
      </bottom>
      <diagonal/>
    </border>
    <border>
      <left style="medium">
        <color rgb="FF000000"/>
      </left>
      <right/>
      <top/>
      <bottom style="medium">
        <color rgb="FF000000"/>
      </bottom>
      <diagonal/>
    </border>
    <border>
      <left style="thin">
        <color auto="1"/>
      </left>
      <right style="thin">
        <color auto="1"/>
      </right>
      <top style="thin">
        <color auto="1"/>
      </top>
      <bottom/>
      <diagonal/>
    </border>
    <border>
      <left style="thin">
        <color auto="1"/>
      </left>
      <right style="medium">
        <color indexed="64"/>
      </right>
      <top/>
      <bottom style="medium">
        <color indexed="64"/>
      </bottom>
      <diagonal/>
    </border>
    <border>
      <left style="thin">
        <color auto="1"/>
      </left>
      <right style="thin">
        <color auto="1"/>
      </right>
      <top style="medium">
        <color indexed="64"/>
      </top>
      <bottom style="thin">
        <color auto="1"/>
      </bottom>
      <diagonal/>
    </border>
    <border>
      <left/>
      <right style="thin">
        <color auto="1"/>
      </right>
      <top style="medium">
        <color indexed="64"/>
      </top>
      <bottom style="thin">
        <color auto="1"/>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thin">
        <color auto="1"/>
      </left>
      <right/>
      <top style="thin">
        <color auto="1"/>
      </top>
      <bottom style="medium">
        <color indexed="64"/>
      </bottom>
      <diagonal/>
    </border>
    <border>
      <left style="thin">
        <color indexed="64"/>
      </left>
      <right style="thin">
        <color indexed="64"/>
      </right>
      <top/>
      <bottom/>
      <diagonal/>
    </border>
    <border>
      <left style="medium">
        <color rgb="FF000000"/>
      </left>
      <right/>
      <top style="medium">
        <color rgb="FF000000"/>
      </top>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auto="1"/>
      </bottom>
      <diagonal/>
    </border>
    <border>
      <left/>
      <right/>
      <top style="medium">
        <color rgb="FF000000"/>
      </top>
      <bottom style="medium">
        <color auto="1"/>
      </bottom>
      <diagonal/>
    </border>
    <border>
      <left style="thin">
        <color rgb="FF000000"/>
      </left>
      <right style="thin">
        <color auto="1"/>
      </right>
      <top style="medium">
        <color auto="1"/>
      </top>
      <bottom style="medium">
        <color auto="1"/>
      </bottom>
      <diagonal/>
    </border>
    <border>
      <left style="medium">
        <color rgb="FF000000"/>
      </left>
      <right style="medium">
        <color rgb="FF000000"/>
      </right>
      <top style="medium">
        <color auto="1"/>
      </top>
      <bottom/>
      <diagonal/>
    </border>
    <border>
      <left style="thin">
        <color rgb="FF000000"/>
      </left>
      <right style="thin">
        <color auto="1"/>
      </right>
      <top style="thin">
        <color auto="1"/>
      </top>
      <bottom/>
      <diagonal/>
    </border>
    <border>
      <left style="medium">
        <color rgb="FF000000"/>
      </left>
      <right style="medium">
        <color rgb="FF000000"/>
      </right>
      <top style="medium">
        <color rgb="FF000000"/>
      </top>
      <bottom/>
      <diagonal/>
    </border>
    <border>
      <left style="thin">
        <color rgb="FF000000"/>
      </left>
      <right style="thin">
        <color auto="1"/>
      </right>
      <top style="medium">
        <color indexed="64"/>
      </top>
      <bottom style="thin">
        <color auto="1"/>
      </bottom>
      <diagonal/>
    </border>
    <border>
      <left style="thin">
        <color rgb="FF000000"/>
      </left>
      <right style="thin">
        <color auto="1"/>
      </right>
      <top style="thin">
        <color auto="1"/>
      </top>
      <bottom style="thin">
        <color auto="1"/>
      </bottom>
      <diagonal/>
    </border>
    <border>
      <left style="thin">
        <color rgb="FF000000"/>
      </left>
      <right style="thin">
        <color auto="1"/>
      </right>
      <top style="thin">
        <color auto="1"/>
      </top>
      <bottom style="medium">
        <color indexed="64"/>
      </bottom>
      <diagonal/>
    </border>
    <border>
      <left/>
      <right/>
      <top style="medium">
        <color rgb="FF000000"/>
      </top>
      <bottom style="thin">
        <color auto="1"/>
      </bottom>
      <diagonal/>
    </border>
    <border>
      <left style="thin">
        <color rgb="FF000000"/>
      </left>
      <right style="thin">
        <color auto="1"/>
      </right>
      <top/>
      <bottom style="thin">
        <color auto="1"/>
      </bottom>
      <diagonal/>
    </border>
    <border>
      <left style="thin">
        <color auto="1"/>
      </left>
      <right style="thin">
        <color auto="1"/>
      </right>
      <top/>
      <bottom style="thin">
        <color rgb="FF000000"/>
      </bottom>
      <diagonal/>
    </border>
    <border>
      <left style="thin">
        <color auto="1"/>
      </left>
      <right style="medium">
        <color auto="1"/>
      </right>
      <top/>
      <bottom style="thin">
        <color rgb="FF000000"/>
      </bottom>
      <diagonal/>
    </border>
    <border>
      <left/>
      <right/>
      <top/>
      <bottom style="thin">
        <color rgb="FF000000"/>
      </bottom>
      <diagonal/>
    </border>
    <border>
      <left style="medium">
        <color indexed="64"/>
      </left>
      <right style="medium">
        <color rgb="FF000000"/>
      </right>
      <top style="medium">
        <color indexed="64"/>
      </top>
      <bottom/>
      <diagonal/>
    </border>
    <border>
      <left style="medium">
        <color indexed="64"/>
      </left>
      <right style="medium">
        <color rgb="FF000000"/>
      </right>
      <top/>
      <bottom/>
      <diagonal/>
    </border>
    <border>
      <left style="medium">
        <color indexed="64"/>
      </left>
      <right style="medium">
        <color rgb="FF000000"/>
      </right>
      <top/>
      <bottom style="medium">
        <color indexed="64"/>
      </bottom>
      <diagonal/>
    </border>
    <border>
      <left style="medium">
        <color indexed="64"/>
      </left>
      <right style="thin">
        <color auto="1"/>
      </right>
      <top/>
      <bottom style="thin">
        <color rgb="FF000000"/>
      </bottom>
      <diagonal/>
    </border>
    <border>
      <left style="medium">
        <color auto="1"/>
      </left>
      <right style="thin">
        <color auto="1"/>
      </right>
      <top/>
      <bottom style="medium">
        <color auto="1"/>
      </bottom>
      <diagonal/>
    </border>
    <border>
      <left style="thin">
        <color auto="1"/>
      </left>
      <right/>
      <top style="thin">
        <color auto="1"/>
      </top>
      <bottom/>
      <diagonal/>
    </border>
    <border>
      <left style="thin">
        <color auto="1"/>
      </left>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rgb="FF000000"/>
      </left>
      <right style="thin">
        <color auto="1"/>
      </right>
      <top/>
      <bottom/>
      <diagonal/>
    </border>
    <border>
      <left/>
      <right style="thin">
        <color auto="1"/>
      </right>
      <top/>
      <bottom/>
      <diagonal/>
    </border>
    <border>
      <left/>
      <right style="thin">
        <color auto="1"/>
      </right>
      <top style="medium">
        <color auto="1"/>
      </top>
      <bottom style="medium">
        <color auto="1"/>
      </bottom>
      <diagonal/>
    </border>
    <border>
      <left style="thin">
        <color auto="1"/>
      </left>
      <right/>
      <top style="medium">
        <color indexed="64"/>
      </top>
      <bottom/>
      <diagonal/>
    </border>
    <border>
      <left style="medium">
        <color auto="1"/>
      </left>
      <right style="medium">
        <color auto="1"/>
      </right>
      <top/>
      <bottom style="thin">
        <color indexed="64"/>
      </bottom>
      <diagonal/>
    </border>
    <border>
      <left style="thin">
        <color rgb="FF000000"/>
      </left>
      <right/>
      <top style="medium">
        <color auto="1"/>
      </top>
      <bottom/>
      <diagonal/>
    </border>
    <border>
      <left style="thin">
        <color rgb="FF000000"/>
      </left>
      <right/>
      <top style="thin">
        <color auto="1"/>
      </top>
      <bottom/>
      <diagonal/>
    </border>
    <border>
      <left/>
      <right style="thin">
        <color indexed="64"/>
      </right>
      <top style="medium">
        <color auto="1"/>
      </top>
      <bottom/>
      <diagonal/>
    </border>
    <border>
      <left style="medium">
        <color rgb="FF000000"/>
      </left>
      <right/>
      <top style="thin">
        <color indexed="64"/>
      </top>
      <bottom style="thin">
        <color indexed="64"/>
      </bottom>
      <diagonal/>
    </border>
    <border>
      <left/>
      <right style="thin">
        <color rgb="FF000000"/>
      </right>
      <top style="thin">
        <color indexed="64"/>
      </top>
      <bottom style="thin">
        <color auto="1"/>
      </bottom>
      <diagonal/>
    </border>
    <border>
      <left/>
      <right style="thin">
        <color rgb="FF000000"/>
      </right>
      <top style="thin">
        <color auto="1"/>
      </top>
      <bottom/>
      <diagonal/>
    </border>
    <border>
      <left style="medium">
        <color rgb="FF000000"/>
      </left>
      <right/>
      <top style="medium">
        <color auto="1"/>
      </top>
      <bottom style="thin">
        <color indexed="64"/>
      </bottom>
      <diagonal/>
    </border>
    <border>
      <left style="medium">
        <color rgb="FF000000"/>
      </left>
      <right/>
      <top style="thin">
        <color indexed="64"/>
      </top>
      <bottom style="medium">
        <color indexed="64"/>
      </bottom>
      <diagonal/>
    </border>
    <border>
      <left/>
      <right style="thin">
        <color rgb="FF000000"/>
      </right>
      <top style="thin">
        <color indexed="64"/>
      </top>
      <bottom style="medium">
        <color indexed="64"/>
      </bottom>
      <diagonal/>
    </border>
    <border>
      <left/>
      <right style="thin">
        <color rgb="FF000000"/>
      </right>
      <top style="medium">
        <color indexed="64"/>
      </top>
      <bottom style="thin">
        <color auto="1"/>
      </bottom>
      <diagonal/>
    </border>
    <border>
      <left style="thin">
        <color rgb="FF000000"/>
      </left>
      <right/>
      <top style="thin">
        <color auto="1"/>
      </top>
      <bottom style="medium">
        <color indexed="64"/>
      </bottom>
      <diagonal/>
    </border>
    <border>
      <left/>
      <right style="thin">
        <color rgb="FF000000"/>
      </right>
      <top/>
      <bottom style="thin">
        <color auto="1"/>
      </bottom>
      <diagonal/>
    </border>
    <border>
      <left style="thin">
        <color auto="1"/>
      </left>
      <right/>
      <top/>
      <bottom/>
      <diagonal/>
    </border>
    <border>
      <left style="medium">
        <color indexed="64"/>
      </left>
      <right/>
      <top style="medium">
        <color rgb="FF000000"/>
      </top>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style="thin">
        <color rgb="FF000000"/>
      </left>
      <right/>
      <top/>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rgb="FF000000"/>
      </left>
      <right/>
      <top style="medium">
        <color indexed="64"/>
      </top>
      <bottom style="thin">
        <color indexed="64"/>
      </bottom>
      <diagonal/>
    </border>
    <border>
      <left/>
      <right style="thin">
        <color rgb="FF000000"/>
      </right>
      <top/>
      <bottom style="medium">
        <color indexed="64"/>
      </bottom>
      <diagonal/>
    </border>
    <border>
      <left style="thin">
        <color auto="1"/>
      </left>
      <right/>
      <top/>
      <bottom style="medium">
        <color indexed="64"/>
      </bottom>
      <diagonal/>
    </border>
    <border>
      <left style="thin">
        <color rgb="FF000000"/>
      </left>
      <right/>
      <top style="thin">
        <color auto="1"/>
      </top>
      <bottom style="thin">
        <color indexed="64"/>
      </bottom>
      <diagonal/>
    </border>
    <border>
      <left style="thick">
        <color indexed="64"/>
      </left>
      <right/>
      <top/>
      <bottom/>
      <diagonal/>
    </border>
    <border>
      <left style="thick">
        <color indexed="64"/>
      </left>
      <right style="thick">
        <color indexed="64"/>
      </right>
      <top/>
      <bottom/>
      <diagonal/>
    </border>
    <border>
      <left/>
      <right/>
      <top/>
      <bottom style="thick">
        <color indexed="64"/>
      </bottom>
      <diagonal/>
    </border>
    <border>
      <left style="thick">
        <color indexed="64"/>
      </left>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right/>
      <top style="thick">
        <color indexed="64"/>
      </top>
      <bottom/>
      <diagonal/>
    </border>
    <border>
      <left style="thin">
        <color indexed="64"/>
      </left>
      <right style="medium">
        <color indexed="64"/>
      </right>
      <top style="thick">
        <color indexed="64"/>
      </top>
      <bottom/>
      <diagonal/>
    </border>
    <border>
      <left style="thick">
        <color indexed="64"/>
      </left>
      <right/>
      <top style="thick">
        <color indexed="64"/>
      </top>
      <bottom/>
      <diagonal/>
    </border>
  </borders>
  <cellStyleXfs count="20">
    <xf numFmtId="0" fontId="0" fillId="0" borderId="0"/>
    <xf numFmtId="164" fontId="2" fillId="0" borderId="0" applyFont="0" applyFill="0" applyBorder="0" applyAlignment="0" applyProtection="0"/>
    <xf numFmtId="9" fontId="2" fillId="0" borderId="0" applyFont="0" applyFill="0" applyBorder="0" applyAlignment="0" applyProtection="0"/>
    <xf numFmtId="0" fontId="1" fillId="2" borderId="0" applyNumberFormat="0" applyBorder="0" applyAlignment="0" applyProtection="0"/>
    <xf numFmtId="0" fontId="1" fillId="3" borderId="0" applyNumberFormat="0" applyBorder="0" applyAlignment="0" applyProtection="0"/>
    <xf numFmtId="0" fontId="3" fillId="0" borderId="0" applyNumberFormat="0" applyFill="0" applyBorder="0" applyAlignment="0" applyProtection="0"/>
    <xf numFmtId="0" fontId="15" fillId="0" borderId="0"/>
    <xf numFmtId="164" fontId="15" fillId="0" borderId="0" applyFont="0" applyFill="0" applyBorder="0" applyAlignment="0" applyProtection="0"/>
    <xf numFmtId="0" fontId="49" fillId="0" borderId="0"/>
    <xf numFmtId="0" fontId="60" fillId="0" borderId="0" applyNumberFormat="0" applyFill="0" applyBorder="0" applyAlignment="0" applyProtection="0"/>
    <xf numFmtId="0" fontId="58" fillId="0" borderId="0"/>
    <xf numFmtId="164" fontId="58" fillId="0" borderId="0" applyFont="0" applyFill="0" applyBorder="0" applyAlignment="0" applyProtection="0"/>
    <xf numFmtId="0" fontId="2" fillId="36" borderId="0" applyNumberFormat="0" applyBorder="0" applyAlignment="0" applyProtection="0"/>
    <xf numFmtId="164" fontId="52" fillId="0" borderId="0" applyFont="0" applyFill="0" applyBorder="0" applyAlignment="0" applyProtection="0"/>
    <xf numFmtId="0" fontId="2" fillId="37" borderId="0" applyNumberFormat="0" applyBorder="0" applyAlignment="0" applyProtection="0"/>
    <xf numFmtId="0" fontId="113" fillId="0" borderId="0"/>
    <xf numFmtId="0" fontId="122" fillId="0" borderId="0" applyNumberFormat="0" applyFill="0" applyBorder="0" applyAlignment="0" applyProtection="0">
      <alignment vertical="top"/>
      <protection locked="0"/>
    </xf>
    <xf numFmtId="44" fontId="15" fillId="0" borderId="0" applyFont="0" applyFill="0" applyBorder="0" applyAlignment="0" applyProtection="0"/>
    <xf numFmtId="0" fontId="15" fillId="0" borderId="0"/>
    <xf numFmtId="44" fontId="15" fillId="0" borderId="0" applyFont="0" applyFill="0" applyBorder="0" applyAlignment="0" applyProtection="0"/>
  </cellStyleXfs>
  <cellXfs count="2241">
    <xf numFmtId="0" fontId="0" fillId="0" borderId="0" xfId="0"/>
    <xf numFmtId="14" fontId="9" fillId="6" borderId="8" xfId="0" applyNumberFormat="1" applyFont="1" applyFill="1" applyBorder="1" applyAlignment="1" applyProtection="1">
      <alignment horizontal="left"/>
      <protection locked="0"/>
    </xf>
    <xf numFmtId="14" fontId="9" fillId="9" borderId="14" xfId="0" applyNumberFormat="1" applyFont="1" applyFill="1" applyBorder="1" applyAlignment="1" applyProtection="1">
      <alignment horizontal="centerContinuous"/>
      <protection locked="0"/>
    </xf>
    <xf numFmtId="165" fontId="14" fillId="15" borderId="21" xfId="1" applyNumberFormat="1" applyFont="1" applyFill="1" applyBorder="1" applyAlignment="1" applyProtection="1"/>
    <xf numFmtId="165" fontId="10" fillId="16" borderId="26" xfId="3" applyNumberFormat="1" applyFont="1" applyFill="1" applyBorder="1" applyProtection="1"/>
    <xf numFmtId="165" fontId="10" fillId="17" borderId="26" xfId="3" applyNumberFormat="1" applyFont="1" applyFill="1" applyBorder="1" applyProtection="1"/>
    <xf numFmtId="165" fontId="10" fillId="18" borderId="26" xfId="3" applyNumberFormat="1" applyFont="1" applyFill="1" applyBorder="1" applyProtection="1"/>
    <xf numFmtId="165" fontId="10" fillId="19" borderId="26" xfId="3" applyNumberFormat="1" applyFont="1" applyFill="1" applyBorder="1" applyProtection="1"/>
    <xf numFmtId="165" fontId="18" fillId="8" borderId="26" xfId="3" applyNumberFormat="1" applyFont="1" applyFill="1" applyBorder="1" applyAlignment="1" applyProtection="1">
      <alignment horizontal="right"/>
    </xf>
    <xf numFmtId="165" fontId="14" fillId="13" borderId="35" xfId="1" applyNumberFormat="1" applyFont="1" applyFill="1" applyBorder="1" applyAlignment="1" applyProtection="1"/>
    <xf numFmtId="0" fontId="0" fillId="9" borderId="0" xfId="0" applyFill="1"/>
    <xf numFmtId="0" fontId="27" fillId="0" borderId="0" xfId="0" applyFont="1"/>
    <xf numFmtId="0" fontId="28" fillId="0" borderId="0" xfId="0" applyFont="1"/>
    <xf numFmtId="167" fontId="29" fillId="0" borderId="0" xfId="0" applyNumberFormat="1" applyFont="1" applyAlignment="1">
      <alignment horizontal="left" vertical="center"/>
    </xf>
    <xf numFmtId="167" fontId="30" fillId="0" borderId="0" xfId="0" applyNumberFormat="1" applyFont="1" applyAlignment="1">
      <alignment vertical="center"/>
    </xf>
    <xf numFmtId="0" fontId="0" fillId="0" borderId="11" xfId="0" applyBorder="1"/>
    <xf numFmtId="0" fontId="0" fillId="25" borderId="47" xfId="0" applyFill="1" applyBorder="1"/>
    <xf numFmtId="0" fontId="27" fillId="25" borderId="47" xfId="0" applyFont="1" applyFill="1" applyBorder="1"/>
    <xf numFmtId="0" fontId="31" fillId="25" borderId="27" xfId="0" applyFont="1" applyFill="1" applyBorder="1"/>
    <xf numFmtId="0" fontId="31" fillId="26" borderId="47" xfId="0" applyFont="1" applyFill="1" applyBorder="1"/>
    <xf numFmtId="0" fontId="31" fillId="26" borderId="11" xfId="0" applyFont="1" applyFill="1" applyBorder="1"/>
    <xf numFmtId="0" fontId="0" fillId="25" borderId="27" xfId="0" applyFill="1" applyBorder="1"/>
    <xf numFmtId="0" fontId="27" fillId="13" borderId="65" xfId="0" applyFont="1" applyFill="1" applyBorder="1" applyAlignment="1">
      <alignment vertical="center" wrapText="1"/>
    </xf>
    <xf numFmtId="0" fontId="27" fillId="13" borderId="66" xfId="0" applyFont="1" applyFill="1" applyBorder="1" applyAlignment="1">
      <alignment vertical="center" wrapText="1"/>
    </xf>
    <xf numFmtId="0" fontId="33" fillId="9" borderId="0" xfId="0" applyFont="1" applyFill="1"/>
    <xf numFmtId="0" fontId="34" fillId="0" borderId="0" xfId="0" applyFont="1"/>
    <xf numFmtId="0" fontId="33" fillId="0" borderId="0" xfId="0" applyFont="1" applyAlignment="1">
      <alignment horizontal="left"/>
    </xf>
    <xf numFmtId="0" fontId="33" fillId="0" borderId="11" xfId="0" applyFont="1" applyBorder="1" applyAlignment="1">
      <alignment horizontal="left"/>
    </xf>
    <xf numFmtId="0" fontId="35" fillId="0" borderId="45" xfId="0" applyFont="1" applyBorder="1" applyAlignment="1">
      <alignment horizontal="center"/>
    </xf>
    <xf numFmtId="0" fontId="35" fillId="0" borderId="44" xfId="0" applyFont="1" applyBorder="1" applyAlignment="1">
      <alignment horizontal="center"/>
    </xf>
    <xf numFmtId="0" fontId="35" fillId="0" borderId="38" xfId="0" applyFont="1" applyBorder="1" applyAlignment="1">
      <alignment horizontal="center"/>
    </xf>
    <xf numFmtId="0" fontId="16" fillId="0" borderId="0" xfId="4" applyFont="1" applyFill="1" applyBorder="1"/>
    <xf numFmtId="0" fontId="36" fillId="27" borderId="42" xfId="0" applyFont="1" applyFill="1" applyBorder="1" applyAlignment="1">
      <alignment horizontal="left" vertical="center"/>
    </xf>
    <xf numFmtId="0" fontId="33" fillId="0" borderId="52" xfId="0" applyFont="1" applyBorder="1" applyAlignment="1">
      <alignment horizontal="center" vertical="center"/>
    </xf>
    <xf numFmtId="0" fontId="33" fillId="0" borderId="43" xfId="0" applyFont="1" applyBorder="1" applyAlignment="1">
      <alignment horizontal="center" vertical="center"/>
    </xf>
    <xf numFmtId="0" fontId="33" fillId="0" borderId="53" xfId="0" applyFont="1" applyBorder="1" applyAlignment="1">
      <alignment horizontal="center" vertical="center"/>
    </xf>
    <xf numFmtId="0" fontId="33" fillId="0" borderId="50" xfId="0" applyFont="1" applyBorder="1" applyAlignment="1">
      <alignment horizontal="center" vertical="center"/>
    </xf>
    <xf numFmtId="0" fontId="33" fillId="28" borderId="42" xfId="0" applyFont="1" applyFill="1" applyBorder="1" applyAlignment="1">
      <alignment vertical="center"/>
    </xf>
    <xf numFmtId="0" fontId="33" fillId="15" borderId="49" xfId="0" applyFont="1" applyFill="1" applyBorder="1" applyAlignment="1">
      <alignment horizontal="center" vertical="center"/>
    </xf>
    <xf numFmtId="0" fontId="38" fillId="15" borderId="42" xfId="0" applyFont="1" applyFill="1" applyBorder="1" applyAlignment="1">
      <alignment horizontal="center" vertical="center"/>
    </xf>
    <xf numFmtId="0" fontId="38" fillId="0" borderId="27" xfId="0" applyFont="1" applyBorder="1" applyAlignment="1">
      <alignment horizontal="center" vertical="center"/>
    </xf>
    <xf numFmtId="0" fontId="38" fillId="0" borderId="53" xfId="0" applyFont="1" applyBorder="1" applyAlignment="1">
      <alignment horizontal="center" vertical="center"/>
    </xf>
    <xf numFmtId="165" fontId="33" fillId="9" borderId="0" xfId="0" applyNumberFormat="1" applyFont="1" applyFill="1"/>
    <xf numFmtId="165" fontId="0" fillId="9" borderId="0" xfId="0" applyNumberFormat="1" applyFill="1"/>
    <xf numFmtId="0" fontId="33" fillId="27" borderId="43" xfId="0" applyFont="1" applyFill="1" applyBorder="1" applyAlignment="1">
      <alignment vertical="center"/>
    </xf>
    <xf numFmtId="0" fontId="38" fillId="0" borderId="43" xfId="0" applyFont="1" applyBorder="1" applyAlignment="1">
      <alignment horizontal="center" vertical="center"/>
    </xf>
    <xf numFmtId="0" fontId="33" fillId="27" borderId="0" xfId="0" applyFont="1" applyFill="1" applyAlignment="1">
      <alignment vertical="center"/>
    </xf>
    <xf numFmtId="0" fontId="0" fillId="0" borderId="0" xfId="0" applyAlignment="1">
      <alignment vertical="center"/>
    </xf>
    <xf numFmtId="0" fontId="33" fillId="0" borderId="67" xfId="0" applyFont="1" applyBorder="1" applyAlignment="1">
      <alignment horizontal="center" vertical="center"/>
    </xf>
    <xf numFmtId="0" fontId="38" fillId="0" borderId="0" xfId="0" applyFont="1" applyAlignment="1">
      <alignment horizontal="center" vertical="center"/>
    </xf>
    <xf numFmtId="0" fontId="0" fillId="0" borderId="56" xfId="0" applyBorder="1" applyAlignment="1">
      <alignment horizontal="center" vertical="center"/>
    </xf>
    <xf numFmtId="0" fontId="0" fillId="0" borderId="0" xfId="0" applyAlignment="1">
      <alignment horizontal="left" vertical="center" wrapText="1" indent="1"/>
    </xf>
    <xf numFmtId="165" fontId="0" fillId="0" borderId="0" xfId="0" applyNumberFormat="1"/>
    <xf numFmtId="0" fontId="14" fillId="0" borderId="0" xfId="0" applyFont="1" applyAlignment="1">
      <alignment horizontal="left" vertical="top" wrapText="1"/>
    </xf>
    <xf numFmtId="0" fontId="14" fillId="30" borderId="0" xfId="0" applyFont="1" applyFill="1" applyAlignment="1">
      <alignment horizontal="left" vertical="top" wrapText="1"/>
    </xf>
    <xf numFmtId="0" fontId="14" fillId="31" borderId="0" xfId="0" applyFont="1" applyFill="1" applyAlignment="1">
      <alignment horizontal="left" vertical="top" wrapText="1"/>
    </xf>
    <xf numFmtId="0" fontId="14" fillId="32" borderId="0" xfId="0" applyFont="1" applyFill="1" applyAlignment="1">
      <alignment horizontal="left" vertical="top" wrapText="1"/>
    </xf>
    <xf numFmtId="0" fontId="14" fillId="33" borderId="0" xfId="0" applyFont="1" applyFill="1" applyAlignment="1">
      <alignment horizontal="left" vertical="top" wrapText="1"/>
    </xf>
    <xf numFmtId="0" fontId="0" fillId="0" borderId="0" xfId="0" applyAlignment="1">
      <alignment horizontal="left" vertical="top"/>
    </xf>
    <xf numFmtId="0" fontId="14" fillId="0" borderId="0" xfId="0" applyFont="1" applyAlignment="1">
      <alignment vertical="top" wrapText="1"/>
    </xf>
    <xf numFmtId="0" fontId="14" fillId="30" borderId="0" xfId="0" applyFont="1" applyFill="1" applyAlignment="1">
      <alignment vertical="top" wrapText="1"/>
    </xf>
    <xf numFmtId="0" fontId="14" fillId="31" borderId="0" xfId="0" applyFont="1" applyFill="1" applyAlignment="1">
      <alignment vertical="top" wrapText="1"/>
    </xf>
    <xf numFmtId="0" fontId="0" fillId="0" borderId="0" xfId="0" applyAlignment="1">
      <alignment vertical="top" wrapText="1"/>
    </xf>
    <xf numFmtId="0" fontId="14" fillId="0" borderId="0" xfId="0" applyFont="1" applyAlignment="1">
      <alignment horizontal="left" vertical="top"/>
    </xf>
    <xf numFmtId="0" fontId="40" fillId="30" borderId="0" xfId="0" applyFont="1" applyFill="1" applyAlignment="1">
      <alignment horizontal="left" vertical="top" wrapText="1"/>
    </xf>
    <xf numFmtId="0" fontId="14" fillId="30" borderId="0" xfId="0" applyFont="1" applyFill="1" applyAlignment="1">
      <alignment horizontal="left" vertical="top"/>
    </xf>
    <xf numFmtId="0" fontId="14" fillId="0" borderId="0" xfId="0" applyFont="1" applyAlignment="1">
      <alignment vertical="top"/>
    </xf>
    <xf numFmtId="0" fontId="14" fillId="32" borderId="0" xfId="0" applyFont="1" applyFill="1" applyAlignment="1">
      <alignment vertical="top" wrapText="1"/>
    </xf>
    <xf numFmtId="0" fontId="14" fillId="13" borderId="22" xfId="0" applyFont="1" applyFill="1" applyBorder="1" applyAlignment="1" applyProtection="1">
      <alignment horizontal="left" vertical="top" wrapText="1"/>
      <protection locked="0"/>
    </xf>
    <xf numFmtId="165" fontId="14" fillId="35" borderId="21" xfId="1" applyNumberFormat="1" applyFont="1" applyFill="1" applyBorder="1" applyAlignment="1" applyProtection="1">
      <protection locked="0"/>
    </xf>
    <xf numFmtId="0" fontId="14" fillId="35" borderId="22" xfId="0" applyFont="1" applyFill="1" applyBorder="1" applyAlignment="1" applyProtection="1">
      <alignment horizontal="left" vertical="top" wrapText="1"/>
      <protection locked="0"/>
    </xf>
    <xf numFmtId="0" fontId="42" fillId="9" borderId="0" xfId="0" applyFont="1" applyFill="1"/>
    <xf numFmtId="0" fontId="42" fillId="0" borderId="0" xfId="0" applyFont="1"/>
    <xf numFmtId="0" fontId="41" fillId="0" borderId="60" xfId="0" applyFont="1" applyBorder="1" applyAlignment="1">
      <alignment wrapText="1"/>
    </xf>
    <xf numFmtId="0" fontId="42" fillId="0" borderId="62" xfId="0" applyFont="1" applyBorder="1"/>
    <xf numFmtId="0" fontId="41" fillId="9" borderId="0" xfId="0" applyFont="1" applyFill="1"/>
    <xf numFmtId="0" fontId="42" fillId="0" borderId="64" xfId="0" applyFont="1" applyBorder="1"/>
    <xf numFmtId="0" fontId="41" fillId="9" borderId="68" xfId="0" applyFont="1" applyFill="1" applyBorder="1" applyAlignment="1">
      <alignment wrapText="1"/>
    </xf>
    <xf numFmtId="0" fontId="42" fillId="9" borderId="69" xfId="0" applyFont="1" applyFill="1" applyBorder="1"/>
    <xf numFmtId="0" fontId="42" fillId="9" borderId="70" xfId="0" applyFont="1" applyFill="1" applyBorder="1"/>
    <xf numFmtId="0" fontId="42" fillId="9" borderId="62" xfId="0" applyFont="1" applyFill="1" applyBorder="1"/>
    <xf numFmtId="0" fontId="41" fillId="0" borderId="63" xfId="0" applyFont="1" applyBorder="1" applyAlignment="1">
      <alignment wrapText="1"/>
    </xf>
    <xf numFmtId="0" fontId="41" fillId="0" borderId="58" xfId="0" applyFont="1" applyBorder="1"/>
    <xf numFmtId="0" fontId="41" fillId="0" borderId="59" xfId="0" applyFont="1" applyBorder="1"/>
    <xf numFmtId="0" fontId="41" fillId="0" borderId="60" xfId="0" applyFont="1" applyBorder="1"/>
    <xf numFmtId="0" fontId="41" fillId="0" borderId="62" xfId="0" applyFont="1" applyBorder="1"/>
    <xf numFmtId="0" fontId="43" fillId="0" borderId="62" xfId="0" applyFont="1" applyBorder="1"/>
    <xf numFmtId="0" fontId="41" fillId="0" borderId="63" xfId="0" applyFont="1" applyBorder="1"/>
    <xf numFmtId="0" fontId="41" fillId="0" borderId="61" xfId="0" applyFont="1" applyBorder="1"/>
    <xf numFmtId="0" fontId="41" fillId="0" borderId="71" xfId="0" applyFont="1" applyBorder="1" applyAlignment="1">
      <alignment wrapText="1"/>
    </xf>
    <xf numFmtId="0" fontId="41" fillId="0" borderId="72" xfId="0" applyFont="1" applyBorder="1" applyAlignment="1">
      <alignment wrapText="1"/>
    </xf>
    <xf numFmtId="0" fontId="41" fillId="0" borderId="73" xfId="0" applyFont="1" applyBorder="1" applyAlignment="1">
      <alignment wrapText="1"/>
    </xf>
    <xf numFmtId="0" fontId="42" fillId="9" borderId="74" xfId="0" applyFont="1" applyFill="1" applyBorder="1"/>
    <xf numFmtId="165" fontId="14" fillId="35" borderId="21" xfId="1" applyNumberFormat="1" applyFont="1" applyFill="1" applyBorder="1" applyAlignment="1" applyProtection="1"/>
    <xf numFmtId="0" fontId="14" fillId="13" borderId="14" xfId="0" applyFont="1" applyFill="1" applyBorder="1" applyAlignment="1" applyProtection="1">
      <alignment horizontal="left" vertical="top" wrapText="1"/>
      <protection locked="0"/>
    </xf>
    <xf numFmtId="165" fontId="14" fillId="34" borderId="21" xfId="1" applyNumberFormat="1" applyFont="1" applyFill="1" applyBorder="1" applyAlignment="1" applyProtection="1"/>
    <xf numFmtId="165" fontId="21" fillId="21" borderId="26" xfId="0" applyNumberFormat="1" applyFont="1" applyFill="1" applyBorder="1" applyProtection="1">
      <protection locked="0"/>
    </xf>
    <xf numFmtId="0" fontId="14" fillId="13" borderId="21" xfId="0" applyFont="1" applyFill="1" applyBorder="1" applyProtection="1">
      <protection locked="0"/>
    </xf>
    <xf numFmtId="0" fontId="14" fillId="35" borderId="21" xfId="0" applyFont="1" applyFill="1" applyBorder="1" applyProtection="1">
      <protection locked="0"/>
    </xf>
    <xf numFmtId="0" fontId="14" fillId="34" borderId="21" xfId="0" applyFont="1" applyFill="1" applyBorder="1" applyProtection="1">
      <protection locked="0"/>
    </xf>
    <xf numFmtId="0" fontId="14" fillId="35" borderId="34" xfId="0" applyFont="1" applyFill="1" applyBorder="1" applyProtection="1">
      <protection locked="0"/>
    </xf>
    <xf numFmtId="0" fontId="14" fillId="13" borderId="76" xfId="0" applyFont="1" applyFill="1" applyBorder="1" applyAlignment="1" applyProtection="1">
      <alignment horizontal="left" vertical="top" wrapText="1"/>
      <protection locked="0"/>
    </xf>
    <xf numFmtId="165" fontId="14" fillId="34" borderId="77" xfId="1" applyNumberFormat="1" applyFont="1" applyFill="1" applyBorder="1" applyAlignment="1" applyProtection="1"/>
    <xf numFmtId="165" fontId="14" fillId="34" borderId="77" xfId="1" applyNumberFormat="1" applyFont="1" applyFill="1" applyBorder="1" applyAlignment="1" applyProtection="1">
      <protection locked="0"/>
    </xf>
    <xf numFmtId="0" fontId="14" fillId="13" borderId="25" xfId="0" applyFont="1" applyFill="1" applyBorder="1" applyAlignment="1" applyProtection="1">
      <alignment horizontal="left" vertical="top" wrapText="1"/>
      <protection locked="0"/>
    </xf>
    <xf numFmtId="0" fontId="14" fillId="35" borderId="7" xfId="0" applyFont="1" applyFill="1" applyBorder="1" applyAlignment="1" applyProtection="1">
      <alignment vertical="top" wrapText="1"/>
      <protection locked="0"/>
    </xf>
    <xf numFmtId="0" fontId="14" fillId="34" borderId="7" xfId="0" applyFont="1" applyFill="1" applyBorder="1" applyAlignment="1" applyProtection="1">
      <alignment wrapText="1"/>
      <protection locked="0"/>
    </xf>
    <xf numFmtId="0" fontId="14" fillId="34" borderId="10" xfId="0" applyFont="1" applyFill="1" applyBorder="1" applyAlignment="1" applyProtection="1">
      <alignment wrapText="1"/>
      <protection locked="0"/>
    </xf>
    <xf numFmtId="165" fontId="14" fillId="34" borderId="34" xfId="1" applyNumberFormat="1" applyFont="1" applyFill="1" applyBorder="1" applyAlignment="1" applyProtection="1"/>
    <xf numFmtId="0" fontId="14" fillId="34" borderId="34" xfId="0" applyFont="1" applyFill="1" applyBorder="1" applyProtection="1">
      <protection locked="0"/>
    </xf>
    <xf numFmtId="0" fontId="45" fillId="34" borderId="1" xfId="0" applyFont="1" applyFill="1" applyBorder="1" applyAlignment="1" applyProtection="1">
      <alignment wrapText="1"/>
      <protection locked="0"/>
    </xf>
    <xf numFmtId="0" fontId="14" fillId="34" borderId="77" xfId="0" applyFont="1" applyFill="1" applyBorder="1" applyProtection="1">
      <protection locked="0"/>
    </xf>
    <xf numFmtId="0" fontId="14" fillId="13" borderId="75" xfId="0" applyFont="1" applyFill="1" applyBorder="1" applyProtection="1">
      <protection locked="0"/>
    </xf>
    <xf numFmtId="0" fontId="14" fillId="35" borderId="77" xfId="0" applyFont="1" applyFill="1" applyBorder="1" applyProtection="1">
      <protection locked="0"/>
    </xf>
    <xf numFmtId="0" fontId="14" fillId="35" borderId="25" xfId="0" applyFont="1" applyFill="1" applyBorder="1" applyAlignment="1" applyProtection="1">
      <alignment horizontal="left" vertical="top" wrapText="1"/>
      <protection locked="0"/>
    </xf>
    <xf numFmtId="165" fontId="10" fillId="18" borderId="22" xfId="0" applyNumberFormat="1" applyFont="1" applyFill="1" applyBorder="1"/>
    <xf numFmtId="165" fontId="10" fillId="22" borderId="14" xfId="0" applyNumberFormat="1" applyFont="1" applyFill="1" applyBorder="1"/>
    <xf numFmtId="165" fontId="14" fillId="13" borderId="21" xfId="1" applyNumberFormat="1" applyFont="1" applyFill="1" applyBorder="1" applyAlignment="1" applyProtection="1"/>
    <xf numFmtId="165" fontId="14" fillId="13" borderId="75" xfId="1" applyNumberFormat="1" applyFont="1" applyFill="1" applyBorder="1" applyAlignment="1" applyProtection="1"/>
    <xf numFmtId="165" fontId="14" fillId="35" borderId="77" xfId="1" applyNumberFormat="1" applyFont="1" applyFill="1" applyBorder="1" applyAlignment="1" applyProtection="1"/>
    <xf numFmtId="165" fontId="14" fillId="35" borderId="34" xfId="1" applyNumberFormat="1" applyFont="1" applyFill="1" applyBorder="1" applyAlignment="1" applyProtection="1"/>
    <xf numFmtId="0" fontId="14" fillId="35" borderId="22" xfId="0" applyFont="1" applyFill="1" applyBorder="1" applyAlignment="1">
      <alignment horizontal="left" vertical="top" wrapText="1"/>
    </xf>
    <xf numFmtId="165" fontId="18" fillId="8" borderId="14" xfId="0" applyNumberFormat="1" applyFont="1" applyFill="1" applyBorder="1"/>
    <xf numFmtId="0" fontId="44" fillId="12" borderId="12" xfId="0" applyFont="1" applyFill="1" applyBorder="1" applyAlignment="1" applyProtection="1">
      <alignment horizontal="left" vertical="center"/>
      <protection locked="0"/>
    </xf>
    <xf numFmtId="1" fontId="14" fillId="0" borderId="0" xfId="0" applyNumberFormat="1" applyFont="1" applyAlignment="1">
      <alignment horizontal="left" vertical="top"/>
    </xf>
    <xf numFmtId="1" fontId="0" fillId="0" borderId="0" xfId="0" applyNumberFormat="1" applyAlignment="1">
      <alignment vertical="top"/>
    </xf>
    <xf numFmtId="1" fontId="14" fillId="30" borderId="0" xfId="0" applyNumberFormat="1" applyFont="1" applyFill="1" applyAlignment="1">
      <alignment horizontal="right" vertical="top" wrapText="1"/>
    </xf>
    <xf numFmtId="1" fontId="14" fillId="31" borderId="0" xfId="0" applyNumberFormat="1" applyFont="1" applyFill="1" applyAlignment="1">
      <alignment horizontal="right" vertical="top" wrapText="1"/>
    </xf>
    <xf numFmtId="165" fontId="14" fillId="0" borderId="0" xfId="0" applyNumberFormat="1" applyFont="1" applyAlignment="1">
      <alignment horizontal="right"/>
    </xf>
    <xf numFmtId="165" fontId="14" fillId="30" borderId="0" xfId="0" applyNumberFormat="1" applyFont="1" applyFill="1" applyAlignment="1">
      <alignment horizontal="right"/>
    </xf>
    <xf numFmtId="165" fontId="14" fillId="31" borderId="0" xfId="0" applyNumberFormat="1" applyFont="1" applyFill="1" applyAlignment="1">
      <alignment horizontal="right"/>
    </xf>
    <xf numFmtId="165" fontId="0" fillId="0" borderId="0" xfId="0" applyNumberFormat="1" applyAlignment="1">
      <alignment horizontal="right"/>
    </xf>
    <xf numFmtId="8" fontId="14" fillId="30" borderId="0" xfId="0" applyNumberFormat="1" applyFont="1" applyFill="1" applyAlignment="1">
      <alignment horizontal="right"/>
    </xf>
    <xf numFmtId="8" fontId="14" fillId="31" borderId="0" xfId="0" applyNumberFormat="1" applyFont="1" applyFill="1" applyAlignment="1">
      <alignment horizontal="right"/>
    </xf>
    <xf numFmtId="8" fontId="14" fillId="33" borderId="0" xfId="0" applyNumberFormat="1" applyFont="1" applyFill="1" applyAlignment="1">
      <alignment horizontal="right"/>
    </xf>
    <xf numFmtId="0" fontId="47" fillId="31" borderId="0" xfId="0" applyFont="1" applyFill="1" applyAlignment="1">
      <alignment horizontal="left" vertical="top" wrapText="1"/>
    </xf>
    <xf numFmtId="0" fontId="47" fillId="30" borderId="0" xfId="0" applyFont="1" applyFill="1" applyAlignment="1">
      <alignment horizontal="left" vertical="top" wrapText="1"/>
    </xf>
    <xf numFmtId="0" fontId="50" fillId="4" borderId="0" xfId="8" applyFont="1" applyFill="1" applyAlignment="1">
      <alignment vertical="center"/>
    </xf>
    <xf numFmtId="0" fontId="49" fillId="4" borderId="0" xfId="8" applyFill="1"/>
    <xf numFmtId="0" fontId="51" fillId="9" borderId="0" xfId="8" applyFont="1" applyFill="1" applyAlignment="1" applyProtection="1">
      <alignment vertical="top" wrapText="1"/>
      <protection locked="0"/>
    </xf>
    <xf numFmtId="0" fontId="52" fillId="9" borderId="6" xfId="8" applyFont="1" applyFill="1" applyBorder="1" applyAlignment="1" applyProtection="1">
      <alignment vertical="top" wrapText="1"/>
      <protection locked="0"/>
    </xf>
    <xf numFmtId="0" fontId="52" fillId="0" borderId="0" xfId="8" applyFont="1"/>
    <xf numFmtId="0" fontId="53" fillId="5" borderId="21" xfId="8" applyFont="1" applyFill="1" applyBorder="1" applyProtection="1">
      <protection locked="0"/>
    </xf>
    <xf numFmtId="0" fontId="54" fillId="6" borderId="19" xfId="8" applyFont="1" applyFill="1" applyBorder="1" applyAlignment="1" applyProtection="1">
      <alignment horizontal="left"/>
      <protection locked="0"/>
    </xf>
    <xf numFmtId="0" fontId="55" fillId="7" borderId="46" xfId="8" applyFont="1" applyFill="1" applyBorder="1" applyAlignment="1" applyProtection="1">
      <alignment horizontal="centerContinuous"/>
      <protection locked="0"/>
    </xf>
    <xf numFmtId="0" fontId="49" fillId="7" borderId="48" xfId="8" applyFill="1" applyBorder="1" applyAlignment="1" applyProtection="1">
      <alignment horizontal="centerContinuous"/>
      <protection locked="0"/>
    </xf>
    <xf numFmtId="166" fontId="56" fillId="8" borderId="6" xfId="8" applyNumberFormat="1" applyFont="1" applyFill="1" applyBorder="1" applyAlignment="1" applyProtection="1">
      <alignment horizontal="right"/>
      <protection locked="0"/>
    </xf>
    <xf numFmtId="0" fontId="52" fillId="9" borderId="0" xfId="8" applyFont="1" applyFill="1" applyAlignment="1" applyProtection="1">
      <alignment vertical="top" wrapText="1"/>
      <protection locked="0"/>
    </xf>
    <xf numFmtId="0" fontId="49" fillId="4" borderId="0" xfId="8" applyFill="1" applyAlignment="1">
      <alignment horizontal="centerContinuous"/>
    </xf>
    <xf numFmtId="0" fontId="53" fillId="5" borderId="0" xfId="8" applyFont="1" applyFill="1" applyProtection="1">
      <protection locked="0"/>
    </xf>
    <xf numFmtId="14" fontId="54" fillId="6" borderId="75" xfId="8" applyNumberFormat="1" applyFont="1" applyFill="1" applyBorder="1" applyAlignment="1" applyProtection="1">
      <alignment horizontal="left"/>
      <protection locked="0"/>
    </xf>
    <xf numFmtId="0" fontId="51" fillId="4" borderId="0" xfId="8" applyFont="1" applyFill="1" applyAlignment="1" applyProtection="1">
      <alignment horizontal="left"/>
      <protection locked="0"/>
    </xf>
    <xf numFmtId="14" fontId="51" fillId="0" borderId="21" xfId="8" applyNumberFormat="1" applyFont="1" applyBorder="1" applyAlignment="1" applyProtection="1">
      <alignment horizontal="centerContinuous"/>
      <protection locked="0"/>
    </xf>
    <xf numFmtId="166" fontId="49" fillId="4" borderId="0" xfId="8" applyNumberFormat="1" applyFill="1" applyAlignment="1" applyProtection="1">
      <alignment horizontal="right"/>
      <protection locked="0"/>
    </xf>
    <xf numFmtId="0" fontId="49" fillId="0" borderId="0" xfId="8" applyAlignment="1">
      <alignment horizontal="left"/>
    </xf>
    <xf numFmtId="0" fontId="57" fillId="10" borderId="21" xfId="8" applyFont="1" applyFill="1" applyBorder="1" applyProtection="1">
      <protection locked="0"/>
    </xf>
    <xf numFmtId="0" fontId="58" fillId="11" borderId="0" xfId="8" applyFont="1" applyFill="1" applyAlignment="1" applyProtection="1">
      <alignment horizontal="center"/>
      <protection locked="0"/>
    </xf>
    <xf numFmtId="0" fontId="59" fillId="12" borderId="6" xfId="8" applyFont="1" applyFill="1" applyBorder="1" applyAlignment="1" applyProtection="1">
      <alignment horizontal="left" vertical="center"/>
      <protection locked="0"/>
    </xf>
    <xf numFmtId="0" fontId="58" fillId="20" borderId="46" xfId="8" applyFont="1" applyFill="1" applyBorder="1" applyAlignment="1" applyProtection="1">
      <alignment horizontal="left"/>
      <protection locked="0"/>
    </xf>
    <xf numFmtId="14" fontId="58" fillId="20" borderId="6" xfId="8" applyNumberFormat="1" applyFont="1" applyFill="1" applyBorder="1" applyAlignment="1" applyProtection="1">
      <alignment horizontal="centerContinuous"/>
      <protection locked="0"/>
    </xf>
    <xf numFmtId="166" fontId="58" fillId="4" borderId="0" xfId="8" applyNumberFormat="1" applyFont="1" applyFill="1" applyAlignment="1" applyProtection="1">
      <alignment horizontal="right"/>
      <protection locked="0"/>
    </xf>
    <xf numFmtId="0" fontId="60" fillId="4" borderId="0" xfId="9" applyFill="1" applyAlignment="1" applyProtection="1">
      <alignment horizontal="center"/>
      <protection locked="0"/>
    </xf>
    <xf numFmtId="0" fontId="58" fillId="4" borderId="0" xfId="8" applyFont="1" applyFill="1" applyAlignment="1">
      <alignment horizontal="centerContinuous"/>
    </xf>
    <xf numFmtId="0" fontId="58" fillId="4" borderId="0" xfId="8" applyFont="1" applyFill="1"/>
    <xf numFmtId="0" fontId="59" fillId="12" borderId="6" xfId="8" applyFont="1" applyFill="1" applyBorder="1" applyAlignment="1">
      <alignment horizontal="center"/>
    </xf>
    <xf numFmtId="0" fontId="49" fillId="4" borderId="0" xfId="8" applyFill="1" applyAlignment="1" applyProtection="1">
      <alignment horizontal="centerContinuous"/>
      <protection locked="0"/>
    </xf>
    <xf numFmtId="0" fontId="51" fillId="6" borderId="21" xfId="8" applyFont="1" applyFill="1" applyBorder="1"/>
    <xf numFmtId="0" fontId="61" fillId="6" borderId="21" xfId="8" applyFont="1" applyFill="1" applyBorder="1" applyAlignment="1">
      <alignment horizontal="left"/>
    </xf>
    <xf numFmtId="0" fontId="62" fillId="6" borderId="30" xfId="10" applyFont="1" applyFill="1" applyBorder="1" applyAlignment="1">
      <alignment horizontal="center"/>
    </xf>
    <xf numFmtId="164" fontId="62" fillId="6" borderId="21" xfId="11" applyFont="1" applyFill="1" applyBorder="1" applyAlignment="1">
      <alignment horizontal="center"/>
    </xf>
    <xf numFmtId="0" fontId="51" fillId="6" borderId="19" xfId="8" applyFont="1" applyFill="1" applyBorder="1" applyAlignment="1">
      <alignment horizontal="center"/>
    </xf>
    <xf numFmtId="164" fontId="62" fillId="6" borderId="6" xfId="11" applyFont="1" applyFill="1" applyBorder="1" applyAlignment="1">
      <alignment horizontal="center"/>
    </xf>
    <xf numFmtId="0" fontId="63" fillId="6" borderId="51" xfId="12" applyFont="1" applyFill="1" applyBorder="1"/>
    <xf numFmtId="0" fontId="49" fillId="6" borderId="6" xfId="8" applyFill="1" applyBorder="1"/>
    <xf numFmtId="0" fontId="2" fillId="6" borderId="5" xfId="12" applyFill="1" applyBorder="1"/>
    <xf numFmtId="0" fontId="61" fillId="6" borderId="83" xfId="8" applyFont="1" applyFill="1" applyBorder="1"/>
    <xf numFmtId="0" fontId="61" fillId="6" borderId="21" xfId="8" applyFont="1" applyFill="1" applyBorder="1"/>
    <xf numFmtId="0" fontId="49" fillId="14" borderId="21" xfId="8" applyFill="1" applyBorder="1" applyAlignment="1" applyProtection="1">
      <alignment horizontal="left" vertical="center" indent="1"/>
      <protection locked="0"/>
    </xf>
    <xf numFmtId="0" fontId="0" fillId="14" borderId="21" xfId="13" applyNumberFormat="1" applyFont="1" applyFill="1" applyBorder="1" applyAlignment="1" applyProtection="1">
      <alignment vertical="center"/>
    </xf>
    <xf numFmtId="0" fontId="49" fillId="14" borderId="21" xfId="8" applyFill="1" applyBorder="1" applyAlignment="1" applyProtection="1">
      <alignment horizontal="center" vertical="center"/>
      <protection locked="0"/>
    </xf>
    <xf numFmtId="0" fontId="0" fillId="14" borderId="19" xfId="13" applyNumberFormat="1" applyFont="1" applyFill="1" applyBorder="1" applyAlignment="1" applyProtection="1">
      <alignment vertical="center"/>
    </xf>
    <xf numFmtId="0" fontId="52" fillId="14" borderId="21" xfId="8" applyFont="1" applyFill="1" applyBorder="1" applyProtection="1">
      <protection locked="0"/>
    </xf>
    <xf numFmtId="20" fontId="0" fillId="14" borderId="30" xfId="13" applyNumberFormat="1" applyFont="1" applyFill="1" applyBorder="1" applyAlignment="1" applyProtection="1">
      <alignment vertical="center"/>
      <protection locked="0"/>
    </xf>
    <xf numFmtId="4" fontId="0" fillId="14" borderId="30" xfId="13" applyNumberFormat="1" applyFont="1" applyFill="1" applyBorder="1" applyAlignment="1" applyProtection="1">
      <alignment vertical="center"/>
      <protection locked="0"/>
    </xf>
    <xf numFmtId="0" fontId="63" fillId="6" borderId="7" xfId="12" applyFont="1" applyFill="1" applyBorder="1"/>
    <xf numFmtId="0" fontId="49" fillId="6" borderId="30" xfId="8" applyFill="1" applyBorder="1"/>
    <xf numFmtId="0" fontId="2" fillId="6" borderId="26" xfId="12" applyNumberFormat="1" applyFill="1" applyBorder="1" applyProtection="1"/>
    <xf numFmtId="0" fontId="64" fillId="4" borderId="0" xfId="8" applyFont="1" applyFill="1"/>
    <xf numFmtId="0" fontId="49" fillId="6" borderId="83" xfId="8" applyFill="1" applyBorder="1"/>
    <xf numFmtId="0" fontId="49" fillId="6" borderId="21" xfId="8" applyFill="1" applyBorder="1"/>
    <xf numFmtId="20" fontId="0" fillId="14" borderId="21" xfId="13" applyNumberFormat="1" applyFont="1" applyFill="1" applyBorder="1" applyAlignment="1" applyProtection="1">
      <alignment vertical="center"/>
      <protection locked="0"/>
    </xf>
    <xf numFmtId="4" fontId="0" fillId="14" borderId="21" xfId="13" applyNumberFormat="1" applyFont="1" applyFill="1" applyBorder="1" applyAlignment="1" applyProtection="1">
      <alignment vertical="center"/>
      <protection locked="0"/>
    </xf>
    <xf numFmtId="165" fontId="2" fillId="6" borderId="26" xfId="12" applyNumberFormat="1" applyFill="1" applyBorder="1" applyProtection="1"/>
    <xf numFmtId="0" fontId="51" fillId="6" borderId="83" xfId="8" applyFont="1" applyFill="1" applyBorder="1"/>
    <xf numFmtId="0" fontId="49" fillId="14" borderId="21" xfId="8" applyFill="1" applyBorder="1" applyProtection="1">
      <protection locked="0"/>
    </xf>
    <xf numFmtId="165" fontId="2" fillId="6" borderId="26" xfId="12" applyNumberFormat="1" applyFill="1" applyBorder="1" applyProtection="1">
      <protection locked="0"/>
    </xf>
    <xf numFmtId="0" fontId="65" fillId="20" borderId="7" xfId="12" applyFont="1" applyFill="1" applyBorder="1"/>
    <xf numFmtId="0" fontId="51" fillId="20" borderId="0" xfId="8" applyFont="1" applyFill="1"/>
    <xf numFmtId="0" fontId="49" fillId="20" borderId="0" xfId="8" applyFill="1"/>
    <xf numFmtId="0" fontId="65" fillId="6" borderId="7" xfId="12" applyFont="1" applyFill="1" applyBorder="1"/>
    <xf numFmtId="0" fontId="63" fillId="6" borderId="39" xfId="12" applyFont="1" applyFill="1" applyBorder="1"/>
    <xf numFmtId="165" fontId="2" fillId="6" borderId="40" xfId="12" applyNumberFormat="1" applyFill="1" applyBorder="1" applyProtection="1"/>
    <xf numFmtId="0" fontId="51" fillId="20" borderId="21" xfId="8" applyFont="1" applyFill="1" applyBorder="1"/>
    <xf numFmtId="0" fontId="49" fillId="20" borderId="21" xfId="8" applyFill="1" applyBorder="1"/>
    <xf numFmtId="0" fontId="55" fillId="7" borderId="0" xfId="8" applyFont="1" applyFill="1"/>
    <xf numFmtId="165" fontId="66" fillId="7" borderId="0" xfId="8" applyNumberFormat="1" applyFont="1" applyFill="1"/>
    <xf numFmtId="0" fontId="51" fillId="19" borderId="21" xfId="8" applyFont="1" applyFill="1" applyBorder="1"/>
    <xf numFmtId="0" fontId="49" fillId="19" borderId="19" xfId="8" applyFill="1" applyBorder="1"/>
    <xf numFmtId="0" fontId="67" fillId="9" borderId="0" xfId="14" applyFont="1" applyFill="1" applyBorder="1"/>
    <xf numFmtId="0" fontId="51" fillId="20" borderId="0" xfId="8" applyFont="1" applyFill="1" applyAlignment="1">
      <alignment horizontal="left"/>
    </xf>
    <xf numFmtId="0" fontId="2" fillId="9" borderId="27" xfId="14" applyFill="1" applyBorder="1"/>
    <xf numFmtId="0" fontId="48" fillId="9" borderId="0" xfId="14" applyFont="1" applyFill="1"/>
    <xf numFmtId="0" fontId="2" fillId="9" borderId="0" xfId="14" applyFill="1"/>
    <xf numFmtId="0" fontId="57" fillId="7" borderId="21" xfId="8" applyFont="1" applyFill="1" applyBorder="1"/>
    <xf numFmtId="0" fontId="52" fillId="11" borderId="21" xfId="8" applyFont="1" applyFill="1" applyBorder="1"/>
    <xf numFmtId="0" fontId="48" fillId="23" borderId="21" xfId="14" applyFont="1" applyFill="1" applyBorder="1"/>
    <xf numFmtId="0" fontId="2" fillId="23" borderId="21" xfId="14" applyFill="1" applyBorder="1"/>
    <xf numFmtId="0" fontId="51" fillId="4" borderId="21" xfId="8" applyFont="1" applyFill="1" applyBorder="1"/>
    <xf numFmtId="0" fontId="49" fillId="11" borderId="21" xfId="8" applyFill="1" applyBorder="1"/>
    <xf numFmtId="0" fontId="63" fillId="9" borderId="0" xfId="14" applyFont="1" applyFill="1"/>
    <xf numFmtId="0" fontId="68" fillId="23" borderId="21" xfId="14" applyFont="1" applyFill="1" applyBorder="1"/>
    <xf numFmtId="0" fontId="63" fillId="23" borderId="21" xfId="14" applyFont="1" applyFill="1" applyBorder="1"/>
    <xf numFmtId="0" fontId="52" fillId="14" borderId="75" xfId="8" applyFont="1" applyFill="1" applyBorder="1" applyProtection="1">
      <protection locked="0"/>
    </xf>
    <xf numFmtId="0" fontId="63" fillId="9" borderId="27" xfId="14" applyFont="1" applyFill="1" applyBorder="1"/>
    <xf numFmtId="0" fontId="63" fillId="23" borderId="75" xfId="14" applyFont="1" applyFill="1" applyBorder="1"/>
    <xf numFmtId="165" fontId="52" fillId="14" borderId="21" xfId="8" applyNumberFormat="1" applyFont="1" applyFill="1" applyBorder="1" applyProtection="1">
      <protection locked="0"/>
    </xf>
    <xf numFmtId="0" fontId="63" fillId="20" borderId="28" xfId="14" applyFont="1" applyFill="1" applyBorder="1"/>
    <xf numFmtId="0" fontId="63" fillId="38" borderId="47" xfId="14" applyFont="1" applyFill="1" applyBorder="1"/>
    <xf numFmtId="0" fontId="63" fillId="38" borderId="29" xfId="14" applyFont="1" applyFill="1" applyBorder="1"/>
    <xf numFmtId="0" fontId="63" fillId="38" borderId="27" xfId="14" applyFont="1" applyFill="1" applyBorder="1"/>
    <xf numFmtId="0" fontId="63" fillId="38" borderId="0" xfId="14" applyFont="1" applyFill="1" applyBorder="1"/>
    <xf numFmtId="0" fontId="63" fillId="38" borderId="31" xfId="14" applyFont="1" applyFill="1" applyBorder="1"/>
    <xf numFmtId="0" fontId="51" fillId="11" borderId="21" xfId="8" applyFont="1" applyFill="1" applyBorder="1"/>
    <xf numFmtId="0" fontId="57" fillId="7" borderId="0" xfId="8" applyFont="1" applyFill="1"/>
    <xf numFmtId="0" fontId="51" fillId="11" borderId="0" xfId="8" applyFont="1" applyFill="1"/>
    <xf numFmtId="0" fontId="63" fillId="38" borderId="44" xfId="14" applyFont="1" applyFill="1" applyBorder="1"/>
    <xf numFmtId="0" fontId="63" fillId="38" borderId="11" xfId="14" applyFont="1" applyFill="1" applyBorder="1"/>
    <xf numFmtId="0" fontId="63" fillId="38" borderId="45" xfId="14" applyFont="1" applyFill="1" applyBorder="1"/>
    <xf numFmtId="0" fontId="0" fillId="14" borderId="75" xfId="13" applyNumberFormat="1" applyFont="1" applyFill="1" applyBorder="1" applyAlignment="1" applyProtection="1">
      <alignment vertical="center"/>
    </xf>
    <xf numFmtId="0" fontId="49" fillId="14" borderId="75" xfId="8" applyFill="1" applyBorder="1" applyProtection="1">
      <protection locked="0"/>
    </xf>
    <xf numFmtId="0" fontId="52" fillId="4" borderId="0" xfId="8" applyFont="1" applyFill="1"/>
    <xf numFmtId="0" fontId="69" fillId="20" borderId="6" xfId="8" applyFont="1" applyFill="1" applyBorder="1"/>
    <xf numFmtId="0" fontId="69" fillId="20" borderId="1" xfId="8" applyFont="1" applyFill="1" applyBorder="1"/>
    <xf numFmtId="0" fontId="51" fillId="20" borderId="25" xfId="8" applyFont="1" applyFill="1" applyBorder="1"/>
    <xf numFmtId="165" fontId="49" fillId="4" borderId="0" xfId="8" applyNumberFormat="1" applyFill="1"/>
    <xf numFmtId="20" fontId="51" fillId="20" borderId="21" xfId="13" applyNumberFormat="1" applyFont="1" applyFill="1" applyBorder="1" applyAlignment="1" applyProtection="1">
      <alignment vertical="center"/>
    </xf>
    <xf numFmtId="0" fontId="51" fillId="20" borderId="21" xfId="13" applyNumberFormat="1" applyFont="1" applyFill="1" applyBorder="1" applyAlignment="1" applyProtection="1">
      <alignment vertical="center"/>
    </xf>
    <xf numFmtId="0" fontId="55" fillId="9" borderId="0" xfId="8" applyFont="1" applyFill="1"/>
    <xf numFmtId="0" fontId="69" fillId="20" borderId="7" xfId="8" applyFont="1" applyFill="1" applyBorder="1"/>
    <xf numFmtId="165" fontId="70" fillId="20" borderId="26" xfId="8" applyNumberFormat="1" applyFont="1" applyFill="1" applyBorder="1" applyProtection="1">
      <protection locked="0"/>
    </xf>
    <xf numFmtId="165" fontId="51" fillId="17" borderId="0" xfId="8" applyNumberFormat="1" applyFont="1" applyFill="1"/>
    <xf numFmtId="0" fontId="49" fillId="9" borderId="0" xfId="8" applyFill="1"/>
    <xf numFmtId="0" fontId="69" fillId="20" borderId="10" xfId="8" applyFont="1" applyFill="1" applyBorder="1"/>
    <xf numFmtId="165" fontId="51" fillId="20" borderId="14" xfId="8" applyNumberFormat="1" applyFont="1" applyFill="1" applyBorder="1"/>
    <xf numFmtId="165" fontId="51" fillId="20" borderId="6" xfId="8" applyNumberFormat="1" applyFont="1" applyFill="1" applyBorder="1"/>
    <xf numFmtId="0" fontId="51" fillId="20" borderId="6" xfId="8" applyFont="1" applyFill="1" applyBorder="1" applyProtection="1">
      <protection locked="0"/>
    </xf>
    <xf numFmtId="0" fontId="49" fillId="6" borderId="75" xfId="8" applyFill="1" applyBorder="1"/>
    <xf numFmtId="0" fontId="62" fillId="6" borderId="21" xfId="10" applyFont="1" applyFill="1" applyBorder="1" applyAlignment="1">
      <alignment horizontal="center"/>
    </xf>
    <xf numFmtId="164" fontId="62" fillId="6" borderId="30" xfId="11" applyFont="1" applyFill="1" applyBorder="1" applyAlignment="1">
      <alignment horizontal="center"/>
    </xf>
    <xf numFmtId="0" fontId="51" fillId="6" borderId="21" xfId="8" applyFont="1" applyFill="1" applyBorder="1" applyAlignment="1">
      <alignment horizontal="center"/>
    </xf>
    <xf numFmtId="0" fontId="61" fillId="6" borderId="83" xfId="8" applyFont="1" applyFill="1" applyBorder="1" applyAlignment="1">
      <alignment horizontal="left"/>
    </xf>
    <xf numFmtId="0" fontId="49" fillId="14" borderId="75" xfId="8" applyFill="1" applyBorder="1" applyAlignment="1" applyProtection="1">
      <alignment horizontal="center" vertical="center"/>
      <protection locked="0"/>
    </xf>
    <xf numFmtId="0" fontId="69" fillId="20" borderId="51" xfId="8" applyFont="1" applyFill="1" applyBorder="1"/>
    <xf numFmtId="0" fontId="69" fillId="20" borderId="53" xfId="8" applyFont="1" applyFill="1" applyBorder="1"/>
    <xf numFmtId="4" fontId="51" fillId="9" borderId="0" xfId="13" applyNumberFormat="1" applyFont="1" applyFill="1" applyBorder="1" applyAlignment="1">
      <alignment vertical="center"/>
    </xf>
    <xf numFmtId="0" fontId="69" fillId="20" borderId="55" xfId="8" applyFont="1" applyFill="1" applyBorder="1"/>
    <xf numFmtId="0" fontId="69" fillId="9" borderId="0" xfId="8" applyFont="1" applyFill="1"/>
    <xf numFmtId="165" fontId="49" fillId="9" borderId="0" xfId="8" applyNumberFormat="1" applyFill="1"/>
    <xf numFmtId="165" fontId="51" fillId="9" borderId="0" xfId="8" applyNumberFormat="1" applyFont="1" applyFill="1" applyAlignment="1">
      <alignment horizontal="center"/>
    </xf>
    <xf numFmtId="165" fontId="51" fillId="9" borderId="0" xfId="8" applyNumberFormat="1" applyFont="1" applyFill="1"/>
    <xf numFmtId="165" fontId="0" fillId="14" borderId="21" xfId="13" applyNumberFormat="1" applyFont="1" applyFill="1" applyBorder="1" applyAlignment="1" applyProtection="1">
      <alignment vertical="center"/>
      <protection locked="0"/>
    </xf>
    <xf numFmtId="164" fontId="62" fillId="6" borderId="19" xfId="11" applyFont="1" applyFill="1" applyBorder="1" applyAlignment="1">
      <alignment horizontal="center"/>
    </xf>
    <xf numFmtId="0" fontId="52" fillId="14" borderId="21" xfId="8" applyFont="1" applyFill="1" applyBorder="1" applyAlignment="1" applyProtection="1">
      <alignment horizontal="left" vertical="center" indent="1"/>
      <protection locked="0"/>
    </xf>
    <xf numFmtId="165" fontId="49" fillId="14" borderId="21" xfId="8" applyNumberFormat="1" applyFill="1" applyBorder="1" applyProtection="1">
      <protection locked="0"/>
    </xf>
    <xf numFmtId="0" fontId="51" fillId="20" borderId="19" xfId="13" applyNumberFormat="1" applyFont="1" applyFill="1" applyBorder="1" applyAlignment="1" applyProtection="1">
      <alignment vertical="center"/>
    </xf>
    <xf numFmtId="0" fontId="51" fillId="23" borderId="6" xfId="8" applyFont="1" applyFill="1" applyBorder="1"/>
    <xf numFmtId="165" fontId="51" fillId="23" borderId="6" xfId="8" applyNumberFormat="1" applyFont="1" applyFill="1" applyBorder="1"/>
    <xf numFmtId="0" fontId="51" fillId="9" borderId="0" xfId="13" applyNumberFormat="1" applyFont="1" applyFill="1" applyBorder="1" applyAlignment="1" applyProtection="1">
      <alignment vertical="center"/>
    </xf>
    <xf numFmtId="165" fontId="52" fillId="4" borderId="0" xfId="8" applyNumberFormat="1" applyFont="1" applyFill="1"/>
    <xf numFmtId="0" fontId="71" fillId="4" borderId="0" xfId="8" applyFont="1" applyFill="1"/>
    <xf numFmtId="0" fontId="4" fillId="4" borderId="0" xfId="0" applyFont="1" applyFill="1" applyAlignment="1">
      <alignment vertical="center"/>
    </xf>
    <xf numFmtId="0" fontId="5" fillId="4" borderId="0" xfId="0" applyFont="1" applyFill="1"/>
    <xf numFmtId="165" fontId="6" fillId="4" borderId="0" xfId="0" applyNumberFormat="1" applyFont="1" applyFill="1"/>
    <xf numFmtId="0" fontId="6" fillId="4" borderId="0" xfId="0" applyFont="1" applyFill="1"/>
    <xf numFmtId="0" fontId="7" fillId="0" borderId="0" xfId="0" applyFont="1" applyAlignment="1">
      <alignment horizontal="fill"/>
    </xf>
    <xf numFmtId="0" fontId="5" fillId="4" borderId="0" xfId="0" applyFont="1" applyFill="1" applyAlignment="1">
      <alignment vertical="top"/>
    </xf>
    <xf numFmtId="0" fontId="8" fillId="5" borderId="1" xfId="0" applyFont="1" applyFill="1" applyBorder="1"/>
    <xf numFmtId="0" fontId="8" fillId="5" borderId="2" xfId="0" applyFont="1" applyFill="1" applyBorder="1"/>
    <xf numFmtId="0" fontId="9" fillId="6" borderId="51" xfId="0" applyFont="1" applyFill="1" applyBorder="1" applyAlignment="1" applyProtection="1">
      <alignment horizontal="left"/>
      <protection locked="0"/>
    </xf>
    <xf numFmtId="165" fontId="11" fillId="9" borderId="0" xfId="0" applyNumberFormat="1" applyFont="1" applyFill="1" applyAlignment="1">
      <alignment horizontal="right"/>
    </xf>
    <xf numFmtId="0" fontId="5" fillId="9" borderId="0" xfId="0" applyFont="1" applyFill="1" applyAlignment="1">
      <alignment horizontal="fill"/>
    </xf>
    <xf numFmtId="0" fontId="5" fillId="4" borderId="0" xfId="0" applyFont="1" applyFill="1" applyAlignment="1">
      <alignment horizontal="center" vertical="top"/>
    </xf>
    <xf numFmtId="0" fontId="5" fillId="4" borderId="0" xfId="0" applyFont="1" applyFill="1" applyAlignment="1">
      <alignment horizontal="centerContinuous"/>
    </xf>
    <xf numFmtId="0" fontId="5" fillId="9" borderId="0" xfId="0" applyFont="1" applyFill="1"/>
    <xf numFmtId="0" fontId="7" fillId="9" borderId="0" xfId="0" applyFont="1" applyFill="1"/>
    <xf numFmtId="0" fontId="8" fillId="5" borderId="36" xfId="0" applyFont="1" applyFill="1" applyBorder="1"/>
    <xf numFmtId="0" fontId="8" fillId="5" borderId="0" xfId="0" applyFont="1" applyFill="1"/>
    <xf numFmtId="0" fontId="44" fillId="6" borderId="27" xfId="0" applyFont="1" applyFill="1" applyBorder="1" applyAlignment="1" applyProtection="1">
      <alignment horizontal="left"/>
      <protection locked="0"/>
    </xf>
    <xf numFmtId="0" fontId="10" fillId="7" borderId="74" xfId="0" applyFont="1" applyFill="1" applyBorder="1" applyAlignment="1">
      <alignment horizontal="left"/>
    </xf>
    <xf numFmtId="0" fontId="10" fillId="7" borderId="86" xfId="0" applyFont="1" applyFill="1" applyBorder="1" applyAlignment="1">
      <alignment horizontal="left"/>
    </xf>
    <xf numFmtId="0" fontId="8" fillId="5" borderId="7" xfId="0" applyFont="1" applyFill="1" applyBorder="1"/>
    <xf numFmtId="165" fontId="9" fillId="4" borderId="0" xfId="0" applyNumberFormat="1" applyFont="1" applyFill="1" applyAlignment="1">
      <alignment horizontal="left"/>
    </xf>
    <xf numFmtId="165" fontId="12" fillId="4" borderId="0" xfId="0" applyNumberFormat="1" applyFont="1" applyFill="1" applyAlignment="1">
      <alignment horizontal="right"/>
    </xf>
    <xf numFmtId="0" fontId="7" fillId="9" borderId="0" xfId="0" applyFont="1" applyFill="1" applyAlignment="1">
      <alignment horizontal="left"/>
    </xf>
    <xf numFmtId="0" fontId="10" fillId="10" borderId="10" xfId="0" applyFont="1" applyFill="1" applyBorder="1"/>
    <xf numFmtId="0" fontId="12" fillId="11" borderId="11" xfId="0" applyFont="1" applyFill="1" applyBorder="1" applyAlignment="1">
      <alignment horizontal="center"/>
    </xf>
    <xf numFmtId="165" fontId="9" fillId="9" borderId="13" xfId="0" applyNumberFormat="1" applyFont="1" applyFill="1" applyBorder="1" applyAlignment="1">
      <alignment horizontal="left"/>
    </xf>
    <xf numFmtId="0" fontId="13" fillId="4" borderId="0" xfId="5" applyFont="1" applyFill="1" applyAlignment="1" applyProtection="1">
      <alignment horizontal="fill"/>
    </xf>
    <xf numFmtId="0" fontId="7" fillId="9" borderId="0" xfId="0" applyFont="1" applyFill="1" applyAlignment="1">
      <alignment horizontal="center"/>
    </xf>
    <xf numFmtId="165" fontId="5" fillId="4" borderId="0" xfId="0" applyNumberFormat="1" applyFont="1" applyFill="1"/>
    <xf numFmtId="0" fontId="5" fillId="4" borderId="0" xfId="0" applyFont="1" applyFill="1" applyAlignment="1">
      <alignment horizontal="fill"/>
    </xf>
    <xf numFmtId="0" fontId="9" fillId="6" borderId="87" xfId="0" applyFont="1" applyFill="1" applyBorder="1" applyAlignment="1">
      <alignment horizontal="center" vertical="center" wrapText="1"/>
    </xf>
    <xf numFmtId="0" fontId="14" fillId="6" borderId="88" xfId="0" applyFont="1" applyFill="1" applyBorder="1" applyAlignment="1">
      <alignment horizontal="left" vertical="center"/>
    </xf>
    <xf numFmtId="165" fontId="9" fillId="6" borderId="89" xfId="7" applyNumberFormat="1" applyFont="1" applyFill="1" applyBorder="1" applyAlignment="1" applyProtection="1">
      <alignment horizontal="center" vertical="center"/>
    </xf>
    <xf numFmtId="164" fontId="9" fillId="6" borderId="16" xfId="7" applyFont="1" applyFill="1" applyBorder="1" applyAlignment="1" applyProtection="1">
      <alignment horizontal="center" vertical="center"/>
    </xf>
    <xf numFmtId="165" fontId="9" fillId="6" borderId="16" xfId="7" applyNumberFormat="1" applyFont="1" applyFill="1" applyBorder="1" applyAlignment="1" applyProtection="1">
      <alignment horizontal="center" vertical="center"/>
    </xf>
    <xf numFmtId="164" fontId="9" fillId="6" borderId="17" xfId="7" applyFont="1" applyFill="1" applyBorder="1" applyAlignment="1" applyProtection="1">
      <alignment horizontal="center" vertical="center"/>
    </xf>
    <xf numFmtId="0" fontId="16" fillId="9" borderId="0" xfId="3" applyFont="1" applyFill="1" applyBorder="1" applyAlignment="1" applyProtection="1">
      <alignment vertical="center"/>
    </xf>
    <xf numFmtId="0" fontId="14" fillId="9" borderId="0" xfId="3" applyFont="1" applyFill="1" applyBorder="1" applyAlignment="1" applyProtection="1">
      <alignment vertical="center"/>
    </xf>
    <xf numFmtId="0" fontId="5" fillId="4" borderId="0" xfId="0" applyFont="1" applyFill="1" applyAlignment="1">
      <alignment vertical="center"/>
    </xf>
    <xf numFmtId="0" fontId="6" fillId="4" borderId="0" xfId="0" applyFont="1" applyFill="1" applyAlignment="1">
      <alignment vertical="center"/>
    </xf>
    <xf numFmtId="0" fontId="9" fillId="6" borderId="90" xfId="0" applyFont="1" applyFill="1" applyBorder="1"/>
    <xf numFmtId="0" fontId="12" fillId="6" borderId="42" xfId="0" applyFont="1" applyFill="1" applyBorder="1" applyAlignment="1">
      <alignment horizontal="left"/>
    </xf>
    <xf numFmtId="165" fontId="14" fillId="34" borderId="91" xfId="1" applyNumberFormat="1" applyFont="1" applyFill="1" applyBorder="1" applyAlignment="1" applyProtection="1"/>
    <xf numFmtId="165" fontId="14" fillId="34" borderId="75" xfId="1" applyNumberFormat="1" applyFont="1" applyFill="1" applyBorder="1" applyAlignment="1" applyProtection="1"/>
    <xf numFmtId="0" fontId="9" fillId="6" borderId="92" xfId="0" applyFont="1" applyFill="1" applyBorder="1"/>
    <xf numFmtId="0" fontId="5" fillId="6" borderId="43" xfId="0" applyFont="1" applyFill="1" applyBorder="1" applyAlignment="1">
      <alignment vertical="top"/>
    </xf>
    <xf numFmtId="0" fontId="14" fillId="34" borderId="51" xfId="0" applyFont="1" applyFill="1" applyBorder="1" applyAlignment="1">
      <alignment vertical="top" wrapText="1"/>
    </xf>
    <xf numFmtId="165" fontId="14" fillId="34" borderId="93" xfId="1" applyNumberFormat="1" applyFont="1" applyFill="1" applyBorder="1" applyAlignment="1" applyProtection="1"/>
    <xf numFmtId="0" fontId="6" fillId="4" borderId="0" xfId="0" applyFont="1" applyFill="1" applyAlignment="1">
      <alignment vertical="top"/>
    </xf>
    <xf numFmtId="0" fontId="9" fillId="6" borderId="92" xfId="0" applyFont="1" applyFill="1" applyBorder="1" applyAlignment="1">
      <alignment horizontal="left" vertical="center"/>
    </xf>
    <xf numFmtId="0" fontId="7" fillId="6" borderId="43" xfId="0" applyFont="1" applyFill="1" applyBorder="1"/>
    <xf numFmtId="0" fontId="14" fillId="35" borderId="53" xfId="0" applyFont="1" applyFill="1" applyBorder="1" applyAlignment="1">
      <alignment wrapText="1"/>
    </xf>
    <xf numFmtId="165" fontId="14" fillId="35" borderId="94" xfId="1" applyNumberFormat="1" applyFont="1" applyFill="1" applyBorder="1" applyAlignment="1" applyProtection="1"/>
    <xf numFmtId="0" fontId="7" fillId="6" borderId="57" xfId="0" applyFont="1" applyFill="1" applyBorder="1"/>
    <xf numFmtId="0" fontId="7" fillId="6" borderId="96" xfId="0" applyFont="1" applyFill="1" applyBorder="1"/>
    <xf numFmtId="165" fontId="14" fillId="35" borderId="97" xfId="1" applyNumberFormat="1" applyFont="1" applyFill="1" applyBorder="1" applyAlignment="1" applyProtection="1"/>
    <xf numFmtId="165" fontId="14" fillId="35" borderId="30" xfId="1" applyNumberFormat="1" applyFont="1" applyFill="1" applyBorder="1" applyAlignment="1" applyProtection="1"/>
    <xf numFmtId="165" fontId="21" fillId="41" borderId="26" xfId="3" applyNumberFormat="1" applyFont="1" applyFill="1" applyBorder="1" applyProtection="1">
      <protection locked="0"/>
    </xf>
    <xf numFmtId="0" fontId="9" fillId="6" borderId="62" xfId="0" applyFont="1" applyFill="1" applyBorder="1"/>
    <xf numFmtId="0" fontId="14" fillId="34" borderId="53" xfId="0" applyFont="1" applyFill="1" applyBorder="1" applyAlignment="1" applyProtection="1">
      <alignment wrapText="1"/>
      <protection locked="0"/>
    </xf>
    <xf numFmtId="165" fontId="14" fillId="34" borderId="94" xfId="1" applyNumberFormat="1" applyFont="1" applyFill="1" applyBorder="1" applyAlignment="1" applyProtection="1"/>
    <xf numFmtId="0" fontId="14" fillId="35" borderId="53" xfId="0" applyFont="1" applyFill="1" applyBorder="1" applyAlignment="1" applyProtection="1">
      <alignment vertical="top" wrapText="1"/>
      <protection locked="0"/>
    </xf>
    <xf numFmtId="0" fontId="45" fillId="34" borderId="53" xfId="0" applyFont="1" applyFill="1" applyBorder="1" applyAlignment="1" applyProtection="1">
      <alignment wrapText="1"/>
      <protection locked="0"/>
    </xf>
    <xf numFmtId="0" fontId="7" fillId="6" borderId="41" xfId="0" applyFont="1" applyFill="1" applyBorder="1"/>
    <xf numFmtId="0" fontId="7" fillId="6" borderId="42" xfId="0" applyFont="1" applyFill="1" applyBorder="1"/>
    <xf numFmtId="0" fontId="45" fillId="34" borderId="51" xfId="0" applyFont="1" applyFill="1" applyBorder="1" applyAlignment="1" applyProtection="1">
      <alignment wrapText="1"/>
      <protection locked="0"/>
    </xf>
    <xf numFmtId="165" fontId="14" fillId="34" borderId="93" xfId="1" applyNumberFormat="1" applyFont="1" applyFill="1" applyBorder="1" applyAlignment="1" applyProtection="1">
      <protection locked="0"/>
    </xf>
    <xf numFmtId="165" fontId="14" fillId="35" borderId="94" xfId="1" applyNumberFormat="1" applyFont="1" applyFill="1" applyBorder="1" applyAlignment="1" applyProtection="1">
      <protection locked="0"/>
    </xf>
    <xf numFmtId="165" fontId="14" fillId="34" borderId="94" xfId="1" applyNumberFormat="1" applyFont="1" applyFill="1" applyBorder="1" applyAlignment="1" applyProtection="1">
      <protection locked="0"/>
    </xf>
    <xf numFmtId="165" fontId="14" fillId="34" borderId="21" xfId="1" applyNumberFormat="1" applyFont="1" applyFill="1" applyBorder="1" applyAlignment="1" applyProtection="1">
      <protection locked="0"/>
    </xf>
    <xf numFmtId="0" fontId="14" fillId="34" borderId="55" xfId="0" applyFont="1" applyFill="1" applyBorder="1" applyAlignment="1" applyProtection="1">
      <alignment wrapText="1"/>
      <protection locked="0"/>
    </xf>
    <xf numFmtId="165" fontId="14" fillId="34" borderId="95" xfId="1" applyNumberFormat="1" applyFont="1" applyFill="1" applyBorder="1" applyAlignment="1" applyProtection="1">
      <protection locked="0"/>
    </xf>
    <xf numFmtId="165" fontId="14" fillId="34" borderId="34" xfId="1" applyNumberFormat="1" applyFont="1" applyFill="1" applyBorder="1" applyAlignment="1" applyProtection="1">
      <protection locked="0"/>
    </xf>
    <xf numFmtId="0" fontId="10" fillId="17" borderId="1" xfId="0" applyFont="1" applyFill="1" applyBorder="1"/>
    <xf numFmtId="165" fontId="21" fillId="21" borderId="25" xfId="0" applyNumberFormat="1" applyFont="1" applyFill="1" applyBorder="1" applyProtection="1">
      <protection locked="0"/>
    </xf>
    <xf numFmtId="49" fontId="7" fillId="9" borderId="0" xfId="0" applyNumberFormat="1" applyFont="1" applyFill="1" applyAlignment="1">
      <alignment horizontal="fill"/>
    </xf>
    <xf numFmtId="20" fontId="7" fillId="0" borderId="0" xfId="1" applyNumberFormat="1" applyFont="1" applyFill="1" applyBorder="1" applyAlignment="1" applyProtection="1">
      <alignment vertical="top"/>
    </xf>
    <xf numFmtId="0" fontId="10" fillId="18" borderId="36" xfId="0" applyFont="1" applyFill="1" applyBorder="1"/>
    <xf numFmtId="0" fontId="6" fillId="4" borderId="0" xfId="0" applyFont="1" applyFill="1" applyAlignment="1">
      <alignment horizontal="fill"/>
    </xf>
    <xf numFmtId="0" fontId="10" fillId="19" borderId="7" xfId="0" applyFont="1" applyFill="1" applyBorder="1"/>
    <xf numFmtId="165" fontId="22" fillId="0" borderId="0" xfId="0" applyNumberFormat="1" applyFont="1" applyAlignment="1">
      <alignment horizontal="fill"/>
    </xf>
    <xf numFmtId="0" fontId="18" fillId="8" borderId="10" xfId="0" applyFont="1" applyFill="1" applyBorder="1"/>
    <xf numFmtId="0" fontId="9" fillId="6" borderId="6" xfId="0" applyFont="1" applyFill="1" applyBorder="1" applyAlignment="1">
      <alignment horizontal="center" vertical="center" wrapText="1"/>
    </xf>
    <xf numFmtId="0" fontId="14" fillId="6" borderId="15" xfId="0" applyFont="1" applyFill="1" applyBorder="1" applyAlignment="1">
      <alignment horizontal="center" vertical="center"/>
    </xf>
    <xf numFmtId="164" fontId="9" fillId="6" borderId="35" xfId="7" applyFont="1" applyFill="1" applyBorder="1" applyAlignment="1" applyProtection="1">
      <alignment horizontal="center" vertical="center"/>
    </xf>
    <xf numFmtId="165" fontId="9" fillId="6" borderId="35" xfId="7" applyNumberFormat="1" applyFont="1" applyFill="1" applyBorder="1" applyAlignment="1" applyProtection="1">
      <alignment horizontal="center" vertical="center"/>
    </xf>
    <xf numFmtId="165" fontId="5" fillId="4" borderId="0" xfId="0" applyNumberFormat="1" applyFont="1" applyFill="1" applyAlignment="1">
      <alignment horizontal="fill"/>
    </xf>
    <xf numFmtId="0" fontId="14" fillId="15" borderId="22" xfId="0" applyFont="1" applyFill="1" applyBorder="1" applyAlignment="1" applyProtection="1">
      <alignment horizontal="left" vertical="top" wrapText="1"/>
      <protection locked="0"/>
    </xf>
    <xf numFmtId="0" fontId="9" fillId="6" borderId="37" xfId="0" applyFont="1" applyFill="1" applyBorder="1" applyAlignment="1">
      <alignment horizontal="left" vertical="center"/>
    </xf>
    <xf numFmtId="165" fontId="14" fillId="15" borderId="30" xfId="1" applyNumberFormat="1" applyFont="1" applyFill="1" applyBorder="1" applyAlignment="1" applyProtection="1">
      <protection locked="0"/>
    </xf>
    <xf numFmtId="0" fontId="9" fillId="6" borderId="24" xfId="0" applyFont="1" applyFill="1" applyBorder="1"/>
    <xf numFmtId="165" fontId="14" fillId="13" borderId="98" xfId="1" applyNumberFormat="1" applyFont="1" applyFill="1" applyBorder="1" applyAlignment="1" applyProtection="1">
      <protection locked="0"/>
    </xf>
    <xf numFmtId="0" fontId="14" fillId="13" borderId="99" xfId="0" applyFont="1" applyFill="1" applyBorder="1" applyAlignment="1" applyProtection="1">
      <alignment horizontal="left" vertical="top" wrapText="1"/>
      <protection locked="0"/>
    </xf>
    <xf numFmtId="0" fontId="9" fillId="6" borderId="24" xfId="0" applyFont="1" applyFill="1" applyBorder="1" applyAlignment="1">
      <alignment vertical="center"/>
    </xf>
    <xf numFmtId="0" fontId="7" fillId="6" borderId="100" xfId="0" applyFont="1" applyFill="1" applyBorder="1" applyAlignment="1">
      <alignment vertical="center"/>
    </xf>
    <xf numFmtId="0" fontId="14" fillId="13" borderId="98" xfId="0" applyFont="1" applyFill="1" applyBorder="1" applyProtection="1">
      <protection locked="0"/>
    </xf>
    <xf numFmtId="165" fontId="14" fillId="13" borderId="98" xfId="1" applyNumberFormat="1" applyFont="1" applyFill="1" applyBorder="1" applyAlignment="1" applyProtection="1"/>
    <xf numFmtId="0" fontId="7" fillId="6" borderId="42" xfId="0" applyFont="1" applyFill="1" applyBorder="1" applyAlignment="1">
      <alignment vertical="center"/>
    </xf>
    <xf numFmtId="0" fontId="14" fillId="15" borderId="30" xfId="0" applyFont="1" applyFill="1" applyBorder="1" applyProtection="1">
      <protection locked="0"/>
    </xf>
    <xf numFmtId="165" fontId="14" fillId="15" borderId="30" xfId="1" applyNumberFormat="1" applyFont="1" applyFill="1" applyBorder="1" applyAlignment="1" applyProtection="1"/>
    <xf numFmtId="0" fontId="9" fillId="6" borderId="38" xfId="0" applyFont="1" applyFill="1" applyBorder="1" applyAlignment="1">
      <alignment vertical="center"/>
    </xf>
    <xf numFmtId="0" fontId="7" fillId="6" borderId="41" xfId="0" applyFont="1" applyFill="1" applyBorder="1" applyAlignment="1">
      <alignment vertical="center"/>
    </xf>
    <xf numFmtId="165" fontId="14" fillId="13" borderId="35" xfId="1" applyNumberFormat="1" applyFont="1" applyFill="1" applyBorder="1" applyAlignment="1" applyProtection="1">
      <protection locked="0"/>
    </xf>
    <xf numFmtId="165" fontId="22" fillId="9" borderId="0" xfId="0" applyNumberFormat="1" applyFont="1" applyFill="1" applyAlignment="1">
      <alignment horizontal="fill"/>
    </xf>
    <xf numFmtId="0" fontId="23" fillId="4" borderId="0" xfId="0" applyFont="1" applyFill="1" applyAlignment="1">
      <alignment horizontal="left" vertical="top"/>
    </xf>
    <xf numFmtId="0" fontId="20" fillId="4" borderId="0" xfId="0" applyFont="1" applyFill="1" applyAlignment="1">
      <alignment vertical="top" wrapText="1"/>
    </xf>
    <xf numFmtId="165" fontId="5" fillId="9" borderId="0" xfId="0" applyNumberFormat="1" applyFont="1" applyFill="1"/>
    <xf numFmtId="0" fontId="9" fillId="4" borderId="0" xfId="0" applyFont="1" applyFill="1"/>
    <xf numFmtId="0" fontId="7" fillId="20" borderId="46" xfId="0" applyFont="1" applyFill="1" applyBorder="1" applyAlignment="1">
      <alignment horizontal="left"/>
    </xf>
    <xf numFmtId="0" fontId="7" fillId="20" borderId="15" xfId="0" applyFont="1" applyFill="1" applyBorder="1" applyAlignment="1">
      <alignment horizontal="left"/>
    </xf>
    <xf numFmtId="0" fontId="5" fillId="20" borderId="48" xfId="0" applyFont="1" applyFill="1" applyBorder="1" applyAlignment="1">
      <alignment horizontal="fill"/>
    </xf>
    <xf numFmtId="0" fontId="7" fillId="4" borderId="46" xfId="0" applyFont="1" applyFill="1" applyBorder="1" applyAlignment="1">
      <alignment horizontal="left"/>
    </xf>
    <xf numFmtId="0" fontId="7" fillId="4" borderId="15" xfId="0" applyFont="1" applyFill="1" applyBorder="1" applyAlignment="1">
      <alignment horizontal="left"/>
    </xf>
    <xf numFmtId="0" fontId="7" fillId="4" borderId="15" xfId="0" applyFont="1" applyFill="1" applyBorder="1"/>
    <xf numFmtId="0" fontId="5" fillId="4" borderId="15" xfId="0" applyFont="1" applyFill="1" applyBorder="1" applyAlignment="1">
      <alignment horizontal="fill"/>
    </xf>
    <xf numFmtId="0" fontId="7" fillId="20" borderId="6" xfId="0" applyFont="1" applyFill="1" applyBorder="1" applyAlignment="1">
      <alignment horizontal="center"/>
    </xf>
    <xf numFmtId="0" fontId="7" fillId="20" borderId="48" xfId="0" applyFont="1" applyFill="1" applyBorder="1" applyAlignment="1">
      <alignment horizontal="center"/>
    </xf>
    <xf numFmtId="0" fontId="7" fillId="23" borderId="3" xfId="0" applyFont="1" applyFill="1" applyBorder="1"/>
    <xf numFmtId="0" fontId="7" fillId="24" borderId="5" xfId="0" applyFont="1" applyFill="1" applyBorder="1" applyAlignment="1">
      <alignment horizontal="center"/>
    </xf>
    <xf numFmtId="0" fontId="7" fillId="23" borderId="51" xfId="0" applyFont="1" applyFill="1" applyBorder="1"/>
    <xf numFmtId="0" fontId="7" fillId="23" borderId="33" xfId="0" applyFont="1" applyFill="1" applyBorder="1"/>
    <xf numFmtId="0" fontId="7" fillId="24" borderId="52" xfId="0" applyFont="1" applyFill="1" applyBorder="1" applyAlignment="1">
      <alignment horizontal="center"/>
    </xf>
    <xf numFmtId="0" fontId="7" fillId="23" borderId="53" xfId="0" applyFont="1" applyFill="1" applyBorder="1"/>
    <xf numFmtId="0" fontId="7" fillId="23" borderId="12" xfId="0" applyFont="1" applyFill="1" applyBorder="1"/>
    <xf numFmtId="0" fontId="7" fillId="24" borderId="54" xfId="0" applyFont="1" applyFill="1" applyBorder="1" applyAlignment="1">
      <alignment horizontal="center"/>
    </xf>
    <xf numFmtId="0" fontId="7" fillId="23" borderId="55" xfId="0" applyFont="1" applyFill="1" applyBorder="1"/>
    <xf numFmtId="0" fontId="5" fillId="9" borderId="0" xfId="0" applyFont="1" applyFill="1" applyAlignment="1">
      <alignment wrapText="1"/>
    </xf>
    <xf numFmtId="0" fontId="24" fillId="20" borderId="51" xfId="4" applyFont="1" applyFill="1" applyBorder="1" applyAlignment="1" applyProtection="1"/>
    <xf numFmtId="0" fontId="24" fillId="20" borderId="4" xfId="4" applyFont="1" applyFill="1" applyBorder="1" applyAlignment="1" applyProtection="1"/>
    <xf numFmtId="0" fontId="24" fillId="20" borderId="5" xfId="4" applyFont="1" applyFill="1" applyBorder="1" applyAlignment="1" applyProtection="1">
      <alignment horizontal="fill"/>
    </xf>
    <xf numFmtId="0" fontId="24" fillId="24" borderId="56" xfId="4" applyFont="1" applyFill="1" applyBorder="1" applyAlignment="1" applyProtection="1">
      <alignment horizontal="left"/>
    </xf>
    <xf numFmtId="0" fontId="24" fillId="24" borderId="57" xfId="4" applyFont="1" applyFill="1" applyBorder="1" applyAlignment="1" applyProtection="1">
      <alignment horizontal="left"/>
    </xf>
    <xf numFmtId="0" fontId="24" fillId="24" borderId="67" xfId="4" applyFont="1" applyFill="1" applyBorder="1" applyAlignment="1" applyProtection="1">
      <alignment horizontal="fill"/>
    </xf>
    <xf numFmtId="0" fontId="24" fillId="21" borderId="56" xfId="4" applyFont="1" applyFill="1" applyBorder="1" applyAlignment="1" applyProtection="1">
      <alignment horizontal="left" wrapText="1"/>
    </xf>
    <xf numFmtId="0" fontId="24" fillId="21" borderId="57" xfId="4" applyFont="1" applyFill="1" applyBorder="1" applyAlignment="1" applyProtection="1">
      <alignment horizontal="left" wrapText="1"/>
    </xf>
    <xf numFmtId="0" fontId="24" fillId="21" borderId="67" xfId="4" applyFont="1" applyFill="1" applyBorder="1" applyAlignment="1" applyProtection="1">
      <alignment horizontal="fill"/>
    </xf>
    <xf numFmtId="0" fontId="24" fillId="21" borderId="44" xfId="4" applyFont="1" applyFill="1" applyBorder="1" applyAlignment="1" applyProtection="1">
      <alignment horizontal="left" wrapText="1"/>
    </xf>
    <xf numFmtId="0" fontId="24" fillId="21" borderId="11" xfId="4" applyFont="1" applyFill="1" applyBorder="1" applyAlignment="1" applyProtection="1">
      <alignment horizontal="left" wrapText="1"/>
    </xf>
    <xf numFmtId="0" fontId="24" fillId="21" borderId="45" xfId="4" applyFont="1" applyFill="1" applyBorder="1" applyAlignment="1" applyProtection="1">
      <alignment horizontal="fill"/>
    </xf>
    <xf numFmtId="0" fontId="24" fillId="9" borderId="15" xfId="4" applyFont="1" applyFill="1" applyBorder="1" applyAlignment="1" applyProtection="1">
      <alignment horizontal="left"/>
    </xf>
    <xf numFmtId="0" fontId="7" fillId="9" borderId="15" xfId="0" applyFont="1" applyFill="1" applyBorder="1" applyAlignment="1">
      <alignment horizontal="center"/>
    </xf>
    <xf numFmtId="0" fontId="7" fillId="9" borderId="15" xfId="0" applyFont="1" applyFill="1" applyBorder="1" applyAlignment="1">
      <alignment horizontal="fill"/>
    </xf>
    <xf numFmtId="0" fontId="25" fillId="20" borderId="46" xfId="4" applyFont="1" applyFill="1" applyBorder="1" applyAlignment="1" applyProtection="1"/>
    <xf numFmtId="0" fontId="5" fillId="20" borderId="15" xfId="0" applyFont="1" applyFill="1" applyBorder="1"/>
    <xf numFmtId="0" fontId="7" fillId="20" borderId="15" xfId="0" applyFont="1" applyFill="1" applyBorder="1"/>
    <xf numFmtId="0" fontId="7" fillId="20" borderId="48" xfId="0" applyFont="1" applyFill="1" applyBorder="1" applyAlignment="1">
      <alignment horizontal="fill"/>
    </xf>
    <xf numFmtId="0" fontId="25" fillId="23" borderId="51" xfId="4" applyFont="1" applyFill="1" applyBorder="1" applyAlignment="1" applyProtection="1"/>
    <xf numFmtId="0" fontId="25" fillId="23" borderId="5" xfId="4" applyFont="1" applyFill="1" applyBorder="1" applyAlignment="1" applyProtection="1"/>
    <xf numFmtId="0" fontId="26" fillId="23" borderId="53" xfId="4" applyFont="1" applyFill="1" applyBorder="1" applyAlignment="1" applyProtection="1"/>
    <xf numFmtId="0" fontId="26" fillId="23" borderId="52" xfId="4" applyFont="1" applyFill="1" applyBorder="1" applyAlignment="1" applyProtection="1"/>
    <xf numFmtId="0" fontId="24" fillId="23" borderId="53" xfId="4" applyFont="1" applyFill="1" applyBorder="1" applyAlignment="1" applyProtection="1">
      <alignment horizontal="left"/>
    </xf>
    <xf numFmtId="0" fontId="24" fillId="23" borderId="52" xfId="4" applyFont="1" applyFill="1" applyBorder="1" applyAlignment="1" applyProtection="1">
      <alignment horizontal="left"/>
    </xf>
    <xf numFmtId="0" fontId="24" fillId="23" borderId="53" xfId="4" applyFont="1" applyFill="1" applyBorder="1" applyAlignment="1" applyProtection="1">
      <alignment horizontal="center"/>
    </xf>
    <xf numFmtId="0" fontId="24" fillId="23" borderId="52" xfId="4" applyFont="1" applyFill="1" applyBorder="1" applyAlignment="1" applyProtection="1">
      <alignment horizontal="center"/>
    </xf>
    <xf numFmtId="0" fontId="24" fillId="24" borderId="53" xfId="4" applyFont="1" applyFill="1" applyBorder="1" applyAlignment="1" applyProtection="1">
      <alignment horizontal="center"/>
    </xf>
    <xf numFmtId="0" fontId="24" fillId="24" borderId="52" xfId="4" applyFont="1" applyFill="1" applyBorder="1" applyAlignment="1" applyProtection="1">
      <alignment horizontal="fill"/>
    </xf>
    <xf numFmtId="0" fontId="14" fillId="34" borderId="22" xfId="0" applyFont="1" applyFill="1" applyBorder="1" applyAlignment="1" applyProtection="1">
      <alignment horizontal="left" vertical="top" wrapText="1"/>
      <protection locked="0"/>
    </xf>
    <xf numFmtId="9" fontId="19" fillId="20" borderId="26" xfId="2" applyFont="1" applyFill="1" applyBorder="1" applyAlignment="1" applyProtection="1">
      <alignment horizontal="right"/>
    </xf>
    <xf numFmtId="0" fontId="14" fillId="34" borderId="75" xfId="0" applyFont="1" applyFill="1" applyBorder="1" applyProtection="1">
      <protection locked="0"/>
    </xf>
    <xf numFmtId="165" fontId="14" fillId="35" borderId="95" xfId="1" applyNumberFormat="1" applyFont="1" applyFill="1" applyBorder="1" applyAlignment="1" applyProtection="1"/>
    <xf numFmtId="0" fontId="14" fillId="34" borderId="40" xfId="0" applyFont="1" applyFill="1" applyBorder="1" applyAlignment="1" applyProtection="1">
      <alignment horizontal="left" vertical="top" wrapText="1"/>
      <protection locked="0"/>
    </xf>
    <xf numFmtId="165" fontId="14" fillId="35" borderId="93" xfId="1" applyNumberFormat="1" applyFont="1" applyFill="1" applyBorder="1" applyAlignment="1" applyProtection="1"/>
    <xf numFmtId="0" fontId="14" fillId="34" borderId="25" xfId="0" applyFont="1" applyFill="1" applyBorder="1" applyAlignment="1" applyProtection="1">
      <alignment horizontal="left" vertical="top" wrapText="1"/>
      <protection locked="0"/>
    </xf>
    <xf numFmtId="0" fontId="14" fillId="35" borderId="51" xfId="0" applyFont="1" applyFill="1" applyBorder="1" applyAlignment="1" applyProtection="1">
      <alignment vertical="top" wrapText="1"/>
      <protection locked="0"/>
    </xf>
    <xf numFmtId="165" fontId="14" fillId="35" borderId="93" xfId="1" applyNumberFormat="1" applyFont="1" applyFill="1" applyBorder="1" applyAlignment="1" applyProtection="1">
      <protection locked="0"/>
    </xf>
    <xf numFmtId="0" fontId="14" fillId="34" borderId="104" xfId="0" applyFont="1" applyFill="1" applyBorder="1" applyAlignment="1" applyProtection="1">
      <alignment wrapText="1"/>
      <protection locked="0"/>
    </xf>
    <xf numFmtId="0" fontId="14" fillId="35" borderId="36" xfId="0" applyFont="1" applyFill="1" applyBorder="1" applyAlignment="1" applyProtection="1">
      <alignment wrapText="1"/>
      <protection locked="0"/>
    </xf>
    <xf numFmtId="165" fontId="14" fillId="34" borderId="97" xfId="1" applyNumberFormat="1" applyFont="1" applyFill="1" applyBorder="1" applyAlignment="1" applyProtection="1"/>
    <xf numFmtId="1" fontId="9" fillId="2" borderId="25" xfId="3" applyNumberFormat="1" applyFont="1" applyBorder="1" applyAlignment="1" applyProtection="1">
      <alignment horizontal="right" vertical="top"/>
      <protection locked="0"/>
    </xf>
    <xf numFmtId="165" fontId="9" fillId="21" borderId="14" xfId="0" applyNumberFormat="1" applyFont="1" applyFill="1" applyBorder="1" applyProtection="1">
      <protection locked="0"/>
    </xf>
    <xf numFmtId="0" fontId="14" fillId="35" borderId="51" xfId="0" applyFont="1" applyFill="1" applyBorder="1" applyAlignment="1" applyProtection="1">
      <alignment wrapText="1"/>
      <protection locked="0"/>
    </xf>
    <xf numFmtId="0" fontId="14" fillId="35" borderId="53" xfId="0" applyFont="1" applyFill="1" applyBorder="1" applyAlignment="1" applyProtection="1">
      <alignment wrapText="1"/>
      <protection locked="0"/>
    </xf>
    <xf numFmtId="0" fontId="14" fillId="34" borderId="26" xfId="0" applyFont="1" applyFill="1" applyBorder="1" applyAlignment="1" applyProtection="1">
      <alignment horizontal="left" vertical="top" wrapText="1"/>
      <protection locked="0"/>
    </xf>
    <xf numFmtId="0" fontId="14" fillId="35" borderId="26" xfId="0" applyFont="1" applyFill="1" applyBorder="1" applyAlignment="1" applyProtection="1">
      <alignment horizontal="left" vertical="top" wrapText="1"/>
      <protection locked="0"/>
    </xf>
    <xf numFmtId="0" fontId="14" fillId="35" borderId="55" xfId="0" applyFont="1" applyFill="1" applyBorder="1" applyAlignment="1" applyProtection="1">
      <alignment wrapText="1"/>
      <protection locked="0"/>
    </xf>
    <xf numFmtId="0" fontId="14" fillId="35" borderId="14" xfId="0" applyFont="1" applyFill="1" applyBorder="1" applyAlignment="1" applyProtection="1">
      <alignment horizontal="left" vertical="top" wrapText="1"/>
      <protection locked="0"/>
    </xf>
    <xf numFmtId="165" fontId="74" fillId="22" borderId="38" xfId="0" applyNumberFormat="1" applyFont="1" applyFill="1" applyBorder="1" applyAlignment="1">
      <alignment vertical="top"/>
    </xf>
    <xf numFmtId="0" fontId="46" fillId="4" borderId="0" xfId="0" applyFont="1" applyFill="1" applyAlignment="1">
      <alignment vertical="top" wrapText="1"/>
    </xf>
    <xf numFmtId="0" fontId="73" fillId="22" borderId="37" xfId="0" applyFont="1" applyFill="1" applyBorder="1" applyAlignment="1">
      <alignment horizontal="right" vertical="top"/>
    </xf>
    <xf numFmtId="0" fontId="44" fillId="6" borderId="101" xfId="0" applyFont="1" applyFill="1" applyBorder="1"/>
    <xf numFmtId="0" fontId="7" fillId="6" borderId="4" xfId="0" applyFont="1" applyFill="1" applyBorder="1"/>
    <xf numFmtId="0" fontId="9" fillId="6" borderId="102" xfId="0" applyFont="1" applyFill="1" applyBorder="1"/>
    <xf numFmtId="0" fontId="9" fillId="6" borderId="103" xfId="0" applyFont="1" applyFill="1" applyBorder="1"/>
    <xf numFmtId="0" fontId="9" fillId="6" borderId="101" xfId="0" applyFont="1" applyFill="1" applyBorder="1" applyAlignment="1">
      <alignment horizontal="left" vertical="center"/>
    </xf>
    <xf numFmtId="0" fontId="14" fillId="34" borderId="53" xfId="0" applyFont="1" applyFill="1" applyBorder="1" applyAlignment="1">
      <alignment vertical="top" wrapText="1"/>
    </xf>
    <xf numFmtId="0" fontId="14" fillId="34" borderId="56" xfId="0" applyFont="1" applyFill="1" applyBorder="1" applyAlignment="1">
      <alignment vertical="top" wrapText="1"/>
    </xf>
    <xf numFmtId="0" fontId="72" fillId="4" borderId="0" xfId="0" applyFont="1" applyFill="1" applyAlignment="1">
      <alignment vertical="center"/>
    </xf>
    <xf numFmtId="165" fontId="57" fillId="39" borderId="6" xfId="8" applyNumberFormat="1" applyFont="1" applyFill="1" applyBorder="1" applyAlignment="1">
      <alignment horizontal="center" vertical="center"/>
    </xf>
    <xf numFmtId="9" fontId="51" fillId="20" borderId="21" xfId="8" applyNumberFormat="1" applyFont="1" applyFill="1" applyBorder="1"/>
    <xf numFmtId="165" fontId="75" fillId="8" borderId="6" xfId="8" applyNumberFormat="1" applyFont="1" applyFill="1" applyBorder="1" applyAlignment="1" applyProtection="1">
      <alignment horizontal="center"/>
      <protection locked="0"/>
    </xf>
    <xf numFmtId="165" fontId="75" fillId="8" borderId="6" xfId="8" applyNumberFormat="1" applyFont="1" applyFill="1" applyBorder="1" applyAlignment="1">
      <alignment horizontal="left"/>
    </xf>
    <xf numFmtId="1" fontId="75" fillId="8" borderId="6" xfId="8" applyNumberFormat="1" applyFont="1" applyFill="1" applyBorder="1"/>
    <xf numFmtId="0" fontId="76" fillId="4" borderId="0" xfId="8" applyFont="1" applyFill="1"/>
    <xf numFmtId="0" fontId="75" fillId="8" borderId="6" xfId="8" applyFont="1" applyFill="1" applyBorder="1"/>
    <xf numFmtId="165" fontId="75" fillId="8" borderId="6" xfId="8" applyNumberFormat="1" applyFont="1" applyFill="1" applyBorder="1"/>
    <xf numFmtId="0" fontId="71" fillId="20" borderId="6" xfId="8" applyFont="1" applyFill="1" applyBorder="1"/>
    <xf numFmtId="0" fontId="77" fillId="4" borderId="0" xfId="8" applyFont="1" applyFill="1"/>
    <xf numFmtId="0" fontId="45" fillId="34" borderId="26" xfId="0" applyFont="1" applyFill="1" applyBorder="1" applyAlignment="1" applyProtection="1">
      <alignment horizontal="left" vertical="top" wrapText="1"/>
      <protection locked="0"/>
    </xf>
    <xf numFmtId="0" fontId="14" fillId="34" borderId="18" xfId="0" applyFont="1" applyFill="1" applyBorder="1" applyAlignment="1">
      <alignment horizontal="fill" vertical="top" wrapText="1" readingOrder="1"/>
    </xf>
    <xf numFmtId="0" fontId="14" fillId="13" borderId="78" xfId="0" applyFont="1" applyFill="1" applyBorder="1" applyAlignment="1" applyProtection="1">
      <alignment horizontal="fill" vertical="top" wrapText="1" readingOrder="1"/>
      <protection locked="0"/>
    </xf>
    <xf numFmtId="0" fontId="14" fillId="35" borderId="18" xfId="0" applyFont="1" applyFill="1" applyBorder="1" applyAlignment="1" applyProtection="1">
      <alignment horizontal="fill" vertical="top" wrapText="1" readingOrder="1"/>
      <protection locked="0"/>
    </xf>
    <xf numFmtId="0" fontId="14" fillId="13" borderId="18" xfId="0" applyFont="1" applyFill="1" applyBorder="1" applyAlignment="1" applyProtection="1">
      <alignment horizontal="fill" vertical="top" wrapText="1" readingOrder="1"/>
      <protection locked="0"/>
    </xf>
    <xf numFmtId="0" fontId="14" fillId="13" borderId="13" xfId="0" applyFont="1" applyFill="1" applyBorder="1" applyAlignment="1" applyProtection="1">
      <alignment horizontal="fill" vertical="top" wrapText="1" readingOrder="1"/>
      <protection locked="0"/>
    </xf>
    <xf numFmtId="0" fontId="14" fillId="35" borderId="19" xfId="0" applyFont="1" applyFill="1" applyBorder="1" applyProtection="1">
      <protection locked="0"/>
    </xf>
    <xf numFmtId="0" fontId="14" fillId="34" borderId="19" xfId="0" applyFont="1" applyFill="1" applyBorder="1" applyProtection="1">
      <protection locked="0"/>
    </xf>
    <xf numFmtId="0" fontId="14" fillId="35" borderId="52" xfId="0" applyFont="1" applyFill="1" applyBorder="1" applyAlignment="1" applyProtection="1">
      <alignment horizontal="left" vertical="top" wrapText="1"/>
      <protection locked="0"/>
    </xf>
    <xf numFmtId="0" fontId="14" fillId="34" borderId="52" xfId="0" applyFont="1" applyFill="1" applyBorder="1" applyAlignment="1" applyProtection="1">
      <alignment horizontal="left" vertical="top" wrapText="1"/>
      <protection locked="0"/>
    </xf>
    <xf numFmtId="0" fontId="14" fillId="13" borderId="26" xfId="0" applyFont="1" applyFill="1" applyBorder="1" applyAlignment="1" applyProtection="1">
      <alignment horizontal="left" vertical="top" wrapText="1"/>
      <protection locked="0"/>
    </xf>
    <xf numFmtId="165" fontId="11" fillId="8" borderId="15" xfId="0" applyNumberFormat="1" applyFont="1" applyFill="1" applyBorder="1" applyAlignment="1">
      <alignment horizontal="right"/>
    </xf>
    <xf numFmtId="0" fontId="7" fillId="20" borderId="46" xfId="0" applyFont="1" applyFill="1" applyBorder="1" applyAlignment="1">
      <alignment horizontal="center"/>
    </xf>
    <xf numFmtId="0" fontId="9" fillId="6" borderId="15" xfId="0" applyFont="1" applyFill="1" applyBorder="1" applyAlignment="1">
      <alignment horizontal="center" vertical="center"/>
    </xf>
    <xf numFmtId="0" fontId="14" fillId="35" borderId="78" xfId="0" applyFont="1" applyFill="1" applyBorder="1" applyAlignment="1">
      <alignment horizontal="fill" vertical="top" wrapText="1" readingOrder="1"/>
    </xf>
    <xf numFmtId="0" fontId="14" fillId="35" borderId="18" xfId="0" applyFont="1" applyFill="1" applyBorder="1" applyAlignment="1">
      <alignment horizontal="fill" vertical="top" wrapText="1" readingOrder="1"/>
    </xf>
    <xf numFmtId="0" fontId="14" fillId="35" borderId="20" xfId="0" applyFont="1" applyFill="1" applyBorder="1" applyAlignment="1">
      <alignment horizontal="fill" vertical="top" wrapText="1" readingOrder="1"/>
    </xf>
    <xf numFmtId="0" fontId="14" fillId="34" borderId="32" xfId="0" applyFont="1" applyFill="1" applyBorder="1" applyAlignment="1">
      <alignment horizontal="fill" vertical="top" wrapText="1" readingOrder="1"/>
    </xf>
    <xf numFmtId="0" fontId="14" fillId="35" borderId="13" xfId="0" applyFont="1" applyFill="1" applyBorder="1" applyAlignment="1">
      <alignment horizontal="fill" vertical="top" wrapText="1" readingOrder="1"/>
    </xf>
    <xf numFmtId="0" fontId="14" fillId="34" borderId="32" xfId="0" applyFont="1" applyFill="1" applyBorder="1" applyAlignment="1">
      <alignment horizontal="fill" wrapText="1" readingOrder="1"/>
    </xf>
    <xf numFmtId="0" fontId="14" fillId="34" borderId="18" xfId="0" applyFont="1" applyFill="1" applyBorder="1" applyAlignment="1" applyProtection="1">
      <alignment horizontal="fill" vertical="top" wrapText="1" readingOrder="1"/>
      <protection locked="0"/>
    </xf>
    <xf numFmtId="0" fontId="14" fillId="34" borderId="13" xfId="0" applyFont="1" applyFill="1" applyBorder="1" applyAlignment="1" applyProtection="1">
      <alignment horizontal="fill" vertical="top" wrapText="1" readingOrder="1"/>
      <protection locked="0"/>
    </xf>
    <xf numFmtId="0" fontId="14" fillId="34" borderId="78" xfId="0" applyFont="1" applyFill="1" applyBorder="1" applyAlignment="1">
      <alignment horizontal="fill" vertical="top" wrapText="1" readingOrder="1"/>
    </xf>
    <xf numFmtId="0" fontId="14" fillId="35" borderId="78" xfId="0" applyFont="1" applyFill="1" applyBorder="1" applyAlignment="1" applyProtection="1">
      <alignment horizontal="fill" vertical="top" wrapText="1" readingOrder="1"/>
      <protection locked="0"/>
    </xf>
    <xf numFmtId="0" fontId="7" fillId="23" borderId="5" xfId="0" applyFont="1" applyFill="1" applyBorder="1" applyAlignment="1">
      <alignment horizontal="fill"/>
    </xf>
    <xf numFmtId="0" fontId="5" fillId="23" borderId="52" xfId="0" applyFont="1" applyFill="1" applyBorder="1" applyAlignment="1">
      <alignment horizontal="fill"/>
    </xf>
    <xf numFmtId="0" fontId="7" fillId="23" borderId="54" xfId="0" applyFont="1" applyFill="1" applyBorder="1" applyAlignment="1">
      <alignment horizontal="fill"/>
    </xf>
    <xf numFmtId="0" fontId="9" fillId="6" borderId="46" xfId="6" applyFont="1" applyFill="1" applyBorder="1" applyAlignment="1">
      <alignment horizontal="center" vertical="center"/>
    </xf>
    <xf numFmtId="0" fontId="7" fillId="20" borderId="0" xfId="0" applyFont="1" applyFill="1" applyAlignment="1">
      <alignment horizontal="left"/>
    </xf>
    <xf numFmtId="0" fontId="7" fillId="4" borderId="0" xfId="0" applyFont="1" applyFill="1"/>
    <xf numFmtId="0" fontId="7" fillId="20" borderId="0" xfId="0" applyFont="1" applyFill="1" applyAlignment="1">
      <alignment horizontal="center"/>
    </xf>
    <xf numFmtId="0" fontId="7" fillId="23" borderId="0" xfId="0" applyFont="1" applyFill="1"/>
    <xf numFmtId="0" fontId="24" fillId="20" borderId="0" xfId="4" applyFont="1" applyFill="1" applyBorder="1" applyAlignment="1" applyProtection="1"/>
    <xf numFmtId="0" fontId="24" fillId="24" borderId="0" xfId="4" applyFont="1" applyFill="1" applyBorder="1" applyAlignment="1" applyProtection="1">
      <alignment horizontal="left"/>
    </xf>
    <xf numFmtId="0" fontId="24" fillId="21" borderId="0" xfId="4" applyFont="1" applyFill="1" applyBorder="1" applyAlignment="1" applyProtection="1">
      <alignment horizontal="left" wrapText="1"/>
    </xf>
    <xf numFmtId="0" fontId="7" fillId="20" borderId="0" xfId="0" applyFont="1" applyFill="1"/>
    <xf numFmtId="0" fontId="24" fillId="24" borderId="0" xfId="4" applyFont="1" applyFill="1" applyBorder="1" applyAlignment="1" applyProtection="1">
      <alignment horizontal="center"/>
    </xf>
    <xf numFmtId="0" fontId="9" fillId="6" borderId="79" xfId="6" applyFont="1" applyFill="1" applyBorder="1" applyAlignment="1">
      <alignment horizontal="center" vertical="center"/>
    </xf>
    <xf numFmtId="165" fontId="9" fillId="6" borderId="80" xfId="7" applyNumberFormat="1" applyFont="1" applyFill="1" applyBorder="1" applyAlignment="1" applyProtection="1">
      <alignment horizontal="center" vertical="center"/>
    </xf>
    <xf numFmtId="0" fontId="9" fillId="6" borderId="47" xfId="0" applyFont="1" applyFill="1" applyBorder="1" applyAlignment="1">
      <alignment horizontal="center" vertical="center"/>
    </xf>
    <xf numFmtId="164" fontId="9" fillId="6" borderId="81" xfId="7" applyFont="1" applyFill="1" applyBorder="1" applyAlignment="1" applyProtection="1">
      <alignment horizontal="center" vertical="center"/>
    </xf>
    <xf numFmtId="164" fontId="9" fillId="6" borderId="83" xfId="7" applyFont="1" applyFill="1" applyBorder="1" applyAlignment="1" applyProtection="1">
      <alignment horizontal="center" vertical="center"/>
    </xf>
    <xf numFmtId="165" fontId="9" fillId="6" borderId="83" xfId="7" applyNumberFormat="1" applyFont="1" applyFill="1" applyBorder="1" applyAlignment="1" applyProtection="1">
      <alignment horizontal="center" vertical="center"/>
    </xf>
    <xf numFmtId="0" fontId="45" fillId="34" borderId="50" xfId="0" applyFont="1" applyFill="1" applyBorder="1" applyAlignment="1" applyProtection="1">
      <alignment wrapText="1"/>
      <protection locked="0"/>
    </xf>
    <xf numFmtId="165" fontId="14" fillId="34" borderId="97" xfId="1" applyNumberFormat="1" applyFont="1" applyFill="1" applyBorder="1" applyAlignment="1" applyProtection="1">
      <protection locked="0"/>
    </xf>
    <xf numFmtId="0" fontId="14" fillId="34" borderId="30" xfId="0" applyFont="1" applyFill="1" applyBorder="1" applyProtection="1">
      <protection locked="0"/>
    </xf>
    <xf numFmtId="165" fontId="14" fillId="34" borderId="30" xfId="1" applyNumberFormat="1" applyFont="1" applyFill="1" applyBorder="1" applyAlignment="1" applyProtection="1"/>
    <xf numFmtId="0" fontId="14" fillId="34" borderId="20" xfId="0" applyFont="1" applyFill="1" applyBorder="1" applyAlignment="1" applyProtection="1">
      <alignment horizontal="fill" vertical="top" wrapText="1" readingOrder="1"/>
      <protection locked="0"/>
    </xf>
    <xf numFmtId="0" fontId="14" fillId="34" borderId="50" xfId="0" applyFont="1" applyFill="1" applyBorder="1" applyAlignment="1">
      <alignment vertical="top" wrapText="1"/>
    </xf>
    <xf numFmtId="0" fontId="14" fillId="34" borderId="20" xfId="0" applyFont="1" applyFill="1" applyBorder="1" applyAlignment="1">
      <alignment horizontal="fill" vertical="top" wrapText="1" readingOrder="1"/>
    </xf>
    <xf numFmtId="0" fontId="14" fillId="35" borderId="81" xfId="0" applyFont="1" applyFill="1" applyBorder="1" applyAlignment="1" applyProtection="1">
      <alignment horizontal="left" vertical="top" wrapText="1"/>
      <protection locked="0"/>
    </xf>
    <xf numFmtId="0" fontId="14" fillId="35" borderId="82" xfId="0" applyFont="1" applyFill="1" applyBorder="1" applyProtection="1">
      <protection locked="0"/>
    </xf>
    <xf numFmtId="0" fontId="14" fillId="35" borderId="54" xfId="0" applyFont="1" applyFill="1" applyBorder="1" applyAlignment="1" applyProtection="1">
      <alignment horizontal="left" vertical="top" wrapText="1"/>
      <protection locked="0"/>
    </xf>
    <xf numFmtId="0" fontId="14" fillId="35" borderId="50" xfId="0" applyFont="1" applyFill="1" applyBorder="1" applyAlignment="1">
      <alignment wrapText="1"/>
    </xf>
    <xf numFmtId="0" fontId="14" fillId="35" borderId="30" xfId="0" applyFont="1" applyFill="1" applyBorder="1"/>
    <xf numFmtId="165" fontId="21" fillId="21" borderId="5" xfId="0" applyNumberFormat="1" applyFont="1" applyFill="1" applyBorder="1"/>
    <xf numFmtId="165" fontId="10" fillId="18" borderId="52" xfId="0" applyNumberFormat="1" applyFont="1" applyFill="1" applyBorder="1"/>
    <xf numFmtId="165" fontId="21" fillId="21" borderId="52" xfId="0" applyNumberFormat="1" applyFont="1" applyFill="1" applyBorder="1"/>
    <xf numFmtId="165" fontId="18" fillId="8" borderId="54" xfId="0" applyNumberFormat="1" applyFont="1" applyFill="1" applyBorder="1"/>
    <xf numFmtId="168" fontId="51" fillId="20" borderId="25" xfId="8" applyNumberFormat="1" applyFont="1" applyFill="1" applyBorder="1"/>
    <xf numFmtId="0" fontId="9" fillId="6" borderId="62" xfId="0" applyFont="1" applyFill="1" applyBorder="1" applyAlignment="1">
      <alignment horizontal="left" vertical="center"/>
    </xf>
    <xf numFmtId="0" fontId="9" fillId="6" borderId="38" xfId="0" applyFont="1" applyFill="1" applyBorder="1" applyAlignment="1">
      <alignment horizontal="center" vertical="center" wrapText="1"/>
    </xf>
    <xf numFmtId="0" fontId="14" fillId="6" borderId="11" xfId="0" applyFont="1" applyFill="1" applyBorder="1" applyAlignment="1">
      <alignment horizontal="center" vertical="center"/>
    </xf>
    <xf numFmtId="0" fontId="9" fillId="6" borderId="105" xfId="6" applyFont="1" applyFill="1" applyBorder="1" applyAlignment="1">
      <alignment horizontal="center" vertical="center"/>
    </xf>
    <xf numFmtId="0" fontId="9" fillId="6" borderId="11" xfId="0" applyFont="1" applyFill="1" applyBorder="1" applyAlignment="1">
      <alignment horizontal="center" vertical="center"/>
    </xf>
    <xf numFmtId="164" fontId="9" fillId="6" borderId="76" xfId="7" applyFont="1" applyFill="1" applyBorder="1" applyAlignment="1" applyProtection="1">
      <alignment horizontal="center" vertical="center"/>
    </xf>
    <xf numFmtId="20" fontId="7" fillId="9" borderId="0" xfId="1" applyNumberFormat="1" applyFont="1" applyFill="1" applyBorder="1" applyAlignment="1" applyProtection="1">
      <alignment vertical="top"/>
    </xf>
    <xf numFmtId="165" fontId="5" fillId="9" borderId="0" xfId="0" applyNumberFormat="1" applyFont="1" applyFill="1" applyAlignment="1">
      <alignment horizontal="fill"/>
    </xf>
    <xf numFmtId="0" fontId="10" fillId="18" borderId="20" xfId="0" applyFont="1" applyFill="1" applyBorder="1"/>
    <xf numFmtId="0" fontId="10" fillId="19" borderId="18" xfId="0" applyFont="1" applyFill="1" applyBorder="1"/>
    <xf numFmtId="0" fontId="44" fillId="6" borderId="38" xfId="0" applyFont="1" applyFill="1" applyBorder="1" applyAlignment="1">
      <alignment horizontal="center" vertical="center" wrapText="1"/>
    </xf>
    <xf numFmtId="0" fontId="7" fillId="9" borderId="45" xfId="0" applyFont="1" applyFill="1" applyBorder="1" applyAlignment="1">
      <alignment horizontal="left"/>
    </xf>
    <xf numFmtId="0" fontId="5" fillId="4" borderId="11" xfId="0" applyFont="1" applyFill="1" applyBorder="1"/>
    <xf numFmtId="0" fontId="5" fillId="4" borderId="44" xfId="0" applyFont="1" applyFill="1" applyBorder="1" applyAlignment="1">
      <alignment horizontal="fill"/>
    </xf>
    <xf numFmtId="0" fontId="5" fillId="4" borderId="15" xfId="0" applyFont="1" applyFill="1" applyBorder="1" applyAlignment="1">
      <alignment vertical="top"/>
    </xf>
    <xf numFmtId="0" fontId="5" fillId="9" borderId="44" xfId="0" applyFont="1" applyFill="1" applyBorder="1" applyAlignment="1">
      <alignment horizontal="fill"/>
    </xf>
    <xf numFmtId="0" fontId="5" fillId="4" borderId="43" xfId="0" applyFont="1" applyFill="1" applyBorder="1" applyAlignment="1">
      <alignment vertical="center"/>
    </xf>
    <xf numFmtId="0" fontId="17" fillId="2" borderId="78" xfId="3" applyFont="1" applyBorder="1" applyAlignment="1" applyProtection="1">
      <alignment vertical="top"/>
    </xf>
    <xf numFmtId="0" fontId="10" fillId="16" borderId="18" xfId="3" applyFont="1" applyFill="1" applyBorder="1" applyProtection="1"/>
    <xf numFmtId="0" fontId="10" fillId="17" borderId="18" xfId="3" applyFont="1" applyFill="1" applyBorder="1" applyProtection="1"/>
    <xf numFmtId="0" fontId="10" fillId="40" borderId="18" xfId="3" applyFont="1" applyFill="1" applyBorder="1" applyAlignment="1" applyProtection="1">
      <alignment vertical="center"/>
    </xf>
    <xf numFmtId="0" fontId="10" fillId="18" borderId="18" xfId="3" applyFont="1" applyFill="1" applyBorder="1" applyProtection="1"/>
    <xf numFmtId="0" fontId="10" fillId="19" borderId="18" xfId="3" applyFont="1" applyFill="1" applyBorder="1" applyProtection="1"/>
    <xf numFmtId="0" fontId="18" fillId="8" borderId="18" xfId="3" applyFont="1" applyFill="1" applyBorder="1" applyProtection="1"/>
    <xf numFmtId="0" fontId="19" fillId="20" borderId="18" xfId="0" applyFont="1" applyFill="1" applyBorder="1"/>
    <xf numFmtId="0" fontId="74" fillId="22" borderId="13" xfId="0" applyFont="1" applyFill="1" applyBorder="1"/>
    <xf numFmtId="0" fontId="9" fillId="21" borderId="13" xfId="0" applyFont="1" applyFill="1" applyBorder="1"/>
    <xf numFmtId="0" fontId="5" fillId="9" borderId="11" xfId="0" applyFont="1" applyFill="1" applyBorder="1" applyAlignment="1">
      <alignment vertical="top"/>
    </xf>
    <xf numFmtId="0" fontId="73" fillId="9" borderId="0" xfId="0" applyFont="1" applyFill="1" applyAlignment="1">
      <alignment horizontal="right" vertical="top"/>
    </xf>
    <xf numFmtId="165" fontId="74" fillId="9" borderId="0" xfId="0" applyNumberFormat="1" applyFont="1" applyFill="1" applyAlignment="1">
      <alignment vertical="top"/>
    </xf>
    <xf numFmtId="0" fontId="14" fillId="34" borderId="19" xfId="0" applyFont="1" applyFill="1" applyBorder="1" applyAlignment="1" applyProtection="1">
      <alignment horizontal="left" vertical="top" wrapText="1"/>
      <protection locked="0"/>
    </xf>
    <xf numFmtId="0" fontId="14" fillId="35" borderId="19" xfId="0" applyFont="1" applyFill="1" applyBorder="1" applyAlignment="1" applyProtection="1">
      <alignment horizontal="left" vertical="top" wrapText="1"/>
      <protection locked="0"/>
    </xf>
    <xf numFmtId="0" fontId="45" fillId="34" borderId="19" xfId="0" applyFont="1" applyFill="1" applyBorder="1" applyAlignment="1" applyProtection="1">
      <alignment horizontal="left" vertical="top" wrapText="1"/>
      <protection locked="0"/>
    </xf>
    <xf numFmtId="0" fontId="14" fillId="35" borderId="43" xfId="0" applyFont="1" applyFill="1" applyBorder="1" applyAlignment="1" applyProtection="1">
      <alignment horizontal="left" vertical="top" wrapText="1"/>
      <protection locked="0"/>
    </xf>
    <xf numFmtId="0" fontId="14" fillId="34" borderId="43" xfId="0" applyFont="1" applyFill="1" applyBorder="1" applyAlignment="1" applyProtection="1">
      <alignment horizontal="left" vertical="top" wrapText="1"/>
      <protection locked="0"/>
    </xf>
    <xf numFmtId="0" fontId="14" fillId="35" borderId="41" xfId="0" applyFont="1" applyFill="1" applyBorder="1" applyAlignment="1" applyProtection="1">
      <alignment horizontal="left" vertical="top" wrapText="1"/>
      <protection locked="0"/>
    </xf>
    <xf numFmtId="0" fontId="14" fillId="13" borderId="2" xfId="0" applyFont="1" applyFill="1" applyBorder="1" applyAlignment="1" applyProtection="1">
      <alignment horizontal="left" vertical="top" wrapText="1"/>
      <protection locked="0"/>
    </xf>
    <xf numFmtId="0" fontId="14" fillId="13" borderId="19" xfId="0" applyFont="1" applyFill="1" applyBorder="1" applyAlignment="1" applyProtection="1">
      <alignment horizontal="left" vertical="top" wrapText="1"/>
      <protection locked="0"/>
    </xf>
    <xf numFmtId="0" fontId="14" fillId="13" borderId="82" xfId="0" applyFont="1" applyFill="1" applyBorder="1" applyAlignment="1" applyProtection="1">
      <alignment horizontal="left" vertical="top" wrapText="1"/>
      <protection locked="0"/>
    </xf>
    <xf numFmtId="0" fontId="14" fillId="34" borderId="23" xfId="0" applyFont="1" applyFill="1" applyBorder="1" applyAlignment="1" applyProtection="1">
      <alignment horizontal="left" vertical="top" wrapText="1"/>
      <protection locked="0"/>
    </xf>
    <xf numFmtId="0" fontId="14" fillId="35" borderId="23" xfId="0" applyFont="1" applyFill="1" applyBorder="1" applyAlignment="1" applyProtection="1">
      <alignment horizontal="left" vertical="top" wrapText="1"/>
      <protection locked="0"/>
    </xf>
    <xf numFmtId="0" fontId="14" fillId="34" borderId="106" xfId="0" applyFont="1" applyFill="1" applyBorder="1" applyAlignment="1" applyProtection="1">
      <alignment horizontal="left" vertical="top" wrapText="1"/>
      <protection locked="0"/>
    </xf>
    <xf numFmtId="0" fontId="14" fillId="35" borderId="2" xfId="0" applyFont="1" applyFill="1" applyBorder="1" applyAlignment="1" applyProtection="1">
      <alignment horizontal="left" vertical="top" wrapText="1"/>
      <protection locked="0"/>
    </xf>
    <xf numFmtId="164" fontId="44" fillId="6" borderId="17" xfId="7" applyFont="1" applyFill="1" applyBorder="1" applyAlignment="1" applyProtection="1">
      <alignment horizontal="center" vertical="center"/>
    </xf>
    <xf numFmtId="0" fontId="47" fillId="31" borderId="0" xfId="0" applyFont="1" applyFill="1" applyAlignment="1">
      <alignment vertical="top" wrapText="1"/>
    </xf>
    <xf numFmtId="0" fontId="0" fillId="0" borderId="0" xfId="0" applyAlignment="1">
      <alignment vertical="top"/>
    </xf>
    <xf numFmtId="6" fontId="0" fillId="0" borderId="0" xfId="0" applyNumberFormat="1"/>
    <xf numFmtId="14" fontId="0" fillId="0" borderId="0" xfId="0" applyNumberFormat="1"/>
    <xf numFmtId="0" fontId="5" fillId="4" borderId="11" xfId="0" applyFont="1" applyFill="1" applyBorder="1" applyAlignment="1">
      <alignment vertical="top"/>
    </xf>
    <xf numFmtId="0" fontId="49" fillId="14" borderId="0" xfId="8" applyFill="1" applyProtection="1">
      <protection locked="0"/>
    </xf>
    <xf numFmtId="0" fontId="49" fillId="14" borderId="21" xfId="8" applyFill="1" applyBorder="1" applyAlignment="1" applyProtection="1">
      <alignment horizontal="left" vertical="center" wrapText="1"/>
      <protection locked="0"/>
    </xf>
    <xf numFmtId="0" fontId="49" fillId="14" borderId="75" xfId="8" applyFill="1" applyBorder="1" applyAlignment="1" applyProtection="1">
      <alignment horizontal="left" vertical="center" wrapText="1"/>
      <protection locked="0"/>
    </xf>
    <xf numFmtId="0" fontId="52" fillId="14" borderId="21" xfId="8" applyFont="1" applyFill="1" applyBorder="1" applyAlignment="1" applyProtection="1">
      <alignment wrapText="1"/>
      <protection locked="0"/>
    </xf>
    <xf numFmtId="0" fontId="51" fillId="0" borderId="0" xfId="0" applyFont="1"/>
    <xf numFmtId="0" fontId="82" fillId="0" borderId="0" xfId="0" applyFont="1" applyAlignment="1">
      <alignment vertical="center"/>
    </xf>
    <xf numFmtId="0" fontId="52" fillId="0" borderId="0" xfId="0" applyFont="1"/>
    <xf numFmtId="168" fontId="52" fillId="0" borderId="0" xfId="0" applyNumberFormat="1" applyFont="1"/>
    <xf numFmtId="168" fontId="0" fillId="0" borderId="0" xfId="0" applyNumberFormat="1"/>
    <xf numFmtId="0" fontId="45" fillId="31" borderId="0" xfId="0" applyFont="1" applyFill="1" applyAlignment="1">
      <alignment horizontal="left" vertical="top" wrapText="1"/>
    </xf>
    <xf numFmtId="165" fontId="45" fillId="31" borderId="0" xfId="0" applyNumberFormat="1" applyFont="1" applyFill="1" applyAlignment="1">
      <alignment horizontal="right"/>
    </xf>
    <xf numFmtId="0" fontId="45" fillId="31" borderId="0" xfId="0" applyFont="1" applyFill="1" applyAlignment="1">
      <alignment vertical="top" wrapText="1"/>
    </xf>
    <xf numFmtId="0" fontId="47" fillId="30" borderId="0" xfId="0" applyFont="1" applyFill="1" applyAlignment="1">
      <alignment vertical="top" wrapText="1"/>
    </xf>
    <xf numFmtId="0" fontId="45" fillId="42" borderId="0" xfId="0" applyFont="1" applyFill="1" applyAlignment="1">
      <alignment horizontal="left" vertical="top" wrapText="1"/>
    </xf>
    <xf numFmtId="165" fontId="45" fillId="42" borderId="0" xfId="0" applyNumberFormat="1" applyFont="1" applyFill="1" applyAlignment="1">
      <alignment horizontal="right"/>
    </xf>
    <xf numFmtId="0" fontId="45" fillId="42" borderId="0" xfId="0" applyFont="1" applyFill="1" applyAlignment="1">
      <alignment vertical="top" wrapText="1"/>
    </xf>
    <xf numFmtId="0" fontId="0" fillId="0" borderId="0" xfId="0" applyAlignment="1">
      <alignment wrapText="1"/>
    </xf>
    <xf numFmtId="168" fontId="0" fillId="0" borderId="0" xfId="0" applyNumberFormat="1" applyAlignment="1">
      <alignment wrapText="1"/>
    </xf>
    <xf numFmtId="0" fontId="84" fillId="0" borderId="0" xfId="0" applyFont="1"/>
    <xf numFmtId="0" fontId="85" fillId="0" borderId="0" xfId="0" applyFont="1" applyAlignment="1">
      <alignment wrapText="1"/>
    </xf>
    <xf numFmtId="0" fontId="86" fillId="0" borderId="0" xfId="0" applyFont="1" applyAlignment="1">
      <alignment wrapText="1"/>
    </xf>
    <xf numFmtId="0" fontId="88" fillId="0" borderId="0" xfId="0" applyFont="1" applyAlignment="1">
      <alignment wrapText="1"/>
    </xf>
    <xf numFmtId="0" fontId="89" fillId="0" borderId="0" xfId="0" applyFont="1" applyAlignment="1">
      <alignment wrapText="1"/>
    </xf>
    <xf numFmtId="0" fontId="91" fillId="0" borderId="28" xfId="0" applyFont="1" applyBorder="1" applyAlignment="1">
      <alignment horizontal="center"/>
    </xf>
    <xf numFmtId="0" fontId="91" fillId="0" borderId="46" xfId="0" applyFont="1" applyBorder="1" applyAlignment="1">
      <alignment horizontal="center"/>
    </xf>
    <xf numFmtId="0" fontId="0" fillId="0" borderId="48" xfId="0" applyBorder="1" applyAlignment="1">
      <alignment horizontal="center"/>
    </xf>
    <xf numFmtId="0" fontId="85" fillId="0" borderId="37" xfId="0" applyFont="1" applyBorder="1" applyAlignment="1">
      <alignment wrapText="1"/>
    </xf>
    <xf numFmtId="0" fontId="85" fillId="0" borderId="31" xfId="0" applyFont="1" applyBorder="1" applyAlignment="1">
      <alignment wrapText="1"/>
    </xf>
    <xf numFmtId="0" fontId="85" fillId="0" borderId="24" xfId="0" applyFont="1" applyBorder="1" applyAlignment="1">
      <alignment wrapText="1"/>
    </xf>
    <xf numFmtId="0" fontId="85" fillId="0" borderId="38" xfId="0" applyFont="1" applyBorder="1" applyAlignment="1">
      <alignment wrapText="1"/>
    </xf>
    <xf numFmtId="168" fontId="85" fillId="0" borderId="45" xfId="0" applyNumberFormat="1" applyFont="1" applyBorder="1" applyAlignment="1">
      <alignment wrapText="1"/>
    </xf>
    <xf numFmtId="168" fontId="85" fillId="0" borderId="38" xfId="0" applyNumberFormat="1" applyFont="1" applyBorder="1" applyAlignment="1">
      <alignment wrapText="1"/>
    </xf>
    <xf numFmtId="168" fontId="86" fillId="0" borderId="0" xfId="0" applyNumberFormat="1" applyFont="1" applyAlignment="1">
      <alignment wrapText="1"/>
    </xf>
    <xf numFmtId="0" fontId="86" fillId="0" borderId="0" xfId="0" applyFont="1"/>
    <xf numFmtId="0" fontId="88" fillId="0" borderId="37" xfId="0" applyFont="1" applyBorder="1" applyAlignment="1">
      <alignment wrapText="1"/>
    </xf>
    <xf numFmtId="0" fontId="88" fillId="0" borderId="24" xfId="0" applyFont="1" applyBorder="1" applyAlignment="1">
      <alignment wrapText="1"/>
    </xf>
    <xf numFmtId="0" fontId="88" fillId="0" borderId="38" xfId="0" applyFont="1" applyBorder="1" applyAlignment="1">
      <alignment wrapText="1"/>
    </xf>
    <xf numFmtId="168" fontId="88" fillId="0" borderId="38" xfId="0" applyNumberFormat="1" applyFont="1" applyBorder="1" applyAlignment="1">
      <alignment wrapText="1"/>
    </xf>
    <xf numFmtId="0" fontId="86" fillId="0" borderId="37" xfId="0" applyFont="1" applyBorder="1" applyAlignment="1">
      <alignment wrapText="1"/>
    </xf>
    <xf numFmtId="0" fontId="86" fillId="0" borderId="31" xfId="0" applyFont="1" applyBorder="1" applyAlignment="1">
      <alignment wrapText="1"/>
    </xf>
    <xf numFmtId="0" fontId="87" fillId="0" borderId="24" xfId="0" applyFont="1" applyBorder="1" applyAlignment="1">
      <alignment wrapText="1"/>
    </xf>
    <xf numFmtId="0" fontId="87" fillId="0" borderId="31" xfId="0" applyFont="1" applyBorder="1" applyAlignment="1">
      <alignment wrapText="1"/>
    </xf>
    <xf numFmtId="0" fontId="86" fillId="0" borderId="45" xfId="0" applyFont="1" applyBorder="1" applyAlignment="1">
      <alignment wrapText="1"/>
    </xf>
    <xf numFmtId="0" fontId="87" fillId="0" borderId="0" xfId="0" applyFont="1"/>
    <xf numFmtId="0" fontId="92" fillId="0" borderId="0" xfId="9" applyFont="1" applyAlignment="1">
      <alignment vertical="center"/>
    </xf>
    <xf numFmtId="0" fontId="88" fillId="0" borderId="6" xfId="0" applyFont="1" applyBorder="1" applyAlignment="1">
      <alignment wrapText="1"/>
    </xf>
    <xf numFmtId="0" fontId="87" fillId="0" borderId="28" xfId="0" applyFont="1" applyBorder="1" applyAlignment="1">
      <alignment wrapText="1"/>
    </xf>
    <xf numFmtId="0" fontId="89" fillId="0" borderId="29" xfId="0" applyFont="1" applyBorder="1" applyAlignment="1">
      <alignment wrapText="1"/>
    </xf>
    <xf numFmtId="0" fontId="86" fillId="0" borderId="27" xfId="0" applyFont="1" applyBorder="1" applyAlignment="1">
      <alignment wrapText="1"/>
    </xf>
    <xf numFmtId="0" fontId="89" fillId="0" borderId="31" xfId="0" applyFont="1" applyBorder="1" applyAlignment="1">
      <alignment wrapText="1"/>
    </xf>
    <xf numFmtId="0" fontId="85" fillId="0" borderId="27" xfId="0" applyFont="1" applyBorder="1" applyAlignment="1">
      <alignment wrapText="1"/>
    </xf>
    <xf numFmtId="0" fontId="87" fillId="0" borderId="27" xfId="0" applyFont="1" applyBorder="1" applyAlignment="1">
      <alignment wrapText="1"/>
    </xf>
    <xf numFmtId="0" fontId="90" fillId="0" borderId="31" xfId="0" applyFont="1" applyBorder="1" applyAlignment="1">
      <alignment wrapText="1"/>
    </xf>
    <xf numFmtId="0" fontId="85" fillId="0" borderId="44" xfId="0" applyFont="1" applyBorder="1" applyAlignment="1">
      <alignment wrapText="1"/>
    </xf>
    <xf numFmtId="0" fontId="89" fillId="0" borderId="45" xfId="0" applyFont="1" applyBorder="1" applyAlignment="1">
      <alignment wrapText="1"/>
    </xf>
    <xf numFmtId="0" fontId="90" fillId="0" borderId="28" xfId="0" applyFont="1" applyBorder="1" applyAlignment="1">
      <alignment wrapText="1"/>
    </xf>
    <xf numFmtId="0" fontId="89" fillId="0" borderId="27" xfId="0" applyFont="1" applyBorder="1" applyAlignment="1">
      <alignment wrapText="1"/>
    </xf>
    <xf numFmtId="0" fontId="88" fillId="0" borderId="27" xfId="0" applyFont="1" applyBorder="1" applyAlignment="1">
      <alignment wrapText="1"/>
    </xf>
    <xf numFmtId="0" fontId="90" fillId="0" borderId="27" xfId="0" applyFont="1" applyBorder="1" applyAlignment="1">
      <alignment wrapText="1"/>
    </xf>
    <xf numFmtId="0" fontId="88" fillId="0" borderId="44" xfId="0" applyFont="1" applyBorder="1" applyAlignment="1">
      <alignment wrapText="1"/>
    </xf>
    <xf numFmtId="165" fontId="14" fillId="30" borderId="0" xfId="0" applyNumberFormat="1" applyFont="1" applyFill="1" applyAlignment="1">
      <alignment vertical="top" wrapText="1"/>
    </xf>
    <xf numFmtId="165" fontId="14" fillId="31" borderId="0" xfId="0" applyNumberFormat="1" applyFont="1" applyFill="1" applyAlignment="1">
      <alignment vertical="top" wrapText="1"/>
    </xf>
    <xf numFmtId="0" fontId="45" fillId="30" borderId="0" xfId="0" applyFont="1" applyFill="1" applyAlignment="1">
      <alignment vertical="top" wrapText="1"/>
    </xf>
    <xf numFmtId="14" fontId="44" fillId="0" borderId="9" xfId="0" applyNumberFormat="1" applyFont="1" applyBorder="1" applyAlignment="1">
      <alignment horizontal="centerContinuous"/>
    </xf>
    <xf numFmtId="164" fontId="44" fillId="6" borderId="107" xfId="7" applyFont="1" applyFill="1" applyBorder="1" applyAlignment="1" applyProtection="1">
      <alignment horizontal="center" vertical="center"/>
    </xf>
    <xf numFmtId="0" fontId="17" fillId="2" borderId="1" xfId="3" applyFont="1" applyBorder="1" applyAlignment="1" applyProtection="1">
      <alignment vertical="top"/>
    </xf>
    <xf numFmtId="0" fontId="10" fillId="16" borderId="7" xfId="3" applyFont="1" applyFill="1" applyBorder="1" applyProtection="1"/>
    <xf numFmtId="0" fontId="10" fillId="17" borderId="7" xfId="3" applyFont="1" applyFill="1" applyBorder="1" applyProtection="1"/>
    <xf numFmtId="0" fontId="10" fillId="40" borderId="7" xfId="3" applyFont="1" applyFill="1" applyBorder="1" applyAlignment="1" applyProtection="1">
      <alignment vertical="center"/>
    </xf>
    <xf numFmtId="0" fontId="10" fillId="18" borderId="7" xfId="3" applyFont="1" applyFill="1" applyBorder="1" applyProtection="1"/>
    <xf numFmtId="0" fontId="10" fillId="19" borderId="7" xfId="3" applyFont="1" applyFill="1" applyBorder="1" applyProtection="1"/>
    <xf numFmtId="0" fontId="18" fillId="8" borderId="7" xfId="3" applyFont="1" applyFill="1" applyBorder="1" applyProtection="1"/>
    <xf numFmtId="0" fontId="19" fillId="20" borderId="7" xfId="0" applyFont="1" applyFill="1" applyBorder="1"/>
    <xf numFmtId="0" fontId="74" fillId="22" borderId="10" xfId="0" applyFont="1" applyFill="1" applyBorder="1"/>
    <xf numFmtId="0" fontId="9" fillId="21" borderId="10" xfId="0" applyFont="1" applyFill="1" applyBorder="1"/>
    <xf numFmtId="0" fontId="14" fillId="35" borderId="27" xfId="0" applyFont="1" applyFill="1" applyBorder="1" applyAlignment="1">
      <alignment wrapText="1"/>
    </xf>
    <xf numFmtId="165" fontId="14" fillId="35" borderId="109" xfId="1" applyNumberFormat="1" applyFont="1" applyFill="1" applyBorder="1" applyAlignment="1" applyProtection="1"/>
    <xf numFmtId="0" fontId="14" fillId="35" borderId="83" xfId="0" applyFont="1" applyFill="1" applyBorder="1"/>
    <xf numFmtId="165" fontId="14" fillId="35" borderId="83" xfId="1" applyNumberFormat="1" applyFont="1" applyFill="1" applyBorder="1" applyAlignment="1" applyProtection="1"/>
    <xf numFmtId="0" fontId="14" fillId="35" borderId="110" xfId="0" applyFont="1" applyFill="1" applyBorder="1" applyAlignment="1">
      <alignment horizontal="fill" vertical="top" wrapText="1" readingOrder="1"/>
    </xf>
    <xf numFmtId="0" fontId="14" fillId="35" borderId="9" xfId="0" applyFont="1" applyFill="1" applyBorder="1" applyAlignment="1">
      <alignment horizontal="left" vertical="top" wrapText="1"/>
    </xf>
    <xf numFmtId="0" fontId="14" fillId="35" borderId="50" xfId="0" applyFont="1" applyFill="1" applyBorder="1" applyAlignment="1" applyProtection="1">
      <alignment wrapText="1"/>
      <protection locked="0"/>
    </xf>
    <xf numFmtId="0" fontId="14" fillId="35" borderId="30" xfId="0" applyFont="1" applyFill="1" applyBorder="1" applyProtection="1">
      <protection locked="0"/>
    </xf>
    <xf numFmtId="0" fontId="14" fillId="35" borderId="9" xfId="0" applyFont="1" applyFill="1" applyBorder="1" applyAlignment="1" applyProtection="1">
      <alignment horizontal="left" vertical="top" wrapText="1"/>
      <protection locked="0"/>
    </xf>
    <xf numFmtId="0" fontId="14" fillId="34" borderId="55" xfId="0" applyFont="1" applyFill="1" applyBorder="1" applyAlignment="1">
      <alignment vertical="top" wrapText="1"/>
    </xf>
    <xf numFmtId="165" fontId="14" fillId="34" borderId="95" xfId="1" applyNumberFormat="1" applyFont="1" applyFill="1" applyBorder="1" applyAlignment="1" applyProtection="1"/>
    <xf numFmtId="0" fontId="14" fillId="34" borderId="13" xfId="0" applyFont="1" applyFill="1" applyBorder="1" applyAlignment="1">
      <alignment horizontal="fill" vertical="top" wrapText="1" readingOrder="1"/>
    </xf>
    <xf numFmtId="0" fontId="14" fillId="34" borderId="14" xfId="0" applyFont="1" applyFill="1" applyBorder="1" applyAlignment="1" applyProtection="1">
      <alignment horizontal="left" vertical="top" wrapText="1"/>
      <protection locked="0"/>
    </xf>
    <xf numFmtId="165" fontId="18" fillId="8" borderId="0" xfId="0" applyNumberFormat="1" applyFont="1" applyFill="1"/>
    <xf numFmtId="165" fontId="18" fillId="8" borderId="41" xfId="0" applyNumberFormat="1" applyFont="1" applyFill="1" applyBorder="1"/>
    <xf numFmtId="0" fontId="18" fillId="9" borderId="0" xfId="0" applyFont="1" applyFill="1"/>
    <xf numFmtId="165" fontId="18" fillId="9" borderId="0" xfId="0" applyNumberFormat="1" applyFont="1" applyFill="1"/>
    <xf numFmtId="0" fontId="5" fillId="6" borderId="42" xfId="0" applyFont="1" applyFill="1" applyBorder="1" applyAlignment="1">
      <alignment vertical="top"/>
    </xf>
    <xf numFmtId="0" fontId="9" fillId="6" borderId="108" xfId="6" applyFont="1" applyFill="1" applyBorder="1" applyAlignment="1">
      <alignment horizontal="center" vertical="center"/>
    </xf>
    <xf numFmtId="0" fontId="44" fillId="6" borderId="6" xfId="0" applyFont="1" applyFill="1" applyBorder="1" applyAlignment="1">
      <alignment horizontal="left" vertical="center" wrapText="1"/>
    </xf>
    <xf numFmtId="0" fontId="9" fillId="6" borderId="87" xfId="0" applyFont="1" applyFill="1" applyBorder="1" applyAlignment="1">
      <alignment horizontal="left" vertical="center" wrapText="1"/>
    </xf>
    <xf numFmtId="0" fontId="9" fillId="6" borderId="6" xfId="0" applyFont="1" applyFill="1" applyBorder="1" applyAlignment="1">
      <alignment horizontal="left" vertical="center" wrapText="1"/>
    </xf>
    <xf numFmtId="0" fontId="9" fillId="6" borderId="62" xfId="0" applyFont="1" applyFill="1" applyBorder="1" applyAlignment="1">
      <alignment wrapText="1"/>
    </xf>
    <xf numFmtId="0" fontId="9" fillId="6" borderId="92" xfId="0" applyFont="1" applyFill="1" applyBorder="1" applyAlignment="1">
      <alignment horizontal="left" vertical="center" wrapText="1"/>
    </xf>
    <xf numFmtId="0" fontId="9" fillId="6" borderId="62" xfId="0" applyFont="1" applyFill="1" applyBorder="1" applyAlignment="1">
      <alignment horizontal="left" vertical="center" wrapText="1"/>
    </xf>
    <xf numFmtId="0" fontId="9" fillId="6" borderId="101" xfId="0" applyFont="1" applyFill="1" applyBorder="1" applyAlignment="1">
      <alignment horizontal="left" vertical="center" wrapText="1"/>
    </xf>
    <xf numFmtId="0" fontId="9" fillId="6" borderId="102" xfId="0" applyFont="1" applyFill="1" applyBorder="1" applyAlignment="1">
      <alignment wrapText="1"/>
    </xf>
    <xf numFmtId="0" fontId="9" fillId="6" borderId="103" xfId="0" applyFont="1" applyFill="1" applyBorder="1" applyAlignment="1">
      <alignment wrapText="1"/>
    </xf>
    <xf numFmtId="0" fontId="9" fillId="6" borderId="92" xfId="0" applyFont="1" applyFill="1" applyBorder="1" applyAlignment="1">
      <alignment wrapText="1"/>
    </xf>
    <xf numFmtId="0" fontId="9" fillId="6" borderId="37" xfId="0" applyFont="1" applyFill="1" applyBorder="1" applyAlignment="1">
      <alignment horizontal="left" vertical="center" wrapText="1"/>
    </xf>
    <xf numFmtId="0" fontId="9" fillId="6" borderId="24" xfId="0" applyFont="1" applyFill="1" applyBorder="1" applyAlignment="1">
      <alignment wrapText="1"/>
    </xf>
    <xf numFmtId="0" fontId="9" fillId="6" borderId="24" xfId="0" applyFont="1" applyFill="1" applyBorder="1" applyAlignment="1">
      <alignment vertical="center" wrapText="1"/>
    </xf>
    <xf numFmtId="0" fontId="9" fillId="6" borderId="38" xfId="0" applyFont="1" applyFill="1" applyBorder="1" applyAlignment="1">
      <alignment vertical="center" wrapText="1"/>
    </xf>
    <xf numFmtId="0" fontId="9" fillId="6" borderId="90" xfId="0" applyFont="1" applyFill="1" applyBorder="1" applyAlignment="1">
      <alignment wrapText="1"/>
    </xf>
    <xf numFmtId="0" fontId="10" fillId="17" borderId="36" xfId="0" applyFont="1" applyFill="1" applyBorder="1"/>
    <xf numFmtId="165" fontId="21" fillId="21" borderId="22" xfId="0" applyNumberFormat="1" applyFont="1" applyFill="1" applyBorder="1" applyProtection="1">
      <protection locked="0"/>
    </xf>
    <xf numFmtId="165" fontId="21" fillId="21" borderId="49" xfId="0" applyNumberFormat="1" applyFont="1" applyFill="1" applyBorder="1"/>
    <xf numFmtId="0" fontId="14" fillId="13" borderId="34" xfId="0" applyFont="1" applyFill="1" applyBorder="1" applyProtection="1">
      <protection locked="0"/>
    </xf>
    <xf numFmtId="165" fontId="14" fillId="13" borderId="34" xfId="1" applyNumberFormat="1" applyFont="1" applyFill="1" applyBorder="1" applyAlignment="1" applyProtection="1"/>
    <xf numFmtId="0" fontId="94" fillId="4" borderId="0" xfId="0" applyFont="1" applyFill="1" applyAlignment="1" applyProtection="1">
      <alignment vertical="top" wrapText="1"/>
      <protection locked="0"/>
    </xf>
    <xf numFmtId="165" fontId="9" fillId="9" borderId="0" xfId="0" applyNumberFormat="1" applyFont="1" applyFill="1" applyAlignment="1">
      <alignment horizontal="left"/>
    </xf>
    <xf numFmtId="14" fontId="9" fillId="9" borderId="0" xfId="0" applyNumberFormat="1" applyFont="1" applyFill="1" applyAlignment="1" applyProtection="1">
      <alignment horizontal="centerContinuous"/>
      <protection locked="0"/>
    </xf>
    <xf numFmtId="0" fontId="10" fillId="9" borderId="0" xfId="0" applyFont="1" applyFill="1"/>
    <xf numFmtId="0" fontId="12" fillId="9" borderId="0" xfId="0" applyFont="1" applyFill="1" applyAlignment="1">
      <alignment horizontal="center"/>
    </xf>
    <xf numFmtId="0" fontId="44" fillId="9" borderId="0" xfId="0" applyFont="1" applyFill="1" applyAlignment="1" applyProtection="1">
      <alignment horizontal="left" vertical="center"/>
      <protection locked="0"/>
    </xf>
    <xf numFmtId="0" fontId="74" fillId="22" borderId="41" xfId="0" applyFont="1" applyFill="1" applyBorder="1" applyAlignment="1">
      <alignment horizontal="left"/>
    </xf>
    <xf numFmtId="0" fontId="74" fillId="22" borderId="13" xfId="0" applyFont="1" applyFill="1" applyBorder="1" applyAlignment="1">
      <alignment horizontal="left"/>
    </xf>
    <xf numFmtId="0" fontId="74" fillId="22" borderId="55" xfId="0" applyFont="1" applyFill="1" applyBorder="1" applyAlignment="1">
      <alignment horizontal="left"/>
    </xf>
    <xf numFmtId="0" fontId="14" fillId="35" borderId="112" xfId="0" applyFont="1" applyFill="1" applyBorder="1" applyAlignment="1" applyProtection="1">
      <alignment horizontal="left" vertical="top" wrapText="1"/>
      <protection locked="0"/>
    </xf>
    <xf numFmtId="0" fontId="17" fillId="9" borderId="0" xfId="3" applyFont="1" applyFill="1" applyBorder="1" applyAlignment="1" applyProtection="1">
      <alignment vertical="top"/>
    </xf>
    <xf numFmtId="1" fontId="9" fillId="9" borderId="0" xfId="3" applyNumberFormat="1" applyFont="1" applyFill="1" applyBorder="1" applyAlignment="1" applyProtection="1">
      <alignment horizontal="right" vertical="top"/>
      <protection locked="0"/>
    </xf>
    <xf numFmtId="0" fontId="10" fillId="9" borderId="0" xfId="3" applyFont="1" applyFill="1" applyBorder="1" applyProtection="1"/>
    <xf numFmtId="165" fontId="10" fillId="9" borderId="0" xfId="3" applyNumberFormat="1" applyFont="1" applyFill="1" applyBorder="1" applyProtection="1"/>
    <xf numFmtId="0" fontId="10" fillId="9" borderId="0" xfId="3" applyFont="1" applyFill="1" applyBorder="1" applyAlignment="1" applyProtection="1">
      <alignment vertical="center"/>
    </xf>
    <xf numFmtId="165" fontId="21" fillId="9" borderId="0" xfId="3" applyNumberFormat="1" applyFont="1" applyFill="1" applyBorder="1" applyProtection="1">
      <protection locked="0"/>
    </xf>
    <xf numFmtId="0" fontId="18" fillId="9" borderId="0" xfId="3" applyFont="1" applyFill="1" applyBorder="1" applyProtection="1"/>
    <xf numFmtId="165" fontId="18" fillId="9" borderId="0" xfId="3" applyNumberFormat="1" applyFont="1" applyFill="1" applyBorder="1" applyAlignment="1" applyProtection="1">
      <alignment horizontal="right"/>
    </xf>
    <xf numFmtId="0" fontId="19" fillId="9" borderId="0" xfId="0" applyFont="1" applyFill="1"/>
    <xf numFmtId="9" fontId="19" fillId="9" borderId="0" xfId="2" applyFont="1" applyFill="1" applyBorder="1" applyAlignment="1" applyProtection="1">
      <alignment horizontal="right"/>
    </xf>
    <xf numFmtId="0" fontId="74" fillId="9" borderId="0" xfId="0" applyFont="1" applyFill="1"/>
    <xf numFmtId="165" fontId="10" fillId="9" borderId="0" xfId="0" applyNumberFormat="1" applyFont="1" applyFill="1"/>
    <xf numFmtId="0" fontId="9" fillId="9" borderId="0" xfId="0" applyFont="1" applyFill="1"/>
    <xf numFmtId="165" fontId="9" fillId="9" borderId="0" xfId="0" applyNumberFormat="1" applyFont="1" applyFill="1" applyProtection="1">
      <protection locked="0"/>
    </xf>
    <xf numFmtId="0" fontId="18" fillId="8" borderId="53" xfId="3" applyFont="1" applyFill="1" applyBorder="1" applyAlignment="1" applyProtection="1"/>
    <xf numFmtId="0" fontId="18" fillId="8" borderId="43" xfId="3" applyFont="1" applyFill="1" applyBorder="1" applyAlignment="1" applyProtection="1"/>
    <xf numFmtId="0" fontId="18" fillId="8" borderId="18" xfId="3" applyFont="1" applyFill="1" applyBorder="1" applyAlignment="1" applyProtection="1"/>
    <xf numFmtId="0" fontId="8" fillId="43" borderId="7" xfId="0" applyFont="1" applyFill="1" applyBorder="1"/>
    <xf numFmtId="1" fontId="9" fillId="44" borderId="25" xfId="3" applyNumberFormat="1" applyFont="1" applyFill="1" applyBorder="1" applyAlignment="1" applyProtection="1">
      <alignment horizontal="right" vertical="top"/>
      <protection locked="0"/>
    </xf>
    <xf numFmtId="0" fontId="9" fillId="9" borderId="0" xfId="0" applyFont="1" applyFill="1" applyAlignment="1">
      <alignment horizontal="left"/>
    </xf>
    <xf numFmtId="164" fontId="44" fillId="6" borderId="112" xfId="7" applyFont="1" applyFill="1" applyBorder="1" applyAlignment="1">
      <alignment horizontal="center" vertical="center"/>
    </xf>
    <xf numFmtId="165" fontId="44" fillId="6" borderId="112" xfId="7" applyNumberFormat="1" applyFont="1" applyFill="1" applyBorder="1" applyAlignment="1">
      <alignment horizontal="center" vertical="center"/>
    </xf>
    <xf numFmtId="0" fontId="44" fillId="6" borderId="112" xfId="0" applyFont="1" applyFill="1" applyBorder="1" applyAlignment="1">
      <alignment horizontal="center" vertical="center"/>
    </xf>
    <xf numFmtId="164" fontId="44" fillId="6" borderId="81" xfId="7" applyFont="1" applyFill="1" applyBorder="1" applyAlignment="1">
      <alignment horizontal="center" vertical="center"/>
    </xf>
    <xf numFmtId="165" fontId="45" fillId="35" borderId="114" xfId="1" applyNumberFormat="1" applyFont="1" applyFill="1" applyBorder="1" applyAlignment="1"/>
    <xf numFmtId="0" fontId="45" fillId="35" borderId="112" xfId="0" applyFont="1" applyFill="1" applyBorder="1"/>
    <xf numFmtId="165" fontId="45" fillId="35" borderId="112" xfId="1" applyNumberFormat="1" applyFont="1" applyFill="1" applyBorder="1" applyAlignment="1"/>
    <xf numFmtId="0" fontId="45" fillId="35" borderId="112" xfId="0" applyFont="1" applyFill="1" applyBorder="1" applyAlignment="1">
      <alignment horizontal="fill" vertical="top" wrapText="1" readingOrder="1"/>
    </xf>
    <xf numFmtId="0" fontId="45" fillId="35" borderId="81" xfId="0" applyFont="1" applyFill="1" applyBorder="1" applyAlignment="1">
      <alignment horizontal="left" vertical="top" wrapText="1"/>
    </xf>
    <xf numFmtId="165" fontId="45" fillId="34" borderId="114" xfId="1" applyNumberFormat="1" applyFont="1" applyFill="1" applyBorder="1" applyAlignment="1"/>
    <xf numFmtId="0" fontId="45" fillId="34" borderId="112" xfId="0" applyFont="1" applyFill="1" applyBorder="1"/>
    <xf numFmtId="165" fontId="45" fillId="34" borderId="112" xfId="1" applyNumberFormat="1" applyFont="1" applyFill="1" applyBorder="1" applyAlignment="1"/>
    <xf numFmtId="0" fontId="45" fillId="34" borderId="112" xfId="0" applyFont="1" applyFill="1" applyBorder="1" applyAlignment="1">
      <alignment horizontal="fill" vertical="top" wrapText="1" readingOrder="1"/>
    </xf>
    <xf numFmtId="0" fontId="45" fillId="34" borderId="81" xfId="0" applyFont="1" applyFill="1" applyBorder="1" applyAlignment="1">
      <alignment horizontal="left" vertical="top" wrapText="1"/>
    </xf>
    <xf numFmtId="165" fontId="45" fillId="35" borderId="115" xfId="1" applyNumberFormat="1" applyFont="1" applyFill="1" applyBorder="1" applyAlignment="1"/>
    <xf numFmtId="0" fontId="45" fillId="35" borderId="106" xfId="0" applyFont="1" applyFill="1" applyBorder="1"/>
    <xf numFmtId="165" fontId="45" fillId="35" borderId="106" xfId="1" applyNumberFormat="1" applyFont="1" applyFill="1" applyBorder="1" applyAlignment="1"/>
    <xf numFmtId="0" fontId="45" fillId="35" borderId="106" xfId="0" applyFont="1" applyFill="1" applyBorder="1" applyAlignment="1">
      <alignment horizontal="fill" vertical="top" wrapText="1" readingOrder="1"/>
    </xf>
    <xf numFmtId="0" fontId="45" fillId="35" borderId="40" xfId="0" applyFont="1" applyFill="1" applyBorder="1" applyAlignment="1">
      <alignment horizontal="left" vertical="top" wrapText="1"/>
    </xf>
    <xf numFmtId="165" fontId="45" fillId="34" borderId="115" xfId="1" applyNumberFormat="1" applyFont="1" applyFill="1" applyBorder="1" applyAlignment="1"/>
    <xf numFmtId="0" fontId="45" fillId="34" borderId="106" xfId="0" applyFont="1" applyFill="1" applyBorder="1"/>
    <xf numFmtId="165" fontId="45" fillId="34" borderId="106" xfId="1" applyNumberFormat="1" applyFont="1" applyFill="1" applyBorder="1" applyAlignment="1"/>
    <xf numFmtId="0" fontId="45" fillId="34" borderId="106" xfId="0" applyFont="1" applyFill="1" applyBorder="1" applyAlignment="1">
      <alignment horizontal="fill" vertical="top" wrapText="1" readingOrder="1"/>
    </xf>
    <xf numFmtId="0" fontId="45" fillId="34" borderId="40" xfId="0" applyFont="1" applyFill="1" applyBorder="1" applyAlignment="1">
      <alignment horizontal="left" vertical="top" wrapText="1"/>
    </xf>
    <xf numFmtId="0" fontId="45" fillId="13" borderId="81" xfId="0" applyFont="1" applyFill="1" applyBorder="1" applyAlignment="1">
      <alignment horizontal="left" vertical="top" wrapText="1"/>
    </xf>
    <xf numFmtId="0" fontId="45" fillId="13" borderId="40" xfId="0" applyFont="1" applyFill="1" applyBorder="1" applyAlignment="1">
      <alignment horizontal="left" vertical="top" wrapText="1"/>
    </xf>
    <xf numFmtId="165" fontId="45" fillId="34" borderId="82" xfId="1" applyNumberFormat="1" applyFont="1" applyFill="1" applyBorder="1" applyAlignment="1"/>
    <xf numFmtId="0" fontId="45" fillId="34" borderId="82" xfId="0" applyFont="1" applyFill="1" applyBorder="1"/>
    <xf numFmtId="0" fontId="45" fillId="13" borderId="14" xfId="0" applyFont="1" applyFill="1" applyBorder="1" applyAlignment="1">
      <alignment horizontal="left" vertical="top" wrapText="1"/>
    </xf>
    <xf numFmtId="165" fontId="45" fillId="35" borderId="47" xfId="1" applyNumberFormat="1" applyFont="1" applyFill="1" applyBorder="1" applyAlignment="1"/>
    <xf numFmtId="0" fontId="9" fillId="6" borderId="6" xfId="0" applyFont="1" applyFill="1" applyBorder="1" applyAlignment="1">
      <alignment wrapText="1"/>
    </xf>
    <xf numFmtId="165" fontId="45" fillId="34" borderId="47" xfId="1" applyNumberFormat="1" applyFont="1" applyFill="1" applyBorder="1" applyAlignment="1"/>
    <xf numFmtId="0" fontId="9" fillId="6" borderId="69" xfId="0" applyFont="1" applyFill="1" applyBorder="1" applyAlignment="1">
      <alignment wrapText="1"/>
    </xf>
    <xf numFmtId="165" fontId="45" fillId="35" borderId="57" xfId="1" applyNumberFormat="1" applyFont="1" applyFill="1" applyBorder="1" applyAlignment="1"/>
    <xf numFmtId="0" fontId="9" fillId="6" borderId="38" xfId="0" applyFont="1" applyFill="1" applyBorder="1" applyAlignment="1">
      <alignment wrapText="1"/>
    </xf>
    <xf numFmtId="0" fontId="9" fillId="6" borderId="27" xfId="0" applyFont="1" applyFill="1" applyBorder="1" applyAlignment="1">
      <alignment wrapText="1"/>
    </xf>
    <xf numFmtId="0" fontId="9" fillId="6" borderId="44" xfId="0" applyFont="1" applyFill="1" applyBorder="1" applyAlignment="1">
      <alignment wrapText="1"/>
    </xf>
    <xf numFmtId="165" fontId="45" fillId="34" borderId="124" xfId="1" applyNumberFormat="1" applyFont="1" applyFill="1" applyBorder="1" applyAlignment="1"/>
    <xf numFmtId="0" fontId="10" fillId="43" borderId="39" xfId="0" applyFont="1" applyFill="1" applyBorder="1"/>
    <xf numFmtId="0" fontId="44" fillId="9" borderId="0" xfId="0" applyFont="1" applyFill="1" applyAlignment="1">
      <alignment vertical="center"/>
    </xf>
    <xf numFmtId="0" fontId="9" fillId="6" borderId="46" xfId="0" applyFont="1" applyFill="1" applyBorder="1" applyAlignment="1">
      <alignment horizontal="left" vertical="center" wrapText="1"/>
    </xf>
    <xf numFmtId="165" fontId="44" fillId="6" borderId="15" xfId="7" applyNumberFormat="1" applyFont="1" applyFill="1" applyBorder="1" applyAlignment="1">
      <alignment horizontal="center" vertical="center"/>
    </xf>
    <xf numFmtId="164" fontId="44" fillId="6" borderId="107" xfId="7" applyFont="1" applyFill="1" applyBorder="1" applyAlignment="1">
      <alignment horizontal="center" vertical="center"/>
    </xf>
    <xf numFmtId="165" fontId="44" fillId="6" borderId="107" xfId="7" applyNumberFormat="1" applyFont="1" applyFill="1" applyBorder="1" applyAlignment="1">
      <alignment horizontal="center" vertical="center"/>
    </xf>
    <xf numFmtId="0" fontId="44" fillId="6" borderId="107" xfId="0" applyFont="1" applyFill="1" applyBorder="1" applyAlignment="1">
      <alignment horizontal="center" vertical="center"/>
    </xf>
    <xf numFmtId="164" fontId="44" fillId="6" borderId="17" xfId="7" applyFont="1" applyFill="1" applyBorder="1" applyAlignment="1">
      <alignment horizontal="center" vertical="center"/>
    </xf>
    <xf numFmtId="0" fontId="44" fillId="44" borderId="113" xfId="0" applyFont="1" applyFill="1" applyBorder="1" applyAlignment="1" applyProtection="1">
      <alignment horizontal="left"/>
      <protection locked="0"/>
    </xf>
    <xf numFmtId="0" fontId="44" fillId="44" borderId="33" xfId="0" applyFont="1" applyFill="1" applyBorder="1" applyAlignment="1" applyProtection="1">
      <alignment horizontal="left" vertical="center"/>
      <protection locked="0"/>
    </xf>
    <xf numFmtId="165" fontId="74" fillId="43" borderId="39" xfId="0" applyNumberFormat="1" applyFont="1" applyFill="1" applyBorder="1" applyAlignment="1">
      <alignment horizontal="left"/>
    </xf>
    <xf numFmtId="14" fontId="44" fillId="44" borderId="9" xfId="0" applyNumberFormat="1" applyFont="1" applyFill="1" applyBorder="1" applyAlignment="1">
      <alignment horizontal="left"/>
    </xf>
    <xf numFmtId="14" fontId="9" fillId="44" borderId="40" xfId="0" applyNumberFormat="1" applyFont="1" applyFill="1" applyBorder="1" applyAlignment="1" applyProtection="1">
      <alignment horizontal="left"/>
      <protection locked="0"/>
    </xf>
    <xf numFmtId="165" fontId="74" fillId="43" borderId="7" xfId="0" applyNumberFormat="1" applyFont="1" applyFill="1" applyBorder="1" applyAlignment="1">
      <alignment horizontal="left"/>
    </xf>
    <xf numFmtId="0" fontId="96" fillId="43" borderId="10" xfId="0" applyFont="1" applyFill="1" applyBorder="1" applyAlignment="1">
      <alignment vertical="top" wrapText="1"/>
    </xf>
    <xf numFmtId="14" fontId="96" fillId="8" borderId="14" xfId="3" applyNumberFormat="1" applyFont="1" applyFill="1" applyBorder="1" applyAlignment="1" applyProtection="1">
      <alignment horizontal="left"/>
    </xf>
    <xf numFmtId="0" fontId="44" fillId="6" borderId="28" xfId="6" applyFont="1" applyFill="1" applyBorder="1" applyAlignment="1">
      <alignment horizontal="center" vertical="center"/>
    </xf>
    <xf numFmtId="0" fontId="45" fillId="34" borderId="82" xfId="0" applyFont="1" applyFill="1" applyBorder="1" applyAlignment="1">
      <alignment horizontal="fill" vertical="top" wrapText="1" readingOrder="1"/>
    </xf>
    <xf numFmtId="0" fontId="45" fillId="34" borderId="14" xfId="0" applyFont="1" applyFill="1" applyBorder="1" applyAlignment="1">
      <alignment horizontal="left" vertical="top" wrapText="1"/>
    </xf>
    <xf numFmtId="0" fontId="9" fillId="6" borderId="84" xfId="0" applyFont="1" applyFill="1" applyBorder="1" applyAlignment="1">
      <alignment horizontal="left" vertical="center" wrapText="1"/>
    </xf>
    <xf numFmtId="0" fontId="9" fillId="6" borderId="69" xfId="0" applyFont="1" applyFill="1" applyBorder="1" applyAlignment="1">
      <alignment horizontal="left" vertical="center" wrapText="1"/>
    </xf>
    <xf numFmtId="165" fontId="45" fillId="35" borderId="0" xfId="1" applyNumberFormat="1" applyFont="1" applyFill="1" applyBorder="1" applyAlignment="1"/>
    <xf numFmtId="0" fontId="45" fillId="35" borderId="126" xfId="0" applyFont="1" applyFill="1" applyBorder="1"/>
    <xf numFmtId="165" fontId="45" fillId="35" borderId="126" xfId="1" applyNumberFormat="1" applyFont="1" applyFill="1" applyBorder="1" applyAlignment="1"/>
    <xf numFmtId="0" fontId="45" fillId="35" borderId="126" xfId="0" applyFont="1" applyFill="1" applyBorder="1" applyAlignment="1">
      <alignment horizontal="fill" vertical="top" wrapText="1" readingOrder="1"/>
    </xf>
    <xf numFmtId="0" fontId="45" fillId="35" borderId="9" xfId="0" applyFont="1" applyFill="1" applyBorder="1" applyAlignment="1">
      <alignment horizontal="left" vertical="top" wrapText="1"/>
    </xf>
    <xf numFmtId="0" fontId="9" fillId="6" borderId="127" xfId="0" applyFont="1" applyFill="1" applyBorder="1" applyAlignment="1">
      <alignment wrapText="1"/>
    </xf>
    <xf numFmtId="0" fontId="9" fillId="6" borderId="127" xfId="0" applyFont="1" applyFill="1" applyBorder="1" applyAlignment="1">
      <alignment horizontal="left" vertical="center" wrapText="1"/>
    </xf>
    <xf numFmtId="0" fontId="9" fillId="6" borderId="27" xfId="0" applyFont="1" applyFill="1" applyBorder="1" applyAlignment="1">
      <alignment horizontal="left" vertical="center" wrapText="1"/>
    </xf>
    <xf numFmtId="0" fontId="96" fillId="9" borderId="0" xfId="0" applyFont="1" applyFill="1" applyAlignment="1">
      <alignment vertical="top" wrapText="1"/>
    </xf>
    <xf numFmtId="14" fontId="96" fillId="9" borderId="0" xfId="3" applyNumberFormat="1" applyFont="1" applyFill="1" applyBorder="1" applyAlignment="1" applyProtection="1">
      <alignment horizontal="left"/>
    </xf>
    <xf numFmtId="165" fontId="45" fillId="35" borderId="114" xfId="1" applyNumberFormat="1" applyFont="1" applyFill="1" applyBorder="1" applyAlignment="1">
      <alignment vertical="top"/>
    </xf>
    <xf numFmtId="0" fontId="45" fillId="35" borderId="112" xfId="0" applyFont="1" applyFill="1" applyBorder="1" applyAlignment="1">
      <alignment vertical="top"/>
    </xf>
    <xf numFmtId="165" fontId="45" fillId="35" borderId="112" xfId="1" applyNumberFormat="1" applyFont="1" applyFill="1" applyBorder="1" applyAlignment="1">
      <alignment vertical="top"/>
    </xf>
    <xf numFmtId="165" fontId="45" fillId="34" borderId="115" xfId="1" applyNumberFormat="1" applyFont="1" applyFill="1" applyBorder="1" applyAlignment="1">
      <alignment vertical="top"/>
    </xf>
    <xf numFmtId="0" fontId="45" fillId="34" borderId="106" xfId="0" applyFont="1" applyFill="1" applyBorder="1" applyAlignment="1">
      <alignment vertical="top"/>
    </xf>
    <xf numFmtId="165" fontId="45" fillId="34" borderId="106" xfId="1" applyNumberFormat="1" applyFont="1" applyFill="1" applyBorder="1" applyAlignment="1">
      <alignment vertical="top"/>
    </xf>
    <xf numFmtId="165" fontId="45" fillId="35" borderId="57" xfId="1" applyNumberFormat="1" applyFont="1" applyFill="1" applyBorder="1" applyAlignment="1">
      <alignment vertical="top"/>
    </xf>
    <xf numFmtId="0" fontId="45" fillId="35" borderId="106" xfId="0" applyFont="1" applyFill="1" applyBorder="1" applyAlignment="1">
      <alignment vertical="top"/>
    </xf>
    <xf numFmtId="165" fontId="45" fillId="35" borderId="106" xfId="1" applyNumberFormat="1" applyFont="1" applyFill="1" applyBorder="1" applyAlignment="1">
      <alignment vertical="top"/>
    </xf>
    <xf numFmtId="165" fontId="45" fillId="34" borderId="114" xfId="1" applyNumberFormat="1" applyFont="1" applyFill="1" applyBorder="1" applyAlignment="1">
      <alignment vertical="top"/>
    </xf>
    <xf numFmtId="0" fontId="45" fillId="34" borderId="112" xfId="0" applyFont="1" applyFill="1" applyBorder="1" applyAlignment="1">
      <alignment vertical="top"/>
    </xf>
    <xf numFmtId="165" fontId="45" fillId="34" borderId="112" xfId="1" applyNumberFormat="1" applyFont="1" applyFill="1" applyBorder="1" applyAlignment="1">
      <alignment vertical="top"/>
    </xf>
    <xf numFmtId="165" fontId="45" fillId="34" borderId="124" xfId="1" applyNumberFormat="1" applyFont="1" applyFill="1" applyBorder="1" applyAlignment="1">
      <alignment vertical="top"/>
    </xf>
    <xf numFmtId="0" fontId="45" fillId="34" borderId="82" xfId="0" applyFont="1" applyFill="1" applyBorder="1" applyAlignment="1">
      <alignment vertical="top"/>
    </xf>
    <xf numFmtId="165" fontId="45" fillId="34" borderId="82" xfId="1" applyNumberFormat="1" applyFont="1" applyFill="1" applyBorder="1" applyAlignment="1">
      <alignment vertical="top"/>
    </xf>
    <xf numFmtId="0" fontId="9" fillId="6" borderId="28" xfId="0" applyFont="1" applyFill="1" applyBorder="1" applyAlignment="1">
      <alignment horizontal="left" vertical="center" wrapText="1"/>
    </xf>
    <xf numFmtId="14" fontId="44" fillId="44" borderId="8" xfId="0" applyNumberFormat="1" applyFont="1" applyFill="1" applyBorder="1" applyAlignment="1" applyProtection="1">
      <alignment horizontal="left"/>
      <protection locked="0"/>
    </xf>
    <xf numFmtId="0" fontId="8" fillId="5" borderId="46" xfId="0" applyFont="1" applyFill="1" applyBorder="1" applyAlignment="1">
      <alignment horizontal="left" vertical="top"/>
    </xf>
    <xf numFmtId="0" fontId="9" fillId="6" borderId="24" xfId="0" applyFont="1" applyFill="1" applyBorder="1" applyAlignment="1">
      <alignment horizontal="left" vertical="center" wrapText="1"/>
    </xf>
    <xf numFmtId="0" fontId="9" fillId="6" borderId="37" xfId="0" applyFont="1" applyFill="1" applyBorder="1" applyAlignment="1">
      <alignment wrapText="1"/>
    </xf>
    <xf numFmtId="0" fontId="9" fillId="6" borderId="38" xfId="0" applyFont="1" applyFill="1" applyBorder="1" applyAlignment="1">
      <alignment horizontal="left" vertical="center" wrapText="1"/>
    </xf>
    <xf numFmtId="0" fontId="98" fillId="7" borderId="0" xfId="0" applyFont="1" applyFill="1"/>
    <xf numFmtId="0" fontId="0" fillId="7" borderId="0" xfId="0" applyFill="1"/>
    <xf numFmtId="0" fontId="0" fillId="45" borderId="0" xfId="0" applyFill="1"/>
    <xf numFmtId="6" fontId="0" fillId="9" borderId="48" xfId="0" applyNumberFormat="1" applyFill="1" applyBorder="1"/>
    <xf numFmtId="0" fontId="99" fillId="45" borderId="0" xfId="0" applyFont="1" applyFill="1"/>
    <xf numFmtId="165" fontId="0" fillId="47" borderId="0" xfId="0" applyNumberFormat="1" applyFill="1" applyAlignment="1">
      <alignment horizontal="center"/>
    </xf>
    <xf numFmtId="0" fontId="48" fillId="47" borderId="0" xfId="0" applyFont="1" applyFill="1"/>
    <xf numFmtId="0" fontId="0" fillId="47" borderId="0" xfId="0" applyFill="1"/>
    <xf numFmtId="165" fontId="0" fillId="49" borderId="0" xfId="0" applyNumberFormat="1" applyFill="1" applyProtection="1">
      <protection hidden="1"/>
    </xf>
    <xf numFmtId="165" fontId="48" fillId="49" borderId="0" xfId="0" applyNumberFormat="1" applyFont="1" applyFill="1"/>
    <xf numFmtId="165" fontId="0" fillId="49" borderId="0" xfId="0" applyNumberFormat="1" applyFill="1"/>
    <xf numFmtId="0" fontId="97" fillId="50" borderId="0" xfId="0" applyFont="1" applyFill="1"/>
    <xf numFmtId="0" fontId="83" fillId="50" borderId="0" xfId="0" applyFont="1" applyFill="1"/>
    <xf numFmtId="0" fontId="103" fillId="51" borderId="0" xfId="0" applyFont="1" applyFill="1" applyAlignment="1">
      <alignment vertical="center"/>
    </xf>
    <xf numFmtId="0" fontId="103" fillId="51" borderId="0" xfId="0" applyFont="1" applyFill="1"/>
    <xf numFmtId="0" fontId="0" fillId="51" borderId="0" xfId="0" applyFill="1"/>
    <xf numFmtId="2" fontId="0" fillId="45" borderId="0" xfId="0" applyNumberFormat="1" applyFill="1"/>
    <xf numFmtId="0" fontId="48" fillId="45" borderId="0" xfId="0" applyFont="1" applyFill="1"/>
    <xf numFmtId="2" fontId="48" fillId="45" borderId="0" xfId="0" applyNumberFormat="1" applyFont="1" applyFill="1"/>
    <xf numFmtId="0" fontId="14" fillId="32" borderId="0" xfId="0" applyFont="1" applyFill="1" applyAlignment="1">
      <alignment horizontal="right" vertical="top" wrapText="1"/>
    </xf>
    <xf numFmtId="0" fontId="80" fillId="35" borderId="0" xfId="0" applyFont="1" applyFill="1" applyAlignment="1">
      <alignment vertical="top" wrapText="1"/>
    </xf>
    <xf numFmtId="0" fontId="80" fillId="34" borderId="0" xfId="0" applyFont="1" applyFill="1" applyAlignment="1">
      <alignment vertical="top" wrapText="1"/>
    </xf>
    <xf numFmtId="0" fontId="80" fillId="34" borderId="0" xfId="0" applyFont="1" applyFill="1" applyAlignment="1">
      <alignment vertical="top"/>
    </xf>
    <xf numFmtId="0" fontId="80" fillId="35" borderId="0" xfId="0" applyFont="1" applyFill="1" applyAlignment="1">
      <alignment vertical="top"/>
    </xf>
    <xf numFmtId="0" fontId="79" fillId="35" borderId="0" xfId="0" applyFont="1" applyFill="1" applyAlignment="1">
      <alignment vertical="top"/>
    </xf>
    <xf numFmtId="0" fontId="79" fillId="34" borderId="0" xfId="0" applyFont="1" applyFill="1" applyAlignment="1">
      <alignment vertical="top"/>
    </xf>
    <xf numFmtId="0" fontId="81" fillId="35" borderId="0" xfId="0" applyFont="1" applyFill="1" applyAlignment="1">
      <alignment vertical="top"/>
    </xf>
    <xf numFmtId="0" fontId="93" fillId="34" borderId="0" xfId="0" applyFont="1" applyFill="1" applyAlignment="1">
      <alignment vertical="top"/>
    </xf>
    <xf numFmtId="14" fontId="14" fillId="30" borderId="0" xfId="0" applyNumberFormat="1" applyFont="1" applyFill="1" applyAlignment="1">
      <alignment horizontal="right" vertical="top" wrapText="1"/>
    </xf>
    <xf numFmtId="14" fontId="14" fillId="31" borderId="0" xfId="0" applyNumberFormat="1" applyFont="1" applyFill="1" applyAlignment="1">
      <alignment horizontal="right" vertical="top" wrapText="1"/>
    </xf>
    <xf numFmtId="0" fontId="14" fillId="31" borderId="0" xfId="0" applyFont="1" applyFill="1" applyAlignment="1">
      <alignment horizontal="right" vertical="top" wrapText="1"/>
    </xf>
    <xf numFmtId="0" fontId="14" fillId="30" borderId="0" xfId="0" applyFont="1" applyFill="1" applyAlignment="1">
      <alignment horizontal="right" vertical="top" wrapText="1"/>
    </xf>
    <xf numFmtId="0" fontId="10" fillId="19" borderId="128" xfId="0" applyFont="1" applyFill="1" applyBorder="1"/>
    <xf numFmtId="165" fontId="21" fillId="21" borderId="129" xfId="0" applyNumberFormat="1" applyFont="1" applyFill="1" applyBorder="1" applyProtection="1">
      <protection locked="0"/>
    </xf>
    <xf numFmtId="0" fontId="24" fillId="9" borderId="47" xfId="4" applyFont="1" applyFill="1" applyBorder="1" applyAlignment="1" applyProtection="1">
      <alignment horizontal="left"/>
    </xf>
    <xf numFmtId="0" fontId="7" fillId="9" borderId="47" xfId="0" applyFont="1" applyFill="1" applyBorder="1" applyAlignment="1">
      <alignment horizontal="center"/>
    </xf>
    <xf numFmtId="0" fontId="7" fillId="9" borderId="47" xfId="0" applyFont="1" applyFill="1" applyBorder="1" applyAlignment="1">
      <alignment horizontal="fill"/>
    </xf>
    <xf numFmtId="0" fontId="7" fillId="20" borderId="47" xfId="0" applyFont="1" applyFill="1" applyBorder="1"/>
    <xf numFmtId="0" fontId="26" fillId="23" borderId="130" xfId="4" applyFont="1" applyFill="1" applyBorder="1" applyAlignment="1" applyProtection="1"/>
    <xf numFmtId="0" fontId="24" fillId="23" borderId="130" xfId="4" applyFont="1" applyFill="1" applyBorder="1" applyAlignment="1" applyProtection="1">
      <alignment horizontal="left"/>
    </xf>
    <xf numFmtId="0" fontId="24" fillId="23" borderId="130" xfId="4" applyFont="1" applyFill="1" applyBorder="1" applyAlignment="1" applyProtection="1">
      <alignment horizontal="center"/>
    </xf>
    <xf numFmtId="0" fontId="24" fillId="24" borderId="130" xfId="4" applyFont="1" applyFill="1" applyBorder="1" applyAlignment="1" applyProtection="1">
      <alignment horizontal="center"/>
    </xf>
    <xf numFmtId="0" fontId="24" fillId="23" borderId="55" xfId="4" applyFont="1" applyFill="1" applyBorder="1" applyAlignment="1" applyProtection="1">
      <alignment horizontal="center"/>
    </xf>
    <xf numFmtId="0" fontId="24" fillId="23" borderId="54" xfId="4" applyFont="1" applyFill="1" applyBorder="1" applyAlignment="1" applyProtection="1">
      <alignment horizontal="center"/>
    </xf>
    <xf numFmtId="0" fontId="24" fillId="24" borderId="55" xfId="4" applyFont="1" applyFill="1" applyBorder="1" applyAlignment="1" applyProtection="1">
      <alignment horizontal="center"/>
    </xf>
    <xf numFmtId="0" fontId="24" fillId="24" borderId="11" xfId="4" applyFont="1" applyFill="1" applyBorder="1" applyAlignment="1" applyProtection="1">
      <alignment horizontal="center"/>
    </xf>
    <xf numFmtId="0" fontId="24" fillId="24" borderId="54" xfId="4" applyFont="1" applyFill="1" applyBorder="1" applyAlignment="1" applyProtection="1">
      <alignment horizontal="fill"/>
    </xf>
    <xf numFmtId="1" fontId="9" fillId="44" borderId="25" xfId="3" applyNumberFormat="1" applyFont="1" applyFill="1" applyBorder="1" applyAlignment="1" applyProtection="1">
      <alignment horizontal="right" vertical="top"/>
    </xf>
    <xf numFmtId="0" fontId="94" fillId="4" borderId="0" xfId="0" applyFont="1" applyFill="1" applyAlignment="1">
      <alignment vertical="top" wrapText="1"/>
    </xf>
    <xf numFmtId="0" fontId="44" fillId="44" borderId="113" xfId="0" applyFont="1" applyFill="1" applyBorder="1" applyAlignment="1">
      <alignment horizontal="left"/>
    </xf>
    <xf numFmtId="14" fontId="44" fillId="44" borderId="8" xfId="0" applyNumberFormat="1" applyFont="1" applyFill="1" applyBorder="1" applyAlignment="1">
      <alignment horizontal="left"/>
    </xf>
    <xf numFmtId="165" fontId="21" fillId="41" borderId="26" xfId="3" applyNumberFormat="1" applyFont="1" applyFill="1" applyBorder="1" applyProtection="1"/>
    <xf numFmtId="0" fontId="44" fillId="44" borderId="33" xfId="0" applyFont="1" applyFill="1" applyBorder="1" applyAlignment="1">
      <alignment horizontal="left" vertical="center"/>
    </xf>
    <xf numFmtId="14" fontId="9" fillId="9" borderId="0" xfId="0" applyNumberFormat="1" applyFont="1" applyFill="1" applyAlignment="1">
      <alignment horizontal="centerContinuous"/>
    </xf>
    <xf numFmtId="0" fontId="44" fillId="9" borderId="0" xfId="0" applyFont="1" applyFill="1" applyAlignment="1">
      <alignment horizontal="left" vertical="center"/>
    </xf>
    <xf numFmtId="14" fontId="9" fillId="44" borderId="40" xfId="0" applyNumberFormat="1" applyFont="1" applyFill="1" applyBorder="1" applyAlignment="1">
      <alignment horizontal="left"/>
    </xf>
    <xf numFmtId="165" fontId="9" fillId="21" borderId="14" xfId="0" applyNumberFormat="1" applyFont="1" applyFill="1" applyBorder="1"/>
    <xf numFmtId="165" fontId="9" fillId="9" borderId="0" xfId="0" applyNumberFormat="1" applyFont="1" applyFill="1"/>
    <xf numFmtId="165" fontId="44" fillId="6" borderId="15" xfId="7" applyNumberFormat="1" applyFont="1" applyFill="1" applyBorder="1" applyAlignment="1" applyProtection="1">
      <alignment horizontal="center" vertical="center"/>
    </xf>
    <xf numFmtId="165" fontId="44" fillId="6" borderId="107" xfId="7" applyNumberFormat="1" applyFont="1" applyFill="1" applyBorder="1" applyAlignment="1" applyProtection="1">
      <alignment horizontal="center" vertical="center"/>
    </xf>
    <xf numFmtId="165" fontId="45" fillId="35" borderId="47" xfId="1" applyNumberFormat="1" applyFont="1" applyFill="1" applyBorder="1" applyAlignment="1" applyProtection="1"/>
    <xf numFmtId="165" fontId="45" fillId="35" borderId="112" xfId="1" applyNumberFormat="1" applyFont="1" applyFill="1" applyBorder="1" applyAlignment="1" applyProtection="1"/>
    <xf numFmtId="165" fontId="45" fillId="34" borderId="47" xfId="1" applyNumberFormat="1" applyFont="1" applyFill="1" applyBorder="1" applyAlignment="1" applyProtection="1"/>
    <xf numFmtId="165" fontId="45" fillId="34" borderId="112" xfId="1" applyNumberFormat="1" applyFont="1" applyFill="1" applyBorder="1" applyAlignment="1" applyProtection="1"/>
    <xf numFmtId="0" fontId="14" fillId="34" borderId="23" xfId="0" applyFont="1" applyFill="1" applyBorder="1" applyAlignment="1">
      <alignment horizontal="left" vertical="top" wrapText="1"/>
    </xf>
    <xf numFmtId="1" fontId="9" fillId="9" borderId="0" xfId="3" applyNumberFormat="1" applyFont="1" applyFill="1" applyBorder="1" applyAlignment="1" applyProtection="1">
      <alignment horizontal="right" vertical="top"/>
    </xf>
    <xf numFmtId="165" fontId="45" fillId="35" borderId="115" xfId="1" applyNumberFormat="1" applyFont="1" applyFill="1" applyBorder="1" applyAlignment="1" applyProtection="1"/>
    <xf numFmtId="165" fontId="45" fillId="35" borderId="106" xfId="1" applyNumberFormat="1" applyFont="1" applyFill="1" applyBorder="1" applyAlignment="1" applyProtection="1"/>
    <xf numFmtId="0" fontId="14" fillId="35" borderId="23" xfId="0" applyFont="1" applyFill="1" applyBorder="1" applyAlignment="1">
      <alignment horizontal="left" vertical="top" wrapText="1"/>
    </xf>
    <xf numFmtId="165" fontId="45" fillId="34" borderId="115" xfId="1" applyNumberFormat="1" applyFont="1" applyFill="1" applyBorder="1" applyAlignment="1" applyProtection="1"/>
    <xf numFmtId="165" fontId="45" fillId="34" borderId="106" xfId="1" applyNumberFormat="1" applyFont="1" applyFill="1" applyBorder="1" applyAlignment="1" applyProtection="1"/>
    <xf numFmtId="0" fontId="14" fillId="34" borderId="106" xfId="0" applyFont="1" applyFill="1" applyBorder="1" applyAlignment="1">
      <alignment horizontal="left" vertical="top" wrapText="1"/>
    </xf>
    <xf numFmtId="165" fontId="45" fillId="35" borderId="114" xfId="1" applyNumberFormat="1" applyFont="1" applyFill="1" applyBorder="1" applyAlignment="1" applyProtection="1">
      <alignment vertical="top"/>
    </xf>
    <xf numFmtId="165" fontId="45" fillId="35" borderId="112" xfId="1" applyNumberFormat="1" applyFont="1" applyFill="1" applyBorder="1" applyAlignment="1" applyProtection="1">
      <alignment vertical="top"/>
    </xf>
    <xf numFmtId="0" fontId="14" fillId="35" borderId="112" xfId="0" applyFont="1" applyFill="1" applyBorder="1" applyAlignment="1">
      <alignment horizontal="left" vertical="top" wrapText="1"/>
    </xf>
    <xf numFmtId="165" fontId="21" fillId="9" borderId="0" xfId="3" applyNumberFormat="1" applyFont="1" applyFill="1" applyBorder="1" applyProtection="1"/>
    <xf numFmtId="165" fontId="45" fillId="34" borderId="115" xfId="1" applyNumberFormat="1" applyFont="1" applyFill="1" applyBorder="1" applyAlignment="1" applyProtection="1">
      <alignment vertical="top"/>
    </xf>
    <xf numFmtId="165" fontId="45" fillId="34" borderId="106" xfId="1" applyNumberFormat="1" applyFont="1" applyFill="1" applyBorder="1" applyAlignment="1" applyProtection="1">
      <alignment vertical="top"/>
    </xf>
    <xf numFmtId="0" fontId="14" fillId="34" borderId="19" xfId="0" applyFont="1" applyFill="1" applyBorder="1" applyAlignment="1">
      <alignment horizontal="left" vertical="top" wrapText="1"/>
    </xf>
    <xf numFmtId="165" fontId="45" fillId="35" borderId="57" xfId="1" applyNumberFormat="1" applyFont="1" applyFill="1" applyBorder="1" applyAlignment="1" applyProtection="1">
      <alignment vertical="top"/>
    </xf>
    <xf numFmtId="165" fontId="45" fillId="35" borderId="106" xfId="1" applyNumberFormat="1" applyFont="1" applyFill="1" applyBorder="1" applyAlignment="1" applyProtection="1">
      <alignment vertical="top"/>
    </xf>
    <xf numFmtId="0" fontId="14" fillId="35" borderId="19" xfId="0" applyFont="1" applyFill="1" applyBorder="1" applyAlignment="1">
      <alignment horizontal="left" vertical="top" wrapText="1"/>
    </xf>
    <xf numFmtId="0" fontId="45" fillId="34" borderId="19" xfId="0" applyFont="1" applyFill="1" applyBorder="1" applyAlignment="1">
      <alignment horizontal="left" vertical="top" wrapText="1"/>
    </xf>
    <xf numFmtId="0" fontId="14" fillId="35" borderId="43" xfId="0" applyFont="1" applyFill="1" applyBorder="1" applyAlignment="1">
      <alignment horizontal="left" vertical="top" wrapText="1"/>
    </xf>
    <xf numFmtId="0" fontId="14" fillId="34" borderId="43" xfId="0" applyFont="1" applyFill="1" applyBorder="1" applyAlignment="1">
      <alignment horizontal="left" vertical="top" wrapText="1"/>
    </xf>
    <xf numFmtId="0" fontId="14" fillId="35" borderId="41" xfId="0" applyFont="1" applyFill="1" applyBorder="1" applyAlignment="1">
      <alignment horizontal="left" vertical="top" wrapText="1"/>
    </xf>
    <xf numFmtId="165" fontId="45" fillId="34" borderId="47" xfId="1" applyNumberFormat="1" applyFont="1" applyFill="1" applyBorder="1" applyAlignment="1" applyProtection="1">
      <alignment vertical="top"/>
    </xf>
    <xf numFmtId="165" fontId="45" fillId="34" borderId="112" xfId="1" applyNumberFormat="1" applyFont="1" applyFill="1" applyBorder="1" applyAlignment="1" applyProtection="1">
      <alignment vertical="top"/>
    </xf>
    <xf numFmtId="0" fontId="14" fillId="13" borderId="2" xfId="0" applyFont="1" applyFill="1" applyBorder="1" applyAlignment="1">
      <alignment horizontal="left" vertical="top" wrapText="1"/>
    </xf>
    <xf numFmtId="165" fontId="45" fillId="34" borderId="57" xfId="1" applyNumberFormat="1" applyFont="1" applyFill="1" applyBorder="1" applyAlignment="1" applyProtection="1">
      <alignment vertical="top"/>
    </xf>
    <xf numFmtId="0" fontId="14" fillId="13" borderId="19" xfId="0" applyFont="1" applyFill="1" applyBorder="1" applyAlignment="1">
      <alignment horizontal="left" vertical="top" wrapText="1"/>
    </xf>
    <xf numFmtId="165" fontId="45" fillId="34" borderId="41" xfId="1" applyNumberFormat="1" applyFont="1" applyFill="1" applyBorder="1" applyAlignment="1" applyProtection="1">
      <alignment vertical="top"/>
    </xf>
    <xf numFmtId="165" fontId="45" fillId="34" borderId="82" xfId="1" applyNumberFormat="1" applyFont="1" applyFill="1" applyBorder="1" applyAlignment="1" applyProtection="1">
      <alignment vertical="top"/>
    </xf>
    <xf numFmtId="0" fontId="14" fillId="13" borderId="82" xfId="0" applyFont="1" applyFill="1" applyBorder="1" applyAlignment="1">
      <alignment horizontal="left" vertical="top" wrapText="1"/>
    </xf>
    <xf numFmtId="165" fontId="21" fillId="21" borderId="22" xfId="0" applyNumberFormat="1" applyFont="1" applyFill="1" applyBorder="1"/>
    <xf numFmtId="165" fontId="21" fillId="21" borderId="26" xfId="0" applyNumberFormat="1" applyFont="1" applyFill="1" applyBorder="1"/>
    <xf numFmtId="165" fontId="44" fillId="6" borderId="112" xfId="7" applyNumberFormat="1" applyFont="1" applyFill="1" applyBorder="1" applyAlignment="1" applyProtection="1">
      <alignment horizontal="center" vertical="center"/>
    </xf>
    <xf numFmtId="164" fontId="44" fillId="6" borderId="112" xfId="7" applyFont="1" applyFill="1" applyBorder="1" applyAlignment="1" applyProtection="1">
      <alignment horizontal="center" vertical="center"/>
    </xf>
    <xf numFmtId="164" fontId="44" fillId="6" borderId="81" xfId="7" applyFont="1" applyFill="1" applyBorder="1" applyAlignment="1" applyProtection="1">
      <alignment horizontal="center" vertical="center"/>
    </xf>
    <xf numFmtId="165" fontId="45" fillId="35" borderId="114" xfId="1" applyNumberFormat="1" applyFont="1" applyFill="1" applyBorder="1" applyAlignment="1" applyProtection="1"/>
    <xf numFmtId="0" fontId="14" fillId="35" borderId="2" xfId="0" applyFont="1" applyFill="1" applyBorder="1" applyAlignment="1">
      <alignment horizontal="left" vertical="top" wrapText="1"/>
    </xf>
    <xf numFmtId="165" fontId="45" fillId="35" borderId="57" xfId="1" applyNumberFormat="1" applyFont="1" applyFill="1" applyBorder="1" applyAlignment="1" applyProtection="1"/>
    <xf numFmtId="0" fontId="14" fillId="34" borderId="26" xfId="0" applyFont="1" applyFill="1" applyBorder="1" applyAlignment="1">
      <alignment horizontal="left" vertical="top" wrapText="1"/>
    </xf>
    <xf numFmtId="0" fontId="14" fillId="35" borderId="26" xfId="0" applyFont="1" applyFill="1" applyBorder="1" applyAlignment="1">
      <alignment horizontal="left" vertical="top" wrapText="1"/>
    </xf>
    <xf numFmtId="0" fontId="14" fillId="35" borderId="14" xfId="0" applyFont="1" applyFill="1" applyBorder="1" applyAlignment="1">
      <alignment horizontal="left" vertical="top" wrapText="1"/>
    </xf>
    <xf numFmtId="165" fontId="45" fillId="34" borderId="114" xfId="1" applyNumberFormat="1" applyFont="1" applyFill="1" applyBorder="1" applyAlignment="1" applyProtection="1"/>
    <xf numFmtId="0" fontId="14" fillId="13" borderId="25" xfId="0" applyFont="1" applyFill="1" applyBorder="1" applyAlignment="1">
      <alignment horizontal="left" vertical="top" wrapText="1"/>
    </xf>
    <xf numFmtId="0" fontId="14" fillId="13" borderId="22" xfId="0" applyFont="1" applyFill="1" applyBorder="1" applyAlignment="1">
      <alignment horizontal="left" vertical="top" wrapText="1"/>
    </xf>
    <xf numFmtId="165" fontId="45" fillId="34" borderId="124" xfId="1" applyNumberFormat="1" applyFont="1" applyFill="1" applyBorder="1" applyAlignment="1" applyProtection="1"/>
    <xf numFmtId="165" fontId="45" fillId="34" borderId="82" xfId="1" applyNumberFormat="1" applyFont="1" applyFill="1" applyBorder="1" applyAlignment="1" applyProtection="1"/>
    <xf numFmtId="0" fontId="14" fillId="13" borderId="76" xfId="0" applyFont="1" applyFill="1" applyBorder="1" applyAlignment="1">
      <alignment horizontal="left" vertical="top" wrapText="1"/>
    </xf>
    <xf numFmtId="165" fontId="21" fillId="21" borderId="25" xfId="0" applyNumberFormat="1" applyFont="1" applyFill="1" applyBorder="1"/>
    <xf numFmtId="165" fontId="21" fillId="21" borderId="129" xfId="0" applyNumberFormat="1" applyFont="1" applyFill="1" applyBorder="1"/>
    <xf numFmtId="165" fontId="44" fillId="6" borderId="126" xfId="7" applyNumberFormat="1" applyFont="1" applyFill="1" applyBorder="1" applyAlignment="1" applyProtection="1">
      <alignment horizontal="center" vertical="center"/>
    </xf>
    <xf numFmtId="0" fontId="14" fillId="34" borderId="22" xfId="0" applyFont="1" applyFill="1" applyBorder="1" applyAlignment="1">
      <alignment horizontal="left" vertical="top" wrapText="1"/>
    </xf>
    <xf numFmtId="0" fontId="14" fillId="34" borderId="40" xfId="0" applyFont="1" applyFill="1" applyBorder="1" applyAlignment="1">
      <alignment horizontal="left" vertical="top" wrapText="1"/>
    </xf>
    <xf numFmtId="0" fontId="14" fillId="35" borderId="25" xfId="0" applyFont="1" applyFill="1" applyBorder="1" applyAlignment="1">
      <alignment horizontal="left" vertical="top" wrapText="1"/>
    </xf>
    <xf numFmtId="0" fontId="14" fillId="34" borderId="25" xfId="0" applyFont="1" applyFill="1" applyBorder="1" applyAlignment="1">
      <alignment horizontal="left" vertical="top" wrapText="1"/>
    </xf>
    <xf numFmtId="165" fontId="45" fillId="35" borderId="0" xfId="1" applyNumberFormat="1" applyFont="1" applyFill="1" applyBorder="1" applyAlignment="1" applyProtection="1"/>
    <xf numFmtId="165" fontId="45" fillId="35" borderId="126" xfId="1" applyNumberFormat="1" applyFont="1" applyFill="1" applyBorder="1" applyAlignment="1" applyProtection="1"/>
    <xf numFmtId="0" fontId="14" fillId="13" borderId="99" xfId="0" applyFont="1" applyFill="1" applyBorder="1" applyAlignment="1">
      <alignment horizontal="left" vertical="top" wrapText="1"/>
    </xf>
    <xf numFmtId="0" fontId="14" fillId="15" borderId="22" xfId="0" applyFont="1" applyFill="1" applyBorder="1" applyAlignment="1">
      <alignment horizontal="left" vertical="top" wrapText="1"/>
    </xf>
    <xf numFmtId="0" fontId="14" fillId="13" borderId="14" xfId="0" applyFont="1" applyFill="1" applyBorder="1" applyAlignment="1">
      <alignment horizontal="left" vertical="top" wrapText="1"/>
    </xf>
    <xf numFmtId="14" fontId="9" fillId="44" borderId="8" xfId="0" applyNumberFormat="1" applyFont="1" applyFill="1" applyBorder="1" applyAlignment="1" applyProtection="1">
      <alignment horizontal="left"/>
      <protection locked="0"/>
    </xf>
    <xf numFmtId="0" fontId="47" fillId="42" borderId="0" xfId="0" applyFont="1" applyFill="1" applyAlignment="1">
      <alignment horizontal="left" vertical="top" wrapText="1"/>
    </xf>
    <xf numFmtId="0" fontId="14" fillId="52" borderId="0" xfId="0" applyFont="1" applyFill="1" applyAlignment="1">
      <alignment vertical="top" wrapText="1"/>
    </xf>
    <xf numFmtId="165" fontId="14" fillId="52" borderId="0" xfId="0" applyNumberFormat="1" applyFont="1" applyFill="1" applyAlignment="1">
      <alignment vertical="top" wrapText="1"/>
    </xf>
    <xf numFmtId="0" fontId="14" fillId="42" borderId="0" xfId="0" applyFont="1" applyFill="1" applyAlignment="1">
      <alignment horizontal="left" vertical="top" wrapText="1"/>
    </xf>
    <xf numFmtId="165" fontId="14" fillId="42" borderId="0" xfId="0" applyNumberFormat="1" applyFont="1" applyFill="1" applyAlignment="1">
      <alignment horizontal="right"/>
    </xf>
    <xf numFmtId="14" fontId="18" fillId="9" borderId="0" xfId="3" applyNumberFormat="1" applyFont="1" applyFill="1" applyBorder="1" applyAlignment="1" applyProtection="1">
      <alignment horizontal="left"/>
    </xf>
    <xf numFmtId="0" fontId="9" fillId="9" borderId="0" xfId="0" applyFont="1" applyFill="1" applyAlignment="1">
      <alignment horizontal="left" vertical="center"/>
    </xf>
    <xf numFmtId="165" fontId="10" fillId="43" borderId="39" xfId="0" applyNumberFormat="1" applyFont="1" applyFill="1" applyBorder="1" applyAlignment="1">
      <alignment horizontal="left"/>
    </xf>
    <xf numFmtId="0" fontId="18" fillId="9" borderId="0" xfId="0" applyFont="1" applyFill="1" applyAlignment="1">
      <alignment vertical="top" wrapText="1"/>
    </xf>
    <xf numFmtId="0" fontId="10" fillId="22" borderId="55" xfId="0" applyFont="1" applyFill="1" applyBorder="1" applyAlignment="1">
      <alignment horizontal="left"/>
    </xf>
    <xf numFmtId="164" fontId="9" fillId="6" borderId="107" xfId="7" applyFont="1" applyFill="1" applyBorder="1" applyAlignment="1" applyProtection="1">
      <alignment horizontal="center" vertical="center"/>
    </xf>
    <xf numFmtId="165" fontId="9" fillId="6" borderId="107" xfId="7" applyNumberFormat="1" applyFont="1" applyFill="1" applyBorder="1" applyAlignment="1" applyProtection="1">
      <alignment horizontal="center" vertical="center"/>
    </xf>
    <xf numFmtId="0" fontId="9" fillId="6" borderId="107" xfId="0" applyFont="1" applyFill="1" applyBorder="1" applyAlignment="1">
      <alignment horizontal="center" vertical="center"/>
    </xf>
    <xf numFmtId="165" fontId="14" fillId="34" borderId="106" xfId="1" applyNumberFormat="1" applyFont="1" applyFill="1" applyBorder="1" applyAlignment="1" applyProtection="1">
      <alignment vertical="top"/>
    </xf>
    <xf numFmtId="165" fontId="14" fillId="35" borderId="106" xfId="1" applyNumberFormat="1" applyFont="1" applyFill="1" applyBorder="1" applyAlignment="1" applyProtection="1">
      <alignment vertical="top"/>
    </xf>
    <xf numFmtId="0" fontId="94" fillId="9" borderId="0" xfId="0" applyFont="1" applyFill="1" applyAlignment="1">
      <alignment vertical="top" wrapText="1"/>
    </xf>
    <xf numFmtId="0" fontId="6" fillId="9" borderId="0" xfId="0" applyFont="1" applyFill="1"/>
    <xf numFmtId="165" fontId="14" fillId="9" borderId="0" xfId="1" applyNumberFormat="1" applyFont="1" applyFill="1" applyBorder="1" applyAlignment="1" applyProtection="1">
      <alignment vertical="top"/>
    </xf>
    <xf numFmtId="0" fontId="14" fillId="9" borderId="0" xfId="0" applyFont="1" applyFill="1" applyAlignment="1">
      <alignment vertical="top"/>
    </xf>
    <xf numFmtId="0" fontId="14" fillId="9" borderId="0" xfId="0" applyFont="1" applyFill="1" applyAlignment="1">
      <alignment horizontal="fill" vertical="top" wrapText="1" readingOrder="1"/>
    </xf>
    <xf numFmtId="0" fontId="14" fillId="9" borderId="0" xfId="0" applyFont="1" applyFill="1" applyAlignment="1">
      <alignment horizontal="left" vertical="top" wrapText="1"/>
    </xf>
    <xf numFmtId="165" fontId="14" fillId="34" borderId="112" xfId="1" applyNumberFormat="1" applyFont="1" applyFill="1" applyBorder="1" applyAlignment="1" applyProtection="1">
      <alignment vertical="top"/>
    </xf>
    <xf numFmtId="0" fontId="9" fillId="6" borderId="24" xfId="0" applyFont="1" applyFill="1" applyBorder="1" applyAlignment="1">
      <alignment horizontal="left" vertical="top" wrapText="1"/>
    </xf>
    <xf numFmtId="165" fontId="14" fillId="35" borderId="82" xfId="1" applyNumberFormat="1" applyFont="1" applyFill="1" applyBorder="1" applyAlignment="1" applyProtection="1">
      <alignment vertical="top"/>
    </xf>
    <xf numFmtId="0" fontId="9" fillId="6" borderId="37" xfId="0" applyFont="1" applyFill="1" applyBorder="1" applyAlignment="1">
      <alignment vertical="top" wrapText="1"/>
    </xf>
    <xf numFmtId="0" fontId="9" fillId="6" borderId="24" xfId="0" applyFont="1" applyFill="1" applyBorder="1" applyAlignment="1">
      <alignment vertical="top" wrapText="1"/>
    </xf>
    <xf numFmtId="0" fontId="9" fillId="6" borderId="38" xfId="0" applyFont="1" applyFill="1" applyBorder="1" applyAlignment="1">
      <alignment horizontal="left" vertical="top" wrapText="1"/>
    </xf>
    <xf numFmtId="0" fontId="8" fillId="9" borderId="0" xfId="0" applyFont="1" applyFill="1" applyAlignment="1">
      <alignment horizontal="right" vertical="top"/>
    </xf>
    <xf numFmtId="165" fontId="10" fillId="9" borderId="0" xfId="0" applyNumberFormat="1" applyFont="1" applyFill="1" applyAlignment="1">
      <alignment vertical="top"/>
    </xf>
    <xf numFmtId="165" fontId="14" fillId="34" borderId="126" xfId="1" applyNumberFormat="1" applyFont="1" applyFill="1" applyBorder="1" applyAlignment="1" applyProtection="1"/>
    <xf numFmtId="165" fontId="14" fillId="35" borderId="106" xfId="1" applyNumberFormat="1" applyFont="1" applyFill="1" applyBorder="1" applyAlignment="1" applyProtection="1"/>
    <xf numFmtId="165" fontId="14" fillId="34" borderId="106" xfId="1" applyNumberFormat="1" applyFont="1" applyFill="1" applyBorder="1" applyAlignment="1" applyProtection="1"/>
    <xf numFmtId="165" fontId="14" fillId="35" borderId="57" xfId="1" applyNumberFormat="1" applyFont="1" applyFill="1" applyBorder="1" applyAlignment="1" applyProtection="1"/>
    <xf numFmtId="165" fontId="14" fillId="34" borderId="131" xfId="1" applyNumberFormat="1" applyFont="1" applyFill="1" applyBorder="1" applyAlignment="1" applyProtection="1"/>
    <xf numFmtId="165" fontId="14" fillId="34" borderId="115" xfId="1" applyNumberFormat="1" applyFont="1" applyFill="1" applyBorder="1" applyAlignment="1" applyProtection="1"/>
    <xf numFmtId="165" fontId="5" fillId="4" borderId="0" xfId="0" applyNumberFormat="1" applyFont="1" applyFill="1" applyAlignment="1" applyProtection="1">
      <alignment horizontal="fill"/>
      <protection locked="0"/>
    </xf>
    <xf numFmtId="14" fontId="18" fillId="8" borderId="14" xfId="3" applyNumberFormat="1" applyFont="1" applyFill="1" applyBorder="1" applyAlignment="1" applyProtection="1">
      <alignment horizontal="left"/>
      <protection locked="0"/>
    </xf>
    <xf numFmtId="0" fontId="107" fillId="31" borderId="0" xfId="5" applyFont="1" applyFill="1" applyAlignment="1">
      <alignment vertical="top" wrapText="1"/>
    </xf>
    <xf numFmtId="0" fontId="107" fillId="30" borderId="0" xfId="5" applyFont="1" applyFill="1" applyAlignment="1">
      <alignment vertical="top" wrapText="1"/>
    </xf>
    <xf numFmtId="0" fontId="107" fillId="31" borderId="0" xfId="5" applyNumberFormat="1" applyFont="1" applyFill="1" applyAlignment="1">
      <alignment vertical="top" wrapText="1"/>
    </xf>
    <xf numFmtId="0" fontId="107" fillId="30" borderId="0" xfId="5" applyFont="1" applyFill="1" applyBorder="1" applyAlignment="1">
      <alignment vertical="top" wrapText="1"/>
    </xf>
    <xf numFmtId="0" fontId="107" fillId="31" borderId="0" xfId="5" applyFont="1" applyFill="1" applyBorder="1" applyAlignment="1">
      <alignment vertical="top" wrapText="1"/>
    </xf>
    <xf numFmtId="0" fontId="107" fillId="30" borderId="0" xfId="5" applyFont="1" applyFill="1" applyAlignment="1">
      <alignment vertical="top"/>
    </xf>
    <xf numFmtId="0" fontId="107" fillId="52" borderId="0" xfId="5" applyFont="1" applyFill="1" applyAlignment="1">
      <alignment vertical="top" wrapText="1"/>
    </xf>
    <xf numFmtId="49" fontId="7" fillId="9" borderId="0" xfId="0" applyNumberFormat="1" applyFont="1" applyFill="1"/>
    <xf numFmtId="0" fontId="14" fillId="34" borderId="106" xfId="0" applyFont="1" applyFill="1" applyBorder="1" applyAlignment="1">
      <alignment vertical="top" wrapText="1" readingOrder="1"/>
    </xf>
    <xf numFmtId="0" fontId="14" fillId="35" borderId="106" xfId="0" applyFont="1" applyFill="1" applyBorder="1" applyAlignment="1">
      <alignment vertical="top" wrapText="1" readingOrder="1"/>
    </xf>
    <xf numFmtId="0" fontId="14" fillId="34" borderId="2" xfId="0" applyFont="1" applyFill="1" applyBorder="1" applyAlignment="1" applyProtection="1">
      <alignment vertical="top" wrapText="1" readingOrder="1"/>
      <protection locked="0"/>
    </xf>
    <xf numFmtId="0" fontId="14" fillId="35" borderId="19" xfId="0" applyFont="1" applyFill="1" applyBorder="1" applyAlignment="1" applyProtection="1">
      <alignment vertical="top" wrapText="1" readingOrder="1"/>
      <protection locked="0"/>
    </xf>
    <xf numFmtId="0" fontId="14" fillId="34" borderId="126" xfId="0" applyFont="1" applyFill="1" applyBorder="1" applyAlignment="1" applyProtection="1">
      <alignment vertical="top" wrapText="1" readingOrder="1"/>
      <protection locked="0"/>
    </xf>
    <xf numFmtId="0" fontId="14" fillId="35" borderId="82" xfId="0" applyFont="1" applyFill="1" applyBorder="1" applyAlignment="1" applyProtection="1">
      <alignment vertical="top" wrapText="1" readingOrder="1"/>
      <protection locked="0"/>
    </xf>
    <xf numFmtId="0" fontId="14" fillId="34" borderId="112" xfId="0" applyFont="1" applyFill="1" applyBorder="1" applyAlignment="1" applyProtection="1">
      <alignment vertical="top" wrapText="1" readingOrder="1"/>
      <protection locked="0"/>
    </xf>
    <xf numFmtId="0" fontId="14" fillId="35" borderId="106" xfId="0" applyFont="1" applyFill="1" applyBorder="1" applyAlignment="1" applyProtection="1">
      <alignment vertical="top" wrapText="1" readingOrder="1"/>
      <protection locked="0"/>
    </xf>
    <xf numFmtId="0" fontId="14" fillId="34" borderId="106" xfId="0" applyFont="1" applyFill="1" applyBorder="1" applyAlignment="1" applyProtection="1">
      <alignment vertical="top" wrapText="1" readingOrder="1"/>
      <protection locked="0"/>
    </xf>
    <xf numFmtId="0" fontId="3" fillId="31" borderId="0" xfId="5" applyFill="1" applyAlignment="1">
      <alignment vertical="top" wrapText="1"/>
    </xf>
    <xf numFmtId="0" fontId="3" fillId="30" borderId="0" xfId="5" applyFill="1" applyAlignment="1">
      <alignment vertical="top" wrapText="1"/>
    </xf>
    <xf numFmtId="0" fontId="14" fillId="9" borderId="0" xfId="0" applyFont="1" applyFill="1" applyAlignment="1">
      <alignment vertical="top" wrapText="1" readingOrder="1"/>
    </xf>
    <xf numFmtId="0" fontId="14" fillId="34" borderId="126" xfId="0" applyFont="1" applyFill="1" applyBorder="1" applyProtection="1">
      <protection locked="0"/>
    </xf>
    <xf numFmtId="0" fontId="14" fillId="35" borderId="106" xfId="0" applyFont="1" applyFill="1" applyBorder="1" applyProtection="1">
      <protection locked="0"/>
    </xf>
    <xf numFmtId="0" fontId="14" fillId="34" borderId="106" xfId="0" applyFont="1" applyFill="1" applyBorder="1" applyProtection="1">
      <protection locked="0"/>
    </xf>
    <xf numFmtId="0" fontId="14" fillId="34" borderId="112" xfId="0" applyFont="1" applyFill="1" applyBorder="1" applyProtection="1">
      <protection locked="0"/>
    </xf>
    <xf numFmtId="165" fontId="14" fillId="34" borderId="2" xfId="1" applyNumberFormat="1" applyFont="1" applyFill="1" applyBorder="1" applyAlignment="1" applyProtection="1"/>
    <xf numFmtId="165" fontId="14" fillId="35" borderId="19" xfId="1" applyNumberFormat="1" applyFont="1" applyFill="1" applyBorder="1" applyAlignment="1" applyProtection="1"/>
    <xf numFmtId="165" fontId="14" fillId="35" borderId="82" xfId="1" applyNumberFormat="1" applyFont="1" applyFill="1" applyBorder="1" applyAlignment="1" applyProtection="1"/>
    <xf numFmtId="165" fontId="14" fillId="34" borderId="112" xfId="1" applyNumberFormat="1" applyFont="1" applyFill="1" applyBorder="1" applyAlignment="1" applyProtection="1"/>
    <xf numFmtId="165" fontId="14" fillId="35" borderId="43" xfId="1" applyNumberFormat="1" applyFont="1" applyFill="1" applyBorder="1" applyAlignment="1" applyProtection="1">
      <protection locked="0"/>
    </xf>
    <xf numFmtId="165" fontId="14" fillId="34" borderId="131" xfId="1" applyNumberFormat="1" applyFont="1" applyFill="1" applyBorder="1" applyAlignment="1" applyProtection="1">
      <protection locked="0"/>
    </xf>
    <xf numFmtId="165" fontId="14" fillId="35" borderId="34" xfId="1" applyNumberFormat="1" applyFont="1" applyFill="1" applyBorder="1" applyAlignment="1" applyProtection="1">
      <protection locked="0"/>
    </xf>
    <xf numFmtId="165" fontId="14" fillId="34" borderId="114" xfId="1" applyNumberFormat="1" applyFont="1" applyFill="1" applyBorder="1" applyAlignment="1" applyProtection="1"/>
    <xf numFmtId="165" fontId="14" fillId="34" borderId="114" xfId="1" applyNumberFormat="1" applyFont="1" applyFill="1" applyBorder="1" applyAlignment="1" applyProtection="1">
      <protection locked="0"/>
    </xf>
    <xf numFmtId="0" fontId="8" fillId="5" borderId="3" xfId="0" applyFont="1" applyFill="1" applyBorder="1" applyAlignment="1">
      <alignment horizontal="left"/>
    </xf>
    <xf numFmtId="0" fontId="9" fillId="44" borderId="33" xfId="0" applyFont="1" applyFill="1" applyBorder="1" applyAlignment="1" applyProtection="1">
      <alignment horizontal="left"/>
      <protection locked="0"/>
    </xf>
    <xf numFmtId="0" fontId="5" fillId="4" borderId="27" xfId="0" applyFont="1" applyFill="1" applyBorder="1"/>
    <xf numFmtId="0" fontId="8" fillId="43" borderId="128" xfId="0" applyFont="1" applyFill="1" applyBorder="1"/>
    <xf numFmtId="165" fontId="10" fillId="43" borderId="128" xfId="0" applyNumberFormat="1" applyFont="1" applyFill="1" applyBorder="1" applyAlignment="1">
      <alignment horizontal="left"/>
    </xf>
    <xf numFmtId="0" fontId="18" fillId="43" borderId="10" xfId="0" applyFont="1" applyFill="1" applyBorder="1" applyAlignment="1">
      <alignment wrapText="1"/>
    </xf>
    <xf numFmtId="3" fontId="5" fillId="4" borderId="0" xfId="0" applyNumberFormat="1" applyFont="1" applyFill="1" applyAlignment="1">
      <alignment horizontal="left" vertical="top"/>
    </xf>
    <xf numFmtId="165" fontId="10" fillId="18" borderId="129" xfId="0" applyNumberFormat="1" applyFont="1" applyFill="1" applyBorder="1"/>
    <xf numFmtId="0" fontId="10" fillId="18" borderId="128" xfId="0" applyFont="1" applyFill="1" applyBorder="1"/>
    <xf numFmtId="165" fontId="7" fillId="9" borderId="0" xfId="0" applyNumberFormat="1" applyFont="1" applyFill="1"/>
    <xf numFmtId="0" fontId="14" fillId="34" borderId="3" xfId="0" applyFont="1" applyFill="1" applyBorder="1" applyAlignment="1">
      <alignment horizontal="left" vertical="top" wrapText="1"/>
    </xf>
    <xf numFmtId="0" fontId="14" fillId="35" borderId="113" xfId="0" applyFont="1" applyFill="1" applyBorder="1" applyAlignment="1">
      <alignment horizontal="left" vertical="top" wrapText="1"/>
    </xf>
    <xf numFmtId="0" fontId="14" fillId="34" borderId="33" xfId="0" applyFont="1" applyFill="1" applyBorder="1" applyAlignment="1">
      <alignment horizontal="left" vertical="top" wrapText="1"/>
    </xf>
    <xf numFmtId="0" fontId="14" fillId="35" borderId="38" xfId="0" applyFont="1" applyFill="1" applyBorder="1" applyAlignment="1">
      <alignment horizontal="left" vertical="top" wrapText="1"/>
    </xf>
    <xf numFmtId="0" fontId="5" fillId="9" borderId="0" xfId="0" applyFont="1" applyFill="1" applyAlignment="1">
      <alignment vertical="top"/>
    </xf>
    <xf numFmtId="164" fontId="9" fillId="6" borderId="6" xfId="7" applyFont="1" applyFill="1" applyBorder="1" applyAlignment="1" applyProtection="1">
      <alignment horizontal="center" vertical="center"/>
    </xf>
    <xf numFmtId="165" fontId="9" fillId="6" borderId="112" xfId="7" applyNumberFormat="1" applyFont="1" applyFill="1" applyBorder="1" applyAlignment="1" applyProtection="1">
      <alignment horizontal="center" vertical="center"/>
    </xf>
    <xf numFmtId="0" fontId="8" fillId="22" borderId="37" xfId="0" applyFont="1" applyFill="1" applyBorder="1" applyAlignment="1">
      <alignment horizontal="right" vertical="top"/>
    </xf>
    <xf numFmtId="165" fontId="10" fillId="22" borderId="38" xfId="0" applyNumberFormat="1" applyFont="1" applyFill="1" applyBorder="1" applyAlignment="1">
      <alignment vertical="top"/>
    </xf>
    <xf numFmtId="0" fontId="14" fillId="34" borderId="2" xfId="0" applyFont="1" applyFill="1" applyBorder="1" applyProtection="1">
      <protection locked="0"/>
    </xf>
    <xf numFmtId="0" fontId="3" fillId="30" borderId="0" xfId="5" applyFill="1" applyBorder="1" applyAlignment="1">
      <alignment vertical="top" wrapText="1"/>
    </xf>
    <xf numFmtId="165" fontId="14" fillId="35" borderId="75" xfId="1" applyNumberFormat="1" applyFont="1" applyFill="1" applyBorder="1" applyAlignment="1" applyProtection="1">
      <protection locked="0"/>
    </xf>
    <xf numFmtId="0" fontId="94" fillId="35" borderId="56" xfId="0" applyFont="1" applyFill="1" applyBorder="1" applyAlignment="1" applyProtection="1">
      <alignment vertical="top" wrapText="1"/>
      <protection locked="0"/>
    </xf>
    <xf numFmtId="0" fontId="94" fillId="35" borderId="67" xfId="0" applyFont="1" applyFill="1" applyBorder="1" applyAlignment="1" applyProtection="1">
      <alignment vertical="top" wrapText="1"/>
      <protection locked="0"/>
    </xf>
    <xf numFmtId="0" fontId="94" fillId="35" borderId="50" xfId="0" applyFont="1" applyFill="1" applyBorder="1" applyAlignment="1" applyProtection="1">
      <alignment vertical="top" wrapText="1"/>
      <protection locked="0"/>
    </xf>
    <xf numFmtId="0" fontId="94" fillId="35" borderId="49" xfId="0" applyFont="1" applyFill="1" applyBorder="1" applyAlignment="1" applyProtection="1">
      <alignment vertical="top" wrapText="1"/>
      <protection locked="0"/>
    </xf>
    <xf numFmtId="165" fontId="14" fillId="35" borderId="0" xfId="1" applyNumberFormat="1" applyFont="1" applyFill="1" applyBorder="1" applyAlignment="1" applyProtection="1"/>
    <xf numFmtId="0" fontId="14" fillId="35" borderId="126" xfId="0" applyFont="1" applyFill="1" applyBorder="1" applyProtection="1">
      <protection locked="0"/>
    </xf>
    <xf numFmtId="165" fontId="14" fillId="35" borderId="126" xfId="1" applyNumberFormat="1" applyFont="1" applyFill="1" applyBorder="1" applyAlignment="1" applyProtection="1"/>
    <xf numFmtId="165" fontId="14" fillId="35" borderId="126" xfId="1" applyNumberFormat="1" applyFont="1" applyFill="1" applyBorder="1" applyAlignment="1" applyProtection="1">
      <alignment vertical="top"/>
    </xf>
    <xf numFmtId="0" fontId="14" fillId="35" borderId="126" xfId="0" applyFont="1" applyFill="1" applyBorder="1" applyAlignment="1">
      <alignment vertical="top" wrapText="1" readingOrder="1"/>
    </xf>
    <xf numFmtId="0" fontId="39" fillId="29" borderId="0" xfId="0" applyFont="1" applyFill="1" applyAlignment="1">
      <alignment horizontal="center" vertical="center" wrapText="1"/>
    </xf>
    <xf numFmtId="165" fontId="39" fillId="29" borderId="0" xfId="0" applyNumberFormat="1" applyFont="1" applyFill="1" applyAlignment="1">
      <alignment horizontal="center" vertical="center"/>
    </xf>
    <xf numFmtId="0" fontId="39" fillId="29" borderId="0" xfId="0" applyFont="1" applyFill="1" applyAlignment="1">
      <alignment horizontal="center" vertical="center"/>
    </xf>
    <xf numFmtId="0" fontId="107" fillId="42" borderId="0" xfId="5" applyFont="1" applyFill="1" applyAlignment="1">
      <alignment vertical="top" wrapText="1"/>
    </xf>
    <xf numFmtId="0" fontId="3" fillId="42" borderId="0" xfId="5" applyFill="1" applyAlignment="1">
      <alignment vertical="top" wrapText="1"/>
    </xf>
    <xf numFmtId="165" fontId="14" fillId="34" borderId="19" xfId="1" applyNumberFormat="1" applyFont="1" applyFill="1" applyBorder="1" applyAlignment="1" applyProtection="1"/>
    <xf numFmtId="165" fontId="14" fillId="34" borderId="19" xfId="1" applyNumberFormat="1" applyFont="1" applyFill="1" applyBorder="1" applyAlignment="1" applyProtection="1">
      <alignment vertical="top"/>
    </xf>
    <xf numFmtId="0" fontId="14" fillId="34" borderId="19" xfId="0" applyFont="1" applyFill="1" applyBorder="1" applyAlignment="1">
      <alignment vertical="top" wrapText="1" readingOrder="1"/>
    </xf>
    <xf numFmtId="0" fontId="14" fillId="35" borderId="55" xfId="0" applyFont="1" applyFill="1" applyBorder="1" applyAlignment="1" applyProtection="1">
      <alignment vertical="top" wrapText="1"/>
      <protection locked="0"/>
    </xf>
    <xf numFmtId="0" fontId="14" fillId="35" borderId="41" xfId="0" applyFont="1" applyFill="1" applyBorder="1" applyAlignment="1" applyProtection="1">
      <alignment vertical="top" wrapText="1"/>
      <protection locked="0"/>
    </xf>
    <xf numFmtId="0" fontId="14" fillId="35" borderId="18" xfId="0" applyFont="1" applyFill="1" applyBorder="1" applyAlignment="1" applyProtection="1">
      <alignment vertical="top" wrapText="1"/>
      <protection locked="0"/>
    </xf>
    <xf numFmtId="0" fontId="14" fillId="35" borderId="21" xfId="0" applyFont="1" applyFill="1" applyBorder="1" applyAlignment="1" applyProtection="1">
      <alignment vertical="top" wrapText="1"/>
      <protection locked="0"/>
    </xf>
    <xf numFmtId="0" fontId="14" fillId="34" borderId="130" xfId="0" applyFont="1" applyFill="1" applyBorder="1" applyAlignment="1" applyProtection="1">
      <alignment vertical="top" wrapText="1"/>
      <protection locked="0"/>
    </xf>
    <xf numFmtId="0" fontId="14" fillId="34" borderId="43" xfId="0" applyFont="1" applyFill="1" applyBorder="1" applyAlignment="1" applyProtection="1">
      <alignment vertical="top" wrapText="1"/>
      <protection locked="0"/>
    </xf>
    <xf numFmtId="0" fontId="14" fillId="34" borderId="118" xfId="0" applyFont="1" applyFill="1" applyBorder="1" applyAlignment="1" applyProtection="1">
      <alignment vertical="top" wrapText="1"/>
      <protection locked="0"/>
    </xf>
    <xf numFmtId="0" fontId="14" fillId="35" borderId="130" xfId="0" applyFont="1" applyFill="1" applyBorder="1" applyAlignment="1" applyProtection="1">
      <alignment vertical="top" wrapText="1"/>
      <protection locked="0"/>
    </xf>
    <xf numFmtId="0" fontId="14" fillId="35" borderId="43" xfId="0" applyFont="1" applyFill="1" applyBorder="1" applyAlignment="1" applyProtection="1">
      <alignment vertical="top" wrapText="1"/>
      <protection locked="0"/>
    </xf>
    <xf numFmtId="0" fontId="14" fillId="35" borderId="118" xfId="0" applyFont="1" applyFill="1" applyBorder="1" applyAlignment="1" applyProtection="1">
      <alignment vertical="top" wrapText="1"/>
      <protection locked="0"/>
    </xf>
    <xf numFmtId="0" fontId="14" fillId="35" borderId="130" xfId="0" applyFont="1" applyFill="1" applyBorder="1" applyAlignment="1">
      <alignment vertical="top" wrapText="1"/>
    </xf>
    <xf numFmtId="0" fontId="14" fillId="35" borderId="43" xfId="0" applyFont="1" applyFill="1" applyBorder="1" applyAlignment="1">
      <alignment vertical="top" wrapText="1"/>
    </xf>
    <xf numFmtId="0" fontId="14" fillId="35" borderId="118" xfId="0" applyFont="1" applyFill="1" applyBorder="1" applyAlignment="1">
      <alignment vertical="top" wrapText="1"/>
    </xf>
    <xf numFmtId="0" fontId="14" fillId="34" borderId="130" xfId="0" applyFont="1" applyFill="1" applyBorder="1" applyAlignment="1">
      <alignment vertical="top" wrapText="1"/>
    </xf>
    <xf numFmtId="0" fontId="14" fillId="34" borderId="43" xfId="0" applyFont="1" applyFill="1" applyBorder="1" applyAlignment="1">
      <alignment vertical="top" wrapText="1"/>
    </xf>
    <xf numFmtId="0" fontId="14" fillId="34" borderId="118" xfId="0" applyFont="1" applyFill="1" applyBorder="1" applyAlignment="1">
      <alignment vertical="top" wrapText="1"/>
    </xf>
    <xf numFmtId="0" fontId="14" fillId="35" borderId="55" xfId="0" applyFont="1" applyFill="1" applyBorder="1" applyAlignment="1">
      <alignment vertical="top" wrapText="1"/>
    </xf>
    <xf numFmtId="0" fontId="14" fillId="35" borderId="41" xfId="0" applyFont="1" applyFill="1" applyBorder="1" applyAlignment="1">
      <alignment vertical="top" wrapText="1"/>
    </xf>
    <xf numFmtId="0" fontId="14" fillId="35" borderId="122" xfId="0" applyFont="1" applyFill="1" applyBorder="1" applyAlignment="1">
      <alignment vertical="top" wrapText="1"/>
    </xf>
    <xf numFmtId="0" fontId="14" fillId="35" borderId="56" xfId="0" applyFont="1" applyFill="1" applyBorder="1" applyAlignment="1" applyProtection="1">
      <alignment vertical="top" wrapText="1"/>
      <protection locked="0"/>
    </xf>
    <xf numFmtId="0" fontId="14" fillId="35" borderId="57" xfId="0" applyFont="1" applyFill="1" applyBorder="1" applyAlignment="1" applyProtection="1">
      <alignment vertical="top" wrapText="1"/>
      <protection locked="0"/>
    </xf>
    <xf numFmtId="0" fontId="14" fillId="35" borderId="13" xfId="0" applyFont="1" applyFill="1" applyBorder="1" applyAlignment="1" applyProtection="1">
      <alignment vertical="top" wrapText="1"/>
      <protection locked="0"/>
    </xf>
    <xf numFmtId="0" fontId="14" fillId="34" borderId="4" xfId="0" applyFont="1" applyFill="1" applyBorder="1" applyAlignment="1">
      <alignment vertical="top" wrapText="1"/>
    </xf>
    <xf numFmtId="0" fontId="14" fillId="34" borderId="123" xfId="0" applyFont="1" applyFill="1" applyBorder="1" applyAlignment="1">
      <alignment vertical="top" wrapText="1"/>
    </xf>
    <xf numFmtId="0" fontId="14" fillId="34" borderId="18" xfId="0" applyFont="1" applyFill="1" applyBorder="1" applyAlignment="1" applyProtection="1">
      <alignment vertical="top" wrapText="1"/>
      <protection locked="0"/>
    </xf>
    <xf numFmtId="0" fontId="14" fillId="34" borderId="21" xfId="0" applyFont="1" applyFill="1" applyBorder="1" applyAlignment="1" applyProtection="1">
      <alignment vertical="top" wrapText="1"/>
      <protection locked="0"/>
    </xf>
    <xf numFmtId="0" fontId="14" fillId="34" borderId="51" xfId="0" applyFont="1" applyFill="1" applyBorder="1" applyAlignment="1" applyProtection="1">
      <alignment vertical="top" wrapText="1"/>
      <protection locked="0"/>
    </xf>
    <xf numFmtId="0" fontId="14" fillId="34" borderId="4" xfId="0" applyFont="1" applyFill="1" applyBorder="1" applyAlignment="1" applyProtection="1">
      <alignment vertical="top" wrapText="1"/>
      <protection locked="0"/>
    </xf>
    <xf numFmtId="0" fontId="14" fillId="34" borderId="123" xfId="0" applyFont="1" applyFill="1" applyBorder="1" applyAlignment="1" applyProtection="1">
      <alignment vertical="top" wrapText="1"/>
      <protection locked="0"/>
    </xf>
    <xf numFmtId="0" fontId="14" fillId="34" borderId="42" xfId="0" applyFont="1" applyFill="1" applyBorder="1" applyAlignment="1" applyProtection="1">
      <alignment vertical="top" wrapText="1"/>
      <protection locked="0"/>
    </xf>
    <xf numFmtId="0" fontId="14" fillId="34" borderId="125" xfId="0" applyFont="1" applyFill="1" applyBorder="1" applyAlignment="1" applyProtection="1">
      <alignment vertical="top" wrapText="1"/>
      <protection locked="0"/>
    </xf>
    <xf numFmtId="0" fontId="14" fillId="35" borderId="42" xfId="0" applyFont="1" applyFill="1" applyBorder="1" applyAlignment="1" applyProtection="1">
      <alignment vertical="top" wrapText="1"/>
      <protection locked="0"/>
    </xf>
    <xf numFmtId="0" fontId="14" fillId="34" borderId="42" xfId="0" applyFont="1" applyFill="1" applyBorder="1" applyAlignment="1">
      <alignment vertical="top" wrapText="1"/>
    </xf>
    <xf numFmtId="0" fontId="14" fillId="34" borderId="125" xfId="0" applyFont="1" applyFill="1" applyBorder="1" applyAlignment="1">
      <alignment vertical="top" wrapText="1"/>
    </xf>
    <xf numFmtId="0" fontId="14" fillId="35" borderId="125" xfId="0" applyFont="1" applyFill="1" applyBorder="1" applyAlignment="1" applyProtection="1">
      <alignment vertical="top" wrapText="1"/>
      <protection locked="0"/>
    </xf>
    <xf numFmtId="0" fontId="14" fillId="34" borderId="1" xfId="0" applyFont="1" applyFill="1" applyBorder="1" applyAlignment="1" applyProtection="1">
      <alignment vertical="top" wrapText="1"/>
      <protection locked="0"/>
    </xf>
    <xf numFmtId="0" fontId="14" fillId="35" borderId="128" xfId="0" applyFont="1" applyFill="1" applyBorder="1" applyAlignment="1" applyProtection="1">
      <alignment vertical="top" wrapText="1"/>
      <protection locked="0"/>
    </xf>
    <xf numFmtId="0" fontId="14" fillId="34" borderId="128" xfId="0" applyFont="1" applyFill="1" applyBorder="1" applyAlignment="1" applyProtection="1">
      <alignment vertical="top" wrapText="1"/>
      <protection locked="0"/>
    </xf>
    <xf numFmtId="0" fontId="14" fillId="35" borderId="36" xfId="0" applyFont="1" applyFill="1" applyBorder="1" applyAlignment="1" applyProtection="1">
      <alignment vertical="top" wrapText="1"/>
      <protection locked="0"/>
    </xf>
    <xf numFmtId="0" fontId="6" fillId="34" borderId="128" xfId="5" applyFont="1" applyFill="1" applyBorder="1" applyAlignment="1" applyProtection="1">
      <alignment vertical="top" wrapText="1"/>
      <protection locked="0"/>
    </xf>
    <xf numFmtId="0" fontId="14" fillId="34" borderId="36" xfId="0" applyFont="1" applyFill="1" applyBorder="1" applyAlignment="1" applyProtection="1">
      <alignment vertical="top" wrapText="1"/>
      <protection locked="0"/>
    </xf>
    <xf numFmtId="0" fontId="14" fillId="35" borderId="10" xfId="0" applyFont="1" applyFill="1" applyBorder="1" applyAlignment="1" applyProtection="1">
      <alignment vertical="top" wrapText="1"/>
      <protection locked="0"/>
    </xf>
    <xf numFmtId="0" fontId="14" fillId="34" borderId="1" xfId="0" applyFont="1" applyFill="1" applyBorder="1" applyAlignment="1">
      <alignment vertical="top" wrapText="1"/>
    </xf>
    <xf numFmtId="0" fontId="14" fillId="35" borderId="128" xfId="0" applyFont="1" applyFill="1" applyBorder="1" applyAlignment="1">
      <alignment vertical="top" wrapText="1"/>
    </xf>
    <xf numFmtId="0" fontId="14" fillId="34" borderId="128" xfId="0" applyFont="1" applyFill="1" applyBorder="1" applyAlignment="1">
      <alignment vertical="top" wrapText="1"/>
    </xf>
    <xf numFmtId="0" fontId="14" fillId="35" borderId="10" xfId="0" applyFont="1" applyFill="1" applyBorder="1" applyAlignment="1">
      <alignment vertical="top" wrapText="1"/>
    </xf>
    <xf numFmtId="165" fontId="14" fillId="34" borderId="80" xfId="1" applyNumberFormat="1" applyFont="1" applyFill="1" applyBorder="1" applyAlignment="1" applyProtection="1"/>
    <xf numFmtId="165" fontId="14" fillId="35" borderId="75" xfId="1" applyNumberFormat="1" applyFont="1" applyFill="1" applyBorder="1" applyAlignment="1" applyProtection="1"/>
    <xf numFmtId="165" fontId="14" fillId="34" borderId="80" xfId="1" applyNumberFormat="1" applyFont="1" applyFill="1" applyBorder="1" applyAlignment="1" applyProtection="1">
      <protection locked="0"/>
    </xf>
    <xf numFmtId="165" fontId="14" fillId="34" borderId="75" xfId="1" applyNumberFormat="1" applyFont="1" applyFill="1" applyBorder="1" applyAlignment="1" applyProtection="1">
      <protection locked="0"/>
    </xf>
    <xf numFmtId="0" fontId="14" fillId="34" borderId="19" xfId="0" applyFont="1" applyFill="1" applyBorder="1" applyAlignment="1" applyProtection="1">
      <alignment vertical="top" wrapText="1"/>
      <protection locked="0"/>
    </xf>
    <xf numFmtId="0" fontId="14" fillId="35" borderId="19" xfId="0" applyFont="1" applyFill="1" applyBorder="1" applyAlignment="1" applyProtection="1">
      <alignment vertical="top" wrapText="1"/>
      <protection locked="0"/>
    </xf>
    <xf numFmtId="0" fontId="9" fillId="9" borderId="0" xfId="0" applyFont="1" applyFill="1" applyProtection="1">
      <protection locked="0"/>
    </xf>
    <xf numFmtId="0" fontId="9" fillId="44" borderId="113" xfId="0" applyFont="1" applyFill="1" applyBorder="1" applyAlignment="1" applyProtection="1">
      <alignment horizontal="left"/>
      <protection locked="0"/>
    </xf>
    <xf numFmtId="0" fontId="9" fillId="44" borderId="3" xfId="0" applyFont="1" applyFill="1" applyBorder="1" applyProtection="1">
      <protection locked="0"/>
    </xf>
    <xf numFmtId="0" fontId="109" fillId="31" borderId="0" xfId="0" applyFont="1" applyFill="1" applyAlignment="1">
      <alignment horizontal="left" vertical="top" wrapText="1"/>
    </xf>
    <xf numFmtId="165" fontId="109" fillId="31" borderId="0" xfId="0" applyNumberFormat="1" applyFont="1" applyFill="1" applyAlignment="1">
      <alignment horizontal="right"/>
    </xf>
    <xf numFmtId="0" fontId="109" fillId="42" borderId="0" xfId="0" applyFont="1" applyFill="1" applyAlignment="1">
      <alignment horizontal="left" vertical="top" wrapText="1"/>
    </xf>
    <xf numFmtId="165" fontId="109" fillId="42" borderId="0" xfId="0" applyNumberFormat="1" applyFont="1" applyFill="1" applyAlignment="1">
      <alignment horizontal="right"/>
    </xf>
    <xf numFmtId="0" fontId="109" fillId="52" borderId="0" xfId="0" applyFont="1" applyFill="1" applyAlignment="1">
      <alignment horizontal="left" vertical="top" wrapText="1"/>
    </xf>
    <xf numFmtId="165" fontId="109" fillId="52" borderId="0" xfId="0" applyNumberFormat="1" applyFont="1" applyFill="1" applyAlignment="1">
      <alignment horizontal="right"/>
    </xf>
    <xf numFmtId="0" fontId="3" fillId="52" borderId="0" xfId="5" applyFill="1" applyAlignment="1">
      <alignment vertical="top" wrapText="1"/>
    </xf>
    <xf numFmtId="0" fontId="94" fillId="35" borderId="27" xfId="0" applyFont="1" applyFill="1" applyBorder="1" applyAlignment="1" applyProtection="1">
      <alignment vertical="top" wrapText="1"/>
      <protection locked="0"/>
    </xf>
    <xf numFmtId="0" fontId="94" fillId="35" borderId="31" xfId="0" applyFont="1" applyFill="1" applyBorder="1" applyAlignment="1" applyProtection="1">
      <alignment vertical="top" wrapText="1"/>
      <protection locked="0"/>
    </xf>
    <xf numFmtId="0" fontId="94" fillId="35" borderId="28" xfId="0" applyFont="1" applyFill="1" applyBorder="1" applyAlignment="1" applyProtection="1">
      <alignment vertical="top" wrapText="1"/>
      <protection locked="0"/>
    </xf>
    <xf numFmtId="0" fontId="94" fillId="35" borderId="29" xfId="0" applyFont="1" applyFill="1" applyBorder="1" applyAlignment="1" applyProtection="1">
      <alignment vertical="top" wrapText="1"/>
      <protection locked="0"/>
    </xf>
    <xf numFmtId="0" fontId="94" fillId="35" borderId="44" xfId="0" applyFont="1" applyFill="1" applyBorder="1" applyAlignment="1" applyProtection="1">
      <alignment vertical="top" wrapText="1"/>
      <protection locked="0"/>
    </xf>
    <xf numFmtId="0" fontId="94" fillId="35" borderId="45" xfId="0" applyFont="1" applyFill="1" applyBorder="1" applyAlignment="1" applyProtection="1">
      <alignment vertical="top" wrapText="1"/>
      <protection locked="0"/>
    </xf>
    <xf numFmtId="0" fontId="3" fillId="31" borderId="0" xfId="5" applyFill="1" applyBorder="1" applyAlignment="1">
      <alignment vertical="top" wrapText="1"/>
    </xf>
    <xf numFmtId="0" fontId="14" fillId="34" borderId="50" xfId="0" applyFont="1" applyFill="1" applyBorder="1" applyAlignment="1" applyProtection="1">
      <alignment vertical="top" wrapText="1"/>
      <protection locked="0"/>
    </xf>
    <xf numFmtId="165" fontId="14" fillId="34" borderId="83" xfId="1" applyNumberFormat="1" applyFont="1" applyFill="1" applyBorder="1" applyAlignment="1" applyProtection="1"/>
    <xf numFmtId="165" fontId="14" fillId="34" borderId="126" xfId="1" applyNumberFormat="1" applyFont="1" applyFill="1" applyBorder="1" applyAlignment="1" applyProtection="1">
      <alignment vertical="top"/>
    </xf>
    <xf numFmtId="0" fontId="14" fillId="34" borderId="126" xfId="0" applyFont="1" applyFill="1" applyBorder="1" applyAlignment="1">
      <alignment vertical="top" wrapText="1" readingOrder="1"/>
    </xf>
    <xf numFmtId="0" fontId="14" fillId="34" borderId="77" xfId="0" applyFont="1" applyFill="1" applyBorder="1" applyAlignment="1" applyProtection="1">
      <alignment vertical="top" wrapText="1"/>
      <protection locked="0"/>
    </xf>
    <xf numFmtId="0" fontId="14" fillId="34" borderId="2" xfId="0" applyFont="1" applyFill="1" applyBorder="1" applyAlignment="1" applyProtection="1">
      <alignment vertical="top" wrapText="1"/>
      <protection locked="0"/>
    </xf>
    <xf numFmtId="0" fontId="14" fillId="34" borderId="112" xfId="0" applyFont="1" applyFill="1" applyBorder="1" applyAlignment="1">
      <alignment vertical="top" wrapText="1" readingOrder="1"/>
    </xf>
    <xf numFmtId="0" fontId="14" fillId="35" borderId="82" xfId="0" applyFont="1" applyFill="1" applyBorder="1" applyAlignment="1">
      <alignment vertical="top" wrapText="1" readingOrder="1"/>
    </xf>
    <xf numFmtId="0" fontId="14" fillId="35" borderId="21" xfId="0" applyFont="1" applyFill="1" applyBorder="1" applyAlignment="1">
      <alignment vertical="top" wrapText="1" readingOrder="1"/>
    </xf>
    <xf numFmtId="0" fontId="5" fillId="4" borderId="0" xfId="0" applyFont="1" applyFill="1" applyAlignment="1">
      <alignment horizontal="left"/>
    </xf>
    <xf numFmtId="0" fontId="17" fillId="2" borderId="51" xfId="3" applyFont="1" applyBorder="1" applyAlignment="1" applyProtection="1"/>
    <xf numFmtId="0" fontId="9" fillId="21" borderId="46" xfId="0" applyFont="1" applyFill="1" applyBorder="1"/>
    <xf numFmtId="0" fontId="9" fillId="9" borderId="0" xfId="3" applyFont="1" applyFill="1" applyBorder="1" applyAlignment="1" applyProtection="1"/>
    <xf numFmtId="0" fontId="10" fillId="16" borderId="130" xfId="3" applyFont="1" applyFill="1" applyBorder="1" applyAlignment="1" applyProtection="1"/>
    <xf numFmtId="0" fontId="10" fillId="17" borderId="130" xfId="3" applyFont="1" applyFill="1" applyBorder="1" applyAlignment="1" applyProtection="1"/>
    <xf numFmtId="0" fontId="10" fillId="40" borderId="130" xfId="3" applyFont="1" applyFill="1" applyBorder="1" applyAlignment="1" applyProtection="1"/>
    <xf numFmtId="0" fontId="10" fillId="18" borderId="130" xfId="3" applyFont="1" applyFill="1" applyBorder="1" applyAlignment="1" applyProtection="1"/>
    <xf numFmtId="0" fontId="10" fillId="19" borderId="130" xfId="3" applyFont="1" applyFill="1" applyBorder="1" applyAlignment="1" applyProtection="1"/>
    <xf numFmtId="0" fontId="18" fillId="8" borderId="130" xfId="3" applyFont="1" applyFill="1" applyBorder="1" applyAlignment="1" applyProtection="1"/>
    <xf numFmtId="0" fontId="19" fillId="20" borderId="130" xfId="0" applyFont="1" applyFill="1" applyBorder="1"/>
    <xf numFmtId="0" fontId="9" fillId="44" borderId="38" xfId="0" applyFont="1" applyFill="1" applyBorder="1" applyAlignment="1">
      <alignment horizontal="right" vertical="top"/>
    </xf>
    <xf numFmtId="0" fontId="8" fillId="22" borderId="3" xfId="0" applyFont="1" applyFill="1" applyBorder="1" applyAlignment="1">
      <alignment horizontal="right" vertical="top"/>
    </xf>
    <xf numFmtId="0" fontId="9" fillId="44" borderId="12" xfId="0" applyFont="1" applyFill="1" applyBorder="1" applyAlignment="1">
      <alignment horizontal="right" vertical="top"/>
    </xf>
    <xf numFmtId="0" fontId="94" fillId="9" borderId="0" xfId="0" applyFont="1" applyFill="1" applyAlignment="1" applyProtection="1">
      <alignment vertical="top" wrapText="1"/>
      <protection locked="0"/>
    </xf>
    <xf numFmtId="0" fontId="46" fillId="9" borderId="0" xfId="0" applyFont="1" applyFill="1" applyAlignment="1">
      <alignment vertical="top" wrapText="1"/>
    </xf>
    <xf numFmtId="0" fontId="20" fillId="9" borderId="0" xfId="0" applyFont="1" applyFill="1" applyAlignment="1">
      <alignment vertical="top" wrapText="1"/>
    </xf>
    <xf numFmtId="165" fontId="94" fillId="4" borderId="0" xfId="0" applyNumberFormat="1" applyFont="1" applyFill="1" applyAlignment="1">
      <alignment vertical="top" wrapText="1"/>
    </xf>
    <xf numFmtId="0" fontId="21" fillId="44" borderId="36" xfId="0" applyFont="1" applyFill="1" applyBorder="1" applyAlignment="1">
      <alignment wrapText="1"/>
    </xf>
    <xf numFmtId="0" fontId="21" fillId="53" borderId="36" xfId="0" applyFont="1" applyFill="1" applyBorder="1" applyAlignment="1">
      <alignment wrapText="1"/>
    </xf>
    <xf numFmtId="0" fontId="21" fillId="44" borderId="128" xfId="0" applyFont="1" applyFill="1" applyBorder="1" applyAlignment="1">
      <alignment wrapText="1"/>
    </xf>
    <xf numFmtId="165" fontId="21" fillId="53" borderId="19" xfId="0" applyNumberFormat="1" applyFont="1" applyFill="1" applyBorder="1" applyAlignment="1">
      <alignment horizontal="center"/>
    </xf>
    <xf numFmtId="0" fontId="21" fillId="44" borderId="129" xfId="0" applyFont="1" applyFill="1" applyBorder="1" applyProtection="1">
      <protection locked="0"/>
    </xf>
    <xf numFmtId="0" fontId="111" fillId="18" borderId="10" xfId="0" applyFont="1" applyFill="1" applyBorder="1" applyAlignment="1">
      <alignment horizontal="left" vertical="center" wrapText="1"/>
    </xf>
    <xf numFmtId="0" fontId="14" fillId="34" borderId="130" xfId="0" applyFont="1" applyFill="1" applyBorder="1" applyAlignment="1">
      <alignment horizontal="left" vertical="top" wrapText="1"/>
    </xf>
    <xf numFmtId="0" fontId="14" fillId="35" borderId="50" xfId="0" applyFont="1" applyFill="1" applyBorder="1" applyAlignment="1">
      <alignment horizontal="left" vertical="top" wrapText="1"/>
    </xf>
    <xf numFmtId="0" fontId="14" fillId="9" borderId="0" xfId="0" applyFont="1" applyFill="1" applyAlignment="1" applyProtection="1">
      <alignment vertical="top" wrapText="1"/>
      <protection locked="0"/>
    </xf>
    <xf numFmtId="0" fontId="14" fillId="35" borderId="122" xfId="0" applyFont="1" applyFill="1" applyBorder="1" applyAlignment="1" applyProtection="1">
      <alignment vertical="top" wrapText="1"/>
      <protection locked="0"/>
    </xf>
    <xf numFmtId="0" fontId="14" fillId="34" borderId="39" xfId="0" applyFont="1" applyFill="1" applyBorder="1" applyAlignment="1" applyProtection="1">
      <alignment vertical="top" wrapText="1"/>
      <protection locked="0"/>
    </xf>
    <xf numFmtId="0" fontId="14" fillId="34" borderId="57" xfId="0" applyFont="1" applyFill="1" applyBorder="1" applyAlignment="1" applyProtection="1">
      <alignment vertical="top" wrapText="1"/>
      <protection locked="0"/>
    </xf>
    <xf numFmtId="0" fontId="14" fillId="34" borderId="119" xfId="0" applyFont="1" applyFill="1" applyBorder="1" applyAlignment="1" applyProtection="1">
      <alignment vertical="top" wrapText="1"/>
      <protection locked="0"/>
    </xf>
    <xf numFmtId="0" fontId="14" fillId="35" borderId="1" xfId="0" applyFont="1" applyFill="1" applyBorder="1" applyAlignment="1" applyProtection="1">
      <alignment vertical="top" wrapText="1"/>
      <protection locked="0"/>
    </xf>
    <xf numFmtId="0" fontId="14" fillId="35" borderId="4" xfId="0" applyFont="1" applyFill="1" applyBorder="1" applyAlignment="1" applyProtection="1">
      <alignment vertical="top" wrapText="1"/>
      <protection locked="0"/>
    </xf>
    <xf numFmtId="0" fontId="14" fillId="35" borderId="123" xfId="0" applyFont="1" applyFill="1" applyBorder="1" applyAlignment="1" applyProtection="1">
      <alignment vertical="top" wrapText="1"/>
      <protection locked="0"/>
    </xf>
    <xf numFmtId="165" fontId="14" fillId="35" borderId="47" xfId="1" applyNumberFormat="1" applyFont="1" applyFill="1" applyBorder="1" applyAlignment="1" applyProtection="1"/>
    <xf numFmtId="0" fontId="14" fillId="35" borderId="112" xfId="0" applyFont="1" applyFill="1" applyBorder="1" applyProtection="1">
      <protection locked="0"/>
    </xf>
    <xf numFmtId="165" fontId="14" fillId="35" borderId="112" xfId="1" applyNumberFormat="1" applyFont="1" applyFill="1" applyBorder="1" applyAlignment="1" applyProtection="1"/>
    <xf numFmtId="165" fontId="14" fillId="35" borderId="112" xfId="1" applyNumberFormat="1" applyFont="1" applyFill="1" applyBorder="1" applyAlignment="1" applyProtection="1">
      <alignment vertical="top"/>
    </xf>
    <xf numFmtId="0" fontId="14" fillId="35" borderId="112" xfId="0" applyFont="1" applyFill="1" applyBorder="1" applyAlignment="1">
      <alignment vertical="top" wrapText="1" readingOrder="1"/>
    </xf>
    <xf numFmtId="165" fontId="14" fillId="35" borderId="41" xfId="1" applyNumberFormat="1" applyFont="1" applyFill="1" applyBorder="1" applyAlignment="1" applyProtection="1"/>
    <xf numFmtId="0" fontId="14" fillId="34" borderId="78" xfId="0" applyFont="1" applyFill="1" applyBorder="1" applyAlignment="1" applyProtection="1">
      <alignment vertical="top" wrapText="1"/>
      <protection locked="0"/>
    </xf>
    <xf numFmtId="165" fontId="14" fillId="34" borderId="47" xfId="1" applyNumberFormat="1" applyFont="1" applyFill="1" applyBorder="1" applyAlignment="1" applyProtection="1"/>
    <xf numFmtId="0" fontId="14" fillId="35" borderId="34" xfId="0" applyFont="1" applyFill="1" applyBorder="1" applyAlignment="1" applyProtection="1">
      <alignment vertical="top" wrapText="1"/>
      <protection locked="0"/>
    </xf>
    <xf numFmtId="0" fontId="9" fillId="6" borderId="6" xfId="0" applyFont="1" applyFill="1" applyBorder="1" applyAlignment="1">
      <alignment vertical="center" wrapText="1"/>
    </xf>
    <xf numFmtId="0" fontId="14" fillId="34" borderId="108" xfId="0" applyFont="1" applyFill="1" applyBorder="1" applyAlignment="1" applyProtection="1">
      <alignment vertical="top" wrapText="1"/>
      <protection locked="0"/>
    </xf>
    <xf numFmtId="0" fontId="14" fillId="34" borderId="15" xfId="0" applyFont="1" applyFill="1" applyBorder="1" applyAlignment="1" applyProtection="1">
      <alignment vertical="top" wrapText="1"/>
      <protection locked="0"/>
    </xf>
    <xf numFmtId="0" fontId="14" fillId="34" borderId="132" xfId="0" applyFont="1" applyFill="1" applyBorder="1" applyAlignment="1" applyProtection="1">
      <alignment vertical="top" wrapText="1"/>
      <protection locked="0"/>
    </xf>
    <xf numFmtId="165" fontId="14" fillId="34" borderId="133" xfId="1" applyNumberFormat="1" applyFont="1" applyFill="1" applyBorder="1" applyAlignment="1" applyProtection="1"/>
    <xf numFmtId="0" fontId="14" fillId="34" borderId="107" xfId="0" applyFont="1" applyFill="1" applyBorder="1" applyProtection="1">
      <protection locked="0"/>
    </xf>
    <xf numFmtId="165" fontId="14" fillId="34" borderId="107" xfId="1" applyNumberFormat="1" applyFont="1" applyFill="1" applyBorder="1" applyAlignment="1" applyProtection="1"/>
    <xf numFmtId="165" fontId="14" fillId="34" borderId="107" xfId="1" applyNumberFormat="1" applyFont="1" applyFill="1" applyBorder="1" applyAlignment="1" applyProtection="1">
      <alignment vertical="top"/>
    </xf>
    <xf numFmtId="0" fontId="14" fillId="34" borderId="107" xfId="0" applyFont="1" applyFill="1" applyBorder="1" applyAlignment="1">
      <alignment vertical="top" wrapText="1" readingOrder="1"/>
    </xf>
    <xf numFmtId="0" fontId="14" fillId="35" borderId="108" xfId="0" applyFont="1" applyFill="1" applyBorder="1" applyAlignment="1" applyProtection="1">
      <alignment vertical="top" wrapText="1"/>
      <protection locked="0"/>
    </xf>
    <xf numFmtId="0" fontId="14" fillId="35" borderId="15" xfId="0" applyFont="1" applyFill="1" applyBorder="1" applyAlignment="1" applyProtection="1">
      <alignment vertical="top" wrapText="1"/>
      <protection locked="0"/>
    </xf>
    <xf numFmtId="0" fontId="14" fillId="35" borderId="132" xfId="0" applyFont="1" applyFill="1" applyBorder="1" applyAlignment="1" applyProtection="1">
      <alignment vertical="top" wrapText="1"/>
      <protection locked="0"/>
    </xf>
    <xf numFmtId="165" fontId="14" fillId="35" borderId="15" xfId="1" applyNumberFormat="1" applyFont="1" applyFill="1" applyBorder="1" applyAlignment="1" applyProtection="1"/>
    <xf numFmtId="0" fontId="14" fillId="35" borderId="107" xfId="0" applyFont="1" applyFill="1" applyBorder="1" applyProtection="1">
      <protection locked="0"/>
    </xf>
    <xf numFmtId="165" fontId="14" fillId="35" borderId="107" xfId="1" applyNumberFormat="1" applyFont="1" applyFill="1" applyBorder="1" applyAlignment="1" applyProtection="1"/>
    <xf numFmtId="165" fontId="14" fillId="35" borderId="107" xfId="1" applyNumberFormat="1" applyFont="1" applyFill="1" applyBorder="1" applyAlignment="1" applyProtection="1">
      <alignment vertical="top"/>
    </xf>
    <xf numFmtId="0" fontId="14" fillId="35" borderId="107" xfId="0" applyFont="1" applyFill="1" applyBorder="1" applyAlignment="1">
      <alignment vertical="top" wrapText="1" readingOrder="1"/>
    </xf>
    <xf numFmtId="165" fontId="14" fillId="34" borderId="134" xfId="1" applyNumberFormat="1" applyFont="1" applyFill="1" applyBorder="1" applyAlignment="1" applyProtection="1"/>
    <xf numFmtId="165" fontId="14" fillId="34" borderId="2" xfId="1" applyNumberFormat="1" applyFont="1" applyFill="1" applyBorder="1" applyAlignment="1" applyProtection="1">
      <alignment vertical="top"/>
    </xf>
    <xf numFmtId="0" fontId="14" fillId="34" borderId="2" xfId="0" applyFont="1" applyFill="1" applyBorder="1" applyAlignment="1">
      <alignment vertical="top" wrapText="1" readingOrder="1"/>
    </xf>
    <xf numFmtId="0" fontId="6" fillId="34" borderId="1" xfId="5" applyFont="1" applyFill="1" applyBorder="1" applyAlignment="1" applyProtection="1">
      <alignment vertical="top" wrapText="1"/>
      <protection locked="0"/>
    </xf>
    <xf numFmtId="0" fontId="6" fillId="34" borderId="4" xfId="0" applyFont="1" applyFill="1" applyBorder="1" applyAlignment="1" applyProtection="1">
      <alignment vertical="top" wrapText="1"/>
      <protection locked="0"/>
    </xf>
    <xf numFmtId="0" fontId="6" fillId="34" borderId="123" xfId="0" applyFont="1" applyFill="1" applyBorder="1" applyAlignment="1" applyProtection="1">
      <alignment vertical="top" wrapText="1"/>
      <protection locked="0"/>
    </xf>
    <xf numFmtId="0" fontId="14" fillId="34" borderId="41" xfId="0" applyFont="1" applyFill="1" applyBorder="1" applyAlignment="1" applyProtection="1">
      <alignment vertical="top" wrapText="1"/>
      <protection locked="0"/>
    </xf>
    <xf numFmtId="0" fontId="14" fillId="34" borderId="82" xfId="0" applyFont="1" applyFill="1" applyBorder="1" applyProtection="1">
      <protection locked="0"/>
    </xf>
    <xf numFmtId="165" fontId="14" fillId="34" borderId="82" xfId="1" applyNumberFormat="1" applyFont="1" applyFill="1" applyBorder="1" applyAlignment="1" applyProtection="1"/>
    <xf numFmtId="165" fontId="14" fillId="34" borderId="82" xfId="1" applyNumberFormat="1" applyFont="1" applyFill="1" applyBorder="1" applyAlignment="1" applyProtection="1">
      <alignment vertical="top"/>
    </xf>
    <xf numFmtId="0" fontId="14" fillId="34" borderId="82" xfId="0" applyFont="1" applyFill="1" applyBorder="1" applyAlignment="1">
      <alignment vertical="top" wrapText="1" readingOrder="1"/>
    </xf>
    <xf numFmtId="0" fontId="14" fillId="35" borderId="105" xfId="0" applyFont="1" applyFill="1" applyBorder="1" applyAlignment="1" applyProtection="1">
      <alignment vertical="top" wrapText="1"/>
      <protection locked="0"/>
    </xf>
    <xf numFmtId="0" fontId="14" fillId="35" borderId="11" xfId="0" applyFont="1" applyFill="1" applyBorder="1" applyAlignment="1" applyProtection="1">
      <alignment vertical="top" wrapText="1"/>
      <protection locked="0"/>
    </xf>
    <xf numFmtId="0" fontId="14" fillId="35" borderId="135" xfId="0" applyFont="1" applyFill="1" applyBorder="1" applyAlignment="1" applyProtection="1">
      <alignment vertical="top" wrapText="1"/>
      <protection locked="0"/>
    </xf>
    <xf numFmtId="0" fontId="14" fillId="35" borderId="136" xfId="0" applyFont="1" applyFill="1" applyBorder="1" applyProtection="1">
      <protection locked="0"/>
    </xf>
    <xf numFmtId="165" fontId="14" fillId="35" borderId="136" xfId="1" applyNumberFormat="1" applyFont="1" applyFill="1" applyBorder="1" applyAlignment="1" applyProtection="1"/>
    <xf numFmtId="165" fontId="14" fillId="35" borderId="136" xfId="1" applyNumberFormat="1" applyFont="1" applyFill="1" applyBorder="1" applyAlignment="1" applyProtection="1">
      <alignment vertical="top"/>
    </xf>
    <xf numFmtId="0" fontId="14" fillId="35" borderId="136" xfId="0" applyFont="1" applyFill="1" applyBorder="1" applyAlignment="1">
      <alignment vertical="top" wrapText="1" readingOrder="1"/>
    </xf>
    <xf numFmtId="0" fontId="14" fillId="34" borderId="20" xfId="0" applyFont="1" applyFill="1" applyBorder="1" applyAlignment="1" applyProtection="1">
      <alignment vertical="top" wrapText="1"/>
      <protection locked="0"/>
    </xf>
    <xf numFmtId="0" fontId="6" fillId="14" borderId="51" xfId="0" applyFont="1" applyFill="1" applyBorder="1" applyAlignment="1" applyProtection="1">
      <alignment vertical="center" wrapText="1"/>
      <protection locked="0"/>
    </xf>
    <xf numFmtId="0" fontId="6" fillId="14" borderId="4" xfId="0" applyFont="1" applyFill="1" applyBorder="1" applyAlignment="1" applyProtection="1">
      <alignment vertical="center" wrapText="1"/>
      <protection locked="0"/>
    </xf>
    <xf numFmtId="0" fontId="6" fillId="35" borderId="130" xfId="0" applyFont="1" applyFill="1" applyBorder="1" applyAlignment="1" applyProtection="1">
      <alignment vertical="center" wrapText="1"/>
      <protection locked="0"/>
    </xf>
    <xf numFmtId="0" fontId="6" fillId="35" borderId="43" xfId="0" applyFont="1" applyFill="1" applyBorder="1" applyAlignment="1" applyProtection="1">
      <alignment vertical="center" wrapText="1"/>
      <protection locked="0"/>
    </xf>
    <xf numFmtId="0" fontId="6" fillId="14" borderId="130" xfId="0" applyFont="1" applyFill="1" applyBorder="1" applyAlignment="1" applyProtection="1">
      <alignment vertical="center" wrapText="1"/>
      <protection locked="0"/>
    </xf>
    <xf numFmtId="0" fontId="6" fillId="14" borderId="43" xfId="0" applyFont="1" applyFill="1" applyBorder="1" applyAlignment="1" applyProtection="1">
      <alignment vertical="center" wrapText="1"/>
      <protection locked="0"/>
    </xf>
    <xf numFmtId="0" fontId="5" fillId="35" borderId="130" xfId="0" applyFont="1" applyFill="1" applyBorder="1" applyAlignment="1" applyProtection="1">
      <alignment vertical="center" wrapText="1"/>
      <protection locked="0"/>
    </xf>
    <xf numFmtId="0" fontId="5" fillId="35" borderId="43" xfId="0" applyFont="1" applyFill="1" applyBorder="1" applyAlignment="1" applyProtection="1">
      <alignment vertical="center" wrapText="1"/>
      <protection locked="0"/>
    </xf>
    <xf numFmtId="165" fontId="14" fillId="35" borderId="21" xfId="1" applyNumberFormat="1" applyFont="1" applyFill="1" applyBorder="1" applyAlignment="1" applyProtection="1">
      <alignment vertical="top"/>
    </xf>
    <xf numFmtId="165" fontId="14" fillId="34" borderId="21" xfId="1" applyNumberFormat="1" applyFont="1" applyFill="1" applyBorder="1" applyAlignment="1" applyProtection="1">
      <alignment vertical="top"/>
    </xf>
    <xf numFmtId="0" fontId="14" fillId="34" borderId="21" xfId="0" applyFont="1" applyFill="1" applyBorder="1" applyAlignment="1">
      <alignment vertical="top" wrapText="1" readingOrder="1"/>
    </xf>
    <xf numFmtId="0" fontId="9" fillId="6" borderId="37" xfId="0" applyFont="1" applyFill="1" applyBorder="1" applyAlignment="1">
      <alignment vertical="center" wrapText="1"/>
    </xf>
    <xf numFmtId="165" fontId="14" fillId="35" borderId="80" xfId="1" applyNumberFormat="1" applyFont="1" applyFill="1" applyBorder="1" applyAlignment="1" applyProtection="1"/>
    <xf numFmtId="0" fontId="9" fillId="6" borderId="6" xfId="0" applyFont="1" applyFill="1" applyBorder="1" applyAlignment="1">
      <alignment vertical="top" wrapText="1"/>
    </xf>
    <xf numFmtId="165" fontId="14" fillId="35" borderId="16" xfId="1" applyNumberFormat="1" applyFont="1" applyFill="1" applyBorder="1" applyAlignment="1" applyProtection="1"/>
    <xf numFmtId="165" fontId="14" fillId="34" borderId="16" xfId="1" applyNumberFormat="1" applyFont="1" applyFill="1" applyBorder="1" applyAlignment="1" applyProtection="1"/>
    <xf numFmtId="0" fontId="9" fillId="6" borderId="38" xfId="0" applyFont="1" applyFill="1" applyBorder="1" applyAlignment="1">
      <alignment vertical="top" wrapText="1"/>
    </xf>
    <xf numFmtId="165" fontId="14" fillId="35" borderId="35" xfId="1" applyNumberFormat="1" applyFont="1" applyFill="1" applyBorder="1" applyAlignment="1" applyProtection="1"/>
    <xf numFmtId="0" fontId="14" fillId="34" borderId="30" xfId="0" applyFont="1" applyFill="1" applyBorder="1" applyAlignment="1" applyProtection="1">
      <alignment vertical="top" wrapText="1"/>
      <protection locked="0"/>
    </xf>
    <xf numFmtId="165" fontId="14" fillId="34" borderId="30" xfId="1" applyNumberFormat="1" applyFont="1" applyFill="1" applyBorder="1" applyAlignment="1" applyProtection="1">
      <alignment vertical="top"/>
    </xf>
    <xf numFmtId="0" fontId="14" fillId="34" borderId="30" xfId="0" applyFont="1" applyFill="1" applyBorder="1" applyAlignment="1">
      <alignment vertical="top" wrapText="1" readingOrder="1"/>
    </xf>
    <xf numFmtId="0" fontId="14" fillId="35" borderId="111" xfId="0" applyFont="1" applyFill="1" applyBorder="1" applyAlignment="1" applyProtection="1">
      <alignment vertical="top" wrapText="1"/>
      <protection locked="0"/>
    </xf>
    <xf numFmtId="0" fontId="14" fillId="35" borderId="16" xfId="0" applyFont="1" applyFill="1" applyBorder="1" applyAlignment="1" applyProtection="1">
      <alignment vertical="top" wrapText="1"/>
      <protection locked="0"/>
    </xf>
    <xf numFmtId="0" fontId="14" fillId="35" borderId="16" xfId="0" applyFont="1" applyFill="1" applyBorder="1" applyProtection="1">
      <protection locked="0"/>
    </xf>
    <xf numFmtId="165" fontId="14" fillId="35" borderId="16" xfId="1" applyNumberFormat="1" applyFont="1" applyFill="1" applyBorder="1" applyAlignment="1" applyProtection="1">
      <alignment vertical="top"/>
    </xf>
    <xf numFmtId="0" fontId="14" fillId="35" borderId="16" xfId="0" applyFont="1" applyFill="1" applyBorder="1" applyAlignment="1">
      <alignment vertical="top" wrapText="1" readingOrder="1"/>
    </xf>
    <xf numFmtId="0" fontId="6" fillId="34" borderId="21" xfId="0" applyFont="1" applyFill="1" applyBorder="1" applyAlignment="1" applyProtection="1">
      <alignment vertical="top" wrapText="1"/>
      <protection locked="0"/>
    </xf>
    <xf numFmtId="165" fontId="14" fillId="34" borderId="77" xfId="1" applyNumberFormat="1" applyFont="1" applyFill="1" applyBorder="1" applyAlignment="1" applyProtection="1">
      <alignment vertical="top"/>
    </xf>
    <xf numFmtId="0" fontId="78" fillId="29" borderId="0" xfId="0" applyFont="1" applyFill="1" applyAlignment="1">
      <alignment horizontal="center" vertical="center" wrapText="1"/>
    </xf>
    <xf numFmtId="1" fontId="39" fillId="29" borderId="0" xfId="0" applyNumberFormat="1" applyFont="1" applyFill="1" applyAlignment="1">
      <alignment horizontal="center" vertical="center" wrapText="1"/>
    </xf>
    <xf numFmtId="0" fontId="39" fillId="26" borderId="0" xfId="0" applyFont="1" applyFill="1" applyAlignment="1">
      <alignment horizontal="center" vertical="center" wrapText="1"/>
    </xf>
    <xf numFmtId="0" fontId="6" fillId="26" borderId="38" xfId="0" applyFont="1" applyFill="1" applyBorder="1"/>
    <xf numFmtId="0" fontId="14" fillId="35" borderId="77" xfId="0" applyFont="1" applyFill="1" applyBorder="1" applyAlignment="1" applyProtection="1">
      <alignment vertical="top" wrapText="1"/>
      <protection locked="0"/>
    </xf>
    <xf numFmtId="165" fontId="14" fillId="35" borderId="77" xfId="1" applyNumberFormat="1" applyFont="1" applyFill="1" applyBorder="1" applyAlignment="1" applyProtection="1">
      <alignment vertical="top"/>
    </xf>
    <xf numFmtId="0" fontId="14" fillId="35" borderId="77" xfId="0" applyFont="1" applyFill="1" applyBorder="1" applyAlignment="1">
      <alignment vertical="top" wrapText="1" readingOrder="1"/>
    </xf>
    <xf numFmtId="0" fontId="14" fillId="34" borderId="34" xfId="0" applyFont="1" applyFill="1" applyBorder="1" applyAlignment="1" applyProtection="1">
      <alignment vertical="top" wrapText="1"/>
      <protection locked="0"/>
    </xf>
    <xf numFmtId="165" fontId="14" fillId="34" borderId="34" xfId="1" applyNumberFormat="1" applyFont="1" applyFill="1" applyBorder="1" applyAlignment="1" applyProtection="1">
      <alignment vertical="top"/>
    </xf>
    <xf numFmtId="0" fontId="14" fillId="34" borderId="34" xfId="0" applyFont="1" applyFill="1" applyBorder="1" applyAlignment="1">
      <alignment vertical="top" wrapText="1" readingOrder="1"/>
    </xf>
    <xf numFmtId="165" fontId="14" fillId="34" borderId="137" xfId="1" applyNumberFormat="1" applyFont="1" applyFill="1" applyBorder="1" applyAlignment="1" applyProtection="1"/>
    <xf numFmtId="165" fontId="14" fillId="35" borderId="11" xfId="1" applyNumberFormat="1" applyFont="1" applyFill="1" applyBorder="1" applyAlignment="1" applyProtection="1"/>
    <xf numFmtId="0" fontId="14" fillId="34" borderId="10" xfId="0" applyFont="1" applyFill="1" applyBorder="1" applyAlignment="1" applyProtection="1">
      <alignment vertical="top" wrapText="1"/>
      <protection locked="0"/>
    </xf>
    <xf numFmtId="0" fontId="14" fillId="34" borderId="136" xfId="0" applyFont="1" applyFill="1" applyBorder="1" applyProtection="1">
      <protection locked="0"/>
    </xf>
    <xf numFmtId="164" fontId="9" fillId="6" borderId="46" xfId="7" applyFont="1" applyFill="1" applyBorder="1" applyAlignment="1" applyProtection="1">
      <alignment horizontal="center" vertical="center"/>
    </xf>
    <xf numFmtId="0" fontId="14" fillId="34" borderId="51" xfId="0" applyFont="1" applyFill="1" applyBorder="1" applyAlignment="1">
      <alignment horizontal="left" vertical="top" wrapText="1"/>
    </xf>
    <xf numFmtId="0" fontId="6" fillId="9" borderId="0" xfId="0" applyFont="1" applyFill="1" applyAlignment="1" applyProtection="1">
      <alignment vertical="center" wrapText="1"/>
      <protection locked="0"/>
    </xf>
    <xf numFmtId="0" fontId="9" fillId="6" borderId="46" xfId="0" applyFont="1" applyFill="1" applyBorder="1" applyAlignment="1">
      <alignment horizontal="center" vertical="center" wrapText="1"/>
    </xf>
    <xf numFmtId="0" fontId="14" fillId="34" borderId="23" xfId="0" applyFont="1" applyFill="1" applyBorder="1" applyAlignment="1" applyProtection="1">
      <alignment vertical="top" wrapText="1"/>
      <protection locked="0"/>
    </xf>
    <xf numFmtId="0" fontId="112" fillId="42" borderId="0" xfId="9" applyFont="1" applyFill="1" applyAlignment="1">
      <alignment wrapText="1"/>
    </xf>
    <xf numFmtId="0" fontId="112" fillId="31" borderId="0" xfId="9" applyFont="1" applyFill="1" applyAlignment="1">
      <alignment wrapText="1"/>
    </xf>
    <xf numFmtId="0" fontId="31" fillId="0" borderId="0" xfId="0" applyFont="1"/>
    <xf numFmtId="164" fontId="9" fillId="6" borderId="112" xfId="7" applyFont="1" applyFill="1" applyBorder="1" applyAlignment="1" applyProtection="1">
      <alignment horizontal="center" vertical="center"/>
    </xf>
    <xf numFmtId="0" fontId="9" fillId="6" borderId="112" xfId="0" applyFont="1" applyFill="1" applyBorder="1" applyAlignment="1">
      <alignment horizontal="center" vertical="center"/>
    </xf>
    <xf numFmtId="0" fontId="14" fillId="35" borderId="75" xfId="0" applyFont="1" applyFill="1" applyBorder="1" applyProtection="1">
      <protection locked="0"/>
    </xf>
    <xf numFmtId="165" fontId="14" fillId="35" borderId="75" xfId="1" applyNumberFormat="1" applyFont="1" applyFill="1" applyBorder="1" applyAlignment="1" applyProtection="1">
      <alignment vertical="top"/>
    </xf>
    <xf numFmtId="0" fontId="14" fillId="34" borderId="77" xfId="0" applyFont="1" applyFill="1" applyBorder="1" applyAlignment="1" applyProtection="1">
      <alignment vertical="top" wrapText="1" readingOrder="1"/>
      <protection locked="0"/>
    </xf>
    <xf numFmtId="0" fontId="14" fillId="9" borderId="112" xfId="0" applyFont="1" applyFill="1" applyBorder="1" applyProtection="1">
      <protection locked="0"/>
    </xf>
    <xf numFmtId="0" fontId="9" fillId="44" borderId="38" xfId="0" applyFont="1" applyFill="1" applyBorder="1" applyAlignment="1" applyProtection="1">
      <alignment horizontal="right" vertical="top"/>
      <protection locked="0"/>
    </xf>
    <xf numFmtId="0" fontId="9" fillId="44" borderId="12" xfId="0" applyFont="1" applyFill="1" applyBorder="1" applyAlignment="1" applyProtection="1">
      <alignment horizontal="right" vertical="top"/>
      <protection locked="0"/>
    </xf>
    <xf numFmtId="0" fontId="114" fillId="0" borderId="0" xfId="15" applyFont="1"/>
    <xf numFmtId="165" fontId="114" fillId="0" borderId="0" xfId="15" applyNumberFormat="1" applyFont="1"/>
    <xf numFmtId="0" fontId="115" fillId="0" borderId="0" xfId="15" applyFont="1" applyAlignment="1">
      <alignment horizontal="center" vertical="center"/>
    </xf>
    <xf numFmtId="165" fontId="115" fillId="0" borderId="0" xfId="15" applyNumberFormat="1" applyFont="1" applyAlignment="1">
      <alignment horizontal="center" vertical="center"/>
    </xf>
    <xf numFmtId="0" fontId="114" fillId="0" borderId="0" xfId="15" applyFont="1" applyAlignment="1">
      <alignment horizontal="center" vertical="center"/>
    </xf>
    <xf numFmtId="0" fontId="116" fillId="0" borderId="0" xfId="15" applyFont="1"/>
    <xf numFmtId="0" fontId="114" fillId="9" borderId="0" xfId="15" applyFont="1" applyFill="1"/>
    <xf numFmtId="0" fontId="114" fillId="4" borderId="0" xfId="15" applyFont="1" applyFill="1"/>
    <xf numFmtId="165" fontId="115" fillId="4" borderId="0" xfId="15" applyNumberFormat="1" applyFont="1" applyFill="1" applyAlignment="1">
      <alignment horizontal="center" vertical="center"/>
    </xf>
    <xf numFmtId="0" fontId="114" fillId="4" borderId="0" xfId="15" applyFont="1" applyFill="1" applyAlignment="1">
      <alignment horizontal="center" vertical="center"/>
    </xf>
    <xf numFmtId="0" fontId="116" fillId="4" borderId="0" xfId="15" applyFont="1" applyFill="1"/>
    <xf numFmtId="165" fontId="114" fillId="4" borderId="0" xfId="15" applyNumberFormat="1" applyFont="1" applyFill="1"/>
    <xf numFmtId="0" fontId="117" fillId="4" borderId="0" xfId="15" applyFont="1" applyFill="1"/>
    <xf numFmtId="165" fontId="117" fillId="4" borderId="0" xfId="15" applyNumberFormat="1" applyFont="1" applyFill="1"/>
    <xf numFmtId="165" fontId="118" fillId="4" borderId="0" xfId="15" applyNumberFormat="1" applyFont="1" applyFill="1" applyAlignment="1">
      <alignment horizontal="center" vertical="center"/>
    </xf>
    <xf numFmtId="0" fontId="117" fillId="4" borderId="0" xfId="15" applyFont="1" applyFill="1" applyAlignment="1">
      <alignment horizontal="center" vertical="center"/>
    </xf>
    <xf numFmtId="0" fontId="117" fillId="9" borderId="0" xfId="15" applyFont="1" applyFill="1"/>
    <xf numFmtId="165" fontId="117" fillId="9" borderId="0" xfId="15" applyNumberFormat="1" applyFont="1" applyFill="1"/>
    <xf numFmtId="0" fontId="117" fillId="54" borderId="0" xfId="15" applyFont="1" applyFill="1"/>
    <xf numFmtId="165" fontId="114" fillId="54" borderId="0" xfId="15" applyNumberFormat="1" applyFont="1" applyFill="1" applyAlignment="1">
      <alignment horizontal="center" vertical="center"/>
    </xf>
    <xf numFmtId="0" fontId="119" fillId="0" borderId="0" xfId="15" applyFont="1" applyAlignment="1">
      <alignment horizontal="center" wrapText="1"/>
    </xf>
    <xf numFmtId="0" fontId="115" fillId="4" borderId="0" xfId="15" applyFont="1" applyFill="1" applyAlignment="1">
      <alignment horizontal="center" vertical="center"/>
    </xf>
    <xf numFmtId="165" fontId="120" fillId="0" borderId="0" xfId="15" applyNumberFormat="1" applyFont="1" applyAlignment="1">
      <alignment horizontal="center" vertical="center" wrapText="1"/>
    </xf>
    <xf numFmtId="0" fontId="121" fillId="0" borderId="0" xfId="15" applyFont="1" applyAlignment="1">
      <alignment vertical="center" wrapText="1"/>
    </xf>
    <xf numFmtId="0" fontId="121" fillId="0" borderId="0" xfId="15" applyFont="1" applyAlignment="1">
      <alignment horizontal="center" vertical="center" wrapText="1"/>
    </xf>
    <xf numFmtId="0" fontId="114" fillId="0" borderId="0" xfId="15" applyFont="1" applyAlignment="1">
      <alignment horizontal="left" vertical="center" wrapText="1"/>
    </xf>
    <xf numFmtId="0" fontId="119" fillId="55" borderId="0" xfId="15" applyFont="1" applyFill="1" applyAlignment="1">
      <alignment horizontal="center" wrapText="1"/>
    </xf>
    <xf numFmtId="165" fontId="120" fillId="56" borderId="0" xfId="15" applyNumberFormat="1" applyFont="1" applyFill="1" applyAlignment="1">
      <alignment horizontal="center" vertical="center" wrapText="1"/>
    </xf>
    <xf numFmtId="0" fontId="121" fillId="56" borderId="0" xfId="15" applyFont="1" applyFill="1" applyAlignment="1">
      <alignment vertical="center" wrapText="1"/>
    </xf>
    <xf numFmtId="0" fontId="121" fillId="56" borderId="0" xfId="15" applyFont="1" applyFill="1" applyAlignment="1">
      <alignment horizontal="center" vertical="center" wrapText="1"/>
    </xf>
    <xf numFmtId="0" fontId="116" fillId="4" borderId="31" xfId="15" applyFont="1" applyFill="1" applyBorder="1"/>
    <xf numFmtId="0" fontId="114" fillId="4" borderId="0" xfId="15" applyFont="1" applyFill="1" applyAlignment="1">
      <alignment horizontal="left" vertical="center" wrapText="1"/>
    </xf>
    <xf numFmtId="0" fontId="114" fillId="4" borderId="0" xfId="15" applyFont="1" applyFill="1" applyAlignment="1">
      <alignment horizontal="center"/>
    </xf>
    <xf numFmtId="1" fontId="123" fillId="57" borderId="0" xfId="16" applyNumberFormat="1" applyFont="1" applyFill="1" applyBorder="1" applyAlignment="1" applyProtection="1">
      <alignment horizontal="center"/>
    </xf>
    <xf numFmtId="165" fontId="115" fillId="0" borderId="6" xfId="15" applyNumberFormat="1" applyFont="1" applyBorder="1" applyAlignment="1">
      <alignment horizontal="center" vertical="center"/>
    </xf>
    <xf numFmtId="165" fontId="115" fillId="20" borderId="6" xfId="15" applyNumberFormat="1" applyFont="1" applyFill="1" applyBorder="1" applyAlignment="1">
      <alignment horizontal="center" vertical="center" wrapText="1"/>
    </xf>
    <xf numFmtId="0" fontId="114" fillId="0" borderId="6" xfId="15" applyFont="1" applyBorder="1" applyAlignment="1">
      <alignment horizontal="centerContinuous" vertical="center"/>
    </xf>
    <xf numFmtId="0" fontId="114" fillId="0" borderId="48" xfId="15" applyFont="1" applyBorder="1" applyAlignment="1">
      <alignment horizontal="centerContinuous" vertical="center"/>
    </xf>
    <xf numFmtId="0" fontId="114" fillId="0" borderId="45" xfId="15" applyFont="1" applyBorder="1" applyAlignment="1">
      <alignment vertical="center"/>
    </xf>
    <xf numFmtId="0" fontId="114" fillId="0" borderId="11" xfId="15" applyFont="1" applyBorder="1" applyAlignment="1">
      <alignment vertical="center"/>
    </xf>
    <xf numFmtId="0" fontId="114" fillId="0" borderId="44" xfId="15" applyFont="1" applyBorder="1" applyAlignment="1">
      <alignment vertical="center"/>
    </xf>
    <xf numFmtId="0" fontId="115" fillId="0" borderId="46" xfId="16" applyFont="1" applyBorder="1" applyAlignment="1" applyProtection="1">
      <alignment horizontal="center" vertical="center" wrapText="1"/>
    </xf>
    <xf numFmtId="0" fontId="124" fillId="0" borderId="0" xfId="15" applyFont="1" applyAlignment="1">
      <alignment horizontal="left" vertical="center" wrapText="1"/>
    </xf>
    <xf numFmtId="0" fontId="114" fillId="0" borderId="48" xfId="15" applyFont="1" applyBorder="1" applyAlignment="1">
      <alignment vertical="center"/>
    </xf>
    <xf numFmtId="0" fontId="114" fillId="0" borderId="15" xfId="15" applyFont="1" applyBorder="1" applyAlignment="1">
      <alignment vertical="center"/>
    </xf>
    <xf numFmtId="0" fontId="114" fillId="0" borderId="46" xfId="15" applyFont="1" applyBorder="1" applyAlignment="1">
      <alignment vertical="center"/>
    </xf>
    <xf numFmtId="0" fontId="114" fillId="0" borderId="29" xfId="15" applyFont="1" applyBorder="1" applyAlignment="1">
      <alignment vertical="center"/>
    </xf>
    <xf numFmtId="0" fontId="114" fillId="0" borderId="0" xfId="15" applyFont="1" applyAlignment="1">
      <alignment vertical="center"/>
    </xf>
    <xf numFmtId="0" fontId="114" fillId="0" borderId="28" xfId="15" applyFont="1" applyBorder="1" applyAlignment="1">
      <alignment vertical="center"/>
    </xf>
    <xf numFmtId="1" fontId="125" fillId="58" borderId="21" xfId="16" applyNumberFormat="1" applyFont="1" applyFill="1" applyBorder="1" applyAlignment="1" applyProtection="1">
      <alignment horizontal="center"/>
    </xf>
    <xf numFmtId="165" fontId="115" fillId="59" borderId="6" xfId="15" applyNumberFormat="1" applyFont="1" applyFill="1" applyBorder="1" applyAlignment="1">
      <alignment horizontal="center" vertical="center"/>
    </xf>
    <xf numFmtId="165" fontId="115" fillId="60" borderId="6" xfId="15" applyNumberFormat="1" applyFont="1" applyFill="1" applyBorder="1" applyAlignment="1">
      <alignment horizontal="center" vertical="center"/>
    </xf>
    <xf numFmtId="165" fontId="115" fillId="60" borderId="6" xfId="15" applyNumberFormat="1" applyFont="1" applyFill="1" applyBorder="1" applyAlignment="1">
      <alignment horizontal="center" vertical="center" wrapText="1"/>
    </xf>
    <xf numFmtId="0" fontId="115" fillId="60" borderId="6" xfId="15" applyFont="1" applyFill="1" applyBorder="1" applyAlignment="1">
      <alignment horizontal="centerContinuous" vertical="center"/>
    </xf>
    <xf numFmtId="0" fontId="115" fillId="60" borderId="29" xfId="15" applyFont="1" applyFill="1" applyBorder="1" applyAlignment="1">
      <alignment vertical="center"/>
    </xf>
    <xf numFmtId="0" fontId="115" fillId="60" borderId="15" xfId="15" applyFont="1" applyFill="1" applyBorder="1" applyAlignment="1">
      <alignment vertical="center"/>
    </xf>
    <xf numFmtId="0" fontId="115" fillId="60" borderId="28" xfId="15" applyFont="1" applyFill="1" applyBorder="1" applyAlignment="1">
      <alignment vertical="center"/>
    </xf>
    <xf numFmtId="0" fontId="115" fillId="60" borderId="6" xfId="15" applyFont="1" applyFill="1" applyBorder="1" applyAlignment="1">
      <alignment horizontal="center" vertical="center"/>
    </xf>
    <xf numFmtId="0" fontId="114" fillId="49" borderId="0" xfId="15" applyFont="1" applyFill="1"/>
    <xf numFmtId="165" fontId="115" fillId="0" borderId="75" xfId="15" applyNumberFormat="1" applyFont="1" applyBorder="1" applyAlignment="1">
      <alignment horizontal="center" vertical="center"/>
    </xf>
    <xf numFmtId="0" fontId="126" fillId="4" borderId="0" xfId="16" applyFont="1" applyFill="1" applyBorder="1" applyAlignment="1" applyProtection="1">
      <alignment horizontal="center" vertical="center"/>
    </xf>
    <xf numFmtId="165" fontId="126" fillId="4" borderId="0" xfId="16" applyNumberFormat="1" applyFont="1" applyFill="1" applyBorder="1" applyAlignment="1" applyProtection="1">
      <alignment horizontal="center" vertical="center"/>
    </xf>
    <xf numFmtId="0" fontId="126" fillId="4" borderId="0" xfId="16" applyFont="1" applyFill="1" applyBorder="1" applyAlignment="1" applyProtection="1">
      <alignment horizontal="centerContinuous" vertical="center"/>
    </xf>
    <xf numFmtId="0" fontId="126" fillId="4" borderId="27" xfId="16" applyFont="1" applyFill="1" applyBorder="1" applyAlignment="1" applyProtection="1">
      <alignment horizontal="centerContinuous" vertical="center"/>
    </xf>
    <xf numFmtId="0" fontId="116" fillId="61" borderId="45" xfId="15" applyFont="1" applyFill="1" applyBorder="1"/>
    <xf numFmtId="0" fontId="116" fillId="61" borderId="11" xfId="15" applyFont="1" applyFill="1" applyBorder="1" applyAlignment="1">
      <alignment horizontal="left" vertical="center" wrapText="1"/>
    </xf>
    <xf numFmtId="1" fontId="114" fillId="49" borderId="0" xfId="15" applyNumberFormat="1" applyFont="1" applyFill="1" applyAlignment="1">
      <alignment horizontal="center"/>
    </xf>
    <xf numFmtId="0" fontId="120" fillId="56" borderId="0" xfId="15" applyFont="1" applyFill="1" applyAlignment="1">
      <alignment horizontal="center" vertical="center"/>
    </xf>
    <xf numFmtId="165" fontId="120" fillId="56" borderId="0" xfId="15" applyNumberFormat="1" applyFont="1" applyFill="1" applyAlignment="1">
      <alignment horizontal="center" vertical="center"/>
    </xf>
    <xf numFmtId="0" fontId="127" fillId="56" borderId="0" xfId="15" applyFont="1" applyFill="1" applyAlignment="1">
      <alignment horizontal="centerContinuous" vertical="center"/>
    </xf>
    <xf numFmtId="0" fontId="127" fillId="56" borderId="27" xfId="15" applyFont="1" applyFill="1" applyBorder="1" applyAlignment="1">
      <alignment horizontal="centerContinuous" vertical="center"/>
    </xf>
    <xf numFmtId="165" fontId="115" fillId="0" borderId="30" xfId="15" applyNumberFormat="1" applyFont="1" applyBorder="1" applyAlignment="1">
      <alignment horizontal="center" vertical="center"/>
    </xf>
    <xf numFmtId="0" fontId="59" fillId="4" borderId="0" xfId="15" applyFont="1" applyFill="1" applyAlignment="1">
      <alignment horizontal="centerContinuous" vertical="center"/>
    </xf>
    <xf numFmtId="0" fontId="59" fillId="4" borderId="27" xfId="15" applyFont="1" applyFill="1" applyBorder="1" applyAlignment="1">
      <alignment horizontal="centerContinuous" vertical="center"/>
    </xf>
    <xf numFmtId="165" fontId="115" fillId="4" borderId="6" xfId="15" applyNumberFormat="1" applyFont="1" applyFill="1" applyBorder="1" applyAlignment="1">
      <alignment horizontal="center" vertical="center"/>
    </xf>
    <xf numFmtId="165" fontId="115" fillId="62" borderId="6" xfId="15" applyNumberFormat="1" applyFont="1" applyFill="1" applyBorder="1" applyAlignment="1">
      <alignment horizontal="center" vertical="center" wrapText="1"/>
    </xf>
    <xf numFmtId="0" fontId="114" fillId="4" borderId="6" xfId="15" applyFont="1" applyFill="1" applyBorder="1" applyAlignment="1">
      <alignment horizontal="center" vertical="center" wrapText="1"/>
    </xf>
    <xf numFmtId="0" fontId="114" fillId="4" borderId="6" xfId="15" applyFont="1" applyFill="1" applyBorder="1" applyAlignment="1">
      <alignment horizontal="left" vertical="center" wrapText="1"/>
    </xf>
    <xf numFmtId="0" fontId="115" fillId="0" borderId="6" xfId="16" applyFont="1" applyBorder="1" applyAlignment="1" applyProtection="1">
      <alignment horizontal="center" vertical="center"/>
    </xf>
    <xf numFmtId="0" fontId="128" fillId="4" borderId="0" xfId="15" applyFont="1" applyFill="1" applyAlignment="1">
      <alignment horizontal="center"/>
    </xf>
    <xf numFmtId="1" fontId="125" fillId="49" borderId="18" xfId="16" applyNumberFormat="1" applyFont="1" applyFill="1" applyBorder="1" applyAlignment="1" applyProtection="1">
      <alignment horizontal="center"/>
    </xf>
    <xf numFmtId="165" fontId="115" fillId="59" borderId="38" xfId="15" applyNumberFormat="1" applyFont="1" applyFill="1" applyBorder="1" applyAlignment="1">
      <alignment horizontal="center" vertical="center"/>
    </xf>
    <xf numFmtId="165" fontId="115" fillId="59" borderId="6" xfId="17" applyNumberFormat="1" applyFont="1" applyFill="1" applyBorder="1" applyAlignment="1" applyProtection="1">
      <alignment horizontal="center" vertical="center" wrapText="1"/>
    </xf>
    <xf numFmtId="0" fontId="115" fillId="59" borderId="6" xfId="15" applyFont="1" applyFill="1" applyBorder="1" applyAlignment="1">
      <alignment horizontal="centerContinuous" vertical="center" wrapText="1"/>
    </xf>
    <xf numFmtId="49" fontId="115" fillId="59" borderId="6" xfId="15" applyNumberFormat="1" applyFont="1" applyFill="1" applyBorder="1" applyAlignment="1">
      <alignment horizontal="centerContinuous" vertical="center" wrapText="1"/>
    </xf>
    <xf numFmtId="0" fontId="115" fillId="59" borderId="6" xfId="15" applyFont="1" applyFill="1" applyBorder="1" applyAlignment="1">
      <alignment horizontal="center" vertical="center" wrapText="1"/>
    </xf>
    <xf numFmtId="1" fontId="114" fillId="63" borderId="0" xfId="15" applyNumberFormat="1" applyFont="1" applyFill="1" applyAlignment="1">
      <alignment horizontal="center"/>
    </xf>
    <xf numFmtId="165" fontId="115" fillId="20" borderId="6" xfId="15" applyNumberFormat="1" applyFont="1" applyFill="1" applyBorder="1" applyAlignment="1">
      <alignment horizontal="center" vertical="center"/>
    </xf>
    <xf numFmtId="165" fontId="114" fillId="0" borderId="29" xfId="15" applyNumberFormat="1" applyFont="1" applyBorder="1" applyAlignment="1">
      <alignment horizontal="center" vertical="center"/>
    </xf>
    <xf numFmtId="0" fontId="114" fillId="0" borderId="47" xfId="15" applyFont="1" applyBorder="1" applyAlignment="1">
      <alignment horizontal="center" vertical="center"/>
    </xf>
    <xf numFmtId="0" fontId="114" fillId="0" borderId="28" xfId="15" applyFont="1" applyBorder="1" applyAlignment="1">
      <alignment horizontal="center" vertical="center"/>
    </xf>
    <xf numFmtId="0" fontId="114" fillId="0" borderId="28" xfId="15" applyFont="1" applyBorder="1"/>
    <xf numFmtId="0" fontId="115" fillId="0" borderId="37" xfId="16" applyFont="1" applyBorder="1" applyAlignment="1" applyProtection="1">
      <alignment horizontal="center" vertical="center"/>
    </xf>
    <xf numFmtId="0" fontId="128" fillId="0" borderId="0" xfId="15" applyFont="1"/>
    <xf numFmtId="165" fontId="114" fillId="0" borderId="48" xfId="15" applyNumberFormat="1" applyFont="1" applyBorder="1" applyAlignment="1">
      <alignment horizontal="center" vertical="center"/>
    </xf>
    <xf numFmtId="0" fontId="114" fillId="0" borderId="15" xfId="15" applyFont="1" applyBorder="1" applyAlignment="1">
      <alignment horizontal="center" vertical="center"/>
    </xf>
    <xf numFmtId="0" fontId="114" fillId="0" borderId="46" xfId="15" applyFont="1" applyBorder="1" applyAlignment="1">
      <alignment horizontal="center" vertical="center"/>
    </xf>
    <xf numFmtId="0" fontId="128" fillId="0" borderId="46" xfId="15" applyFont="1" applyBorder="1"/>
    <xf numFmtId="0" fontId="128" fillId="9" borderId="0" xfId="15" applyFont="1" applyFill="1"/>
    <xf numFmtId="0" fontId="115" fillId="0" borderId="15" xfId="15" applyFont="1" applyBorder="1" applyAlignment="1">
      <alignment horizontal="center" vertical="center"/>
    </xf>
    <xf numFmtId="0" fontId="114" fillId="0" borderId="46" xfId="15" applyFont="1" applyBorder="1"/>
    <xf numFmtId="0" fontId="116" fillId="4" borderId="0" xfId="15" applyFont="1" applyFill="1" applyAlignment="1">
      <alignment horizontal="center"/>
    </xf>
    <xf numFmtId="165" fontId="115" fillId="59" borderId="6" xfId="15" applyNumberFormat="1" applyFont="1" applyFill="1" applyBorder="1" applyAlignment="1">
      <alignment horizontal="center" vertical="center" wrapText="1"/>
    </xf>
    <xf numFmtId="0" fontId="115" fillId="59" borderId="48" xfId="15" applyFont="1" applyFill="1" applyBorder="1" applyAlignment="1">
      <alignment horizontal="center" vertical="center" wrapText="1"/>
    </xf>
    <xf numFmtId="0" fontId="115" fillId="59" borderId="15" xfId="15" applyFont="1" applyFill="1" applyBorder="1" applyAlignment="1">
      <alignment vertical="center" wrapText="1"/>
    </xf>
    <xf numFmtId="0" fontId="115" fillId="59" borderId="46" xfId="15" applyFont="1" applyFill="1" applyBorder="1" applyAlignment="1">
      <alignment vertical="center" wrapText="1"/>
    </xf>
    <xf numFmtId="0" fontId="129" fillId="59" borderId="6" xfId="15" applyFont="1" applyFill="1" applyBorder="1" applyAlignment="1">
      <alignment horizontal="center" vertical="center" wrapText="1"/>
    </xf>
    <xf numFmtId="1" fontId="125" fillId="63" borderId="21" xfId="16" applyNumberFormat="1" applyFont="1" applyFill="1" applyBorder="1" applyAlignment="1" applyProtection="1">
      <alignment horizontal="center"/>
    </xf>
    <xf numFmtId="0" fontId="115" fillId="64" borderId="45" xfId="15" applyFont="1" applyFill="1" applyBorder="1" applyAlignment="1">
      <alignment horizontal="center" vertical="center"/>
    </xf>
    <xf numFmtId="0" fontId="115" fillId="64" borderId="48" xfId="15" applyFont="1" applyFill="1" applyBorder="1" applyAlignment="1">
      <alignment horizontal="center" vertical="center"/>
    </xf>
    <xf numFmtId="165" fontId="115" fillId="64" borderId="15" xfId="15" applyNumberFormat="1" applyFont="1" applyFill="1" applyBorder="1" applyAlignment="1">
      <alignment horizontal="center" vertical="center"/>
    </xf>
    <xf numFmtId="0" fontId="115" fillId="64" borderId="0" xfId="15" applyFont="1" applyFill="1" applyAlignment="1">
      <alignment horizontal="center" vertical="center"/>
    </xf>
    <xf numFmtId="0" fontId="115" fillId="64" borderId="47" xfId="15" applyFont="1" applyFill="1" applyBorder="1" applyAlignment="1">
      <alignment horizontal="center" vertical="center"/>
    </xf>
    <xf numFmtId="0" fontId="115" fillId="64" borderId="15" xfId="15" applyFont="1" applyFill="1" applyBorder="1" applyAlignment="1">
      <alignment horizontal="centerContinuous" vertical="center"/>
    </xf>
    <xf numFmtId="0" fontId="115" fillId="64" borderId="46" xfId="15" applyFont="1" applyFill="1" applyBorder="1" applyAlignment="1">
      <alignment horizontal="centerContinuous" vertical="center"/>
    </xf>
    <xf numFmtId="1" fontId="123" fillId="65" borderId="0" xfId="16" applyNumberFormat="1" applyFont="1" applyFill="1" applyBorder="1" applyAlignment="1" applyProtection="1">
      <alignment horizontal="center"/>
    </xf>
    <xf numFmtId="0" fontId="126" fillId="4" borderId="11" xfId="16" applyFont="1" applyFill="1" applyBorder="1" applyAlignment="1" applyProtection="1">
      <alignment horizontal="centerContinuous" vertical="center"/>
    </xf>
    <xf numFmtId="0" fontId="126" fillId="4" borderId="0" xfId="16" applyFont="1" applyFill="1" applyBorder="1" applyAlignment="1" applyProtection="1">
      <alignment horizontal="left" vertical="center"/>
    </xf>
    <xf numFmtId="0" fontId="116" fillId="4" borderId="0" xfId="15" applyFont="1" applyFill="1" applyAlignment="1">
      <alignment wrapText="1"/>
    </xf>
    <xf numFmtId="0" fontId="126" fillId="4" borderId="45" xfId="16" applyFont="1" applyFill="1" applyBorder="1" applyAlignment="1" applyProtection="1">
      <alignment horizontal="centerContinuous" vertical="center"/>
    </xf>
    <xf numFmtId="0" fontId="126" fillId="4" borderId="44" xfId="16" applyFont="1" applyFill="1" applyBorder="1" applyAlignment="1" applyProtection="1">
      <alignment horizontal="centerContinuous" vertical="center"/>
    </xf>
    <xf numFmtId="0" fontId="126" fillId="4" borderId="45" xfId="16" applyFont="1" applyFill="1" applyBorder="1" applyAlignment="1" applyProtection="1">
      <alignment horizontal="left" vertical="center"/>
    </xf>
    <xf numFmtId="0" fontId="116" fillId="4" borderId="11" xfId="15" applyFont="1" applyFill="1" applyBorder="1" applyAlignment="1">
      <alignment wrapText="1"/>
    </xf>
    <xf numFmtId="1" fontId="114" fillId="65" borderId="0" xfId="15" applyNumberFormat="1" applyFont="1" applyFill="1" applyAlignment="1">
      <alignment horizontal="center"/>
    </xf>
    <xf numFmtId="165" fontId="115" fillId="20" borderId="6" xfId="16" applyNumberFormat="1" applyFont="1" applyFill="1" applyBorder="1" applyAlignment="1" applyProtection="1">
      <alignment horizontal="center" vertical="center"/>
    </xf>
    <xf numFmtId="0" fontId="114" fillId="0" borderId="6" xfId="16" applyFont="1" applyBorder="1" applyAlignment="1" applyProtection="1">
      <alignment horizontal="center" vertical="center"/>
    </xf>
    <xf numFmtId="165" fontId="115" fillId="59" borderId="6" xfId="17" applyNumberFormat="1" applyFont="1" applyFill="1" applyBorder="1" applyAlignment="1" applyProtection="1">
      <alignment horizontal="center" vertical="center"/>
    </xf>
    <xf numFmtId="49" fontId="115" fillId="59" borderId="6" xfId="15" applyNumberFormat="1" applyFont="1" applyFill="1" applyBorder="1" applyAlignment="1">
      <alignment vertical="center"/>
    </xf>
    <xf numFmtId="49" fontId="115" fillId="59" borderId="6" xfId="15" applyNumberFormat="1" applyFont="1" applyFill="1" applyBorder="1" applyAlignment="1">
      <alignment horizontal="center" vertical="center"/>
    </xf>
    <xf numFmtId="0" fontId="115" fillId="59" borderId="6" xfId="15" applyFont="1" applyFill="1" applyBorder="1" applyAlignment="1">
      <alignment horizontal="center" vertical="center"/>
    </xf>
    <xf numFmtId="0" fontId="115" fillId="59" borderId="6" xfId="16" applyFont="1" applyFill="1" applyBorder="1" applyAlignment="1" applyProtection="1">
      <alignment horizontal="center" vertical="center" wrapText="1"/>
    </xf>
    <xf numFmtId="0" fontId="114" fillId="0" borderId="6" xfId="16" applyFont="1" applyBorder="1" applyAlignment="1" applyProtection="1">
      <alignment horizontal="center" vertical="center" wrapText="1"/>
    </xf>
    <xf numFmtId="165" fontId="115" fillId="0" borderId="83" xfId="15" applyNumberFormat="1" applyFont="1" applyBorder="1" applyAlignment="1">
      <alignment horizontal="center" vertical="center"/>
    </xf>
    <xf numFmtId="165" fontId="130" fillId="9" borderId="0" xfId="15" applyNumberFormat="1" applyFont="1" applyFill="1" applyAlignment="1">
      <alignment horizontal="center" vertical="center"/>
    </xf>
    <xf numFmtId="0" fontId="131" fillId="9" borderId="0" xfId="15" applyFont="1" applyFill="1" applyAlignment="1">
      <alignment horizontal="centerContinuous" vertical="center"/>
    </xf>
    <xf numFmtId="0" fontId="114" fillId="0" borderId="83" xfId="15" applyFont="1" applyBorder="1" applyAlignment="1">
      <alignment horizontal="center" vertical="center"/>
    </xf>
    <xf numFmtId="0" fontId="131" fillId="9" borderId="47" xfId="15" applyFont="1" applyFill="1" applyBorder="1" applyAlignment="1">
      <alignment horizontal="centerContinuous" vertical="center"/>
    </xf>
    <xf numFmtId="0" fontId="131" fillId="9" borderId="15" xfId="15" applyFont="1" applyFill="1" applyBorder="1" applyAlignment="1">
      <alignment horizontal="centerContinuous" vertical="center"/>
    </xf>
    <xf numFmtId="0" fontId="131" fillId="9" borderId="44" xfId="15" applyFont="1" applyFill="1" applyBorder="1" applyAlignment="1">
      <alignment horizontal="centerContinuous" vertical="center"/>
    </xf>
    <xf numFmtId="165" fontId="115" fillId="20" borderId="38" xfId="15" applyNumberFormat="1" applyFont="1" applyFill="1" applyBorder="1" applyAlignment="1">
      <alignment horizontal="center" vertical="center"/>
    </xf>
    <xf numFmtId="0" fontId="114" fillId="0" borderId="48" xfId="15" applyFont="1" applyBorder="1" applyAlignment="1">
      <alignment horizontal="center" vertical="center"/>
    </xf>
    <xf numFmtId="0" fontId="124" fillId="0" borderId="45" xfId="15" applyFont="1" applyBorder="1" applyAlignment="1">
      <alignment horizontal="center" vertical="center" wrapText="1"/>
    </xf>
    <xf numFmtId="0" fontId="124" fillId="0" borderId="44" xfId="15" applyFont="1" applyBorder="1" applyAlignment="1">
      <alignment horizontal="center" vertical="center" wrapText="1"/>
    </xf>
    <xf numFmtId="1" fontId="125" fillId="65" borderId="18" xfId="16" applyNumberFormat="1" applyFont="1" applyFill="1" applyBorder="1" applyAlignment="1" applyProtection="1">
      <alignment horizontal="center"/>
    </xf>
    <xf numFmtId="165" fontId="115" fillId="59" borderId="48" xfId="15" applyNumberFormat="1" applyFont="1" applyFill="1" applyBorder="1" applyAlignment="1">
      <alignment horizontal="center" vertical="center"/>
    </xf>
    <xf numFmtId="0" fontId="115" fillId="59" borderId="48" xfId="15" applyFont="1" applyFill="1" applyBorder="1" applyAlignment="1">
      <alignment horizontal="center" vertical="center"/>
    </xf>
    <xf numFmtId="0" fontId="115" fillId="59" borderId="15" xfId="15" applyFont="1" applyFill="1" applyBorder="1" applyAlignment="1">
      <alignment horizontal="center" vertical="center"/>
    </xf>
    <xf numFmtId="0" fontId="124" fillId="5" borderId="48" xfId="15" applyFont="1" applyFill="1" applyBorder="1" applyAlignment="1">
      <alignment horizontal="center" vertical="center" wrapText="1"/>
    </xf>
    <xf numFmtId="0" fontId="124" fillId="5" borderId="46" xfId="15" applyFont="1" applyFill="1" applyBorder="1" applyAlignment="1">
      <alignment horizontal="center" vertical="center" wrapText="1"/>
    </xf>
    <xf numFmtId="8" fontId="114" fillId="66" borderId="0" xfId="15" applyNumberFormat="1" applyFont="1" applyFill="1"/>
    <xf numFmtId="165" fontId="115" fillId="62" borderId="6" xfId="15" applyNumberFormat="1" applyFont="1" applyFill="1" applyBorder="1" applyAlignment="1">
      <alignment horizontal="center" vertical="center"/>
    </xf>
    <xf numFmtId="0" fontId="15" fillId="0" borderId="6" xfId="15" applyFont="1" applyBorder="1" applyAlignment="1">
      <alignment horizontal="center" vertical="center" wrapText="1"/>
    </xf>
    <xf numFmtId="0" fontId="114" fillId="4" borderId="6" xfId="15" applyFont="1" applyFill="1" applyBorder="1" applyAlignment="1">
      <alignment horizontal="center" vertical="center"/>
    </xf>
    <xf numFmtId="0" fontId="114" fillId="0" borderId="6" xfId="15" applyFont="1" applyBorder="1" applyAlignment="1">
      <alignment horizontal="center" vertical="center"/>
    </xf>
    <xf numFmtId="0" fontId="114" fillId="0" borderId="38" xfId="15" applyFont="1" applyBorder="1" applyAlignment="1">
      <alignment horizontal="center" vertical="center"/>
    </xf>
    <xf numFmtId="0" fontId="124" fillId="9" borderId="0" xfId="15" applyFont="1" applyFill="1" applyAlignment="1">
      <alignment horizontal="center" vertical="center"/>
    </xf>
    <xf numFmtId="0" fontId="115" fillId="0" borderId="46" xfId="16" applyFont="1" applyBorder="1" applyAlignment="1" applyProtection="1">
      <alignment horizontal="center" vertical="center"/>
    </xf>
    <xf numFmtId="1" fontId="125" fillId="66" borderId="18" xfId="16" applyNumberFormat="1" applyFont="1" applyFill="1" applyBorder="1" applyAlignment="1" applyProtection="1">
      <alignment horizontal="center"/>
    </xf>
    <xf numFmtId="0" fontId="115" fillId="59" borderId="6" xfId="15" applyFont="1" applyFill="1" applyBorder="1" applyAlignment="1">
      <alignment horizontal="centerContinuous" vertical="center"/>
    </xf>
    <xf numFmtId="0" fontId="115" fillId="59" borderId="37" xfId="15" applyFont="1" applyFill="1" applyBorder="1" applyAlignment="1">
      <alignment horizontal="centerContinuous" vertical="center"/>
    </xf>
    <xf numFmtId="1" fontId="114" fillId="67" borderId="0" xfId="15" applyNumberFormat="1" applyFont="1" applyFill="1" applyAlignment="1">
      <alignment horizontal="center"/>
    </xf>
    <xf numFmtId="165" fontId="126" fillId="4" borderId="138" xfId="16" applyNumberFormat="1" applyFont="1" applyFill="1" applyBorder="1" applyAlignment="1" applyProtection="1">
      <alignment horizontal="center" vertical="center"/>
    </xf>
    <xf numFmtId="0" fontId="126" fillId="4" borderId="139" xfId="16" applyFont="1" applyFill="1" applyBorder="1" applyAlignment="1" applyProtection="1">
      <alignment horizontal="centerContinuous" vertical="center"/>
    </xf>
    <xf numFmtId="0" fontId="124" fillId="9" borderId="140" xfId="15" applyFont="1" applyFill="1" applyBorder="1" applyAlignment="1">
      <alignment horizontal="center" vertical="center"/>
    </xf>
    <xf numFmtId="168" fontId="116" fillId="19" borderId="6" xfId="15" applyNumberFormat="1" applyFont="1" applyFill="1" applyBorder="1" applyAlignment="1">
      <alignment horizontal="center" vertical="center" wrapText="1"/>
    </xf>
    <xf numFmtId="0" fontId="116" fillId="68" borderId="6" xfId="15" applyFont="1" applyFill="1" applyBorder="1" applyAlignment="1">
      <alignment horizontal="center" vertical="center" wrapText="1"/>
    </xf>
    <xf numFmtId="0" fontId="114" fillId="62" borderId="6" xfId="15" applyFont="1" applyFill="1" applyBorder="1" applyAlignment="1">
      <alignment horizontal="center" vertical="center" wrapText="1"/>
    </xf>
    <xf numFmtId="0" fontId="114" fillId="67" borderId="0" xfId="15" applyFont="1" applyFill="1"/>
    <xf numFmtId="20" fontId="114" fillId="4" borderId="6" xfId="15" applyNumberFormat="1" applyFont="1" applyFill="1" applyBorder="1" applyAlignment="1">
      <alignment horizontal="center" vertical="center" wrapText="1"/>
    </xf>
    <xf numFmtId="1" fontId="114" fillId="69" borderId="0" xfId="15" applyNumberFormat="1" applyFont="1" applyFill="1" applyAlignment="1">
      <alignment horizontal="center"/>
    </xf>
    <xf numFmtId="0" fontId="124" fillId="9" borderId="47" xfId="15" applyFont="1" applyFill="1" applyBorder="1" applyAlignment="1">
      <alignment horizontal="center" vertical="center"/>
    </xf>
    <xf numFmtId="0" fontId="132" fillId="59" borderId="6" xfId="15" applyFont="1" applyFill="1" applyBorder="1" applyAlignment="1">
      <alignment horizontal="center" vertical="center" wrapText="1"/>
    </xf>
    <xf numFmtId="165" fontId="115" fillId="0" borderId="15" xfId="15" applyNumberFormat="1" applyFont="1" applyBorder="1" applyAlignment="1">
      <alignment horizontal="center" vertical="center"/>
    </xf>
    <xf numFmtId="0" fontId="115" fillId="0" borderId="0" xfId="15" applyFont="1" applyAlignment="1">
      <alignment horizontal="center" vertical="center" wrapText="1"/>
    </xf>
    <xf numFmtId="165" fontId="115" fillId="0" borderId="0" xfId="15" applyNumberFormat="1" applyFont="1" applyAlignment="1">
      <alignment horizontal="center" vertical="center" wrapText="1"/>
    </xf>
    <xf numFmtId="0" fontId="115" fillId="64" borderId="29" xfId="15" applyFont="1" applyFill="1" applyBorder="1" applyAlignment="1">
      <alignment horizontal="center" vertical="center"/>
    </xf>
    <xf numFmtId="0" fontId="115" fillId="64" borderId="11" xfId="15" applyFont="1" applyFill="1" applyBorder="1" applyAlignment="1">
      <alignment horizontal="center" vertical="center"/>
    </xf>
    <xf numFmtId="0" fontId="115" fillId="64" borderId="11" xfId="15" applyFont="1" applyFill="1" applyBorder="1" applyAlignment="1">
      <alignment horizontal="centerContinuous" vertical="center"/>
    </xf>
    <xf numFmtId="165" fontId="115" fillId="0" borderId="47" xfId="15" applyNumberFormat="1" applyFont="1" applyBorder="1" applyAlignment="1">
      <alignment horizontal="center" vertical="center"/>
    </xf>
    <xf numFmtId="0" fontId="126" fillId="4" borderId="15" xfId="16" applyFont="1" applyFill="1" applyBorder="1" applyAlignment="1" applyProtection="1">
      <alignment horizontal="centerContinuous" vertical="center"/>
    </xf>
    <xf numFmtId="0" fontId="124" fillId="0" borderId="0" xfId="15" applyFont="1" applyAlignment="1">
      <alignment horizontal="center" vertical="center" wrapText="1"/>
    </xf>
    <xf numFmtId="165" fontId="115" fillId="9" borderId="37" xfId="15" applyNumberFormat="1" applyFont="1" applyFill="1" applyBorder="1" applyAlignment="1">
      <alignment horizontal="center" vertical="center"/>
    </xf>
    <xf numFmtId="165" fontId="115" fillId="20" borderId="6" xfId="17" applyNumberFormat="1" applyFont="1" applyFill="1" applyBorder="1" applyAlignment="1" applyProtection="1">
      <alignment horizontal="center" vertical="center" wrapText="1"/>
    </xf>
    <xf numFmtId="49" fontId="114" fillId="9" borderId="6" xfId="15" applyNumberFormat="1" applyFont="1" applyFill="1" applyBorder="1" applyAlignment="1">
      <alignment horizontal="center" vertical="center" wrapText="1"/>
    </xf>
    <xf numFmtId="0" fontId="114" fillId="9" borderId="6" xfId="15" applyFont="1" applyFill="1" applyBorder="1" applyAlignment="1">
      <alignment horizontal="center" vertical="center" wrapText="1"/>
    </xf>
    <xf numFmtId="0" fontId="115" fillId="9" borderId="6" xfId="16" applyFont="1" applyFill="1" applyBorder="1" applyAlignment="1" applyProtection="1">
      <alignment horizontal="center" vertical="center" wrapText="1"/>
    </xf>
    <xf numFmtId="0" fontId="133" fillId="9" borderId="0" xfId="15" applyFont="1" applyFill="1" applyAlignment="1">
      <alignment horizontal="center" vertical="center" wrapText="1"/>
    </xf>
    <xf numFmtId="49" fontId="115" fillId="59" borderId="6" xfId="15" applyNumberFormat="1" applyFont="1" applyFill="1" applyBorder="1" applyAlignment="1">
      <alignment horizontal="center" vertical="center" wrapText="1"/>
    </xf>
    <xf numFmtId="0" fontId="115" fillId="70" borderId="6" xfId="15" applyFont="1" applyFill="1" applyBorder="1" applyAlignment="1">
      <alignment horizontal="center" vertical="center"/>
    </xf>
    <xf numFmtId="165" fontId="115" fillId="64" borderId="0" xfId="15" applyNumberFormat="1" applyFont="1" applyFill="1" applyAlignment="1">
      <alignment horizontal="center" vertical="center"/>
    </xf>
    <xf numFmtId="0" fontId="115" fillId="64" borderId="0" xfId="15" applyFont="1" applyFill="1" applyAlignment="1">
      <alignment horizontal="centerContinuous" vertical="center"/>
    </xf>
    <xf numFmtId="20" fontId="116" fillId="71" borderId="6" xfId="15" applyNumberFormat="1" applyFont="1" applyFill="1" applyBorder="1" applyAlignment="1">
      <alignment horizontal="center" vertical="center"/>
    </xf>
    <xf numFmtId="0" fontId="114" fillId="0" borderId="6" xfId="15" applyFont="1" applyBorder="1" applyAlignment="1">
      <alignment horizontal="center" vertical="center" wrapText="1"/>
    </xf>
    <xf numFmtId="0" fontId="115" fillId="9" borderId="6" xfId="16" applyFont="1" applyFill="1" applyBorder="1" applyAlignment="1" applyProtection="1">
      <alignment horizontal="center" vertical="center"/>
    </xf>
    <xf numFmtId="0" fontId="116" fillId="9" borderId="0" xfId="15" applyFont="1" applyFill="1"/>
    <xf numFmtId="0" fontId="114" fillId="9" borderId="6" xfId="15" applyFont="1" applyFill="1" applyBorder="1" applyAlignment="1">
      <alignment horizontal="center" vertical="center"/>
    </xf>
    <xf numFmtId="0" fontId="116" fillId="68" borderId="6" xfId="15" applyFont="1" applyFill="1" applyBorder="1" applyAlignment="1">
      <alignment horizontal="center" vertical="center"/>
    </xf>
    <xf numFmtId="165" fontId="114" fillId="67" borderId="0" xfId="15" applyNumberFormat="1" applyFont="1" applyFill="1"/>
    <xf numFmtId="49" fontId="115" fillId="70" borderId="6" xfId="15" applyNumberFormat="1" applyFont="1" applyFill="1" applyBorder="1" applyAlignment="1">
      <alignment horizontal="center" vertical="center"/>
    </xf>
    <xf numFmtId="1" fontId="128" fillId="69" borderId="0" xfId="15" applyNumberFormat="1" applyFont="1" applyFill="1" applyAlignment="1">
      <alignment horizontal="center"/>
    </xf>
    <xf numFmtId="0" fontId="115" fillId="59" borderId="6" xfId="15" quotePrefix="1" applyFont="1" applyFill="1" applyBorder="1" applyAlignment="1">
      <alignment horizontal="center" vertical="center" wrapText="1"/>
    </xf>
    <xf numFmtId="0" fontId="115" fillId="0" borderId="83" xfId="15" applyFont="1" applyBorder="1" applyAlignment="1">
      <alignment horizontal="center" vertical="center"/>
    </xf>
    <xf numFmtId="0" fontId="126" fillId="4" borderId="31" xfId="16" applyFont="1" applyFill="1" applyBorder="1" applyAlignment="1" applyProtection="1">
      <alignment horizontal="centerContinuous" vertical="center"/>
    </xf>
    <xf numFmtId="0" fontId="116" fillId="9" borderId="0" xfId="18" applyFont="1" applyFill="1"/>
    <xf numFmtId="165" fontId="115" fillId="0" borderId="6" xfId="18" applyNumberFormat="1" applyFont="1" applyBorder="1" applyAlignment="1">
      <alignment horizontal="center" vertical="center"/>
    </xf>
    <xf numFmtId="165" fontId="115" fillId="20" borderId="6" xfId="18" applyNumberFormat="1" applyFont="1" applyFill="1" applyBorder="1" applyAlignment="1">
      <alignment horizontal="center" vertical="center" wrapText="1"/>
    </xf>
    <xf numFmtId="0" fontId="114" fillId="0" borderId="6" xfId="18" applyFont="1" applyBorder="1" applyAlignment="1">
      <alignment horizontal="center" vertical="center" wrapText="1"/>
    </xf>
    <xf numFmtId="20" fontId="116" fillId="71" borderId="6" xfId="18" applyNumberFormat="1" applyFont="1" applyFill="1" applyBorder="1" applyAlignment="1">
      <alignment horizontal="center" vertical="center"/>
    </xf>
    <xf numFmtId="0" fontId="114" fillId="0" borderId="6" xfId="18" applyFont="1" applyBorder="1" applyAlignment="1">
      <alignment vertical="center" wrapText="1"/>
    </xf>
    <xf numFmtId="0" fontId="114" fillId="0" borderId="6" xfId="18" applyFont="1" applyBorder="1" applyAlignment="1">
      <alignment horizontal="left" vertical="center" wrapText="1"/>
    </xf>
    <xf numFmtId="0" fontId="115" fillId="0" borderId="6" xfId="16" applyFont="1" applyBorder="1" applyAlignment="1" applyProtection="1">
      <alignment horizontal="center" vertical="center" wrapText="1"/>
    </xf>
    <xf numFmtId="0" fontId="116" fillId="68" borderId="6" xfId="18" applyFont="1" applyFill="1" applyBorder="1" applyAlignment="1">
      <alignment horizontal="center" vertical="center"/>
    </xf>
    <xf numFmtId="0" fontId="114" fillId="62" borderId="6" xfId="18" applyFont="1" applyFill="1" applyBorder="1" applyAlignment="1">
      <alignment horizontal="center" vertical="center" wrapText="1"/>
    </xf>
    <xf numFmtId="0" fontId="15" fillId="0" borderId="6" xfId="18" applyBorder="1" applyAlignment="1">
      <alignment vertical="center" wrapText="1"/>
    </xf>
    <xf numFmtId="165" fontId="115" fillId="59" borderId="6" xfId="18" applyNumberFormat="1" applyFont="1" applyFill="1" applyBorder="1" applyAlignment="1">
      <alignment horizontal="center" vertical="center"/>
    </xf>
    <xf numFmtId="165" fontId="115" fillId="59" borderId="6" xfId="19" applyNumberFormat="1" applyFont="1" applyFill="1" applyBorder="1" applyAlignment="1" applyProtection="1">
      <alignment horizontal="center" vertical="center"/>
    </xf>
    <xf numFmtId="0" fontId="115" fillId="59" borderId="6" xfId="18" applyFont="1" applyFill="1" applyBorder="1" applyAlignment="1">
      <alignment horizontal="center" vertical="center" wrapText="1"/>
    </xf>
    <xf numFmtId="49" fontId="115" fillId="70" borderId="6" xfId="18" applyNumberFormat="1" applyFont="1" applyFill="1" applyBorder="1" applyAlignment="1">
      <alignment horizontal="center" vertical="center"/>
    </xf>
    <xf numFmtId="0" fontId="15" fillId="60" borderId="6" xfId="18" applyFill="1" applyBorder="1" applyAlignment="1">
      <alignment horizontal="center" vertical="center" wrapText="1"/>
    </xf>
    <xf numFmtId="0" fontId="15" fillId="60" borderId="6" xfId="18" applyFill="1" applyBorder="1" applyAlignment="1">
      <alignment horizontal="center" vertical="center"/>
    </xf>
    <xf numFmtId="0" fontId="15" fillId="0" borderId="31" xfId="15" applyFont="1" applyBorder="1" applyAlignment="1">
      <alignment horizontal="centerContinuous" vertical="center"/>
    </xf>
    <xf numFmtId="0" fontId="15" fillId="0" borderId="0" xfId="15" applyFont="1" applyAlignment="1">
      <alignment horizontal="centerContinuous" vertical="center"/>
    </xf>
    <xf numFmtId="0" fontId="15" fillId="0" borderId="27" xfId="15" applyFont="1" applyBorder="1" applyAlignment="1">
      <alignment horizontal="centerContinuous" vertical="center"/>
    </xf>
    <xf numFmtId="0" fontId="135" fillId="68" borderId="6" xfId="15" applyFont="1" applyFill="1" applyBorder="1" applyAlignment="1">
      <alignment horizontal="center" vertical="center"/>
    </xf>
    <xf numFmtId="0" fontId="136" fillId="9" borderId="0" xfId="15" applyFont="1" applyFill="1"/>
    <xf numFmtId="0" fontId="137" fillId="9" borderId="0" xfId="15" applyFont="1" applyFill="1" applyAlignment="1">
      <alignment horizontal="center" vertical="center"/>
    </xf>
    <xf numFmtId="165" fontId="115" fillId="59" borderId="38" xfId="17" applyNumberFormat="1" applyFont="1" applyFill="1" applyBorder="1" applyAlignment="1" applyProtection="1">
      <alignment horizontal="center" vertical="center"/>
    </xf>
    <xf numFmtId="165" fontId="126" fillId="4" borderId="11" xfId="16" applyNumberFormat="1" applyFont="1" applyFill="1" applyBorder="1" applyAlignment="1" applyProtection="1">
      <alignment horizontal="center" vertical="center"/>
    </xf>
    <xf numFmtId="0" fontId="138" fillId="0" borderId="0" xfId="15" applyFont="1" applyAlignment="1">
      <alignment horizontal="centerContinuous" vertical="center"/>
    </xf>
    <xf numFmtId="0" fontId="138" fillId="0" borderId="29" xfId="15" applyFont="1" applyBorder="1" applyAlignment="1">
      <alignment horizontal="centerContinuous" vertical="center"/>
    </xf>
    <xf numFmtId="0" fontId="138" fillId="0" borderId="27" xfId="15" applyFont="1" applyBorder="1" applyAlignment="1">
      <alignment horizontal="centerContinuous" vertical="center"/>
    </xf>
    <xf numFmtId="165" fontId="115" fillId="62" borderId="37" xfId="15" applyNumberFormat="1" applyFont="1" applyFill="1" applyBorder="1" applyAlignment="1">
      <alignment horizontal="center" vertical="center" wrapText="1"/>
    </xf>
    <xf numFmtId="0" fontId="136" fillId="0" borderId="0" xfId="15" applyFont="1"/>
    <xf numFmtId="1" fontId="136" fillId="69" borderId="0" xfId="15" applyNumberFormat="1" applyFont="1" applyFill="1" applyAlignment="1">
      <alignment horizontal="center"/>
    </xf>
    <xf numFmtId="49" fontId="115" fillId="70" borderId="6" xfId="15" applyNumberFormat="1" applyFont="1" applyFill="1" applyBorder="1" applyAlignment="1">
      <alignment horizontal="center" vertical="center" wrapText="1"/>
    </xf>
    <xf numFmtId="165" fontId="130" fillId="4" borderId="0" xfId="15" applyNumberFormat="1" applyFont="1" applyFill="1" applyAlignment="1">
      <alignment horizontal="center" vertical="center"/>
    </xf>
    <xf numFmtId="0" fontId="139" fillId="4" borderId="31" xfId="15" applyFont="1" applyFill="1" applyBorder="1" applyAlignment="1">
      <alignment horizontal="centerContinuous"/>
    </xf>
    <xf numFmtId="0" fontId="139" fillId="4" borderId="0" xfId="15" applyFont="1" applyFill="1" applyAlignment="1">
      <alignment horizontal="centerContinuous"/>
    </xf>
    <xf numFmtId="0" fontId="139" fillId="4" borderId="27" xfId="15" applyFont="1" applyFill="1" applyBorder="1" applyAlignment="1">
      <alignment horizontal="centerContinuous"/>
    </xf>
    <xf numFmtId="0" fontId="114" fillId="0" borderId="6" xfId="15" applyFont="1" applyBorder="1" applyAlignment="1">
      <alignment horizontal="left" vertical="center"/>
    </xf>
    <xf numFmtId="0" fontId="115" fillId="4" borderId="6" xfId="16" applyFont="1" applyFill="1" applyBorder="1" applyAlignment="1" applyProtection="1">
      <alignment horizontal="center" vertical="center"/>
    </xf>
    <xf numFmtId="0" fontId="114" fillId="4" borderId="31" xfId="15" applyFont="1" applyFill="1" applyBorder="1" applyAlignment="1">
      <alignment horizontal="centerContinuous" vertical="center"/>
    </xf>
    <xf numFmtId="0" fontId="114" fillId="4" borderId="0" xfId="15" applyFont="1" applyFill="1" applyAlignment="1">
      <alignment horizontal="centerContinuous" vertical="center"/>
    </xf>
    <xf numFmtId="0" fontId="114" fillId="4" borderId="27" xfId="15" applyFont="1" applyFill="1" applyBorder="1" applyAlignment="1">
      <alignment horizontal="centerContinuous" vertical="center"/>
    </xf>
    <xf numFmtId="0" fontId="113" fillId="0" borderId="0" xfId="15"/>
    <xf numFmtId="1" fontId="125" fillId="67" borderId="6" xfId="16" applyNumberFormat="1" applyFont="1" applyFill="1" applyBorder="1" applyAlignment="1" applyProtection="1">
      <alignment horizontal="center"/>
    </xf>
    <xf numFmtId="1" fontId="114" fillId="46" borderId="0" xfId="15" applyNumberFormat="1" applyFont="1" applyFill="1" applyAlignment="1">
      <alignment horizontal="center"/>
    </xf>
    <xf numFmtId="0" fontId="116" fillId="4" borderId="27" xfId="15" applyFont="1" applyFill="1" applyBorder="1"/>
    <xf numFmtId="0" fontId="114" fillId="46" borderId="0" xfId="15" applyFont="1" applyFill="1"/>
    <xf numFmtId="0" fontId="124" fillId="4" borderId="0" xfId="15" applyFont="1" applyFill="1"/>
    <xf numFmtId="165" fontId="115" fillId="9" borderId="0" xfId="15" applyNumberFormat="1" applyFont="1" applyFill="1" applyAlignment="1">
      <alignment horizontal="center" vertical="center" wrapText="1"/>
    </xf>
    <xf numFmtId="0" fontId="114" fillId="9" borderId="0" xfId="15" applyFont="1" applyFill="1" applyAlignment="1">
      <alignment horizontal="center" vertical="center" wrapText="1"/>
    </xf>
    <xf numFmtId="0" fontId="116" fillId="9" borderId="0" xfId="15" applyFont="1" applyFill="1" applyAlignment="1">
      <alignment horizontal="center" vertical="center" wrapText="1"/>
    </xf>
    <xf numFmtId="0" fontId="114" fillId="9" borderId="0" xfId="15" applyFont="1" applyFill="1" applyAlignment="1">
      <alignment horizontal="centerContinuous" vertical="center" wrapText="1"/>
    </xf>
    <xf numFmtId="0" fontId="124" fillId="9" borderId="0" xfId="15" applyFont="1" applyFill="1" applyAlignment="1">
      <alignment horizontal="center" vertical="center" wrapText="1"/>
    </xf>
    <xf numFmtId="8" fontId="115" fillId="0" borderId="6" xfId="15" applyNumberFormat="1" applyFont="1" applyBorder="1" applyAlignment="1">
      <alignment horizontal="center" vertical="center"/>
    </xf>
    <xf numFmtId="165" fontId="114" fillId="46" borderId="0" xfId="15" applyNumberFormat="1" applyFont="1" applyFill="1"/>
    <xf numFmtId="8" fontId="115" fillId="0" borderId="0" xfId="15" applyNumberFormat="1" applyFont="1" applyAlignment="1">
      <alignment horizontal="center" vertical="center"/>
    </xf>
    <xf numFmtId="0" fontId="114" fillId="0" borderId="0" xfId="15" applyFont="1" applyAlignment="1">
      <alignment horizontal="center" vertical="center" wrapText="1"/>
    </xf>
    <xf numFmtId="0" fontId="140" fillId="9" borderId="0" xfId="15" applyFont="1" applyFill="1" applyAlignment="1">
      <alignment horizontal="center" vertical="center" wrapText="1"/>
    </xf>
    <xf numFmtId="2" fontId="114" fillId="46" borderId="0" xfId="15" applyNumberFormat="1" applyFont="1" applyFill="1" applyAlignment="1">
      <alignment horizontal="center"/>
    </xf>
    <xf numFmtId="165" fontId="115" fillId="9" borderId="0" xfId="15" applyNumberFormat="1" applyFont="1" applyFill="1" applyAlignment="1">
      <alignment horizontal="center" vertical="center"/>
    </xf>
    <xf numFmtId="165" fontId="115" fillId="9" borderId="6" xfId="15" applyNumberFormat="1" applyFont="1" applyFill="1" applyBorder="1" applyAlignment="1">
      <alignment horizontal="center" vertical="center"/>
    </xf>
    <xf numFmtId="49" fontId="116" fillId="68" borderId="6" xfId="15" applyNumberFormat="1" applyFont="1" applyFill="1" applyBorder="1" applyAlignment="1">
      <alignment horizontal="center" vertical="center" wrapText="1"/>
    </xf>
    <xf numFmtId="0" fontId="114" fillId="9" borderId="6" xfId="15" applyFont="1" applyFill="1" applyBorder="1" applyAlignment="1">
      <alignment horizontal="centerContinuous" vertical="center" wrapText="1"/>
    </xf>
    <xf numFmtId="0" fontId="114" fillId="0" borderId="42" xfId="15" applyFont="1" applyBorder="1"/>
    <xf numFmtId="1" fontId="114" fillId="46" borderId="24" xfId="15" applyNumberFormat="1" applyFont="1" applyFill="1" applyBorder="1" applyAlignment="1">
      <alignment horizontal="center"/>
    </xf>
    <xf numFmtId="0" fontId="124" fillId="9" borderId="42" xfId="15" applyFont="1" applyFill="1" applyBorder="1" applyAlignment="1">
      <alignment horizontal="center" vertical="center" wrapText="1"/>
    </xf>
    <xf numFmtId="0" fontId="124" fillId="0" borderId="42" xfId="15" applyFont="1" applyBorder="1" applyAlignment="1">
      <alignment horizontal="center" vertical="center" wrapText="1"/>
    </xf>
    <xf numFmtId="49" fontId="116" fillId="9" borderId="0" xfId="15" applyNumberFormat="1" applyFont="1" applyFill="1" applyAlignment="1">
      <alignment horizontal="center" vertical="center" wrapText="1"/>
    </xf>
    <xf numFmtId="0" fontId="114" fillId="20" borderId="6" xfId="15" applyFont="1" applyFill="1" applyBorder="1" applyAlignment="1">
      <alignment horizontal="center" vertical="center" wrapText="1"/>
    </xf>
    <xf numFmtId="0" fontId="115" fillId="20" borderId="6" xfId="16" applyFont="1" applyFill="1" applyBorder="1" applyAlignment="1" applyProtection="1">
      <alignment horizontal="center" vertical="center" wrapText="1"/>
    </xf>
    <xf numFmtId="0" fontId="114" fillId="20" borderId="6" xfId="15" applyFont="1" applyFill="1" applyBorder="1" applyAlignment="1">
      <alignment horizontal="center" vertical="center"/>
    </xf>
    <xf numFmtId="0" fontId="115" fillId="20" borderId="6" xfId="16" applyFont="1" applyFill="1" applyBorder="1" applyAlignment="1" applyProtection="1">
      <alignment horizontal="center" vertical="center"/>
    </xf>
    <xf numFmtId="0" fontId="116" fillId="20" borderId="0" xfId="15" applyFont="1" applyFill="1"/>
    <xf numFmtId="0" fontId="141" fillId="20" borderId="0" xfId="15" applyFont="1" applyFill="1"/>
    <xf numFmtId="49" fontId="116" fillId="71" borderId="6" xfId="15" applyNumberFormat="1" applyFont="1" applyFill="1" applyBorder="1" applyAlignment="1">
      <alignment horizontal="center" vertical="center"/>
    </xf>
    <xf numFmtId="0" fontId="116" fillId="4" borderId="143" xfId="15" applyFont="1" applyFill="1" applyBorder="1" applyAlignment="1">
      <alignment horizontal="center"/>
    </xf>
    <xf numFmtId="1" fontId="125" fillId="46" borderId="6" xfId="16" applyNumberFormat="1" applyFont="1" applyFill="1" applyBorder="1" applyAlignment="1" applyProtection="1">
      <alignment horizontal="center"/>
    </xf>
    <xf numFmtId="1" fontId="114" fillId="72" borderId="0" xfId="15" applyNumberFormat="1" applyFont="1" applyFill="1" applyAlignment="1">
      <alignment horizontal="center"/>
    </xf>
    <xf numFmtId="0" fontId="126" fillId="4" borderId="0" xfId="16" applyFont="1" applyFill="1" applyBorder="1" applyAlignment="1" applyProtection="1">
      <alignment vertical="center"/>
    </xf>
    <xf numFmtId="0" fontId="114" fillId="0" borderId="43" xfId="15" applyFont="1" applyBorder="1"/>
    <xf numFmtId="0" fontId="114" fillId="4" borderId="45" xfId="15" applyFont="1" applyFill="1" applyBorder="1" applyAlignment="1">
      <alignment horizontal="centerContinuous"/>
    </xf>
    <xf numFmtId="0" fontId="114" fillId="4" borderId="11" xfId="15" applyFont="1" applyFill="1" applyBorder="1" applyAlignment="1">
      <alignment horizontal="centerContinuous"/>
    </xf>
    <xf numFmtId="0" fontId="114" fillId="0" borderId="11" xfId="15" applyFont="1" applyBorder="1" applyAlignment="1">
      <alignment horizontal="centerContinuous"/>
    </xf>
    <xf numFmtId="0" fontId="126" fillId="4" borderId="44" xfId="15" applyFont="1" applyFill="1" applyBorder="1" applyAlignment="1">
      <alignment horizontal="centerContinuous"/>
    </xf>
    <xf numFmtId="165" fontId="129" fillId="4" borderId="6" xfId="15" applyNumberFormat="1" applyFont="1" applyFill="1" applyBorder="1" applyAlignment="1">
      <alignment horizontal="center" vertical="center"/>
    </xf>
    <xf numFmtId="0" fontId="142" fillId="4" borderId="15" xfId="15" applyFont="1" applyFill="1" applyBorder="1" applyAlignment="1">
      <alignment horizontal="center"/>
    </xf>
    <xf numFmtId="0" fontId="114" fillId="0" borderId="15" xfId="15" applyFont="1" applyBorder="1"/>
    <xf numFmtId="0" fontId="142" fillId="4" borderId="46" xfId="15" applyFont="1" applyFill="1" applyBorder="1" applyAlignment="1">
      <alignment horizontal="center"/>
    </xf>
    <xf numFmtId="0" fontId="129" fillId="4" borderId="6" xfId="16" applyFont="1" applyFill="1" applyBorder="1" applyAlignment="1" applyProtection="1">
      <alignment horizontal="center" vertical="center"/>
    </xf>
    <xf numFmtId="0" fontId="142" fillId="4" borderId="0" xfId="15" applyFont="1" applyFill="1"/>
    <xf numFmtId="0" fontId="114" fillId="0" borderId="6" xfId="15" applyFont="1" applyBorder="1" applyAlignment="1">
      <alignment horizontal="center"/>
    </xf>
    <xf numFmtId="0" fontId="114" fillId="4" borderId="6" xfId="15" applyFont="1" applyFill="1" applyBorder="1" applyAlignment="1">
      <alignment horizontal="center"/>
    </xf>
    <xf numFmtId="0" fontId="129" fillId="0" borderId="6" xfId="16" applyFont="1" applyBorder="1" applyAlignment="1" applyProtection="1">
      <alignment horizontal="center" vertical="center"/>
    </xf>
    <xf numFmtId="0" fontId="143" fillId="0" borderId="0" xfId="15" applyFont="1"/>
    <xf numFmtId="0" fontId="114" fillId="72" borderId="0" xfId="15" applyFont="1" applyFill="1" applyAlignment="1">
      <alignment horizontal="center"/>
    </xf>
    <xf numFmtId="165" fontId="114" fillId="72" borderId="0" xfId="15" applyNumberFormat="1" applyFont="1" applyFill="1"/>
    <xf numFmtId="1" fontId="123" fillId="72" borderId="0" xfId="16" applyNumberFormat="1" applyFont="1" applyFill="1" applyBorder="1" applyAlignment="1" applyProtection="1">
      <alignment horizontal="center"/>
    </xf>
    <xf numFmtId="0" fontId="114" fillId="9" borderId="6" xfId="15" applyFont="1" applyFill="1" applyBorder="1" applyAlignment="1">
      <alignment horizontal="center"/>
    </xf>
    <xf numFmtId="0" fontId="129" fillId="9" borderId="6" xfId="16" applyFont="1" applyFill="1" applyBorder="1" applyAlignment="1" applyProtection="1">
      <alignment horizontal="center" vertical="center"/>
    </xf>
    <xf numFmtId="0" fontId="114" fillId="62" borderId="6" xfId="15" applyFont="1" applyFill="1" applyBorder="1" applyAlignment="1">
      <alignment horizontal="center" vertical="center"/>
    </xf>
    <xf numFmtId="1" fontId="125" fillId="72" borderId="6" xfId="16" applyNumberFormat="1" applyFont="1" applyFill="1" applyBorder="1" applyAlignment="1" applyProtection="1">
      <alignment horizontal="center"/>
    </xf>
    <xf numFmtId="1" fontId="114" fillId="73" borderId="0" xfId="15" applyNumberFormat="1" applyFont="1" applyFill="1" applyAlignment="1">
      <alignment horizontal="center"/>
    </xf>
    <xf numFmtId="0" fontId="144" fillId="0" borderId="6" xfId="15" applyFont="1" applyBorder="1" applyAlignment="1">
      <alignment horizontal="center" vertical="center"/>
    </xf>
    <xf numFmtId="0" fontId="139" fillId="0" borderId="6" xfId="15" applyFont="1" applyBorder="1" applyAlignment="1">
      <alignment horizontal="center" vertical="center"/>
    </xf>
    <xf numFmtId="0" fontId="142" fillId="4" borderId="6" xfId="15" applyFont="1" applyFill="1" applyBorder="1" applyAlignment="1">
      <alignment horizontal="center" vertical="center"/>
    </xf>
    <xf numFmtId="0" fontId="142" fillId="4" borderId="6" xfId="15" applyFont="1" applyFill="1" applyBorder="1" applyAlignment="1">
      <alignment horizontal="center" vertical="center" wrapText="1"/>
    </xf>
    <xf numFmtId="0" fontId="130" fillId="0" borderId="6" xfId="16" applyFont="1" applyBorder="1" applyAlignment="1" applyProtection="1">
      <alignment horizontal="center" vertical="center"/>
    </xf>
    <xf numFmtId="165" fontId="126" fillId="9" borderId="0" xfId="15" applyNumberFormat="1" applyFont="1" applyFill="1" applyAlignment="1">
      <alignment horizontal="center" vertical="center"/>
    </xf>
    <xf numFmtId="0" fontId="142" fillId="9" borderId="0" xfId="15" applyFont="1" applyFill="1" applyAlignment="1">
      <alignment horizontal="center" vertical="center"/>
    </xf>
    <xf numFmtId="20" fontId="116" fillId="9" borderId="0" xfId="15" applyNumberFormat="1" applyFont="1" applyFill="1" applyAlignment="1">
      <alignment horizontal="center" vertical="center"/>
    </xf>
    <xf numFmtId="0" fontId="139" fillId="4" borderId="0" xfId="15" applyFont="1" applyFill="1" applyAlignment="1">
      <alignment horizontal="center"/>
    </xf>
    <xf numFmtId="0" fontId="139" fillId="9" borderId="0" xfId="15" applyFont="1" applyFill="1" applyAlignment="1">
      <alignment horizontal="center" vertical="center"/>
    </xf>
    <xf numFmtId="165" fontId="126" fillId="62" borderId="6" xfId="15" applyNumberFormat="1" applyFont="1" applyFill="1" applyBorder="1" applyAlignment="1">
      <alignment horizontal="center" vertical="center"/>
    </xf>
    <xf numFmtId="0" fontId="142" fillId="0" borderId="6" xfId="15" applyFont="1" applyBorder="1" applyAlignment="1">
      <alignment horizontal="center" vertical="center"/>
    </xf>
    <xf numFmtId="20" fontId="116" fillId="68" borderId="6" xfId="15" applyNumberFormat="1" applyFont="1" applyFill="1" applyBorder="1" applyAlignment="1">
      <alignment horizontal="center" vertical="center"/>
    </xf>
    <xf numFmtId="0" fontId="142" fillId="9" borderId="6" xfId="15" applyFont="1" applyFill="1" applyBorder="1" applyAlignment="1">
      <alignment horizontal="center" vertical="center"/>
    </xf>
    <xf numFmtId="0" fontId="139" fillId="9" borderId="6" xfId="15" applyFont="1" applyFill="1" applyBorder="1" applyAlignment="1">
      <alignment horizontal="center" vertical="center"/>
    </xf>
    <xf numFmtId="0" fontId="130" fillId="9" borderId="6" xfId="16" applyFont="1" applyFill="1" applyBorder="1" applyAlignment="1" applyProtection="1">
      <alignment horizontal="center" vertical="center"/>
    </xf>
    <xf numFmtId="165" fontId="115" fillId="59" borderId="38" xfId="17" applyNumberFormat="1" applyFont="1" applyFill="1" applyBorder="1" applyAlignment="1" applyProtection="1">
      <alignment horizontal="center" vertical="center" wrapText="1"/>
    </xf>
    <xf numFmtId="0" fontId="115" fillId="59" borderId="38" xfId="15" applyFont="1" applyFill="1" applyBorder="1" applyAlignment="1">
      <alignment horizontal="center" vertical="center" wrapText="1"/>
    </xf>
    <xf numFmtId="49" fontId="115" fillId="70" borderId="38" xfId="15" applyNumberFormat="1" applyFont="1" applyFill="1" applyBorder="1" applyAlignment="1">
      <alignment horizontal="center" vertical="center" wrapText="1"/>
    </xf>
    <xf numFmtId="165" fontId="126" fillId="0" borderId="15" xfId="15" applyNumberFormat="1" applyFont="1" applyBorder="1" applyAlignment="1">
      <alignment horizontal="center" vertical="center"/>
    </xf>
    <xf numFmtId="0" fontId="142" fillId="0" borderId="15" xfId="15" applyFont="1" applyBorder="1" applyAlignment="1">
      <alignment horizontal="center" vertical="center"/>
    </xf>
    <xf numFmtId="20" fontId="116" fillId="0" borderId="15" xfId="15" applyNumberFormat="1" applyFont="1" applyBorder="1" applyAlignment="1">
      <alignment horizontal="center" vertical="center"/>
    </xf>
    <xf numFmtId="0" fontId="142" fillId="9" borderId="15" xfId="15" applyFont="1" applyFill="1" applyBorder="1" applyAlignment="1">
      <alignment horizontal="center" vertical="center"/>
    </xf>
    <xf numFmtId="0" fontId="139" fillId="4" borderId="15" xfId="15" applyFont="1" applyFill="1" applyBorder="1" applyAlignment="1">
      <alignment horizontal="center"/>
    </xf>
    <xf numFmtId="0" fontId="139" fillId="9" borderId="15" xfId="15" applyFont="1" applyFill="1" applyBorder="1" applyAlignment="1">
      <alignment horizontal="center" vertical="center"/>
    </xf>
    <xf numFmtId="165" fontId="115" fillId="0" borderId="37" xfId="15" applyNumberFormat="1" applyFont="1" applyBorder="1" applyAlignment="1">
      <alignment horizontal="center" vertical="center"/>
    </xf>
    <xf numFmtId="165" fontId="126" fillId="62" borderId="37" xfId="15" applyNumberFormat="1" applyFont="1" applyFill="1" applyBorder="1" applyAlignment="1">
      <alignment horizontal="center" vertical="center"/>
    </xf>
    <xf numFmtId="0" fontId="142" fillId="0" borderId="37" xfId="15" applyFont="1" applyBorder="1" applyAlignment="1">
      <alignment horizontal="center" vertical="center"/>
    </xf>
    <xf numFmtId="20" fontId="116" fillId="68" borderId="37" xfId="15" applyNumberFormat="1" applyFont="1" applyFill="1" applyBorder="1" applyAlignment="1">
      <alignment horizontal="center" vertical="center"/>
    </xf>
    <xf numFmtId="0" fontId="142" fillId="9" borderId="37" xfId="15" applyFont="1" applyFill="1" applyBorder="1" applyAlignment="1">
      <alignment horizontal="center" vertical="center"/>
    </xf>
    <xf numFmtId="0" fontId="139" fillId="4" borderId="37" xfId="15" applyFont="1" applyFill="1" applyBorder="1" applyAlignment="1">
      <alignment horizontal="center"/>
    </xf>
    <xf numFmtId="0" fontId="139" fillId="9" borderId="37" xfId="15" applyFont="1" applyFill="1" applyBorder="1" applyAlignment="1">
      <alignment horizontal="center" vertical="center"/>
    </xf>
    <xf numFmtId="165" fontId="126" fillId="9" borderId="15" xfId="15" applyNumberFormat="1" applyFont="1" applyFill="1" applyBorder="1" applyAlignment="1">
      <alignment horizontal="center" vertical="center"/>
    </xf>
    <xf numFmtId="0" fontId="139" fillId="4" borderId="6" xfId="15" applyFont="1" applyFill="1" applyBorder="1" applyAlignment="1">
      <alignment horizontal="center" vertical="center"/>
    </xf>
    <xf numFmtId="165" fontId="115" fillId="59" borderId="46" xfId="17" applyNumberFormat="1" applyFont="1" applyFill="1" applyBorder="1" applyAlignment="1" applyProtection="1">
      <alignment horizontal="center" vertical="center" wrapText="1"/>
    </xf>
    <xf numFmtId="165" fontId="115" fillId="4" borderId="15" xfId="15" applyNumberFormat="1" applyFont="1" applyFill="1" applyBorder="1" applyAlignment="1">
      <alignment horizontal="center" vertical="center"/>
    </xf>
    <xf numFmtId="0" fontId="142" fillId="0" borderId="0" xfId="15" applyFont="1" applyAlignment="1">
      <alignment horizontal="center" vertical="center"/>
    </xf>
    <xf numFmtId="0" fontId="116" fillId="9" borderId="0" xfId="15" applyFont="1" applyFill="1" applyAlignment="1">
      <alignment horizontal="center" vertical="center"/>
    </xf>
    <xf numFmtId="165" fontId="115" fillId="4" borderId="37" xfId="15" applyNumberFormat="1" applyFont="1" applyFill="1" applyBorder="1" applyAlignment="1">
      <alignment horizontal="center" vertical="center"/>
    </xf>
    <xf numFmtId="0" fontId="126" fillId="0" borderId="15" xfId="15" applyFont="1" applyBorder="1" applyAlignment="1">
      <alignment horizontal="center" vertical="center"/>
    </xf>
    <xf numFmtId="165" fontId="126" fillId="0" borderId="0" xfId="15" applyNumberFormat="1" applyFont="1" applyAlignment="1">
      <alignment horizontal="center" vertical="center"/>
    </xf>
    <xf numFmtId="0" fontId="126" fillId="0" borderId="0" xfId="15" applyFont="1" applyAlignment="1">
      <alignment horizontal="centerContinuous" vertical="center"/>
    </xf>
    <xf numFmtId="0" fontId="126" fillId="0" borderId="27" xfId="15" applyFont="1" applyBorder="1" applyAlignment="1">
      <alignment horizontal="centerContinuous" vertical="center" wrapText="1"/>
    </xf>
    <xf numFmtId="0" fontId="139" fillId="4" borderId="6" xfId="15" applyFont="1" applyFill="1" applyBorder="1" applyAlignment="1">
      <alignment horizontal="center"/>
    </xf>
    <xf numFmtId="0" fontId="142" fillId="0" borderId="38" xfId="15" applyFont="1" applyBorder="1" applyAlignment="1">
      <alignment horizontal="center" vertical="center"/>
    </xf>
    <xf numFmtId="0" fontId="116" fillId="68" borderId="38" xfId="15" applyFont="1" applyFill="1" applyBorder="1" applyAlignment="1">
      <alignment horizontal="center" vertical="center"/>
    </xf>
    <xf numFmtId="0" fontId="142" fillId="4" borderId="38" xfId="15" applyFont="1" applyFill="1" applyBorder="1" applyAlignment="1">
      <alignment horizontal="center" vertical="center"/>
    </xf>
    <xf numFmtId="0" fontId="142" fillId="4" borderId="38" xfId="15" applyFont="1" applyFill="1" applyBorder="1" applyAlignment="1">
      <alignment horizontal="center" vertical="center" wrapText="1"/>
    </xf>
    <xf numFmtId="0" fontId="130" fillId="0" borderId="38" xfId="16" applyFont="1" applyBorder="1" applyAlignment="1" applyProtection="1">
      <alignment horizontal="center" vertical="center"/>
    </xf>
    <xf numFmtId="165" fontId="115" fillId="59" borderId="106" xfId="17" applyNumberFormat="1" applyFont="1" applyFill="1" applyBorder="1" applyAlignment="1" applyProtection="1">
      <alignment horizontal="center" vertical="center" wrapText="1"/>
    </xf>
    <xf numFmtId="0" fontId="115" fillId="59" borderId="21" xfId="15" applyFont="1" applyFill="1" applyBorder="1" applyAlignment="1">
      <alignment horizontal="center" vertical="center" wrapText="1"/>
    </xf>
    <xf numFmtId="49" fontId="115" fillId="70" borderId="21" xfId="15" applyNumberFormat="1" applyFont="1" applyFill="1" applyBorder="1" applyAlignment="1">
      <alignment horizontal="center" vertical="center" wrapText="1"/>
    </xf>
    <xf numFmtId="165" fontId="126" fillId="62" borderId="46" xfId="15" applyNumberFormat="1" applyFont="1" applyFill="1" applyBorder="1" applyAlignment="1">
      <alignment horizontal="center" vertical="center"/>
    </xf>
    <xf numFmtId="0" fontId="142" fillId="0" borderId="6" xfId="15" applyFont="1" applyBorder="1" applyAlignment="1">
      <alignment horizontal="center" vertical="center" wrapText="1"/>
    </xf>
    <xf numFmtId="0" fontId="130" fillId="0" borderId="6" xfId="16" applyFont="1" applyFill="1" applyBorder="1" applyAlignment="1" applyProtection="1">
      <alignment horizontal="center" vertical="center"/>
    </xf>
    <xf numFmtId="0" fontId="115" fillId="59" borderId="37" xfId="15" applyFont="1" applyFill="1" applyBorder="1" applyAlignment="1">
      <alignment horizontal="center" vertical="center" wrapText="1"/>
    </xf>
    <xf numFmtId="49" fontId="115" fillId="70" borderId="37" xfId="15" applyNumberFormat="1" applyFont="1" applyFill="1" applyBorder="1" applyAlignment="1">
      <alignment horizontal="center" vertical="center" wrapText="1"/>
    </xf>
    <xf numFmtId="0" fontId="126" fillId="0" borderId="31" xfId="15" applyFont="1" applyBorder="1" applyAlignment="1">
      <alignment horizontal="centerContinuous" vertical="center"/>
    </xf>
    <xf numFmtId="165" fontId="126" fillId="62" borderId="19" xfId="15" applyNumberFormat="1" applyFont="1" applyFill="1" applyBorder="1" applyAlignment="1">
      <alignment horizontal="center" vertical="center"/>
    </xf>
    <xf numFmtId="165" fontId="126" fillId="62" borderId="106" xfId="15" applyNumberFormat="1" applyFont="1" applyFill="1" applyBorder="1" applyAlignment="1">
      <alignment horizontal="center" vertical="center"/>
    </xf>
    <xf numFmtId="165" fontId="126" fillId="62" borderId="82" xfId="15" applyNumberFormat="1" applyFont="1" applyFill="1" applyBorder="1" applyAlignment="1">
      <alignment horizontal="center" vertical="center"/>
    </xf>
    <xf numFmtId="0" fontId="114" fillId="9" borderId="0" xfId="15" applyFont="1" applyFill="1" applyAlignment="1">
      <alignment horizontal="centerContinuous" vertical="center"/>
    </xf>
    <xf numFmtId="20" fontId="116" fillId="9" borderId="0" xfId="15" applyNumberFormat="1" applyFont="1" applyFill="1" applyAlignment="1">
      <alignment horizontal="centerContinuous" vertical="center"/>
    </xf>
    <xf numFmtId="0" fontId="144" fillId="9" borderId="0" xfId="15" applyFont="1" applyFill="1" applyAlignment="1">
      <alignment horizontal="centerContinuous"/>
    </xf>
    <xf numFmtId="0" fontId="114" fillId="9" borderId="0" xfId="15" applyFont="1" applyFill="1" applyAlignment="1">
      <alignment horizontal="centerContinuous"/>
    </xf>
    <xf numFmtId="0" fontId="145" fillId="9" borderId="27" xfId="15" applyFont="1" applyFill="1" applyBorder="1" applyAlignment="1">
      <alignment horizontal="centerContinuous" vertical="center"/>
    </xf>
    <xf numFmtId="0" fontId="139" fillId="0" borderId="6" xfId="15" applyFont="1" applyBorder="1" applyAlignment="1">
      <alignment horizontal="center" vertical="center" wrapText="1"/>
    </xf>
    <xf numFmtId="0" fontId="138" fillId="4" borderId="31" xfId="15" applyFont="1" applyFill="1" applyBorder="1" applyAlignment="1">
      <alignment horizontal="centerContinuous" vertical="center"/>
    </xf>
    <xf numFmtId="0" fontId="138" fillId="4" borderId="0" xfId="15" applyFont="1" applyFill="1" applyAlignment="1">
      <alignment horizontal="centerContinuous" vertical="center"/>
    </xf>
    <xf numFmtId="0" fontId="138" fillId="4" borderId="27" xfId="15" applyFont="1" applyFill="1" applyBorder="1" applyAlignment="1">
      <alignment horizontal="centerContinuous" vertical="center"/>
    </xf>
    <xf numFmtId="7" fontId="115" fillId="0" borderId="6" xfId="15" applyNumberFormat="1" applyFont="1" applyBorder="1" applyAlignment="1">
      <alignment horizontal="center" vertical="center"/>
    </xf>
    <xf numFmtId="49" fontId="116" fillId="68" borderId="6" xfId="15" applyNumberFormat="1" applyFont="1" applyFill="1" applyBorder="1" applyAlignment="1">
      <alignment horizontal="center" vertical="center"/>
    </xf>
    <xf numFmtId="0" fontId="144" fillId="4" borderId="6" xfId="15" applyFont="1" applyFill="1" applyBorder="1" applyAlignment="1">
      <alignment horizontal="center" vertical="center"/>
    </xf>
    <xf numFmtId="7" fontId="114" fillId="0" borderId="0" xfId="15" applyNumberFormat="1" applyFont="1" applyAlignment="1">
      <alignment horizontal="center" vertical="top"/>
    </xf>
    <xf numFmtId="165" fontId="126" fillId="4" borderId="0" xfId="15" applyNumberFormat="1" applyFont="1" applyFill="1" applyAlignment="1">
      <alignment horizontal="center" vertical="center"/>
    </xf>
    <xf numFmtId="0" fontId="116" fillId="0" borderId="0" xfId="15" applyFont="1" applyAlignment="1">
      <alignment horizontal="center" vertical="center"/>
    </xf>
    <xf numFmtId="165" fontId="130" fillId="62" borderId="6" xfId="15" applyNumberFormat="1" applyFont="1" applyFill="1" applyBorder="1" applyAlignment="1">
      <alignment horizontal="center" vertical="center"/>
    </xf>
    <xf numFmtId="0" fontId="116" fillId="4" borderId="45" xfId="15" applyFont="1" applyFill="1" applyBorder="1"/>
    <xf numFmtId="0" fontId="116" fillId="4" borderId="11" xfId="15" applyFont="1" applyFill="1" applyBorder="1"/>
    <xf numFmtId="20" fontId="135" fillId="71" borderId="6" xfId="15" applyNumberFormat="1" applyFont="1" applyFill="1" applyBorder="1" applyAlignment="1">
      <alignment horizontal="center" vertical="center"/>
    </xf>
    <xf numFmtId="0" fontId="139" fillId="4" borderId="6" xfId="15" applyFont="1" applyFill="1" applyBorder="1" applyAlignment="1">
      <alignment horizontal="center" vertical="center" wrapText="1"/>
    </xf>
    <xf numFmtId="0" fontId="139" fillId="0" borderId="0" xfId="15" applyFont="1" applyAlignment="1">
      <alignment horizontal="center" vertical="center"/>
    </xf>
    <xf numFmtId="0" fontId="139" fillId="4" borderId="0" xfId="15" applyFont="1" applyFill="1" applyAlignment="1">
      <alignment horizontal="center" vertical="center"/>
    </xf>
    <xf numFmtId="0" fontId="139" fillId="4" borderId="0" xfId="15" applyFont="1" applyFill="1" applyAlignment="1">
      <alignment horizontal="center" vertical="center" wrapText="1"/>
    </xf>
    <xf numFmtId="0" fontId="114" fillId="4" borderId="138" xfId="15" applyFont="1" applyFill="1" applyBorder="1" applyAlignment="1">
      <alignment horizontal="center"/>
    </xf>
    <xf numFmtId="0" fontId="139" fillId="62" borderId="6" xfId="15" applyFont="1" applyFill="1" applyBorder="1" applyAlignment="1">
      <alignment horizontal="center" vertical="center"/>
    </xf>
    <xf numFmtId="0" fontId="142" fillId="62" borderId="6" xfId="15" applyFont="1" applyFill="1" applyBorder="1" applyAlignment="1">
      <alignment horizontal="center" vertical="center"/>
    </xf>
    <xf numFmtId="1" fontId="125" fillId="73" borderId="6" xfId="16" applyNumberFormat="1" applyFont="1" applyFill="1" applyBorder="1" applyAlignment="1" applyProtection="1">
      <alignment horizontal="center"/>
    </xf>
    <xf numFmtId="1" fontId="114" fillId="74" borderId="0" xfId="15" applyNumberFormat="1" applyFont="1" applyFill="1" applyAlignment="1">
      <alignment horizontal="center"/>
    </xf>
    <xf numFmtId="165" fontId="115" fillId="4" borderId="37" xfId="16" applyNumberFormat="1" applyFont="1" applyFill="1" applyBorder="1" applyAlignment="1" applyProtection="1">
      <alignment horizontal="center" vertical="center"/>
    </xf>
    <xf numFmtId="0" fontId="126" fillId="4" borderId="29" xfId="16" applyFont="1" applyFill="1" applyBorder="1" applyAlignment="1" applyProtection="1">
      <alignment horizontal="centerContinuous" vertical="center" wrapText="1"/>
    </xf>
    <xf numFmtId="0" fontId="126" fillId="4" borderId="47" xfId="16" applyFont="1" applyFill="1" applyBorder="1" applyAlignment="1" applyProtection="1">
      <alignment horizontal="centerContinuous" vertical="center" wrapText="1"/>
    </xf>
    <xf numFmtId="0" fontId="115" fillId="4" borderId="28" xfId="16" applyFont="1" applyFill="1" applyBorder="1" applyAlignment="1" applyProtection="1">
      <alignment horizontal="centerContinuous" vertical="center" wrapText="1"/>
    </xf>
    <xf numFmtId="0" fontId="129" fillId="4" borderId="144" xfId="16" applyFont="1" applyFill="1" applyBorder="1" applyAlignment="1" applyProtection="1">
      <alignment horizontal="center" vertical="center" wrapText="1"/>
    </xf>
    <xf numFmtId="165" fontId="129" fillId="75" borderId="38" xfId="16" applyNumberFormat="1" applyFont="1" applyFill="1" applyBorder="1" applyAlignment="1" applyProtection="1">
      <alignment horizontal="center" vertical="center"/>
    </xf>
    <xf numFmtId="0" fontId="126" fillId="75" borderId="31" xfId="16" applyFont="1" applyFill="1" applyBorder="1" applyAlignment="1" applyProtection="1">
      <alignment vertical="center" wrapText="1"/>
    </xf>
    <xf numFmtId="0" fontId="126" fillId="75" borderId="0" xfId="16" applyFont="1" applyFill="1" applyBorder="1" applyAlignment="1" applyProtection="1">
      <alignment vertical="center" wrapText="1"/>
    </xf>
    <xf numFmtId="0" fontId="126" fillId="75" borderId="27" xfId="16" applyFont="1" applyFill="1" applyBorder="1" applyAlignment="1" applyProtection="1">
      <alignment horizontal="center" vertical="center" wrapText="1"/>
    </xf>
    <xf numFmtId="0" fontId="115" fillId="75" borderId="140" xfId="15" applyFont="1" applyFill="1" applyBorder="1" applyAlignment="1">
      <alignment horizontal="center" vertical="center" wrapText="1"/>
    </xf>
    <xf numFmtId="165" fontId="115" fillId="4" borderId="6" xfId="16" applyNumberFormat="1" applyFont="1" applyFill="1" applyBorder="1" applyAlignment="1" applyProtection="1">
      <alignment horizontal="center" vertical="center"/>
    </xf>
    <xf numFmtId="0" fontId="126" fillId="4" borderId="38" xfId="16" applyFont="1" applyFill="1" applyBorder="1" applyAlignment="1" applyProtection="1">
      <alignment horizontal="centerContinuous" vertical="center" wrapText="1"/>
    </xf>
    <xf numFmtId="0" fontId="115" fillId="4" borderId="38" xfId="16" applyFont="1" applyFill="1" applyBorder="1" applyAlignment="1" applyProtection="1">
      <alignment horizontal="centerContinuous" vertical="center" wrapText="1"/>
    </xf>
    <xf numFmtId="0" fontId="129" fillId="4" borderId="6" xfId="16" applyFont="1" applyFill="1" applyBorder="1" applyAlignment="1" applyProtection="1">
      <alignment horizontal="center" vertical="center" wrapText="1"/>
    </xf>
    <xf numFmtId="165" fontId="129" fillId="75" borderId="6" xfId="16" applyNumberFormat="1" applyFont="1" applyFill="1" applyBorder="1" applyAlignment="1" applyProtection="1">
      <alignment horizontal="center" vertical="center"/>
    </xf>
    <xf numFmtId="0" fontId="126" fillId="75" borderId="48" xfId="16" applyFont="1" applyFill="1" applyBorder="1" applyAlignment="1" applyProtection="1">
      <alignment vertical="center" wrapText="1"/>
    </xf>
    <xf numFmtId="0" fontId="126" fillId="75" borderId="15" xfId="16" applyFont="1" applyFill="1" applyBorder="1" applyAlignment="1" applyProtection="1">
      <alignment vertical="center" wrapText="1"/>
    </xf>
    <xf numFmtId="0" fontId="126" fillId="75" borderId="46" xfId="16" applyFont="1" applyFill="1" applyBorder="1" applyAlignment="1" applyProtection="1">
      <alignment horizontal="center" vertical="center" wrapText="1"/>
    </xf>
    <xf numFmtId="0" fontId="115" fillId="75" borderId="15" xfId="15" applyFont="1" applyFill="1" applyBorder="1" applyAlignment="1">
      <alignment horizontal="center" vertical="center" wrapText="1"/>
    </xf>
    <xf numFmtId="0" fontId="126" fillId="4" borderId="24" xfId="16" applyFont="1" applyFill="1" applyBorder="1" applyAlignment="1" applyProtection="1">
      <alignment horizontal="centerContinuous" vertical="center" wrapText="1"/>
    </xf>
    <xf numFmtId="0" fontId="115" fillId="4" borderId="24" xfId="16" applyFont="1" applyFill="1" applyBorder="1" applyAlignment="1" applyProtection="1">
      <alignment horizontal="centerContinuous" vertical="center" wrapText="1"/>
    </xf>
    <xf numFmtId="0" fontId="126" fillId="4" borderId="31" xfId="16" applyFont="1" applyFill="1" applyBorder="1" applyAlignment="1" applyProtection="1">
      <alignment horizontal="center" vertical="center" wrapText="1"/>
    </xf>
    <xf numFmtId="165" fontId="126" fillId="4" borderId="0" xfId="16" applyNumberFormat="1" applyFont="1" applyFill="1" applyBorder="1" applyAlignment="1" applyProtection="1">
      <alignment horizontal="center" vertical="center" wrapText="1"/>
    </xf>
    <xf numFmtId="0" fontId="126" fillId="4" borderId="0" xfId="16" applyFont="1" applyFill="1" applyBorder="1" applyAlignment="1" applyProtection="1">
      <alignment horizontal="centerContinuous" vertical="center" wrapText="1"/>
    </xf>
    <xf numFmtId="0" fontId="126" fillId="4" borderId="28" xfId="16" applyFont="1" applyFill="1" applyBorder="1" applyAlignment="1" applyProtection="1">
      <alignment horizontal="centerContinuous" vertical="center" wrapText="1"/>
    </xf>
    <xf numFmtId="0" fontId="116" fillId="4" borderId="138" xfId="15" applyFont="1" applyFill="1" applyBorder="1"/>
    <xf numFmtId="8" fontId="132" fillId="0" borderId="6" xfId="15" applyNumberFormat="1" applyFont="1" applyBorder="1" applyAlignment="1">
      <alignment horizontal="center" vertical="center"/>
    </xf>
    <xf numFmtId="0" fontId="142" fillId="9" borderId="6" xfId="15" applyFont="1" applyFill="1" applyBorder="1" applyAlignment="1">
      <alignment horizontal="centerContinuous" vertical="center"/>
    </xf>
    <xf numFmtId="0" fontId="142" fillId="4" borderId="6" xfId="15" applyFont="1" applyFill="1" applyBorder="1" applyAlignment="1">
      <alignment horizontal="centerContinuous" vertical="center" wrapText="1"/>
    </xf>
    <xf numFmtId="1" fontId="125" fillId="17" borderId="6" xfId="16" applyNumberFormat="1" applyFont="1" applyFill="1" applyBorder="1" applyAlignment="1" applyProtection="1">
      <alignment horizontal="center"/>
    </xf>
    <xf numFmtId="49" fontId="115" fillId="59" borderId="15" xfId="15" applyNumberFormat="1" applyFont="1" applyFill="1" applyBorder="1" applyAlignment="1">
      <alignment horizontal="center" vertical="center" wrapText="1"/>
    </xf>
    <xf numFmtId="0" fontId="115" fillId="59" borderId="15" xfId="15" applyFont="1" applyFill="1" applyBorder="1" applyAlignment="1">
      <alignment horizontal="center" vertical="center" wrapText="1"/>
    </xf>
    <xf numFmtId="0" fontId="115" fillId="59" borderId="46" xfId="15" applyFont="1" applyFill="1" applyBorder="1" applyAlignment="1">
      <alignment horizontal="center" vertical="center" wrapText="1"/>
    </xf>
    <xf numFmtId="1" fontId="114" fillId="17" borderId="0" xfId="15" applyNumberFormat="1" applyFont="1" applyFill="1" applyAlignment="1">
      <alignment horizontal="center"/>
    </xf>
    <xf numFmtId="0" fontId="114" fillId="0" borderId="0" xfId="15" applyFont="1" applyAlignment="1">
      <alignment horizontal="centerContinuous"/>
    </xf>
    <xf numFmtId="0" fontId="115" fillId="4" borderId="24" xfId="15" applyFont="1" applyFill="1" applyBorder="1" applyAlignment="1">
      <alignment horizontal="centerContinuous" vertical="center"/>
    </xf>
    <xf numFmtId="0" fontId="115" fillId="4" borderId="31" xfId="15" applyFont="1" applyFill="1" applyBorder="1" applyAlignment="1">
      <alignment horizontal="centerContinuous" vertical="center"/>
    </xf>
    <xf numFmtId="0" fontId="115" fillId="4" borderId="0" xfId="15" applyFont="1" applyFill="1" applyAlignment="1">
      <alignment horizontal="centerContinuous" vertical="center"/>
    </xf>
    <xf numFmtId="0" fontId="115" fillId="4" borderId="27" xfId="15" applyFont="1" applyFill="1" applyBorder="1" applyAlignment="1">
      <alignment horizontal="centerContinuous" vertical="center"/>
    </xf>
    <xf numFmtId="0" fontId="116" fillId="68" borderId="6" xfId="15" applyFont="1" applyFill="1" applyBorder="1" applyAlignment="1">
      <alignment horizontal="centerContinuous" vertical="center"/>
    </xf>
    <xf numFmtId="0" fontId="114" fillId="4" borderId="6" xfId="15" applyFont="1" applyFill="1" applyBorder="1" applyAlignment="1">
      <alignment horizontal="centerContinuous" vertical="center" wrapText="1"/>
    </xf>
    <xf numFmtId="165" fontId="126" fillId="20" borderId="6" xfId="15" applyNumberFormat="1" applyFont="1" applyFill="1" applyBorder="1" applyAlignment="1">
      <alignment horizontal="center" vertical="center"/>
    </xf>
    <xf numFmtId="49" fontId="115" fillId="70" borderId="6" xfId="15" applyNumberFormat="1" applyFont="1" applyFill="1" applyBorder="1" applyAlignment="1">
      <alignment horizontal="centerContinuous" vertical="center"/>
    </xf>
    <xf numFmtId="0" fontId="115" fillId="59" borderId="6" xfId="16" applyFont="1" applyFill="1" applyBorder="1" applyAlignment="1" applyProtection="1">
      <alignment horizontal="center" vertical="center"/>
    </xf>
    <xf numFmtId="49" fontId="116" fillId="68" borderId="6" xfId="15" applyNumberFormat="1" applyFont="1" applyFill="1" applyBorder="1" applyAlignment="1">
      <alignment horizontal="centerContinuous" vertical="center"/>
    </xf>
    <xf numFmtId="49" fontId="115" fillId="70" borderId="6" xfId="15" applyNumberFormat="1" applyFont="1" applyFill="1" applyBorder="1" applyAlignment="1">
      <alignment horizontal="centerContinuous" vertical="center" wrapText="1"/>
    </xf>
    <xf numFmtId="0" fontId="144" fillId="4" borderId="6" xfId="15" applyFont="1" applyFill="1" applyBorder="1" applyAlignment="1">
      <alignment horizontal="centerContinuous" vertical="center"/>
    </xf>
    <xf numFmtId="165" fontId="132" fillId="59" borderId="6" xfId="15" applyNumberFormat="1" applyFont="1" applyFill="1" applyBorder="1" applyAlignment="1">
      <alignment horizontal="center" vertical="center" wrapText="1"/>
    </xf>
    <xf numFmtId="0" fontId="132" fillId="59" borderId="6" xfId="15" applyFont="1" applyFill="1" applyBorder="1" applyAlignment="1">
      <alignment horizontal="centerContinuous" vertical="center" wrapText="1"/>
    </xf>
    <xf numFmtId="0" fontId="132" fillId="70" borderId="6" xfId="15" applyFont="1" applyFill="1" applyBorder="1" applyAlignment="1">
      <alignment horizontal="centerContinuous" vertical="center" wrapText="1"/>
    </xf>
    <xf numFmtId="0" fontId="114" fillId="9" borderId="0" xfId="15" applyFont="1" applyFill="1" applyAlignment="1">
      <alignment vertical="center"/>
    </xf>
    <xf numFmtId="0" fontId="114" fillId="9" borderId="0" xfId="15" applyFont="1" applyFill="1" applyAlignment="1">
      <alignment horizontal="center" vertical="center"/>
    </xf>
    <xf numFmtId="0" fontId="114" fillId="9" borderId="45" xfId="15" applyFont="1" applyFill="1" applyBorder="1" applyAlignment="1">
      <alignment horizontal="center" vertical="center"/>
    </xf>
    <xf numFmtId="0" fontId="115" fillId="0" borderId="11" xfId="15" applyFont="1" applyBorder="1" applyAlignment="1">
      <alignment horizontal="center" vertical="center"/>
    </xf>
    <xf numFmtId="0" fontId="114" fillId="9" borderId="31" xfId="15" applyFont="1" applyFill="1" applyBorder="1" applyAlignment="1">
      <alignment horizontal="center" vertical="center"/>
    </xf>
    <xf numFmtId="0" fontId="129" fillId="0" borderId="48" xfId="16" applyFont="1" applyBorder="1" applyAlignment="1" applyProtection="1">
      <alignment horizontal="center" vertical="center"/>
    </xf>
    <xf numFmtId="0" fontId="114" fillId="9" borderId="29" xfId="15" applyFont="1" applyFill="1" applyBorder="1" applyAlignment="1">
      <alignment horizontal="center" vertical="center"/>
    </xf>
    <xf numFmtId="0" fontId="132" fillId="59" borderId="37" xfId="15" applyFont="1" applyFill="1" applyBorder="1" applyAlignment="1">
      <alignment horizontal="centerContinuous" vertical="center" wrapText="1"/>
    </xf>
    <xf numFmtId="165" fontId="115" fillId="4" borderId="0" xfId="15" applyNumberFormat="1" applyFont="1" applyFill="1" applyAlignment="1">
      <alignment horizontal="center" vertical="center" wrapText="1"/>
    </xf>
    <xf numFmtId="165" fontId="115" fillId="4" borderId="38" xfId="15" applyNumberFormat="1" applyFont="1" applyFill="1" applyBorder="1" applyAlignment="1">
      <alignment horizontal="center" vertical="center" wrapText="1"/>
    </xf>
    <xf numFmtId="0" fontId="147" fillId="0" borderId="0" xfId="15" applyFont="1" applyAlignment="1">
      <alignment vertical="center"/>
    </xf>
    <xf numFmtId="0" fontId="148" fillId="4" borderId="0" xfId="15" applyFont="1" applyFill="1"/>
    <xf numFmtId="0" fontId="114" fillId="4" borderId="11" xfId="15" applyFont="1" applyFill="1" applyBorder="1"/>
    <xf numFmtId="165" fontId="115" fillId="4" borderId="24" xfId="15" applyNumberFormat="1" applyFont="1" applyFill="1" applyBorder="1" applyAlignment="1">
      <alignment horizontal="center" vertical="center"/>
    </xf>
    <xf numFmtId="165" fontId="126" fillId="4" borderId="0" xfId="15" applyNumberFormat="1" applyFont="1" applyFill="1" applyAlignment="1">
      <alignment horizontal="center" vertical="center" wrapText="1"/>
    </xf>
    <xf numFmtId="0" fontId="119" fillId="4" borderId="0" xfId="15" applyFont="1" applyFill="1" applyAlignment="1">
      <alignment horizontal="center" wrapText="1"/>
    </xf>
    <xf numFmtId="0" fontId="115" fillId="4" borderId="0" xfId="15" applyFont="1" applyFill="1"/>
    <xf numFmtId="0" fontId="149" fillId="76" borderId="142" xfId="16" applyFont="1" applyFill="1" applyBorder="1" applyAlignment="1" applyProtection="1">
      <alignment horizontal="center" vertical="center" wrapText="1"/>
    </xf>
    <xf numFmtId="0" fontId="149" fillId="72" borderId="142" xfId="16" applyFont="1" applyFill="1" applyBorder="1" applyAlignment="1" applyProtection="1">
      <alignment horizontal="center" vertical="center" wrapText="1"/>
    </xf>
    <xf numFmtId="0" fontId="149" fillId="58" borderId="142" xfId="16" applyFont="1" applyFill="1" applyBorder="1" applyAlignment="1" applyProtection="1">
      <alignment horizontal="center" vertical="center" wrapText="1"/>
    </xf>
    <xf numFmtId="0" fontId="122" fillId="65" borderId="142" xfId="16" applyFill="1" applyBorder="1" applyAlignment="1" applyProtection="1">
      <alignment horizontal="center" vertical="center"/>
    </xf>
    <xf numFmtId="0" fontId="122" fillId="77" borderId="142" xfId="16" applyFill="1" applyBorder="1" applyAlignment="1" applyProtection="1">
      <alignment horizontal="center" vertical="center" wrapText="1"/>
    </xf>
    <xf numFmtId="0" fontId="150" fillId="65" borderId="0" xfId="15" applyFont="1" applyFill="1" applyAlignment="1">
      <alignment horizontal="center" vertical="center" wrapText="1"/>
    </xf>
    <xf numFmtId="0" fontId="122" fillId="0" borderId="0" xfId="16" applyFill="1" applyAlignment="1" applyProtection="1"/>
    <xf numFmtId="0" fontId="122" fillId="78" borderId="142" xfId="16" applyFill="1" applyBorder="1" applyAlignment="1" applyProtection="1">
      <alignment horizontal="center" vertical="center" wrapText="1"/>
    </xf>
    <xf numFmtId="0" fontId="122" fillId="69" borderId="142" xfId="16" applyFill="1" applyBorder="1" applyAlignment="1" applyProtection="1">
      <alignment horizontal="center" vertical="center"/>
    </xf>
    <xf numFmtId="0" fontId="149" fillId="46" borderId="142" xfId="16" applyFont="1" applyFill="1" applyBorder="1" applyAlignment="1" applyProtection="1">
      <alignment horizontal="center" vertical="center"/>
    </xf>
    <xf numFmtId="0" fontId="149" fillId="73" borderId="142" xfId="16" applyFont="1" applyFill="1" applyBorder="1" applyAlignment="1" applyProtection="1">
      <alignment horizontal="center" vertical="center" wrapText="1"/>
    </xf>
    <xf numFmtId="0" fontId="149" fillId="17" borderId="142" xfId="16" applyFont="1" applyFill="1" applyBorder="1" applyAlignment="1" applyProtection="1">
      <alignment horizontal="center" vertical="center" wrapText="1"/>
    </xf>
    <xf numFmtId="0" fontId="151" fillId="58" borderId="142" xfId="15" applyFont="1" applyFill="1" applyBorder="1" applyAlignment="1">
      <alignment horizontal="center" vertical="center" wrapText="1"/>
    </xf>
    <xf numFmtId="0" fontId="152" fillId="4" borderId="0" xfId="15" applyFont="1" applyFill="1" applyAlignment="1">
      <alignment horizontal="center" vertical="center" wrapText="1"/>
    </xf>
    <xf numFmtId="165" fontId="126" fillId="64" borderId="143" xfId="15" applyNumberFormat="1" applyFont="1" applyFill="1" applyBorder="1" applyAlignment="1">
      <alignment horizontal="center" vertical="center"/>
    </xf>
    <xf numFmtId="0" fontId="119" fillId="64" borderId="143" xfId="15" applyFont="1" applyFill="1" applyBorder="1"/>
    <xf numFmtId="0" fontId="153" fillId="64" borderId="145" xfId="15" applyFont="1" applyFill="1" applyBorder="1" applyAlignment="1">
      <alignment vertical="center"/>
    </xf>
    <xf numFmtId="0" fontId="115" fillId="4" borderId="0" xfId="15" applyFont="1" applyFill="1" applyAlignment="1">
      <alignment horizontal="center" vertical="center" wrapText="1"/>
    </xf>
    <xf numFmtId="0" fontId="115" fillId="4" borderId="24" xfId="15" applyFont="1" applyFill="1" applyBorder="1" applyAlignment="1">
      <alignment horizontal="center" vertical="center" wrapText="1"/>
    </xf>
    <xf numFmtId="165" fontId="132" fillId="4" borderId="0" xfId="15" applyNumberFormat="1" applyFont="1" applyFill="1" applyAlignment="1">
      <alignment horizontal="center" vertical="center"/>
    </xf>
    <xf numFmtId="0" fontId="144" fillId="4" borderId="0" xfId="15" applyFont="1" applyFill="1"/>
    <xf numFmtId="0" fontId="154" fillId="4" borderId="0" xfId="15" applyFont="1" applyFill="1" applyAlignment="1">
      <alignment horizontal="center" vertical="center"/>
    </xf>
    <xf numFmtId="0" fontId="115" fillId="4" borderId="24" xfId="15" applyFont="1" applyFill="1" applyBorder="1" applyAlignment="1">
      <alignment horizontal="center" vertical="center"/>
    </xf>
    <xf numFmtId="0" fontId="156" fillId="4" borderId="0" xfId="15" applyFont="1" applyFill="1" applyAlignment="1">
      <alignment horizontal="center" vertical="center" wrapText="1"/>
    </xf>
    <xf numFmtId="17" fontId="115" fillId="4" borderId="24" xfId="15" applyNumberFormat="1" applyFont="1" applyFill="1" applyBorder="1" applyAlignment="1">
      <alignment horizontal="center" vertical="center"/>
    </xf>
    <xf numFmtId="0" fontId="144" fillId="4" borderId="0" xfId="15" applyFont="1" applyFill="1" applyAlignment="1">
      <alignment horizontal="center" vertical="center"/>
    </xf>
    <xf numFmtId="0" fontId="14" fillId="35" borderId="21" xfId="0" applyFont="1" applyFill="1" applyBorder="1" applyAlignment="1" applyProtection="1">
      <alignment vertical="top" wrapText="1" readingOrder="1"/>
      <protection locked="0"/>
    </xf>
    <xf numFmtId="0" fontId="14" fillId="34" borderId="21" xfId="0" applyFont="1" applyFill="1" applyBorder="1" applyAlignment="1" applyProtection="1">
      <alignment vertical="top" wrapText="1" readingOrder="1"/>
      <protection locked="0"/>
    </xf>
    <xf numFmtId="0" fontId="14" fillId="35" borderId="75" xfId="0" applyFont="1" applyFill="1" applyBorder="1" applyAlignment="1" applyProtection="1">
      <alignment vertical="top" wrapText="1" readingOrder="1"/>
      <protection locked="0"/>
    </xf>
    <xf numFmtId="0" fontId="14" fillId="34" borderId="55" xfId="0" applyFont="1" applyFill="1" applyBorder="1" applyAlignment="1" applyProtection="1">
      <alignment vertical="top" wrapText="1"/>
      <protection locked="0"/>
    </xf>
    <xf numFmtId="0" fontId="14" fillId="34" borderId="23" xfId="0" applyFont="1" applyFill="1" applyBorder="1" applyProtection="1">
      <protection locked="0"/>
    </xf>
    <xf numFmtId="165" fontId="14" fillId="34" borderId="23" xfId="1" applyNumberFormat="1" applyFont="1" applyFill="1" applyBorder="1" applyAlignment="1" applyProtection="1"/>
    <xf numFmtId="165" fontId="14" fillId="35" borderId="34" xfId="1" applyNumberFormat="1" applyFont="1" applyFill="1" applyBorder="1" applyAlignment="1" applyProtection="1">
      <alignment vertical="top"/>
    </xf>
    <xf numFmtId="0" fontId="14" fillId="35" borderId="34" xfId="0" applyFont="1" applyFill="1" applyBorder="1" applyAlignment="1" applyProtection="1">
      <alignment vertical="top" wrapText="1" readingOrder="1"/>
      <protection locked="0"/>
    </xf>
    <xf numFmtId="0" fontId="14" fillId="34" borderId="78" xfId="0" applyFont="1" applyFill="1" applyBorder="1" applyAlignment="1" applyProtection="1">
      <alignment vertical="top" wrapText="1"/>
      <protection locked="0" hidden="1"/>
    </xf>
    <xf numFmtId="0" fontId="14" fillId="34" borderId="77" xfId="0" applyFont="1" applyFill="1" applyBorder="1" applyAlignment="1" applyProtection="1">
      <alignment vertical="top" wrapText="1"/>
      <protection locked="0" hidden="1"/>
    </xf>
    <xf numFmtId="0" fontId="14" fillId="34" borderId="2" xfId="0" applyFont="1" applyFill="1" applyBorder="1" applyAlignment="1" applyProtection="1">
      <alignment vertical="top" wrapText="1"/>
      <protection locked="0" hidden="1"/>
    </xf>
    <xf numFmtId="0" fontId="14" fillId="35" borderId="18" xfId="0" applyFont="1" applyFill="1" applyBorder="1" applyAlignment="1" applyProtection="1">
      <alignment vertical="top" wrapText="1"/>
      <protection locked="0" hidden="1"/>
    </xf>
    <xf numFmtId="0" fontId="14" fillId="35" borderId="21" xfId="0" applyFont="1" applyFill="1" applyBorder="1" applyAlignment="1" applyProtection="1">
      <alignment vertical="top" wrapText="1"/>
      <protection locked="0" hidden="1"/>
    </xf>
    <xf numFmtId="0" fontId="14" fillId="35" borderId="19" xfId="0" applyFont="1" applyFill="1" applyBorder="1" applyAlignment="1" applyProtection="1">
      <alignment vertical="top" wrapText="1"/>
      <protection locked="0" hidden="1"/>
    </xf>
    <xf numFmtId="0" fontId="14" fillId="34" borderId="41" xfId="0" applyFont="1" applyFill="1" applyBorder="1" applyAlignment="1" applyProtection="1">
      <alignment vertical="top" wrapText="1"/>
      <protection locked="0" hidden="1"/>
    </xf>
    <xf numFmtId="0" fontId="14" fillId="35" borderId="42" xfId="0" applyFont="1" applyFill="1" applyBorder="1" applyAlignment="1" applyProtection="1">
      <alignment vertical="top" wrapText="1"/>
      <protection locked="0" hidden="1"/>
    </xf>
    <xf numFmtId="0" fontId="14" fillId="34" borderId="57" xfId="0" applyFont="1" applyFill="1" applyBorder="1" applyAlignment="1" applyProtection="1">
      <alignment vertical="top" wrapText="1"/>
      <protection locked="0" hidden="1"/>
    </xf>
    <xf numFmtId="0" fontId="14" fillId="35" borderId="4" xfId="0" applyFont="1" applyFill="1" applyBorder="1" applyAlignment="1" applyProtection="1">
      <alignment vertical="top" wrapText="1"/>
      <protection locked="0" hidden="1"/>
    </xf>
    <xf numFmtId="0" fontId="14" fillId="35" borderId="51" xfId="0" applyFont="1" applyFill="1" applyBorder="1" applyAlignment="1" applyProtection="1">
      <alignment vertical="top" wrapText="1"/>
      <protection locked="0" hidden="1"/>
    </xf>
    <xf numFmtId="0" fontId="14" fillId="34" borderId="130" xfId="0" applyFont="1" applyFill="1" applyBorder="1" applyAlignment="1" applyProtection="1">
      <alignment vertical="top" wrapText="1"/>
      <protection locked="0" hidden="1"/>
    </xf>
    <xf numFmtId="0" fontId="14" fillId="34" borderId="43" xfId="0" applyFont="1" applyFill="1" applyBorder="1" applyAlignment="1" applyProtection="1">
      <alignment vertical="top" wrapText="1"/>
      <protection locked="0" hidden="1"/>
    </xf>
    <xf numFmtId="0" fontId="14" fillId="35" borderId="44" xfId="0" applyFont="1" applyFill="1" applyBorder="1" applyAlignment="1" applyProtection="1">
      <alignment vertical="top" wrapText="1"/>
      <protection locked="0" hidden="1"/>
    </xf>
    <xf numFmtId="0" fontId="14" fillId="35" borderId="11" xfId="0" applyFont="1" applyFill="1" applyBorder="1" applyAlignment="1" applyProtection="1">
      <alignment vertical="top" wrapText="1"/>
      <protection locked="0" hidden="1"/>
    </xf>
    <xf numFmtId="0" fontId="14" fillId="34" borderId="11" xfId="0" applyFont="1" applyFill="1" applyBorder="1" applyAlignment="1" applyProtection="1">
      <alignment vertical="top" wrapText="1"/>
      <protection locked="0" hidden="1"/>
    </xf>
    <xf numFmtId="0" fontId="14" fillId="35" borderId="108" xfId="0" applyFont="1" applyFill="1" applyBorder="1" applyAlignment="1" applyProtection="1">
      <alignment vertical="top" wrapText="1"/>
      <protection locked="0" hidden="1"/>
    </xf>
    <xf numFmtId="0" fontId="14" fillId="35" borderId="16" xfId="0" applyFont="1" applyFill="1" applyBorder="1" applyAlignment="1" applyProtection="1">
      <alignment vertical="top" wrapText="1"/>
      <protection locked="0" hidden="1"/>
    </xf>
    <xf numFmtId="0" fontId="14" fillId="34" borderId="20" xfId="0" applyFont="1" applyFill="1" applyBorder="1" applyAlignment="1" applyProtection="1">
      <alignment vertical="top" wrapText="1"/>
      <protection locked="0" hidden="1"/>
    </xf>
    <xf numFmtId="0" fontId="14" fillId="34" borderId="30" xfId="0" applyFont="1" applyFill="1" applyBorder="1" applyAlignment="1" applyProtection="1">
      <alignment vertical="top" wrapText="1"/>
      <protection locked="0" hidden="1"/>
    </xf>
    <xf numFmtId="0" fontId="14" fillId="34" borderId="18" xfId="0" applyFont="1" applyFill="1" applyBorder="1" applyAlignment="1" applyProtection="1">
      <alignment vertical="top" wrapText="1"/>
      <protection locked="0" hidden="1"/>
    </xf>
    <xf numFmtId="0" fontId="14" fillId="34" borderId="21" xfId="0" applyFont="1" applyFill="1" applyBorder="1" applyAlignment="1" applyProtection="1">
      <alignment vertical="top" wrapText="1"/>
      <protection locked="0" hidden="1"/>
    </xf>
    <xf numFmtId="0" fontId="14" fillId="34" borderId="4" xfId="0" applyFont="1" applyFill="1" applyBorder="1" applyAlignment="1" applyProtection="1">
      <alignment vertical="top" wrapText="1"/>
      <protection locked="0" hidden="1"/>
    </xf>
    <xf numFmtId="0" fontId="14" fillId="34" borderId="123" xfId="0" applyFont="1" applyFill="1" applyBorder="1" applyAlignment="1" applyProtection="1">
      <alignment vertical="top" wrapText="1"/>
      <protection locked="0" hidden="1"/>
    </xf>
    <xf numFmtId="0" fontId="14" fillId="35" borderId="43" xfId="0" applyFont="1" applyFill="1" applyBorder="1" applyAlignment="1" applyProtection="1">
      <alignment vertical="top" wrapText="1"/>
      <protection locked="0" hidden="1"/>
    </xf>
    <xf numFmtId="0" fontId="14" fillId="34" borderId="42" xfId="0" applyFont="1" applyFill="1" applyBorder="1" applyAlignment="1" applyProtection="1">
      <alignment vertical="top" wrapText="1"/>
      <protection locked="0" hidden="1"/>
    </xf>
    <xf numFmtId="0" fontId="14" fillId="34" borderId="125" xfId="0" applyFont="1" applyFill="1" applyBorder="1" applyAlignment="1" applyProtection="1">
      <alignment vertical="top" wrapText="1"/>
      <protection locked="0" hidden="1"/>
    </xf>
    <xf numFmtId="0" fontId="14" fillId="35" borderId="13" xfId="0" applyFont="1" applyFill="1" applyBorder="1" applyAlignment="1" applyProtection="1">
      <alignment vertical="top" wrapText="1"/>
      <protection locked="0" hidden="1"/>
    </xf>
    <xf numFmtId="0" fontId="14" fillId="35" borderId="41" xfId="0" applyFont="1" applyFill="1" applyBorder="1" applyAlignment="1" applyProtection="1">
      <alignment vertical="top" wrapText="1"/>
      <protection locked="0" hidden="1"/>
    </xf>
    <xf numFmtId="0" fontId="14" fillId="34" borderId="51" xfId="0" applyFont="1" applyFill="1" applyBorder="1" applyAlignment="1" applyProtection="1">
      <alignment vertical="top" wrapText="1"/>
      <protection locked="0" hidden="1"/>
    </xf>
    <xf numFmtId="0" fontId="14" fillId="35" borderId="130" xfId="0" applyFont="1" applyFill="1" applyBorder="1" applyAlignment="1" applyProtection="1">
      <alignment vertical="top" wrapText="1"/>
      <protection locked="0" hidden="1"/>
    </xf>
    <xf numFmtId="0" fontId="14" fillId="35" borderId="55" xfId="0" applyFont="1" applyFill="1" applyBorder="1" applyAlignment="1" applyProtection="1">
      <alignment vertical="top" wrapText="1"/>
      <protection locked="0" hidden="1"/>
    </xf>
    <xf numFmtId="0" fontId="14" fillId="34" borderId="19" xfId="0" applyFont="1" applyFill="1" applyBorder="1" applyAlignment="1" applyProtection="1">
      <alignment vertical="top" wrapText="1"/>
      <protection locked="0" hidden="1"/>
    </xf>
    <xf numFmtId="0" fontId="14" fillId="34" borderId="1" xfId="0" applyFont="1" applyFill="1" applyBorder="1" applyAlignment="1" applyProtection="1">
      <alignment vertical="top" wrapText="1"/>
      <protection locked="0" hidden="1"/>
    </xf>
    <xf numFmtId="0" fontId="14" fillId="35" borderId="128" xfId="0" applyFont="1" applyFill="1" applyBorder="1" applyAlignment="1" applyProtection="1">
      <alignment vertical="top" wrapText="1"/>
      <protection locked="0" hidden="1"/>
    </xf>
    <xf numFmtId="0" fontId="14" fillId="35" borderId="56" xfId="0" applyFont="1" applyFill="1" applyBorder="1" applyAlignment="1" applyProtection="1">
      <alignment vertical="top" wrapText="1"/>
      <protection locked="0" hidden="1"/>
    </xf>
    <xf numFmtId="0" fontId="14" fillId="35" borderId="57" xfId="0" applyFont="1" applyFill="1" applyBorder="1" applyAlignment="1" applyProtection="1">
      <alignment vertical="top" wrapText="1"/>
      <protection locked="0" hidden="1"/>
    </xf>
    <xf numFmtId="0" fontId="14" fillId="34" borderId="77" xfId="0" applyFont="1" applyFill="1" applyBorder="1" applyAlignment="1">
      <alignment vertical="top" wrapText="1"/>
    </xf>
    <xf numFmtId="0" fontId="14" fillId="34" borderId="2" xfId="0" applyFont="1" applyFill="1" applyBorder="1" applyAlignment="1">
      <alignment vertical="top" wrapText="1"/>
    </xf>
    <xf numFmtId="0" fontId="14" fillId="35" borderId="21" xfId="0" applyFont="1" applyFill="1" applyBorder="1" applyAlignment="1">
      <alignment vertical="top" wrapText="1"/>
    </xf>
    <xf numFmtId="0" fontId="14" fillId="35" borderId="19" xfId="0" applyFont="1" applyFill="1" applyBorder="1" applyAlignment="1">
      <alignment vertical="top" wrapText="1"/>
    </xf>
    <xf numFmtId="0" fontId="14" fillId="34" borderId="78" xfId="0" applyFont="1" applyFill="1" applyBorder="1" applyAlignment="1">
      <alignment vertical="top" wrapText="1"/>
    </xf>
    <xf numFmtId="0" fontId="14" fillId="35" borderId="18" xfId="0" applyFont="1" applyFill="1" applyBorder="1" applyAlignment="1">
      <alignment vertical="top" wrapText="1"/>
    </xf>
    <xf numFmtId="0" fontId="14" fillId="34" borderId="20" xfId="0" applyFont="1" applyFill="1" applyBorder="1" applyAlignment="1">
      <alignment vertical="top" wrapText="1"/>
    </xf>
    <xf numFmtId="0" fontId="14" fillId="35" borderId="13" xfId="0" applyFont="1" applyFill="1" applyBorder="1" applyAlignment="1">
      <alignment vertical="top" wrapText="1"/>
    </xf>
    <xf numFmtId="0" fontId="14" fillId="35" borderId="34" xfId="0" applyFont="1" applyFill="1" applyBorder="1" applyAlignment="1">
      <alignment vertical="top" wrapText="1" readingOrder="1"/>
    </xf>
    <xf numFmtId="0" fontId="14" fillId="35" borderId="82" xfId="0" applyFont="1" applyFill="1" applyBorder="1" applyAlignment="1" applyProtection="1">
      <alignment vertical="top" wrapText="1"/>
      <protection locked="0"/>
    </xf>
    <xf numFmtId="0" fontId="14" fillId="34" borderId="27" xfId="0" applyFont="1" applyFill="1" applyBorder="1" applyAlignment="1" applyProtection="1">
      <alignment vertical="top" wrapText="1"/>
      <protection locked="0"/>
    </xf>
    <xf numFmtId="0" fontId="14" fillId="34" borderId="0" xfId="0" applyFont="1" applyFill="1" applyAlignment="1" applyProtection="1">
      <alignment vertical="top" wrapText="1"/>
      <protection locked="0"/>
    </xf>
    <xf numFmtId="165" fontId="14" fillId="34" borderId="23" xfId="1" applyNumberFormat="1" applyFont="1" applyFill="1" applyBorder="1" applyAlignment="1" applyProtection="1">
      <alignment vertical="top"/>
    </xf>
    <xf numFmtId="0" fontId="14" fillId="35" borderId="46" xfId="0" applyFont="1" applyFill="1" applyBorder="1" applyAlignment="1" applyProtection="1">
      <alignment vertical="top" wrapText="1"/>
      <protection locked="0"/>
    </xf>
    <xf numFmtId="0" fontId="14" fillId="35" borderId="50" xfId="0" applyFont="1" applyFill="1" applyBorder="1" applyAlignment="1" applyProtection="1">
      <alignment vertical="top" wrapText="1"/>
      <protection locked="0"/>
    </xf>
    <xf numFmtId="0" fontId="14" fillId="34" borderId="56" xfId="0" applyFont="1" applyFill="1" applyBorder="1" applyAlignment="1" applyProtection="1">
      <alignment vertical="top" wrapText="1"/>
      <protection locked="0"/>
    </xf>
    <xf numFmtId="165" fontId="14" fillId="34" borderId="30" xfId="1" applyNumberFormat="1" applyFont="1" applyFill="1" applyBorder="1" applyAlignment="1" applyProtection="1">
      <protection locked="0"/>
    </xf>
    <xf numFmtId="0" fontId="9" fillId="6" borderId="28" xfId="0" applyFont="1" applyFill="1" applyBorder="1" applyAlignment="1">
      <alignment wrapText="1"/>
    </xf>
    <xf numFmtId="0" fontId="9" fillId="6" borderId="27" xfId="0" applyFont="1" applyFill="1" applyBorder="1" applyAlignment="1">
      <alignment vertical="center" wrapText="1"/>
    </xf>
    <xf numFmtId="0" fontId="6" fillId="26" borderId="27" xfId="0" applyFont="1" applyFill="1" applyBorder="1"/>
    <xf numFmtId="165" fontId="14" fillId="34" borderId="75" xfId="1" applyNumberFormat="1" applyFont="1" applyFill="1" applyBorder="1" applyAlignment="1" applyProtection="1">
      <alignment vertical="top"/>
    </xf>
    <xf numFmtId="0" fontId="14" fillId="34" borderId="83" xfId="0" applyFont="1" applyFill="1" applyBorder="1" applyProtection="1">
      <protection locked="0"/>
    </xf>
    <xf numFmtId="165" fontId="14" fillId="34" borderId="83" xfId="1" applyNumberFormat="1" applyFont="1" applyFill="1" applyBorder="1" applyAlignment="1" applyProtection="1">
      <alignment vertical="top"/>
    </xf>
    <xf numFmtId="0" fontId="14" fillId="35" borderId="44" xfId="0" applyFont="1" applyFill="1" applyBorder="1" applyAlignment="1" applyProtection="1">
      <alignment vertical="top" wrapText="1"/>
      <protection locked="0"/>
    </xf>
    <xf numFmtId="165" fontId="14" fillId="35" borderId="30" xfId="1" applyNumberFormat="1" applyFont="1" applyFill="1" applyBorder="1" applyAlignment="1" applyProtection="1">
      <alignment vertical="top"/>
    </xf>
    <xf numFmtId="0" fontId="14" fillId="34" borderId="77" xfId="0" applyFont="1" applyFill="1" applyBorder="1" applyAlignment="1">
      <alignment vertical="top" wrapText="1" readingOrder="1"/>
    </xf>
    <xf numFmtId="0" fontId="14" fillId="35" borderId="75" xfId="0" applyFont="1" applyFill="1" applyBorder="1" applyAlignment="1">
      <alignment vertical="top" wrapText="1" readingOrder="1"/>
    </xf>
    <xf numFmtId="0" fontId="14" fillId="35" borderId="30" xfId="0" applyFont="1" applyFill="1" applyBorder="1" applyAlignment="1">
      <alignment vertical="top" wrapText="1" readingOrder="1"/>
    </xf>
    <xf numFmtId="0" fontId="14" fillId="34" borderId="75" xfId="0" applyFont="1" applyFill="1" applyBorder="1" applyAlignment="1">
      <alignment vertical="top" wrapText="1" readingOrder="1"/>
    </xf>
    <xf numFmtId="0" fontId="14" fillId="34" borderId="83" xfId="0" applyFont="1" applyFill="1" applyBorder="1" applyAlignment="1">
      <alignment vertical="top" wrapText="1" readingOrder="1"/>
    </xf>
    <xf numFmtId="0" fontId="72" fillId="4" borderId="0" xfId="0" applyFont="1" applyFill="1" applyAlignment="1">
      <alignment horizontal="left" vertical="center"/>
    </xf>
    <xf numFmtId="0" fontId="72" fillId="4" borderId="11" xfId="0" applyFont="1" applyFill="1" applyBorder="1" applyAlignment="1">
      <alignment horizontal="left" vertical="center"/>
    </xf>
    <xf numFmtId="0" fontId="17" fillId="2" borderId="51" xfId="3" applyFont="1" applyBorder="1" applyAlignment="1" applyProtection="1">
      <alignment horizontal="left" vertical="top"/>
    </xf>
    <xf numFmtId="0" fontId="17" fillId="2" borderId="4" xfId="3" applyFont="1" applyBorder="1" applyAlignment="1" applyProtection="1">
      <alignment horizontal="left" vertical="top"/>
    </xf>
    <xf numFmtId="0" fontId="17" fillId="2" borderId="78" xfId="3" applyFont="1" applyBorder="1" applyAlignment="1" applyProtection="1">
      <alignment horizontal="left" vertical="top"/>
    </xf>
    <xf numFmtId="0" fontId="44" fillId="44" borderId="46" xfId="0" applyFont="1" applyFill="1" applyBorder="1" applyAlignment="1">
      <alignment horizontal="left" vertical="top"/>
    </xf>
    <xf numFmtId="0" fontId="9" fillId="44" borderId="15" xfId="0" applyFont="1" applyFill="1" applyBorder="1" applyAlignment="1">
      <alignment horizontal="left" vertical="top"/>
    </xf>
    <xf numFmtId="0" fontId="9" fillId="44" borderId="48" xfId="0" applyFont="1" applyFill="1" applyBorder="1" applyAlignment="1">
      <alignment horizontal="left" vertical="top"/>
    </xf>
    <xf numFmtId="0" fontId="10" fillId="16" borderId="53" xfId="3" applyFont="1" applyFill="1" applyBorder="1" applyAlignment="1" applyProtection="1">
      <alignment horizontal="left"/>
    </xf>
    <xf numFmtId="0" fontId="10" fillId="16" borderId="43" xfId="3" applyFont="1" applyFill="1" applyBorder="1" applyAlignment="1" applyProtection="1">
      <alignment horizontal="left"/>
    </xf>
    <xf numFmtId="0" fontId="10" fillId="16" borderId="18" xfId="3" applyFont="1" applyFill="1" applyBorder="1" applyAlignment="1" applyProtection="1">
      <alignment horizontal="left"/>
    </xf>
    <xf numFmtId="0" fontId="10" fillId="17" borderId="53" xfId="3" applyFont="1" applyFill="1" applyBorder="1" applyAlignment="1" applyProtection="1">
      <alignment horizontal="left"/>
    </xf>
    <xf numFmtId="0" fontId="10" fillId="17" borderId="43" xfId="3" applyFont="1" applyFill="1" applyBorder="1" applyAlignment="1" applyProtection="1">
      <alignment horizontal="left"/>
    </xf>
    <xf numFmtId="0" fontId="10" fillId="17" borderId="18" xfId="3" applyFont="1" applyFill="1" applyBorder="1" applyAlignment="1" applyProtection="1">
      <alignment horizontal="left"/>
    </xf>
    <xf numFmtId="0" fontId="10" fillId="40" borderId="53" xfId="3" applyFont="1" applyFill="1" applyBorder="1" applyAlignment="1" applyProtection="1">
      <alignment horizontal="left" vertical="center"/>
    </xf>
    <xf numFmtId="0" fontId="10" fillId="40" borderId="43" xfId="3" applyFont="1" applyFill="1" applyBorder="1" applyAlignment="1" applyProtection="1">
      <alignment horizontal="left" vertical="center"/>
    </xf>
    <xf numFmtId="0" fontId="10" fillId="40" borderId="18" xfId="3" applyFont="1" applyFill="1" applyBorder="1" applyAlignment="1" applyProtection="1">
      <alignment horizontal="left" vertical="center"/>
    </xf>
    <xf numFmtId="0" fontId="45" fillId="35" borderId="15" xfId="0" applyFont="1" applyFill="1" applyBorder="1" applyAlignment="1">
      <alignment horizontal="left" wrapText="1"/>
    </xf>
    <xf numFmtId="0" fontId="45" fillId="35" borderId="111" xfId="0" applyFont="1" applyFill="1" applyBorder="1" applyAlignment="1">
      <alignment horizontal="left" wrapText="1"/>
    </xf>
    <xf numFmtId="0" fontId="45" fillId="34" borderId="4" xfId="0" applyFont="1" applyFill="1" applyBorder="1" applyAlignment="1">
      <alignment horizontal="left" wrapText="1"/>
    </xf>
    <xf numFmtId="0" fontId="45" fillId="34" borderId="78" xfId="0" applyFont="1" applyFill="1" applyBorder="1" applyAlignment="1">
      <alignment horizontal="left" wrapText="1"/>
    </xf>
    <xf numFmtId="0" fontId="45" fillId="35" borderId="43" xfId="0" applyFont="1" applyFill="1" applyBorder="1" applyAlignment="1">
      <alignment horizontal="left" vertical="top" wrapText="1"/>
    </xf>
    <xf numFmtId="0" fontId="45" fillId="35" borderId="118" xfId="0" applyFont="1" applyFill="1" applyBorder="1" applyAlignment="1">
      <alignment horizontal="left" vertical="top" wrapText="1"/>
    </xf>
    <xf numFmtId="0" fontId="45" fillId="34" borderId="41" xfId="0" applyFont="1" applyFill="1" applyBorder="1" applyAlignment="1">
      <alignment horizontal="left" vertical="top" wrapText="1"/>
    </xf>
    <xf numFmtId="0" fontId="45" fillId="34" borderId="122" xfId="0" applyFont="1" applyFill="1" applyBorder="1" applyAlignment="1">
      <alignment horizontal="left" vertical="top" wrapText="1"/>
    </xf>
    <xf numFmtId="0" fontId="45" fillId="35" borderId="4" xfId="0" applyFont="1" applyFill="1" applyBorder="1" applyAlignment="1">
      <alignment horizontal="left" vertical="top" wrapText="1"/>
    </xf>
    <xf numFmtId="0" fontId="45" fillId="35" borderId="123" xfId="0" applyFont="1" applyFill="1" applyBorder="1" applyAlignment="1">
      <alignment horizontal="left" vertical="top" wrapText="1"/>
    </xf>
    <xf numFmtId="0" fontId="45" fillId="34" borderId="43" xfId="0" applyFont="1" applyFill="1" applyBorder="1" applyAlignment="1">
      <alignment horizontal="left" vertical="top" wrapText="1"/>
    </xf>
    <xf numFmtId="0" fontId="45" fillId="34" borderId="118" xfId="0" applyFont="1" applyFill="1" applyBorder="1" applyAlignment="1">
      <alignment horizontal="left" vertical="top" wrapText="1"/>
    </xf>
    <xf numFmtId="0" fontId="10" fillId="18" borderId="53" xfId="3" applyFont="1" applyFill="1" applyBorder="1" applyAlignment="1" applyProtection="1">
      <alignment horizontal="left"/>
    </xf>
    <xf numFmtId="0" fontId="10" fillId="18" borderId="43" xfId="3" applyFont="1" applyFill="1" applyBorder="1" applyAlignment="1" applyProtection="1">
      <alignment horizontal="left"/>
    </xf>
    <xf numFmtId="0" fontId="10" fillId="18" borderId="18" xfId="3" applyFont="1" applyFill="1" applyBorder="1" applyAlignment="1" applyProtection="1">
      <alignment horizontal="left"/>
    </xf>
    <xf numFmtId="0" fontId="10" fillId="19" borderId="53" xfId="3" applyFont="1" applyFill="1" applyBorder="1" applyAlignment="1" applyProtection="1">
      <alignment horizontal="left"/>
    </xf>
    <xf numFmtId="0" fontId="10" fillId="19" borderId="43" xfId="3" applyFont="1" applyFill="1" applyBorder="1" applyAlignment="1" applyProtection="1">
      <alignment horizontal="left"/>
    </xf>
    <xf numFmtId="0" fontId="10" fillId="19" borderId="18" xfId="3" applyFont="1" applyFill="1" applyBorder="1" applyAlignment="1" applyProtection="1">
      <alignment horizontal="left"/>
    </xf>
    <xf numFmtId="0" fontId="19" fillId="20" borderId="53" xfId="0" applyFont="1" applyFill="1" applyBorder="1" applyAlignment="1">
      <alignment horizontal="left"/>
    </xf>
    <xf numFmtId="0" fontId="19" fillId="20" borderId="43" xfId="0" applyFont="1" applyFill="1" applyBorder="1" applyAlignment="1">
      <alignment horizontal="left"/>
    </xf>
    <xf numFmtId="0" fontId="19" fillId="20" borderId="18" xfId="0" applyFont="1" applyFill="1" applyBorder="1" applyAlignment="1">
      <alignment horizontal="left"/>
    </xf>
    <xf numFmtId="0" fontId="9" fillId="21" borderId="46" xfId="0" applyFont="1" applyFill="1" applyBorder="1" applyAlignment="1">
      <alignment horizontal="left"/>
    </xf>
    <xf numFmtId="0" fontId="9" fillId="21" borderId="15" xfId="0" applyFont="1" applyFill="1" applyBorder="1" applyAlignment="1">
      <alignment horizontal="left"/>
    </xf>
    <xf numFmtId="0" fontId="9" fillId="21" borderId="111" xfId="0" applyFont="1" applyFill="1" applyBorder="1" applyAlignment="1">
      <alignment horizontal="left"/>
    </xf>
    <xf numFmtId="0" fontId="94" fillId="4" borderId="28" xfId="0" applyFont="1" applyFill="1" applyBorder="1" applyAlignment="1">
      <alignment horizontal="left" vertical="top" wrapText="1"/>
    </xf>
    <xf numFmtId="0" fontId="94" fillId="4" borderId="15" xfId="0" applyFont="1" applyFill="1" applyBorder="1" applyAlignment="1">
      <alignment horizontal="left" vertical="top" wrapText="1"/>
    </xf>
    <xf numFmtId="0" fontId="94" fillId="4" borderId="48" xfId="0" applyFont="1" applyFill="1" applyBorder="1" applyAlignment="1">
      <alignment horizontal="left" vertical="top" wrapText="1"/>
    </xf>
    <xf numFmtId="0" fontId="44" fillId="26" borderId="15" xfId="6" applyFont="1" applyFill="1" applyBorder="1" applyAlignment="1">
      <alignment horizontal="center" vertical="center"/>
    </xf>
    <xf numFmtId="0" fontId="44" fillId="26" borderId="48" xfId="6" applyFont="1" applyFill="1" applyBorder="1" applyAlignment="1">
      <alignment horizontal="center" vertical="center"/>
    </xf>
    <xf numFmtId="0" fontId="7" fillId="24" borderId="51" xfId="0" applyFont="1" applyFill="1" applyBorder="1" applyAlignment="1">
      <alignment horizontal="center"/>
    </xf>
    <xf numFmtId="0" fontId="7" fillId="24" borderId="4" xfId="0" applyFont="1" applyFill="1" applyBorder="1" applyAlignment="1">
      <alignment horizontal="center"/>
    </xf>
    <xf numFmtId="0" fontId="7" fillId="24" borderId="5" xfId="0" applyFont="1" applyFill="1" applyBorder="1" applyAlignment="1">
      <alignment horizontal="center"/>
    </xf>
    <xf numFmtId="0" fontId="7" fillId="24" borderId="53" xfId="0" applyFont="1" applyFill="1" applyBorder="1" applyAlignment="1">
      <alignment horizontal="center"/>
    </xf>
    <xf numFmtId="0" fontId="7" fillId="24" borderId="43" xfId="0" applyFont="1" applyFill="1" applyBorder="1" applyAlignment="1">
      <alignment horizontal="center"/>
    </xf>
    <xf numFmtId="0" fontId="7" fillId="24" borderId="52" xfId="0" applyFont="1" applyFill="1" applyBorder="1" applyAlignment="1">
      <alignment horizontal="center"/>
    </xf>
    <xf numFmtId="0" fontId="45" fillId="35" borderId="18" xfId="0" applyFont="1" applyFill="1" applyBorder="1" applyAlignment="1">
      <alignment horizontal="left" vertical="top" wrapText="1"/>
    </xf>
    <xf numFmtId="0" fontId="45" fillId="35" borderId="43" xfId="0" applyFont="1" applyFill="1" applyBorder="1" applyAlignment="1">
      <alignment vertical="top" wrapText="1"/>
    </xf>
    <xf numFmtId="0" fontId="45" fillId="35" borderId="118" xfId="0" applyFont="1" applyFill="1" applyBorder="1" applyAlignment="1">
      <alignment vertical="top" wrapText="1"/>
    </xf>
    <xf numFmtId="0" fontId="44" fillId="6" borderId="37" xfId="0" applyFont="1" applyFill="1" applyBorder="1" applyAlignment="1">
      <alignment horizontal="left" vertical="top" wrapText="1"/>
    </xf>
    <xf numFmtId="0" fontId="44" fillId="6" borderId="24" xfId="0" applyFont="1" applyFill="1" applyBorder="1" applyAlignment="1">
      <alignment horizontal="left" vertical="top" wrapText="1"/>
    </xf>
    <xf numFmtId="0" fontId="45" fillId="34" borderId="51" xfId="0" applyFont="1" applyFill="1" applyBorder="1" applyAlignment="1">
      <alignment horizontal="left" vertical="top" wrapText="1"/>
    </xf>
    <xf numFmtId="0" fontId="45" fillId="34" borderId="4" xfId="0" applyFont="1" applyFill="1" applyBorder="1" applyAlignment="1">
      <alignment horizontal="left" vertical="top" wrapText="1"/>
    </xf>
    <xf numFmtId="0" fontId="45" fillId="34" borderId="78" xfId="0" applyFont="1" applyFill="1" applyBorder="1" applyAlignment="1">
      <alignment horizontal="left" vertical="top" wrapText="1"/>
    </xf>
    <xf numFmtId="0" fontId="45" fillId="35" borderId="53" xfId="0" applyFont="1" applyFill="1" applyBorder="1" applyAlignment="1">
      <alignment horizontal="left" vertical="top" wrapText="1"/>
    </xf>
    <xf numFmtId="0" fontId="5" fillId="24" borderId="53" xfId="0" applyFont="1" applyFill="1" applyBorder="1" applyAlignment="1">
      <alignment horizontal="center"/>
    </xf>
    <xf numFmtId="0" fontId="5" fillId="24" borderId="43" xfId="0" applyFont="1" applyFill="1" applyBorder="1" applyAlignment="1">
      <alignment horizontal="center"/>
    </xf>
    <xf numFmtId="0" fontId="5" fillId="24" borderId="52" xfId="0" applyFont="1" applyFill="1" applyBorder="1" applyAlignment="1">
      <alignment horizontal="center"/>
    </xf>
    <xf numFmtId="0" fontId="45" fillId="34" borderId="53" xfId="0" applyFont="1" applyFill="1" applyBorder="1" applyAlignment="1">
      <alignment horizontal="left" vertical="top" wrapText="1"/>
    </xf>
    <xf numFmtId="0" fontId="45" fillId="34" borderId="18" xfId="0" applyFont="1" applyFill="1" applyBorder="1" applyAlignment="1">
      <alignment horizontal="left" vertical="top" wrapText="1"/>
    </xf>
    <xf numFmtId="0" fontId="45" fillId="35" borderId="56" xfId="0" applyFont="1" applyFill="1" applyBorder="1" applyAlignment="1">
      <alignment horizontal="left" vertical="top" wrapText="1"/>
    </xf>
    <xf numFmtId="0" fontId="45" fillId="35" borderId="57" xfId="0" applyFont="1" applyFill="1" applyBorder="1" applyAlignment="1">
      <alignment horizontal="left" vertical="top" wrapText="1"/>
    </xf>
    <xf numFmtId="0" fontId="45" fillId="35" borderId="32" xfId="0" applyFont="1" applyFill="1" applyBorder="1" applyAlignment="1">
      <alignment horizontal="left" vertical="top" wrapText="1"/>
    </xf>
    <xf numFmtId="0" fontId="45" fillId="34" borderId="55" xfId="0" applyFont="1" applyFill="1" applyBorder="1" applyAlignment="1">
      <alignment horizontal="left" vertical="top" wrapText="1"/>
    </xf>
    <xf numFmtId="0" fontId="45" fillId="34" borderId="13" xfId="0" applyFont="1" applyFill="1" applyBorder="1" applyAlignment="1">
      <alignment horizontal="left" vertical="top" wrapText="1"/>
    </xf>
    <xf numFmtId="0" fontId="24" fillId="24" borderId="53" xfId="4" applyFont="1" applyFill="1" applyBorder="1" applyAlignment="1" applyProtection="1">
      <alignment horizontal="center" wrapText="1"/>
    </xf>
    <xf numFmtId="0" fontId="24" fillId="24" borderId="43" xfId="4" applyFont="1" applyFill="1" applyBorder="1" applyAlignment="1" applyProtection="1">
      <alignment horizontal="center" wrapText="1"/>
    </xf>
    <xf numFmtId="0" fontId="24" fillId="24" borderId="52" xfId="4" applyFont="1" applyFill="1" applyBorder="1" applyAlignment="1" applyProtection="1">
      <alignment horizontal="center" wrapText="1"/>
    </xf>
    <xf numFmtId="0" fontId="45" fillId="35" borderId="119" xfId="0" applyFont="1" applyFill="1" applyBorder="1" applyAlignment="1">
      <alignment horizontal="left" vertical="top" wrapText="1"/>
    </xf>
    <xf numFmtId="0" fontId="45" fillId="35" borderId="43" xfId="0" applyFont="1" applyFill="1" applyBorder="1" applyAlignment="1">
      <alignment horizontal="left" wrapText="1"/>
    </xf>
    <xf numFmtId="0" fontId="45" fillId="35" borderId="118" xfId="0" applyFont="1" applyFill="1" applyBorder="1" applyAlignment="1">
      <alignment horizontal="left" wrapText="1"/>
    </xf>
    <xf numFmtId="0" fontId="45" fillId="34" borderId="43" xfId="0" applyFont="1" applyFill="1" applyBorder="1" applyAlignment="1">
      <alignment horizontal="left" wrapText="1"/>
    </xf>
    <xf numFmtId="0" fontId="45" fillId="34" borderId="118" xfId="0" applyFont="1" applyFill="1" applyBorder="1" applyAlignment="1">
      <alignment horizontal="left" wrapText="1"/>
    </xf>
    <xf numFmtId="0" fontId="45" fillId="34" borderId="41" xfId="0" applyFont="1" applyFill="1" applyBorder="1" applyAlignment="1">
      <alignment horizontal="left" wrapText="1"/>
    </xf>
    <xf numFmtId="0" fontId="45" fillId="34" borderId="122" xfId="0" applyFont="1" applyFill="1" applyBorder="1" applyAlignment="1">
      <alignment horizontal="left" wrapText="1"/>
    </xf>
    <xf numFmtId="0" fontId="45" fillId="35" borderId="4" xfId="0" applyFont="1" applyFill="1" applyBorder="1" applyAlignment="1">
      <alignment horizontal="left" wrapText="1"/>
    </xf>
    <xf numFmtId="0" fontId="45" fillId="35" borderId="123" xfId="0" applyFont="1" applyFill="1" applyBorder="1" applyAlignment="1">
      <alignment horizontal="left" wrapText="1"/>
    </xf>
    <xf numFmtId="0" fontId="45" fillId="35" borderId="18" xfId="0" applyFont="1" applyFill="1" applyBorder="1" applyAlignment="1">
      <alignment horizontal="left" wrapText="1"/>
    </xf>
    <xf numFmtId="0" fontId="44" fillId="6" borderId="15" xfId="6" applyFont="1" applyFill="1" applyBorder="1" applyAlignment="1">
      <alignment horizontal="center" vertical="center"/>
    </xf>
    <xf numFmtId="0" fontId="44" fillId="6" borderId="111" xfId="6" applyFont="1" applyFill="1" applyBorder="1" applyAlignment="1">
      <alignment horizontal="center" vertical="center"/>
    </xf>
    <xf numFmtId="0" fontId="45" fillId="35" borderId="57" xfId="0" applyFont="1" applyFill="1" applyBorder="1" applyAlignment="1">
      <alignment horizontal="left" wrapText="1"/>
    </xf>
    <xf numFmtId="0" fontId="45" fillId="35" borderId="119" xfId="0" applyFont="1" applyFill="1" applyBorder="1" applyAlignment="1">
      <alignment horizontal="left" wrapText="1"/>
    </xf>
    <xf numFmtId="0" fontId="45" fillId="34" borderId="123" xfId="0" applyFont="1" applyFill="1" applyBorder="1" applyAlignment="1">
      <alignment horizontal="left" wrapText="1"/>
    </xf>
    <xf numFmtId="0" fontId="45" fillId="35" borderId="42" xfId="0" applyFont="1" applyFill="1" applyBorder="1" applyAlignment="1">
      <alignment horizontal="left" wrapText="1"/>
    </xf>
    <xf numFmtId="0" fontId="45" fillId="35" borderId="125" xfId="0" applyFont="1" applyFill="1" applyBorder="1" applyAlignment="1">
      <alignment horizontal="left" wrapText="1"/>
    </xf>
    <xf numFmtId="0" fontId="44" fillId="6" borderId="47" xfId="6" applyFont="1" applyFill="1" applyBorder="1" applyAlignment="1">
      <alignment horizontal="center" vertical="center"/>
    </xf>
    <xf numFmtId="0" fontId="44" fillId="6" borderId="116" xfId="6" applyFont="1" applyFill="1" applyBorder="1" applyAlignment="1">
      <alignment horizontal="center" vertical="center"/>
    </xf>
    <xf numFmtId="0" fontId="94" fillId="35" borderId="56" xfId="0" applyFont="1" applyFill="1" applyBorder="1" applyAlignment="1" applyProtection="1">
      <alignment horizontal="left" vertical="top" wrapText="1"/>
      <protection locked="0"/>
    </xf>
    <xf numFmtId="0" fontId="94" fillId="35" borderId="67" xfId="0" applyFont="1" applyFill="1" applyBorder="1" applyAlignment="1" applyProtection="1">
      <alignment horizontal="left" vertical="top" wrapText="1"/>
      <protection locked="0"/>
    </xf>
    <xf numFmtId="0" fontId="94" fillId="35" borderId="44" xfId="0" applyFont="1" applyFill="1" applyBorder="1" applyAlignment="1" applyProtection="1">
      <alignment horizontal="left" vertical="top" wrapText="1"/>
      <protection locked="0"/>
    </xf>
    <xf numFmtId="0" fontId="94" fillId="35" borderId="45" xfId="0" applyFont="1" applyFill="1" applyBorder="1" applyAlignment="1" applyProtection="1">
      <alignment horizontal="left" vertical="top" wrapText="1"/>
      <protection locked="0"/>
    </xf>
    <xf numFmtId="0" fontId="9" fillId="9" borderId="0" xfId="0" applyFont="1" applyFill="1" applyAlignment="1">
      <alignment horizontal="left" vertical="center"/>
    </xf>
    <xf numFmtId="0" fontId="14" fillId="35" borderId="34" xfId="0" applyFont="1" applyFill="1" applyBorder="1" applyAlignment="1">
      <alignment horizontal="left" vertical="top" wrapText="1" readingOrder="1"/>
    </xf>
    <xf numFmtId="0" fontId="14" fillId="35" borderId="14" xfId="0" applyFont="1" applyFill="1" applyBorder="1" applyAlignment="1">
      <alignment horizontal="left" vertical="top" wrapText="1" readingOrder="1"/>
    </xf>
    <xf numFmtId="0" fontId="94" fillId="35" borderId="27" xfId="0" applyFont="1" applyFill="1" applyBorder="1" applyAlignment="1" applyProtection="1">
      <alignment horizontal="left" vertical="top" wrapText="1"/>
      <protection locked="0"/>
    </xf>
    <xf numFmtId="0" fontId="94" fillId="35" borderId="31" xfId="0" applyFont="1" applyFill="1" applyBorder="1" applyAlignment="1" applyProtection="1">
      <alignment horizontal="left" vertical="top" wrapText="1"/>
      <protection locked="0"/>
    </xf>
    <xf numFmtId="0" fontId="94" fillId="35" borderId="50" xfId="0" applyFont="1" applyFill="1" applyBorder="1" applyAlignment="1" applyProtection="1">
      <alignment horizontal="left" vertical="top" wrapText="1"/>
      <protection locked="0"/>
    </xf>
    <xf numFmtId="0" fontId="94" fillId="35" borderId="49" xfId="0" applyFont="1" applyFill="1" applyBorder="1" applyAlignment="1" applyProtection="1">
      <alignment horizontal="left" vertical="top" wrapText="1"/>
      <protection locked="0"/>
    </xf>
    <xf numFmtId="0" fontId="14" fillId="34" borderId="77" xfId="0" applyFont="1" applyFill="1" applyBorder="1" applyAlignment="1">
      <alignment horizontal="left" vertical="top" wrapText="1" readingOrder="1"/>
    </xf>
    <xf numFmtId="0" fontId="14" fillId="34" borderId="25" xfId="0" applyFont="1" applyFill="1" applyBorder="1" applyAlignment="1">
      <alignment horizontal="left" vertical="top" wrapText="1" readingOrder="1"/>
    </xf>
    <xf numFmtId="0" fontId="14" fillId="35" borderId="21" xfId="0" applyFont="1" applyFill="1" applyBorder="1" applyAlignment="1">
      <alignment horizontal="left" vertical="top" wrapText="1" readingOrder="1"/>
    </xf>
    <xf numFmtId="0" fontId="14" fillId="35" borderId="129" xfId="0" applyFont="1" applyFill="1" applyBorder="1" applyAlignment="1">
      <alignment horizontal="left" vertical="top" wrapText="1" readingOrder="1"/>
    </xf>
    <xf numFmtId="0" fontId="14" fillId="34" borderId="21" xfId="0" applyFont="1" applyFill="1" applyBorder="1" applyAlignment="1">
      <alignment horizontal="left" vertical="top" wrapText="1" readingOrder="1"/>
    </xf>
    <xf numFmtId="0" fontId="14" fillId="34" borderId="129" xfId="0" applyFont="1" applyFill="1" applyBorder="1" applyAlignment="1">
      <alignment horizontal="left" vertical="top" wrapText="1" readingOrder="1"/>
    </xf>
    <xf numFmtId="0" fontId="9" fillId="6" borderId="37" xfId="0" applyFont="1" applyFill="1" applyBorder="1" applyAlignment="1">
      <alignment horizontal="left" vertical="top" wrapText="1"/>
    </xf>
    <xf numFmtId="0" fontId="9" fillId="6" borderId="24" xfId="0" applyFont="1" applyFill="1" applyBorder="1" applyAlignment="1">
      <alignment horizontal="left" vertical="top" wrapText="1"/>
    </xf>
    <xf numFmtId="0" fontId="94" fillId="35" borderId="28" xfId="0" applyFont="1" applyFill="1" applyBorder="1" applyAlignment="1">
      <alignment horizontal="center" vertical="top" wrapText="1"/>
    </xf>
    <xf numFmtId="0" fontId="94" fillId="35" borderId="29" xfId="0" applyFont="1" applyFill="1" applyBorder="1" applyAlignment="1">
      <alignment horizontal="center" vertical="top" wrapText="1"/>
    </xf>
    <xf numFmtId="0" fontId="94" fillId="35" borderId="27" xfId="0" applyFont="1" applyFill="1" applyBorder="1" applyAlignment="1">
      <alignment horizontal="center" vertical="top" wrapText="1"/>
    </xf>
    <xf numFmtId="0" fontId="94" fillId="35" borderId="31" xfId="0" applyFont="1" applyFill="1" applyBorder="1" applyAlignment="1">
      <alignment horizontal="center" vertical="top" wrapText="1"/>
    </xf>
    <xf numFmtId="0" fontId="94" fillId="35" borderId="28" xfId="0" applyFont="1" applyFill="1" applyBorder="1" applyAlignment="1" applyProtection="1">
      <alignment horizontal="left" vertical="top" wrapText="1"/>
      <protection locked="0"/>
    </xf>
    <xf numFmtId="0" fontId="94" fillId="35" borderId="29" xfId="0" applyFont="1" applyFill="1" applyBorder="1" applyAlignment="1" applyProtection="1">
      <alignment horizontal="left" vertical="top" wrapText="1"/>
      <protection locked="0"/>
    </xf>
    <xf numFmtId="0" fontId="9" fillId="6" borderId="46" xfId="6" applyFont="1" applyFill="1" applyBorder="1" applyAlignment="1">
      <alignment horizontal="center" vertical="center"/>
    </xf>
    <xf numFmtId="0" fontId="9" fillId="6" borderId="15" xfId="6" applyFont="1" applyFill="1" applyBorder="1" applyAlignment="1">
      <alignment horizontal="center" vertical="center"/>
    </xf>
    <xf numFmtId="0" fontId="9" fillId="6" borderId="111" xfId="6" applyFont="1" applyFill="1" applyBorder="1" applyAlignment="1">
      <alignment horizontal="center" vertical="center"/>
    </xf>
    <xf numFmtId="164" fontId="9" fillId="6" borderId="107" xfId="7" applyFont="1" applyFill="1" applyBorder="1" applyAlignment="1" applyProtection="1">
      <alignment horizontal="center" vertical="center"/>
    </xf>
    <xf numFmtId="164" fontId="9" fillId="6" borderId="15" xfId="7" applyFont="1" applyFill="1" applyBorder="1" applyAlignment="1" applyProtection="1">
      <alignment horizontal="center" vertical="center"/>
    </xf>
    <xf numFmtId="164" fontId="9" fillId="6" borderId="48" xfId="7" applyFont="1" applyFill="1" applyBorder="1" applyAlignment="1" applyProtection="1">
      <alignment horizontal="center" vertical="center"/>
    </xf>
    <xf numFmtId="0" fontId="94" fillId="26" borderId="46" xfId="0" applyFont="1" applyFill="1" applyBorder="1" applyAlignment="1">
      <alignment horizontal="center" vertical="center" wrapText="1"/>
    </xf>
    <xf numFmtId="0" fontId="94" fillId="26" borderId="48" xfId="0" applyFont="1" applyFill="1" applyBorder="1" applyAlignment="1">
      <alignment horizontal="center" vertical="center" wrapText="1"/>
    </xf>
    <xf numFmtId="0" fontId="14" fillId="34" borderId="77" xfId="0" applyFont="1" applyFill="1" applyBorder="1" applyAlignment="1" applyProtection="1">
      <alignment horizontal="left" vertical="top" wrapText="1" readingOrder="1"/>
      <protection locked="0"/>
    </xf>
    <xf numFmtId="0" fontId="14" fillId="34" borderId="25" xfId="0" applyFont="1" applyFill="1" applyBorder="1" applyAlignment="1" applyProtection="1">
      <alignment horizontal="left" vertical="top" wrapText="1" readingOrder="1"/>
      <protection locked="0"/>
    </xf>
    <xf numFmtId="0" fontId="14" fillId="35" borderId="21" xfId="0" applyFont="1" applyFill="1" applyBorder="1" applyAlignment="1" applyProtection="1">
      <alignment horizontal="left" vertical="top" wrapText="1" readingOrder="1"/>
      <protection locked="0"/>
    </xf>
    <xf numFmtId="0" fontId="14" fillId="35" borderId="129" xfId="0" applyFont="1" applyFill="1" applyBorder="1" applyAlignment="1" applyProtection="1">
      <alignment horizontal="left" vertical="top" wrapText="1" readingOrder="1"/>
      <protection locked="0"/>
    </xf>
    <xf numFmtId="0" fontId="14" fillId="34" borderId="21" xfId="0" applyFont="1" applyFill="1" applyBorder="1" applyAlignment="1" applyProtection="1">
      <alignment horizontal="left" vertical="top" wrapText="1" readingOrder="1"/>
      <protection locked="0"/>
    </xf>
    <xf numFmtId="0" fontId="14" fillId="34" borderId="129" xfId="0" applyFont="1" applyFill="1" applyBorder="1" applyAlignment="1" applyProtection="1">
      <alignment horizontal="left" vertical="top" wrapText="1" readingOrder="1"/>
      <protection locked="0"/>
    </xf>
    <xf numFmtId="0" fontId="14" fillId="35" borderId="34" xfId="0" applyFont="1" applyFill="1" applyBorder="1" applyAlignment="1" applyProtection="1">
      <alignment horizontal="left" vertical="top" wrapText="1" readingOrder="1"/>
      <protection locked="0"/>
    </xf>
    <xf numFmtId="0" fontId="14" fillId="35" borderId="14" xfId="0" applyFont="1" applyFill="1" applyBorder="1" applyAlignment="1" applyProtection="1">
      <alignment horizontal="left" vertical="top" wrapText="1" readingOrder="1"/>
      <protection locked="0"/>
    </xf>
    <xf numFmtId="0" fontId="14" fillId="34" borderId="30" xfId="0" applyFont="1" applyFill="1" applyBorder="1" applyAlignment="1" applyProtection="1">
      <alignment horizontal="left" vertical="top" wrapText="1" readingOrder="1"/>
      <protection locked="0"/>
    </xf>
    <xf numFmtId="0" fontId="14" fillId="34" borderId="22" xfId="0" applyFont="1" applyFill="1" applyBorder="1" applyAlignment="1" applyProtection="1">
      <alignment horizontal="left" vertical="top" wrapText="1" readingOrder="1"/>
      <protection locked="0"/>
    </xf>
    <xf numFmtId="0" fontId="94" fillId="9" borderId="0" xfId="0" applyFont="1" applyFill="1" applyAlignment="1">
      <alignment horizontal="center" vertical="top" wrapText="1"/>
    </xf>
    <xf numFmtId="0" fontId="94" fillId="9" borderId="0" xfId="0" applyFont="1" applyFill="1" applyAlignment="1">
      <alignment horizontal="center" vertical="center" wrapText="1"/>
    </xf>
    <xf numFmtId="0" fontId="9" fillId="6" borderId="37" xfId="0" applyFont="1" applyFill="1" applyBorder="1" applyAlignment="1">
      <alignment horizontal="left" vertical="center" wrapText="1"/>
    </xf>
    <xf numFmtId="0" fontId="9" fillId="6" borderId="38" xfId="0" applyFont="1" applyFill="1" applyBorder="1" applyAlignment="1">
      <alignment horizontal="left" vertical="center" wrapText="1"/>
    </xf>
    <xf numFmtId="0" fontId="14" fillId="34" borderId="30" xfId="0" applyFont="1" applyFill="1" applyBorder="1" applyAlignment="1">
      <alignment horizontal="left" vertical="top" wrapText="1" readingOrder="1"/>
    </xf>
    <xf numFmtId="0" fontId="14" fillId="34" borderId="22" xfId="0" applyFont="1" applyFill="1" applyBorder="1" applyAlignment="1">
      <alignment horizontal="left" vertical="top" wrapText="1" readingOrder="1"/>
    </xf>
    <xf numFmtId="0" fontId="9" fillId="6" borderId="24" xfId="0" applyFont="1" applyFill="1" applyBorder="1" applyAlignment="1">
      <alignment horizontal="left" vertical="center" wrapText="1"/>
    </xf>
    <xf numFmtId="0" fontId="14" fillId="35" borderId="75" xfId="0" applyFont="1" applyFill="1" applyBorder="1" applyAlignment="1">
      <alignment horizontal="left" vertical="top" wrapText="1" readingOrder="1"/>
    </xf>
    <xf numFmtId="0" fontId="14" fillId="35" borderId="40" xfId="0" applyFont="1" applyFill="1" applyBorder="1" applyAlignment="1">
      <alignment horizontal="left" vertical="top" wrapText="1" readingOrder="1"/>
    </xf>
    <xf numFmtId="0" fontId="9" fillId="9" borderId="0" xfId="0" applyFont="1" applyFill="1" applyAlignment="1">
      <alignment horizontal="left" vertical="center" wrapText="1"/>
    </xf>
    <xf numFmtId="0" fontId="14" fillId="35" borderId="16" xfId="0" applyFont="1" applyFill="1" applyBorder="1" applyAlignment="1">
      <alignment horizontal="left" vertical="top" wrapText="1" readingOrder="1"/>
    </xf>
    <xf numFmtId="0" fontId="14" fillId="35" borderId="17" xfId="0" applyFont="1" applyFill="1" applyBorder="1" applyAlignment="1">
      <alignment horizontal="left" vertical="top" wrapText="1" readingOrder="1"/>
    </xf>
    <xf numFmtId="0" fontId="14" fillId="35" borderId="77" xfId="0" applyFont="1" applyFill="1" applyBorder="1" applyAlignment="1">
      <alignment horizontal="left" vertical="top" wrapText="1" readingOrder="1"/>
    </xf>
    <xf numFmtId="0" fontId="14" fillId="35" borderId="25" xfId="0" applyFont="1" applyFill="1" applyBorder="1" applyAlignment="1">
      <alignment horizontal="left" vertical="top" wrapText="1" readingOrder="1"/>
    </xf>
    <xf numFmtId="0" fontId="14" fillId="35" borderId="35" xfId="0" applyFont="1" applyFill="1" applyBorder="1" applyAlignment="1">
      <alignment horizontal="left" vertical="top" wrapText="1" readingOrder="1"/>
    </xf>
    <xf numFmtId="0" fontId="14" fillId="35" borderId="76" xfId="0" applyFont="1" applyFill="1" applyBorder="1" applyAlignment="1">
      <alignment horizontal="left" vertical="top" wrapText="1" readingOrder="1"/>
    </xf>
    <xf numFmtId="0" fontId="14" fillId="34" borderId="16" xfId="0" applyFont="1" applyFill="1" applyBorder="1" applyAlignment="1">
      <alignment horizontal="left" vertical="top" wrapText="1" readingOrder="1"/>
    </xf>
    <xf numFmtId="0" fontId="14" fillId="34" borderId="17" xfId="0" applyFont="1" applyFill="1" applyBorder="1" applyAlignment="1">
      <alignment horizontal="left" vertical="top" wrapText="1" readingOrder="1"/>
    </xf>
    <xf numFmtId="0" fontId="14" fillId="34" borderId="75" xfId="0" applyFont="1" applyFill="1" applyBorder="1" applyAlignment="1">
      <alignment horizontal="left" vertical="top" wrapText="1" readingOrder="1"/>
    </xf>
    <xf numFmtId="0" fontId="14" fillId="34" borderId="40" xfId="0" applyFont="1" applyFill="1" applyBorder="1" applyAlignment="1">
      <alignment horizontal="left" vertical="top" wrapText="1" readingOrder="1"/>
    </xf>
    <xf numFmtId="0" fontId="14" fillId="34" borderId="34" xfId="0" applyFont="1" applyFill="1" applyBorder="1" applyAlignment="1">
      <alignment horizontal="left" vertical="top" wrapText="1" readingOrder="1"/>
    </xf>
    <xf numFmtId="0" fontId="14" fillId="34" borderId="14" xfId="0" applyFont="1" applyFill="1" applyBorder="1" applyAlignment="1">
      <alignment horizontal="left" vertical="top" wrapText="1" readingOrder="1"/>
    </xf>
    <xf numFmtId="0" fontId="14" fillId="35" borderId="30" xfId="0" applyFont="1" applyFill="1" applyBorder="1" applyAlignment="1">
      <alignment horizontal="left" vertical="top" wrapText="1" readingOrder="1"/>
    </xf>
    <xf numFmtId="0" fontId="14" fillId="35" borderId="22" xfId="0" applyFont="1" applyFill="1" applyBorder="1" applyAlignment="1">
      <alignment horizontal="left" vertical="top" wrapText="1" readingOrder="1"/>
    </xf>
    <xf numFmtId="0" fontId="8" fillId="9" borderId="0" xfId="0" applyFont="1" applyFill="1" applyAlignment="1">
      <alignment horizontal="right" vertical="center"/>
    </xf>
    <xf numFmtId="0" fontId="8" fillId="9" borderId="31" xfId="0" applyFont="1" applyFill="1" applyBorder="1" applyAlignment="1">
      <alignment horizontal="right" vertical="center"/>
    </xf>
    <xf numFmtId="0" fontId="9" fillId="6" borderId="108" xfId="6" applyFont="1" applyFill="1" applyBorder="1" applyAlignment="1">
      <alignment horizontal="center" vertical="center"/>
    </xf>
    <xf numFmtId="0" fontId="9" fillId="6" borderId="16" xfId="6" applyFont="1" applyFill="1" applyBorder="1" applyAlignment="1">
      <alignment horizontal="center" vertical="center"/>
    </xf>
    <xf numFmtId="0" fontId="14" fillId="9" borderId="0" xfId="0" applyFont="1" applyFill="1" applyAlignment="1">
      <alignment horizontal="left" vertical="top" wrapText="1"/>
    </xf>
    <xf numFmtId="0" fontId="14" fillId="35" borderId="19" xfId="0" applyFont="1" applyFill="1" applyBorder="1" applyAlignment="1">
      <alignment horizontal="left" vertical="top" wrapText="1" readingOrder="1"/>
    </xf>
    <xf numFmtId="0" fontId="14" fillId="35" borderId="43" xfId="0" applyFont="1" applyFill="1" applyBorder="1" applyAlignment="1">
      <alignment horizontal="left" vertical="top" wrapText="1" readingOrder="1"/>
    </xf>
    <xf numFmtId="0" fontId="14" fillId="35" borderId="52" xfId="0" applyFont="1" applyFill="1" applyBorder="1" applyAlignment="1">
      <alignment horizontal="left" vertical="top" wrapText="1" readingOrder="1"/>
    </xf>
    <xf numFmtId="0" fontId="106" fillId="9" borderId="0" xfId="5" applyFont="1" applyFill="1" applyBorder="1" applyAlignment="1" applyProtection="1">
      <alignment horizontal="left" vertical="top" wrapText="1"/>
    </xf>
    <xf numFmtId="0" fontId="9" fillId="26" borderId="46" xfId="6" applyFont="1" applyFill="1" applyBorder="1" applyAlignment="1">
      <alignment horizontal="center" vertical="center"/>
    </xf>
    <xf numFmtId="0" fontId="9" fillId="26" borderId="15" xfId="6" applyFont="1" applyFill="1" applyBorder="1" applyAlignment="1">
      <alignment horizontal="center" vertical="center"/>
    </xf>
    <xf numFmtId="165" fontId="111" fillId="18" borderId="34" xfId="0" applyNumberFormat="1" applyFont="1" applyFill="1" applyBorder="1" applyAlignment="1">
      <alignment horizontal="right" vertical="center"/>
    </xf>
    <xf numFmtId="165" fontId="111" fillId="18" borderId="14" xfId="0" applyNumberFormat="1" applyFont="1" applyFill="1" applyBorder="1" applyAlignment="1">
      <alignment horizontal="right" vertical="center"/>
    </xf>
    <xf numFmtId="0" fontId="94" fillId="4" borderId="46" xfId="0" applyFont="1" applyFill="1" applyBorder="1" applyAlignment="1">
      <alignment horizontal="center" vertical="top" wrapText="1"/>
    </xf>
    <xf numFmtId="0" fontId="94" fillId="4" borderId="29" xfId="0" applyFont="1" applyFill="1" applyBorder="1" applyAlignment="1">
      <alignment horizontal="center" vertical="top" wrapText="1"/>
    </xf>
    <xf numFmtId="165" fontId="10" fillId="18" borderId="21" xfId="3" applyNumberFormat="1" applyFont="1" applyFill="1" applyBorder="1" applyAlignment="1" applyProtection="1"/>
    <xf numFmtId="165" fontId="10" fillId="18" borderId="129" xfId="3" applyNumberFormat="1" applyFont="1" applyFill="1" applyBorder="1" applyAlignment="1" applyProtection="1"/>
    <xf numFmtId="165" fontId="10" fillId="19" borderId="21" xfId="3" applyNumberFormat="1" applyFont="1" applyFill="1" applyBorder="1" applyAlignment="1" applyProtection="1"/>
    <xf numFmtId="165" fontId="10" fillId="19" borderId="129" xfId="3" applyNumberFormat="1" applyFont="1" applyFill="1" applyBorder="1" applyAlignment="1" applyProtection="1"/>
    <xf numFmtId="165" fontId="18" fillId="8" borderId="21" xfId="3" applyNumberFormat="1" applyFont="1" applyFill="1" applyBorder="1" applyAlignment="1" applyProtection="1">
      <alignment horizontal="right"/>
    </xf>
    <xf numFmtId="165" fontId="18" fillId="8" borderId="129" xfId="3" applyNumberFormat="1" applyFont="1" applyFill="1" applyBorder="1" applyAlignment="1" applyProtection="1">
      <alignment horizontal="right"/>
    </xf>
    <xf numFmtId="9" fontId="19" fillId="20" borderId="21" xfId="2" applyFont="1" applyFill="1" applyBorder="1" applyAlignment="1" applyProtection="1">
      <alignment horizontal="right"/>
    </xf>
    <xf numFmtId="9" fontId="19" fillId="20" borderId="129" xfId="2" applyFont="1" applyFill="1" applyBorder="1" applyAlignment="1" applyProtection="1">
      <alignment horizontal="right"/>
    </xf>
    <xf numFmtId="165" fontId="10" fillId="22" borderId="21" xfId="0" applyNumberFormat="1" applyFont="1" applyFill="1" applyBorder="1"/>
    <xf numFmtId="165" fontId="10" fillId="22" borderId="129" xfId="0" applyNumberFormat="1" applyFont="1" applyFill="1" applyBorder="1"/>
    <xf numFmtId="165" fontId="9" fillId="21" borderId="34" xfId="0" applyNumberFormat="1" applyFont="1" applyFill="1" applyBorder="1" applyProtection="1">
      <protection locked="0"/>
    </xf>
    <xf numFmtId="165" fontId="9" fillId="21" borderId="14" xfId="0" applyNumberFormat="1" applyFont="1" applyFill="1" applyBorder="1" applyProtection="1">
      <protection locked="0"/>
    </xf>
    <xf numFmtId="1" fontId="9" fillId="44" borderId="77" xfId="3" applyNumberFormat="1" applyFont="1" applyFill="1" applyBorder="1" applyAlignment="1" applyProtection="1">
      <alignment horizontal="right"/>
      <protection locked="0"/>
    </xf>
    <xf numFmtId="1" fontId="9" fillId="44" borderId="25" xfId="3" applyNumberFormat="1" applyFont="1" applyFill="1" applyBorder="1" applyAlignment="1" applyProtection="1">
      <alignment horizontal="right"/>
      <protection locked="0"/>
    </xf>
    <xf numFmtId="165" fontId="10" fillId="16" borderId="21" xfId="3" applyNumberFormat="1" applyFont="1" applyFill="1" applyBorder="1" applyAlignment="1" applyProtection="1"/>
    <xf numFmtId="165" fontId="10" fillId="16" borderId="129" xfId="3" applyNumberFormat="1" applyFont="1" applyFill="1" applyBorder="1" applyAlignment="1" applyProtection="1"/>
    <xf numFmtId="165" fontId="10" fillId="17" borderId="21" xfId="3" applyNumberFormat="1" applyFont="1" applyFill="1" applyBorder="1" applyAlignment="1" applyProtection="1"/>
    <xf numFmtId="165" fontId="10" fillId="17" borderId="129" xfId="3" applyNumberFormat="1" applyFont="1" applyFill="1" applyBorder="1" applyAlignment="1" applyProtection="1"/>
    <xf numFmtId="165" fontId="21" fillId="44" borderId="19" xfId="3" applyNumberFormat="1" applyFont="1" applyFill="1" applyBorder="1" applyAlignment="1" applyProtection="1">
      <alignment horizontal="center"/>
    </xf>
    <xf numFmtId="165" fontId="21" fillId="44" borderId="52" xfId="3" applyNumberFormat="1" applyFont="1" applyFill="1" applyBorder="1" applyAlignment="1" applyProtection="1">
      <alignment horizontal="center"/>
    </xf>
    <xf numFmtId="165" fontId="21" fillId="41" borderId="21" xfId="3" applyNumberFormat="1" applyFont="1" applyFill="1" applyBorder="1" applyAlignment="1" applyProtection="1">
      <protection locked="0"/>
    </xf>
    <xf numFmtId="165" fontId="21" fillId="41" borderId="129" xfId="3" applyNumberFormat="1" applyFont="1" applyFill="1" applyBorder="1" applyAlignment="1" applyProtection="1">
      <protection locked="0"/>
    </xf>
    <xf numFmtId="0" fontId="110" fillId="43" borderId="108" xfId="0" applyFont="1" applyFill="1" applyBorder="1" applyAlignment="1">
      <alignment horizontal="center" vertical="center" wrapText="1"/>
    </xf>
    <xf numFmtId="0" fontId="110" fillId="43" borderId="16" xfId="0" applyFont="1" applyFill="1" applyBorder="1" applyAlignment="1">
      <alignment horizontal="center" vertical="center" wrapText="1"/>
    </xf>
    <xf numFmtId="0" fontId="110" fillId="43" borderId="17" xfId="0" applyFont="1" applyFill="1" applyBorder="1" applyAlignment="1">
      <alignment horizontal="center" vertical="center" wrapText="1"/>
    </xf>
    <xf numFmtId="0" fontId="21" fillId="44" borderId="30" xfId="0" applyFont="1" applyFill="1" applyBorder="1" applyAlignment="1" applyProtection="1">
      <alignment horizontal="right"/>
      <protection locked="0"/>
    </xf>
    <xf numFmtId="0" fontId="21" fillId="44" borderId="22" xfId="0" applyFont="1" applyFill="1" applyBorder="1" applyAlignment="1" applyProtection="1">
      <alignment horizontal="right"/>
      <protection locked="0"/>
    </xf>
    <xf numFmtId="0" fontId="21" fillId="44" borderId="21" xfId="0" applyFont="1" applyFill="1" applyBorder="1" applyAlignment="1" applyProtection="1">
      <alignment horizontal="right"/>
      <protection locked="0"/>
    </xf>
    <xf numFmtId="0" fontId="21" fillId="44" borderId="129" xfId="0" applyFont="1" applyFill="1" applyBorder="1" applyAlignment="1" applyProtection="1">
      <alignment horizontal="right"/>
      <protection locked="0"/>
    </xf>
    <xf numFmtId="0" fontId="94" fillId="35" borderId="56" xfId="0" applyFont="1" applyFill="1" applyBorder="1" applyAlignment="1">
      <alignment horizontal="left" vertical="top" wrapText="1"/>
    </xf>
    <xf numFmtId="0" fontId="94" fillId="35" borderId="67" xfId="0" applyFont="1" applyFill="1" applyBorder="1" applyAlignment="1">
      <alignment horizontal="left" vertical="top" wrapText="1"/>
    </xf>
    <xf numFmtId="0" fontId="94" fillId="35" borderId="27" xfId="0" applyFont="1" applyFill="1" applyBorder="1" applyAlignment="1">
      <alignment horizontal="left" vertical="top" wrapText="1"/>
    </xf>
    <xf numFmtId="0" fontId="94" fillId="35" borderId="31" xfId="0" applyFont="1" applyFill="1" applyBorder="1" applyAlignment="1">
      <alignment horizontal="left" vertical="top" wrapText="1"/>
    </xf>
    <xf numFmtId="0" fontId="94" fillId="35" borderId="50" xfId="0" applyFont="1" applyFill="1" applyBorder="1" applyAlignment="1">
      <alignment horizontal="left" vertical="top" wrapText="1"/>
    </xf>
    <xf numFmtId="0" fontId="94" fillId="35" borderId="49" xfId="0" applyFont="1" applyFill="1" applyBorder="1" applyAlignment="1">
      <alignment horizontal="left" vertical="top" wrapText="1"/>
    </xf>
    <xf numFmtId="0" fontId="94" fillId="35" borderId="44" xfId="0" applyFont="1" applyFill="1" applyBorder="1" applyAlignment="1">
      <alignment horizontal="left" vertical="top" wrapText="1"/>
    </xf>
    <xf numFmtId="0" fontId="94" fillId="35" borderId="45" xfId="0" applyFont="1" applyFill="1" applyBorder="1" applyAlignment="1">
      <alignment horizontal="left" vertical="top" wrapText="1"/>
    </xf>
    <xf numFmtId="0" fontId="94" fillId="35" borderId="28" xfId="0" applyFont="1" applyFill="1" applyBorder="1" applyAlignment="1">
      <alignment horizontal="left" vertical="top" wrapText="1"/>
    </xf>
    <xf numFmtId="0" fontId="94" fillId="35" borderId="29" xfId="0" applyFont="1" applyFill="1" applyBorder="1" applyAlignment="1">
      <alignment horizontal="left" vertical="top" wrapText="1"/>
    </xf>
    <xf numFmtId="0" fontId="14" fillId="34" borderId="77" xfId="0" applyFont="1" applyFill="1" applyBorder="1" applyAlignment="1" applyProtection="1">
      <alignment horizontal="left" vertical="top" wrapText="1" readingOrder="1"/>
      <protection locked="0" hidden="1"/>
    </xf>
    <xf numFmtId="0" fontId="14" fillId="34" borderId="25" xfId="0" applyFont="1" applyFill="1" applyBorder="1" applyAlignment="1" applyProtection="1">
      <alignment horizontal="left" vertical="top" wrapText="1" readingOrder="1"/>
      <protection locked="0" hidden="1"/>
    </xf>
    <xf numFmtId="0" fontId="14" fillId="35" borderId="21" xfId="0" applyFont="1" applyFill="1" applyBorder="1" applyAlignment="1" applyProtection="1">
      <alignment horizontal="left" vertical="top" wrapText="1" readingOrder="1"/>
      <protection locked="0" hidden="1"/>
    </xf>
    <xf numFmtId="0" fontId="14" fillId="35" borderId="129" xfId="0" applyFont="1" applyFill="1" applyBorder="1" applyAlignment="1" applyProtection="1">
      <alignment horizontal="left" vertical="top" wrapText="1" readingOrder="1"/>
      <protection locked="0" hidden="1"/>
    </xf>
    <xf numFmtId="0" fontId="14" fillId="34" borderId="21" xfId="0" applyFont="1" applyFill="1" applyBorder="1" applyAlignment="1" applyProtection="1">
      <alignment horizontal="left" vertical="top" wrapText="1" readingOrder="1"/>
      <protection locked="0" hidden="1"/>
    </xf>
    <xf numFmtId="0" fontId="14" fillId="34" borderId="129" xfId="0" applyFont="1" applyFill="1" applyBorder="1" applyAlignment="1" applyProtection="1">
      <alignment horizontal="left" vertical="top" wrapText="1" readingOrder="1"/>
      <protection locked="0" hidden="1"/>
    </xf>
    <xf numFmtId="0" fontId="14" fillId="35" borderId="34" xfId="0" applyFont="1" applyFill="1" applyBorder="1" applyAlignment="1" applyProtection="1">
      <alignment horizontal="left" vertical="top" wrapText="1" readingOrder="1"/>
      <protection locked="0" hidden="1"/>
    </xf>
    <xf numFmtId="0" fontId="14" fillId="35" borderId="14" xfId="0" applyFont="1" applyFill="1" applyBorder="1" applyAlignment="1" applyProtection="1">
      <alignment horizontal="left" vertical="top" wrapText="1" readingOrder="1"/>
      <protection locked="0" hidden="1"/>
    </xf>
    <xf numFmtId="0" fontId="14" fillId="34" borderId="30" xfId="0" applyFont="1" applyFill="1" applyBorder="1" applyAlignment="1" applyProtection="1">
      <alignment horizontal="left" vertical="top" wrapText="1" readingOrder="1"/>
      <protection locked="0" hidden="1"/>
    </xf>
    <xf numFmtId="0" fontId="14" fillId="34" borderId="22" xfId="0" applyFont="1" applyFill="1" applyBorder="1" applyAlignment="1" applyProtection="1">
      <alignment horizontal="left" vertical="top" wrapText="1" readingOrder="1"/>
      <protection locked="0" hidden="1"/>
    </xf>
    <xf numFmtId="0" fontId="14" fillId="35" borderId="75" xfId="0" applyFont="1" applyFill="1" applyBorder="1" applyAlignment="1" applyProtection="1">
      <alignment horizontal="left" vertical="top" wrapText="1" readingOrder="1"/>
      <protection locked="0" hidden="1"/>
    </xf>
    <xf numFmtId="0" fontId="14" fillId="35" borderId="40" xfId="0" applyFont="1" applyFill="1" applyBorder="1" applyAlignment="1" applyProtection="1">
      <alignment horizontal="left" vertical="top" wrapText="1" readingOrder="1"/>
      <protection locked="0" hidden="1"/>
    </xf>
    <xf numFmtId="0" fontId="14" fillId="34" borderId="19" xfId="0" applyFont="1" applyFill="1" applyBorder="1" applyAlignment="1" applyProtection="1">
      <alignment horizontal="left" vertical="top" wrapText="1" readingOrder="1"/>
      <protection locked="0" hidden="1"/>
    </xf>
    <xf numFmtId="0" fontId="14" fillId="34" borderId="43" xfId="0" applyFont="1" applyFill="1" applyBorder="1" applyAlignment="1" applyProtection="1">
      <alignment horizontal="left" vertical="top" wrapText="1" readingOrder="1"/>
      <protection locked="0" hidden="1"/>
    </xf>
    <xf numFmtId="0" fontId="14" fillId="34" borderId="52" xfId="0" applyFont="1" applyFill="1" applyBorder="1" applyAlignment="1" applyProtection="1">
      <alignment horizontal="left" vertical="top" wrapText="1" readingOrder="1"/>
      <protection locked="0" hidden="1"/>
    </xf>
    <xf numFmtId="0" fontId="14" fillId="35" borderId="82" xfId="0" applyFont="1" applyFill="1" applyBorder="1" applyAlignment="1" applyProtection="1">
      <alignment horizontal="left" vertical="top" wrapText="1" readingOrder="1"/>
      <protection locked="0" hidden="1"/>
    </xf>
    <xf numFmtId="0" fontId="14" fillId="35" borderId="41" xfId="0" applyFont="1" applyFill="1" applyBorder="1" applyAlignment="1" applyProtection="1">
      <alignment horizontal="left" vertical="top" wrapText="1" readingOrder="1"/>
      <protection locked="0" hidden="1"/>
    </xf>
    <xf numFmtId="0" fontId="14" fillId="35" borderId="54" xfId="0" applyFont="1" applyFill="1" applyBorder="1" applyAlignment="1" applyProtection="1">
      <alignment horizontal="left" vertical="top" wrapText="1" readingOrder="1"/>
      <protection locked="0" hidden="1"/>
    </xf>
    <xf numFmtId="0" fontId="14" fillId="34" borderId="2" xfId="0" applyFont="1" applyFill="1" applyBorder="1" applyAlignment="1" applyProtection="1">
      <alignment horizontal="left" vertical="top" wrapText="1" readingOrder="1"/>
      <protection locked="0" hidden="1"/>
    </xf>
    <xf numFmtId="0" fontId="14" fillId="34" borderId="4" xfId="0" applyFont="1" applyFill="1" applyBorder="1" applyAlignment="1" applyProtection="1">
      <alignment horizontal="left" vertical="top" wrapText="1" readingOrder="1"/>
      <protection locked="0" hidden="1"/>
    </xf>
    <xf numFmtId="0" fontId="14" fillId="34" borderId="5" xfId="0" applyFont="1" applyFill="1" applyBorder="1" applyAlignment="1" applyProtection="1">
      <alignment horizontal="left" vertical="top" wrapText="1" readingOrder="1"/>
      <protection locked="0" hidden="1"/>
    </xf>
    <xf numFmtId="0" fontId="14" fillId="35" borderId="19" xfId="0" applyFont="1" applyFill="1" applyBorder="1" applyAlignment="1" applyProtection="1">
      <alignment horizontal="left" vertical="top" wrapText="1" readingOrder="1"/>
      <protection locked="0" hidden="1"/>
    </xf>
    <xf numFmtId="0" fontId="14" fillId="35" borderId="43" xfId="0" applyFont="1" applyFill="1" applyBorder="1" applyAlignment="1" applyProtection="1">
      <alignment horizontal="left" vertical="top" wrapText="1" readingOrder="1"/>
      <protection locked="0" hidden="1"/>
    </xf>
    <xf numFmtId="0" fontId="14" fillId="35" borderId="52" xfId="0" applyFont="1" applyFill="1" applyBorder="1" applyAlignment="1" applyProtection="1">
      <alignment horizontal="left" vertical="top" wrapText="1" readingOrder="1"/>
      <protection locked="0" hidden="1"/>
    </xf>
    <xf numFmtId="0" fontId="14" fillId="35" borderId="107" xfId="0" applyFont="1" applyFill="1" applyBorder="1" applyAlignment="1" applyProtection="1">
      <alignment horizontal="left" vertical="top" wrapText="1" readingOrder="1"/>
      <protection locked="0" hidden="1"/>
    </xf>
    <xf numFmtId="0" fontId="14" fillId="35" borderId="15" xfId="0" applyFont="1" applyFill="1" applyBorder="1" applyAlignment="1" applyProtection="1">
      <alignment horizontal="left" vertical="top" wrapText="1" readingOrder="1"/>
      <protection locked="0" hidden="1"/>
    </xf>
    <xf numFmtId="0" fontId="14" fillId="35" borderId="48" xfId="0" applyFont="1" applyFill="1" applyBorder="1" applyAlignment="1" applyProtection="1">
      <alignment horizontal="left" vertical="top" wrapText="1" readingOrder="1"/>
      <protection locked="0" hidden="1"/>
    </xf>
    <xf numFmtId="0" fontId="14" fillId="34" borderId="82" xfId="0" applyFont="1" applyFill="1" applyBorder="1" applyAlignment="1" applyProtection="1">
      <alignment horizontal="left" vertical="top" wrapText="1" readingOrder="1"/>
      <protection locked="0" hidden="1"/>
    </xf>
    <xf numFmtId="0" fontId="14" fillId="34" borderId="41" xfId="0" applyFont="1" applyFill="1" applyBorder="1" applyAlignment="1" applyProtection="1">
      <alignment horizontal="left" vertical="top" wrapText="1" readingOrder="1"/>
      <protection locked="0" hidden="1"/>
    </xf>
    <xf numFmtId="0" fontId="14" fillId="34" borderId="54" xfId="0" applyFont="1" applyFill="1" applyBorder="1" applyAlignment="1" applyProtection="1">
      <alignment horizontal="left" vertical="top" wrapText="1" readingOrder="1"/>
      <protection locked="0" hidden="1"/>
    </xf>
    <xf numFmtId="0" fontId="14" fillId="35" borderId="2" xfId="0" applyFont="1" applyFill="1" applyBorder="1" applyAlignment="1" applyProtection="1">
      <alignment horizontal="left" vertical="top" wrapText="1" readingOrder="1"/>
      <protection locked="0" hidden="1"/>
    </xf>
    <xf numFmtId="0" fontId="14" fillId="35" borderId="4" xfId="0" applyFont="1" applyFill="1" applyBorder="1" applyAlignment="1" applyProtection="1">
      <alignment horizontal="left" vertical="top" wrapText="1" readingOrder="1"/>
      <protection locked="0" hidden="1"/>
    </xf>
    <xf numFmtId="0" fontId="14" fillId="35" borderId="5" xfId="0" applyFont="1" applyFill="1" applyBorder="1" applyAlignment="1" applyProtection="1">
      <alignment horizontal="left" vertical="top" wrapText="1" readingOrder="1"/>
      <protection locked="0" hidden="1"/>
    </xf>
    <xf numFmtId="0" fontId="14" fillId="35" borderId="75" xfId="0" applyFont="1" applyFill="1" applyBorder="1" applyAlignment="1" applyProtection="1">
      <alignment horizontal="left" vertical="top" wrapText="1" readingOrder="1"/>
      <protection locked="0"/>
    </xf>
    <xf numFmtId="0" fontId="14" fillId="35" borderId="40" xfId="0" applyFont="1" applyFill="1" applyBorder="1" applyAlignment="1" applyProtection="1">
      <alignment horizontal="left" vertical="top" wrapText="1" readingOrder="1"/>
      <protection locked="0"/>
    </xf>
    <xf numFmtId="0" fontId="0" fillId="9" borderId="0" xfId="0" applyFill="1" applyAlignment="1">
      <alignment horizontal="right" vertical="center"/>
    </xf>
    <xf numFmtId="0" fontId="94" fillId="4" borderId="48" xfId="0" applyFont="1" applyFill="1" applyBorder="1" applyAlignment="1">
      <alignment horizontal="center" vertical="top" wrapText="1"/>
    </xf>
    <xf numFmtId="0" fontId="5" fillId="4" borderId="0" xfId="0" applyFont="1" applyFill="1" applyAlignment="1">
      <alignment horizontal="left"/>
    </xf>
    <xf numFmtId="10" fontId="19" fillId="20" borderId="21" xfId="2" applyNumberFormat="1" applyFont="1" applyFill="1" applyBorder="1" applyAlignment="1" applyProtection="1">
      <alignment horizontal="right"/>
    </xf>
    <xf numFmtId="10" fontId="19" fillId="20" borderId="129" xfId="2" applyNumberFormat="1" applyFont="1" applyFill="1" applyBorder="1" applyAlignment="1" applyProtection="1">
      <alignment horizontal="right"/>
    </xf>
    <xf numFmtId="165" fontId="21" fillId="44" borderId="19" xfId="3" applyNumberFormat="1" applyFont="1" applyFill="1" applyBorder="1" applyAlignment="1" applyProtection="1">
      <alignment horizontal="right"/>
    </xf>
    <xf numFmtId="165" fontId="21" fillId="44" borderId="52" xfId="3" applyNumberFormat="1" applyFont="1" applyFill="1" applyBorder="1" applyAlignment="1" applyProtection="1">
      <alignment horizontal="right"/>
    </xf>
    <xf numFmtId="0" fontId="14" fillId="34" borderId="34" xfId="0" applyFont="1" applyFill="1" applyBorder="1" applyAlignment="1" applyProtection="1">
      <alignment horizontal="left" vertical="top" wrapText="1" readingOrder="1"/>
      <protection locked="0"/>
    </xf>
    <xf numFmtId="0" fontId="14" fillId="34" borderId="14" xfId="0" applyFont="1" applyFill="1" applyBorder="1" applyAlignment="1" applyProtection="1">
      <alignment horizontal="left" vertical="top" wrapText="1" readingOrder="1"/>
      <protection locked="0"/>
    </xf>
    <xf numFmtId="0" fontId="14" fillId="35" borderId="30" xfId="0" applyFont="1" applyFill="1" applyBorder="1" applyAlignment="1" applyProtection="1">
      <alignment horizontal="left" vertical="top" wrapText="1" readingOrder="1"/>
      <protection locked="0"/>
    </xf>
    <xf numFmtId="0" fontId="14" fillId="35" borderId="22" xfId="0" applyFont="1" applyFill="1" applyBorder="1" applyAlignment="1" applyProtection="1">
      <alignment horizontal="left" vertical="top" wrapText="1" readingOrder="1"/>
      <protection locked="0"/>
    </xf>
    <xf numFmtId="0" fontId="14" fillId="34" borderId="75" xfId="0" applyFont="1" applyFill="1" applyBorder="1" applyAlignment="1" applyProtection="1">
      <alignment horizontal="left" vertical="top" wrapText="1" readingOrder="1"/>
      <protection locked="0"/>
    </xf>
    <xf numFmtId="0" fontId="14" fillId="34" borderId="40" xfId="0" applyFont="1" applyFill="1" applyBorder="1" applyAlignment="1" applyProtection="1">
      <alignment horizontal="left" vertical="top" wrapText="1" readingOrder="1"/>
      <protection locked="0"/>
    </xf>
    <xf numFmtId="0" fontId="14" fillId="35" borderId="77" xfId="0" applyFont="1" applyFill="1" applyBorder="1" applyAlignment="1" applyProtection="1">
      <alignment horizontal="left" vertical="top" wrapText="1" readingOrder="1"/>
      <protection locked="0"/>
    </xf>
    <xf numFmtId="0" fontId="14" fillId="35" borderId="25" xfId="0" applyFont="1" applyFill="1" applyBorder="1" applyAlignment="1" applyProtection="1">
      <alignment horizontal="left" vertical="top" wrapText="1" readingOrder="1"/>
      <protection locked="0"/>
    </xf>
    <xf numFmtId="0" fontId="14" fillId="34" borderId="83" xfId="0" applyFont="1" applyFill="1" applyBorder="1" applyAlignment="1" applyProtection="1">
      <alignment horizontal="left" vertical="top" wrapText="1" readingOrder="1"/>
      <protection locked="0"/>
    </xf>
    <xf numFmtId="0" fontId="14" fillId="34" borderId="9" xfId="0" applyFont="1" applyFill="1" applyBorder="1" applyAlignment="1" applyProtection="1">
      <alignment horizontal="left" vertical="top" wrapText="1" readingOrder="1"/>
      <protection locked="0"/>
    </xf>
    <xf numFmtId="0" fontId="14" fillId="35" borderId="16" xfId="0" applyFont="1" applyFill="1" applyBorder="1" applyAlignment="1" applyProtection="1">
      <alignment horizontal="left" vertical="top" wrapText="1" readingOrder="1"/>
      <protection locked="0"/>
    </xf>
    <xf numFmtId="0" fontId="14" fillId="35" borderId="17" xfId="0" applyFont="1" applyFill="1" applyBorder="1" applyAlignment="1" applyProtection="1">
      <alignment horizontal="left" vertical="top" wrapText="1" readingOrder="1"/>
      <protection locked="0"/>
    </xf>
    <xf numFmtId="0" fontId="9" fillId="6" borderId="28" xfId="0" applyFont="1" applyFill="1" applyBorder="1" applyAlignment="1">
      <alignment horizontal="left" vertical="top" wrapText="1"/>
    </xf>
    <xf numFmtId="0" fontId="9" fillId="6" borderId="27" xfId="0" applyFont="1" applyFill="1" applyBorder="1" applyAlignment="1">
      <alignment horizontal="left" vertical="top" wrapText="1"/>
    </xf>
    <xf numFmtId="0" fontId="9" fillId="26" borderId="28" xfId="6" applyFont="1" applyFill="1" applyBorder="1" applyAlignment="1">
      <alignment horizontal="center" vertical="center"/>
    </xf>
    <xf numFmtId="0" fontId="9" fillId="26" borderId="47" xfId="6" applyFont="1" applyFill="1" applyBorder="1" applyAlignment="1">
      <alignment horizontal="center" vertical="center"/>
    </xf>
    <xf numFmtId="164" fontId="9" fillId="6" borderId="112" xfId="7" applyFont="1" applyFill="1" applyBorder="1" applyAlignment="1" applyProtection="1">
      <alignment horizontal="center" vertical="center"/>
    </xf>
    <xf numFmtId="164" fontId="9" fillId="6" borderId="47" xfId="7" applyFont="1" applyFill="1" applyBorder="1" applyAlignment="1" applyProtection="1">
      <alignment horizontal="center" vertical="center"/>
    </xf>
    <xf numFmtId="164" fontId="9" fillId="6" borderId="29" xfId="7" applyFont="1" applyFill="1" applyBorder="1" applyAlignment="1" applyProtection="1">
      <alignment horizontal="center" vertical="center"/>
    </xf>
    <xf numFmtId="0" fontId="14" fillId="35" borderId="35" xfId="0" applyFont="1" applyFill="1" applyBorder="1" applyAlignment="1" applyProtection="1">
      <alignment horizontal="left" vertical="top" wrapText="1" readingOrder="1"/>
      <protection locked="0"/>
    </xf>
    <xf numFmtId="0" fontId="14" fillId="35" borderId="76" xfId="0" applyFont="1" applyFill="1" applyBorder="1" applyAlignment="1" applyProtection="1">
      <alignment horizontal="left" vertical="top" wrapText="1" readingOrder="1"/>
      <protection locked="0"/>
    </xf>
    <xf numFmtId="0" fontId="10" fillId="7" borderId="84" xfId="0" applyFont="1" applyFill="1" applyBorder="1" applyAlignment="1">
      <alignment horizontal="left"/>
    </xf>
    <xf numFmtId="0" fontId="10" fillId="7" borderId="85" xfId="0" applyFont="1" applyFill="1" applyBorder="1" applyAlignment="1">
      <alignment horizontal="left"/>
    </xf>
    <xf numFmtId="0" fontId="68" fillId="4" borderId="0" xfId="0" applyFont="1" applyFill="1" applyAlignment="1" applyProtection="1">
      <alignment horizontal="left" vertical="top" wrapText="1"/>
      <protection locked="0"/>
    </xf>
    <xf numFmtId="0" fontId="91" fillId="0" borderId="28" xfId="0" applyFont="1" applyBorder="1" applyAlignment="1">
      <alignment horizontal="center"/>
    </xf>
    <xf numFmtId="0" fontId="91" fillId="0" borderId="48" xfId="0" applyFont="1" applyBorder="1" applyAlignment="1">
      <alignment horizontal="center"/>
    </xf>
    <xf numFmtId="0" fontId="24" fillId="21" borderId="56" xfId="4" applyFont="1" applyFill="1" applyBorder="1" applyAlignment="1" applyProtection="1">
      <alignment wrapText="1"/>
    </xf>
    <xf numFmtId="0" fontId="24" fillId="21" borderId="57" xfId="4" applyFont="1" applyFill="1" applyBorder="1" applyAlignment="1" applyProtection="1">
      <alignment wrapText="1"/>
    </xf>
    <xf numFmtId="0" fontId="24" fillId="24" borderId="130" xfId="4" applyFont="1" applyFill="1" applyBorder="1" applyAlignment="1" applyProtection="1">
      <alignment horizontal="center" wrapText="1"/>
    </xf>
    <xf numFmtId="0" fontId="91" fillId="0" borderId="46" xfId="0" applyFont="1" applyBorder="1" applyAlignment="1">
      <alignment horizontal="center"/>
    </xf>
    <xf numFmtId="0" fontId="87" fillId="0" borderId="46" xfId="0" applyFont="1" applyBorder="1" applyAlignment="1">
      <alignment horizontal="center" wrapText="1"/>
    </xf>
    <xf numFmtId="0" fontId="87" fillId="0" borderId="48" xfId="0" applyFont="1" applyBorder="1" applyAlignment="1">
      <alignment horizontal="center" wrapText="1"/>
    </xf>
    <xf numFmtId="0" fontId="7" fillId="24" borderId="130" xfId="0" applyFont="1" applyFill="1" applyBorder="1" applyAlignment="1">
      <alignment horizontal="center"/>
    </xf>
    <xf numFmtId="0" fontId="5" fillId="24" borderId="130" xfId="0" applyFont="1" applyFill="1" applyBorder="1" applyAlignment="1">
      <alignment horizontal="center"/>
    </xf>
    <xf numFmtId="0" fontId="100" fillId="48" borderId="0" xfId="0" applyFont="1" applyFill="1" applyAlignment="1">
      <alignment horizontal="center"/>
    </xf>
    <xf numFmtId="0" fontId="101" fillId="48" borderId="0" xfId="0" applyFont="1" applyFill="1" applyAlignment="1">
      <alignment horizontal="center"/>
    </xf>
    <xf numFmtId="0" fontId="0" fillId="46" borderId="46" xfId="0" applyFill="1" applyBorder="1"/>
    <xf numFmtId="0" fontId="0" fillId="46" borderId="15" xfId="0" applyFill="1" applyBorder="1"/>
    <xf numFmtId="0" fontId="83" fillId="47" borderId="0" xfId="0" applyFont="1" applyFill="1" applyAlignment="1">
      <alignment horizontal="center"/>
    </xf>
    <xf numFmtId="0" fontId="97" fillId="47" borderId="0" xfId="0" applyFont="1" applyFill="1" applyAlignment="1">
      <alignment horizontal="center"/>
    </xf>
    <xf numFmtId="0" fontId="102" fillId="7" borderId="0" xfId="0" applyFont="1" applyFill="1" applyAlignment="1">
      <alignment horizontal="center"/>
    </xf>
    <xf numFmtId="0" fontId="114" fillId="4" borderId="6" xfId="15" applyFont="1" applyFill="1" applyBorder="1" applyAlignment="1">
      <alignment horizontal="center" vertical="center" wrapText="1"/>
    </xf>
    <xf numFmtId="0" fontId="124" fillId="10" borderId="6" xfId="15" applyFont="1" applyFill="1" applyBorder="1" applyAlignment="1">
      <alignment horizontal="center" vertical="center" wrapText="1"/>
    </xf>
    <xf numFmtId="0" fontId="116" fillId="4" borderId="0" xfId="15" applyFont="1" applyFill="1" applyAlignment="1">
      <alignment horizontal="center"/>
    </xf>
    <xf numFmtId="0" fontId="124" fillId="5" borderId="6" xfId="15" applyFont="1" applyFill="1" applyBorder="1" applyAlignment="1">
      <alignment horizontal="center" vertical="center" wrapText="1"/>
    </xf>
    <xf numFmtId="0" fontId="114" fillId="54" borderId="0" xfId="15" applyFont="1" applyFill="1" applyAlignment="1">
      <alignment horizontal="center" vertical="center" wrapText="1"/>
    </xf>
    <xf numFmtId="0" fontId="124" fillId="10" borderId="6" xfId="15" applyFont="1" applyFill="1" applyBorder="1" applyAlignment="1">
      <alignment horizontal="left" vertical="center" wrapText="1"/>
    </xf>
    <xf numFmtId="0" fontId="116" fillId="5" borderId="6" xfId="15" applyFont="1" applyFill="1" applyBorder="1" applyAlignment="1">
      <alignment wrapText="1"/>
    </xf>
    <xf numFmtId="0" fontId="124" fillId="0" borderId="138" xfId="15" applyFont="1" applyBorder="1" applyAlignment="1">
      <alignment horizontal="center" vertical="center" wrapText="1"/>
    </xf>
    <xf numFmtId="0" fontId="124" fillId="0" borderId="0" xfId="15" applyFont="1" applyAlignment="1">
      <alignment horizontal="center" vertical="center" wrapText="1"/>
    </xf>
    <xf numFmtId="0" fontId="116" fillId="0" borderId="23" xfId="15" applyFont="1" applyBorder="1" applyAlignment="1">
      <alignment horizontal="center"/>
    </xf>
    <xf numFmtId="0" fontId="116" fillId="0" borderId="20" xfId="15" applyFont="1" applyBorder="1" applyAlignment="1">
      <alignment horizontal="center"/>
    </xf>
    <xf numFmtId="0" fontId="116" fillId="4" borderId="21" xfId="15" applyFont="1" applyFill="1" applyBorder="1" applyAlignment="1">
      <alignment horizontal="center"/>
    </xf>
    <xf numFmtId="0" fontId="116" fillId="4" borderId="19" xfId="15" applyFont="1" applyFill="1" applyBorder="1" applyAlignment="1">
      <alignment horizontal="center"/>
    </xf>
    <xf numFmtId="0" fontId="116" fillId="4" borderId="75" xfId="15" applyFont="1" applyFill="1" applyBorder="1" applyAlignment="1">
      <alignment horizontal="center"/>
    </xf>
    <xf numFmtId="0" fontId="116" fillId="4" borderId="106" xfId="15" applyFont="1" applyFill="1" applyBorder="1" applyAlignment="1">
      <alignment horizontal="center"/>
    </xf>
    <xf numFmtId="0" fontId="124" fillId="10" borderId="138" xfId="15" applyFont="1" applyFill="1" applyBorder="1" applyAlignment="1">
      <alignment horizontal="center" vertical="center" wrapText="1"/>
    </xf>
    <xf numFmtId="0" fontId="124" fillId="10" borderId="0" xfId="15" applyFont="1" applyFill="1" applyAlignment="1">
      <alignment horizontal="center" vertical="center" wrapText="1"/>
    </xf>
    <xf numFmtId="0" fontId="113" fillId="0" borderId="0" xfId="15" applyAlignment="1">
      <alignment horizontal="center"/>
    </xf>
    <xf numFmtId="0" fontId="124" fillId="10" borderId="46" xfId="15" applyFont="1" applyFill="1" applyBorder="1" applyAlignment="1">
      <alignment horizontal="center" vertical="center" wrapText="1"/>
    </xf>
    <xf numFmtId="0" fontId="116" fillId="10" borderId="6" xfId="15" applyFont="1" applyFill="1" applyBorder="1" applyAlignment="1">
      <alignment horizontal="center" vertical="center" wrapText="1"/>
    </xf>
    <xf numFmtId="0" fontId="146" fillId="5" borderId="6" xfId="15" applyFont="1" applyFill="1" applyBorder="1" applyAlignment="1">
      <alignment horizontal="center" vertical="center" wrapText="1"/>
    </xf>
    <xf numFmtId="0" fontId="124" fillId="10" borderId="142" xfId="15" applyFont="1" applyFill="1" applyBorder="1" applyAlignment="1">
      <alignment horizontal="center" vertical="center" wrapText="1"/>
    </xf>
    <xf numFmtId="0" fontId="116" fillId="10" borderId="141" xfId="15" applyFont="1" applyFill="1" applyBorder="1" applyAlignment="1">
      <alignment horizontal="center" vertical="center" wrapText="1"/>
    </xf>
    <xf numFmtId="0" fontId="114" fillId="4" borderId="138" xfId="15" applyFont="1" applyFill="1" applyBorder="1" applyAlignment="1">
      <alignment horizontal="center"/>
    </xf>
    <xf numFmtId="0" fontId="114" fillId="4" borderId="0" xfId="15" applyFont="1" applyFill="1" applyAlignment="1">
      <alignment horizontal="center"/>
    </xf>
    <xf numFmtId="0" fontId="113" fillId="0" borderId="110" xfId="15" applyBorder="1" applyAlignment="1">
      <alignment horizontal="center"/>
    </xf>
    <xf numFmtId="0" fontId="155" fillId="0" borderId="0" xfId="15" applyFont="1" applyAlignment="1">
      <alignment horizontal="center" vertical="top" wrapText="1"/>
    </xf>
    <xf numFmtId="0" fontId="124" fillId="5" borderId="37" xfId="15" applyFont="1" applyFill="1" applyBorder="1" applyAlignment="1">
      <alignment horizontal="center" vertical="center" wrapText="1"/>
    </xf>
    <xf numFmtId="0" fontId="124" fillId="5" borderId="38" xfId="15" applyFont="1" applyFill="1" applyBorder="1" applyAlignment="1">
      <alignment horizontal="center" vertical="center" wrapText="1"/>
    </xf>
    <xf numFmtId="0" fontId="134" fillId="10" borderId="6" xfId="18" applyFont="1" applyFill="1" applyBorder="1" applyAlignment="1">
      <alignment horizontal="center" vertical="center" wrapText="1"/>
    </xf>
    <xf numFmtId="0" fontId="44" fillId="6" borderId="101" xfId="0" applyFont="1" applyFill="1" applyBorder="1" applyAlignment="1">
      <alignment horizontal="left" vertical="top" wrapText="1"/>
    </xf>
    <xf numFmtId="0" fontId="44" fillId="6" borderId="102" xfId="0" applyFont="1" applyFill="1" applyBorder="1" applyAlignment="1">
      <alignment horizontal="left" vertical="top" wrapText="1"/>
    </xf>
    <xf numFmtId="0" fontId="94" fillId="4" borderId="28" xfId="0" applyFont="1" applyFill="1" applyBorder="1" applyAlignment="1" applyProtection="1">
      <alignment horizontal="left" vertical="top" wrapText="1"/>
      <protection locked="0"/>
    </xf>
    <xf numFmtId="0" fontId="94" fillId="4" borderId="29" xfId="0" applyFont="1" applyFill="1" applyBorder="1" applyAlignment="1" applyProtection="1">
      <alignment horizontal="left" vertical="top" wrapText="1"/>
      <protection locked="0"/>
    </xf>
    <xf numFmtId="0" fontId="94" fillId="4" borderId="27" xfId="0" applyFont="1" applyFill="1" applyBorder="1" applyAlignment="1" applyProtection="1">
      <alignment horizontal="left" vertical="top" wrapText="1"/>
      <protection locked="0"/>
    </xf>
    <xf numFmtId="0" fontId="94" fillId="4" borderId="31" xfId="0" applyFont="1" applyFill="1" applyBorder="1" applyAlignment="1" applyProtection="1">
      <alignment horizontal="left" vertical="top" wrapText="1"/>
      <protection locked="0"/>
    </xf>
    <xf numFmtId="0" fontId="94" fillId="4" borderId="44" xfId="0" applyFont="1" applyFill="1" applyBorder="1" applyAlignment="1" applyProtection="1">
      <alignment horizontal="left" vertical="top" wrapText="1"/>
      <protection locked="0"/>
    </xf>
    <xf numFmtId="0" fontId="94" fillId="4" borderId="45" xfId="0" applyFont="1" applyFill="1" applyBorder="1" applyAlignment="1" applyProtection="1">
      <alignment horizontal="left" vertical="top" wrapText="1"/>
      <protection locked="0"/>
    </xf>
    <xf numFmtId="0" fontId="45" fillId="34" borderId="51" xfId="0" applyFont="1" applyFill="1" applyBorder="1" applyAlignment="1">
      <alignment horizontal="left" wrapText="1"/>
    </xf>
    <xf numFmtId="0" fontId="45" fillId="35" borderId="53" xfId="0" applyFont="1" applyFill="1" applyBorder="1" applyAlignment="1">
      <alignment horizontal="left" wrapText="1"/>
    </xf>
    <xf numFmtId="0" fontId="45" fillId="34" borderId="55" xfId="0" applyFont="1" applyFill="1" applyBorder="1" applyAlignment="1">
      <alignment horizontal="left" wrapText="1"/>
    </xf>
    <xf numFmtId="0" fontId="45" fillId="35" borderId="51" xfId="0" applyFont="1" applyFill="1" applyBorder="1" applyAlignment="1">
      <alignment horizontal="left" vertical="top" wrapText="1"/>
    </xf>
    <xf numFmtId="0" fontId="94" fillId="4" borderId="46" xfId="0" applyFont="1" applyFill="1" applyBorder="1" applyAlignment="1" applyProtection="1">
      <alignment horizontal="left" vertical="top" wrapText="1"/>
      <protection locked="0"/>
    </xf>
    <xf numFmtId="0" fontId="94" fillId="4" borderId="15" xfId="0" applyFont="1" applyFill="1" applyBorder="1" applyAlignment="1" applyProtection="1">
      <alignment horizontal="left" vertical="top" wrapText="1"/>
      <protection locked="0"/>
    </xf>
    <xf numFmtId="0" fontId="94" fillId="4" borderId="48" xfId="0" applyFont="1" applyFill="1" applyBorder="1" applyAlignment="1" applyProtection="1">
      <alignment horizontal="left" vertical="top" wrapText="1"/>
      <protection locked="0"/>
    </xf>
    <xf numFmtId="0" fontId="44" fillId="26" borderId="46" xfId="6" applyFont="1" applyFill="1" applyBorder="1" applyAlignment="1">
      <alignment horizontal="center" vertical="center"/>
    </xf>
    <xf numFmtId="0" fontId="45" fillId="35" borderId="46" xfId="0" applyFont="1" applyFill="1" applyBorder="1" applyAlignment="1">
      <alignment horizontal="left" wrapText="1"/>
    </xf>
    <xf numFmtId="0" fontId="45" fillId="35" borderId="53" xfId="0" applyFont="1" applyFill="1" applyBorder="1" applyAlignment="1">
      <alignment vertical="top" wrapText="1"/>
    </xf>
    <xf numFmtId="0" fontId="44" fillId="6" borderId="28" xfId="0" applyFont="1" applyFill="1" applyBorder="1" applyAlignment="1">
      <alignment horizontal="left" vertical="top" wrapText="1"/>
    </xf>
    <xf numFmtId="0" fontId="44" fillId="6" borderId="27" xfId="0" applyFont="1" applyFill="1" applyBorder="1" applyAlignment="1">
      <alignment horizontal="left" vertical="top" wrapText="1"/>
    </xf>
    <xf numFmtId="0" fontId="45" fillId="34" borderId="123" xfId="0" applyFont="1" applyFill="1" applyBorder="1" applyAlignment="1">
      <alignment horizontal="left" vertical="top" wrapText="1"/>
    </xf>
    <xf numFmtId="0" fontId="45" fillId="34" borderId="120" xfId="0" applyFont="1" applyFill="1" applyBorder="1" applyAlignment="1">
      <alignment horizontal="left" wrapText="1"/>
    </xf>
    <xf numFmtId="0" fontId="45" fillId="34" borderId="53" xfId="0" applyFont="1" applyFill="1" applyBorder="1" applyAlignment="1">
      <alignment horizontal="left" wrapText="1"/>
    </xf>
    <xf numFmtId="0" fontId="45" fillId="35" borderId="117" xfId="0" applyFont="1" applyFill="1" applyBorder="1" applyAlignment="1">
      <alignment horizontal="left" wrapText="1"/>
    </xf>
    <xf numFmtId="0" fontId="45" fillId="34" borderId="121" xfId="0" applyFont="1" applyFill="1" applyBorder="1" applyAlignment="1">
      <alignment horizontal="left" wrapText="1"/>
    </xf>
    <xf numFmtId="0" fontId="45" fillId="35" borderId="51" xfId="0" applyFont="1" applyFill="1" applyBorder="1" applyAlignment="1">
      <alignment horizontal="left" wrapText="1"/>
    </xf>
    <xf numFmtId="0" fontId="44" fillId="6" borderId="46" xfId="6" applyFont="1" applyFill="1" applyBorder="1" applyAlignment="1">
      <alignment horizontal="center" vertical="center"/>
    </xf>
    <xf numFmtId="0" fontId="45" fillId="35" borderId="56" xfId="0" applyFont="1" applyFill="1" applyBorder="1" applyAlignment="1">
      <alignment horizontal="left" wrapText="1"/>
    </xf>
    <xf numFmtId="0" fontId="45" fillId="35" borderId="50" xfId="0" applyFont="1" applyFill="1" applyBorder="1" applyAlignment="1">
      <alignment horizontal="left" wrapText="1"/>
    </xf>
    <xf numFmtId="0" fontId="44" fillId="6" borderId="28" xfId="6" applyFont="1" applyFill="1" applyBorder="1" applyAlignment="1">
      <alignment horizontal="center" vertical="center"/>
    </xf>
    <xf numFmtId="0" fontId="44" fillId="44" borderId="46" xfId="0" applyFont="1" applyFill="1" applyBorder="1" applyAlignment="1" applyProtection="1">
      <alignment horizontal="left" vertical="top"/>
      <protection locked="0"/>
    </xf>
    <xf numFmtId="0" fontId="9" fillId="44" borderId="15" xfId="0" applyFont="1" applyFill="1" applyBorder="1" applyAlignment="1" applyProtection="1">
      <alignment horizontal="left" vertical="top"/>
      <protection locked="0"/>
    </xf>
    <xf numFmtId="0" fontId="9" fillId="44" borderId="48" xfId="0" applyFont="1" applyFill="1" applyBorder="1" applyAlignment="1" applyProtection="1">
      <alignment horizontal="left" vertical="top"/>
      <protection locked="0"/>
    </xf>
    <xf numFmtId="0" fontId="32" fillId="26" borderId="37" xfId="0" applyFont="1" applyFill="1" applyBorder="1" applyAlignment="1">
      <alignment horizontal="left" vertical="center"/>
    </xf>
    <xf numFmtId="0" fontId="32" fillId="26" borderId="38" xfId="0" applyFont="1" applyFill="1" applyBorder="1" applyAlignment="1">
      <alignment horizontal="left" vertical="center"/>
    </xf>
    <xf numFmtId="0" fontId="14" fillId="35" borderId="21" xfId="0" applyFont="1" applyFill="1" applyBorder="1" applyAlignment="1">
      <alignment vertical="top" readingOrder="1"/>
    </xf>
    <xf numFmtId="0" fontId="9" fillId="9" borderId="0" xfId="0" applyFont="1" applyFill="1" applyAlignment="1"/>
    <xf numFmtId="0" fontId="5" fillId="4" borderId="0" xfId="0" applyFont="1" applyFill="1" applyAlignment="1"/>
    <xf numFmtId="0" fontId="14" fillId="34" borderId="77" xfId="0" applyFont="1" applyFill="1" applyBorder="1" applyAlignment="1">
      <alignment vertical="top" readingOrder="1"/>
    </xf>
    <xf numFmtId="0" fontId="14" fillId="34" borderId="21" xfId="0" applyFont="1" applyFill="1" applyBorder="1" applyAlignment="1">
      <alignment vertical="top" readingOrder="1"/>
    </xf>
    <xf numFmtId="0" fontId="14" fillId="35" borderId="75" xfId="0" applyFont="1" applyFill="1" applyBorder="1" applyAlignment="1">
      <alignment vertical="top" readingOrder="1"/>
    </xf>
    <xf numFmtId="0" fontId="14" fillId="34" borderId="77" xfId="0" applyFont="1" applyFill="1" applyBorder="1" applyAlignment="1" applyProtection="1">
      <alignment vertical="top" readingOrder="1"/>
      <protection locked="0"/>
    </xf>
    <xf numFmtId="0" fontId="14" fillId="35" borderId="21" xfId="0" applyFont="1" applyFill="1" applyBorder="1" applyAlignment="1" applyProtection="1">
      <alignment vertical="top" readingOrder="1"/>
      <protection locked="0"/>
    </xf>
    <xf numFmtId="0" fontId="14" fillId="34" borderId="21" xfId="0" applyFont="1" applyFill="1" applyBorder="1" applyAlignment="1" applyProtection="1">
      <alignment vertical="top" readingOrder="1"/>
      <protection locked="0"/>
    </xf>
    <xf numFmtId="0" fontId="14" fillId="34" borderId="30" xfId="0" applyFont="1" applyFill="1" applyBorder="1" applyAlignment="1" applyProtection="1">
      <alignment vertical="top" readingOrder="1"/>
      <protection locked="0"/>
    </xf>
    <xf numFmtId="0" fontId="14" fillId="35" borderId="34" xfId="0" applyFont="1" applyFill="1" applyBorder="1" applyAlignment="1" applyProtection="1">
      <alignment vertical="top" readingOrder="1"/>
      <protection locked="0"/>
    </xf>
    <xf numFmtId="0" fontId="14" fillId="34" borderId="126" xfId="0" applyFont="1" applyFill="1" applyBorder="1" applyAlignment="1">
      <alignment vertical="top" readingOrder="1"/>
    </xf>
    <xf numFmtId="0" fontId="14" fillId="35" borderId="106" xfId="0" applyFont="1" applyFill="1" applyBorder="1" applyAlignment="1">
      <alignment vertical="top" readingOrder="1"/>
    </xf>
    <xf numFmtId="0" fontId="14" fillId="34" borderId="106" xfId="0" applyFont="1" applyFill="1" applyBorder="1" applyAlignment="1">
      <alignment vertical="top" readingOrder="1"/>
    </xf>
    <xf numFmtId="0" fontId="14" fillId="35" borderId="82" xfId="0" applyFont="1" applyFill="1" applyBorder="1" applyAlignment="1">
      <alignment vertical="top" readingOrder="1"/>
    </xf>
    <xf numFmtId="49" fontId="7" fillId="9" borderId="0" xfId="0" applyNumberFormat="1" applyFont="1" applyFill="1" applyAlignment="1"/>
    <xf numFmtId="0" fontId="14" fillId="34" borderId="34" xfId="0" applyFont="1" applyFill="1" applyBorder="1" applyAlignment="1">
      <alignment vertical="top" readingOrder="1"/>
    </xf>
    <xf numFmtId="0" fontId="14" fillId="35" borderId="30" xfId="0" applyFont="1" applyFill="1" applyBorder="1" applyAlignment="1">
      <alignment vertical="top" readingOrder="1"/>
    </xf>
    <xf numFmtId="0" fontId="14" fillId="34" borderId="75" xfId="0" applyFont="1" applyFill="1" applyBorder="1" applyAlignment="1">
      <alignment vertical="top" readingOrder="1"/>
    </xf>
    <xf numFmtId="0" fontId="14" fillId="35" borderId="77" xfId="0" applyFont="1" applyFill="1" applyBorder="1" applyAlignment="1">
      <alignment vertical="top" readingOrder="1"/>
    </xf>
    <xf numFmtId="0" fontId="14" fillId="35" borderId="34" xfId="0" applyFont="1" applyFill="1" applyBorder="1" applyAlignment="1">
      <alignment vertical="top" readingOrder="1"/>
    </xf>
    <xf numFmtId="0" fontId="14" fillId="34" borderId="83" xfId="0" applyFont="1" applyFill="1" applyBorder="1" applyAlignment="1">
      <alignment vertical="top" readingOrder="1"/>
    </xf>
    <xf numFmtId="0" fontId="14" fillId="35" borderId="16" xfId="0" applyFont="1" applyFill="1" applyBorder="1" applyAlignment="1">
      <alignment vertical="top" readingOrder="1"/>
    </xf>
    <xf numFmtId="0" fontId="14" fillId="34" borderId="30" xfId="0" applyFont="1" applyFill="1" applyBorder="1" applyAlignment="1">
      <alignment vertical="top" readingOrder="1"/>
    </xf>
    <xf numFmtId="165" fontId="6" fillId="4" borderId="0" xfId="0" applyNumberFormat="1" applyFont="1" applyFill="1" applyAlignment="1"/>
    <xf numFmtId="165" fontId="7" fillId="9" borderId="0" xfId="0" applyNumberFormat="1" applyFont="1" applyFill="1" applyAlignment="1"/>
    <xf numFmtId="0" fontId="14" fillId="34" borderId="82" xfId="0" applyFont="1" applyFill="1" applyBorder="1" applyAlignment="1" applyProtection="1">
      <alignment horizontal="left" vertical="top" readingOrder="1"/>
      <protection locked="0" hidden="1"/>
    </xf>
    <xf numFmtId="0" fontId="14" fillId="34" borderId="41" xfId="0" applyFont="1" applyFill="1" applyBorder="1" applyAlignment="1" applyProtection="1">
      <alignment horizontal="left" vertical="top" readingOrder="1"/>
      <protection locked="0" hidden="1"/>
    </xf>
    <xf numFmtId="0" fontId="14" fillId="34" borderId="54" xfId="0" applyFont="1" applyFill="1" applyBorder="1" applyAlignment="1" applyProtection="1">
      <alignment horizontal="left" vertical="top" readingOrder="1"/>
      <protection locked="0" hidden="1"/>
    </xf>
    <xf numFmtId="0" fontId="14" fillId="35" borderId="2" xfId="0" applyFont="1" applyFill="1" applyBorder="1" applyAlignment="1" applyProtection="1">
      <alignment horizontal="left" vertical="top" readingOrder="1"/>
      <protection locked="0" hidden="1"/>
    </xf>
    <xf numFmtId="0" fontId="14" fillId="35" borderId="4" xfId="0" applyFont="1" applyFill="1" applyBorder="1" applyAlignment="1" applyProtection="1">
      <alignment horizontal="left" vertical="top" readingOrder="1"/>
      <protection locked="0" hidden="1"/>
    </xf>
    <xf numFmtId="0" fontId="14" fillId="35" borderId="5" xfId="0" applyFont="1" applyFill="1" applyBorder="1" applyAlignment="1" applyProtection="1">
      <alignment horizontal="left" vertical="top" readingOrder="1"/>
      <protection locked="0" hidden="1"/>
    </xf>
    <xf numFmtId="0" fontId="14" fillId="34" borderId="19" xfId="0" applyFont="1" applyFill="1" applyBorder="1" applyAlignment="1" applyProtection="1">
      <alignment horizontal="left" vertical="top" readingOrder="1"/>
      <protection locked="0" hidden="1"/>
    </xf>
    <xf numFmtId="0" fontId="14" fillId="34" borderId="43" xfId="0" applyFont="1" applyFill="1" applyBorder="1" applyAlignment="1" applyProtection="1">
      <alignment horizontal="left" vertical="top" readingOrder="1"/>
      <protection locked="0" hidden="1"/>
    </xf>
    <xf numFmtId="0" fontId="14" fillId="34" borderId="52" xfId="0" applyFont="1" applyFill="1" applyBorder="1" applyAlignment="1" applyProtection="1">
      <alignment horizontal="left" vertical="top" readingOrder="1"/>
      <protection locked="0" hidden="1"/>
    </xf>
    <xf numFmtId="0" fontId="14" fillId="35" borderId="82" xfId="0" applyFont="1" applyFill="1" applyBorder="1" applyAlignment="1" applyProtection="1">
      <alignment horizontal="left" vertical="top" readingOrder="1"/>
      <protection locked="0" hidden="1"/>
    </xf>
    <xf numFmtId="0" fontId="14" fillId="35" borderId="41" xfId="0" applyFont="1" applyFill="1" applyBorder="1" applyAlignment="1" applyProtection="1">
      <alignment horizontal="left" vertical="top" readingOrder="1"/>
      <protection locked="0" hidden="1"/>
    </xf>
    <xf numFmtId="0" fontId="14" fillId="35" borderId="54" xfId="0" applyFont="1" applyFill="1" applyBorder="1" applyAlignment="1" applyProtection="1">
      <alignment horizontal="left" vertical="top" readingOrder="1"/>
      <protection locked="0" hidden="1"/>
    </xf>
    <xf numFmtId="0" fontId="14" fillId="34" borderId="107" xfId="0" applyFont="1" applyFill="1" applyBorder="1" applyAlignment="1" applyProtection="1">
      <alignment horizontal="left" vertical="top" readingOrder="1"/>
      <protection locked="0" hidden="1"/>
    </xf>
    <xf numFmtId="0" fontId="14" fillId="34" borderId="15" xfId="0" applyFont="1" applyFill="1" applyBorder="1" applyAlignment="1" applyProtection="1">
      <alignment horizontal="left" vertical="top" readingOrder="1"/>
      <protection locked="0" hidden="1"/>
    </xf>
    <xf numFmtId="0" fontId="14" fillId="34" borderId="48" xfId="0" applyFont="1" applyFill="1" applyBorder="1" applyAlignment="1" applyProtection="1">
      <alignment horizontal="left" vertical="top" readingOrder="1"/>
      <protection locked="0" hidden="1"/>
    </xf>
    <xf numFmtId="0" fontId="14" fillId="34" borderId="2" xfId="0" applyFont="1" applyFill="1" applyBorder="1" applyAlignment="1" applyProtection="1">
      <alignment horizontal="left" vertical="top" readingOrder="1"/>
      <protection locked="0" hidden="1"/>
    </xf>
    <xf numFmtId="0" fontId="14" fillId="34" borderId="4" xfId="0" applyFont="1" applyFill="1" applyBorder="1" applyAlignment="1" applyProtection="1">
      <alignment horizontal="left" vertical="top" readingOrder="1"/>
      <protection locked="0" hidden="1"/>
    </xf>
    <xf numFmtId="0" fontId="14" fillId="34" borderId="78" xfId="0" applyFont="1" applyFill="1" applyBorder="1" applyAlignment="1" applyProtection="1">
      <alignment horizontal="left" vertical="top" readingOrder="1"/>
      <protection locked="0" hidden="1"/>
    </xf>
    <xf numFmtId="0" fontId="14" fillId="35" borderId="19" xfId="0" applyFont="1" applyFill="1" applyBorder="1" applyAlignment="1" applyProtection="1">
      <alignment horizontal="left" vertical="top" readingOrder="1"/>
      <protection locked="0" hidden="1"/>
    </xf>
    <xf numFmtId="0" fontId="14" fillId="35" borderId="43" xfId="0" applyFont="1" applyFill="1" applyBorder="1" applyAlignment="1" applyProtection="1">
      <alignment horizontal="left" vertical="top" readingOrder="1"/>
      <protection locked="0" hidden="1"/>
    </xf>
    <xf numFmtId="0" fontId="14" fillId="35" borderId="18" xfId="0" applyFont="1" applyFill="1" applyBorder="1" applyAlignment="1" applyProtection="1">
      <alignment horizontal="left" vertical="top" readingOrder="1"/>
      <protection locked="0" hidden="1"/>
    </xf>
    <xf numFmtId="0" fontId="14" fillId="34" borderId="18" xfId="0" applyFont="1" applyFill="1" applyBorder="1" applyAlignment="1" applyProtection="1">
      <alignment horizontal="left" vertical="top" readingOrder="1"/>
      <protection locked="0" hidden="1"/>
    </xf>
    <xf numFmtId="0" fontId="14" fillId="35" borderId="13" xfId="0" applyFont="1" applyFill="1" applyBorder="1" applyAlignment="1" applyProtection="1">
      <alignment horizontal="left" vertical="top" readingOrder="1"/>
      <protection locked="0" hidden="1"/>
    </xf>
  </cellXfs>
  <cellStyles count="20">
    <cellStyle name="20% - Accent1" xfId="3" builtinId="30"/>
    <cellStyle name="20% - Accent1 2" xfId="12" xr:uid="{322E31A9-C7BC-4A9A-A399-C4B90EC9401C}"/>
    <cellStyle name="20% - Accent3" xfId="4" builtinId="38"/>
    <cellStyle name="20% - Accent3 2" xfId="14" xr:uid="{7A3C20DD-8045-4746-A4C1-B979FCD45FB2}"/>
    <cellStyle name="Currency" xfId="1" builtinId="4"/>
    <cellStyle name="Currency 2" xfId="13" xr:uid="{27FE4543-22B3-4A9D-B739-DC973687C97D}"/>
    <cellStyle name="Currency 2 2" xfId="19" xr:uid="{BA66CE84-2F4D-48F1-90FB-5448201653EC}"/>
    <cellStyle name="Currency 3" xfId="17" xr:uid="{B577E89F-884F-472D-B011-6EBAF3F8524E}"/>
    <cellStyle name="Currency_TapePivot" xfId="7" xr:uid="{FCCF012E-89BA-4F13-9120-D70D701EA801}"/>
    <cellStyle name="Currency_TapePivot 2" xfId="11" xr:uid="{AD08C0CB-2501-4C30-A0D5-FA0350264F40}"/>
    <cellStyle name="Hyperlink" xfId="5" builtinId="8"/>
    <cellStyle name="Hyperlink 2" xfId="9" xr:uid="{E9AD0AAB-D951-4BEB-B593-ADB5958ADC53}"/>
    <cellStyle name="Hyperlink 3" xfId="16" xr:uid="{3F1767C2-364E-478A-ACEB-157C21504120}"/>
    <cellStyle name="Normal" xfId="0" builtinId="0"/>
    <cellStyle name="Normal 2" xfId="8" xr:uid="{9B653FF5-5FB0-4EBD-90AE-E35B6EC5E471}"/>
    <cellStyle name="Normal 2 2" xfId="18" xr:uid="{EF518D7D-B45A-485D-9635-9FA359A86165}"/>
    <cellStyle name="Normal 3" xfId="15" xr:uid="{F37CDD0D-C045-42F9-953B-FFE45BBC1039}"/>
    <cellStyle name="Normal_TapePivot" xfId="6" xr:uid="{E459E9FC-6251-47BE-B9CD-07B34F0088E3}"/>
    <cellStyle name="Normal_TapePivot 2" xfId="10" xr:uid="{3F621D80-1296-4C14-B8A2-4608D45486E0}"/>
    <cellStyle name="Percent" xfId="2" builtinId="5"/>
  </cellStyles>
  <dxfs count="39">
    <dxf>
      <font>
        <b val="0"/>
        <i val="0"/>
        <strike val="0"/>
        <u val="none"/>
        <sz val="10"/>
        <color auto="1"/>
        <name val="Arial Narrow"/>
        <family val="2"/>
        <scheme val="none"/>
      </font>
      <fill>
        <patternFill patternType="solid">
          <bgColor indexed="9"/>
        </patternFill>
      </fill>
      <alignment vertical="center"/>
      <border>
        <left/>
        <right/>
        <top/>
        <bottom style="thin">
          <color auto="1"/>
        </bottom>
      </border>
    </dxf>
    <dxf>
      <alignment horizontal="center" vertical="center"/>
      <border>
        <left/>
        <right/>
        <top style="thin">
          <color auto="1"/>
        </top>
        <bottom style="thin">
          <color auto="1"/>
        </bottom>
      </border>
    </dxf>
    <dxf>
      <font>
        <strike val="0"/>
        <u val="none"/>
        <sz val="10"/>
      </font>
      <alignment horizontal="center" vertical="center"/>
      <border>
        <left/>
        <right/>
        <top style="thin">
          <color auto="1"/>
        </top>
        <bottom style="thin">
          <color auto="1"/>
        </bottom>
      </border>
    </dxf>
    <dxf>
      <font>
        <strike val="0"/>
        <u val="none"/>
        <sz val="10"/>
      </font>
      <alignment horizontal="center" vertical="center"/>
      <border>
        <left/>
        <right/>
        <top style="thin">
          <color auto="1"/>
        </top>
        <bottom style="thin">
          <color auto="1"/>
        </bottom>
      </border>
    </dxf>
    <dxf>
      <font>
        <b val="0"/>
        <i val="0"/>
        <strike val="0"/>
        <u val="none"/>
        <sz val="10"/>
        <color auto="1"/>
        <name val="Arial Narrow"/>
        <family val="2"/>
        <scheme val="none"/>
      </font>
      <numFmt numFmtId="0" formatCode="General"/>
      <alignment horizontal="center" vertical="center"/>
      <border>
        <left/>
        <right style="medium">
          <color auto="1"/>
        </right>
        <top style="thin">
          <color auto="1"/>
        </top>
        <bottom style="thin">
          <color auto="1"/>
        </bottom>
      </border>
    </dxf>
    <dxf>
      <font>
        <b val="0"/>
        <i val="0"/>
        <strike val="0"/>
        <condense val="0"/>
        <extend val="0"/>
        <outline val="0"/>
        <shadow val="0"/>
        <u val="none"/>
        <vertAlign val="baseline"/>
        <sz val="10"/>
        <color auto="1"/>
        <name val="Calibri"/>
        <charset val="134"/>
        <scheme val="none"/>
      </font>
      <fill>
        <patternFill patternType="solid">
          <fgColor indexed="64"/>
          <bgColor indexed="9"/>
        </patternFill>
      </fill>
    </dxf>
    <dxf>
      <border>
        <bottom style="medium">
          <color rgb="FF000000"/>
        </bottom>
      </border>
    </dxf>
    <dxf>
      <font>
        <b val="0"/>
        <i val="0"/>
        <strike val="0"/>
        <condense val="0"/>
        <extend val="0"/>
        <outline val="0"/>
        <shadow val="0"/>
        <u val="none"/>
        <vertAlign val="baseline"/>
        <sz val="10"/>
        <color auto="1"/>
        <name val="Calibri"/>
        <charset val="134"/>
        <scheme val="none"/>
      </font>
      <fill>
        <patternFill patternType="solid">
          <fgColor indexed="64"/>
          <bgColor indexed="9"/>
        </patternFill>
      </fill>
    </dxf>
    <dxf>
      <border>
        <bottom style="medium">
          <color rgb="FF000000"/>
        </bottom>
      </border>
    </dxf>
    <dxf>
      <font>
        <b val="0"/>
        <i val="0"/>
        <strike val="0"/>
        <condense val="0"/>
        <extend val="0"/>
        <outline val="0"/>
        <shadow val="0"/>
        <u val="none"/>
        <vertAlign val="baseline"/>
        <sz val="10"/>
        <color auto="1"/>
        <name val="Calibri"/>
        <charset val="134"/>
        <scheme val="none"/>
      </font>
      <fill>
        <patternFill patternType="solid">
          <fgColor indexed="64"/>
          <bgColor indexed="9"/>
        </patternFill>
      </fill>
    </dxf>
    <dxf>
      <border>
        <bottom style="medium">
          <color rgb="FF000000"/>
        </bottom>
      </border>
    </dxf>
    <dxf>
      <font>
        <b val="0"/>
        <i val="0"/>
        <strike val="0"/>
        <condense val="0"/>
        <extend val="0"/>
        <outline val="0"/>
        <shadow val="0"/>
        <u val="none"/>
        <vertAlign val="baseline"/>
        <sz val="10"/>
        <color auto="1"/>
        <name val="Calibri"/>
        <charset val="134"/>
        <scheme val="none"/>
      </font>
      <fill>
        <patternFill patternType="solid">
          <fgColor indexed="64"/>
          <bgColor indexed="9"/>
        </patternFill>
      </fill>
    </dxf>
    <dxf>
      <border outline="0">
        <bottom style="medium">
          <color auto="1"/>
        </bottom>
      </border>
    </dxf>
    <dxf>
      <border>
        <bottom style="medium">
          <color rgb="FF000000"/>
        </bottom>
      </border>
    </dxf>
    <dxf>
      <font>
        <b val="0"/>
        <i val="0"/>
        <strike val="0"/>
        <condense val="0"/>
        <extend val="0"/>
        <outline val="0"/>
        <shadow val="0"/>
        <u val="none"/>
        <vertAlign val="baseline"/>
        <sz val="10"/>
        <color auto="1"/>
        <name val="Calibri"/>
        <charset val="134"/>
        <scheme val="none"/>
      </font>
      <fill>
        <patternFill patternType="solid">
          <fgColor indexed="64"/>
          <bgColor indexed="9"/>
        </patternFill>
      </fill>
    </dxf>
    <dxf>
      <border outline="0">
        <bottom style="medium">
          <color auto="1"/>
        </bottom>
      </border>
    </dxf>
    <dxf>
      <border outline="0">
        <bottom style="medium">
          <color auto="1"/>
        </bottom>
      </border>
    </dxf>
    <dxf>
      <font>
        <b val="0"/>
        <i val="0"/>
        <strike val="0"/>
        <condense val="0"/>
        <extend val="0"/>
        <outline val="0"/>
        <shadow val="0"/>
        <u val="none"/>
        <vertAlign val="baseline"/>
        <sz val="10"/>
        <color auto="1"/>
        <name val="Calibri"/>
        <charset val="134"/>
        <scheme val="none"/>
      </font>
      <fill>
        <patternFill patternType="solid">
          <fgColor indexed="64"/>
          <bgColor indexed="9"/>
        </patternFill>
      </fill>
    </dxf>
    <dxf>
      <font>
        <b val="0"/>
        <i val="0"/>
        <strike val="0"/>
        <condense val="0"/>
        <extend val="0"/>
        <outline val="0"/>
        <shadow val="0"/>
        <u val="none"/>
        <vertAlign val="baseline"/>
        <sz val="10"/>
        <color auto="1"/>
        <name val="Calibri"/>
        <charset val="134"/>
        <scheme val="none"/>
      </font>
      <fill>
        <patternFill patternType="solid">
          <fgColor indexed="64"/>
          <bgColor indexed="9"/>
        </patternFill>
      </fill>
    </dxf>
    <dxf>
      <border outline="0">
        <bottom style="medium">
          <color rgb="FF000000"/>
        </bottom>
      </border>
    </dxf>
    <dxf>
      <font>
        <b val="0"/>
        <i val="0"/>
        <strike val="0"/>
        <condense val="0"/>
        <extend val="0"/>
        <outline val="0"/>
        <shadow val="0"/>
        <u val="none"/>
        <vertAlign val="baseline"/>
        <sz val="10"/>
        <color auto="1"/>
        <name val="Calibri"/>
        <charset val="134"/>
        <scheme val="none"/>
      </font>
      <fill>
        <patternFill patternType="solid">
          <fgColor indexed="64"/>
          <bgColor indexed="9"/>
        </patternFill>
      </fill>
    </dxf>
    <dxf>
      <border outline="0">
        <bottom style="medium">
          <color auto="1"/>
        </bottom>
      </border>
    </dxf>
    <dxf>
      <border outline="0">
        <bottom style="medium">
          <color rgb="FF000000"/>
        </bottom>
      </border>
    </dxf>
    <dxf>
      <font>
        <b val="0"/>
        <i val="0"/>
        <strike val="0"/>
        <condense val="0"/>
        <extend val="0"/>
        <outline val="0"/>
        <shadow val="0"/>
        <u val="none"/>
        <vertAlign val="baseline"/>
        <sz val="10"/>
        <color auto="1"/>
        <name val="Calibri"/>
        <charset val="134"/>
        <scheme val="none"/>
      </font>
      <fill>
        <patternFill patternType="solid">
          <fgColor indexed="64"/>
          <bgColor indexed="9"/>
        </patternFill>
      </fill>
    </dxf>
    <dxf>
      <border outline="0">
        <bottom style="medium">
          <color auto="1"/>
        </bottom>
      </border>
    </dxf>
    <dxf>
      <border outline="0">
        <bottom style="medium">
          <color auto="1"/>
        </bottom>
      </border>
    </dxf>
    <dxf>
      <font>
        <b val="0"/>
        <i val="0"/>
        <strike val="0"/>
        <condense val="0"/>
        <extend val="0"/>
        <outline val="0"/>
        <shadow val="0"/>
        <u val="none"/>
        <vertAlign val="baseline"/>
        <sz val="11"/>
        <color rgb="FF0070C0"/>
        <name val="Calibri"/>
        <charset val="134"/>
        <scheme val="none"/>
      </font>
      <fill>
        <patternFill patternType="solid">
          <fgColor rgb="FF000000"/>
          <bgColor rgb="FFEBFFEB"/>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charset val="134"/>
        <scheme val="none"/>
      </font>
      <numFmt numFmtId="1" formatCode="0"/>
      <fill>
        <patternFill patternType="solid">
          <fgColor rgb="FF000000"/>
          <bgColor rgb="FFEBFFEB"/>
        </patternFill>
      </fill>
      <alignment horizontal="right" vertical="top" textRotation="0" wrapText="1" indent="0" justifyLastLine="0" shrinkToFit="0" readingOrder="0"/>
    </dxf>
    <dxf>
      <font>
        <b val="0"/>
        <i val="0"/>
        <strike val="0"/>
        <condense val="0"/>
        <extend val="0"/>
        <outline val="0"/>
        <shadow val="0"/>
        <u val="none"/>
        <vertAlign val="baseline"/>
        <sz val="11"/>
        <color auto="1"/>
        <name val="Calibri"/>
        <charset val="134"/>
        <scheme val="none"/>
      </font>
      <fill>
        <patternFill patternType="solid">
          <fgColor rgb="FF000000"/>
          <bgColor rgb="FFEBFFEB"/>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charset val="134"/>
        <scheme val="none"/>
      </font>
      <fill>
        <patternFill patternType="solid">
          <fgColor rgb="FF000000"/>
          <bgColor rgb="FFEBFFEB"/>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charset val="134"/>
        <scheme val="none"/>
      </font>
      <fill>
        <patternFill patternType="solid">
          <fgColor rgb="FF000000"/>
          <bgColor rgb="FFEBFFEB"/>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charset val="134"/>
        <scheme val="none"/>
      </font>
      <numFmt numFmtId="165" formatCode="&quot;£&quot;#,##0.00"/>
      <fill>
        <patternFill patternType="solid">
          <fgColor rgb="FF000000"/>
          <bgColor rgb="FFEBFFEB"/>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charset val="134"/>
        <scheme val="none"/>
      </font>
      <fill>
        <patternFill patternType="solid">
          <fgColor rgb="FF000000"/>
          <bgColor rgb="FFEBFFEB"/>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charset val="134"/>
        <scheme val="none"/>
      </font>
      <fill>
        <patternFill patternType="solid">
          <fgColor rgb="FF000000"/>
          <bgColor rgb="FFEBFFEB"/>
        </patternFill>
      </fill>
      <alignment horizontal="general" vertical="bottom" textRotation="0" wrapText="1" indent="0" justifyLastLine="0" shrinkToFit="0" readingOrder="0"/>
    </dxf>
    <dxf>
      <alignment horizontal="center" vertical="center" textRotation="0" indent="0" justifyLastLine="0" shrinkToFit="0" readingOrder="0"/>
    </dxf>
    <dxf>
      <fill>
        <patternFill>
          <bgColor theme="9" tint="0.59996337778862885"/>
        </patternFill>
      </fill>
    </dxf>
    <dxf>
      <fill>
        <patternFill>
          <bgColor theme="9" tint="0.79998168889431442"/>
        </patternFill>
      </fill>
    </dxf>
    <dxf>
      <fill>
        <patternFill>
          <bgColor theme="3" tint="0.749961851863155"/>
        </patternFill>
      </fill>
    </dxf>
    <dxf>
      <border diagonalUp="0" diagonalDown="0">
        <left/>
        <right/>
        <top/>
        <bottom/>
        <vertical style="thin">
          <color auto="1"/>
        </vertical>
        <horizontal style="thin">
          <color auto="1"/>
        </horizontal>
      </border>
    </dxf>
  </dxfs>
  <tableStyles count="2" defaultTableStyle="Table Style 1" defaultPivotStyle="PivotStyleLight16">
    <tableStyle name="Invisible" pivot="0" table="0" count="0" xr9:uid="{605F4AB8-85F6-4DC4-8812-8B22BB5E3AFB}"/>
    <tableStyle name="Table Style 1" pivot="0" count="4" xr9:uid="{CFC4DF8E-794A-41F2-81F5-6C62056002EA}">
      <tableStyleElement type="wholeTable" dxfId="38"/>
      <tableStyleElement type="headerRow" dxfId="37"/>
      <tableStyleElement type="firstRowStripe" dxfId="36"/>
      <tableStyleElement type="secondRowStripe" dxfId="35"/>
    </tableStyle>
  </tableStyles>
  <colors>
    <mruColors>
      <color rgb="FFC0E6F5"/>
      <color rgb="FF99CCFF"/>
      <color rgb="FFFF9933"/>
      <color rgb="FF333399"/>
      <color rgb="FFDC6D12"/>
      <color rgb="FFEDFFEA"/>
      <color rgb="FFD1FFCA"/>
      <color rgb="FF0000FF"/>
      <color rgb="FF1048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2.jpeg"/><Relationship Id="rId18" Type="http://schemas.openxmlformats.org/officeDocument/2006/relationships/image" Target="../media/image27.png"/><Relationship Id="rId26" Type="http://schemas.openxmlformats.org/officeDocument/2006/relationships/image" Target="../media/image35.jpeg"/><Relationship Id="rId39" Type="http://schemas.openxmlformats.org/officeDocument/2006/relationships/image" Target="../media/image48.png"/><Relationship Id="rId21" Type="http://schemas.openxmlformats.org/officeDocument/2006/relationships/image" Target="../media/image30.png"/><Relationship Id="rId34" Type="http://schemas.openxmlformats.org/officeDocument/2006/relationships/image" Target="../media/image43.png"/><Relationship Id="rId42" Type="http://schemas.openxmlformats.org/officeDocument/2006/relationships/image" Target="../media/image51.png"/><Relationship Id="rId7" Type="http://schemas.openxmlformats.org/officeDocument/2006/relationships/image" Target="../media/image16.jpeg"/><Relationship Id="rId2" Type="http://schemas.openxmlformats.org/officeDocument/2006/relationships/image" Target="../media/image11.jpeg"/><Relationship Id="rId16" Type="http://schemas.openxmlformats.org/officeDocument/2006/relationships/image" Target="../media/image25.png"/><Relationship Id="rId29" Type="http://schemas.openxmlformats.org/officeDocument/2006/relationships/image" Target="../media/image38.png"/><Relationship Id="rId1" Type="http://schemas.openxmlformats.org/officeDocument/2006/relationships/image" Target="../media/image10.jpeg"/><Relationship Id="rId6" Type="http://schemas.openxmlformats.org/officeDocument/2006/relationships/image" Target="../media/image15.jpeg"/><Relationship Id="rId11" Type="http://schemas.openxmlformats.org/officeDocument/2006/relationships/image" Target="../media/image20.jpeg"/><Relationship Id="rId24" Type="http://schemas.openxmlformats.org/officeDocument/2006/relationships/image" Target="../media/image33.jpeg"/><Relationship Id="rId32" Type="http://schemas.openxmlformats.org/officeDocument/2006/relationships/image" Target="../media/image41.jpg"/><Relationship Id="rId37" Type="http://schemas.openxmlformats.org/officeDocument/2006/relationships/image" Target="../media/image46.png"/><Relationship Id="rId40" Type="http://schemas.openxmlformats.org/officeDocument/2006/relationships/image" Target="../media/image49.png"/><Relationship Id="rId45" Type="http://schemas.openxmlformats.org/officeDocument/2006/relationships/image" Target="../media/image54.png"/><Relationship Id="rId5" Type="http://schemas.openxmlformats.org/officeDocument/2006/relationships/image" Target="../media/image14.jpeg"/><Relationship Id="rId15" Type="http://schemas.openxmlformats.org/officeDocument/2006/relationships/image" Target="../media/image24.jpeg"/><Relationship Id="rId23" Type="http://schemas.openxmlformats.org/officeDocument/2006/relationships/image" Target="../media/image32.png"/><Relationship Id="rId28" Type="http://schemas.openxmlformats.org/officeDocument/2006/relationships/image" Target="../media/image37.jpeg"/><Relationship Id="rId36" Type="http://schemas.openxmlformats.org/officeDocument/2006/relationships/image" Target="../media/image45.png"/><Relationship Id="rId10" Type="http://schemas.openxmlformats.org/officeDocument/2006/relationships/image" Target="../media/image19.jpeg"/><Relationship Id="rId19" Type="http://schemas.openxmlformats.org/officeDocument/2006/relationships/image" Target="../media/image28.png"/><Relationship Id="rId31" Type="http://schemas.openxmlformats.org/officeDocument/2006/relationships/image" Target="../media/image40.png"/><Relationship Id="rId44" Type="http://schemas.openxmlformats.org/officeDocument/2006/relationships/image" Target="../media/image53.png"/><Relationship Id="rId4" Type="http://schemas.openxmlformats.org/officeDocument/2006/relationships/image" Target="../media/image13.jpeg"/><Relationship Id="rId9" Type="http://schemas.openxmlformats.org/officeDocument/2006/relationships/image" Target="../media/image18.jpeg"/><Relationship Id="rId14" Type="http://schemas.openxmlformats.org/officeDocument/2006/relationships/image" Target="../media/image23.jpeg"/><Relationship Id="rId22" Type="http://schemas.openxmlformats.org/officeDocument/2006/relationships/image" Target="../media/image31.png"/><Relationship Id="rId27" Type="http://schemas.openxmlformats.org/officeDocument/2006/relationships/image" Target="../media/image36.jpeg"/><Relationship Id="rId30" Type="http://schemas.openxmlformats.org/officeDocument/2006/relationships/image" Target="../media/image39.png"/><Relationship Id="rId35" Type="http://schemas.openxmlformats.org/officeDocument/2006/relationships/image" Target="../media/image44.png"/><Relationship Id="rId43" Type="http://schemas.openxmlformats.org/officeDocument/2006/relationships/image" Target="../media/image52.png"/><Relationship Id="rId8" Type="http://schemas.openxmlformats.org/officeDocument/2006/relationships/image" Target="../media/image17.jpeg"/><Relationship Id="rId3" Type="http://schemas.openxmlformats.org/officeDocument/2006/relationships/image" Target="../media/image12.jpeg"/><Relationship Id="rId12" Type="http://schemas.openxmlformats.org/officeDocument/2006/relationships/image" Target="../media/image21.jpeg"/><Relationship Id="rId17" Type="http://schemas.openxmlformats.org/officeDocument/2006/relationships/image" Target="../media/image26.png"/><Relationship Id="rId25" Type="http://schemas.openxmlformats.org/officeDocument/2006/relationships/image" Target="../media/image34.jpeg"/><Relationship Id="rId33" Type="http://schemas.openxmlformats.org/officeDocument/2006/relationships/image" Target="../media/image42.png"/><Relationship Id="rId38" Type="http://schemas.openxmlformats.org/officeDocument/2006/relationships/image" Target="../media/image47.png"/><Relationship Id="rId46" Type="http://schemas.openxmlformats.org/officeDocument/2006/relationships/image" Target="../media/image55.png"/><Relationship Id="rId20" Type="http://schemas.openxmlformats.org/officeDocument/2006/relationships/image" Target="../media/image29.png"/><Relationship Id="rId41" Type="http://schemas.openxmlformats.org/officeDocument/2006/relationships/image" Target="../media/image5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1014500</xdr:colOff>
      <xdr:row>4</xdr:row>
      <xdr:rowOff>36987</xdr:rowOff>
    </xdr:from>
    <xdr:to>
      <xdr:col>3</xdr:col>
      <xdr:colOff>1193192</xdr:colOff>
      <xdr:row>6</xdr:row>
      <xdr:rowOff>458</xdr:rowOff>
    </xdr:to>
    <xdr:sp macro="" textlink="">
      <xdr:nvSpPr>
        <xdr:cNvPr id="2" name="Arrow: Down 1">
          <a:extLst>
            <a:ext uri="{FF2B5EF4-FFF2-40B4-BE49-F238E27FC236}">
              <a16:creationId xmlns:a16="http://schemas.microsoft.com/office/drawing/2014/main" id="{FCD376A1-757E-4044-B03D-E679354CED2B}"/>
            </a:ext>
          </a:extLst>
        </xdr:cNvPr>
        <xdr:cNvSpPr/>
      </xdr:nvSpPr>
      <xdr:spPr>
        <a:xfrm>
          <a:off x="2328950" y="1360962"/>
          <a:ext cx="178692" cy="73499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4</xdr:col>
      <xdr:colOff>81230</xdr:colOff>
      <xdr:row>4</xdr:row>
      <xdr:rowOff>457197</xdr:rowOff>
    </xdr:from>
    <xdr:to>
      <xdr:col>6</xdr:col>
      <xdr:colOff>48</xdr:colOff>
      <xdr:row>6</xdr:row>
      <xdr:rowOff>827</xdr:rowOff>
    </xdr:to>
    <xdr:sp macro="" textlink="">
      <xdr:nvSpPr>
        <xdr:cNvPr id="3" name="Arrow: Bent-Up 2">
          <a:extLst>
            <a:ext uri="{FF2B5EF4-FFF2-40B4-BE49-F238E27FC236}">
              <a16:creationId xmlns:a16="http://schemas.microsoft.com/office/drawing/2014/main" id="{FA5673BA-3523-459C-A5C3-4058935D334F}"/>
            </a:ext>
          </a:extLst>
        </xdr:cNvPr>
        <xdr:cNvSpPr/>
      </xdr:nvSpPr>
      <xdr:spPr>
        <a:xfrm rot="10800000" flipH="1">
          <a:off x="5500955" y="1781172"/>
          <a:ext cx="1480918" cy="315155"/>
        </a:xfrm>
        <a:prstGeom prst="bentUpArrow">
          <a:avLst>
            <a:gd name="adj1" fmla="val 11666"/>
            <a:gd name="adj2" fmla="val 25000"/>
            <a:gd name="adj3"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editAs="oneCell">
    <xdr:from>
      <xdr:col>6</xdr:col>
      <xdr:colOff>85725</xdr:colOff>
      <xdr:row>2</xdr:row>
      <xdr:rowOff>47625</xdr:rowOff>
    </xdr:from>
    <xdr:to>
      <xdr:col>11</xdr:col>
      <xdr:colOff>838200</xdr:colOff>
      <xdr:row>4</xdr:row>
      <xdr:rowOff>552450</xdr:rowOff>
    </xdr:to>
    <xdr:pic>
      <xdr:nvPicPr>
        <xdr:cNvPr id="4" name="Picture 16">
          <a:extLst>
            <a:ext uri="{FF2B5EF4-FFF2-40B4-BE49-F238E27FC236}">
              <a16:creationId xmlns:a16="http://schemas.microsoft.com/office/drawing/2014/main" id="{9F04D031-EF28-476B-A3C1-0750A1C7D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67550" y="942975"/>
          <a:ext cx="52768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123825</xdr:colOff>
      <xdr:row>0</xdr:row>
      <xdr:rowOff>0</xdr:rowOff>
    </xdr:from>
    <xdr:to>
      <xdr:col>13</xdr:col>
      <xdr:colOff>352425</xdr:colOff>
      <xdr:row>2</xdr:row>
      <xdr:rowOff>57150</xdr:rowOff>
    </xdr:to>
    <xdr:pic>
      <xdr:nvPicPr>
        <xdr:cNvPr id="5" name="Picture 4">
          <a:extLst>
            <a:ext uri="{FF2B5EF4-FFF2-40B4-BE49-F238E27FC236}">
              <a16:creationId xmlns:a16="http://schemas.microsoft.com/office/drawing/2014/main" id="{FEA28F9B-63C8-4DB7-A06B-928194425E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67650" y="0"/>
          <a:ext cx="56959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397591</xdr:colOff>
      <xdr:row>109</xdr:row>
      <xdr:rowOff>14884</xdr:rowOff>
    </xdr:from>
    <xdr:to>
      <xdr:col>4</xdr:col>
      <xdr:colOff>520854</xdr:colOff>
      <xdr:row>111</xdr:row>
      <xdr:rowOff>91893</xdr:rowOff>
    </xdr:to>
    <xdr:sp macro="" textlink="">
      <xdr:nvSpPr>
        <xdr:cNvPr id="6" name="Arrow: Right 5">
          <a:extLst>
            <a:ext uri="{FF2B5EF4-FFF2-40B4-BE49-F238E27FC236}">
              <a16:creationId xmlns:a16="http://schemas.microsoft.com/office/drawing/2014/main" id="{712BF30A-0FED-4B51-8164-B5C1D495C050}"/>
            </a:ext>
          </a:extLst>
        </xdr:cNvPr>
        <xdr:cNvSpPr/>
      </xdr:nvSpPr>
      <xdr:spPr>
        <a:xfrm rot="5400000">
          <a:off x="5449918" y="22699357"/>
          <a:ext cx="858059" cy="123263"/>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4</xdr:col>
      <xdr:colOff>447761</xdr:colOff>
      <xdr:row>36</xdr:row>
      <xdr:rowOff>67062</xdr:rowOff>
    </xdr:from>
    <xdr:to>
      <xdr:col>4</xdr:col>
      <xdr:colOff>600765</xdr:colOff>
      <xdr:row>38</xdr:row>
      <xdr:rowOff>88800</xdr:rowOff>
    </xdr:to>
    <xdr:sp macro="" textlink="">
      <xdr:nvSpPr>
        <xdr:cNvPr id="7" name="Arrow: Right 6">
          <a:extLst>
            <a:ext uri="{FF2B5EF4-FFF2-40B4-BE49-F238E27FC236}">
              <a16:creationId xmlns:a16="http://schemas.microsoft.com/office/drawing/2014/main" id="{DC6AB336-A764-4452-9317-2FCE6AECF94B}"/>
            </a:ext>
          </a:extLst>
        </xdr:cNvPr>
        <xdr:cNvSpPr/>
      </xdr:nvSpPr>
      <xdr:spPr>
        <a:xfrm rot="5400000">
          <a:off x="5675944" y="8069104"/>
          <a:ext cx="536088" cy="153004"/>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4</xdr:col>
      <xdr:colOff>369413</xdr:colOff>
      <xdr:row>90</xdr:row>
      <xdr:rowOff>167282</xdr:rowOff>
    </xdr:from>
    <xdr:to>
      <xdr:col>4</xdr:col>
      <xdr:colOff>571084</xdr:colOff>
      <xdr:row>93</xdr:row>
      <xdr:rowOff>74058</xdr:rowOff>
    </xdr:to>
    <xdr:sp macro="" textlink="">
      <xdr:nvSpPr>
        <xdr:cNvPr id="8" name="Arrow: Right 7">
          <a:extLst>
            <a:ext uri="{FF2B5EF4-FFF2-40B4-BE49-F238E27FC236}">
              <a16:creationId xmlns:a16="http://schemas.microsoft.com/office/drawing/2014/main" id="{2550508B-74E3-4BEF-9E54-F113FDDA6B4C}"/>
            </a:ext>
          </a:extLst>
        </xdr:cNvPr>
        <xdr:cNvSpPr/>
      </xdr:nvSpPr>
      <xdr:spPr>
        <a:xfrm rot="5400000" flipV="1">
          <a:off x="5507961" y="18850759"/>
          <a:ext cx="764026" cy="201671"/>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4</xdr:col>
      <xdr:colOff>366516</xdr:colOff>
      <xdr:row>70</xdr:row>
      <xdr:rowOff>161399</xdr:rowOff>
    </xdr:from>
    <xdr:to>
      <xdr:col>4</xdr:col>
      <xdr:colOff>492212</xdr:colOff>
      <xdr:row>73</xdr:row>
      <xdr:rowOff>57179</xdr:rowOff>
    </xdr:to>
    <xdr:sp macro="" textlink="">
      <xdr:nvSpPr>
        <xdr:cNvPr id="9" name="Arrow: Right 8">
          <a:extLst>
            <a:ext uri="{FF2B5EF4-FFF2-40B4-BE49-F238E27FC236}">
              <a16:creationId xmlns:a16="http://schemas.microsoft.com/office/drawing/2014/main" id="{0D5C0030-D851-443B-AA63-D5AA6C7DDF13}"/>
            </a:ext>
          </a:extLst>
        </xdr:cNvPr>
        <xdr:cNvSpPr/>
      </xdr:nvSpPr>
      <xdr:spPr>
        <a:xfrm rot="5400000">
          <a:off x="5544011" y="14853054"/>
          <a:ext cx="610155" cy="125696"/>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editAs="oneCell">
    <xdr:from>
      <xdr:col>14</xdr:col>
      <xdr:colOff>38100</xdr:colOff>
      <xdr:row>0</xdr:row>
      <xdr:rowOff>0</xdr:rowOff>
    </xdr:from>
    <xdr:to>
      <xdr:col>17</xdr:col>
      <xdr:colOff>0</xdr:colOff>
      <xdr:row>9</xdr:row>
      <xdr:rowOff>152400</xdr:rowOff>
    </xdr:to>
    <xdr:pic>
      <xdr:nvPicPr>
        <xdr:cNvPr id="10" name="Picture 3">
          <a:extLst>
            <a:ext uri="{FF2B5EF4-FFF2-40B4-BE49-F238E27FC236}">
              <a16:creationId xmlns:a16="http://schemas.microsoft.com/office/drawing/2014/main" id="{26534E9E-6E6D-49C5-9236-4EC445AAD1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35100" y="0"/>
          <a:ext cx="337185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19704</xdr:colOff>
      <xdr:row>14</xdr:row>
      <xdr:rowOff>66260</xdr:rowOff>
    </xdr:from>
    <xdr:to>
      <xdr:col>1</xdr:col>
      <xdr:colOff>1255164</xdr:colOff>
      <xdr:row>14</xdr:row>
      <xdr:rowOff>238952</xdr:rowOff>
    </xdr:to>
    <xdr:sp macro="" textlink="">
      <xdr:nvSpPr>
        <xdr:cNvPr id="2" name="Arrow: Left 1">
          <a:extLst>
            <a:ext uri="{FF2B5EF4-FFF2-40B4-BE49-F238E27FC236}">
              <a16:creationId xmlns:a16="http://schemas.microsoft.com/office/drawing/2014/main" id="{F728BE1D-6504-47BA-8764-A8A7906EDE6E}"/>
            </a:ext>
          </a:extLst>
        </xdr:cNvPr>
        <xdr:cNvSpPr/>
      </xdr:nvSpPr>
      <xdr:spPr>
        <a:xfrm>
          <a:off x="219729" y="2418935"/>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8217</xdr:colOff>
      <xdr:row>50</xdr:row>
      <xdr:rowOff>40160</xdr:rowOff>
    </xdr:from>
    <xdr:to>
      <xdr:col>1</xdr:col>
      <xdr:colOff>1240288</xdr:colOff>
      <xdr:row>50</xdr:row>
      <xdr:rowOff>206089</xdr:rowOff>
    </xdr:to>
    <xdr:sp macro="" textlink="">
      <xdr:nvSpPr>
        <xdr:cNvPr id="3" name="Arrow: Left 2">
          <a:extLst>
            <a:ext uri="{FF2B5EF4-FFF2-40B4-BE49-F238E27FC236}">
              <a16:creationId xmlns:a16="http://schemas.microsoft.com/office/drawing/2014/main" id="{72FCEF38-709A-41BD-A071-68E35514442A}"/>
            </a:ext>
          </a:extLst>
        </xdr:cNvPr>
        <xdr:cNvSpPr/>
      </xdr:nvSpPr>
      <xdr:spPr>
        <a:xfrm>
          <a:off x="208242" y="9908060"/>
          <a:ext cx="1232071" cy="165929"/>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10149</xdr:colOff>
      <xdr:row>85</xdr:row>
      <xdr:rowOff>50544</xdr:rowOff>
    </xdr:from>
    <xdr:to>
      <xdr:col>1</xdr:col>
      <xdr:colOff>1245609</xdr:colOff>
      <xdr:row>85</xdr:row>
      <xdr:rowOff>223236</xdr:rowOff>
    </xdr:to>
    <xdr:sp macro="" textlink="">
      <xdr:nvSpPr>
        <xdr:cNvPr id="4" name="Arrow: Left 3">
          <a:extLst>
            <a:ext uri="{FF2B5EF4-FFF2-40B4-BE49-F238E27FC236}">
              <a16:creationId xmlns:a16="http://schemas.microsoft.com/office/drawing/2014/main" id="{6719B9D0-8476-4F78-8986-63AAFBB42122}"/>
            </a:ext>
          </a:extLst>
        </xdr:cNvPr>
        <xdr:cNvSpPr/>
      </xdr:nvSpPr>
      <xdr:spPr>
        <a:xfrm>
          <a:off x="210174" y="10127994"/>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12400</xdr:colOff>
      <xdr:row>127</xdr:row>
      <xdr:rowOff>14704</xdr:rowOff>
    </xdr:from>
    <xdr:to>
      <xdr:col>1</xdr:col>
      <xdr:colOff>1247860</xdr:colOff>
      <xdr:row>127</xdr:row>
      <xdr:rowOff>187396</xdr:rowOff>
    </xdr:to>
    <xdr:sp macro="" textlink="">
      <xdr:nvSpPr>
        <xdr:cNvPr id="5" name="Arrow: Left 4">
          <a:extLst>
            <a:ext uri="{FF2B5EF4-FFF2-40B4-BE49-F238E27FC236}">
              <a16:creationId xmlns:a16="http://schemas.microsoft.com/office/drawing/2014/main" id="{1D67B20D-7F5C-4259-B15E-A9A881B250E6}"/>
            </a:ext>
          </a:extLst>
        </xdr:cNvPr>
        <xdr:cNvSpPr/>
      </xdr:nvSpPr>
      <xdr:spPr>
        <a:xfrm>
          <a:off x="212425" y="10577929"/>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13148</xdr:colOff>
      <xdr:row>147</xdr:row>
      <xdr:rowOff>16583</xdr:rowOff>
    </xdr:from>
    <xdr:to>
      <xdr:col>1</xdr:col>
      <xdr:colOff>1248608</xdr:colOff>
      <xdr:row>147</xdr:row>
      <xdr:rowOff>185886</xdr:rowOff>
    </xdr:to>
    <xdr:sp macro="" textlink="">
      <xdr:nvSpPr>
        <xdr:cNvPr id="6" name="Arrow: Left 5">
          <a:extLst>
            <a:ext uri="{FF2B5EF4-FFF2-40B4-BE49-F238E27FC236}">
              <a16:creationId xmlns:a16="http://schemas.microsoft.com/office/drawing/2014/main" id="{62E31243-2BE6-45D5-96EF-44884B18AEAF}"/>
            </a:ext>
          </a:extLst>
        </xdr:cNvPr>
        <xdr:cNvSpPr/>
      </xdr:nvSpPr>
      <xdr:spPr>
        <a:xfrm>
          <a:off x="213173" y="10779833"/>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12290</xdr:colOff>
      <xdr:row>108</xdr:row>
      <xdr:rowOff>50381</xdr:rowOff>
    </xdr:from>
    <xdr:to>
      <xdr:col>1</xdr:col>
      <xdr:colOff>1247750</xdr:colOff>
      <xdr:row>108</xdr:row>
      <xdr:rowOff>223073</xdr:rowOff>
    </xdr:to>
    <xdr:sp macro="" textlink="">
      <xdr:nvSpPr>
        <xdr:cNvPr id="7" name="Arrow: Left 6">
          <a:extLst>
            <a:ext uri="{FF2B5EF4-FFF2-40B4-BE49-F238E27FC236}">
              <a16:creationId xmlns:a16="http://schemas.microsoft.com/office/drawing/2014/main" id="{D1B353D4-FD83-42F9-9D6C-91B2531E8263}"/>
            </a:ext>
          </a:extLst>
        </xdr:cNvPr>
        <xdr:cNvSpPr/>
      </xdr:nvSpPr>
      <xdr:spPr>
        <a:xfrm>
          <a:off x="212315" y="10375481"/>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654</xdr:colOff>
      <xdr:row>23</xdr:row>
      <xdr:rowOff>37685</xdr:rowOff>
    </xdr:from>
    <xdr:to>
      <xdr:col>1</xdr:col>
      <xdr:colOff>1236114</xdr:colOff>
      <xdr:row>23</xdr:row>
      <xdr:rowOff>210377</xdr:rowOff>
    </xdr:to>
    <xdr:sp macro="" textlink="">
      <xdr:nvSpPr>
        <xdr:cNvPr id="2" name="Arrow: Left 1">
          <a:extLst>
            <a:ext uri="{FF2B5EF4-FFF2-40B4-BE49-F238E27FC236}">
              <a16:creationId xmlns:a16="http://schemas.microsoft.com/office/drawing/2014/main" id="{19E5D321-42C6-422D-B5E4-3965D5DF00AF}"/>
            </a:ext>
          </a:extLst>
        </xdr:cNvPr>
        <xdr:cNvSpPr/>
      </xdr:nvSpPr>
      <xdr:spPr>
        <a:xfrm>
          <a:off x="67329" y="3295235"/>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8217</xdr:colOff>
      <xdr:row>59</xdr:row>
      <xdr:rowOff>40160</xdr:rowOff>
    </xdr:from>
    <xdr:to>
      <xdr:col>1</xdr:col>
      <xdr:colOff>1240288</xdr:colOff>
      <xdr:row>59</xdr:row>
      <xdr:rowOff>206089</xdr:rowOff>
    </xdr:to>
    <xdr:sp macro="" textlink="">
      <xdr:nvSpPr>
        <xdr:cNvPr id="3" name="Arrow: Left 2">
          <a:extLst>
            <a:ext uri="{FF2B5EF4-FFF2-40B4-BE49-F238E27FC236}">
              <a16:creationId xmlns:a16="http://schemas.microsoft.com/office/drawing/2014/main" id="{0CBAD7D9-A652-4D66-8B18-63157FCC0926}"/>
            </a:ext>
          </a:extLst>
        </xdr:cNvPr>
        <xdr:cNvSpPr/>
      </xdr:nvSpPr>
      <xdr:spPr>
        <a:xfrm>
          <a:off x="74892" y="11536835"/>
          <a:ext cx="1232071" cy="165929"/>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10149</xdr:colOff>
      <xdr:row>95</xdr:row>
      <xdr:rowOff>30491</xdr:rowOff>
    </xdr:from>
    <xdr:to>
      <xdr:col>1</xdr:col>
      <xdr:colOff>1245609</xdr:colOff>
      <xdr:row>95</xdr:row>
      <xdr:rowOff>203183</xdr:rowOff>
    </xdr:to>
    <xdr:sp macro="" textlink="">
      <xdr:nvSpPr>
        <xdr:cNvPr id="4" name="Arrow: Left 3">
          <a:extLst>
            <a:ext uri="{FF2B5EF4-FFF2-40B4-BE49-F238E27FC236}">
              <a16:creationId xmlns:a16="http://schemas.microsoft.com/office/drawing/2014/main" id="{451E57E9-6C16-4C25-B66F-6291E68487DD}"/>
            </a:ext>
          </a:extLst>
        </xdr:cNvPr>
        <xdr:cNvSpPr/>
      </xdr:nvSpPr>
      <xdr:spPr>
        <a:xfrm>
          <a:off x="76824" y="20337791"/>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12400</xdr:colOff>
      <xdr:row>167</xdr:row>
      <xdr:rowOff>39770</xdr:rowOff>
    </xdr:from>
    <xdr:to>
      <xdr:col>1</xdr:col>
      <xdr:colOff>1247860</xdr:colOff>
      <xdr:row>167</xdr:row>
      <xdr:rowOff>212462</xdr:rowOff>
    </xdr:to>
    <xdr:sp macro="" textlink="">
      <xdr:nvSpPr>
        <xdr:cNvPr id="5" name="Arrow: Left 4">
          <a:extLst>
            <a:ext uri="{FF2B5EF4-FFF2-40B4-BE49-F238E27FC236}">
              <a16:creationId xmlns:a16="http://schemas.microsoft.com/office/drawing/2014/main" id="{2CA48558-63C3-4401-AAD5-5A15DDABA699}"/>
            </a:ext>
          </a:extLst>
        </xdr:cNvPr>
        <xdr:cNvSpPr/>
      </xdr:nvSpPr>
      <xdr:spPr>
        <a:xfrm>
          <a:off x="79075" y="37968320"/>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203</xdr:row>
      <xdr:rowOff>31622</xdr:rowOff>
    </xdr:from>
    <xdr:to>
      <xdr:col>1</xdr:col>
      <xdr:colOff>1253621</xdr:colOff>
      <xdr:row>203</xdr:row>
      <xdr:rowOff>200925</xdr:rowOff>
    </xdr:to>
    <xdr:sp macro="" textlink="">
      <xdr:nvSpPr>
        <xdr:cNvPr id="6" name="Arrow: Left 5">
          <a:extLst>
            <a:ext uri="{FF2B5EF4-FFF2-40B4-BE49-F238E27FC236}">
              <a16:creationId xmlns:a16="http://schemas.microsoft.com/office/drawing/2014/main" id="{992E8380-4074-4AAD-B18D-EAD443633B3C}"/>
            </a:ext>
          </a:extLst>
        </xdr:cNvPr>
        <xdr:cNvSpPr/>
      </xdr:nvSpPr>
      <xdr:spPr>
        <a:xfrm>
          <a:off x="84836" y="4677079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12290</xdr:colOff>
      <xdr:row>131</xdr:row>
      <xdr:rowOff>50381</xdr:rowOff>
    </xdr:from>
    <xdr:to>
      <xdr:col>1</xdr:col>
      <xdr:colOff>1247750</xdr:colOff>
      <xdr:row>131</xdr:row>
      <xdr:rowOff>223073</xdr:rowOff>
    </xdr:to>
    <xdr:sp macro="" textlink="">
      <xdr:nvSpPr>
        <xdr:cNvPr id="7" name="Arrow: Left 6">
          <a:extLst>
            <a:ext uri="{FF2B5EF4-FFF2-40B4-BE49-F238E27FC236}">
              <a16:creationId xmlns:a16="http://schemas.microsoft.com/office/drawing/2014/main" id="{15C3A501-3E7D-425A-9A19-CC6E110100FA}"/>
            </a:ext>
          </a:extLst>
        </xdr:cNvPr>
        <xdr:cNvSpPr/>
      </xdr:nvSpPr>
      <xdr:spPr>
        <a:xfrm>
          <a:off x="78965" y="29168306"/>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239</xdr:row>
      <xdr:rowOff>31622</xdr:rowOff>
    </xdr:from>
    <xdr:to>
      <xdr:col>1</xdr:col>
      <xdr:colOff>1253621</xdr:colOff>
      <xdr:row>239</xdr:row>
      <xdr:rowOff>200925</xdr:rowOff>
    </xdr:to>
    <xdr:sp macro="" textlink="">
      <xdr:nvSpPr>
        <xdr:cNvPr id="8" name="Arrow: Left 7">
          <a:extLst>
            <a:ext uri="{FF2B5EF4-FFF2-40B4-BE49-F238E27FC236}">
              <a16:creationId xmlns:a16="http://schemas.microsoft.com/office/drawing/2014/main" id="{A4A3DC7E-3058-406C-80EC-7BEB732DE7D2}"/>
            </a:ext>
          </a:extLst>
        </xdr:cNvPr>
        <xdr:cNvSpPr/>
      </xdr:nvSpPr>
      <xdr:spPr>
        <a:xfrm>
          <a:off x="84836" y="5558142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275</xdr:row>
      <xdr:rowOff>31622</xdr:rowOff>
    </xdr:from>
    <xdr:to>
      <xdr:col>1</xdr:col>
      <xdr:colOff>1253621</xdr:colOff>
      <xdr:row>275</xdr:row>
      <xdr:rowOff>200925</xdr:rowOff>
    </xdr:to>
    <xdr:sp macro="" textlink="">
      <xdr:nvSpPr>
        <xdr:cNvPr id="9" name="Arrow: Left 8">
          <a:extLst>
            <a:ext uri="{FF2B5EF4-FFF2-40B4-BE49-F238E27FC236}">
              <a16:creationId xmlns:a16="http://schemas.microsoft.com/office/drawing/2014/main" id="{36730656-2187-4E7D-96A2-097CC559E7F3}"/>
            </a:ext>
          </a:extLst>
        </xdr:cNvPr>
        <xdr:cNvSpPr/>
      </xdr:nvSpPr>
      <xdr:spPr>
        <a:xfrm>
          <a:off x="84836" y="6439204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311</xdr:row>
      <xdr:rowOff>31622</xdr:rowOff>
    </xdr:from>
    <xdr:to>
      <xdr:col>1</xdr:col>
      <xdr:colOff>1253621</xdr:colOff>
      <xdr:row>311</xdr:row>
      <xdr:rowOff>200925</xdr:rowOff>
    </xdr:to>
    <xdr:sp macro="" textlink="">
      <xdr:nvSpPr>
        <xdr:cNvPr id="10" name="Arrow: Left 9">
          <a:extLst>
            <a:ext uri="{FF2B5EF4-FFF2-40B4-BE49-F238E27FC236}">
              <a16:creationId xmlns:a16="http://schemas.microsoft.com/office/drawing/2014/main" id="{A0DF6801-CBF1-4250-8A9C-2CFF3F8921AD}"/>
            </a:ext>
          </a:extLst>
        </xdr:cNvPr>
        <xdr:cNvSpPr/>
      </xdr:nvSpPr>
      <xdr:spPr>
        <a:xfrm>
          <a:off x="84836" y="6463017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18461</xdr:colOff>
      <xdr:row>19</xdr:row>
      <xdr:rowOff>49281</xdr:rowOff>
    </xdr:from>
    <xdr:to>
      <xdr:col>1</xdr:col>
      <xdr:colOff>1253921</xdr:colOff>
      <xdr:row>19</xdr:row>
      <xdr:rowOff>221973</xdr:rowOff>
    </xdr:to>
    <xdr:sp macro="" textlink="">
      <xdr:nvSpPr>
        <xdr:cNvPr id="11" name="Arrow: Left 10">
          <a:extLst>
            <a:ext uri="{FF2B5EF4-FFF2-40B4-BE49-F238E27FC236}">
              <a16:creationId xmlns:a16="http://schemas.microsoft.com/office/drawing/2014/main" id="{FEB39F41-568E-4A3C-A9F7-358422AE2035}"/>
            </a:ext>
          </a:extLst>
        </xdr:cNvPr>
        <xdr:cNvSpPr/>
      </xdr:nvSpPr>
      <xdr:spPr>
        <a:xfrm>
          <a:off x="85136" y="3068706"/>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347</xdr:row>
      <xdr:rowOff>31622</xdr:rowOff>
    </xdr:from>
    <xdr:to>
      <xdr:col>1</xdr:col>
      <xdr:colOff>1253621</xdr:colOff>
      <xdr:row>347</xdr:row>
      <xdr:rowOff>200925</xdr:rowOff>
    </xdr:to>
    <xdr:sp macro="" textlink="">
      <xdr:nvSpPr>
        <xdr:cNvPr id="12" name="Arrow: Left 11">
          <a:extLst>
            <a:ext uri="{FF2B5EF4-FFF2-40B4-BE49-F238E27FC236}">
              <a16:creationId xmlns:a16="http://schemas.microsoft.com/office/drawing/2014/main" id="{8FDE4AC1-6E13-423B-AD60-E6B57BA5E5D9}"/>
            </a:ext>
          </a:extLst>
        </xdr:cNvPr>
        <xdr:cNvSpPr/>
      </xdr:nvSpPr>
      <xdr:spPr>
        <a:xfrm>
          <a:off x="84836" y="6486829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654</xdr:colOff>
      <xdr:row>23</xdr:row>
      <xdr:rowOff>37685</xdr:rowOff>
    </xdr:from>
    <xdr:to>
      <xdr:col>1</xdr:col>
      <xdr:colOff>1236114</xdr:colOff>
      <xdr:row>23</xdr:row>
      <xdr:rowOff>210377</xdr:rowOff>
    </xdr:to>
    <xdr:sp macro="" textlink="">
      <xdr:nvSpPr>
        <xdr:cNvPr id="2" name="Arrow: Left 1">
          <a:extLst>
            <a:ext uri="{FF2B5EF4-FFF2-40B4-BE49-F238E27FC236}">
              <a16:creationId xmlns:a16="http://schemas.microsoft.com/office/drawing/2014/main" id="{8B5FAA1C-7583-4AE0-98CD-2E344273BAE6}"/>
            </a:ext>
          </a:extLst>
        </xdr:cNvPr>
        <xdr:cNvSpPr/>
      </xdr:nvSpPr>
      <xdr:spPr>
        <a:xfrm>
          <a:off x="95904" y="3057110"/>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8217</xdr:colOff>
      <xdr:row>59</xdr:row>
      <xdr:rowOff>40160</xdr:rowOff>
    </xdr:from>
    <xdr:to>
      <xdr:col>1</xdr:col>
      <xdr:colOff>1240288</xdr:colOff>
      <xdr:row>59</xdr:row>
      <xdr:rowOff>206089</xdr:rowOff>
    </xdr:to>
    <xdr:sp macro="" textlink="">
      <xdr:nvSpPr>
        <xdr:cNvPr id="3" name="Arrow: Left 2">
          <a:extLst>
            <a:ext uri="{FF2B5EF4-FFF2-40B4-BE49-F238E27FC236}">
              <a16:creationId xmlns:a16="http://schemas.microsoft.com/office/drawing/2014/main" id="{AB868157-6C13-4ED4-93E9-33EE78402A92}"/>
            </a:ext>
          </a:extLst>
        </xdr:cNvPr>
        <xdr:cNvSpPr/>
      </xdr:nvSpPr>
      <xdr:spPr>
        <a:xfrm>
          <a:off x="103467" y="11298710"/>
          <a:ext cx="1232071" cy="165929"/>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10149</xdr:colOff>
      <xdr:row>95</xdr:row>
      <xdr:rowOff>30491</xdr:rowOff>
    </xdr:from>
    <xdr:to>
      <xdr:col>1</xdr:col>
      <xdr:colOff>1245609</xdr:colOff>
      <xdr:row>95</xdr:row>
      <xdr:rowOff>203183</xdr:rowOff>
    </xdr:to>
    <xdr:sp macro="" textlink="">
      <xdr:nvSpPr>
        <xdr:cNvPr id="4" name="Arrow: Left 3">
          <a:extLst>
            <a:ext uri="{FF2B5EF4-FFF2-40B4-BE49-F238E27FC236}">
              <a16:creationId xmlns:a16="http://schemas.microsoft.com/office/drawing/2014/main" id="{9396E4B0-EF2A-4726-BE86-1297BD3586CD}"/>
            </a:ext>
          </a:extLst>
        </xdr:cNvPr>
        <xdr:cNvSpPr/>
      </xdr:nvSpPr>
      <xdr:spPr>
        <a:xfrm>
          <a:off x="105399" y="20099666"/>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12400</xdr:colOff>
      <xdr:row>167</xdr:row>
      <xdr:rowOff>39770</xdr:rowOff>
    </xdr:from>
    <xdr:to>
      <xdr:col>1</xdr:col>
      <xdr:colOff>1247860</xdr:colOff>
      <xdr:row>167</xdr:row>
      <xdr:rowOff>212462</xdr:rowOff>
    </xdr:to>
    <xdr:sp macro="" textlink="">
      <xdr:nvSpPr>
        <xdr:cNvPr id="5" name="Arrow: Left 4">
          <a:extLst>
            <a:ext uri="{FF2B5EF4-FFF2-40B4-BE49-F238E27FC236}">
              <a16:creationId xmlns:a16="http://schemas.microsoft.com/office/drawing/2014/main" id="{66006AD7-5830-4044-82B8-9001B8010527}"/>
            </a:ext>
          </a:extLst>
        </xdr:cNvPr>
        <xdr:cNvSpPr/>
      </xdr:nvSpPr>
      <xdr:spPr>
        <a:xfrm>
          <a:off x="107650" y="37730195"/>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203</xdr:row>
      <xdr:rowOff>31622</xdr:rowOff>
    </xdr:from>
    <xdr:to>
      <xdr:col>1</xdr:col>
      <xdr:colOff>1253621</xdr:colOff>
      <xdr:row>203</xdr:row>
      <xdr:rowOff>200925</xdr:rowOff>
    </xdr:to>
    <xdr:sp macro="" textlink="">
      <xdr:nvSpPr>
        <xdr:cNvPr id="6" name="Arrow: Left 5">
          <a:extLst>
            <a:ext uri="{FF2B5EF4-FFF2-40B4-BE49-F238E27FC236}">
              <a16:creationId xmlns:a16="http://schemas.microsoft.com/office/drawing/2014/main" id="{BD88B175-33E9-4FD0-851F-CA699C7B9097}"/>
            </a:ext>
          </a:extLst>
        </xdr:cNvPr>
        <xdr:cNvSpPr/>
      </xdr:nvSpPr>
      <xdr:spPr>
        <a:xfrm>
          <a:off x="113411" y="3796017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12290</xdr:colOff>
      <xdr:row>131</xdr:row>
      <xdr:rowOff>50381</xdr:rowOff>
    </xdr:from>
    <xdr:to>
      <xdr:col>1</xdr:col>
      <xdr:colOff>1247750</xdr:colOff>
      <xdr:row>131</xdr:row>
      <xdr:rowOff>223073</xdr:rowOff>
    </xdr:to>
    <xdr:sp macro="" textlink="">
      <xdr:nvSpPr>
        <xdr:cNvPr id="7" name="Arrow: Left 6">
          <a:extLst>
            <a:ext uri="{FF2B5EF4-FFF2-40B4-BE49-F238E27FC236}">
              <a16:creationId xmlns:a16="http://schemas.microsoft.com/office/drawing/2014/main" id="{DD0EB9D1-B588-4B1F-AA07-C86577C6EFD1}"/>
            </a:ext>
          </a:extLst>
        </xdr:cNvPr>
        <xdr:cNvSpPr/>
      </xdr:nvSpPr>
      <xdr:spPr>
        <a:xfrm>
          <a:off x="107540" y="28930181"/>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239</xdr:row>
      <xdr:rowOff>31622</xdr:rowOff>
    </xdr:from>
    <xdr:to>
      <xdr:col>1</xdr:col>
      <xdr:colOff>1253621</xdr:colOff>
      <xdr:row>239</xdr:row>
      <xdr:rowOff>200925</xdr:rowOff>
    </xdr:to>
    <xdr:sp macro="" textlink="">
      <xdr:nvSpPr>
        <xdr:cNvPr id="8" name="Arrow: Left 7">
          <a:extLst>
            <a:ext uri="{FF2B5EF4-FFF2-40B4-BE49-F238E27FC236}">
              <a16:creationId xmlns:a16="http://schemas.microsoft.com/office/drawing/2014/main" id="{EAF7B6AE-5442-40CC-B2C4-2DC63FC29F29}"/>
            </a:ext>
          </a:extLst>
        </xdr:cNvPr>
        <xdr:cNvSpPr/>
      </xdr:nvSpPr>
      <xdr:spPr>
        <a:xfrm>
          <a:off x="113411" y="3819829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275</xdr:row>
      <xdr:rowOff>31622</xdr:rowOff>
    </xdr:from>
    <xdr:to>
      <xdr:col>1</xdr:col>
      <xdr:colOff>1253621</xdr:colOff>
      <xdr:row>275</xdr:row>
      <xdr:rowOff>200925</xdr:rowOff>
    </xdr:to>
    <xdr:sp macro="" textlink="">
      <xdr:nvSpPr>
        <xdr:cNvPr id="9" name="Arrow: Left 8">
          <a:extLst>
            <a:ext uri="{FF2B5EF4-FFF2-40B4-BE49-F238E27FC236}">
              <a16:creationId xmlns:a16="http://schemas.microsoft.com/office/drawing/2014/main" id="{B0882595-575E-4802-8DAB-F32F9ED37138}"/>
            </a:ext>
          </a:extLst>
        </xdr:cNvPr>
        <xdr:cNvSpPr/>
      </xdr:nvSpPr>
      <xdr:spPr>
        <a:xfrm>
          <a:off x="113411" y="3843642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311</xdr:row>
      <xdr:rowOff>31622</xdr:rowOff>
    </xdr:from>
    <xdr:to>
      <xdr:col>1</xdr:col>
      <xdr:colOff>1253621</xdr:colOff>
      <xdr:row>311</xdr:row>
      <xdr:rowOff>200925</xdr:rowOff>
    </xdr:to>
    <xdr:sp macro="" textlink="">
      <xdr:nvSpPr>
        <xdr:cNvPr id="10" name="Arrow: Left 9">
          <a:extLst>
            <a:ext uri="{FF2B5EF4-FFF2-40B4-BE49-F238E27FC236}">
              <a16:creationId xmlns:a16="http://schemas.microsoft.com/office/drawing/2014/main" id="{69D364BD-25F1-4341-BD87-2CAB96BA5F81}"/>
            </a:ext>
          </a:extLst>
        </xdr:cNvPr>
        <xdr:cNvSpPr/>
      </xdr:nvSpPr>
      <xdr:spPr>
        <a:xfrm>
          <a:off x="113411" y="3867454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18461</xdr:colOff>
      <xdr:row>19</xdr:row>
      <xdr:rowOff>49281</xdr:rowOff>
    </xdr:from>
    <xdr:to>
      <xdr:col>1</xdr:col>
      <xdr:colOff>1253921</xdr:colOff>
      <xdr:row>19</xdr:row>
      <xdr:rowOff>221973</xdr:rowOff>
    </xdr:to>
    <xdr:sp macro="" textlink="">
      <xdr:nvSpPr>
        <xdr:cNvPr id="11" name="Arrow: Left 10">
          <a:extLst>
            <a:ext uri="{FF2B5EF4-FFF2-40B4-BE49-F238E27FC236}">
              <a16:creationId xmlns:a16="http://schemas.microsoft.com/office/drawing/2014/main" id="{C22C7B84-6767-473A-9EE7-E9B9F226608F}"/>
            </a:ext>
          </a:extLst>
        </xdr:cNvPr>
        <xdr:cNvSpPr/>
      </xdr:nvSpPr>
      <xdr:spPr>
        <a:xfrm>
          <a:off x="113711" y="2830581"/>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347</xdr:row>
      <xdr:rowOff>31622</xdr:rowOff>
    </xdr:from>
    <xdr:to>
      <xdr:col>1</xdr:col>
      <xdr:colOff>1253621</xdr:colOff>
      <xdr:row>347</xdr:row>
      <xdr:rowOff>200925</xdr:rowOff>
    </xdr:to>
    <xdr:sp macro="" textlink="">
      <xdr:nvSpPr>
        <xdr:cNvPr id="12" name="Arrow: Left 11">
          <a:extLst>
            <a:ext uri="{FF2B5EF4-FFF2-40B4-BE49-F238E27FC236}">
              <a16:creationId xmlns:a16="http://schemas.microsoft.com/office/drawing/2014/main" id="{BC823194-938B-4EAC-AA21-CB8B8A6DBD76}"/>
            </a:ext>
          </a:extLst>
        </xdr:cNvPr>
        <xdr:cNvSpPr/>
      </xdr:nvSpPr>
      <xdr:spPr>
        <a:xfrm>
          <a:off x="113411" y="3891267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654</xdr:colOff>
      <xdr:row>23</xdr:row>
      <xdr:rowOff>37685</xdr:rowOff>
    </xdr:from>
    <xdr:to>
      <xdr:col>1</xdr:col>
      <xdr:colOff>1236114</xdr:colOff>
      <xdr:row>23</xdr:row>
      <xdr:rowOff>210377</xdr:rowOff>
    </xdr:to>
    <xdr:sp macro="" textlink="">
      <xdr:nvSpPr>
        <xdr:cNvPr id="2" name="Arrow: Left 1">
          <a:extLst>
            <a:ext uri="{FF2B5EF4-FFF2-40B4-BE49-F238E27FC236}">
              <a16:creationId xmlns:a16="http://schemas.microsoft.com/office/drawing/2014/main" id="{8DE58652-5634-44C2-916C-608A786E2ABE}"/>
            </a:ext>
          </a:extLst>
        </xdr:cNvPr>
        <xdr:cNvSpPr/>
      </xdr:nvSpPr>
      <xdr:spPr>
        <a:xfrm>
          <a:off x="67329" y="5124035"/>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8217</xdr:colOff>
      <xdr:row>59</xdr:row>
      <xdr:rowOff>40160</xdr:rowOff>
    </xdr:from>
    <xdr:to>
      <xdr:col>1</xdr:col>
      <xdr:colOff>1240288</xdr:colOff>
      <xdr:row>59</xdr:row>
      <xdr:rowOff>206089</xdr:rowOff>
    </xdr:to>
    <xdr:sp macro="" textlink="">
      <xdr:nvSpPr>
        <xdr:cNvPr id="3" name="Arrow: Left 2">
          <a:extLst>
            <a:ext uri="{FF2B5EF4-FFF2-40B4-BE49-F238E27FC236}">
              <a16:creationId xmlns:a16="http://schemas.microsoft.com/office/drawing/2014/main" id="{426D854F-D5FD-4AEC-87CF-7FE61529BF64}"/>
            </a:ext>
          </a:extLst>
        </xdr:cNvPr>
        <xdr:cNvSpPr/>
      </xdr:nvSpPr>
      <xdr:spPr>
        <a:xfrm>
          <a:off x="74892" y="13365635"/>
          <a:ext cx="1232071" cy="165929"/>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10149</xdr:colOff>
      <xdr:row>95</xdr:row>
      <xdr:rowOff>30491</xdr:rowOff>
    </xdr:from>
    <xdr:to>
      <xdr:col>1</xdr:col>
      <xdr:colOff>1245609</xdr:colOff>
      <xdr:row>95</xdr:row>
      <xdr:rowOff>203183</xdr:rowOff>
    </xdr:to>
    <xdr:sp macro="" textlink="">
      <xdr:nvSpPr>
        <xdr:cNvPr id="4" name="Arrow: Left 3">
          <a:extLst>
            <a:ext uri="{FF2B5EF4-FFF2-40B4-BE49-F238E27FC236}">
              <a16:creationId xmlns:a16="http://schemas.microsoft.com/office/drawing/2014/main" id="{38C5EEDF-AF38-4E79-B70F-472692600F47}"/>
            </a:ext>
          </a:extLst>
        </xdr:cNvPr>
        <xdr:cNvSpPr/>
      </xdr:nvSpPr>
      <xdr:spPr>
        <a:xfrm>
          <a:off x="76824" y="22166591"/>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12400</xdr:colOff>
      <xdr:row>167</xdr:row>
      <xdr:rowOff>39770</xdr:rowOff>
    </xdr:from>
    <xdr:to>
      <xdr:col>1</xdr:col>
      <xdr:colOff>1247860</xdr:colOff>
      <xdr:row>167</xdr:row>
      <xdr:rowOff>212462</xdr:rowOff>
    </xdr:to>
    <xdr:sp macro="" textlink="">
      <xdr:nvSpPr>
        <xdr:cNvPr id="5" name="Arrow: Left 4">
          <a:extLst>
            <a:ext uri="{FF2B5EF4-FFF2-40B4-BE49-F238E27FC236}">
              <a16:creationId xmlns:a16="http://schemas.microsoft.com/office/drawing/2014/main" id="{34FC6F65-FD25-4BAF-AC5B-E004A83014EB}"/>
            </a:ext>
          </a:extLst>
        </xdr:cNvPr>
        <xdr:cNvSpPr/>
      </xdr:nvSpPr>
      <xdr:spPr>
        <a:xfrm>
          <a:off x="79075" y="39797120"/>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203</xdr:row>
      <xdr:rowOff>31622</xdr:rowOff>
    </xdr:from>
    <xdr:to>
      <xdr:col>1</xdr:col>
      <xdr:colOff>1253621</xdr:colOff>
      <xdr:row>203</xdr:row>
      <xdr:rowOff>200925</xdr:rowOff>
    </xdr:to>
    <xdr:sp macro="" textlink="">
      <xdr:nvSpPr>
        <xdr:cNvPr id="6" name="Arrow: Left 5">
          <a:extLst>
            <a:ext uri="{FF2B5EF4-FFF2-40B4-BE49-F238E27FC236}">
              <a16:creationId xmlns:a16="http://schemas.microsoft.com/office/drawing/2014/main" id="{12E73DF7-C38F-4A65-B95C-148B715A1AEC}"/>
            </a:ext>
          </a:extLst>
        </xdr:cNvPr>
        <xdr:cNvSpPr/>
      </xdr:nvSpPr>
      <xdr:spPr>
        <a:xfrm>
          <a:off x="84836" y="4859959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12290</xdr:colOff>
      <xdr:row>131</xdr:row>
      <xdr:rowOff>50381</xdr:rowOff>
    </xdr:from>
    <xdr:to>
      <xdr:col>1</xdr:col>
      <xdr:colOff>1247750</xdr:colOff>
      <xdr:row>131</xdr:row>
      <xdr:rowOff>223073</xdr:rowOff>
    </xdr:to>
    <xdr:sp macro="" textlink="">
      <xdr:nvSpPr>
        <xdr:cNvPr id="7" name="Arrow: Left 6">
          <a:extLst>
            <a:ext uri="{FF2B5EF4-FFF2-40B4-BE49-F238E27FC236}">
              <a16:creationId xmlns:a16="http://schemas.microsoft.com/office/drawing/2014/main" id="{12FFE81F-A003-4EBA-9579-74BED56E46F1}"/>
            </a:ext>
          </a:extLst>
        </xdr:cNvPr>
        <xdr:cNvSpPr/>
      </xdr:nvSpPr>
      <xdr:spPr>
        <a:xfrm>
          <a:off x="78965" y="30997106"/>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239</xdr:row>
      <xdr:rowOff>31622</xdr:rowOff>
    </xdr:from>
    <xdr:to>
      <xdr:col>1</xdr:col>
      <xdr:colOff>1253621</xdr:colOff>
      <xdr:row>239</xdr:row>
      <xdr:rowOff>200925</xdr:rowOff>
    </xdr:to>
    <xdr:sp macro="" textlink="">
      <xdr:nvSpPr>
        <xdr:cNvPr id="8" name="Arrow: Left 7">
          <a:extLst>
            <a:ext uri="{FF2B5EF4-FFF2-40B4-BE49-F238E27FC236}">
              <a16:creationId xmlns:a16="http://schemas.microsoft.com/office/drawing/2014/main" id="{742EAB1F-7CF3-4DEB-9838-5D721F44A85C}"/>
            </a:ext>
          </a:extLst>
        </xdr:cNvPr>
        <xdr:cNvSpPr/>
      </xdr:nvSpPr>
      <xdr:spPr>
        <a:xfrm>
          <a:off x="84836" y="5741022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275</xdr:row>
      <xdr:rowOff>31622</xdr:rowOff>
    </xdr:from>
    <xdr:to>
      <xdr:col>1</xdr:col>
      <xdr:colOff>1253621</xdr:colOff>
      <xdr:row>275</xdr:row>
      <xdr:rowOff>200925</xdr:rowOff>
    </xdr:to>
    <xdr:sp macro="" textlink="">
      <xdr:nvSpPr>
        <xdr:cNvPr id="9" name="Arrow: Left 8">
          <a:extLst>
            <a:ext uri="{FF2B5EF4-FFF2-40B4-BE49-F238E27FC236}">
              <a16:creationId xmlns:a16="http://schemas.microsoft.com/office/drawing/2014/main" id="{675C2AF9-4335-4C09-ACC3-375C6E77014B}"/>
            </a:ext>
          </a:extLst>
        </xdr:cNvPr>
        <xdr:cNvSpPr/>
      </xdr:nvSpPr>
      <xdr:spPr>
        <a:xfrm>
          <a:off x="84836" y="6622084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311</xdr:row>
      <xdr:rowOff>31622</xdr:rowOff>
    </xdr:from>
    <xdr:to>
      <xdr:col>1</xdr:col>
      <xdr:colOff>1253621</xdr:colOff>
      <xdr:row>311</xdr:row>
      <xdr:rowOff>200925</xdr:rowOff>
    </xdr:to>
    <xdr:sp macro="" textlink="">
      <xdr:nvSpPr>
        <xdr:cNvPr id="10" name="Arrow: Left 9">
          <a:extLst>
            <a:ext uri="{FF2B5EF4-FFF2-40B4-BE49-F238E27FC236}">
              <a16:creationId xmlns:a16="http://schemas.microsoft.com/office/drawing/2014/main" id="{74FFACC6-AD63-442C-AD60-3F42DB73B41C}"/>
            </a:ext>
          </a:extLst>
        </xdr:cNvPr>
        <xdr:cNvSpPr/>
      </xdr:nvSpPr>
      <xdr:spPr>
        <a:xfrm>
          <a:off x="84836" y="6645897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18461</xdr:colOff>
      <xdr:row>19</xdr:row>
      <xdr:rowOff>49281</xdr:rowOff>
    </xdr:from>
    <xdr:to>
      <xdr:col>1</xdr:col>
      <xdr:colOff>1253921</xdr:colOff>
      <xdr:row>19</xdr:row>
      <xdr:rowOff>221973</xdr:rowOff>
    </xdr:to>
    <xdr:sp macro="" textlink="">
      <xdr:nvSpPr>
        <xdr:cNvPr id="11" name="Arrow: Left 10">
          <a:extLst>
            <a:ext uri="{FF2B5EF4-FFF2-40B4-BE49-F238E27FC236}">
              <a16:creationId xmlns:a16="http://schemas.microsoft.com/office/drawing/2014/main" id="{85003B35-B13E-486A-AACD-2EFAA7043D22}"/>
            </a:ext>
          </a:extLst>
        </xdr:cNvPr>
        <xdr:cNvSpPr/>
      </xdr:nvSpPr>
      <xdr:spPr>
        <a:xfrm>
          <a:off x="85136" y="4897506"/>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347</xdr:row>
      <xdr:rowOff>31622</xdr:rowOff>
    </xdr:from>
    <xdr:to>
      <xdr:col>1</xdr:col>
      <xdr:colOff>1253621</xdr:colOff>
      <xdr:row>347</xdr:row>
      <xdr:rowOff>200925</xdr:rowOff>
    </xdr:to>
    <xdr:sp macro="" textlink="">
      <xdr:nvSpPr>
        <xdr:cNvPr id="12" name="Arrow: Left 11">
          <a:extLst>
            <a:ext uri="{FF2B5EF4-FFF2-40B4-BE49-F238E27FC236}">
              <a16:creationId xmlns:a16="http://schemas.microsoft.com/office/drawing/2014/main" id="{A56D5631-B089-4A8F-AD73-15ED38BE16AE}"/>
            </a:ext>
          </a:extLst>
        </xdr:cNvPr>
        <xdr:cNvSpPr/>
      </xdr:nvSpPr>
      <xdr:spPr>
        <a:xfrm>
          <a:off x="84836" y="7526959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654</xdr:colOff>
      <xdr:row>23</xdr:row>
      <xdr:rowOff>37685</xdr:rowOff>
    </xdr:from>
    <xdr:to>
      <xdr:col>1</xdr:col>
      <xdr:colOff>1236114</xdr:colOff>
      <xdr:row>23</xdr:row>
      <xdr:rowOff>210377</xdr:rowOff>
    </xdr:to>
    <xdr:sp macro="" textlink="">
      <xdr:nvSpPr>
        <xdr:cNvPr id="2" name="Arrow: Left 1">
          <a:extLst>
            <a:ext uri="{FF2B5EF4-FFF2-40B4-BE49-F238E27FC236}">
              <a16:creationId xmlns:a16="http://schemas.microsoft.com/office/drawing/2014/main" id="{652191D8-6FB6-4B8C-B56B-23D21B3C8040}"/>
            </a:ext>
          </a:extLst>
        </xdr:cNvPr>
        <xdr:cNvSpPr/>
      </xdr:nvSpPr>
      <xdr:spPr>
        <a:xfrm>
          <a:off x="95904" y="3057110"/>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8217</xdr:colOff>
      <xdr:row>59</xdr:row>
      <xdr:rowOff>40160</xdr:rowOff>
    </xdr:from>
    <xdr:to>
      <xdr:col>1</xdr:col>
      <xdr:colOff>1240288</xdr:colOff>
      <xdr:row>59</xdr:row>
      <xdr:rowOff>206089</xdr:rowOff>
    </xdr:to>
    <xdr:sp macro="" textlink="">
      <xdr:nvSpPr>
        <xdr:cNvPr id="3" name="Arrow: Left 2">
          <a:extLst>
            <a:ext uri="{FF2B5EF4-FFF2-40B4-BE49-F238E27FC236}">
              <a16:creationId xmlns:a16="http://schemas.microsoft.com/office/drawing/2014/main" id="{32EF44B5-8989-4EF7-B58E-217AE68879C0}"/>
            </a:ext>
          </a:extLst>
        </xdr:cNvPr>
        <xdr:cNvSpPr/>
      </xdr:nvSpPr>
      <xdr:spPr>
        <a:xfrm>
          <a:off x="103467" y="11298710"/>
          <a:ext cx="1232071" cy="165929"/>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10149</xdr:colOff>
      <xdr:row>95</xdr:row>
      <xdr:rowOff>30491</xdr:rowOff>
    </xdr:from>
    <xdr:to>
      <xdr:col>1</xdr:col>
      <xdr:colOff>1245609</xdr:colOff>
      <xdr:row>95</xdr:row>
      <xdr:rowOff>203183</xdr:rowOff>
    </xdr:to>
    <xdr:sp macro="" textlink="">
      <xdr:nvSpPr>
        <xdr:cNvPr id="4" name="Arrow: Left 3">
          <a:extLst>
            <a:ext uri="{FF2B5EF4-FFF2-40B4-BE49-F238E27FC236}">
              <a16:creationId xmlns:a16="http://schemas.microsoft.com/office/drawing/2014/main" id="{B9B0D184-2157-47CB-B7DF-C3720464E403}"/>
            </a:ext>
          </a:extLst>
        </xdr:cNvPr>
        <xdr:cNvSpPr/>
      </xdr:nvSpPr>
      <xdr:spPr>
        <a:xfrm>
          <a:off x="105399" y="20099666"/>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12400</xdr:colOff>
      <xdr:row>167</xdr:row>
      <xdr:rowOff>39770</xdr:rowOff>
    </xdr:from>
    <xdr:to>
      <xdr:col>1</xdr:col>
      <xdr:colOff>1247860</xdr:colOff>
      <xdr:row>167</xdr:row>
      <xdr:rowOff>212462</xdr:rowOff>
    </xdr:to>
    <xdr:sp macro="" textlink="">
      <xdr:nvSpPr>
        <xdr:cNvPr id="5" name="Arrow: Left 4">
          <a:extLst>
            <a:ext uri="{FF2B5EF4-FFF2-40B4-BE49-F238E27FC236}">
              <a16:creationId xmlns:a16="http://schemas.microsoft.com/office/drawing/2014/main" id="{4F64668A-5081-4B79-AB3F-DD8605A26EBE}"/>
            </a:ext>
          </a:extLst>
        </xdr:cNvPr>
        <xdr:cNvSpPr/>
      </xdr:nvSpPr>
      <xdr:spPr>
        <a:xfrm>
          <a:off x="107650" y="37730195"/>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203</xdr:row>
      <xdr:rowOff>31622</xdr:rowOff>
    </xdr:from>
    <xdr:to>
      <xdr:col>1</xdr:col>
      <xdr:colOff>1253621</xdr:colOff>
      <xdr:row>203</xdr:row>
      <xdr:rowOff>200925</xdr:rowOff>
    </xdr:to>
    <xdr:sp macro="" textlink="">
      <xdr:nvSpPr>
        <xdr:cNvPr id="6" name="Arrow: Left 5">
          <a:extLst>
            <a:ext uri="{FF2B5EF4-FFF2-40B4-BE49-F238E27FC236}">
              <a16:creationId xmlns:a16="http://schemas.microsoft.com/office/drawing/2014/main" id="{3E4E4A32-90AE-4CBC-A342-D0FECFEED081}"/>
            </a:ext>
          </a:extLst>
        </xdr:cNvPr>
        <xdr:cNvSpPr/>
      </xdr:nvSpPr>
      <xdr:spPr>
        <a:xfrm>
          <a:off x="113411" y="4653267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12290</xdr:colOff>
      <xdr:row>131</xdr:row>
      <xdr:rowOff>50381</xdr:rowOff>
    </xdr:from>
    <xdr:to>
      <xdr:col>1</xdr:col>
      <xdr:colOff>1247750</xdr:colOff>
      <xdr:row>131</xdr:row>
      <xdr:rowOff>223073</xdr:rowOff>
    </xdr:to>
    <xdr:sp macro="" textlink="">
      <xdr:nvSpPr>
        <xdr:cNvPr id="7" name="Arrow: Left 6">
          <a:extLst>
            <a:ext uri="{FF2B5EF4-FFF2-40B4-BE49-F238E27FC236}">
              <a16:creationId xmlns:a16="http://schemas.microsoft.com/office/drawing/2014/main" id="{347A4CC9-C847-4F8D-9D1C-F4617D84ECA9}"/>
            </a:ext>
          </a:extLst>
        </xdr:cNvPr>
        <xdr:cNvSpPr/>
      </xdr:nvSpPr>
      <xdr:spPr>
        <a:xfrm>
          <a:off x="107540" y="28930181"/>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239</xdr:row>
      <xdr:rowOff>31622</xdr:rowOff>
    </xdr:from>
    <xdr:to>
      <xdr:col>1</xdr:col>
      <xdr:colOff>1253621</xdr:colOff>
      <xdr:row>239</xdr:row>
      <xdr:rowOff>200925</xdr:rowOff>
    </xdr:to>
    <xdr:sp macro="" textlink="">
      <xdr:nvSpPr>
        <xdr:cNvPr id="8" name="Arrow: Left 7">
          <a:extLst>
            <a:ext uri="{FF2B5EF4-FFF2-40B4-BE49-F238E27FC236}">
              <a16:creationId xmlns:a16="http://schemas.microsoft.com/office/drawing/2014/main" id="{ABA36030-F275-4912-97D3-EE0D8AA98A29}"/>
            </a:ext>
          </a:extLst>
        </xdr:cNvPr>
        <xdr:cNvSpPr/>
      </xdr:nvSpPr>
      <xdr:spPr>
        <a:xfrm>
          <a:off x="113411" y="5534329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275</xdr:row>
      <xdr:rowOff>31622</xdr:rowOff>
    </xdr:from>
    <xdr:to>
      <xdr:col>1</xdr:col>
      <xdr:colOff>1253621</xdr:colOff>
      <xdr:row>275</xdr:row>
      <xdr:rowOff>200925</xdr:rowOff>
    </xdr:to>
    <xdr:sp macro="" textlink="">
      <xdr:nvSpPr>
        <xdr:cNvPr id="9" name="Arrow: Left 8">
          <a:extLst>
            <a:ext uri="{FF2B5EF4-FFF2-40B4-BE49-F238E27FC236}">
              <a16:creationId xmlns:a16="http://schemas.microsoft.com/office/drawing/2014/main" id="{6426E393-7321-4D48-8266-9F7E56DBC04D}"/>
            </a:ext>
          </a:extLst>
        </xdr:cNvPr>
        <xdr:cNvSpPr/>
      </xdr:nvSpPr>
      <xdr:spPr>
        <a:xfrm>
          <a:off x="113411" y="6415392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311</xdr:row>
      <xdr:rowOff>31622</xdr:rowOff>
    </xdr:from>
    <xdr:to>
      <xdr:col>1</xdr:col>
      <xdr:colOff>1253621</xdr:colOff>
      <xdr:row>311</xdr:row>
      <xdr:rowOff>200925</xdr:rowOff>
    </xdr:to>
    <xdr:sp macro="" textlink="">
      <xdr:nvSpPr>
        <xdr:cNvPr id="10" name="Arrow: Left 9">
          <a:extLst>
            <a:ext uri="{FF2B5EF4-FFF2-40B4-BE49-F238E27FC236}">
              <a16:creationId xmlns:a16="http://schemas.microsoft.com/office/drawing/2014/main" id="{EC368846-1F46-45F5-9E13-1C50BA655728}"/>
            </a:ext>
          </a:extLst>
        </xdr:cNvPr>
        <xdr:cNvSpPr/>
      </xdr:nvSpPr>
      <xdr:spPr>
        <a:xfrm>
          <a:off x="113411" y="64392047"/>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18461</xdr:colOff>
      <xdr:row>19</xdr:row>
      <xdr:rowOff>49281</xdr:rowOff>
    </xdr:from>
    <xdr:to>
      <xdr:col>1</xdr:col>
      <xdr:colOff>1253921</xdr:colOff>
      <xdr:row>19</xdr:row>
      <xdr:rowOff>221973</xdr:rowOff>
    </xdr:to>
    <xdr:sp macro="" textlink="">
      <xdr:nvSpPr>
        <xdr:cNvPr id="11" name="Arrow: Left 10">
          <a:extLst>
            <a:ext uri="{FF2B5EF4-FFF2-40B4-BE49-F238E27FC236}">
              <a16:creationId xmlns:a16="http://schemas.microsoft.com/office/drawing/2014/main" id="{23E093EE-886E-4BF1-80E7-DE9A540CC77E}"/>
            </a:ext>
          </a:extLst>
        </xdr:cNvPr>
        <xdr:cNvSpPr/>
      </xdr:nvSpPr>
      <xdr:spPr>
        <a:xfrm>
          <a:off x="113711" y="2830581"/>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18161</xdr:colOff>
      <xdr:row>347</xdr:row>
      <xdr:rowOff>31622</xdr:rowOff>
    </xdr:from>
    <xdr:to>
      <xdr:col>1</xdr:col>
      <xdr:colOff>1253621</xdr:colOff>
      <xdr:row>347</xdr:row>
      <xdr:rowOff>200925</xdr:rowOff>
    </xdr:to>
    <xdr:sp macro="" textlink="">
      <xdr:nvSpPr>
        <xdr:cNvPr id="12" name="Arrow: Left 11">
          <a:extLst>
            <a:ext uri="{FF2B5EF4-FFF2-40B4-BE49-F238E27FC236}">
              <a16:creationId xmlns:a16="http://schemas.microsoft.com/office/drawing/2014/main" id="{387C2A28-7266-4784-BB24-D5A8A84C31F5}"/>
            </a:ext>
          </a:extLst>
        </xdr:cNvPr>
        <xdr:cNvSpPr/>
      </xdr:nvSpPr>
      <xdr:spPr>
        <a:xfrm>
          <a:off x="113411" y="73202672"/>
          <a:ext cx="1235460" cy="169303"/>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1033615</xdr:colOff>
      <xdr:row>35</xdr:row>
      <xdr:rowOff>446319</xdr:rowOff>
    </xdr:from>
    <xdr:to>
      <xdr:col>9</xdr:col>
      <xdr:colOff>2499631</xdr:colOff>
      <xdr:row>78</xdr:row>
      <xdr:rowOff>57308</xdr:rowOff>
    </xdr:to>
    <xdr:pic>
      <xdr:nvPicPr>
        <xdr:cNvPr id="3" name="Picture 2">
          <a:extLst>
            <a:ext uri="{FF2B5EF4-FFF2-40B4-BE49-F238E27FC236}">
              <a16:creationId xmlns:a16="http://schemas.microsoft.com/office/drawing/2014/main" id="{FBEB47CC-D9EF-DC09-6CD4-00A6C8B6F390}"/>
            </a:ext>
          </a:extLst>
        </xdr:cNvPr>
        <xdr:cNvPicPr>
          <a:picLocks noChangeAspect="1"/>
        </xdr:cNvPicPr>
      </xdr:nvPicPr>
      <xdr:blipFill>
        <a:blip xmlns:r="http://schemas.openxmlformats.org/officeDocument/2006/relationships" r:embed="rId1"/>
        <a:stretch>
          <a:fillRect/>
        </a:stretch>
      </xdr:blipFill>
      <xdr:spPr>
        <a:xfrm>
          <a:off x="9253690" y="7780569"/>
          <a:ext cx="6971466" cy="8758913"/>
        </a:xfrm>
        <a:prstGeom prst="rect">
          <a:avLst/>
        </a:prstGeom>
      </xdr:spPr>
    </xdr:pic>
    <xdr:clientData/>
  </xdr:twoCellAnchor>
  <xdr:twoCellAnchor editAs="oneCell">
    <xdr:from>
      <xdr:col>0</xdr:col>
      <xdr:colOff>1</xdr:colOff>
      <xdr:row>36</xdr:row>
      <xdr:rowOff>1126</xdr:rowOff>
    </xdr:from>
    <xdr:to>
      <xdr:col>5</xdr:col>
      <xdr:colOff>582707</xdr:colOff>
      <xdr:row>66</xdr:row>
      <xdr:rowOff>132787</xdr:rowOff>
    </xdr:to>
    <xdr:pic>
      <xdr:nvPicPr>
        <xdr:cNvPr id="4" name="Picture 1">
          <a:extLst>
            <a:ext uri="{FF2B5EF4-FFF2-40B4-BE49-F238E27FC236}">
              <a16:creationId xmlns:a16="http://schemas.microsoft.com/office/drawing/2014/main" id="{2C381B9D-9D0C-4F32-A129-6CD245D94F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 y="8954626"/>
          <a:ext cx="8796618" cy="58466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43</xdr:row>
      <xdr:rowOff>277085</xdr:rowOff>
    </xdr:from>
    <xdr:to>
      <xdr:col>2</xdr:col>
      <xdr:colOff>638175</xdr:colOff>
      <xdr:row>49</xdr:row>
      <xdr:rowOff>46569</xdr:rowOff>
    </xdr:to>
    <xdr:pic>
      <xdr:nvPicPr>
        <xdr:cNvPr id="2" name="Picture 136" descr="Mayfair Brackets">
          <a:extLst>
            <a:ext uri="{FF2B5EF4-FFF2-40B4-BE49-F238E27FC236}">
              <a16:creationId xmlns:a16="http://schemas.microsoft.com/office/drawing/2014/main" id="{BF3EEDE6-30B0-432F-9573-57714B0F814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09600" y="7125560"/>
          <a:ext cx="1219200" cy="855334"/>
        </a:xfrm>
        <a:prstGeom prst="rect">
          <a:avLst/>
        </a:prstGeom>
        <a:noFill/>
      </xdr:spPr>
    </xdr:pic>
    <xdr:clientData/>
  </xdr:twoCellAnchor>
  <xdr:oneCellAnchor>
    <xdr:from>
      <xdr:col>1</xdr:col>
      <xdr:colOff>238125</xdr:colOff>
      <xdr:row>201</xdr:row>
      <xdr:rowOff>0</xdr:rowOff>
    </xdr:from>
    <xdr:ext cx="1456911" cy="852830"/>
    <xdr:pic>
      <xdr:nvPicPr>
        <xdr:cNvPr id="3" name="Picture 17" descr="fixed screen 16;9 copy">
          <a:extLst>
            <a:ext uri="{FF2B5EF4-FFF2-40B4-BE49-F238E27FC236}">
              <a16:creationId xmlns:a16="http://schemas.microsoft.com/office/drawing/2014/main" id="{7545BED7-812A-442A-A8EA-B6113E7D98AF}"/>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47725" y="32546925"/>
          <a:ext cx="1456911" cy="852830"/>
        </a:xfrm>
        <a:prstGeom prst="rect">
          <a:avLst/>
        </a:prstGeom>
        <a:noFill/>
      </xdr:spPr>
    </xdr:pic>
    <xdr:clientData/>
  </xdr:oneCellAnchor>
  <xdr:twoCellAnchor>
    <xdr:from>
      <xdr:col>1</xdr:col>
      <xdr:colOff>923926</xdr:colOff>
      <xdr:row>14</xdr:row>
      <xdr:rowOff>76201</xdr:rowOff>
    </xdr:from>
    <xdr:to>
      <xdr:col>2</xdr:col>
      <xdr:colOff>638081</xdr:colOff>
      <xdr:row>16</xdr:row>
      <xdr:rowOff>208493</xdr:rowOff>
    </xdr:to>
    <xdr:pic>
      <xdr:nvPicPr>
        <xdr:cNvPr id="4" name="Picture 18" descr="SWS_thumb">
          <a:extLst>
            <a:ext uri="{FF2B5EF4-FFF2-40B4-BE49-F238E27FC236}">
              <a16:creationId xmlns:a16="http://schemas.microsoft.com/office/drawing/2014/main" id="{621311C8-95C1-4C02-BC49-B87C1DA91019}"/>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219201" y="2343151"/>
          <a:ext cx="609505" cy="408517"/>
        </a:xfrm>
        <a:prstGeom prst="rect">
          <a:avLst/>
        </a:prstGeom>
        <a:noFill/>
      </xdr:spPr>
    </xdr:pic>
    <xdr:clientData/>
  </xdr:twoCellAnchor>
  <xdr:twoCellAnchor>
    <xdr:from>
      <xdr:col>1</xdr:col>
      <xdr:colOff>438150</xdr:colOff>
      <xdr:row>253</xdr:row>
      <xdr:rowOff>257175</xdr:rowOff>
    </xdr:from>
    <xdr:to>
      <xdr:col>2</xdr:col>
      <xdr:colOff>280416</xdr:colOff>
      <xdr:row>256</xdr:row>
      <xdr:rowOff>176742</xdr:rowOff>
    </xdr:to>
    <xdr:pic>
      <xdr:nvPicPr>
        <xdr:cNvPr id="5" name="Picture 19" descr="STS-thumb">
          <a:extLst>
            <a:ext uri="{FF2B5EF4-FFF2-40B4-BE49-F238E27FC236}">
              <a16:creationId xmlns:a16="http://schemas.microsoft.com/office/drawing/2014/main" id="{2144E196-4BF2-4235-997F-443AF0A9345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047750" y="41128950"/>
          <a:ext cx="451866" cy="481542"/>
        </a:xfrm>
        <a:prstGeom prst="rect">
          <a:avLst/>
        </a:prstGeom>
        <a:noFill/>
      </xdr:spPr>
    </xdr:pic>
    <xdr:clientData/>
  </xdr:twoCellAnchor>
  <xdr:twoCellAnchor>
    <xdr:from>
      <xdr:col>1</xdr:col>
      <xdr:colOff>866775</xdr:colOff>
      <xdr:row>20</xdr:row>
      <xdr:rowOff>104775</xdr:rowOff>
    </xdr:from>
    <xdr:to>
      <xdr:col>2</xdr:col>
      <xdr:colOff>714375</xdr:colOff>
      <xdr:row>22</xdr:row>
      <xdr:rowOff>267757</xdr:rowOff>
    </xdr:to>
    <xdr:pic>
      <xdr:nvPicPr>
        <xdr:cNvPr id="6" name="Picture 21" descr="SWS_thumb">
          <a:extLst>
            <a:ext uri="{FF2B5EF4-FFF2-40B4-BE49-F238E27FC236}">
              <a16:creationId xmlns:a16="http://schemas.microsoft.com/office/drawing/2014/main" id="{9E413481-4D48-4F05-A802-E7A45929D193}"/>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219200" y="3343275"/>
          <a:ext cx="609600" cy="382057"/>
        </a:xfrm>
        <a:prstGeom prst="rect">
          <a:avLst/>
        </a:prstGeom>
        <a:noFill/>
      </xdr:spPr>
    </xdr:pic>
    <xdr:clientData/>
  </xdr:twoCellAnchor>
  <xdr:twoCellAnchor>
    <xdr:from>
      <xdr:col>1</xdr:col>
      <xdr:colOff>914400</xdr:colOff>
      <xdr:row>26</xdr:row>
      <xdr:rowOff>161925</xdr:rowOff>
    </xdr:from>
    <xdr:to>
      <xdr:col>2</xdr:col>
      <xdr:colOff>819150</xdr:colOff>
      <xdr:row>28</xdr:row>
      <xdr:rowOff>116416</xdr:rowOff>
    </xdr:to>
    <xdr:pic>
      <xdr:nvPicPr>
        <xdr:cNvPr id="7" name="Picture 22" descr="SWS_thumb">
          <a:extLst>
            <a:ext uri="{FF2B5EF4-FFF2-40B4-BE49-F238E27FC236}">
              <a16:creationId xmlns:a16="http://schemas.microsoft.com/office/drawing/2014/main" id="{CC2E184D-54F2-4BDF-997B-132F57C7098B}"/>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219200" y="4371975"/>
          <a:ext cx="609600" cy="278341"/>
        </a:xfrm>
        <a:prstGeom prst="rect">
          <a:avLst/>
        </a:prstGeom>
        <a:noFill/>
      </xdr:spPr>
    </xdr:pic>
    <xdr:clientData/>
  </xdr:twoCellAnchor>
  <xdr:twoCellAnchor>
    <xdr:from>
      <xdr:col>1</xdr:col>
      <xdr:colOff>320950</xdr:colOff>
      <xdr:row>313</xdr:row>
      <xdr:rowOff>110573</xdr:rowOff>
    </xdr:from>
    <xdr:to>
      <xdr:col>2</xdr:col>
      <xdr:colOff>540025</xdr:colOff>
      <xdr:row>316</xdr:row>
      <xdr:rowOff>24848</xdr:rowOff>
    </xdr:to>
    <xdr:pic>
      <xdr:nvPicPr>
        <xdr:cNvPr id="8" name="Picture 74" descr="wavey_fastfold copy">
          <a:extLst>
            <a:ext uri="{FF2B5EF4-FFF2-40B4-BE49-F238E27FC236}">
              <a16:creationId xmlns:a16="http://schemas.microsoft.com/office/drawing/2014/main" id="{756654C9-16E6-4EC7-AEAE-B0D47949B50A}"/>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930550" y="50793098"/>
          <a:ext cx="828675" cy="400050"/>
        </a:xfrm>
        <a:prstGeom prst="rect">
          <a:avLst/>
        </a:prstGeom>
        <a:noFill/>
      </xdr:spPr>
    </xdr:pic>
    <xdr:clientData/>
  </xdr:twoCellAnchor>
  <xdr:twoCellAnchor>
    <xdr:from>
      <xdr:col>1</xdr:col>
      <xdr:colOff>76200</xdr:colOff>
      <xdr:row>14</xdr:row>
      <xdr:rowOff>76200</xdr:rowOff>
    </xdr:from>
    <xdr:to>
      <xdr:col>1</xdr:col>
      <xdr:colOff>800100</xdr:colOff>
      <xdr:row>15</xdr:row>
      <xdr:rowOff>309035</xdr:rowOff>
    </xdr:to>
    <xdr:pic>
      <xdr:nvPicPr>
        <xdr:cNvPr id="9" name="Picture 94" descr="eNDCAP-CUTAROUND copy">
          <a:extLst>
            <a:ext uri="{FF2B5EF4-FFF2-40B4-BE49-F238E27FC236}">
              <a16:creationId xmlns:a16="http://schemas.microsoft.com/office/drawing/2014/main" id="{345A263C-3F38-4BC2-990D-2A82C59825D8}"/>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685800" y="2343150"/>
          <a:ext cx="533400" cy="251885"/>
        </a:xfrm>
        <a:prstGeom prst="rect">
          <a:avLst/>
        </a:prstGeom>
        <a:noFill/>
      </xdr:spPr>
    </xdr:pic>
    <xdr:clientData/>
  </xdr:twoCellAnchor>
  <xdr:twoCellAnchor>
    <xdr:from>
      <xdr:col>1</xdr:col>
      <xdr:colOff>0</xdr:colOff>
      <xdr:row>22</xdr:row>
      <xdr:rowOff>47625</xdr:rowOff>
    </xdr:from>
    <xdr:to>
      <xdr:col>1</xdr:col>
      <xdr:colOff>733425</xdr:colOff>
      <xdr:row>23</xdr:row>
      <xdr:rowOff>298448</xdr:rowOff>
    </xdr:to>
    <xdr:pic>
      <xdr:nvPicPr>
        <xdr:cNvPr id="10" name="Picture 95" descr="eNDCAP-CUTAROUND copy">
          <a:extLst>
            <a:ext uri="{FF2B5EF4-FFF2-40B4-BE49-F238E27FC236}">
              <a16:creationId xmlns:a16="http://schemas.microsoft.com/office/drawing/2014/main" id="{79A59C22-BD5B-494C-BF95-4A602B163189}"/>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609600" y="3609975"/>
          <a:ext cx="609600" cy="279398"/>
        </a:xfrm>
        <a:prstGeom prst="rect">
          <a:avLst/>
        </a:prstGeom>
        <a:noFill/>
      </xdr:spPr>
    </xdr:pic>
    <xdr:clientData/>
  </xdr:twoCellAnchor>
  <xdr:twoCellAnchor>
    <xdr:from>
      <xdr:col>1</xdr:col>
      <xdr:colOff>190500</xdr:colOff>
      <xdr:row>29</xdr:row>
      <xdr:rowOff>76200</xdr:rowOff>
    </xdr:from>
    <xdr:to>
      <xdr:col>1</xdr:col>
      <xdr:colOff>923925</xdr:colOff>
      <xdr:row>31</xdr:row>
      <xdr:rowOff>5291</xdr:rowOff>
    </xdr:to>
    <xdr:pic>
      <xdr:nvPicPr>
        <xdr:cNvPr id="11" name="Picture 96" descr="eNDCAP-CUTAROUND copy">
          <a:extLst>
            <a:ext uri="{FF2B5EF4-FFF2-40B4-BE49-F238E27FC236}">
              <a16:creationId xmlns:a16="http://schemas.microsoft.com/office/drawing/2014/main" id="{44A2DAA9-9135-4E17-A1BF-73ED2D6E8ED4}"/>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00100" y="4772025"/>
          <a:ext cx="419100" cy="252941"/>
        </a:xfrm>
        <a:prstGeom prst="rect">
          <a:avLst/>
        </a:prstGeom>
        <a:noFill/>
      </xdr:spPr>
    </xdr:pic>
    <xdr:clientData/>
  </xdr:twoCellAnchor>
  <xdr:twoCellAnchor>
    <xdr:from>
      <xdr:col>1</xdr:col>
      <xdr:colOff>47625</xdr:colOff>
      <xdr:row>92</xdr:row>
      <xdr:rowOff>57150</xdr:rowOff>
    </xdr:from>
    <xdr:to>
      <xdr:col>2</xdr:col>
      <xdr:colOff>866775</xdr:colOff>
      <xdr:row>94</xdr:row>
      <xdr:rowOff>289729</xdr:rowOff>
    </xdr:to>
    <xdr:pic>
      <xdr:nvPicPr>
        <xdr:cNvPr id="12" name="Picture 105" descr="eNDSMALLCUTOUT">
          <a:extLst>
            <a:ext uri="{FF2B5EF4-FFF2-40B4-BE49-F238E27FC236}">
              <a16:creationId xmlns:a16="http://schemas.microsoft.com/office/drawing/2014/main" id="{F4DB0E59-94B0-4A6A-B5BC-073D257912F9}"/>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657225" y="14954250"/>
          <a:ext cx="1171575" cy="432604"/>
        </a:xfrm>
        <a:prstGeom prst="rect">
          <a:avLst/>
        </a:prstGeom>
        <a:noFill/>
      </xdr:spPr>
    </xdr:pic>
    <xdr:clientData/>
  </xdr:twoCellAnchor>
  <xdr:twoCellAnchor>
    <xdr:from>
      <xdr:col>1</xdr:col>
      <xdr:colOff>238125</xdr:colOff>
      <xdr:row>181</xdr:row>
      <xdr:rowOff>0</xdr:rowOff>
    </xdr:from>
    <xdr:to>
      <xdr:col>2</xdr:col>
      <xdr:colOff>676275</xdr:colOff>
      <xdr:row>183</xdr:row>
      <xdr:rowOff>197587</xdr:rowOff>
    </xdr:to>
    <xdr:pic>
      <xdr:nvPicPr>
        <xdr:cNvPr id="13" name="Picture 113" descr="e">
          <a:extLst>
            <a:ext uri="{FF2B5EF4-FFF2-40B4-BE49-F238E27FC236}">
              <a16:creationId xmlns:a16="http://schemas.microsoft.com/office/drawing/2014/main" id="{D2B3AE08-C9EF-4F18-AA13-D00CD0EAF6B5}"/>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47725" y="29308425"/>
          <a:ext cx="981075" cy="483337"/>
        </a:xfrm>
        <a:prstGeom prst="rect">
          <a:avLst/>
        </a:prstGeom>
        <a:noFill/>
      </xdr:spPr>
    </xdr:pic>
    <xdr:clientData/>
  </xdr:twoCellAnchor>
  <xdr:twoCellAnchor>
    <xdr:from>
      <xdr:col>1</xdr:col>
      <xdr:colOff>0</xdr:colOff>
      <xdr:row>38</xdr:row>
      <xdr:rowOff>114300</xdr:rowOff>
    </xdr:from>
    <xdr:to>
      <xdr:col>2</xdr:col>
      <xdr:colOff>571500</xdr:colOff>
      <xdr:row>42</xdr:row>
      <xdr:rowOff>230718</xdr:rowOff>
    </xdr:to>
    <xdr:pic>
      <xdr:nvPicPr>
        <xdr:cNvPr id="14" name="Picture 135" descr="small Image copy">
          <a:extLst>
            <a:ext uri="{FF2B5EF4-FFF2-40B4-BE49-F238E27FC236}">
              <a16:creationId xmlns:a16="http://schemas.microsoft.com/office/drawing/2014/main" id="{4EC48D59-5FAA-4C2D-8B96-3776E6AC68A4}"/>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609600" y="6267450"/>
          <a:ext cx="1181100" cy="697443"/>
        </a:xfrm>
        <a:prstGeom prst="rect">
          <a:avLst/>
        </a:prstGeom>
        <a:noFill/>
      </xdr:spPr>
    </xdr:pic>
    <xdr:clientData/>
  </xdr:twoCellAnchor>
  <xdr:twoCellAnchor>
    <xdr:from>
      <xdr:col>1</xdr:col>
      <xdr:colOff>38100</xdr:colOff>
      <xdr:row>386</xdr:row>
      <xdr:rowOff>66675</xdr:rowOff>
    </xdr:from>
    <xdr:to>
      <xdr:col>2</xdr:col>
      <xdr:colOff>495300</xdr:colOff>
      <xdr:row>388</xdr:row>
      <xdr:rowOff>148166</xdr:rowOff>
    </xdr:to>
    <xdr:pic>
      <xdr:nvPicPr>
        <xdr:cNvPr id="15" name="Picture 149" descr="Audio Lectern">
          <a:extLst>
            <a:ext uri="{FF2B5EF4-FFF2-40B4-BE49-F238E27FC236}">
              <a16:creationId xmlns:a16="http://schemas.microsoft.com/office/drawing/2014/main" id="{591BCB9E-7D49-429F-82F5-A8D90A0D6DC1}"/>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647700" y="62569725"/>
          <a:ext cx="1066800" cy="405341"/>
        </a:xfrm>
        <a:prstGeom prst="rect">
          <a:avLst/>
        </a:prstGeom>
        <a:noFill/>
      </xdr:spPr>
    </xdr:pic>
    <xdr:clientData/>
  </xdr:twoCellAnchor>
  <xdr:twoCellAnchor>
    <xdr:from>
      <xdr:col>1</xdr:col>
      <xdr:colOff>28575</xdr:colOff>
      <xdr:row>9</xdr:row>
      <xdr:rowOff>0</xdr:rowOff>
    </xdr:from>
    <xdr:to>
      <xdr:col>2</xdr:col>
      <xdr:colOff>200025</xdr:colOff>
      <xdr:row>11</xdr:row>
      <xdr:rowOff>276225</xdr:rowOff>
    </xdr:to>
    <xdr:pic>
      <xdr:nvPicPr>
        <xdr:cNvPr id="16" name="Picture 156" descr="SAPPHIRE%20EASY%20REACH%20POLE%20200">
          <a:extLst>
            <a:ext uri="{FF2B5EF4-FFF2-40B4-BE49-F238E27FC236}">
              <a16:creationId xmlns:a16="http://schemas.microsoft.com/office/drawing/2014/main" id="{A834D601-2012-489B-A5CD-A63BECF1F8C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638175" y="1457325"/>
          <a:ext cx="781050" cy="485775"/>
        </a:xfrm>
        <a:prstGeom prst="rect">
          <a:avLst/>
        </a:prstGeom>
        <a:noFill/>
      </xdr:spPr>
    </xdr:pic>
    <xdr:clientData/>
  </xdr:twoCellAnchor>
  <xdr:twoCellAnchor>
    <xdr:from>
      <xdr:col>1</xdr:col>
      <xdr:colOff>19050</xdr:colOff>
      <xdr:row>54</xdr:row>
      <xdr:rowOff>1</xdr:rowOff>
    </xdr:from>
    <xdr:to>
      <xdr:col>2</xdr:col>
      <xdr:colOff>28575</xdr:colOff>
      <xdr:row>55</xdr:row>
      <xdr:rowOff>239150</xdr:rowOff>
    </xdr:to>
    <xdr:pic>
      <xdr:nvPicPr>
        <xdr:cNvPr id="17" name="Picture 158" descr="screen%20and%20projector%20sensors-200">
          <a:extLst>
            <a:ext uri="{FF2B5EF4-FFF2-40B4-BE49-F238E27FC236}">
              <a16:creationId xmlns:a16="http://schemas.microsoft.com/office/drawing/2014/main" id="{E1B03509-273F-4650-BA93-635BCA318D6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628650" y="8743951"/>
          <a:ext cx="619125" cy="324874"/>
        </a:xfrm>
        <a:prstGeom prst="rect">
          <a:avLst/>
        </a:prstGeom>
        <a:noFill/>
      </xdr:spPr>
    </xdr:pic>
    <xdr:clientData/>
  </xdr:twoCellAnchor>
  <xdr:twoCellAnchor>
    <xdr:from>
      <xdr:col>1</xdr:col>
      <xdr:colOff>0</xdr:colOff>
      <xdr:row>262</xdr:row>
      <xdr:rowOff>209550</xdr:rowOff>
    </xdr:from>
    <xdr:to>
      <xdr:col>2</xdr:col>
      <xdr:colOff>478708</xdr:colOff>
      <xdr:row>265</xdr:row>
      <xdr:rowOff>0</xdr:rowOff>
    </xdr:to>
    <xdr:pic>
      <xdr:nvPicPr>
        <xdr:cNvPr id="18" name="Picture 17" descr="thumbnailFRONT.jpg">
          <a:extLst>
            <a:ext uri="{FF2B5EF4-FFF2-40B4-BE49-F238E27FC236}">
              <a16:creationId xmlns:a16="http://schemas.microsoft.com/office/drawing/2014/main" id="{7C7D6B69-19E6-46F3-82E1-3218F1D5880E}"/>
            </a:ext>
          </a:extLst>
        </xdr:cNvPr>
        <xdr:cNvPicPr>
          <a:picLocks noChangeAspect="1"/>
        </xdr:cNvPicPr>
      </xdr:nvPicPr>
      <xdr:blipFill>
        <a:blip xmlns:r="http://schemas.openxmlformats.org/officeDocument/2006/relationships" r:embed="rId15" cstate="print"/>
        <a:stretch>
          <a:fillRect/>
        </a:stretch>
      </xdr:blipFill>
      <xdr:spPr>
        <a:xfrm>
          <a:off x="609600" y="42586275"/>
          <a:ext cx="1088308" cy="323850"/>
        </a:xfrm>
        <a:prstGeom prst="rect">
          <a:avLst/>
        </a:prstGeom>
      </xdr:spPr>
    </xdr:pic>
    <xdr:clientData/>
  </xdr:twoCellAnchor>
  <xdr:twoCellAnchor>
    <xdr:from>
      <xdr:col>1</xdr:col>
      <xdr:colOff>212035</xdr:colOff>
      <xdr:row>279</xdr:row>
      <xdr:rowOff>49694</xdr:rowOff>
    </xdr:from>
    <xdr:to>
      <xdr:col>2</xdr:col>
      <xdr:colOff>604630</xdr:colOff>
      <xdr:row>282</xdr:row>
      <xdr:rowOff>0</xdr:rowOff>
    </xdr:to>
    <xdr:pic>
      <xdr:nvPicPr>
        <xdr:cNvPr id="19" name="Picture 18" descr="thumbnailFRONT.jpg">
          <a:extLst>
            <a:ext uri="{FF2B5EF4-FFF2-40B4-BE49-F238E27FC236}">
              <a16:creationId xmlns:a16="http://schemas.microsoft.com/office/drawing/2014/main" id="{4C18E6EC-1E61-46B7-B4E7-89EB79719DF1}"/>
            </a:ext>
          </a:extLst>
        </xdr:cNvPr>
        <xdr:cNvPicPr>
          <a:picLocks noChangeAspect="1"/>
        </xdr:cNvPicPr>
      </xdr:nvPicPr>
      <xdr:blipFill>
        <a:blip xmlns:r="http://schemas.openxmlformats.org/officeDocument/2006/relationships" r:embed="rId15" cstate="print"/>
        <a:stretch>
          <a:fillRect/>
        </a:stretch>
      </xdr:blipFill>
      <xdr:spPr>
        <a:xfrm>
          <a:off x="821635" y="45226769"/>
          <a:ext cx="1002195" cy="436081"/>
        </a:xfrm>
        <a:prstGeom prst="rect">
          <a:avLst/>
        </a:prstGeom>
      </xdr:spPr>
    </xdr:pic>
    <xdr:clientData/>
  </xdr:twoCellAnchor>
  <xdr:twoCellAnchor>
    <xdr:from>
      <xdr:col>1</xdr:col>
      <xdr:colOff>552865</xdr:colOff>
      <xdr:row>345</xdr:row>
      <xdr:rowOff>21271</xdr:rowOff>
    </xdr:from>
    <xdr:to>
      <xdr:col>2</xdr:col>
      <xdr:colOff>223630</xdr:colOff>
      <xdr:row>346</xdr:row>
      <xdr:rowOff>276374</xdr:rowOff>
    </xdr:to>
    <xdr:pic>
      <xdr:nvPicPr>
        <xdr:cNvPr id="20" name="Picture 109">
          <a:extLst>
            <a:ext uri="{FF2B5EF4-FFF2-40B4-BE49-F238E27FC236}">
              <a16:creationId xmlns:a16="http://schemas.microsoft.com/office/drawing/2014/main" id="{FC6D732D-7AAF-4AC9-8459-E142BA65EA45}"/>
            </a:ext>
          </a:extLst>
        </xdr:cNvPr>
        <xdr:cNvPicPr>
          <a:picLocks noChangeAspect="1" noChangeArrowheads="1"/>
        </xdr:cNvPicPr>
      </xdr:nvPicPr>
      <xdr:blipFill>
        <a:blip xmlns:r="http://schemas.openxmlformats.org/officeDocument/2006/relationships" r:embed="rId16" cstate="print"/>
        <a:srcRect/>
        <a:stretch>
          <a:fillRect/>
        </a:stretch>
      </xdr:blipFill>
      <xdr:spPr bwMode="auto">
        <a:xfrm>
          <a:off x="1162465" y="55885396"/>
          <a:ext cx="280365" cy="302728"/>
        </a:xfrm>
        <a:prstGeom prst="rect">
          <a:avLst/>
        </a:prstGeom>
        <a:noFill/>
        <a:ln w="1">
          <a:noFill/>
          <a:miter lim="800000"/>
          <a:headEnd/>
          <a:tailEnd type="none" w="med" len="med"/>
        </a:ln>
        <a:effectLst/>
      </xdr:spPr>
    </xdr:pic>
    <xdr:clientData/>
  </xdr:twoCellAnchor>
  <xdr:twoCellAnchor>
    <xdr:from>
      <xdr:col>1</xdr:col>
      <xdr:colOff>323850</xdr:colOff>
      <xdr:row>350</xdr:row>
      <xdr:rowOff>38100</xdr:rowOff>
    </xdr:from>
    <xdr:to>
      <xdr:col>2</xdr:col>
      <xdr:colOff>342900</xdr:colOff>
      <xdr:row>354</xdr:row>
      <xdr:rowOff>206375</xdr:rowOff>
    </xdr:to>
    <xdr:pic>
      <xdr:nvPicPr>
        <xdr:cNvPr id="21" name="Picture 110">
          <a:extLst>
            <a:ext uri="{FF2B5EF4-FFF2-40B4-BE49-F238E27FC236}">
              <a16:creationId xmlns:a16="http://schemas.microsoft.com/office/drawing/2014/main" id="{C4BE6876-0C19-47CD-A7C1-3818174EC1D9}"/>
            </a:ext>
          </a:extLst>
        </xdr:cNvPr>
        <xdr:cNvPicPr>
          <a:picLocks noChangeAspect="1" noChangeArrowheads="1"/>
        </xdr:cNvPicPr>
      </xdr:nvPicPr>
      <xdr:blipFill>
        <a:blip xmlns:r="http://schemas.openxmlformats.org/officeDocument/2006/relationships" r:embed="rId17" cstate="print"/>
        <a:srcRect/>
        <a:stretch>
          <a:fillRect/>
        </a:stretch>
      </xdr:blipFill>
      <xdr:spPr bwMode="auto">
        <a:xfrm>
          <a:off x="933450" y="56711850"/>
          <a:ext cx="628650" cy="768350"/>
        </a:xfrm>
        <a:prstGeom prst="rect">
          <a:avLst/>
        </a:prstGeom>
        <a:noFill/>
        <a:ln w="1">
          <a:noFill/>
          <a:miter lim="800000"/>
          <a:headEnd/>
          <a:tailEnd type="none" w="med" len="med"/>
        </a:ln>
        <a:effectLst/>
      </xdr:spPr>
    </xdr:pic>
    <xdr:clientData/>
  </xdr:twoCellAnchor>
  <xdr:twoCellAnchor>
    <xdr:from>
      <xdr:col>1</xdr:col>
      <xdr:colOff>304217</xdr:colOff>
      <xdr:row>355</xdr:row>
      <xdr:rowOff>179577</xdr:rowOff>
    </xdr:from>
    <xdr:to>
      <xdr:col>2</xdr:col>
      <xdr:colOff>609600</xdr:colOff>
      <xdr:row>358</xdr:row>
      <xdr:rowOff>93985</xdr:rowOff>
    </xdr:to>
    <xdr:pic>
      <xdr:nvPicPr>
        <xdr:cNvPr id="22" name="Picture 111">
          <a:extLst>
            <a:ext uri="{FF2B5EF4-FFF2-40B4-BE49-F238E27FC236}">
              <a16:creationId xmlns:a16="http://schemas.microsoft.com/office/drawing/2014/main" id="{5DA7E244-C07D-49DA-9A2A-FE597C56B642}"/>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913817" y="57643902"/>
          <a:ext cx="914983" cy="419233"/>
        </a:xfrm>
        <a:prstGeom prst="rect">
          <a:avLst/>
        </a:prstGeom>
        <a:noFill/>
        <a:ln w="1">
          <a:noFill/>
          <a:miter lim="800000"/>
          <a:headEnd/>
          <a:tailEnd type="none" w="med" len="med"/>
        </a:ln>
        <a:effectLst/>
      </xdr:spPr>
    </xdr:pic>
    <xdr:clientData/>
  </xdr:twoCellAnchor>
  <xdr:twoCellAnchor>
    <xdr:from>
      <xdr:col>1</xdr:col>
      <xdr:colOff>371475</xdr:colOff>
      <xdr:row>358</xdr:row>
      <xdr:rowOff>97536</xdr:rowOff>
    </xdr:from>
    <xdr:to>
      <xdr:col>2</xdr:col>
      <xdr:colOff>657225</xdr:colOff>
      <xdr:row>362</xdr:row>
      <xdr:rowOff>242081</xdr:rowOff>
    </xdr:to>
    <xdr:pic>
      <xdr:nvPicPr>
        <xdr:cNvPr id="23" name="Picture 112">
          <a:extLst>
            <a:ext uri="{FF2B5EF4-FFF2-40B4-BE49-F238E27FC236}">
              <a16:creationId xmlns:a16="http://schemas.microsoft.com/office/drawing/2014/main" id="{2E46D272-48CE-4A0B-9098-24A026F76E9C}"/>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981075" y="58066686"/>
          <a:ext cx="847725" cy="716045"/>
        </a:xfrm>
        <a:prstGeom prst="rect">
          <a:avLst/>
        </a:prstGeom>
        <a:noFill/>
        <a:ln w="1">
          <a:noFill/>
          <a:miter lim="800000"/>
          <a:headEnd/>
          <a:tailEnd type="none" w="med" len="med"/>
        </a:ln>
        <a:effectLst/>
      </xdr:spPr>
    </xdr:pic>
    <xdr:clientData/>
  </xdr:twoCellAnchor>
  <xdr:twoCellAnchor>
    <xdr:from>
      <xdr:col>1</xdr:col>
      <xdr:colOff>142875</xdr:colOff>
      <xdr:row>382</xdr:row>
      <xdr:rowOff>95250</xdr:rowOff>
    </xdr:from>
    <xdr:to>
      <xdr:col>2</xdr:col>
      <xdr:colOff>122491</xdr:colOff>
      <xdr:row>382</xdr:row>
      <xdr:rowOff>1110191</xdr:rowOff>
    </xdr:to>
    <xdr:pic>
      <xdr:nvPicPr>
        <xdr:cNvPr id="24" name="Picture 113">
          <a:extLst>
            <a:ext uri="{FF2B5EF4-FFF2-40B4-BE49-F238E27FC236}">
              <a16:creationId xmlns:a16="http://schemas.microsoft.com/office/drawing/2014/main" id="{AAEF2D72-99E1-4BE6-94D8-7518FD02F506}"/>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752475" y="61950600"/>
          <a:ext cx="589216" cy="62441"/>
        </a:xfrm>
        <a:prstGeom prst="rect">
          <a:avLst/>
        </a:prstGeom>
        <a:noFill/>
        <a:ln w="1">
          <a:noFill/>
          <a:miter lim="800000"/>
          <a:headEnd/>
          <a:tailEnd type="none" w="med" len="med"/>
        </a:ln>
        <a:effectLst/>
      </xdr:spPr>
    </xdr:pic>
    <xdr:clientData/>
  </xdr:twoCellAnchor>
  <xdr:twoCellAnchor>
    <xdr:from>
      <xdr:col>1</xdr:col>
      <xdr:colOff>266700</xdr:colOff>
      <xdr:row>383</xdr:row>
      <xdr:rowOff>160782</xdr:rowOff>
    </xdr:from>
    <xdr:to>
      <xdr:col>2</xdr:col>
      <xdr:colOff>238125</xdr:colOff>
      <xdr:row>384</xdr:row>
      <xdr:rowOff>615950</xdr:rowOff>
    </xdr:to>
    <xdr:pic>
      <xdr:nvPicPr>
        <xdr:cNvPr id="25" name="Picture 114">
          <a:extLst>
            <a:ext uri="{FF2B5EF4-FFF2-40B4-BE49-F238E27FC236}">
              <a16:creationId xmlns:a16="http://schemas.microsoft.com/office/drawing/2014/main" id="{DEA21A3C-544B-4DD7-9C85-C71FA2838A89}"/>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876300" y="62178057"/>
          <a:ext cx="581025" cy="159893"/>
        </a:xfrm>
        <a:prstGeom prst="rect">
          <a:avLst/>
        </a:prstGeom>
        <a:noFill/>
        <a:ln w="1">
          <a:noFill/>
          <a:miter lim="800000"/>
          <a:headEnd/>
          <a:tailEnd type="none" w="med" len="med"/>
        </a:ln>
        <a:effectLst/>
      </xdr:spPr>
    </xdr:pic>
    <xdr:clientData/>
  </xdr:twoCellAnchor>
  <xdr:twoCellAnchor>
    <xdr:from>
      <xdr:col>1</xdr:col>
      <xdr:colOff>15956</xdr:colOff>
      <xdr:row>390</xdr:row>
      <xdr:rowOff>419454</xdr:rowOff>
    </xdr:from>
    <xdr:to>
      <xdr:col>2</xdr:col>
      <xdr:colOff>852650</xdr:colOff>
      <xdr:row>394</xdr:row>
      <xdr:rowOff>252159</xdr:rowOff>
    </xdr:to>
    <xdr:pic>
      <xdr:nvPicPr>
        <xdr:cNvPr id="26" name="Picture 122">
          <a:extLst>
            <a:ext uri="{FF2B5EF4-FFF2-40B4-BE49-F238E27FC236}">
              <a16:creationId xmlns:a16="http://schemas.microsoft.com/office/drawing/2014/main" id="{5CC014F7-5F33-48B3-996D-081D42199B87}"/>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625556" y="63313029"/>
          <a:ext cx="1198644" cy="651855"/>
        </a:xfrm>
        <a:prstGeom prst="rect">
          <a:avLst/>
        </a:prstGeom>
        <a:noFill/>
        <a:ln w="1">
          <a:noFill/>
          <a:miter lim="800000"/>
          <a:headEnd/>
          <a:tailEnd type="none" w="med" len="med"/>
        </a:ln>
        <a:effectLst/>
      </xdr:spPr>
    </xdr:pic>
    <xdr:clientData/>
  </xdr:twoCellAnchor>
  <xdr:twoCellAnchor>
    <xdr:from>
      <xdr:col>1</xdr:col>
      <xdr:colOff>309563</xdr:colOff>
      <xdr:row>376</xdr:row>
      <xdr:rowOff>14287</xdr:rowOff>
    </xdr:from>
    <xdr:to>
      <xdr:col>2</xdr:col>
      <xdr:colOff>500063</xdr:colOff>
      <xdr:row>377</xdr:row>
      <xdr:rowOff>106362</xdr:rowOff>
    </xdr:to>
    <xdr:pic>
      <xdr:nvPicPr>
        <xdr:cNvPr id="27" name="Picture 120">
          <a:extLst>
            <a:ext uri="{FF2B5EF4-FFF2-40B4-BE49-F238E27FC236}">
              <a16:creationId xmlns:a16="http://schemas.microsoft.com/office/drawing/2014/main" id="{C5DC9950-4699-41D6-A644-E269384FB9E4}"/>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919163" y="60898087"/>
          <a:ext cx="800100" cy="254000"/>
        </a:xfrm>
        <a:prstGeom prst="rect">
          <a:avLst/>
        </a:prstGeom>
        <a:noFill/>
        <a:ln w="1">
          <a:noFill/>
          <a:miter lim="800000"/>
          <a:headEnd/>
          <a:tailEnd type="none" w="med" len="med"/>
        </a:ln>
        <a:effectLst/>
      </xdr:spPr>
    </xdr:pic>
    <xdr:clientData/>
  </xdr:twoCellAnchor>
  <xdr:twoCellAnchor>
    <xdr:from>
      <xdr:col>1</xdr:col>
      <xdr:colOff>428624</xdr:colOff>
      <xdr:row>375</xdr:row>
      <xdr:rowOff>28575</xdr:rowOff>
    </xdr:from>
    <xdr:to>
      <xdr:col>2</xdr:col>
      <xdr:colOff>166687</xdr:colOff>
      <xdr:row>376</xdr:row>
      <xdr:rowOff>124885</xdr:rowOff>
    </xdr:to>
    <xdr:pic>
      <xdr:nvPicPr>
        <xdr:cNvPr id="28" name="Picture 120">
          <a:extLst>
            <a:ext uri="{FF2B5EF4-FFF2-40B4-BE49-F238E27FC236}">
              <a16:creationId xmlns:a16="http://schemas.microsoft.com/office/drawing/2014/main" id="{6D55D098-B850-469C-9DE8-E6A5F6C1DB4D}"/>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038224" y="60750450"/>
          <a:ext cx="347663" cy="258235"/>
        </a:xfrm>
        <a:prstGeom prst="rect">
          <a:avLst/>
        </a:prstGeom>
        <a:noFill/>
        <a:ln w="1">
          <a:noFill/>
          <a:miter lim="800000"/>
          <a:headEnd/>
          <a:tailEnd type="none" w="med" len="med"/>
        </a:ln>
        <a:effectLst/>
      </xdr:spPr>
    </xdr:pic>
    <xdr:clientData/>
  </xdr:twoCellAnchor>
  <xdr:twoCellAnchor>
    <xdr:from>
      <xdr:col>1</xdr:col>
      <xdr:colOff>92868</xdr:colOff>
      <xdr:row>377</xdr:row>
      <xdr:rowOff>50007</xdr:rowOff>
    </xdr:from>
    <xdr:to>
      <xdr:col>2</xdr:col>
      <xdr:colOff>714374</xdr:colOff>
      <xdr:row>378</xdr:row>
      <xdr:rowOff>144464</xdr:rowOff>
    </xdr:to>
    <xdr:pic>
      <xdr:nvPicPr>
        <xdr:cNvPr id="29" name="Picture 120">
          <a:extLst>
            <a:ext uri="{FF2B5EF4-FFF2-40B4-BE49-F238E27FC236}">
              <a16:creationId xmlns:a16="http://schemas.microsoft.com/office/drawing/2014/main" id="{85E0DFA2-D76A-438E-9F6B-D4212B746F11}"/>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702468" y="61095732"/>
          <a:ext cx="1126331" cy="256382"/>
        </a:xfrm>
        <a:prstGeom prst="rect">
          <a:avLst/>
        </a:prstGeom>
        <a:noFill/>
        <a:ln w="1">
          <a:noFill/>
          <a:miter lim="800000"/>
          <a:headEnd/>
          <a:tailEnd type="none" w="med" len="med"/>
        </a:ln>
        <a:effectLst/>
      </xdr:spPr>
    </xdr:pic>
    <xdr:clientData/>
  </xdr:twoCellAnchor>
  <xdr:twoCellAnchor>
    <xdr:from>
      <xdr:col>1</xdr:col>
      <xdr:colOff>257175</xdr:colOff>
      <xdr:row>246</xdr:row>
      <xdr:rowOff>76201</xdr:rowOff>
    </xdr:from>
    <xdr:to>
      <xdr:col>2</xdr:col>
      <xdr:colOff>514350</xdr:colOff>
      <xdr:row>248</xdr:row>
      <xdr:rowOff>290761</xdr:rowOff>
    </xdr:to>
    <xdr:pic>
      <xdr:nvPicPr>
        <xdr:cNvPr id="30" name="Picture 29" descr="Front5050-view-vsmall.jpg">
          <a:extLst>
            <a:ext uri="{FF2B5EF4-FFF2-40B4-BE49-F238E27FC236}">
              <a16:creationId xmlns:a16="http://schemas.microsoft.com/office/drawing/2014/main" id="{7FA94D84-ED23-4858-83C1-62613CB46823}"/>
            </a:ext>
          </a:extLst>
        </xdr:cNvPr>
        <xdr:cNvPicPr>
          <a:picLocks noChangeAspect="1"/>
        </xdr:cNvPicPr>
      </xdr:nvPicPr>
      <xdr:blipFill>
        <a:blip xmlns:r="http://schemas.openxmlformats.org/officeDocument/2006/relationships" r:embed="rId24" cstate="print"/>
        <a:stretch>
          <a:fillRect/>
        </a:stretch>
      </xdr:blipFill>
      <xdr:spPr>
        <a:xfrm>
          <a:off x="866775" y="39909751"/>
          <a:ext cx="866775" cy="405060"/>
        </a:xfrm>
        <a:prstGeom prst="rect">
          <a:avLst/>
        </a:prstGeom>
      </xdr:spPr>
    </xdr:pic>
    <xdr:clientData/>
  </xdr:twoCellAnchor>
  <xdr:twoCellAnchor>
    <xdr:from>
      <xdr:col>0</xdr:col>
      <xdr:colOff>257174</xdr:colOff>
      <xdr:row>173</xdr:row>
      <xdr:rowOff>18501</xdr:rowOff>
    </xdr:from>
    <xdr:to>
      <xdr:col>3</xdr:col>
      <xdr:colOff>9525</xdr:colOff>
      <xdr:row>176</xdr:row>
      <xdr:rowOff>104775</xdr:rowOff>
    </xdr:to>
    <xdr:pic>
      <xdr:nvPicPr>
        <xdr:cNvPr id="31" name="Picture 30" descr="inceiling-screen-(breakdown)2.jpg">
          <a:extLst>
            <a:ext uri="{FF2B5EF4-FFF2-40B4-BE49-F238E27FC236}">
              <a16:creationId xmlns:a16="http://schemas.microsoft.com/office/drawing/2014/main" id="{493CD13A-DF67-437E-A654-C56B15E0A2A5}"/>
            </a:ext>
          </a:extLst>
        </xdr:cNvPr>
        <xdr:cNvPicPr>
          <a:picLocks noChangeAspect="1"/>
        </xdr:cNvPicPr>
      </xdr:nvPicPr>
      <xdr:blipFill>
        <a:blip xmlns:r="http://schemas.openxmlformats.org/officeDocument/2006/relationships" r:embed="rId25" cstate="print"/>
        <a:stretch>
          <a:fillRect/>
        </a:stretch>
      </xdr:blipFill>
      <xdr:spPr>
        <a:xfrm>
          <a:off x="257174" y="28031526"/>
          <a:ext cx="1581151" cy="572049"/>
        </a:xfrm>
        <a:prstGeom prst="rect">
          <a:avLst/>
        </a:prstGeom>
      </xdr:spPr>
    </xdr:pic>
    <xdr:clientData/>
  </xdr:twoCellAnchor>
  <xdr:twoCellAnchor>
    <xdr:from>
      <xdr:col>1</xdr:col>
      <xdr:colOff>114300</xdr:colOff>
      <xdr:row>193</xdr:row>
      <xdr:rowOff>28575</xdr:rowOff>
    </xdr:from>
    <xdr:to>
      <xdr:col>2</xdr:col>
      <xdr:colOff>695325</xdr:colOff>
      <xdr:row>195</xdr:row>
      <xdr:rowOff>275165</xdr:rowOff>
    </xdr:to>
    <xdr:pic>
      <xdr:nvPicPr>
        <xdr:cNvPr id="32" name="Picture 31" descr="C:\Users\Owner\AppData\Local\Microsoft\Windows\Temporary Internet Files\Content.Outlook\X55D9OOR\installation bracket (Smartmove) photo2 (strip) (2).jpg">
          <a:extLst>
            <a:ext uri="{FF2B5EF4-FFF2-40B4-BE49-F238E27FC236}">
              <a16:creationId xmlns:a16="http://schemas.microsoft.com/office/drawing/2014/main" id="{FF079FF9-DC71-4C1B-BEEA-94A32D654BAC}"/>
            </a:ext>
          </a:extLst>
        </xdr:cNvPr>
        <xdr:cNvPicPr/>
      </xdr:nvPicPr>
      <xdr:blipFill>
        <a:blip xmlns:r="http://schemas.openxmlformats.org/officeDocument/2006/relationships" r:embed="rId26" cstate="print"/>
        <a:srcRect/>
        <a:stretch>
          <a:fillRect/>
        </a:stretch>
      </xdr:blipFill>
      <xdr:spPr bwMode="auto">
        <a:xfrm>
          <a:off x="723900" y="31280100"/>
          <a:ext cx="1104900" cy="456140"/>
        </a:xfrm>
        <a:prstGeom prst="rect">
          <a:avLst/>
        </a:prstGeom>
        <a:noFill/>
        <a:ln w="9525">
          <a:noFill/>
          <a:miter lim="800000"/>
          <a:headEnd/>
          <a:tailEnd/>
        </a:ln>
      </xdr:spPr>
    </xdr:pic>
    <xdr:clientData/>
  </xdr:twoCellAnchor>
  <xdr:twoCellAnchor>
    <xdr:from>
      <xdr:col>1</xdr:col>
      <xdr:colOff>108089</xdr:colOff>
      <xdr:row>128</xdr:row>
      <xdr:rowOff>32302</xdr:rowOff>
    </xdr:from>
    <xdr:to>
      <xdr:col>2</xdr:col>
      <xdr:colOff>755788</xdr:colOff>
      <xdr:row>129</xdr:row>
      <xdr:rowOff>188982</xdr:rowOff>
    </xdr:to>
    <xdr:pic>
      <xdr:nvPicPr>
        <xdr:cNvPr id="33" name="Picture 32" descr="C:\Users\Owner\Music\tabtensioned-Whitecasecloseup-750p[1].jpg">
          <a:extLst>
            <a:ext uri="{FF2B5EF4-FFF2-40B4-BE49-F238E27FC236}">
              <a16:creationId xmlns:a16="http://schemas.microsoft.com/office/drawing/2014/main" id="{B5A9F399-B949-4DD8-95F1-665E02407714}"/>
            </a:ext>
          </a:extLst>
        </xdr:cNvPr>
        <xdr:cNvPicPr/>
      </xdr:nvPicPr>
      <xdr:blipFill>
        <a:blip xmlns:r="http://schemas.openxmlformats.org/officeDocument/2006/relationships" r:embed="rId27" cstate="print"/>
        <a:srcRect/>
        <a:stretch>
          <a:fillRect/>
        </a:stretch>
      </xdr:blipFill>
      <xdr:spPr bwMode="auto">
        <a:xfrm>
          <a:off x="717689" y="20758702"/>
          <a:ext cx="1114424" cy="290030"/>
        </a:xfrm>
        <a:prstGeom prst="rect">
          <a:avLst/>
        </a:prstGeom>
        <a:noFill/>
        <a:ln w="9525">
          <a:noFill/>
          <a:miter lim="800000"/>
          <a:headEnd/>
          <a:tailEnd/>
        </a:ln>
      </xdr:spPr>
    </xdr:pic>
    <xdr:clientData/>
  </xdr:twoCellAnchor>
  <xdr:twoCellAnchor>
    <xdr:from>
      <xdr:col>1</xdr:col>
      <xdr:colOff>169379</xdr:colOff>
      <xdr:row>129</xdr:row>
      <xdr:rowOff>263385</xdr:rowOff>
    </xdr:from>
    <xdr:to>
      <xdr:col>2</xdr:col>
      <xdr:colOff>817079</xdr:colOff>
      <xdr:row>132</xdr:row>
      <xdr:rowOff>283100</xdr:rowOff>
    </xdr:to>
    <xdr:pic>
      <xdr:nvPicPr>
        <xdr:cNvPr id="34" name="Picture 33" descr="C:\Users\Owner\Music\tabtensionRearwhitecase-750p[1].jpg">
          <a:extLst>
            <a:ext uri="{FF2B5EF4-FFF2-40B4-BE49-F238E27FC236}">
              <a16:creationId xmlns:a16="http://schemas.microsoft.com/office/drawing/2014/main" id="{4A4DC5D5-7265-4238-9989-FEC0014F3242}"/>
            </a:ext>
          </a:extLst>
        </xdr:cNvPr>
        <xdr:cNvPicPr/>
      </xdr:nvPicPr>
      <xdr:blipFill>
        <a:blip xmlns:r="http://schemas.openxmlformats.org/officeDocument/2006/relationships" r:embed="rId28" cstate="print"/>
        <a:srcRect/>
        <a:stretch>
          <a:fillRect/>
        </a:stretch>
      </xdr:blipFill>
      <xdr:spPr bwMode="auto">
        <a:xfrm>
          <a:off x="778979" y="21046935"/>
          <a:ext cx="1047750" cy="486440"/>
        </a:xfrm>
        <a:prstGeom prst="rect">
          <a:avLst/>
        </a:prstGeom>
        <a:noFill/>
        <a:ln w="9525">
          <a:noFill/>
          <a:miter lim="800000"/>
          <a:headEnd/>
          <a:tailEnd/>
        </a:ln>
      </xdr:spPr>
    </xdr:pic>
    <xdr:clientData/>
  </xdr:twoCellAnchor>
  <xdr:twoCellAnchor>
    <xdr:from>
      <xdr:col>1</xdr:col>
      <xdr:colOff>76200</xdr:colOff>
      <xdr:row>228</xdr:row>
      <xdr:rowOff>66675</xdr:rowOff>
    </xdr:from>
    <xdr:to>
      <xdr:col>2</xdr:col>
      <xdr:colOff>628650</xdr:colOff>
      <xdr:row>231</xdr:row>
      <xdr:rowOff>198783</xdr:rowOff>
    </xdr:to>
    <xdr:pic>
      <xdr:nvPicPr>
        <xdr:cNvPr id="35" name="Picture 17" descr="fixed screen 16;9 copy">
          <a:extLst>
            <a:ext uri="{FF2B5EF4-FFF2-40B4-BE49-F238E27FC236}">
              <a16:creationId xmlns:a16="http://schemas.microsoft.com/office/drawing/2014/main" id="{50C25770-E29D-4242-94C8-BC6774B50375}"/>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85800" y="36985575"/>
          <a:ext cx="1143000" cy="579783"/>
        </a:xfrm>
        <a:prstGeom prst="rect">
          <a:avLst/>
        </a:prstGeom>
        <a:noFill/>
      </xdr:spPr>
    </xdr:pic>
    <xdr:clientData/>
  </xdr:twoCellAnchor>
  <mc:AlternateContent xmlns:mc="http://schemas.openxmlformats.org/markup-compatibility/2006">
    <mc:Choice xmlns:a14="http://schemas.microsoft.com/office/drawing/2010/main" Requires="a14">
      <xdr:twoCellAnchor>
        <xdr:from>
          <xdr:col>1</xdr:col>
          <xdr:colOff>561975</xdr:colOff>
          <xdr:row>87</xdr:row>
          <xdr:rowOff>180975</xdr:rowOff>
        </xdr:from>
        <xdr:to>
          <xdr:col>2</xdr:col>
          <xdr:colOff>447675</xdr:colOff>
          <xdr:row>90</xdr:row>
          <xdr:rowOff>695325</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A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428625</xdr:colOff>
          <xdr:row>258</xdr:row>
          <xdr:rowOff>123825</xdr:rowOff>
        </xdr:from>
        <xdr:to>
          <xdr:col>2</xdr:col>
          <xdr:colOff>381000</xdr:colOff>
          <xdr:row>260</xdr:row>
          <xdr:rowOff>85725</xdr:rowOff>
        </xdr:to>
        <xdr:sp macro="" textlink="">
          <xdr:nvSpPr>
            <xdr:cNvPr id="10242" name="Object 2" hidden="1">
              <a:extLst>
                <a:ext uri="{63B3BB69-23CF-44E3-9099-C40C66FF867C}">
                  <a14:compatExt spid="_x0000_s10242"/>
                </a:ext>
                <a:ext uri="{FF2B5EF4-FFF2-40B4-BE49-F238E27FC236}">
                  <a16:creationId xmlns:a16="http://schemas.microsoft.com/office/drawing/2014/main" id="{00000000-0008-0000-0A00-000002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180975</xdr:colOff>
          <xdr:row>296</xdr:row>
          <xdr:rowOff>180975</xdr:rowOff>
        </xdr:from>
        <xdr:to>
          <xdr:col>2</xdr:col>
          <xdr:colOff>666750</xdr:colOff>
          <xdr:row>299</xdr:row>
          <xdr:rowOff>266700</xdr:rowOff>
        </xdr:to>
        <xdr:sp macro="" textlink="">
          <xdr:nvSpPr>
            <xdr:cNvPr id="10243" name="Object 3" hidden="1">
              <a:extLst>
                <a:ext uri="{63B3BB69-23CF-44E3-9099-C40C66FF867C}">
                  <a14:compatExt spid="_x0000_s10243"/>
                </a:ext>
                <a:ext uri="{FF2B5EF4-FFF2-40B4-BE49-F238E27FC236}">
                  <a16:creationId xmlns:a16="http://schemas.microsoft.com/office/drawing/2014/main" id="{00000000-0008-0000-0A00-000003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219075</xdr:colOff>
          <xdr:row>369</xdr:row>
          <xdr:rowOff>28575</xdr:rowOff>
        </xdr:from>
        <xdr:to>
          <xdr:col>2</xdr:col>
          <xdr:colOff>676275</xdr:colOff>
          <xdr:row>369</xdr:row>
          <xdr:rowOff>647700</xdr:rowOff>
        </xdr:to>
        <xdr:sp macro="" textlink="">
          <xdr:nvSpPr>
            <xdr:cNvPr id="10244" name="Object 4" hidden="1">
              <a:extLst>
                <a:ext uri="{63B3BB69-23CF-44E3-9099-C40C66FF867C}">
                  <a14:compatExt spid="_x0000_s10244"/>
                </a:ext>
                <a:ext uri="{FF2B5EF4-FFF2-40B4-BE49-F238E27FC236}">
                  <a16:creationId xmlns:a16="http://schemas.microsoft.com/office/drawing/2014/main" id="{00000000-0008-0000-0A00-000004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xdr:col>
      <xdr:colOff>458028</xdr:colOff>
      <xdr:row>238</xdr:row>
      <xdr:rowOff>63574</xdr:rowOff>
    </xdr:from>
    <xdr:to>
      <xdr:col>2</xdr:col>
      <xdr:colOff>496956</xdr:colOff>
      <xdr:row>240</xdr:row>
      <xdr:rowOff>271670</xdr:rowOff>
    </xdr:to>
    <xdr:pic>
      <xdr:nvPicPr>
        <xdr:cNvPr id="36" name="Picture 35">
          <a:extLst>
            <a:ext uri="{FF2B5EF4-FFF2-40B4-BE49-F238E27FC236}">
              <a16:creationId xmlns:a16="http://schemas.microsoft.com/office/drawing/2014/main" id="{F8BE8794-E587-4577-9943-F6DE1FE946DB}"/>
            </a:ext>
          </a:extLst>
        </xdr:cNvPr>
        <xdr:cNvPicPr>
          <a:picLocks noChangeAspect="1"/>
        </xdr:cNvPicPr>
      </xdr:nvPicPr>
      <xdr:blipFill>
        <a:blip xmlns:r="http://schemas.openxmlformats.org/officeDocument/2006/relationships" r:embed="rId29"/>
        <a:stretch>
          <a:fillRect/>
        </a:stretch>
      </xdr:blipFill>
      <xdr:spPr>
        <a:xfrm>
          <a:off x="1067628" y="38601724"/>
          <a:ext cx="648528" cy="417646"/>
        </a:xfrm>
        <a:prstGeom prst="rect">
          <a:avLst/>
        </a:prstGeom>
      </xdr:spPr>
    </xdr:pic>
    <xdr:clientData/>
  </xdr:twoCellAnchor>
  <xdr:twoCellAnchor>
    <xdr:from>
      <xdr:col>1</xdr:col>
      <xdr:colOff>381001</xdr:colOff>
      <xdr:row>366</xdr:row>
      <xdr:rowOff>0</xdr:rowOff>
    </xdr:from>
    <xdr:to>
      <xdr:col>2</xdr:col>
      <xdr:colOff>327025</xdr:colOff>
      <xdr:row>367</xdr:row>
      <xdr:rowOff>149086</xdr:rowOff>
    </xdr:to>
    <xdr:pic>
      <xdr:nvPicPr>
        <xdr:cNvPr id="37" name="Picture 36">
          <a:extLst>
            <a:ext uri="{FF2B5EF4-FFF2-40B4-BE49-F238E27FC236}">
              <a16:creationId xmlns:a16="http://schemas.microsoft.com/office/drawing/2014/main" id="{3774BA22-2332-4530-AABA-7BB9099D11CF}"/>
            </a:ext>
          </a:extLst>
        </xdr:cNvPr>
        <xdr:cNvPicPr>
          <a:picLocks noChangeAspect="1"/>
        </xdr:cNvPicPr>
      </xdr:nvPicPr>
      <xdr:blipFill>
        <a:blip xmlns:r="http://schemas.openxmlformats.org/officeDocument/2006/relationships" r:embed="rId30"/>
        <a:stretch>
          <a:fillRect/>
        </a:stretch>
      </xdr:blipFill>
      <xdr:spPr>
        <a:xfrm>
          <a:off x="990601" y="59264550"/>
          <a:ext cx="555624" cy="311011"/>
        </a:xfrm>
        <a:prstGeom prst="rect">
          <a:avLst/>
        </a:prstGeom>
      </xdr:spPr>
    </xdr:pic>
    <xdr:clientData/>
  </xdr:twoCellAnchor>
  <xdr:twoCellAnchor>
    <xdr:from>
      <xdr:col>1</xdr:col>
      <xdr:colOff>476665</xdr:colOff>
      <xdr:row>367</xdr:row>
      <xdr:rowOff>198784</xdr:rowOff>
    </xdr:from>
    <xdr:to>
      <xdr:col>2</xdr:col>
      <xdr:colOff>240195</xdr:colOff>
      <xdr:row>367</xdr:row>
      <xdr:rowOff>864720</xdr:rowOff>
    </xdr:to>
    <xdr:pic>
      <xdr:nvPicPr>
        <xdr:cNvPr id="38" name="Picture 37">
          <a:extLst>
            <a:ext uri="{FF2B5EF4-FFF2-40B4-BE49-F238E27FC236}">
              <a16:creationId xmlns:a16="http://schemas.microsoft.com/office/drawing/2014/main" id="{CA4A78C7-7F30-4B88-83A1-E3D0EA9B6BB4}"/>
            </a:ext>
          </a:extLst>
        </xdr:cNvPr>
        <xdr:cNvPicPr>
          <a:picLocks noChangeAspect="1"/>
        </xdr:cNvPicPr>
      </xdr:nvPicPr>
      <xdr:blipFill>
        <a:blip xmlns:r="http://schemas.openxmlformats.org/officeDocument/2006/relationships" r:embed="rId31"/>
        <a:stretch>
          <a:fillRect/>
        </a:stretch>
      </xdr:blipFill>
      <xdr:spPr>
        <a:xfrm>
          <a:off x="1086265" y="59587159"/>
          <a:ext cx="373130" cy="0"/>
        </a:xfrm>
        <a:prstGeom prst="rect">
          <a:avLst/>
        </a:prstGeom>
      </xdr:spPr>
    </xdr:pic>
    <xdr:clientData/>
  </xdr:twoCellAnchor>
  <xdr:twoCellAnchor>
    <xdr:from>
      <xdr:col>1</xdr:col>
      <xdr:colOff>165653</xdr:colOff>
      <xdr:row>328</xdr:row>
      <xdr:rowOff>149088</xdr:rowOff>
    </xdr:from>
    <xdr:to>
      <xdr:col>2</xdr:col>
      <xdr:colOff>723616</xdr:colOff>
      <xdr:row>331</xdr:row>
      <xdr:rowOff>32258</xdr:rowOff>
    </xdr:to>
    <xdr:pic>
      <xdr:nvPicPr>
        <xdr:cNvPr id="39" name="Picture 74" descr="wavey_fastfold copy">
          <a:extLst>
            <a:ext uri="{FF2B5EF4-FFF2-40B4-BE49-F238E27FC236}">
              <a16:creationId xmlns:a16="http://schemas.microsoft.com/office/drawing/2014/main" id="{0CF965C6-1269-47EF-84AD-5408DBF69E3B}"/>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775253" y="53260488"/>
          <a:ext cx="1053263" cy="368945"/>
        </a:xfrm>
        <a:prstGeom prst="rect">
          <a:avLst/>
        </a:prstGeom>
        <a:noFill/>
      </xdr:spPr>
    </xdr:pic>
    <xdr:clientData/>
  </xdr:twoCellAnchor>
  <xdr:oneCellAnchor>
    <xdr:from>
      <xdr:col>1</xdr:col>
      <xdr:colOff>66675</xdr:colOff>
      <xdr:row>0</xdr:row>
      <xdr:rowOff>57150</xdr:rowOff>
    </xdr:from>
    <xdr:ext cx="8370073" cy="918817"/>
    <xdr:pic>
      <xdr:nvPicPr>
        <xdr:cNvPr id="40" name="Picture 39">
          <a:extLst>
            <a:ext uri="{FF2B5EF4-FFF2-40B4-BE49-F238E27FC236}">
              <a16:creationId xmlns:a16="http://schemas.microsoft.com/office/drawing/2014/main" id="{EED491CF-4F90-4FB0-A620-16B63EC2BAB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76275" y="57150"/>
          <a:ext cx="8370073" cy="918817"/>
        </a:xfrm>
        <a:prstGeom prst="rect">
          <a:avLst/>
        </a:prstGeom>
      </xdr:spPr>
    </xdr:pic>
    <xdr:clientData/>
  </xdr:oneCellAnchor>
  <xdr:twoCellAnchor>
    <xdr:from>
      <xdr:col>1</xdr:col>
      <xdr:colOff>187893</xdr:colOff>
      <xdr:row>61</xdr:row>
      <xdr:rowOff>43956</xdr:rowOff>
    </xdr:from>
    <xdr:to>
      <xdr:col>2</xdr:col>
      <xdr:colOff>641350</xdr:colOff>
      <xdr:row>61</xdr:row>
      <xdr:rowOff>967273</xdr:rowOff>
    </xdr:to>
    <xdr:pic>
      <xdr:nvPicPr>
        <xdr:cNvPr id="41" name="Picture 40">
          <a:extLst>
            <a:ext uri="{FF2B5EF4-FFF2-40B4-BE49-F238E27FC236}">
              <a16:creationId xmlns:a16="http://schemas.microsoft.com/office/drawing/2014/main" id="{41436AA3-0E0B-4708-8CBB-35774819E3AF}"/>
            </a:ext>
          </a:extLst>
        </xdr:cNvPr>
        <xdr:cNvPicPr>
          <a:picLocks noChangeAspect="1"/>
        </xdr:cNvPicPr>
      </xdr:nvPicPr>
      <xdr:blipFill>
        <a:blip xmlns:r="http://schemas.openxmlformats.org/officeDocument/2006/relationships" r:embed="rId33"/>
        <a:stretch>
          <a:fillRect/>
        </a:stretch>
      </xdr:blipFill>
      <xdr:spPr>
        <a:xfrm>
          <a:off x="797493" y="9921381"/>
          <a:ext cx="1034482" cy="113692"/>
        </a:xfrm>
        <a:prstGeom prst="rect">
          <a:avLst/>
        </a:prstGeom>
      </xdr:spPr>
    </xdr:pic>
    <xdr:clientData/>
  </xdr:twoCellAnchor>
  <xdr:oneCellAnchor>
    <xdr:from>
      <xdr:col>1</xdr:col>
      <xdr:colOff>190500</xdr:colOff>
      <xdr:row>95</xdr:row>
      <xdr:rowOff>273328</xdr:rowOff>
    </xdr:from>
    <xdr:ext cx="1548848" cy="1150628"/>
    <xdr:pic>
      <xdr:nvPicPr>
        <xdr:cNvPr id="42" name="Picture 41">
          <a:extLst>
            <a:ext uri="{FF2B5EF4-FFF2-40B4-BE49-F238E27FC236}">
              <a16:creationId xmlns:a16="http://schemas.microsoft.com/office/drawing/2014/main" id="{A8F860D6-3ACF-438A-A5C3-EF61F65D8A50}"/>
            </a:ext>
          </a:extLst>
        </xdr:cNvPr>
        <xdr:cNvPicPr>
          <a:picLocks noChangeAspect="1"/>
        </xdr:cNvPicPr>
      </xdr:nvPicPr>
      <xdr:blipFill>
        <a:blip xmlns:r="http://schemas.openxmlformats.org/officeDocument/2006/relationships" r:embed="rId34"/>
        <a:stretch>
          <a:fillRect/>
        </a:stretch>
      </xdr:blipFill>
      <xdr:spPr>
        <a:xfrm>
          <a:off x="800100" y="15541903"/>
          <a:ext cx="1548848" cy="1150628"/>
        </a:xfrm>
        <a:prstGeom prst="rect">
          <a:avLst/>
        </a:prstGeom>
      </xdr:spPr>
    </xdr:pic>
    <xdr:clientData/>
  </xdr:oneCellAnchor>
  <xdr:oneCellAnchor>
    <xdr:from>
      <xdr:col>1</xdr:col>
      <xdr:colOff>21543</xdr:colOff>
      <xdr:row>67</xdr:row>
      <xdr:rowOff>41414</xdr:rowOff>
    </xdr:from>
    <xdr:ext cx="1320239" cy="1015177"/>
    <xdr:pic>
      <xdr:nvPicPr>
        <xdr:cNvPr id="43" name="Picture 42">
          <a:extLst>
            <a:ext uri="{FF2B5EF4-FFF2-40B4-BE49-F238E27FC236}">
              <a16:creationId xmlns:a16="http://schemas.microsoft.com/office/drawing/2014/main" id="{6D5D3769-F9D1-4F9A-85FD-FB263C08241E}"/>
            </a:ext>
          </a:extLst>
        </xdr:cNvPr>
        <xdr:cNvPicPr>
          <a:picLocks noChangeAspect="1"/>
        </xdr:cNvPicPr>
      </xdr:nvPicPr>
      <xdr:blipFill>
        <a:blip xmlns:r="http://schemas.openxmlformats.org/officeDocument/2006/relationships" r:embed="rId35"/>
        <a:stretch>
          <a:fillRect/>
        </a:stretch>
      </xdr:blipFill>
      <xdr:spPr>
        <a:xfrm>
          <a:off x="631143" y="10890389"/>
          <a:ext cx="1320239" cy="1015177"/>
        </a:xfrm>
        <a:prstGeom prst="rect">
          <a:avLst/>
        </a:prstGeom>
      </xdr:spPr>
    </xdr:pic>
    <xdr:clientData/>
  </xdr:oneCellAnchor>
  <xdr:oneCellAnchor>
    <xdr:from>
      <xdr:col>1</xdr:col>
      <xdr:colOff>306458</xdr:colOff>
      <xdr:row>70</xdr:row>
      <xdr:rowOff>82826</xdr:rowOff>
    </xdr:from>
    <xdr:ext cx="1088394" cy="637760"/>
    <xdr:pic>
      <xdr:nvPicPr>
        <xdr:cNvPr id="44" name="Picture 43">
          <a:extLst>
            <a:ext uri="{FF2B5EF4-FFF2-40B4-BE49-F238E27FC236}">
              <a16:creationId xmlns:a16="http://schemas.microsoft.com/office/drawing/2014/main" id="{C7A4F5FB-15D9-403F-A528-1DA335D49A42}"/>
            </a:ext>
          </a:extLst>
        </xdr:cNvPr>
        <xdr:cNvPicPr>
          <a:picLocks noChangeAspect="1"/>
        </xdr:cNvPicPr>
      </xdr:nvPicPr>
      <xdr:blipFill>
        <a:blip xmlns:r="http://schemas.openxmlformats.org/officeDocument/2006/relationships" r:embed="rId36"/>
        <a:stretch>
          <a:fillRect/>
        </a:stretch>
      </xdr:blipFill>
      <xdr:spPr>
        <a:xfrm>
          <a:off x="916058" y="11417576"/>
          <a:ext cx="1088394" cy="637760"/>
        </a:xfrm>
        <a:prstGeom prst="rect">
          <a:avLst/>
        </a:prstGeom>
      </xdr:spPr>
    </xdr:pic>
    <xdr:clientData/>
  </xdr:oneCellAnchor>
  <xdr:oneCellAnchor>
    <xdr:from>
      <xdr:col>1</xdr:col>
      <xdr:colOff>8283</xdr:colOff>
      <xdr:row>75</xdr:row>
      <xdr:rowOff>33131</xdr:rowOff>
    </xdr:from>
    <xdr:ext cx="1805608" cy="1481525"/>
    <xdr:pic>
      <xdr:nvPicPr>
        <xdr:cNvPr id="45" name="Picture 44">
          <a:extLst>
            <a:ext uri="{FF2B5EF4-FFF2-40B4-BE49-F238E27FC236}">
              <a16:creationId xmlns:a16="http://schemas.microsoft.com/office/drawing/2014/main" id="{3B9A76E0-5977-432C-ACD0-147C57C87D34}"/>
            </a:ext>
          </a:extLst>
        </xdr:cNvPr>
        <xdr:cNvPicPr>
          <a:picLocks noChangeAspect="1"/>
        </xdr:cNvPicPr>
      </xdr:nvPicPr>
      <xdr:blipFill>
        <a:blip xmlns:r="http://schemas.openxmlformats.org/officeDocument/2006/relationships" r:embed="rId37"/>
        <a:stretch>
          <a:fillRect/>
        </a:stretch>
      </xdr:blipFill>
      <xdr:spPr>
        <a:xfrm>
          <a:off x="617883" y="12177506"/>
          <a:ext cx="1805608" cy="1481525"/>
        </a:xfrm>
        <a:prstGeom prst="rect">
          <a:avLst/>
        </a:prstGeom>
      </xdr:spPr>
    </xdr:pic>
    <xdr:clientData/>
  </xdr:oneCellAnchor>
  <xdr:oneCellAnchor>
    <xdr:from>
      <xdr:col>1</xdr:col>
      <xdr:colOff>115955</xdr:colOff>
      <xdr:row>79</xdr:row>
      <xdr:rowOff>0</xdr:rowOff>
    </xdr:from>
    <xdr:ext cx="1697935" cy="1023906"/>
    <xdr:pic>
      <xdr:nvPicPr>
        <xdr:cNvPr id="46" name="Picture 45">
          <a:extLst>
            <a:ext uri="{FF2B5EF4-FFF2-40B4-BE49-F238E27FC236}">
              <a16:creationId xmlns:a16="http://schemas.microsoft.com/office/drawing/2014/main" id="{F293803F-9800-45BC-AEAD-871CF3B99611}"/>
            </a:ext>
          </a:extLst>
        </xdr:cNvPr>
        <xdr:cNvPicPr>
          <a:picLocks noChangeAspect="1"/>
        </xdr:cNvPicPr>
      </xdr:nvPicPr>
      <xdr:blipFill>
        <a:blip xmlns:r="http://schemas.openxmlformats.org/officeDocument/2006/relationships" r:embed="rId38"/>
        <a:stretch>
          <a:fillRect/>
        </a:stretch>
      </xdr:blipFill>
      <xdr:spPr>
        <a:xfrm>
          <a:off x="725555" y="12792075"/>
          <a:ext cx="1697935" cy="1023906"/>
        </a:xfrm>
        <a:prstGeom prst="rect">
          <a:avLst/>
        </a:prstGeom>
      </xdr:spPr>
    </xdr:pic>
    <xdr:clientData/>
  </xdr:oneCellAnchor>
  <xdr:oneCellAnchor>
    <xdr:from>
      <xdr:col>1</xdr:col>
      <xdr:colOff>41413</xdr:colOff>
      <xdr:row>121</xdr:row>
      <xdr:rowOff>0</xdr:rowOff>
    </xdr:from>
    <xdr:ext cx="1838737" cy="1128150"/>
    <xdr:pic>
      <xdr:nvPicPr>
        <xdr:cNvPr id="47" name="Picture 46">
          <a:extLst>
            <a:ext uri="{FF2B5EF4-FFF2-40B4-BE49-F238E27FC236}">
              <a16:creationId xmlns:a16="http://schemas.microsoft.com/office/drawing/2014/main" id="{5D937527-07FE-4AE5-964F-FFCAA93FF477}"/>
            </a:ext>
          </a:extLst>
        </xdr:cNvPr>
        <xdr:cNvPicPr>
          <a:picLocks noChangeAspect="1"/>
        </xdr:cNvPicPr>
      </xdr:nvPicPr>
      <xdr:blipFill>
        <a:blip xmlns:r="http://schemas.openxmlformats.org/officeDocument/2006/relationships" r:embed="rId39"/>
        <a:stretch>
          <a:fillRect/>
        </a:stretch>
      </xdr:blipFill>
      <xdr:spPr>
        <a:xfrm>
          <a:off x="651013" y="19592925"/>
          <a:ext cx="1838737" cy="1128150"/>
        </a:xfrm>
        <a:prstGeom prst="rect">
          <a:avLst/>
        </a:prstGeom>
      </xdr:spPr>
    </xdr:pic>
    <xdr:clientData/>
  </xdr:oneCellAnchor>
  <xdr:oneCellAnchor>
    <xdr:from>
      <xdr:col>1</xdr:col>
      <xdr:colOff>99391</xdr:colOff>
      <xdr:row>116</xdr:row>
      <xdr:rowOff>57979</xdr:rowOff>
    </xdr:from>
    <xdr:ext cx="1697935" cy="1319970"/>
    <xdr:pic>
      <xdr:nvPicPr>
        <xdr:cNvPr id="48" name="Picture 47">
          <a:extLst>
            <a:ext uri="{FF2B5EF4-FFF2-40B4-BE49-F238E27FC236}">
              <a16:creationId xmlns:a16="http://schemas.microsoft.com/office/drawing/2014/main" id="{3955B48A-777C-4B51-BC88-752EF53A166D}"/>
            </a:ext>
          </a:extLst>
        </xdr:cNvPr>
        <xdr:cNvPicPr>
          <a:picLocks noChangeAspect="1"/>
        </xdr:cNvPicPr>
      </xdr:nvPicPr>
      <xdr:blipFill>
        <a:blip xmlns:r="http://schemas.openxmlformats.org/officeDocument/2006/relationships" r:embed="rId40"/>
        <a:stretch>
          <a:fillRect/>
        </a:stretch>
      </xdr:blipFill>
      <xdr:spPr>
        <a:xfrm>
          <a:off x="708991" y="18841279"/>
          <a:ext cx="1697935" cy="1319970"/>
        </a:xfrm>
        <a:prstGeom prst="rect">
          <a:avLst/>
        </a:prstGeom>
      </xdr:spPr>
    </xdr:pic>
    <xdr:clientData/>
  </xdr:oneCellAnchor>
  <xdr:twoCellAnchor>
    <xdr:from>
      <xdr:col>1</xdr:col>
      <xdr:colOff>66261</xdr:colOff>
      <xdr:row>151</xdr:row>
      <xdr:rowOff>273326</xdr:rowOff>
    </xdr:from>
    <xdr:to>
      <xdr:col>2</xdr:col>
      <xdr:colOff>713960</xdr:colOff>
      <xdr:row>153</xdr:row>
      <xdr:rowOff>264353</xdr:rowOff>
    </xdr:to>
    <xdr:pic>
      <xdr:nvPicPr>
        <xdr:cNvPr id="49" name="Picture 48" descr="C:\Users\Owner\Music\tabtensioned-Whitecasecloseup-750p[1].jpg">
          <a:extLst>
            <a:ext uri="{FF2B5EF4-FFF2-40B4-BE49-F238E27FC236}">
              <a16:creationId xmlns:a16="http://schemas.microsoft.com/office/drawing/2014/main" id="{01A9DDB4-6A49-49FC-8E74-1B1123F48364}"/>
            </a:ext>
          </a:extLst>
        </xdr:cNvPr>
        <xdr:cNvPicPr/>
      </xdr:nvPicPr>
      <xdr:blipFill>
        <a:blip xmlns:r="http://schemas.openxmlformats.org/officeDocument/2006/relationships" r:embed="rId27" cstate="print"/>
        <a:srcRect/>
        <a:stretch>
          <a:fillRect/>
        </a:stretch>
      </xdr:blipFill>
      <xdr:spPr bwMode="auto">
        <a:xfrm>
          <a:off x="675861" y="24609701"/>
          <a:ext cx="1152524" cy="324402"/>
        </a:xfrm>
        <a:prstGeom prst="rect">
          <a:avLst/>
        </a:prstGeom>
        <a:noFill/>
        <a:ln w="9525">
          <a:noFill/>
          <a:miter lim="800000"/>
          <a:headEnd/>
          <a:tailEnd/>
        </a:ln>
      </xdr:spPr>
    </xdr:pic>
    <xdr:clientData/>
  </xdr:twoCellAnchor>
  <xdr:oneCellAnchor>
    <xdr:from>
      <xdr:col>1</xdr:col>
      <xdr:colOff>157370</xdr:colOff>
      <xdr:row>158</xdr:row>
      <xdr:rowOff>430697</xdr:rowOff>
    </xdr:from>
    <xdr:ext cx="1374913" cy="894521"/>
    <xdr:pic>
      <xdr:nvPicPr>
        <xdr:cNvPr id="50" name="Picture 49">
          <a:extLst>
            <a:ext uri="{FF2B5EF4-FFF2-40B4-BE49-F238E27FC236}">
              <a16:creationId xmlns:a16="http://schemas.microsoft.com/office/drawing/2014/main" id="{2D15A974-8D66-4BF4-A5FF-5EA4ED8069A8}"/>
            </a:ext>
          </a:extLst>
        </xdr:cNvPr>
        <xdr:cNvPicPr>
          <a:picLocks noChangeAspect="1"/>
        </xdr:cNvPicPr>
      </xdr:nvPicPr>
      <xdr:blipFill>
        <a:blip xmlns:r="http://schemas.openxmlformats.org/officeDocument/2006/relationships" r:embed="rId41"/>
        <a:stretch>
          <a:fillRect/>
        </a:stretch>
      </xdr:blipFill>
      <xdr:spPr>
        <a:xfrm>
          <a:off x="766970" y="25748147"/>
          <a:ext cx="1374913" cy="894521"/>
        </a:xfrm>
        <a:prstGeom prst="rect">
          <a:avLst/>
        </a:prstGeom>
      </xdr:spPr>
    </xdr:pic>
    <xdr:clientData/>
  </xdr:oneCellAnchor>
  <xdr:oneCellAnchor>
    <xdr:from>
      <xdr:col>1</xdr:col>
      <xdr:colOff>239368</xdr:colOff>
      <xdr:row>162</xdr:row>
      <xdr:rowOff>658053</xdr:rowOff>
    </xdr:from>
    <xdr:ext cx="1316520" cy="1037810"/>
    <xdr:pic>
      <xdr:nvPicPr>
        <xdr:cNvPr id="51" name="Picture 50">
          <a:extLst>
            <a:ext uri="{FF2B5EF4-FFF2-40B4-BE49-F238E27FC236}">
              <a16:creationId xmlns:a16="http://schemas.microsoft.com/office/drawing/2014/main" id="{C761008A-AE62-4711-81FB-CCA62BE24D65}"/>
            </a:ext>
          </a:extLst>
        </xdr:cNvPr>
        <xdr:cNvPicPr>
          <a:picLocks noChangeAspect="1"/>
        </xdr:cNvPicPr>
      </xdr:nvPicPr>
      <xdr:blipFill>
        <a:blip xmlns:r="http://schemas.openxmlformats.org/officeDocument/2006/relationships" r:embed="rId41"/>
        <a:stretch>
          <a:fillRect/>
        </a:stretch>
      </xdr:blipFill>
      <xdr:spPr>
        <a:xfrm>
          <a:off x="848968" y="26394603"/>
          <a:ext cx="1316520" cy="1037810"/>
        </a:xfrm>
        <a:prstGeom prst="rect">
          <a:avLst/>
        </a:prstGeom>
      </xdr:spPr>
    </xdr:pic>
    <xdr:clientData/>
  </xdr:oneCellAnchor>
  <xdr:twoCellAnchor>
    <xdr:from>
      <xdr:col>1</xdr:col>
      <xdr:colOff>276225</xdr:colOff>
      <xdr:row>242</xdr:row>
      <xdr:rowOff>28575</xdr:rowOff>
    </xdr:from>
    <xdr:to>
      <xdr:col>2</xdr:col>
      <xdr:colOff>485906</xdr:colOff>
      <xdr:row>244</xdr:row>
      <xdr:rowOff>209549</xdr:rowOff>
    </xdr:to>
    <xdr:pic>
      <xdr:nvPicPr>
        <xdr:cNvPr id="52" name="Picture 51">
          <a:extLst>
            <a:ext uri="{FF2B5EF4-FFF2-40B4-BE49-F238E27FC236}">
              <a16:creationId xmlns:a16="http://schemas.microsoft.com/office/drawing/2014/main" id="{D3161282-223E-40DD-AFAA-06B5BC906F63}"/>
            </a:ext>
          </a:extLst>
        </xdr:cNvPr>
        <xdr:cNvPicPr>
          <a:picLocks noChangeAspect="1"/>
        </xdr:cNvPicPr>
      </xdr:nvPicPr>
      <xdr:blipFill>
        <a:blip xmlns:r="http://schemas.openxmlformats.org/officeDocument/2006/relationships" r:embed="rId29"/>
        <a:stretch>
          <a:fillRect/>
        </a:stretch>
      </xdr:blipFill>
      <xdr:spPr>
        <a:xfrm>
          <a:off x="885825" y="39214425"/>
          <a:ext cx="819281" cy="457199"/>
        </a:xfrm>
        <a:prstGeom prst="rect">
          <a:avLst/>
        </a:prstGeom>
      </xdr:spPr>
    </xdr:pic>
    <xdr:clientData/>
  </xdr:twoCellAnchor>
  <xdr:oneCellAnchor>
    <xdr:from>
      <xdr:col>1</xdr:col>
      <xdr:colOff>182217</xdr:colOff>
      <xdr:row>167</xdr:row>
      <xdr:rowOff>563218</xdr:rowOff>
    </xdr:from>
    <xdr:ext cx="1482587" cy="969065"/>
    <xdr:pic>
      <xdr:nvPicPr>
        <xdr:cNvPr id="53" name="Picture 52">
          <a:extLst>
            <a:ext uri="{FF2B5EF4-FFF2-40B4-BE49-F238E27FC236}">
              <a16:creationId xmlns:a16="http://schemas.microsoft.com/office/drawing/2014/main" id="{5412EB4E-567D-4F17-939A-EE2F81EAE63F}"/>
            </a:ext>
          </a:extLst>
        </xdr:cNvPr>
        <xdr:cNvPicPr>
          <a:picLocks noChangeAspect="1"/>
        </xdr:cNvPicPr>
      </xdr:nvPicPr>
      <xdr:blipFill>
        <a:blip xmlns:r="http://schemas.openxmlformats.org/officeDocument/2006/relationships" r:embed="rId42"/>
        <a:stretch>
          <a:fillRect/>
        </a:stretch>
      </xdr:blipFill>
      <xdr:spPr>
        <a:xfrm>
          <a:off x="791817" y="27204643"/>
          <a:ext cx="1482587" cy="969065"/>
        </a:xfrm>
        <a:prstGeom prst="rect">
          <a:avLst/>
        </a:prstGeom>
      </xdr:spPr>
    </xdr:pic>
    <xdr:clientData/>
  </xdr:oneCellAnchor>
  <xdr:oneCellAnchor>
    <xdr:from>
      <xdr:col>1</xdr:col>
      <xdr:colOff>107675</xdr:colOff>
      <xdr:row>223</xdr:row>
      <xdr:rowOff>8284</xdr:rowOff>
    </xdr:from>
    <xdr:ext cx="1656520" cy="960781"/>
    <xdr:pic>
      <xdr:nvPicPr>
        <xdr:cNvPr id="54" name="Picture 53">
          <a:extLst>
            <a:ext uri="{FF2B5EF4-FFF2-40B4-BE49-F238E27FC236}">
              <a16:creationId xmlns:a16="http://schemas.microsoft.com/office/drawing/2014/main" id="{75286EF9-5374-4774-8E32-9C7EE49008BA}"/>
            </a:ext>
          </a:extLst>
        </xdr:cNvPr>
        <xdr:cNvPicPr>
          <a:picLocks noChangeAspect="1"/>
        </xdr:cNvPicPr>
      </xdr:nvPicPr>
      <xdr:blipFill>
        <a:blip xmlns:r="http://schemas.openxmlformats.org/officeDocument/2006/relationships" r:embed="rId43"/>
        <a:stretch>
          <a:fillRect/>
        </a:stretch>
      </xdr:blipFill>
      <xdr:spPr>
        <a:xfrm>
          <a:off x="717275" y="36117559"/>
          <a:ext cx="1656520" cy="960781"/>
        </a:xfrm>
        <a:prstGeom prst="rect">
          <a:avLst/>
        </a:prstGeom>
      </xdr:spPr>
    </xdr:pic>
    <xdr:clientData/>
  </xdr:oneCellAnchor>
  <xdr:oneCellAnchor>
    <xdr:from>
      <xdr:col>1</xdr:col>
      <xdr:colOff>49695</xdr:colOff>
      <xdr:row>145</xdr:row>
      <xdr:rowOff>538369</xdr:rowOff>
    </xdr:from>
    <xdr:ext cx="1848734" cy="1234109"/>
    <xdr:pic>
      <xdr:nvPicPr>
        <xdr:cNvPr id="55" name="Picture 54">
          <a:extLst>
            <a:ext uri="{FF2B5EF4-FFF2-40B4-BE49-F238E27FC236}">
              <a16:creationId xmlns:a16="http://schemas.microsoft.com/office/drawing/2014/main" id="{81105D17-6B32-4238-AC52-848AC4B68F75}"/>
            </a:ext>
          </a:extLst>
        </xdr:cNvPr>
        <xdr:cNvPicPr>
          <a:picLocks noChangeAspect="1"/>
        </xdr:cNvPicPr>
      </xdr:nvPicPr>
      <xdr:blipFill>
        <a:blip xmlns:r="http://schemas.openxmlformats.org/officeDocument/2006/relationships" r:embed="rId44"/>
        <a:stretch>
          <a:fillRect/>
        </a:stretch>
      </xdr:blipFill>
      <xdr:spPr>
        <a:xfrm>
          <a:off x="659295" y="23636494"/>
          <a:ext cx="1848734" cy="1234109"/>
        </a:xfrm>
        <a:prstGeom prst="rect">
          <a:avLst/>
        </a:prstGeom>
      </xdr:spPr>
    </xdr:pic>
    <xdr:clientData/>
  </xdr:oneCellAnchor>
  <xdr:oneCellAnchor>
    <xdr:from>
      <xdr:col>1</xdr:col>
      <xdr:colOff>231910</xdr:colOff>
      <xdr:row>63</xdr:row>
      <xdr:rowOff>20356</xdr:rowOff>
    </xdr:from>
    <xdr:ext cx="1540567" cy="929008"/>
    <xdr:pic>
      <xdr:nvPicPr>
        <xdr:cNvPr id="56" name="Picture 55">
          <a:extLst>
            <a:ext uri="{FF2B5EF4-FFF2-40B4-BE49-F238E27FC236}">
              <a16:creationId xmlns:a16="http://schemas.microsoft.com/office/drawing/2014/main" id="{DABD3350-189A-49AB-B573-2D92A0DBE34F}"/>
            </a:ext>
          </a:extLst>
        </xdr:cNvPr>
        <xdr:cNvPicPr>
          <a:picLocks noChangeAspect="1"/>
        </xdr:cNvPicPr>
      </xdr:nvPicPr>
      <xdr:blipFill>
        <a:blip xmlns:r="http://schemas.openxmlformats.org/officeDocument/2006/relationships" r:embed="rId38"/>
        <a:stretch>
          <a:fillRect/>
        </a:stretch>
      </xdr:blipFill>
      <xdr:spPr>
        <a:xfrm>
          <a:off x="841510" y="10221631"/>
          <a:ext cx="1540567" cy="929008"/>
        </a:xfrm>
        <a:prstGeom prst="rect">
          <a:avLst/>
        </a:prstGeom>
      </xdr:spPr>
    </xdr:pic>
    <xdr:clientData/>
  </xdr:oneCellAnchor>
  <xdr:oneCellAnchor>
    <xdr:from>
      <xdr:col>1</xdr:col>
      <xdr:colOff>235224</xdr:colOff>
      <xdr:row>65</xdr:row>
      <xdr:rowOff>81647</xdr:rowOff>
    </xdr:from>
    <xdr:ext cx="1379886" cy="832113"/>
    <xdr:pic>
      <xdr:nvPicPr>
        <xdr:cNvPr id="57" name="Picture 56">
          <a:extLst>
            <a:ext uri="{FF2B5EF4-FFF2-40B4-BE49-F238E27FC236}">
              <a16:creationId xmlns:a16="http://schemas.microsoft.com/office/drawing/2014/main" id="{7C1F0E88-6EEA-4AB0-A03E-6EDAB39DE66D}"/>
            </a:ext>
          </a:extLst>
        </xdr:cNvPr>
        <xdr:cNvPicPr>
          <a:picLocks noChangeAspect="1"/>
        </xdr:cNvPicPr>
      </xdr:nvPicPr>
      <xdr:blipFill>
        <a:blip xmlns:r="http://schemas.openxmlformats.org/officeDocument/2006/relationships" r:embed="rId38"/>
        <a:stretch>
          <a:fillRect/>
        </a:stretch>
      </xdr:blipFill>
      <xdr:spPr>
        <a:xfrm>
          <a:off x="844824" y="10606772"/>
          <a:ext cx="1379886" cy="832113"/>
        </a:xfrm>
        <a:prstGeom prst="rect">
          <a:avLst/>
        </a:prstGeom>
      </xdr:spPr>
    </xdr:pic>
    <xdr:clientData/>
  </xdr:oneCellAnchor>
  <xdr:oneCellAnchor>
    <xdr:from>
      <xdr:col>1</xdr:col>
      <xdr:colOff>281607</xdr:colOff>
      <xdr:row>57</xdr:row>
      <xdr:rowOff>33131</xdr:rowOff>
    </xdr:from>
    <xdr:ext cx="1267240" cy="941423"/>
    <xdr:pic>
      <xdr:nvPicPr>
        <xdr:cNvPr id="58" name="Picture 57">
          <a:extLst>
            <a:ext uri="{FF2B5EF4-FFF2-40B4-BE49-F238E27FC236}">
              <a16:creationId xmlns:a16="http://schemas.microsoft.com/office/drawing/2014/main" id="{F6BAAAD6-3413-4E83-9AE1-11906F956C8E}"/>
            </a:ext>
          </a:extLst>
        </xdr:cNvPr>
        <xdr:cNvPicPr>
          <a:picLocks noChangeAspect="1"/>
        </xdr:cNvPicPr>
      </xdr:nvPicPr>
      <xdr:blipFill>
        <a:blip xmlns:r="http://schemas.openxmlformats.org/officeDocument/2006/relationships" r:embed="rId34"/>
        <a:stretch>
          <a:fillRect/>
        </a:stretch>
      </xdr:blipFill>
      <xdr:spPr>
        <a:xfrm>
          <a:off x="891207" y="9262856"/>
          <a:ext cx="1267240" cy="941423"/>
        </a:xfrm>
        <a:prstGeom prst="rect">
          <a:avLst/>
        </a:prstGeom>
      </xdr:spPr>
    </xdr:pic>
    <xdr:clientData/>
  </xdr:oneCellAnchor>
  <xdr:oneCellAnchor>
    <xdr:from>
      <xdr:col>1</xdr:col>
      <xdr:colOff>480391</xdr:colOff>
      <xdr:row>59</xdr:row>
      <xdr:rowOff>91108</xdr:rowOff>
    </xdr:from>
    <xdr:ext cx="886239" cy="886239"/>
    <xdr:pic>
      <xdr:nvPicPr>
        <xdr:cNvPr id="59" name="Picture 58">
          <a:extLst>
            <a:ext uri="{FF2B5EF4-FFF2-40B4-BE49-F238E27FC236}">
              <a16:creationId xmlns:a16="http://schemas.microsoft.com/office/drawing/2014/main" id="{A16D9817-5633-4B04-92E7-B91A71059ACE}"/>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089991" y="9644683"/>
          <a:ext cx="886239" cy="886239"/>
        </a:xfrm>
        <a:prstGeom prst="rect">
          <a:avLst/>
        </a:prstGeom>
      </xdr:spPr>
    </xdr:pic>
    <xdr:clientData/>
  </xdr:oneCellAnchor>
  <xdr:oneCellAnchor>
    <xdr:from>
      <xdr:col>1</xdr:col>
      <xdr:colOff>361950</xdr:colOff>
      <xdr:row>372</xdr:row>
      <xdr:rowOff>33132</xdr:rowOff>
    </xdr:from>
    <xdr:ext cx="1155620" cy="1068456"/>
    <xdr:pic>
      <xdr:nvPicPr>
        <xdr:cNvPr id="60" name="Picture 59">
          <a:extLst>
            <a:ext uri="{FF2B5EF4-FFF2-40B4-BE49-F238E27FC236}">
              <a16:creationId xmlns:a16="http://schemas.microsoft.com/office/drawing/2014/main" id="{FC3FC729-BA12-465E-A324-F080DF455167}"/>
            </a:ext>
          </a:extLst>
        </xdr:cNvPr>
        <xdr:cNvPicPr>
          <a:picLocks noChangeAspect="1"/>
        </xdr:cNvPicPr>
      </xdr:nvPicPr>
      <xdr:blipFill>
        <a:blip xmlns:r="http://schemas.openxmlformats.org/officeDocument/2006/relationships" r:embed="rId46"/>
        <a:stretch>
          <a:fillRect/>
        </a:stretch>
      </xdr:blipFill>
      <xdr:spPr>
        <a:xfrm>
          <a:off x="971550" y="60269232"/>
          <a:ext cx="1155620" cy="1068456"/>
        </a:xfrm>
        <a:prstGeom prst="rect">
          <a:avLst/>
        </a:prstGeom>
      </xdr:spPr>
    </xdr:pic>
    <xdr:clientData/>
  </xdr:oneCellAnchor>
  <xdr:twoCellAnchor>
    <xdr:from>
      <xdr:col>1</xdr:col>
      <xdr:colOff>331718</xdr:colOff>
      <xdr:row>143</xdr:row>
      <xdr:rowOff>248479</xdr:rowOff>
    </xdr:from>
    <xdr:to>
      <xdr:col>2</xdr:col>
      <xdr:colOff>289891</xdr:colOff>
      <xdr:row>145</xdr:row>
      <xdr:rowOff>0</xdr:rowOff>
    </xdr:to>
    <xdr:pic>
      <xdr:nvPicPr>
        <xdr:cNvPr id="61" name="Picture 60" descr="C:\Users\Owner\Music\tabtensioned-Whitecasecloseup-750p[1].jpg">
          <a:extLst>
            <a:ext uri="{FF2B5EF4-FFF2-40B4-BE49-F238E27FC236}">
              <a16:creationId xmlns:a16="http://schemas.microsoft.com/office/drawing/2014/main" id="{E968A53F-2B3E-4482-BF00-C8ECFF6004F9}"/>
            </a:ext>
          </a:extLst>
        </xdr:cNvPr>
        <xdr:cNvPicPr/>
      </xdr:nvPicPr>
      <xdr:blipFill>
        <a:blip xmlns:r="http://schemas.openxmlformats.org/officeDocument/2006/relationships" r:embed="rId27" cstate="print"/>
        <a:srcRect/>
        <a:stretch>
          <a:fillRect/>
        </a:stretch>
      </xdr:blipFill>
      <xdr:spPr bwMode="auto">
        <a:xfrm>
          <a:off x="941318" y="23318029"/>
          <a:ext cx="567773" cy="161096"/>
        </a:xfrm>
        <a:prstGeom prst="rect">
          <a:avLst/>
        </a:prstGeom>
        <a:noFill/>
        <a:ln w="9525">
          <a:noFill/>
          <a:miter lim="800000"/>
          <a:headEnd/>
          <a:tailEnd/>
        </a:ln>
      </xdr:spPr>
    </xdr:pic>
    <xdr:clientData/>
  </xdr:twoCellAnchor>
  <xdr:twoCellAnchor>
    <xdr:from>
      <xdr:col>1</xdr:col>
      <xdr:colOff>222388</xdr:colOff>
      <xdr:row>142</xdr:row>
      <xdr:rowOff>66260</xdr:rowOff>
    </xdr:from>
    <xdr:to>
      <xdr:col>2</xdr:col>
      <xdr:colOff>381000</xdr:colOff>
      <xdr:row>143</xdr:row>
      <xdr:rowOff>248477</xdr:rowOff>
    </xdr:to>
    <xdr:pic>
      <xdr:nvPicPr>
        <xdr:cNvPr id="62" name="Picture 61" descr="C:\Users\Owner\Music\tabtensionRearwhitecase-750p[1].jpg">
          <a:extLst>
            <a:ext uri="{FF2B5EF4-FFF2-40B4-BE49-F238E27FC236}">
              <a16:creationId xmlns:a16="http://schemas.microsoft.com/office/drawing/2014/main" id="{B80810D9-E08B-4332-8A52-28D9105F676A}"/>
            </a:ext>
          </a:extLst>
        </xdr:cNvPr>
        <xdr:cNvPicPr/>
      </xdr:nvPicPr>
      <xdr:blipFill>
        <a:blip xmlns:r="http://schemas.openxmlformats.org/officeDocument/2006/relationships" r:embed="rId28" cstate="print"/>
        <a:srcRect/>
        <a:stretch>
          <a:fillRect/>
        </a:stretch>
      </xdr:blipFill>
      <xdr:spPr bwMode="auto">
        <a:xfrm>
          <a:off x="831988" y="23059610"/>
          <a:ext cx="768212" cy="258417"/>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19704</xdr:colOff>
      <xdr:row>14</xdr:row>
      <xdr:rowOff>66260</xdr:rowOff>
    </xdr:from>
    <xdr:to>
      <xdr:col>1</xdr:col>
      <xdr:colOff>1255164</xdr:colOff>
      <xdr:row>14</xdr:row>
      <xdr:rowOff>238952</xdr:rowOff>
    </xdr:to>
    <xdr:sp macro="" textlink="">
      <xdr:nvSpPr>
        <xdr:cNvPr id="2" name="Arrow: Left 1">
          <a:extLst>
            <a:ext uri="{FF2B5EF4-FFF2-40B4-BE49-F238E27FC236}">
              <a16:creationId xmlns:a16="http://schemas.microsoft.com/office/drawing/2014/main" id="{1932DBB5-3B3D-40E3-B062-F2E424E77941}"/>
            </a:ext>
          </a:extLst>
        </xdr:cNvPr>
        <xdr:cNvSpPr/>
      </xdr:nvSpPr>
      <xdr:spPr>
        <a:xfrm>
          <a:off x="219729" y="2571335"/>
          <a:ext cx="1235460" cy="172692"/>
        </a:xfrm>
        <a:prstGeom prst="leftArrow">
          <a:avLst>
            <a:gd name="adj1" fmla="val 50000"/>
            <a:gd name="adj2" fmla="val 45429"/>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1014500</xdr:colOff>
      <xdr:row>4</xdr:row>
      <xdr:rowOff>36987</xdr:rowOff>
    </xdr:from>
    <xdr:to>
      <xdr:col>3</xdr:col>
      <xdr:colOff>1193192</xdr:colOff>
      <xdr:row>6</xdr:row>
      <xdr:rowOff>458</xdr:rowOff>
    </xdr:to>
    <xdr:sp macro="" textlink="">
      <xdr:nvSpPr>
        <xdr:cNvPr id="2" name="Arrow: Down 1">
          <a:extLst>
            <a:ext uri="{FF2B5EF4-FFF2-40B4-BE49-F238E27FC236}">
              <a16:creationId xmlns:a16="http://schemas.microsoft.com/office/drawing/2014/main" id="{D0EFC7C2-7AF9-4683-B69F-D329DA568591}"/>
            </a:ext>
          </a:extLst>
        </xdr:cNvPr>
        <xdr:cNvSpPr/>
      </xdr:nvSpPr>
      <xdr:spPr>
        <a:xfrm>
          <a:off x="2328950" y="1360962"/>
          <a:ext cx="178692" cy="73499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4</xdr:col>
      <xdr:colOff>81230</xdr:colOff>
      <xdr:row>4</xdr:row>
      <xdr:rowOff>457197</xdr:rowOff>
    </xdr:from>
    <xdr:to>
      <xdr:col>6</xdr:col>
      <xdr:colOff>48</xdr:colOff>
      <xdr:row>6</xdr:row>
      <xdr:rowOff>827</xdr:rowOff>
    </xdr:to>
    <xdr:sp macro="" textlink="">
      <xdr:nvSpPr>
        <xdr:cNvPr id="3" name="Arrow: Bent-Up 2">
          <a:extLst>
            <a:ext uri="{FF2B5EF4-FFF2-40B4-BE49-F238E27FC236}">
              <a16:creationId xmlns:a16="http://schemas.microsoft.com/office/drawing/2014/main" id="{71F013A0-A3AB-4B5B-A80F-D8635F9579A1}"/>
            </a:ext>
          </a:extLst>
        </xdr:cNvPr>
        <xdr:cNvSpPr/>
      </xdr:nvSpPr>
      <xdr:spPr>
        <a:xfrm rot="10800000" flipH="1">
          <a:off x="5500955" y="1781172"/>
          <a:ext cx="1480918" cy="315155"/>
        </a:xfrm>
        <a:prstGeom prst="bentUpArrow">
          <a:avLst>
            <a:gd name="adj1" fmla="val 11666"/>
            <a:gd name="adj2" fmla="val 25000"/>
            <a:gd name="adj3"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editAs="oneCell">
    <xdr:from>
      <xdr:col>6</xdr:col>
      <xdr:colOff>85725</xdr:colOff>
      <xdr:row>2</xdr:row>
      <xdr:rowOff>47625</xdr:rowOff>
    </xdr:from>
    <xdr:to>
      <xdr:col>11</xdr:col>
      <xdr:colOff>838200</xdr:colOff>
      <xdr:row>4</xdr:row>
      <xdr:rowOff>552450</xdr:rowOff>
    </xdr:to>
    <xdr:pic>
      <xdr:nvPicPr>
        <xdr:cNvPr id="4" name="Picture 16">
          <a:extLst>
            <a:ext uri="{FF2B5EF4-FFF2-40B4-BE49-F238E27FC236}">
              <a16:creationId xmlns:a16="http://schemas.microsoft.com/office/drawing/2014/main" id="{9CD48CDE-5EC9-4C6B-A210-F41CED682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67550" y="942975"/>
          <a:ext cx="52768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123825</xdr:colOff>
      <xdr:row>0</xdr:row>
      <xdr:rowOff>0</xdr:rowOff>
    </xdr:from>
    <xdr:to>
      <xdr:col>13</xdr:col>
      <xdr:colOff>352425</xdr:colOff>
      <xdr:row>2</xdr:row>
      <xdr:rowOff>57150</xdr:rowOff>
    </xdr:to>
    <xdr:pic>
      <xdr:nvPicPr>
        <xdr:cNvPr id="5" name="Picture 4">
          <a:extLst>
            <a:ext uri="{FF2B5EF4-FFF2-40B4-BE49-F238E27FC236}">
              <a16:creationId xmlns:a16="http://schemas.microsoft.com/office/drawing/2014/main" id="{4D8651CD-EAB9-41A0-9175-F90D0B936A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67650" y="0"/>
          <a:ext cx="56959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397591</xdr:colOff>
      <xdr:row>109</xdr:row>
      <xdr:rowOff>14884</xdr:rowOff>
    </xdr:from>
    <xdr:to>
      <xdr:col>4</xdr:col>
      <xdr:colOff>520854</xdr:colOff>
      <xdr:row>111</xdr:row>
      <xdr:rowOff>91893</xdr:rowOff>
    </xdr:to>
    <xdr:sp macro="" textlink="">
      <xdr:nvSpPr>
        <xdr:cNvPr id="6" name="Arrow: Right 5">
          <a:extLst>
            <a:ext uri="{FF2B5EF4-FFF2-40B4-BE49-F238E27FC236}">
              <a16:creationId xmlns:a16="http://schemas.microsoft.com/office/drawing/2014/main" id="{8F4A3B39-9E55-41FB-AFB6-ECD3A3DCD86C}"/>
            </a:ext>
          </a:extLst>
        </xdr:cNvPr>
        <xdr:cNvSpPr/>
      </xdr:nvSpPr>
      <xdr:spPr>
        <a:xfrm rot="5400000">
          <a:off x="5449918" y="22670782"/>
          <a:ext cx="858059" cy="123263"/>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4</xdr:col>
      <xdr:colOff>447761</xdr:colOff>
      <xdr:row>36</xdr:row>
      <xdr:rowOff>67062</xdr:rowOff>
    </xdr:from>
    <xdr:to>
      <xdr:col>4</xdr:col>
      <xdr:colOff>600765</xdr:colOff>
      <xdr:row>38</xdr:row>
      <xdr:rowOff>88800</xdr:rowOff>
    </xdr:to>
    <xdr:sp macro="" textlink="">
      <xdr:nvSpPr>
        <xdr:cNvPr id="7" name="Arrow: Right 6">
          <a:extLst>
            <a:ext uri="{FF2B5EF4-FFF2-40B4-BE49-F238E27FC236}">
              <a16:creationId xmlns:a16="http://schemas.microsoft.com/office/drawing/2014/main" id="{323C9F5F-8CC6-4B8C-97FA-90308C4E703F}"/>
            </a:ext>
          </a:extLst>
        </xdr:cNvPr>
        <xdr:cNvSpPr/>
      </xdr:nvSpPr>
      <xdr:spPr>
        <a:xfrm rot="5400000">
          <a:off x="5675944" y="8069104"/>
          <a:ext cx="536088" cy="153004"/>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4</xdr:col>
      <xdr:colOff>369413</xdr:colOff>
      <xdr:row>90</xdr:row>
      <xdr:rowOff>167282</xdr:rowOff>
    </xdr:from>
    <xdr:to>
      <xdr:col>4</xdr:col>
      <xdr:colOff>571084</xdr:colOff>
      <xdr:row>93</xdr:row>
      <xdr:rowOff>74058</xdr:rowOff>
    </xdr:to>
    <xdr:sp macro="" textlink="">
      <xdr:nvSpPr>
        <xdr:cNvPr id="8" name="Arrow: Right 7">
          <a:extLst>
            <a:ext uri="{FF2B5EF4-FFF2-40B4-BE49-F238E27FC236}">
              <a16:creationId xmlns:a16="http://schemas.microsoft.com/office/drawing/2014/main" id="{5AAC26AC-9D83-4BC9-9A39-7AABFCCABB70}"/>
            </a:ext>
          </a:extLst>
        </xdr:cNvPr>
        <xdr:cNvSpPr/>
      </xdr:nvSpPr>
      <xdr:spPr>
        <a:xfrm rot="5400000" flipV="1">
          <a:off x="5507961" y="18822184"/>
          <a:ext cx="764026" cy="201671"/>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4</xdr:col>
      <xdr:colOff>366516</xdr:colOff>
      <xdr:row>70</xdr:row>
      <xdr:rowOff>161399</xdr:rowOff>
    </xdr:from>
    <xdr:to>
      <xdr:col>4</xdr:col>
      <xdr:colOff>492212</xdr:colOff>
      <xdr:row>73</xdr:row>
      <xdr:rowOff>57179</xdr:rowOff>
    </xdr:to>
    <xdr:sp macro="" textlink="">
      <xdr:nvSpPr>
        <xdr:cNvPr id="9" name="Arrow: Right 8">
          <a:extLst>
            <a:ext uri="{FF2B5EF4-FFF2-40B4-BE49-F238E27FC236}">
              <a16:creationId xmlns:a16="http://schemas.microsoft.com/office/drawing/2014/main" id="{437151E5-06B9-4667-BE5E-6E5E51B6CBD5}"/>
            </a:ext>
          </a:extLst>
        </xdr:cNvPr>
        <xdr:cNvSpPr/>
      </xdr:nvSpPr>
      <xdr:spPr>
        <a:xfrm rot="5400000">
          <a:off x="5544011" y="14824479"/>
          <a:ext cx="610155" cy="125696"/>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editAs="oneCell">
    <xdr:from>
      <xdr:col>14</xdr:col>
      <xdr:colOff>38100</xdr:colOff>
      <xdr:row>0</xdr:row>
      <xdr:rowOff>0</xdr:rowOff>
    </xdr:from>
    <xdr:to>
      <xdr:col>17</xdr:col>
      <xdr:colOff>0</xdr:colOff>
      <xdr:row>9</xdr:row>
      <xdr:rowOff>152400</xdr:rowOff>
    </xdr:to>
    <xdr:pic>
      <xdr:nvPicPr>
        <xdr:cNvPr id="10" name="Picture 3">
          <a:extLst>
            <a:ext uri="{FF2B5EF4-FFF2-40B4-BE49-F238E27FC236}">
              <a16:creationId xmlns:a16="http://schemas.microsoft.com/office/drawing/2014/main" id="{CD406448-7569-4823-BAEB-0C158D895A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35100" y="0"/>
          <a:ext cx="337185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5B123B2-4C86-44C4-8B6E-D4A5117FAAA5}" name="ProductTable" displayName="ProductTable" ref="A3:G503" totalsRowShown="0" headerRowDxfId="34" dataDxfId="33">
  <autoFilter ref="A3:G503" xr:uid="{25B123B2-4C86-44C4-8B6E-D4A5117FAAA5}"/>
  <sortState xmlns:xlrd2="http://schemas.microsoft.com/office/spreadsheetml/2017/richdata2" ref="A4:G503">
    <sortCondition ref="F3:F503"/>
  </sortState>
  <tableColumns count="7">
    <tableColumn id="1" xr3:uid="{34422735-31ED-49B5-B746-D05A4E6218D4}" name="Product" dataDxfId="32"/>
    <tableColumn id="2" xr3:uid="{E05D63CD-A28D-4871-8522-63FAA51F31A6}" name="Price" dataDxfId="31"/>
    <tableColumn id="3" xr3:uid="{A771CC14-7138-4955-8B33-5539A1F63BEC}" name="Product Link" dataDxfId="30"/>
    <tableColumn id="4" xr3:uid="{E9141FDA-0C22-4E03-9E49-C8F26B452B15}" name="Notes" dataDxfId="29"/>
    <tableColumn id="5" xr3:uid="{C2ED2F23-B844-4E81-B9A8-244360836D65}" name="Product Description" dataDxfId="28"/>
    <tableColumn id="6" xr3:uid="{EC398632-2378-4802-B302-41FA2872488D}" name="Entry Number" dataDxfId="27"/>
    <tableColumn id="7" xr3:uid="{372B5B07-8B29-4CB3-A18E-FD77E75ECD7F}" name="Vat Calc" dataDxfId="26"/>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A8EF97B-31D6-4A31-9F94-1B9C906D1918}" name="Sound_Checklist9" displayName="Sound_Checklist9" comment="This is the Sound Checklist of the spreadsheet" ref="D7:J37" totalsRowShown="0" headerRowBorderDxfId="25" tableBorderDxfId="24">
  <autoFilter ref="D7:J37" xr:uid="{F5E03991-E6AD-484B-ABE9-8CF11430CAB1}"/>
  <tableColumns count="7">
    <tableColumn id="3" xr3:uid="{CC444B00-AC6A-4E08-B9B8-8CFABFFB53DE}" name="Product" dataDxfId="23"/>
    <tableColumn id="4" xr3:uid="{CDDE5C2B-CBF5-4F58-9AFE-E1D1CA711B96}" name="Price"/>
    <tableColumn id="5" xr3:uid="{18AB058E-AF5B-4B53-B259-296C2F91D5B4}" name="Qty"/>
    <tableColumn id="6" xr3:uid="{92083B44-34BC-4E09-9697-94797A69EDE1}" name="Total Cost">
      <calculatedColumnFormula>IF(E8="","",E8*F8)</calculatedColumnFormula>
    </tableColumn>
    <tableColumn id="7" xr3:uid="{6FA0279E-B092-4D49-8B3E-DA4FAFAF5F39}" name="Guided Sell Price"/>
    <tableColumn id="8" xr3:uid="{1B8115B4-A0A0-4566-AD2E-5E07C3B253E4}" name="Product Link"/>
    <tableColumn id="9" xr3:uid="{C860A21E-885C-4328-8D83-B339B827F606}" name="Notes"/>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46FCED-E168-4348-B19E-29123FF23296}" name="Visual_Checklist10" displayName="Visual_Checklist10" comment="This is the Visual Checklist of the Spreadsheet" ref="D42:J71" totalsRowShown="0" headerRowBorderDxfId="22" tableBorderDxfId="21">
  <autoFilter ref="D42:J71" xr:uid="{FCD8A184-C6B5-40F3-B6A2-105A24A5CB39}"/>
  <tableColumns count="7">
    <tableColumn id="3" xr3:uid="{230C2E24-7FE2-4D05-9DED-16681C47FC7D}" name="Product" dataDxfId="20"/>
    <tableColumn id="4" xr3:uid="{E40996B3-A3A9-4113-9CCE-0BE9C078EC3B}" name="Price"/>
    <tableColumn id="5" xr3:uid="{00336F59-D5B9-429F-8AFB-C73A7F7DFAEE}" name="Qty"/>
    <tableColumn id="6" xr3:uid="{0AD9ED04-21C2-468A-B69C-DD61989E053D}" name="Total Cost">
      <calculatedColumnFormula>IF(E43="","",E43*F43)</calculatedColumnFormula>
    </tableColumn>
    <tableColumn id="7" xr3:uid="{F48998B7-31DB-4755-AA78-C697355FB858}" name="Guided Sell Price"/>
    <tableColumn id="8" xr3:uid="{210658EC-502F-4C49-A62B-133FB44DAA24}" name="Product Link"/>
    <tableColumn id="9" xr3:uid="{8FFAE15F-FA7A-4187-85A9-9BBF52C07A6A}" name="Notes"/>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C3EEC9C-751B-4117-80BF-553763B1EAD0}" name="Loop_Checklist11" displayName="Loop_Checklist11" comment="This is the Loop Checklist of the spreadsheet" ref="D76:J93" totalsRowShown="0" headerRowBorderDxfId="19">
  <autoFilter ref="D76:J93" xr:uid="{B28CB05B-695F-4E15-A012-056BAAB118D9}"/>
  <tableColumns count="7">
    <tableColumn id="3" xr3:uid="{85C09F54-CE9D-4E0B-88F2-4563164D7294}" name="Product" dataDxfId="18"/>
    <tableColumn id="4" xr3:uid="{0034A3CB-5B34-4827-9A21-E6BA9AF9C260}" name="Price"/>
    <tableColumn id="5" xr3:uid="{B45926B2-7F5A-4124-8965-21384AF6AD44}" name="Qty"/>
    <tableColumn id="6" xr3:uid="{770C664F-6A7D-410B-8345-64EC5CF75F7D}" name="Total Cost">
      <calculatedColumnFormula>IF(E77="","",E77*F77)</calculatedColumnFormula>
    </tableColumn>
    <tableColumn id="7" xr3:uid="{2E55268D-6E1E-4D07-B88D-FCBB15BC1F1A}" name="Guided Sell Price"/>
    <tableColumn id="8" xr3:uid="{EF2399B0-0189-4790-8256-8C3CBAA4F960}" name="Product Link"/>
    <tableColumn id="9" xr3:uid="{12D7022C-6574-4A95-8C2C-2B767BB36AF8}" name="Notes"/>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D80C296-A19B-4A01-A858-CB5078B99D26}" name="Other_Checklist12" displayName="Other_Checklist12" comment="This is the Other Checklist of the Spreadsheet" ref="D98:J111" totalsRowShown="0">
  <autoFilter ref="D98:J111" xr:uid="{92C76E9C-44E2-492D-B5E0-E35601A6C4CF}"/>
  <tableColumns count="7">
    <tableColumn id="3" xr3:uid="{846297C2-1068-4FFF-9F53-27B733ED85DF}" name="Product" dataDxfId="17"/>
    <tableColumn id="4" xr3:uid="{267D5145-80F2-4736-BF80-2E2BD568801C}" name="Price"/>
    <tableColumn id="5" xr3:uid="{62981FDC-CE15-401D-AE5E-4F9477F268B9}" name="Qty"/>
    <tableColumn id="6" xr3:uid="{1E14F815-3106-45E5-8BB8-8A51F5BDFC09}" name="Total Cost">
      <calculatedColumnFormula>IF(E99="","",E99*F99)</calculatedColumnFormula>
    </tableColumn>
    <tableColumn id="7" xr3:uid="{C6E23D66-AE60-4899-A1B0-713F8639DB81}" name="Guided Sell Price"/>
    <tableColumn id="8" xr3:uid="{5A8DADCC-C62D-470F-949F-3EF2FDFE0E40}" name="Product Link"/>
    <tableColumn id="9" xr3:uid="{EE467C67-D968-47FA-81BF-FABC7905F860}" name="Not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20D0D39-63AE-47AA-8205-48131B70FADA}" name="Sound_Checklist13" displayName="Sound_Checklist13" comment="This is the Sound Checklist of the spreadsheet" ref="D7:J37" totalsRowShown="0" headerRowBorderDxfId="16" tableBorderDxfId="15">
  <autoFilter ref="D7:J37" xr:uid="{F5E03991-E6AD-484B-ABE9-8CF11430CAB1}"/>
  <tableColumns count="7">
    <tableColumn id="3" xr3:uid="{F967E206-4807-4ABF-9391-A5CEDA449169}" name="Product" dataDxfId="14"/>
    <tableColumn id="4" xr3:uid="{8CB4F055-4DE7-4670-9586-BD2BB9D21376}" name="Price"/>
    <tableColumn id="5" xr3:uid="{9F5EAF48-4A56-464C-AECA-B61CB7919B98}" name="Qty"/>
    <tableColumn id="6" xr3:uid="{D103256B-3722-4277-A47A-71816AA3D1FC}" name="Total Cost">
      <calculatedColumnFormula>IF(E8="","",E8*F8)</calculatedColumnFormula>
    </tableColumn>
    <tableColumn id="7" xr3:uid="{3FB83D1C-383B-43B4-98F3-07D06B6C4875}" name="Guided Sell Price"/>
    <tableColumn id="8" xr3:uid="{9F18EDEC-B05D-45E6-B1B3-537B33FA3336}" name="Product Link"/>
    <tableColumn id="9" xr3:uid="{E95F7F86-202C-4CB5-8A12-1EA5A6FC0D50}" name="Notes"/>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2E51B64-A805-46B3-88ED-C7B3E6CD8B46}" name="Visual_Checklist14" displayName="Visual_Checklist14" comment="This is the Visual Checklist of the Spreadsheet" ref="D43:J72" totalsRowShown="0" headerRowBorderDxfId="13" tableBorderDxfId="12">
  <autoFilter ref="D43:J72" xr:uid="{FCD8A184-C6B5-40F3-B6A2-105A24A5CB39}"/>
  <tableColumns count="7">
    <tableColumn id="3" xr3:uid="{D9C37597-7620-42FF-A4CF-5DC9067A36C6}" name="Product" dataDxfId="11"/>
    <tableColumn id="4" xr3:uid="{77DAA715-A0B2-4766-9CE0-3C3DA72D15A8}" name="Price"/>
    <tableColumn id="5" xr3:uid="{1893F104-B7D8-408B-B511-4605CBB4DFEB}" name="Qty"/>
    <tableColumn id="6" xr3:uid="{C65A5B53-D02A-414A-9F61-0783AECA8F25}" name="Total Cost">
      <calculatedColumnFormula>IF(E44="","",E44*F44)</calculatedColumnFormula>
    </tableColumn>
    <tableColumn id="7" xr3:uid="{4562D51F-5DE4-496B-A4CF-84BE87AF0CAA}" name="Guided Sell Price"/>
    <tableColumn id="8" xr3:uid="{A5A51EE5-6E87-416B-B267-485CE0C638DB}" name="Product Link"/>
    <tableColumn id="9" xr3:uid="{839B0EE2-78C0-488B-8D6A-4FDE741F1C3D}" name="Notes"/>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70B2E39-AC51-4828-B1D4-A1D62C17647D}" name="Loop_Checklist15" displayName="Loop_Checklist15" comment="This is the Loop Checklist of the spreadsheet" ref="D78:J95" totalsRowShown="0" headerRowBorderDxfId="10">
  <autoFilter ref="D78:J95" xr:uid="{B28CB05B-695F-4E15-A012-056BAAB118D9}"/>
  <tableColumns count="7">
    <tableColumn id="3" xr3:uid="{73C0D52C-E8B6-4F39-B7A8-2CA017FC2CA1}" name="Product" dataDxfId="9"/>
    <tableColumn id="4" xr3:uid="{193569A4-587B-40BA-8463-DDBE97D9E053}" name="Price"/>
    <tableColumn id="5" xr3:uid="{08646BF6-0203-4127-A7E8-1506A2090AF5}" name="Qty"/>
    <tableColumn id="6" xr3:uid="{50047821-D716-4163-9411-3777058BBFEF}" name="Total Cost">
      <calculatedColumnFormula>IF(E79="","",E79*F79)</calculatedColumnFormula>
    </tableColumn>
    <tableColumn id="7" xr3:uid="{7D28E3B3-7729-4DF6-8A11-60F26FE36D2C}" name="Guided Sell Price"/>
    <tableColumn id="8" xr3:uid="{C76F084D-36E5-4B80-B224-55E31D53C385}" name="Product Link"/>
    <tableColumn id="9" xr3:uid="{53B8867C-C3B0-40EA-B32B-70BCA158A1FD}" name="Notes"/>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CF5833D-A256-4DF5-98EE-96D8F2314961}" name="Streaming_Checklist" displayName="Streaming_Checklist" comment="This is the Streaming Checklist of the Spreadsheet" ref="D120:J133" totalsRowShown="0" headerRowBorderDxfId="8">
  <autoFilter ref="D120:J133" xr:uid="{92C76E9C-44E2-492D-B5E0-E35601A6C4CF}"/>
  <tableColumns count="7">
    <tableColumn id="3" xr3:uid="{D69D48CF-5986-4C77-876E-B00FA6F1BE3A}" name="Product" dataDxfId="7"/>
    <tableColumn id="4" xr3:uid="{7DEE39BC-E323-4407-BAAE-E11B6FDE8E33}" name="Price"/>
    <tableColumn id="5" xr3:uid="{682EE4B3-3E4D-4CB4-8B6C-4502D6B63312}" name="Qty"/>
    <tableColumn id="6" xr3:uid="{7FD8300B-63DE-4B19-AE8F-87600C361A44}" name="Total Cost">
      <calculatedColumnFormula>IF(E121="","",E121*F121)</calculatedColumnFormula>
    </tableColumn>
    <tableColumn id="7" xr3:uid="{15D712CD-6C98-47C7-834E-35830AD67869}" name="Guided Sell Price"/>
    <tableColumn id="8" xr3:uid="{660B7994-21BA-47DE-A26A-A59474E4E0A0}" name="Product Link"/>
    <tableColumn id="9" xr3:uid="{6EF304AB-75BF-401B-A54D-C5AF38826D19}" name="Note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97EF10-2026-4E0F-942C-48454A244D94}" name="Other_Checklist1617" displayName="Other_Checklist1617" comment="This is the Other Checklist of the Spreadsheet" ref="D101:J114" totalsRowShown="0" headerRowBorderDxfId="6">
  <autoFilter ref="D101:J114" xr:uid="{4A97EF10-2026-4E0F-942C-48454A244D94}"/>
  <tableColumns count="7">
    <tableColumn id="3" xr3:uid="{64093811-8295-4DCC-B270-9EFCCBC84ECB}" name="Product" dataDxfId="5"/>
    <tableColumn id="4" xr3:uid="{77D6C142-2C31-4678-877B-53E46D6F9848}" name="Price"/>
    <tableColumn id="5" xr3:uid="{C90B475F-0A17-4AB5-921B-1C56D75E6B4F}" name="Qty"/>
    <tableColumn id="6" xr3:uid="{05FCEAD2-8AB8-4D05-B8E1-B27A05A39CD4}" name="Total Cost">
      <calculatedColumnFormula>IF(E102="","",E102*F102)</calculatedColumnFormula>
    </tableColumn>
    <tableColumn id="7" xr3:uid="{2FE011F8-88D5-4159-98FD-7EE77E8B1704}" name="Guided Sell Price"/>
    <tableColumn id="8" xr3:uid="{4BA56213-CDA5-462E-B9B1-90D563A28974}" name="Product Link"/>
    <tableColumn id="9" xr3:uid="{F6678171-9F2D-448C-968F-7A0B1906373F}" name="Notes"/>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7704AF-15DD-4050-A744-A01962CD31C8}" name="Table911" displayName="Table911" ref="L13:O20" totalsRowShown="0">
  <autoFilter ref="L13:O20" xr:uid="{3A7704AF-15DD-4050-A744-A01962CD31C8}"/>
  <tableColumns count="4">
    <tableColumn id="1" xr3:uid="{17ACCA61-EBCC-4768-9A35-9AFE603D33B8}" name="PROJECTOR SCREEN SIZE (M)" dataDxfId="4"/>
    <tableColumn id="2" xr3:uid="{5EE0675D-E544-4F49-A21D-503ED6B0548E}" name="VIEWING WIDTH (M)" dataDxfId="3"/>
    <tableColumn id="3" xr3:uid="{C6497E6A-EDB3-42C4-80EE-198B44025750}" name="CASE SIZE (M)" dataDxfId="2"/>
    <tableColumn id="4" xr3:uid="{DFA0723B-3A3E-4337-A42A-6DBFE97F4B4B}" name="LUMENS" dataDxfId="1"/>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686175E-2245-427F-AF3D-A608570E2CB2}" name="Table912" displayName="Table912" ref="K13:K18" totalsRowShown="0">
  <autoFilter ref="K13:K18" xr:uid="{0686175E-2245-427F-AF3D-A608570E2CB2}"/>
  <tableColumns count="1">
    <tableColumn id="1" xr3:uid="{82AE90F7-A687-45E8-823C-B02C487FB99C}" name="PROJECTOR MOUNTING METHOD"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17" Type="http://schemas.openxmlformats.org/officeDocument/2006/relationships/hyperlink" Target="https://vatcalculator.com/" TargetMode="External"/><Relationship Id="rId671" Type="http://schemas.openxmlformats.org/officeDocument/2006/relationships/hyperlink" Target="https://www.thomann.co.uk/dap_audio_cdi_160bt.htm?srsltid=AfmBOoq1NaNF9pJVW_tPB-F8XFu9UdvHeZV1R3VJNOOCYC3R1292h4WPu4g" TargetMode="External"/><Relationship Id="rId21" Type="http://schemas.openxmlformats.org/officeDocument/2006/relationships/hyperlink" Target="https://www.bax-shop.co.uk/small-diaphragm-condenser-microphones/samson-c02-pencil-condenser-microphone-matched-pair" TargetMode="External"/><Relationship Id="rId324" Type="http://schemas.openxmlformats.org/officeDocument/2006/relationships/hyperlink" Target="https://vatcalculator.com/" TargetMode="External"/><Relationship Id="rId531" Type="http://schemas.openxmlformats.org/officeDocument/2006/relationships/hyperlink" Target="https://vatcalculator.com/" TargetMode="External"/><Relationship Id="rId629" Type="http://schemas.openxmlformats.org/officeDocument/2006/relationships/hyperlink" Target="https://www.broadbandbuyer.com/products/52495-ubiquiti-wave-pico-ptp-pnp/" TargetMode="External"/><Relationship Id="rId170" Type="http://schemas.openxmlformats.org/officeDocument/2006/relationships/hyperlink" Target="https://vatcalculator.com/" TargetMode="External"/><Relationship Id="rId268" Type="http://schemas.openxmlformats.org/officeDocument/2006/relationships/hyperlink" Target="https://vatcalculator.com/" TargetMode="External"/><Relationship Id="rId475" Type="http://schemas.openxmlformats.org/officeDocument/2006/relationships/hyperlink" Target="https://vatcalculator.com/" TargetMode="External"/><Relationship Id="rId682" Type="http://schemas.openxmlformats.org/officeDocument/2006/relationships/hyperlink" Target="https://cpc.farnell.com/pulse/dib-2p/passive-di-box-dual-channel/dp/DP32528?mckv=sshopping_dc|pcrid|224680541983|kword||match||plid||slid||product|DP32528|pgrid|47726778220|ptaid|pla-890742062053|&amp;CMP=KNC-GUK-CPC-SHOPPING-945736535-47726778220-DP32528&amp;s_kwcid=AL!5616!3!224680541983!!!network%7d!890742062053!&amp;gad_source=1&amp;gad_campaignid=945736535&amp;gbraid=0AAAAAD_m6B23Ou9o7kY2i_8os6ZLUW29G&amp;gclid=Cj0KCQiA9OnJBhD-ARIsAPV51xNdTOcWjRGA3dKN5NiY1VBdcSFrgPrzwMnOpmK4PtV6U1qVGfz-260aApDlEALw_wcB" TargetMode="External"/><Relationship Id="rId32" Type="http://schemas.openxmlformats.org/officeDocument/2006/relationships/hyperlink" Target="https://cpc.farnell.com/pro-signal/psg08157/wall-plate-xlr-plug-socket/dp/AV16202" TargetMode="External"/><Relationship Id="rId128" Type="http://schemas.openxmlformats.org/officeDocument/2006/relationships/hyperlink" Target="https://vatcalculator.com/" TargetMode="External"/><Relationship Id="rId335" Type="http://schemas.openxmlformats.org/officeDocument/2006/relationships/hyperlink" Target="https://vatcalculator.com/" TargetMode="External"/><Relationship Id="rId542" Type="http://schemas.openxmlformats.org/officeDocument/2006/relationships/hyperlink" Target="https://vatcalculator.com/" TargetMode="External"/><Relationship Id="rId181" Type="http://schemas.openxmlformats.org/officeDocument/2006/relationships/hyperlink" Target="https://vatcalculator.com/" TargetMode="External"/><Relationship Id="rId402" Type="http://schemas.openxmlformats.org/officeDocument/2006/relationships/hyperlink" Target="https://vatcalculator.com/" TargetMode="External"/><Relationship Id="rId279" Type="http://schemas.openxmlformats.org/officeDocument/2006/relationships/hyperlink" Target="https://vatcalculator.com/" TargetMode="External"/><Relationship Id="rId486" Type="http://schemas.openxmlformats.org/officeDocument/2006/relationships/hyperlink" Target="https://vatcalculator.com/" TargetMode="External"/><Relationship Id="rId43" Type="http://schemas.openxmlformats.org/officeDocument/2006/relationships/hyperlink" Target="https://avpartsmaster.co.uk/cables-connectors/vision-techconnect-brush-module" TargetMode="External"/><Relationship Id="rId139" Type="http://schemas.openxmlformats.org/officeDocument/2006/relationships/hyperlink" Target="https://vatcalculator.com/" TargetMode="External"/><Relationship Id="rId346" Type="http://schemas.openxmlformats.org/officeDocument/2006/relationships/hyperlink" Target="https://vatcalculator.com/" TargetMode="External"/><Relationship Id="rId553" Type="http://schemas.openxmlformats.org/officeDocument/2006/relationships/hyperlink" Target="https://vatcalculator.com/" TargetMode="External"/><Relationship Id="rId192" Type="http://schemas.openxmlformats.org/officeDocument/2006/relationships/hyperlink" Target="https://vatcalculator.com/" TargetMode="External"/><Relationship Id="rId206" Type="http://schemas.openxmlformats.org/officeDocument/2006/relationships/hyperlink" Target="https://vatcalculator.com/" TargetMode="External"/><Relationship Id="rId413" Type="http://schemas.openxmlformats.org/officeDocument/2006/relationships/hyperlink" Target="https://vatcalculator.com/" TargetMode="External"/><Relationship Id="rId497" Type="http://schemas.openxmlformats.org/officeDocument/2006/relationships/hyperlink" Target="https://vatcalculator.com/" TargetMode="External"/><Relationship Id="rId620" Type="http://schemas.openxmlformats.org/officeDocument/2006/relationships/hyperlink" Target="https://www.sapphireav.com/products/projector-lift-for-small-ceiling-voids" TargetMode="External"/><Relationship Id="rId357" Type="http://schemas.openxmlformats.org/officeDocument/2006/relationships/hyperlink" Target="https://vatcalculator.com/" TargetMode="External"/><Relationship Id="rId54" Type="http://schemas.openxmlformats.org/officeDocument/2006/relationships/hyperlink" Target="https://amzn.eu/d/6o6YtPH" TargetMode="External"/><Relationship Id="rId217" Type="http://schemas.openxmlformats.org/officeDocument/2006/relationships/hyperlink" Target="https://vatcalculator.com/" TargetMode="External"/><Relationship Id="rId564" Type="http://schemas.openxmlformats.org/officeDocument/2006/relationships/hyperlink" Target="https://vatcalculator.com/" TargetMode="External"/><Relationship Id="rId424" Type="http://schemas.openxmlformats.org/officeDocument/2006/relationships/hyperlink" Target="https://vatcalculator.com/" TargetMode="External"/><Relationship Id="rId631" Type="http://schemas.openxmlformats.org/officeDocument/2006/relationships/hyperlink" Target="https://amzn.eu/d/8kuXJzu" TargetMode="External"/><Relationship Id="rId270" Type="http://schemas.openxmlformats.org/officeDocument/2006/relationships/hyperlink" Target="https://vatcalculator.com/" TargetMode="External"/><Relationship Id="rId65" Type="http://schemas.openxmlformats.org/officeDocument/2006/relationships/hyperlink" Target="https://amzn.eu/d/gyZYoYe" TargetMode="External"/><Relationship Id="rId130" Type="http://schemas.openxmlformats.org/officeDocument/2006/relationships/hyperlink" Target="https://vatcalculator.com/" TargetMode="External"/><Relationship Id="rId368" Type="http://schemas.openxmlformats.org/officeDocument/2006/relationships/hyperlink" Target="https://vatcalculator.com/" TargetMode="External"/><Relationship Id="rId575" Type="http://schemas.openxmlformats.org/officeDocument/2006/relationships/hyperlink" Target="https://vatcalculator.com/" TargetMode="External"/><Relationship Id="rId228" Type="http://schemas.openxmlformats.org/officeDocument/2006/relationships/hyperlink" Target="https://vatcalculator.com/" TargetMode="External"/><Relationship Id="rId435" Type="http://schemas.openxmlformats.org/officeDocument/2006/relationships/hyperlink" Target="https://vatcalculator.com/" TargetMode="External"/><Relationship Id="rId642" Type="http://schemas.openxmlformats.org/officeDocument/2006/relationships/hyperlink" Target="https://soundproofingstore.uk/product/prosound-acoustic-wall-panels/" TargetMode="External"/><Relationship Id="rId281" Type="http://schemas.openxmlformats.org/officeDocument/2006/relationships/hyperlink" Target="https://vatcalculator.com/" TargetMode="External"/><Relationship Id="rId502" Type="http://schemas.openxmlformats.org/officeDocument/2006/relationships/hyperlink" Target="https://vatcalculator.com/" TargetMode="External"/><Relationship Id="rId76" Type="http://schemas.openxmlformats.org/officeDocument/2006/relationships/hyperlink" Target="https://www.nureva.com/products/hdl-pro-series/hdl310?hsCtaAttrib=156729035776" TargetMode="External"/><Relationship Id="rId141" Type="http://schemas.openxmlformats.org/officeDocument/2006/relationships/hyperlink" Target="https://vatcalculator.com/" TargetMode="External"/><Relationship Id="rId379" Type="http://schemas.openxmlformats.org/officeDocument/2006/relationships/hyperlink" Target="https://vatcalculator.com/" TargetMode="External"/><Relationship Id="rId586" Type="http://schemas.openxmlformats.org/officeDocument/2006/relationships/hyperlink" Target="https://vatcalculator.com/" TargetMode="External"/><Relationship Id="rId7" Type="http://schemas.openxmlformats.org/officeDocument/2006/relationships/hyperlink" Target="https://www.broadbandbuyer.com/products/52495-ubiquiti-wave-pico-ptp-pnp/" TargetMode="External"/><Relationship Id="rId239" Type="http://schemas.openxmlformats.org/officeDocument/2006/relationships/hyperlink" Target="https://vatcalculator.com/" TargetMode="External"/><Relationship Id="rId446" Type="http://schemas.openxmlformats.org/officeDocument/2006/relationships/hyperlink" Target="https://vatcalculator.com/" TargetMode="External"/><Relationship Id="rId653" Type="http://schemas.openxmlformats.org/officeDocument/2006/relationships/hyperlink" Target="https://soundproofingstore.uk/product/prosound-acoustic-ceiling-rafts/" TargetMode="External"/><Relationship Id="rId292" Type="http://schemas.openxmlformats.org/officeDocument/2006/relationships/hyperlink" Target="https://vatcalculator.com/" TargetMode="External"/><Relationship Id="rId306" Type="http://schemas.openxmlformats.org/officeDocument/2006/relationships/hyperlink" Target="https://vatcalculator.com/" TargetMode="External"/><Relationship Id="rId87" Type="http://schemas.openxmlformats.org/officeDocument/2006/relationships/hyperlink" Target="https://ao.com/product/55e78qtuk-hisense-e7q-tv-black-107417-108.aspx" TargetMode="External"/><Relationship Id="rId513" Type="http://schemas.openxmlformats.org/officeDocument/2006/relationships/hyperlink" Target="https://vatcalculator.com/" TargetMode="External"/><Relationship Id="rId597" Type="http://schemas.openxmlformats.org/officeDocument/2006/relationships/hyperlink" Target="https://vatcalculator.com/" TargetMode="External"/><Relationship Id="rId152" Type="http://schemas.openxmlformats.org/officeDocument/2006/relationships/hyperlink" Target="https://vatcalculator.com/" TargetMode="External"/><Relationship Id="rId457" Type="http://schemas.openxmlformats.org/officeDocument/2006/relationships/hyperlink" Target="https://vatcalculator.com/" TargetMode="External"/><Relationship Id="rId664" Type="http://schemas.openxmlformats.org/officeDocument/2006/relationships/hyperlink" Target="https://www.soundproofingstore.co.uk/acoustic-bass-plus-panels" TargetMode="External"/><Relationship Id="rId14" Type="http://schemas.openxmlformats.org/officeDocument/2006/relationships/hyperlink" Target="https://www.amazon.co.uk/Accsoon-CineView-Wireless-Transmission-Transfer-Black/dp/B0C6JVVN53/ref=sr_1_2?crid=4W8FLV6B3OWC&amp;dib=eyJ2IjoiMSJ9.TXxdZMTznRl62kCA3y19buTmh3lDWrcm3_BGyhk57Z5XWPTqnuAN0fsUHf2NRDFcrrbCEieyr5hio9KFBrX5SCgevA8gkevTlzoROwFW_v12AY5o5Mu8DXw6g3X83Eay9-oPwKmzmrFeMfaJAcDL9dHjxxUlQ7HclWvJgo2w85l6siZznF-j8x1dYYOFfVBWG6haOOoWMBliXKtkW7XDxY3YPGSzIrSa_q1ZfAQx0lAiOHS9BhQjJaz7lsAmpXjevQoigh2bRw0nDbIlZ3uqphYEdSqb3zzGDNd-dkKEa3FSJRYpRnTWmSZzhm46jCUKoZ3vrZEIUq98L9x6S90vXA.iTFECwRHWRTE-lsCm6LpO8oO8h6ngQ2N13Tyd8Vh37c&amp;dib_tag=se&amp;keywords=cineview%2BHE&amp;qid=1743429199&amp;s=electronics&amp;sprefix=cineview%2Bhe%2B%2Celectronics%2C88&amp;sr=1-2&amp;th=1" TargetMode="External"/><Relationship Id="rId317" Type="http://schemas.openxmlformats.org/officeDocument/2006/relationships/hyperlink" Target="https://vatcalculator.com/" TargetMode="External"/><Relationship Id="rId524" Type="http://schemas.openxmlformats.org/officeDocument/2006/relationships/hyperlink" Target="https://vatcalculator.com/" TargetMode="External"/><Relationship Id="rId98" Type="http://schemas.openxmlformats.org/officeDocument/2006/relationships/hyperlink" Target="https://cpc.farnell.com/qtx/180195uk/speaker-stand-with-square-base-black/dp/ST04560?mckv=sshopping_dc|pcrid|605262956605|kword||match||plid||slid||product|ST04560|pgrid|138313685415|ptaid|pla-2341027986957|&amp;CMP=KNC-GUK-CPC-SHOPPING-9262013734-138313685415-ST04560&amp;s_kwcid=AL!5616!3!605262956605!!!network%7d!2341027986957!&amp;gad_source=1&amp;gad_campaignid=9262013734&amp;gbraid=0AAAAAD_m6B05B5Gr_8QC0AIt15J6aWPT8&amp;gclid=CjwKCAjw_-3GBhAYEiwAjh9fUE7K-egnd6urQuSP4mQPcOLhHcHuRUhgpR1lM45meLmwHVo-snUjuxoCyUAQAvD_BwE" TargetMode="External"/><Relationship Id="rId163" Type="http://schemas.openxmlformats.org/officeDocument/2006/relationships/hyperlink" Target="https://vatcalculator.com/" TargetMode="External"/><Relationship Id="rId370" Type="http://schemas.openxmlformats.org/officeDocument/2006/relationships/hyperlink" Target="https://vatcalculator.com/" TargetMode="External"/><Relationship Id="rId230" Type="http://schemas.openxmlformats.org/officeDocument/2006/relationships/hyperlink" Target="https://vatcalculator.com/" TargetMode="External"/><Relationship Id="rId468" Type="http://schemas.openxmlformats.org/officeDocument/2006/relationships/hyperlink" Target="https://vatcalculator.com/" TargetMode="External"/><Relationship Id="rId675" Type="http://schemas.openxmlformats.org/officeDocument/2006/relationships/hyperlink" Target="https://avpartsmaster.co.uk/mounting-solutions/neomounts-by-newstar-projector-wall-mount" TargetMode="External"/><Relationship Id="rId25" Type="http://schemas.openxmlformats.org/officeDocument/2006/relationships/hyperlink" Target="https://www.leisuretec.co.uk/product/ca1202-commercial-amplifier-with-direct-drive-2x120w-100v-weblab00049" TargetMode="External"/><Relationship Id="rId328" Type="http://schemas.openxmlformats.org/officeDocument/2006/relationships/hyperlink" Target="https://vatcalculator.com/" TargetMode="External"/><Relationship Id="rId535" Type="http://schemas.openxmlformats.org/officeDocument/2006/relationships/hyperlink" Target="https://vatcalculator.com/" TargetMode="External"/><Relationship Id="rId174" Type="http://schemas.openxmlformats.org/officeDocument/2006/relationships/hyperlink" Target="https://vatcalculator.com/" TargetMode="External"/><Relationship Id="rId381" Type="http://schemas.openxmlformats.org/officeDocument/2006/relationships/hyperlink" Target="https://vatcalculator.com/" TargetMode="External"/><Relationship Id="rId602" Type="http://schemas.openxmlformats.org/officeDocument/2006/relationships/hyperlink" Target="https://vatcalculator.com/" TargetMode="External"/><Relationship Id="rId241" Type="http://schemas.openxmlformats.org/officeDocument/2006/relationships/hyperlink" Target="https://vatcalculator.com/" TargetMode="External"/><Relationship Id="rId479" Type="http://schemas.openxmlformats.org/officeDocument/2006/relationships/hyperlink" Target="https://vatcalculator.com/" TargetMode="External"/><Relationship Id="rId36" Type="http://schemas.openxmlformats.org/officeDocument/2006/relationships/hyperlink" Target="https://cpc.farnell.com/keene-electronics/klabxbg2f/bluetooth-in-wall-amp-front-line/dp/AV29944" TargetMode="External"/><Relationship Id="rId339" Type="http://schemas.openxmlformats.org/officeDocument/2006/relationships/hyperlink" Target="https://vatcalculator.com/" TargetMode="External"/><Relationship Id="rId546" Type="http://schemas.openxmlformats.org/officeDocument/2006/relationships/hyperlink" Target="https://vatcalculator.com/" TargetMode="External"/><Relationship Id="rId101" Type="http://schemas.openxmlformats.org/officeDocument/2006/relationships/hyperlink" Target="https://amzn.eu/d/9lTPLXy" TargetMode="External"/><Relationship Id="rId185" Type="http://schemas.openxmlformats.org/officeDocument/2006/relationships/hyperlink" Target="https://vatcalculator.com/" TargetMode="External"/><Relationship Id="rId406" Type="http://schemas.openxmlformats.org/officeDocument/2006/relationships/hyperlink" Target="https://vatcalculator.com/" TargetMode="External"/><Relationship Id="rId392" Type="http://schemas.openxmlformats.org/officeDocument/2006/relationships/hyperlink" Target="https://vatcalculator.com/" TargetMode="External"/><Relationship Id="rId613" Type="http://schemas.openxmlformats.org/officeDocument/2006/relationships/hyperlink" Target="https://avpartsmaster.co.uk/business-solutions/iiyama-98-prolite-te9813a-b1ag-interactive-touchscreen-98-4k-uhd-450-cdm2-105-3-kg-te9813a-b1ag" TargetMode="External"/><Relationship Id="rId252" Type="http://schemas.openxmlformats.org/officeDocument/2006/relationships/hyperlink" Target="https://vatcalculator.com/" TargetMode="External"/><Relationship Id="rId47" Type="http://schemas.openxmlformats.org/officeDocument/2006/relationships/hyperlink" Target="https://www.ballicom.co.uk/tc-usbhdmi-vision.p1378995.html" TargetMode="External"/><Relationship Id="rId112" Type="http://schemas.openxmlformats.org/officeDocument/2006/relationships/hyperlink" Target="https://vatcalculator.com/" TargetMode="External"/><Relationship Id="rId557" Type="http://schemas.openxmlformats.org/officeDocument/2006/relationships/hyperlink" Target="https://vatcalculator.com/" TargetMode="External"/><Relationship Id="rId196" Type="http://schemas.openxmlformats.org/officeDocument/2006/relationships/hyperlink" Target="https://vatcalculator.com/" TargetMode="External"/><Relationship Id="rId417" Type="http://schemas.openxmlformats.org/officeDocument/2006/relationships/hyperlink" Target="https://vatcalculator.com/" TargetMode="External"/><Relationship Id="rId624" Type="http://schemas.openxmlformats.org/officeDocument/2006/relationships/hyperlink" Target="https://www.leisuretec.co.uk/product/ovo5t-white-5-2way-oval-speaker-bracket-100v16ohm-80w-webapa00074" TargetMode="External"/><Relationship Id="rId263" Type="http://schemas.openxmlformats.org/officeDocument/2006/relationships/hyperlink" Target="https://vatcalculator.com/" TargetMode="External"/><Relationship Id="rId470" Type="http://schemas.openxmlformats.org/officeDocument/2006/relationships/hyperlink" Target="https://vatcalculator.com/" TargetMode="External"/><Relationship Id="rId58" Type="http://schemas.openxmlformats.org/officeDocument/2006/relationships/hyperlink" Target="https://amzn.eu/d/j0b9wwS" TargetMode="External"/><Relationship Id="rId123" Type="http://schemas.openxmlformats.org/officeDocument/2006/relationships/hyperlink" Target="https://vatcalculator.com/" TargetMode="External"/><Relationship Id="rId330" Type="http://schemas.openxmlformats.org/officeDocument/2006/relationships/hyperlink" Target="https://vatcalculator.com/" TargetMode="External"/><Relationship Id="rId568" Type="http://schemas.openxmlformats.org/officeDocument/2006/relationships/hyperlink" Target="https://vatcalculator.com/" TargetMode="External"/><Relationship Id="rId428" Type="http://schemas.openxmlformats.org/officeDocument/2006/relationships/hyperlink" Target="https://vatcalculator.com/" TargetMode="External"/><Relationship Id="rId635" Type="http://schemas.openxmlformats.org/officeDocument/2006/relationships/hyperlink" Target="https://cctvdirect.co.uk/products/vuenet-22-fhd-professional-surveillance-monitor" TargetMode="External"/><Relationship Id="rId274" Type="http://schemas.openxmlformats.org/officeDocument/2006/relationships/hyperlink" Target="https://vatcalculator.com/" TargetMode="External"/><Relationship Id="rId481" Type="http://schemas.openxmlformats.org/officeDocument/2006/relationships/hyperlink" Target="https://vatcalculator.com/" TargetMode="External"/><Relationship Id="rId69" Type="http://schemas.openxmlformats.org/officeDocument/2006/relationships/hyperlink" Target="https://leisuretec.co.uk/products/ca2402-commercial-amplifier-with-direct-drive-2x240w-100v/" TargetMode="External"/><Relationship Id="rId134" Type="http://schemas.openxmlformats.org/officeDocument/2006/relationships/hyperlink" Target="https://vatcalculator.com/" TargetMode="External"/><Relationship Id="rId579" Type="http://schemas.openxmlformats.org/officeDocument/2006/relationships/hyperlink" Target="https://vatcalculator.com/" TargetMode="External"/><Relationship Id="rId341" Type="http://schemas.openxmlformats.org/officeDocument/2006/relationships/hyperlink" Target="https://vatcalculator.com/" TargetMode="External"/><Relationship Id="rId439" Type="http://schemas.openxmlformats.org/officeDocument/2006/relationships/hyperlink" Target="https://vatcalculator.com/" TargetMode="External"/><Relationship Id="rId646" Type="http://schemas.openxmlformats.org/officeDocument/2006/relationships/hyperlink" Target="https://soundproofingstore.uk/product/prosound-acoustic-wall-panels/" TargetMode="External"/><Relationship Id="rId201" Type="http://schemas.openxmlformats.org/officeDocument/2006/relationships/hyperlink" Target="https://vatcalculator.com/" TargetMode="External"/><Relationship Id="rId285" Type="http://schemas.openxmlformats.org/officeDocument/2006/relationships/hyperlink" Target="https://vatcalculator.com/" TargetMode="External"/><Relationship Id="rId506" Type="http://schemas.openxmlformats.org/officeDocument/2006/relationships/hyperlink" Target="https://vatcalculator.com/" TargetMode="External"/><Relationship Id="rId492" Type="http://schemas.openxmlformats.org/officeDocument/2006/relationships/hyperlink" Target="https://vatcalculator.com/" TargetMode="External"/><Relationship Id="rId91" Type="http://schemas.openxmlformats.org/officeDocument/2006/relationships/hyperlink" Target="https://rcblogic.co.uk/product/magewell-pro-convert-hdmi-to-ndi-hdmi-tx" TargetMode="External"/><Relationship Id="rId145" Type="http://schemas.openxmlformats.org/officeDocument/2006/relationships/hyperlink" Target="https://vatcalculator.com/" TargetMode="External"/><Relationship Id="rId187" Type="http://schemas.openxmlformats.org/officeDocument/2006/relationships/hyperlink" Target="https://vatcalculator.com/" TargetMode="External"/><Relationship Id="rId352" Type="http://schemas.openxmlformats.org/officeDocument/2006/relationships/hyperlink" Target="https://vatcalculator.com/" TargetMode="External"/><Relationship Id="rId394" Type="http://schemas.openxmlformats.org/officeDocument/2006/relationships/hyperlink" Target="https://vatcalculator.com/" TargetMode="External"/><Relationship Id="rId408" Type="http://schemas.openxmlformats.org/officeDocument/2006/relationships/hyperlink" Target="https://vatcalculator.com/" TargetMode="External"/><Relationship Id="rId615" Type="http://schemas.openxmlformats.org/officeDocument/2006/relationships/hyperlink" Target="https://www.cybermarket.co.uk/shop/speakers/audac-wp220-bluetooth-wall-panel-for-ares5a-scp-1668428.html?pid=1668428&amp;cq_src=google_ads&amp;cq_cmp=20567993707&amp;cq_con=&amp;cq_term=&amp;cq_med=pla&amp;cq_plac=&amp;cq_net=x&amp;cq_plt=gp&amp;gad_source=1&amp;gad_campaignid=20564395583&amp;gbraid=0AAAAAD_rBJ3M9m-Bt5Z0rjQvj8nDRs_iv&amp;gclid=Cj0KCQjwuvrBBhDcARIsAKRrkjfZ7FV6AUNATLRBYTg0e2GRSIK9hV086X2nhTXxlo4BeBMSRBcYVQAaAnvMEALw_wcB" TargetMode="External"/><Relationship Id="rId212" Type="http://schemas.openxmlformats.org/officeDocument/2006/relationships/hyperlink" Target="https://vatcalculator.com/" TargetMode="External"/><Relationship Id="rId254" Type="http://schemas.openxmlformats.org/officeDocument/2006/relationships/hyperlink" Target="https://vatcalculator.com/" TargetMode="External"/><Relationship Id="rId657" Type="http://schemas.openxmlformats.org/officeDocument/2006/relationships/hyperlink" Target="https://soundproofingstore.uk/product/prosound-acoustic-ceiling-rafts/" TargetMode="External"/><Relationship Id="rId49" Type="http://schemas.openxmlformats.org/officeDocument/2006/relationships/hyperlink" Target="https://www.bax-shop.co.uk/small-diaphragm-condenser-microphones/samson-c02-pencil-condenser-microphone-matched-pair" TargetMode="External"/><Relationship Id="rId114" Type="http://schemas.openxmlformats.org/officeDocument/2006/relationships/hyperlink" Target="https://vatcalculator.com/" TargetMode="External"/><Relationship Id="rId296" Type="http://schemas.openxmlformats.org/officeDocument/2006/relationships/hyperlink" Target="https://vatcalculator.com/" TargetMode="External"/><Relationship Id="rId461" Type="http://schemas.openxmlformats.org/officeDocument/2006/relationships/hyperlink" Target="https://vatcalculator.com/" TargetMode="External"/><Relationship Id="rId517" Type="http://schemas.openxmlformats.org/officeDocument/2006/relationships/hyperlink" Target="https://vatcalculator.com/" TargetMode="External"/><Relationship Id="rId559" Type="http://schemas.openxmlformats.org/officeDocument/2006/relationships/hyperlink" Target="https://vatcalculator.com/" TargetMode="External"/><Relationship Id="rId60" Type="http://schemas.openxmlformats.org/officeDocument/2006/relationships/hyperlink" Target="https://www.best4systems.co.uk/yealink-vcm36w-wireless-video-conferencing-microphone.html" TargetMode="External"/><Relationship Id="rId156" Type="http://schemas.openxmlformats.org/officeDocument/2006/relationships/hyperlink" Target="https://vatcalculator.com/" TargetMode="External"/><Relationship Id="rId198" Type="http://schemas.openxmlformats.org/officeDocument/2006/relationships/hyperlink" Target="https://vatcalculator.com/" TargetMode="External"/><Relationship Id="rId321" Type="http://schemas.openxmlformats.org/officeDocument/2006/relationships/hyperlink" Target="https://vatcalculator.com/" TargetMode="External"/><Relationship Id="rId363" Type="http://schemas.openxmlformats.org/officeDocument/2006/relationships/hyperlink" Target="https://vatcalculator.com/" TargetMode="External"/><Relationship Id="rId419" Type="http://schemas.openxmlformats.org/officeDocument/2006/relationships/hyperlink" Target="https://vatcalculator.com/" TargetMode="External"/><Relationship Id="rId570" Type="http://schemas.openxmlformats.org/officeDocument/2006/relationships/hyperlink" Target="https://vatcalculator.com/" TargetMode="External"/><Relationship Id="rId626" Type="http://schemas.openxmlformats.org/officeDocument/2006/relationships/hyperlink" Target="https://www.amazon.co.uk/j5create-Multi-Port-Ethernet-Compatible-Thunderbolt/dp/B0BP296KPX?ref_=ast_sto_dp" TargetMode="External"/><Relationship Id="rId223" Type="http://schemas.openxmlformats.org/officeDocument/2006/relationships/hyperlink" Target="https://vatcalculator.com/" TargetMode="External"/><Relationship Id="rId430" Type="http://schemas.openxmlformats.org/officeDocument/2006/relationships/hyperlink" Target="https://vatcalculator.com/" TargetMode="External"/><Relationship Id="rId668" Type="http://schemas.openxmlformats.org/officeDocument/2006/relationships/hyperlink" Target="https://www.thomann.co.uk/behringer_sd8.htm" TargetMode="External"/><Relationship Id="rId18" Type="http://schemas.openxmlformats.org/officeDocument/2006/relationships/hyperlink" Target="https://www.leisuretec.co.uk/product/a3248dz-480w-digital-mixer-amplifier-5zone--6inputs-webtoa00623" TargetMode="External"/><Relationship Id="rId265" Type="http://schemas.openxmlformats.org/officeDocument/2006/relationships/hyperlink" Target="https://vatcalculator.com/" TargetMode="External"/><Relationship Id="rId472" Type="http://schemas.openxmlformats.org/officeDocument/2006/relationships/hyperlink" Target="https://vatcalculator.com/" TargetMode="External"/><Relationship Id="rId528" Type="http://schemas.openxmlformats.org/officeDocument/2006/relationships/hyperlink" Target="https://vatcalculator.com/" TargetMode="External"/><Relationship Id="rId125" Type="http://schemas.openxmlformats.org/officeDocument/2006/relationships/hyperlink" Target="https://vatcalculator.com/" TargetMode="External"/><Relationship Id="rId167" Type="http://schemas.openxmlformats.org/officeDocument/2006/relationships/hyperlink" Target="https://vatcalculator.com/" TargetMode="External"/><Relationship Id="rId332" Type="http://schemas.openxmlformats.org/officeDocument/2006/relationships/hyperlink" Target="https://vatcalculator.com/" TargetMode="External"/><Relationship Id="rId374" Type="http://schemas.openxmlformats.org/officeDocument/2006/relationships/hyperlink" Target="https://vatcalculator.com/" TargetMode="External"/><Relationship Id="rId581" Type="http://schemas.openxmlformats.org/officeDocument/2006/relationships/hyperlink" Target="https://vatcalculator.com/" TargetMode="External"/><Relationship Id="rId71" Type="http://schemas.openxmlformats.org/officeDocument/2006/relationships/hyperlink" Target="https://avpartsmaster.co.uk/business-solutions/sennheiser-teamconnect-ceiling-2" TargetMode="External"/><Relationship Id="rId234" Type="http://schemas.openxmlformats.org/officeDocument/2006/relationships/hyperlink" Target="https://vatcalculator.com/" TargetMode="External"/><Relationship Id="rId637" Type="http://schemas.openxmlformats.org/officeDocument/2006/relationships/hyperlink" Target="https://www.gear4music.com/PA-DJ-and-Lighting/Yamaha-DBR12-12-Active-PA-Speaker/1387?_gl=1*18i55d5*_up*MQ..*_gs*MQ..*_ga*NzEyODc4NTQ3LjE3NjAwMDYyODM.*_ga_0WF1R5QW3K*czE3NjAwMDYyODMkbzEkZzAkdDE3NjAwMDYyODMkajYwJGwwJGgxMjEzODY4MDgw&amp;gclid=Cj0KCQjw0NPGBhCDARIsAGAzpp15G7Z-2xw4dfbmS6dkDvLjFYxHwNtML6MpnXtRk_u-R3IHKPWVC3AaAudSEALw_wcB&amp;gbraid=0AAAAAD_kjLQzloewAUcm6vZ0T14aDe-vy" TargetMode="External"/><Relationship Id="rId679" Type="http://schemas.openxmlformats.org/officeDocument/2006/relationships/hyperlink" Target="https://avpartsmaster.co.uk/projectors/epson-eb-l730u-projector" TargetMode="External"/><Relationship Id="rId2" Type="http://schemas.openxmlformats.org/officeDocument/2006/relationships/hyperlink" Target="http://www.amazon.co.uk/Pipe-To-Wall-Bracket-300mm/dp/B017735G1U/" TargetMode="External"/><Relationship Id="rId29" Type="http://schemas.openxmlformats.org/officeDocument/2006/relationships/hyperlink" Target="https://www.amazon.co.uk/Extender-Splitter-HDBaseT-Multiple-Single/dp/B08LMP8DHF?th=1" TargetMode="External"/><Relationship Id="rId276" Type="http://schemas.openxmlformats.org/officeDocument/2006/relationships/hyperlink" Target="https://vatcalculator.com/" TargetMode="External"/><Relationship Id="rId441" Type="http://schemas.openxmlformats.org/officeDocument/2006/relationships/hyperlink" Target="https://vatcalculator.com/" TargetMode="External"/><Relationship Id="rId483" Type="http://schemas.openxmlformats.org/officeDocument/2006/relationships/hyperlink" Target="https://vatcalculator.com/" TargetMode="External"/><Relationship Id="rId539" Type="http://schemas.openxmlformats.org/officeDocument/2006/relationships/hyperlink" Target="https://vatcalculator.com/" TargetMode="External"/><Relationship Id="rId40" Type="http://schemas.openxmlformats.org/officeDocument/2006/relationships/hyperlink" Target="https://cpc.farnell.com/vision-av/tc3-back-box-2g/techconnect3-2-gang-backbox/dp/AV26428?st=vision" TargetMode="External"/><Relationship Id="rId136" Type="http://schemas.openxmlformats.org/officeDocument/2006/relationships/hyperlink" Target="https://vatcalculator.com/" TargetMode="External"/><Relationship Id="rId178" Type="http://schemas.openxmlformats.org/officeDocument/2006/relationships/hyperlink" Target="https://vatcalculator.com/" TargetMode="External"/><Relationship Id="rId301" Type="http://schemas.openxmlformats.org/officeDocument/2006/relationships/hyperlink" Target="https://vatcalculator.com/" TargetMode="External"/><Relationship Id="rId343" Type="http://schemas.openxmlformats.org/officeDocument/2006/relationships/hyperlink" Target="https://vatcalculator.com/" TargetMode="External"/><Relationship Id="rId550" Type="http://schemas.openxmlformats.org/officeDocument/2006/relationships/hyperlink" Target="https://vatcalculator.com/" TargetMode="External"/><Relationship Id="rId82" Type="http://schemas.openxmlformats.org/officeDocument/2006/relationships/hyperlink" Target="https://www.rcblogic.co.uk/product/atomos-rx-4k-wl-video-trans-rx-only" TargetMode="External"/><Relationship Id="rId203" Type="http://schemas.openxmlformats.org/officeDocument/2006/relationships/hyperlink" Target="https://vatcalculator.com/" TargetMode="External"/><Relationship Id="rId385" Type="http://schemas.openxmlformats.org/officeDocument/2006/relationships/hyperlink" Target="https://vatcalculator.com/" TargetMode="External"/><Relationship Id="rId592" Type="http://schemas.openxmlformats.org/officeDocument/2006/relationships/hyperlink" Target="https://vatcalculator.com/" TargetMode="External"/><Relationship Id="rId606" Type="http://schemas.openxmlformats.org/officeDocument/2006/relationships/hyperlink" Target="https://vatcalculator.com/" TargetMode="External"/><Relationship Id="rId648" Type="http://schemas.openxmlformats.org/officeDocument/2006/relationships/hyperlink" Target="https://soundproofingstore.uk/product/prosound-acoustic-wall-panels/" TargetMode="External"/><Relationship Id="rId245" Type="http://schemas.openxmlformats.org/officeDocument/2006/relationships/hyperlink" Target="https://vatcalculator.com/" TargetMode="External"/><Relationship Id="rId287" Type="http://schemas.openxmlformats.org/officeDocument/2006/relationships/hyperlink" Target="https://vatcalculator.com/" TargetMode="External"/><Relationship Id="rId410" Type="http://schemas.openxmlformats.org/officeDocument/2006/relationships/hyperlink" Target="https://vatcalculator.com/" TargetMode="External"/><Relationship Id="rId452" Type="http://schemas.openxmlformats.org/officeDocument/2006/relationships/hyperlink" Target="https://vatcalculator.com/" TargetMode="External"/><Relationship Id="rId494" Type="http://schemas.openxmlformats.org/officeDocument/2006/relationships/hyperlink" Target="https://vatcalculator.com/" TargetMode="External"/><Relationship Id="rId508" Type="http://schemas.openxmlformats.org/officeDocument/2006/relationships/hyperlink" Target="https://vatcalculator.com/" TargetMode="External"/><Relationship Id="rId105" Type="http://schemas.openxmlformats.org/officeDocument/2006/relationships/hyperlink" Target="https://store.midwich.com/products/details/YOLOBOXEXTREME" TargetMode="External"/><Relationship Id="rId147" Type="http://schemas.openxmlformats.org/officeDocument/2006/relationships/hyperlink" Target="https://vatcalculator.com/" TargetMode="External"/><Relationship Id="rId312" Type="http://schemas.openxmlformats.org/officeDocument/2006/relationships/hyperlink" Target="https://vatcalculator.com/" TargetMode="External"/><Relationship Id="rId354" Type="http://schemas.openxmlformats.org/officeDocument/2006/relationships/hyperlink" Target="https://vatcalculator.com/" TargetMode="External"/><Relationship Id="rId51" Type="http://schemas.openxmlformats.org/officeDocument/2006/relationships/hyperlink" Target="https://www.amazon.co.uk/zowietek-Simultaneous-Standalone-Streaming-Teaching/dp/B0CYPQY8GK?th=1" TargetMode="External"/><Relationship Id="rId93" Type="http://schemas.openxmlformats.org/officeDocument/2006/relationships/hyperlink" Target="https://www.gear4music.com/PA-DJ-and-Lighting/Yamaha-DBR10-10-Active-PA-Speaker/1386?origin=product-ads&amp;gad_source=1&amp;gad_campaignid=22254162605&amp;gbraid=0AAAAAD_kjLQzloewAUcm6vZ0T14aDe-vy&amp;gclid=Cj0KCQjw0NPGBhCDARIsAGAzpp15G7Z-2xw4dfbmS6dkDvLjFYxHwNtML6MpnXtRk_u-R3IHKPWVC3AaAudSEALw_wcB" TargetMode="External"/><Relationship Id="rId189" Type="http://schemas.openxmlformats.org/officeDocument/2006/relationships/hyperlink" Target="https://vatcalculator.com/" TargetMode="External"/><Relationship Id="rId396" Type="http://schemas.openxmlformats.org/officeDocument/2006/relationships/hyperlink" Target="https://vatcalculator.com/" TargetMode="External"/><Relationship Id="rId561" Type="http://schemas.openxmlformats.org/officeDocument/2006/relationships/hyperlink" Target="https://vatcalculator.com/" TargetMode="External"/><Relationship Id="rId617" Type="http://schemas.openxmlformats.org/officeDocument/2006/relationships/hyperlink" Target="https://www.ballicom.co.uk/tc-usb3ac-bl-vision-professional.p1484227.html" TargetMode="External"/><Relationship Id="rId659" Type="http://schemas.openxmlformats.org/officeDocument/2006/relationships/hyperlink" Target="https://soundproofingstore.uk/product/prosound-acoustic-ceiling-rafts/" TargetMode="External"/><Relationship Id="rId214" Type="http://schemas.openxmlformats.org/officeDocument/2006/relationships/hyperlink" Target="https://vatcalculator.com/" TargetMode="External"/><Relationship Id="rId256" Type="http://schemas.openxmlformats.org/officeDocument/2006/relationships/hyperlink" Target="https://vatcalculator.com/" TargetMode="External"/><Relationship Id="rId298" Type="http://schemas.openxmlformats.org/officeDocument/2006/relationships/hyperlink" Target="https://vatcalculator.com/" TargetMode="External"/><Relationship Id="rId421" Type="http://schemas.openxmlformats.org/officeDocument/2006/relationships/hyperlink" Target="https://vatcalculator.com/" TargetMode="External"/><Relationship Id="rId463" Type="http://schemas.openxmlformats.org/officeDocument/2006/relationships/hyperlink" Target="https://vatcalculator.com/" TargetMode="External"/><Relationship Id="rId519" Type="http://schemas.openxmlformats.org/officeDocument/2006/relationships/hyperlink" Target="https://vatcalculator.com/" TargetMode="External"/><Relationship Id="rId670" Type="http://schemas.openxmlformats.org/officeDocument/2006/relationships/hyperlink" Target="https://www.gear4music.com/PA-DJ-and-Lighting/KandM-24350-Universal-Wall-Mount/5EY0" TargetMode="External"/><Relationship Id="rId116" Type="http://schemas.openxmlformats.org/officeDocument/2006/relationships/hyperlink" Target="https://vatcalculator.com/" TargetMode="External"/><Relationship Id="rId158" Type="http://schemas.openxmlformats.org/officeDocument/2006/relationships/hyperlink" Target="https://vatcalculator.com/" TargetMode="External"/><Relationship Id="rId323" Type="http://schemas.openxmlformats.org/officeDocument/2006/relationships/hyperlink" Target="https://vatcalculator.com/" TargetMode="External"/><Relationship Id="rId530" Type="http://schemas.openxmlformats.org/officeDocument/2006/relationships/hyperlink" Target="https://vatcalculator.com/" TargetMode="External"/><Relationship Id="rId20" Type="http://schemas.openxmlformats.org/officeDocument/2006/relationships/hyperlink" Target="https://www.leisuretec.co.uk/product/ovo5t-black--5-2way-oval-speaker-bracket-100v16ohm-80w-webapa00073" TargetMode="External"/><Relationship Id="rId62" Type="http://schemas.openxmlformats.org/officeDocument/2006/relationships/hyperlink" Target="https://avpartsmaster.co.uk/business-solutions/barco-clickshare-c-10-gen-2-r9861611eub1" TargetMode="External"/><Relationship Id="rId365" Type="http://schemas.openxmlformats.org/officeDocument/2006/relationships/hyperlink" Target="https://vatcalculator.com/" TargetMode="External"/><Relationship Id="rId572" Type="http://schemas.openxmlformats.org/officeDocument/2006/relationships/hyperlink" Target="https://vatcalculator.com/" TargetMode="External"/><Relationship Id="rId628" Type="http://schemas.openxmlformats.org/officeDocument/2006/relationships/hyperlink" Target="https://www.amazon.co.uk/Elgato-Cam-Link-Broadcast-camcorder/dp/B07K3FN5MR/ref=sr_1_3?crid=3PHFNNPKNHY03&amp;dib=eyJ2IjoiMSJ9.UvfR7OQt4s7VnI1jy5-XKeOHymRUE9LGIk8FtABAkQ4mukuTYikPZ8iUGcuSEc4Deh0i2YKV54WGO8l3eEOaND3FgcgRlnPLCYyyFXzqBHhc6bgH50fsCe2zEW0ehP2NOJn4uqALFYTVtmUsRu1iCi0konxZ4G6SSjh75tSu02yaBY7IGaGtSQmDyRti-u0dK5UMTO2DPQlfLUvFvs3jVYqzTNtARJOGzInu3CToaXo.DhGJBsJHLmLjnDJQrG1whVkobN1wXEDB7-ke5fnBzXU&amp;dib_tag=se&amp;keywords=Camlink%2B4k&amp;qid=1742323415&amp;sprefix=camlink%2B4k%2Caps%2C170&amp;sr=8-3&amp;th=1" TargetMode="External"/><Relationship Id="rId225" Type="http://schemas.openxmlformats.org/officeDocument/2006/relationships/hyperlink" Target="https://vatcalculator.com/" TargetMode="External"/><Relationship Id="rId267" Type="http://schemas.openxmlformats.org/officeDocument/2006/relationships/hyperlink" Target="https://vatcalculator.com/" TargetMode="External"/><Relationship Id="rId432" Type="http://schemas.openxmlformats.org/officeDocument/2006/relationships/hyperlink" Target="https://vatcalculator.com/" TargetMode="External"/><Relationship Id="rId474" Type="http://schemas.openxmlformats.org/officeDocument/2006/relationships/hyperlink" Target="https://vatcalculator.com/" TargetMode="External"/><Relationship Id="rId127" Type="http://schemas.openxmlformats.org/officeDocument/2006/relationships/hyperlink" Target="https://vatcalculator.com/" TargetMode="External"/><Relationship Id="rId681" Type="http://schemas.openxmlformats.org/officeDocument/2006/relationships/hyperlink" Target="https://www.ratechnology.co.uk/index.php?main_page=product_info&amp;products_id=361" TargetMode="External"/><Relationship Id="rId31" Type="http://schemas.openxmlformats.org/officeDocument/2006/relationships/hyperlink" Target="https://www.fbtaudio.co.uk/jts/installation/conference-systems/w4-ch12.htm" TargetMode="External"/><Relationship Id="rId73" Type="http://schemas.openxmlformats.org/officeDocument/2006/relationships/hyperlink" Target="https://avpartsmaster.co.uk/business-solutions/barco-wall-mounting-kit-for-c-5-c-10-cx-20-and-cx-30" TargetMode="External"/><Relationship Id="rId169" Type="http://schemas.openxmlformats.org/officeDocument/2006/relationships/hyperlink" Target="https://vatcalculator.com/" TargetMode="External"/><Relationship Id="rId334" Type="http://schemas.openxmlformats.org/officeDocument/2006/relationships/hyperlink" Target="https://vatcalculator.com/" TargetMode="External"/><Relationship Id="rId376" Type="http://schemas.openxmlformats.org/officeDocument/2006/relationships/hyperlink" Target="https://vatcalculator.com/" TargetMode="External"/><Relationship Id="rId541" Type="http://schemas.openxmlformats.org/officeDocument/2006/relationships/hyperlink" Target="https://vatcalculator.com/" TargetMode="External"/><Relationship Id="rId583" Type="http://schemas.openxmlformats.org/officeDocument/2006/relationships/hyperlink" Target="https://vatcalculator.com/" TargetMode="External"/><Relationship Id="rId639" Type="http://schemas.openxmlformats.org/officeDocument/2006/relationships/hyperlink" Target="https://www.prolight.co.uk/Catalogue/Products/Lighting/Pars-and-Slim-Pars/LEDJ252XX?default_sku=4f9780d6-5bf2-40a2-af22-c67fb5050f0f&amp;selected=LEDJ252D" TargetMode="External"/><Relationship Id="rId4" Type="http://schemas.openxmlformats.org/officeDocument/2006/relationships/hyperlink" Target="https://www.fbtaudio.co.uk/jts/wireless/antenna-diversity/ru-8000-series/accessories/dr-900-rp-900.htm" TargetMode="External"/><Relationship Id="rId180" Type="http://schemas.openxmlformats.org/officeDocument/2006/relationships/hyperlink" Target="https://vatcalculator.com/" TargetMode="External"/><Relationship Id="rId236" Type="http://schemas.openxmlformats.org/officeDocument/2006/relationships/hyperlink" Target="https://vatcalculator.com/" TargetMode="External"/><Relationship Id="rId278" Type="http://schemas.openxmlformats.org/officeDocument/2006/relationships/hyperlink" Target="https://vatcalculator.com/" TargetMode="External"/><Relationship Id="rId401" Type="http://schemas.openxmlformats.org/officeDocument/2006/relationships/hyperlink" Target="https://vatcalculator.com/" TargetMode="External"/><Relationship Id="rId443" Type="http://schemas.openxmlformats.org/officeDocument/2006/relationships/hyperlink" Target="https://vatcalculator.com/" TargetMode="External"/><Relationship Id="rId650" Type="http://schemas.openxmlformats.org/officeDocument/2006/relationships/hyperlink" Target="https://soundproofingstore.uk/product/prosound-acoustic-wall-panels/" TargetMode="External"/><Relationship Id="rId303" Type="http://schemas.openxmlformats.org/officeDocument/2006/relationships/hyperlink" Target="https://vatcalculator.com/" TargetMode="External"/><Relationship Id="rId485" Type="http://schemas.openxmlformats.org/officeDocument/2006/relationships/hyperlink" Target="https://vatcalculator.com/" TargetMode="External"/><Relationship Id="rId42" Type="http://schemas.openxmlformats.org/officeDocument/2006/relationships/hyperlink" Target="https://cpc.farnell.com/vision-av/tc3-hdmi/techconnect3-hdmi-module/dp/AV26438" TargetMode="External"/><Relationship Id="rId84" Type="http://schemas.openxmlformats.org/officeDocument/2006/relationships/hyperlink" Target="https://ao.com/product/85e7qtuk-hisense-e7q-tv-black-106813-108.aspx" TargetMode="External"/><Relationship Id="rId138" Type="http://schemas.openxmlformats.org/officeDocument/2006/relationships/hyperlink" Target="https://vatcalculator.com/" TargetMode="External"/><Relationship Id="rId345" Type="http://schemas.openxmlformats.org/officeDocument/2006/relationships/hyperlink" Target="https://vatcalculator.com/" TargetMode="External"/><Relationship Id="rId387" Type="http://schemas.openxmlformats.org/officeDocument/2006/relationships/hyperlink" Target="https://vatcalculator.com/" TargetMode="External"/><Relationship Id="rId510" Type="http://schemas.openxmlformats.org/officeDocument/2006/relationships/hyperlink" Target="https://vatcalculator.com/" TargetMode="External"/><Relationship Id="rId552" Type="http://schemas.openxmlformats.org/officeDocument/2006/relationships/hyperlink" Target="https://vatcalculator.com/" TargetMode="External"/><Relationship Id="rId594" Type="http://schemas.openxmlformats.org/officeDocument/2006/relationships/hyperlink" Target="https://vatcalculator.com/" TargetMode="External"/><Relationship Id="rId608" Type="http://schemas.openxmlformats.org/officeDocument/2006/relationships/hyperlink" Target="https://vatcalculator.com/" TargetMode="External"/><Relationship Id="rId191" Type="http://schemas.openxmlformats.org/officeDocument/2006/relationships/hyperlink" Target="https://vatcalculator.com/" TargetMode="External"/><Relationship Id="rId205" Type="http://schemas.openxmlformats.org/officeDocument/2006/relationships/hyperlink" Target="https://vatcalculator.com/" TargetMode="External"/><Relationship Id="rId247" Type="http://schemas.openxmlformats.org/officeDocument/2006/relationships/hyperlink" Target="https://vatcalculator.com/" TargetMode="External"/><Relationship Id="rId412" Type="http://schemas.openxmlformats.org/officeDocument/2006/relationships/hyperlink" Target="https://vatcalculator.com/" TargetMode="External"/><Relationship Id="rId107" Type="http://schemas.openxmlformats.org/officeDocument/2006/relationships/hyperlink" Target="https://store.yololiv.com/products/ndi" TargetMode="External"/><Relationship Id="rId289" Type="http://schemas.openxmlformats.org/officeDocument/2006/relationships/hyperlink" Target="https://vatcalculator.com/" TargetMode="External"/><Relationship Id="rId454" Type="http://schemas.openxmlformats.org/officeDocument/2006/relationships/hyperlink" Target="https://vatcalculator.com/" TargetMode="External"/><Relationship Id="rId496" Type="http://schemas.openxmlformats.org/officeDocument/2006/relationships/hyperlink" Target="https://vatcalculator.com/" TargetMode="External"/><Relationship Id="rId661" Type="http://schemas.openxmlformats.org/officeDocument/2006/relationships/hyperlink" Target="https://soundproofingstore.uk/product/prosound-acoustic-ceiling-rafts/" TargetMode="External"/><Relationship Id="rId11" Type="http://schemas.openxmlformats.org/officeDocument/2006/relationships/hyperlink" Target="https://www.kenable.co.uk/en/networking/network-cables-reels/indoor-ethernet-reels/11909-indoor-cat6a-23awg-copper-ethernet-sftp-network-cable-reel-305m-grey-5054338119090.html" TargetMode="External"/><Relationship Id="rId53" Type="http://schemas.openxmlformats.org/officeDocument/2006/relationships/hyperlink" Target="https://amzn.eu/d/ibsj3zB" TargetMode="External"/><Relationship Id="rId149" Type="http://schemas.openxmlformats.org/officeDocument/2006/relationships/hyperlink" Target="https://vatcalculator.com/" TargetMode="External"/><Relationship Id="rId314" Type="http://schemas.openxmlformats.org/officeDocument/2006/relationships/hyperlink" Target="https://vatcalculator.com/" TargetMode="External"/><Relationship Id="rId356" Type="http://schemas.openxmlformats.org/officeDocument/2006/relationships/hyperlink" Target="https://vatcalculator.com/" TargetMode="External"/><Relationship Id="rId398" Type="http://schemas.openxmlformats.org/officeDocument/2006/relationships/hyperlink" Target="https://vatcalculator.com/" TargetMode="External"/><Relationship Id="rId521" Type="http://schemas.openxmlformats.org/officeDocument/2006/relationships/hyperlink" Target="https://vatcalculator.com/" TargetMode="External"/><Relationship Id="rId563" Type="http://schemas.openxmlformats.org/officeDocument/2006/relationships/hyperlink" Target="https://vatcalculator.com/" TargetMode="External"/><Relationship Id="rId619" Type="http://schemas.openxmlformats.org/officeDocument/2006/relationships/hyperlink" Target="https://www.amazon.co.uk/Distortion-Zowietek-Raspberry-Industrial-Telescope/dp/B0D46BX12G" TargetMode="External"/><Relationship Id="rId95" Type="http://schemas.openxmlformats.org/officeDocument/2006/relationships/hyperlink" Target="https://www.gear4music.com/G4M/XLR-and-UK-IEC-Combination-Cable-by-Gear4music-20m/2K58?origin=product-ads&amp;gad_source=1&amp;gad_campaignid=22290702904&amp;gbraid=0AAAAAD_kjLRTO0IzszY5UqDdAO1bQq9HR&amp;gclid=Cj0KCQjw0NPGBhCDARIsAGAzpp2ipWCOVY8tYPiHmzxFrHKYfZdDqztGoC66AXpm_npYN6nu7AL_i1YaAtxEEALw_wcB" TargetMode="External"/><Relationship Id="rId160" Type="http://schemas.openxmlformats.org/officeDocument/2006/relationships/hyperlink" Target="https://vatcalculator.com/" TargetMode="External"/><Relationship Id="rId216" Type="http://schemas.openxmlformats.org/officeDocument/2006/relationships/hyperlink" Target="https://vatcalculator.com/" TargetMode="External"/><Relationship Id="rId423" Type="http://schemas.openxmlformats.org/officeDocument/2006/relationships/hyperlink" Target="https://vatcalculator.com/" TargetMode="External"/><Relationship Id="rId258" Type="http://schemas.openxmlformats.org/officeDocument/2006/relationships/hyperlink" Target="https://vatcalculator.com/" TargetMode="External"/><Relationship Id="rId465" Type="http://schemas.openxmlformats.org/officeDocument/2006/relationships/hyperlink" Target="https://vatcalculator.com/" TargetMode="External"/><Relationship Id="rId630" Type="http://schemas.openxmlformats.org/officeDocument/2006/relationships/hyperlink" Target="https://www.thomann.co.uk/behringer_fbq6200hd.htm" TargetMode="External"/><Relationship Id="rId672" Type="http://schemas.openxmlformats.org/officeDocument/2006/relationships/hyperlink" Target="https://avpartsmaster.co.uk/projectors/epson-eb-l630u-projector?gad_source=1&amp;gad_campaignid=21235587599&amp;gbraid=0AAAAAD_ctyYJehAL_omA5mfwdpgi2vdiM&amp;gclid=CjwKCAiAt8bIBhBpEiwAzH1w6dN_C1jREWwPnpZ_2F8Ck3yggyKGCVF1TeHGSG3PsaGGVesFIWH4thoCnF8QAvD_BwE" TargetMode="External"/><Relationship Id="rId22" Type="http://schemas.openxmlformats.org/officeDocument/2006/relationships/hyperlink" Target="https://cpc.farnell.com/pulse/rmx112/12-channel-line-mixer-with-priority/dp/DP34790?mckv=sshopping_dc|pcrid|605262956605|kword||match||plid||slid||product|DP34790|pgrid|138313685415|ptaid|pla-1927097517742|&amp;CMP=KNC-GUK-CPC-SHOPPING-9262013734-138313685415-DP34790&amp;s_kwcid=AL!5616!3!605262956605!!!network%7d!1927097517742!&amp;gad_source=1&amp;gad_campaignid=9262013734&amp;gbraid=0AAAAAD_m6B3FYM0ZEvJEsj8zQeUjZkRKg&amp;gclid=CjwKCAjw24vBBhABEiwANFG7yz42N5ImZQD30Q1JbBUeASMsvU5afadMSI0ZVeJz8bLK5DQSqWtlThoCSocQAvD_BwE" TargetMode="External"/><Relationship Id="rId64" Type="http://schemas.openxmlformats.org/officeDocument/2006/relationships/hyperlink" Target="https://amzn.eu/d/06CpId4" TargetMode="External"/><Relationship Id="rId118" Type="http://schemas.openxmlformats.org/officeDocument/2006/relationships/hyperlink" Target="https://vatcalculator.com/" TargetMode="External"/><Relationship Id="rId325" Type="http://schemas.openxmlformats.org/officeDocument/2006/relationships/hyperlink" Target="https://vatcalculator.com/" TargetMode="External"/><Relationship Id="rId367" Type="http://schemas.openxmlformats.org/officeDocument/2006/relationships/hyperlink" Target="https://vatcalculator.com/" TargetMode="External"/><Relationship Id="rId532" Type="http://schemas.openxmlformats.org/officeDocument/2006/relationships/hyperlink" Target="https://vatcalculator.com/" TargetMode="External"/><Relationship Id="rId574" Type="http://schemas.openxmlformats.org/officeDocument/2006/relationships/hyperlink" Target="https://vatcalculator.com/" TargetMode="External"/><Relationship Id="rId171" Type="http://schemas.openxmlformats.org/officeDocument/2006/relationships/hyperlink" Target="https://vatcalculator.com/" TargetMode="External"/><Relationship Id="rId227" Type="http://schemas.openxmlformats.org/officeDocument/2006/relationships/hyperlink" Target="https://vatcalculator.com/" TargetMode="External"/><Relationship Id="rId269" Type="http://schemas.openxmlformats.org/officeDocument/2006/relationships/hyperlink" Target="https://vatcalculator.com/" TargetMode="External"/><Relationship Id="rId434" Type="http://schemas.openxmlformats.org/officeDocument/2006/relationships/hyperlink" Target="https://vatcalculator.com/" TargetMode="External"/><Relationship Id="rId476" Type="http://schemas.openxmlformats.org/officeDocument/2006/relationships/hyperlink" Target="https://vatcalculator.com/" TargetMode="External"/><Relationship Id="rId641" Type="http://schemas.openxmlformats.org/officeDocument/2006/relationships/hyperlink" Target="https://soundproofingstore.uk/product/prosound-acoustic-wall-panels/" TargetMode="External"/><Relationship Id="rId683" Type="http://schemas.openxmlformats.org/officeDocument/2006/relationships/hyperlink" Target="https://cpc.farnell.com/pulse/pls00034/xlr-multicore-drum-8way-15m/dp/DP30175?mckv=sshopping_dc|pcrid|491098866158|kword||match||plid||slid||product|DP30175|pgrid|100371159038|ptaid|pla-2236418731805|&amp;CMP=KNC-GUK-CPC-SHOPPING-9262013734-100371159038-DP30175&amp;s_kwcid=AL!5616!3!491098866158!!!network%7d!2236418731805!&amp;gad_source=1&amp;gad_campaignid=9262013734&amp;gbraid=0AAAAAD_m6B0fgJzw7AisuloT5ru8F8yZK&amp;gclid=Cj0KCQiA9OnJBhD-ARIsAPV51xMxhCyRjIMYk_8IIFHkwbxzIPuY6deEZAPvPS7V2rxqzAOVWX-QYQEaAkzTEALw_wcB" TargetMode="External"/><Relationship Id="rId33" Type="http://schemas.openxmlformats.org/officeDocument/2006/relationships/hyperlink" Target="https://cpc.farnell.com/pro-signal/psg08156/wall-plate-2x-xlr-plugs/dp/AV16201" TargetMode="External"/><Relationship Id="rId129" Type="http://schemas.openxmlformats.org/officeDocument/2006/relationships/hyperlink" Target="https://vatcalculator.com/" TargetMode="External"/><Relationship Id="rId280" Type="http://schemas.openxmlformats.org/officeDocument/2006/relationships/hyperlink" Target="https://vatcalculator.com/" TargetMode="External"/><Relationship Id="rId336" Type="http://schemas.openxmlformats.org/officeDocument/2006/relationships/hyperlink" Target="https://vatcalculator.com/" TargetMode="External"/><Relationship Id="rId501" Type="http://schemas.openxmlformats.org/officeDocument/2006/relationships/hyperlink" Target="https://vatcalculator.com/" TargetMode="External"/><Relationship Id="rId543" Type="http://schemas.openxmlformats.org/officeDocument/2006/relationships/hyperlink" Target="https://vatcalculator.com/" TargetMode="External"/><Relationship Id="rId75" Type="http://schemas.openxmlformats.org/officeDocument/2006/relationships/hyperlink" Target="https://avpartsmaster.co.uk/business-solutions/barco-clickshare-cx50-2nd-generation" TargetMode="External"/><Relationship Id="rId140" Type="http://schemas.openxmlformats.org/officeDocument/2006/relationships/hyperlink" Target="https://vatcalculator.com/" TargetMode="External"/><Relationship Id="rId182" Type="http://schemas.openxmlformats.org/officeDocument/2006/relationships/hyperlink" Target="https://vatcalculator.com/" TargetMode="External"/><Relationship Id="rId378" Type="http://schemas.openxmlformats.org/officeDocument/2006/relationships/hyperlink" Target="https://vatcalculator.com/" TargetMode="External"/><Relationship Id="rId403" Type="http://schemas.openxmlformats.org/officeDocument/2006/relationships/hyperlink" Target="https://vatcalculator.com/" TargetMode="External"/><Relationship Id="rId585" Type="http://schemas.openxmlformats.org/officeDocument/2006/relationships/hyperlink" Target="https://vatcalculator.com/" TargetMode="External"/><Relationship Id="rId6" Type="http://schemas.openxmlformats.org/officeDocument/2006/relationships/hyperlink" Target="https://www.broadbandbuyer.com/products/51049-zyxel-xmg-108hp-gb0101f/" TargetMode="External"/><Relationship Id="rId238" Type="http://schemas.openxmlformats.org/officeDocument/2006/relationships/hyperlink" Target="https://vatcalculator.com/" TargetMode="External"/><Relationship Id="rId445" Type="http://schemas.openxmlformats.org/officeDocument/2006/relationships/hyperlink" Target="https://vatcalculator.com/" TargetMode="External"/><Relationship Id="rId487" Type="http://schemas.openxmlformats.org/officeDocument/2006/relationships/hyperlink" Target="https://vatcalculator.com/" TargetMode="External"/><Relationship Id="rId610" Type="http://schemas.openxmlformats.org/officeDocument/2006/relationships/hyperlink" Target="https://electromarket.co.uk/pd-pdx25-usb-audio-interface-2-channel-with-phantom-power" TargetMode="External"/><Relationship Id="rId652" Type="http://schemas.openxmlformats.org/officeDocument/2006/relationships/hyperlink" Target="https://soundproofingstore.uk/product/prosound-acoustic-wall-panels/" TargetMode="External"/><Relationship Id="rId291" Type="http://schemas.openxmlformats.org/officeDocument/2006/relationships/hyperlink" Target="https://vatcalculator.com/" TargetMode="External"/><Relationship Id="rId305" Type="http://schemas.openxmlformats.org/officeDocument/2006/relationships/hyperlink" Target="https://vatcalculator.com/" TargetMode="External"/><Relationship Id="rId347" Type="http://schemas.openxmlformats.org/officeDocument/2006/relationships/hyperlink" Target="https://vatcalculator.com/" TargetMode="External"/><Relationship Id="rId512" Type="http://schemas.openxmlformats.org/officeDocument/2006/relationships/hyperlink" Target="https://vatcalculator.com/" TargetMode="External"/><Relationship Id="rId44" Type="http://schemas.openxmlformats.org/officeDocument/2006/relationships/hyperlink" Target="https://www.ballicom.co.uk/tc3-usbc-vision-techconnect-3-modular-facility-.p1566458.html?ref=PLA&amp;of_tid=MFRWG5B5GQTGMZLFMREWIPJZEZYHE33EJFSD2NBRGEYTANQ&amp;campaignid=16506081106&amp;network=x&amp;adGroupId=&amp;device=c&amp;adtype=pla&amp;product-channel=online&amp;keyword=&amp;placement=&amp;adposition=&amp;gad_source=1&amp;gad_campaignid=16506095266&amp;gbraid=0AAAAAD7R4Dnoi4zsj9J8wRNAMMjbucRXG&amp;gclid=CjwKCAjwl_XBBhAUEiwAWK2hzo__j3XzVomx044hfHd3mophKnk1bUAVKljN99eHVjF0OcBdJ49QDRoCzPYQAvD_BwE" TargetMode="External"/><Relationship Id="rId86" Type="http://schemas.openxmlformats.org/officeDocument/2006/relationships/hyperlink" Target="https://ao.com/product/65e78qtuk-hisense-e7q-tv-black-107416-108.aspx" TargetMode="External"/><Relationship Id="rId151" Type="http://schemas.openxmlformats.org/officeDocument/2006/relationships/hyperlink" Target="https://vatcalculator.com/" TargetMode="External"/><Relationship Id="rId389" Type="http://schemas.openxmlformats.org/officeDocument/2006/relationships/hyperlink" Target="https://vatcalculator.com/" TargetMode="External"/><Relationship Id="rId554" Type="http://schemas.openxmlformats.org/officeDocument/2006/relationships/hyperlink" Target="https://vatcalculator.com/" TargetMode="External"/><Relationship Id="rId596" Type="http://schemas.openxmlformats.org/officeDocument/2006/relationships/hyperlink" Target="https://vatcalculator.com/" TargetMode="External"/><Relationship Id="rId193" Type="http://schemas.openxmlformats.org/officeDocument/2006/relationships/hyperlink" Target="https://vatcalculator.com/" TargetMode="External"/><Relationship Id="rId207" Type="http://schemas.openxmlformats.org/officeDocument/2006/relationships/hyperlink" Target="https://vatcalculator.com/" TargetMode="External"/><Relationship Id="rId249" Type="http://schemas.openxmlformats.org/officeDocument/2006/relationships/hyperlink" Target="https://vatcalculator.com/" TargetMode="External"/><Relationship Id="rId414" Type="http://schemas.openxmlformats.org/officeDocument/2006/relationships/hyperlink" Target="https://vatcalculator.com/" TargetMode="External"/><Relationship Id="rId456" Type="http://schemas.openxmlformats.org/officeDocument/2006/relationships/hyperlink" Target="https://vatcalculator.com/" TargetMode="External"/><Relationship Id="rId498" Type="http://schemas.openxmlformats.org/officeDocument/2006/relationships/hyperlink" Target="https://vatcalculator.com/" TargetMode="External"/><Relationship Id="rId621" Type="http://schemas.openxmlformats.org/officeDocument/2006/relationships/hyperlink" Target="https://cpc.farnell.com/pulse/rmx112/12-channel-line-mixer-with-priority/dp/DP34790?mckv=sshopping_dc|pcrid|605262956605|kword||match||plid||slid||product|DP34790|pgrid|138313685415|ptaid|pla-1927097517742|&amp;CMP=KNC-GUK-CPC-SHOPPING-9262013734-138313685415-DP34790&amp;s_kwcid=AL!5616!3!605262956605!!!network%7d!1927097517742!&amp;gad_source=1&amp;gad_campaignid=9262013734&amp;gbraid=0AAAAAD_m6B3FYM0ZEvJEsj8zQeUjZkRKg&amp;gclid=CjwKCAjw24vBBhABEiwANFG7yz42N5ImZQD30Q1JbBUeASMsvU5afadMSI0ZVeJz8bLK5DQSqWtlThoCSocQAvD_BwE" TargetMode="External"/><Relationship Id="rId663" Type="http://schemas.openxmlformats.org/officeDocument/2006/relationships/hyperlink" Target="https://soundproofingstore.uk/product/max-torque-grab-adhesive-290ml/" TargetMode="External"/><Relationship Id="rId13" Type="http://schemas.openxmlformats.org/officeDocument/2006/relationships/hyperlink" Target="https://www.amazon.co.uk/Accsoon-CineView-Wireless-Transmission-Transfer-Black/dp/B09YCKHPCF/ref=sr_1_2?crid=4W8FLV6B3OWC&amp;dib=eyJ2IjoiMSJ9.TXxdZMTznRl62kCA3y19buTmh3lDWrcm3_BGyhk57Z5XWPTqnuAN0fsUHf2NRDFcrrbCEieyr5hio9KFBrX5SCgevA8gkevTlzoROwFW_v12AY5o5Mu8DXw6g3X83Eay9-oPwKmzmrFeMfaJAcDL9dHjxxUlQ7HclWvJgo2w85l6siZznF-j8x1dYYOFfVBWG6haOOoWMBliXKtkW7XDxY3YPGSzIrSa_q1ZfAQx0lAiOHS9BhQjJaz7lsAmpXjevQoigh2bRw0nDbIlZ3uqphYEdSqb3zzGDNd-dkKEa3FSJRYpRnTWmSZzhm46jCUKoZ3vrZEIUq98L9x6S90vXA.iTFECwRHWRTE-lsCm6LpO8oO8h6ngQ2N13Tyd8Vh37c&amp;dib_tag=se&amp;keywords=cineview%2BHE&amp;qid=1743429199&amp;s=electronics&amp;sprefix=cineview%2Bhe%2B%2Celectronics%2C88&amp;sr=1-2&amp;th=1" TargetMode="External"/><Relationship Id="rId109" Type="http://schemas.openxmlformats.org/officeDocument/2006/relationships/hyperlink" Target="https://vatcalculator.com/" TargetMode="External"/><Relationship Id="rId260" Type="http://schemas.openxmlformats.org/officeDocument/2006/relationships/hyperlink" Target="https://vatcalculator.com/" TargetMode="External"/><Relationship Id="rId316" Type="http://schemas.openxmlformats.org/officeDocument/2006/relationships/hyperlink" Target="https://vatcalculator.com/" TargetMode="External"/><Relationship Id="rId523" Type="http://schemas.openxmlformats.org/officeDocument/2006/relationships/hyperlink" Target="https://vatcalculator.com/" TargetMode="External"/><Relationship Id="rId55" Type="http://schemas.openxmlformats.org/officeDocument/2006/relationships/hyperlink" Target="https://www.amazon.co.uk/zowietek-Simultaneous-Standalone-Streaming-Teaching/dp/B0CYPQY8GK?th=1" TargetMode="External"/><Relationship Id="rId97" Type="http://schemas.openxmlformats.org/officeDocument/2006/relationships/hyperlink" Target="https://cpc.farnell.com/pulse/wrm-v-4u/19-wall-mount-rack-vertical-4u/dp/ST04471" TargetMode="External"/><Relationship Id="rId120" Type="http://schemas.openxmlformats.org/officeDocument/2006/relationships/hyperlink" Target="https://vatcalculator.com/" TargetMode="External"/><Relationship Id="rId358" Type="http://schemas.openxmlformats.org/officeDocument/2006/relationships/hyperlink" Target="https://vatcalculator.com/" TargetMode="External"/><Relationship Id="rId565" Type="http://schemas.openxmlformats.org/officeDocument/2006/relationships/hyperlink" Target="https://vatcalculator.com/" TargetMode="External"/><Relationship Id="rId162" Type="http://schemas.openxmlformats.org/officeDocument/2006/relationships/hyperlink" Target="https://vatcalculator.com/" TargetMode="External"/><Relationship Id="rId218" Type="http://schemas.openxmlformats.org/officeDocument/2006/relationships/hyperlink" Target="https://vatcalculator.com/" TargetMode="External"/><Relationship Id="rId425" Type="http://schemas.openxmlformats.org/officeDocument/2006/relationships/hyperlink" Target="https://vatcalculator.com/" TargetMode="External"/><Relationship Id="rId467" Type="http://schemas.openxmlformats.org/officeDocument/2006/relationships/hyperlink" Target="https://vatcalculator.com/" TargetMode="External"/><Relationship Id="rId632" Type="http://schemas.openxmlformats.org/officeDocument/2006/relationships/hyperlink" Target="http://www.astounded.com/" TargetMode="External"/><Relationship Id="rId271" Type="http://schemas.openxmlformats.org/officeDocument/2006/relationships/hyperlink" Target="https://vatcalculator.com/" TargetMode="External"/><Relationship Id="rId674" Type="http://schemas.openxmlformats.org/officeDocument/2006/relationships/hyperlink" Target="https://avpartsmaster.co.uk/mounting-solutions/neomounts-by-newstar-projector-wall-mount-beamer-w050silver" TargetMode="External"/><Relationship Id="rId24" Type="http://schemas.openxmlformats.org/officeDocument/2006/relationships/hyperlink" Target="https://www.leisuretec.co.uk/product/cpa2402-commercial-mixer-amp-2x240w-w-8-inputsbluetoothusb-1u-weblab00070" TargetMode="External"/><Relationship Id="rId66" Type="http://schemas.openxmlformats.org/officeDocument/2006/relationships/hyperlink" Target="https://amzn.eu/d/6o6YtPH" TargetMode="External"/><Relationship Id="rId131" Type="http://schemas.openxmlformats.org/officeDocument/2006/relationships/hyperlink" Target="https://vatcalculator.com/" TargetMode="External"/><Relationship Id="rId327" Type="http://schemas.openxmlformats.org/officeDocument/2006/relationships/hyperlink" Target="https://vatcalculator.com/" TargetMode="External"/><Relationship Id="rId369" Type="http://schemas.openxmlformats.org/officeDocument/2006/relationships/hyperlink" Target="https://vatcalculator.com/" TargetMode="External"/><Relationship Id="rId534" Type="http://schemas.openxmlformats.org/officeDocument/2006/relationships/hyperlink" Target="https://vatcalculator.com/" TargetMode="External"/><Relationship Id="rId576" Type="http://schemas.openxmlformats.org/officeDocument/2006/relationships/hyperlink" Target="https://vatcalculator.com/" TargetMode="External"/><Relationship Id="rId173" Type="http://schemas.openxmlformats.org/officeDocument/2006/relationships/hyperlink" Target="https://vatcalculator.com/" TargetMode="External"/><Relationship Id="rId229" Type="http://schemas.openxmlformats.org/officeDocument/2006/relationships/hyperlink" Target="https://vatcalculator.com/" TargetMode="External"/><Relationship Id="rId380" Type="http://schemas.openxmlformats.org/officeDocument/2006/relationships/hyperlink" Target="https://vatcalculator.com/" TargetMode="External"/><Relationship Id="rId436" Type="http://schemas.openxmlformats.org/officeDocument/2006/relationships/hyperlink" Target="https://vatcalculator.com/" TargetMode="External"/><Relationship Id="rId601" Type="http://schemas.openxmlformats.org/officeDocument/2006/relationships/hyperlink" Target="https://vatcalculator.com/" TargetMode="External"/><Relationship Id="rId643" Type="http://schemas.openxmlformats.org/officeDocument/2006/relationships/hyperlink" Target="https://soundproofingstore.uk/product/prosound-acoustic-wall-panels/" TargetMode="External"/><Relationship Id="rId240" Type="http://schemas.openxmlformats.org/officeDocument/2006/relationships/hyperlink" Target="https://vatcalculator.com/" TargetMode="External"/><Relationship Id="rId478" Type="http://schemas.openxmlformats.org/officeDocument/2006/relationships/hyperlink" Target="https://vatcalculator.com/" TargetMode="External"/><Relationship Id="rId35" Type="http://schemas.openxmlformats.org/officeDocument/2006/relationships/hyperlink" Target="https://www.leisuretec.co.uk/product/up2321-1ch-free-standing-100vline-power-amplifier-320w-webrcf00149" TargetMode="External"/><Relationship Id="rId77" Type="http://schemas.openxmlformats.org/officeDocument/2006/relationships/hyperlink" Target="https://www.visiosound.co.uk/products/vsd355?variant=39315033555032&amp;country=GB&amp;currency=GBP&amp;utm_medium=product_sync&amp;utm_source=google&amp;utm_content=sag_organic&amp;utm_campaign=sag_organic&amp;srsltid=AfmBOorpQCST9DV3ge42GGjGg4Abd_2cHaQRMWgL5K7XgR-ONvWtRYwOd5c" TargetMode="External"/><Relationship Id="rId100" Type="http://schemas.openxmlformats.org/officeDocument/2006/relationships/hyperlink" Target="https://amzn.eu/d/50cnHKN" TargetMode="External"/><Relationship Id="rId282" Type="http://schemas.openxmlformats.org/officeDocument/2006/relationships/hyperlink" Target="https://vatcalculator.com/" TargetMode="External"/><Relationship Id="rId338" Type="http://schemas.openxmlformats.org/officeDocument/2006/relationships/hyperlink" Target="https://vatcalculator.com/" TargetMode="External"/><Relationship Id="rId503" Type="http://schemas.openxmlformats.org/officeDocument/2006/relationships/hyperlink" Target="https://vatcalculator.com/" TargetMode="External"/><Relationship Id="rId545" Type="http://schemas.openxmlformats.org/officeDocument/2006/relationships/hyperlink" Target="https://vatcalculator.com/" TargetMode="External"/><Relationship Id="rId587" Type="http://schemas.openxmlformats.org/officeDocument/2006/relationships/hyperlink" Target="https://vatcalculator.com/" TargetMode="External"/><Relationship Id="rId8" Type="http://schemas.openxmlformats.org/officeDocument/2006/relationships/hyperlink" Target="https://www.amazon.co.uk/Elgato-Cam-Link-Broadcast-camcorder/dp/B07K3FN5MR/ref=sr_1_3?crid=3PHFNNPKNHY03&amp;dib=eyJ2IjoiMSJ9.UvfR7OQt4s7VnI1jy5-XKeOHymRUE9LGIk8FtABAkQ4mukuTYikPZ8iUGcuSEc4Deh0i2YKV54WGO8l3eEOaND3FgcgRlnPLCYyyFXzqBHhc6bgH50fsCe2zEW0ehP2NOJn4uqALFYTVtmUsRu1iCi0konxZ4G6SSjh75tSu02yaBY7IGaGtSQmDyRti-u0dK5UMTO2DPQlfLUvFvs3jVYqzTNtARJOGzInu3CToaXo.DhGJBsJHLmLjnDJQrG1whVkobN1wXEDB7-ke5fnBzXU&amp;dib_tag=se&amp;keywords=Camlink%2B4k&amp;qid=1742323415&amp;sprefix=camlink%2B4k%2Caps%2C170&amp;sr=8-3&amp;th=1" TargetMode="External"/><Relationship Id="rId142" Type="http://schemas.openxmlformats.org/officeDocument/2006/relationships/hyperlink" Target="https://vatcalculator.com/" TargetMode="External"/><Relationship Id="rId184" Type="http://schemas.openxmlformats.org/officeDocument/2006/relationships/hyperlink" Target="https://vatcalculator.com/" TargetMode="External"/><Relationship Id="rId391" Type="http://schemas.openxmlformats.org/officeDocument/2006/relationships/hyperlink" Target="https://vatcalculator.com/" TargetMode="External"/><Relationship Id="rId405" Type="http://schemas.openxmlformats.org/officeDocument/2006/relationships/hyperlink" Target="https://vatcalculator.com/" TargetMode="External"/><Relationship Id="rId447" Type="http://schemas.openxmlformats.org/officeDocument/2006/relationships/hyperlink" Target="https://vatcalculator.com/" TargetMode="External"/><Relationship Id="rId612" Type="http://schemas.openxmlformats.org/officeDocument/2006/relationships/hyperlink" Target="https://leisuretec.co.uk/products/ovo5p-white-5-active-speaker-slave-inc-brackets-2x20w/" TargetMode="External"/><Relationship Id="rId251" Type="http://schemas.openxmlformats.org/officeDocument/2006/relationships/hyperlink" Target="https://vatcalculator.com/" TargetMode="External"/><Relationship Id="rId489" Type="http://schemas.openxmlformats.org/officeDocument/2006/relationships/hyperlink" Target="https://vatcalculator.com/" TargetMode="External"/><Relationship Id="rId654" Type="http://schemas.openxmlformats.org/officeDocument/2006/relationships/hyperlink" Target="https://soundproofingstore.uk/product/prosound-acoustic-ceiling-rafts/" TargetMode="External"/><Relationship Id="rId46" Type="http://schemas.openxmlformats.org/officeDocument/2006/relationships/hyperlink" Target="https://www.ballicom.co.uk/tc-usbc3a-bl-vision-professional.p1454279.html" TargetMode="External"/><Relationship Id="rId293" Type="http://schemas.openxmlformats.org/officeDocument/2006/relationships/hyperlink" Target="https://vatcalculator.com/" TargetMode="External"/><Relationship Id="rId307" Type="http://schemas.openxmlformats.org/officeDocument/2006/relationships/hyperlink" Target="https://vatcalculator.com/" TargetMode="External"/><Relationship Id="rId349" Type="http://schemas.openxmlformats.org/officeDocument/2006/relationships/hyperlink" Target="https://vatcalculator.com/" TargetMode="External"/><Relationship Id="rId514" Type="http://schemas.openxmlformats.org/officeDocument/2006/relationships/hyperlink" Target="https://vatcalculator.com/" TargetMode="External"/><Relationship Id="rId556" Type="http://schemas.openxmlformats.org/officeDocument/2006/relationships/hyperlink" Target="https://vatcalculator.com/" TargetMode="External"/><Relationship Id="rId88" Type="http://schemas.openxmlformats.org/officeDocument/2006/relationships/hyperlink" Target="https://ao.com/product/50e78qtuk-hisense-e7q-tv-black-107418-108.aspx" TargetMode="External"/><Relationship Id="rId111" Type="http://schemas.openxmlformats.org/officeDocument/2006/relationships/hyperlink" Target="https://vatcalculator.com/" TargetMode="External"/><Relationship Id="rId153" Type="http://schemas.openxmlformats.org/officeDocument/2006/relationships/hyperlink" Target="https://vatcalculator.com/" TargetMode="External"/><Relationship Id="rId195" Type="http://schemas.openxmlformats.org/officeDocument/2006/relationships/hyperlink" Target="https://vatcalculator.com/" TargetMode="External"/><Relationship Id="rId209" Type="http://schemas.openxmlformats.org/officeDocument/2006/relationships/hyperlink" Target="https://vatcalculator.com/" TargetMode="External"/><Relationship Id="rId360" Type="http://schemas.openxmlformats.org/officeDocument/2006/relationships/hyperlink" Target="https://vatcalculator.com/" TargetMode="External"/><Relationship Id="rId416" Type="http://schemas.openxmlformats.org/officeDocument/2006/relationships/hyperlink" Target="https://vatcalculator.com/" TargetMode="External"/><Relationship Id="rId598" Type="http://schemas.openxmlformats.org/officeDocument/2006/relationships/hyperlink" Target="https://vatcalculator.com/" TargetMode="External"/><Relationship Id="rId220" Type="http://schemas.openxmlformats.org/officeDocument/2006/relationships/hyperlink" Target="https://vatcalculator.com/" TargetMode="External"/><Relationship Id="rId458" Type="http://schemas.openxmlformats.org/officeDocument/2006/relationships/hyperlink" Target="https://vatcalculator.com/" TargetMode="External"/><Relationship Id="rId623" Type="http://schemas.openxmlformats.org/officeDocument/2006/relationships/hyperlink" Target="https://www.leisuretec.co.uk/product/ovo5t-black--5-2way-oval-speaker-bracket-100v16ohm-80w-webapa00073" TargetMode="External"/><Relationship Id="rId665" Type="http://schemas.openxmlformats.org/officeDocument/2006/relationships/hyperlink" Target="https://www.safefiredirect.co.uk/esp-5mp-external-pan-tilt-zoom-ptz-ip-camera-controller.aspx?gad_source=1&amp;gad_campaignid=21992665653&amp;gbraid=0AAAAADxevV8xV7BM81i-I4XcWwIx6TFC2&amp;gclid=CjwKCAjwxrLHBhA2EiwAu9EdMxxrjD4nvr6cjtE3cpAWpEpT4pvhQ2uqNzKkPfKRV9v-pS1swnEDnxoC5egQAvD_BwE" TargetMode="External"/><Relationship Id="rId15" Type="http://schemas.openxmlformats.org/officeDocument/2006/relationships/hyperlink" Target="https://amzn.eu/d/j0b9wwS" TargetMode="External"/><Relationship Id="rId57" Type="http://schemas.openxmlformats.org/officeDocument/2006/relationships/hyperlink" Target="https://www.google.com/" TargetMode="External"/><Relationship Id="rId262" Type="http://schemas.openxmlformats.org/officeDocument/2006/relationships/hyperlink" Target="https://vatcalculator.com/" TargetMode="External"/><Relationship Id="rId318" Type="http://schemas.openxmlformats.org/officeDocument/2006/relationships/hyperlink" Target="https://vatcalculator.com/" TargetMode="External"/><Relationship Id="rId525" Type="http://schemas.openxmlformats.org/officeDocument/2006/relationships/hyperlink" Target="https://vatcalculator.com/" TargetMode="External"/><Relationship Id="rId567" Type="http://schemas.openxmlformats.org/officeDocument/2006/relationships/hyperlink" Target="https://vatcalculator.com/" TargetMode="External"/><Relationship Id="rId99" Type="http://schemas.openxmlformats.org/officeDocument/2006/relationships/hyperlink" Target="https://amzn.eu/d/gQFNuqg" TargetMode="External"/><Relationship Id="rId122" Type="http://schemas.openxmlformats.org/officeDocument/2006/relationships/hyperlink" Target="https://vatcalculator.com/" TargetMode="External"/><Relationship Id="rId164" Type="http://schemas.openxmlformats.org/officeDocument/2006/relationships/hyperlink" Target="https://vatcalculator.com/" TargetMode="External"/><Relationship Id="rId371" Type="http://schemas.openxmlformats.org/officeDocument/2006/relationships/hyperlink" Target="https://vatcalculator.com/" TargetMode="External"/><Relationship Id="rId427" Type="http://schemas.openxmlformats.org/officeDocument/2006/relationships/hyperlink" Target="https://vatcalculator.com/" TargetMode="External"/><Relationship Id="rId469" Type="http://schemas.openxmlformats.org/officeDocument/2006/relationships/hyperlink" Target="https://vatcalculator.com/" TargetMode="External"/><Relationship Id="rId634" Type="http://schemas.openxmlformats.org/officeDocument/2006/relationships/hyperlink" Target="https://cctvdirect.co.uk/products/unv-recorder-8-channel-nvr-4k-ai-pro-iq-nvr501-08-p8-iq?variant=55953724998010" TargetMode="External"/><Relationship Id="rId676" Type="http://schemas.openxmlformats.org/officeDocument/2006/relationships/hyperlink" Target="https://cpc.farnell.com/pro-signal/psg03353/ceiling-mount-projector-silver/dp/ST01789?st=projector%20bracket" TargetMode="External"/><Relationship Id="rId26" Type="http://schemas.openxmlformats.org/officeDocument/2006/relationships/hyperlink" Target="https://www.leisuretec.co.uk/product/cpa2402-commercial-mixer-amp-2x240w-w-8-inputsbluetoothusb-1u-weblab00070" TargetMode="External"/><Relationship Id="rId231" Type="http://schemas.openxmlformats.org/officeDocument/2006/relationships/hyperlink" Target="https://vatcalculator.com/" TargetMode="External"/><Relationship Id="rId273" Type="http://schemas.openxmlformats.org/officeDocument/2006/relationships/hyperlink" Target="https://vatcalculator.com/" TargetMode="External"/><Relationship Id="rId329" Type="http://schemas.openxmlformats.org/officeDocument/2006/relationships/hyperlink" Target="https://vatcalculator.com/" TargetMode="External"/><Relationship Id="rId480" Type="http://schemas.openxmlformats.org/officeDocument/2006/relationships/hyperlink" Target="https://vatcalculator.com/" TargetMode="External"/><Relationship Id="rId536" Type="http://schemas.openxmlformats.org/officeDocument/2006/relationships/hyperlink" Target="https://vatcalculator.com/" TargetMode="External"/><Relationship Id="rId68" Type="http://schemas.openxmlformats.org/officeDocument/2006/relationships/hyperlink" Target="https://www.alltrade.co.uk/shop/m-flexarm-pro-tv-wall-mount-55-110" TargetMode="External"/><Relationship Id="rId133" Type="http://schemas.openxmlformats.org/officeDocument/2006/relationships/hyperlink" Target="https://vatcalculator.com/" TargetMode="External"/><Relationship Id="rId175" Type="http://schemas.openxmlformats.org/officeDocument/2006/relationships/hyperlink" Target="https://vatcalculator.com/" TargetMode="External"/><Relationship Id="rId340" Type="http://schemas.openxmlformats.org/officeDocument/2006/relationships/hyperlink" Target="https://vatcalculator.com/" TargetMode="External"/><Relationship Id="rId578" Type="http://schemas.openxmlformats.org/officeDocument/2006/relationships/hyperlink" Target="https://vatcalculator.com/" TargetMode="External"/><Relationship Id="rId200" Type="http://schemas.openxmlformats.org/officeDocument/2006/relationships/hyperlink" Target="https://vatcalculator.com/" TargetMode="External"/><Relationship Id="rId382" Type="http://schemas.openxmlformats.org/officeDocument/2006/relationships/hyperlink" Target="https://vatcalculator.com/" TargetMode="External"/><Relationship Id="rId438" Type="http://schemas.openxmlformats.org/officeDocument/2006/relationships/hyperlink" Target="https://vatcalculator.com/" TargetMode="External"/><Relationship Id="rId603" Type="http://schemas.openxmlformats.org/officeDocument/2006/relationships/hyperlink" Target="https://vatcalculator.com/" TargetMode="External"/><Relationship Id="rId645" Type="http://schemas.openxmlformats.org/officeDocument/2006/relationships/hyperlink" Target="https://soundproofingstore.uk/product/prosound-acoustic-wall-panels/" TargetMode="External"/><Relationship Id="rId242" Type="http://schemas.openxmlformats.org/officeDocument/2006/relationships/hyperlink" Target="https://vatcalculator.com/" TargetMode="External"/><Relationship Id="rId284" Type="http://schemas.openxmlformats.org/officeDocument/2006/relationships/hyperlink" Target="https://vatcalculator.com/" TargetMode="External"/><Relationship Id="rId491" Type="http://schemas.openxmlformats.org/officeDocument/2006/relationships/hyperlink" Target="https://vatcalculator.com/" TargetMode="External"/><Relationship Id="rId505" Type="http://schemas.openxmlformats.org/officeDocument/2006/relationships/hyperlink" Target="https://vatcalculator.com/" TargetMode="External"/><Relationship Id="rId37" Type="http://schemas.openxmlformats.org/officeDocument/2006/relationships/hyperlink" Target="https://avpartsmaster.co.uk/cables-connectors/vision-techconnect-modular-av-faceplate-35-mm-minijack-module" TargetMode="External"/><Relationship Id="rId79" Type="http://schemas.openxmlformats.org/officeDocument/2006/relationships/hyperlink" Target="https://avpartsmaster.co.uk/business-solutions/yealink-uvc30-room-4k-usb-camera?gad_source=1&amp;gad_campaignid=21830971395&amp;gbraid=0AAAAAD_ctyZ8SeeaAVLQXP1HcZYXWkc4b&amp;gclid=Cj0KCQjw0NPGBhCDARIsAGAzpp3nQHyCWB82mA7eMPF6lIKZ7qH9CuUDI3Q9WHeMVehxaADHDzowpVMaAnFlEALw_wcB" TargetMode="External"/><Relationship Id="rId102" Type="http://schemas.openxmlformats.org/officeDocument/2006/relationships/hyperlink" Target="https://www.amazon.co.uk/Twozoh-Flexible-Cable-Supports-18gbps/dp/B0B6RDSQGS/ref=pd_day0fbt_d_sccl_2/260-7155365-9333223?pd_rd_w=Z2D8w&amp;content-id=amzn1.sym.11a4d54e-1e50-4bfa-9630-b6658636e953&amp;pf_rd_p=11a4d54e-1e50-4bfa-9630-b6658636e953&amp;pf_rd_r=8D9AE9QE7RGEFB90ZEXG&amp;pd_rd_wg=6cb65&amp;pd_rd_r=28ec0567-0aec-4083-8cfb-201340747906&amp;pd_rd_i=B0B6RDSQGS&amp;th=1" TargetMode="External"/><Relationship Id="rId144" Type="http://schemas.openxmlformats.org/officeDocument/2006/relationships/hyperlink" Target="https://vatcalculator.com/" TargetMode="External"/><Relationship Id="rId547" Type="http://schemas.openxmlformats.org/officeDocument/2006/relationships/hyperlink" Target="https://vatcalculator.com/" TargetMode="External"/><Relationship Id="rId589" Type="http://schemas.openxmlformats.org/officeDocument/2006/relationships/hyperlink" Target="https://vatcalculator.com/" TargetMode="External"/><Relationship Id="rId90" Type="http://schemas.openxmlformats.org/officeDocument/2006/relationships/hyperlink" Target="https://www.onedirect.co.uk/product/barco-clickshare-tv-mount" TargetMode="External"/><Relationship Id="rId186" Type="http://schemas.openxmlformats.org/officeDocument/2006/relationships/hyperlink" Target="https://vatcalculator.com/" TargetMode="External"/><Relationship Id="rId351" Type="http://schemas.openxmlformats.org/officeDocument/2006/relationships/hyperlink" Target="https://vatcalculator.com/" TargetMode="External"/><Relationship Id="rId393" Type="http://schemas.openxmlformats.org/officeDocument/2006/relationships/hyperlink" Target="https://vatcalculator.com/" TargetMode="External"/><Relationship Id="rId407" Type="http://schemas.openxmlformats.org/officeDocument/2006/relationships/hyperlink" Target="https://vatcalculator.com/" TargetMode="External"/><Relationship Id="rId449" Type="http://schemas.openxmlformats.org/officeDocument/2006/relationships/hyperlink" Target="https://vatcalculator.com/" TargetMode="External"/><Relationship Id="rId614" Type="http://schemas.openxmlformats.org/officeDocument/2006/relationships/hyperlink" Target="https://www.amazon.co.uk/dp/B07TTS7T3R?ref_=ppx_hzsearch_conn_dt_b_fed_asin_title_3" TargetMode="External"/><Relationship Id="rId656" Type="http://schemas.openxmlformats.org/officeDocument/2006/relationships/hyperlink" Target="https://soundproofingstore.uk/product/prosound-acoustic-ceiling-rafts/" TargetMode="External"/><Relationship Id="rId211" Type="http://schemas.openxmlformats.org/officeDocument/2006/relationships/hyperlink" Target="https://vatcalculator.com/" TargetMode="External"/><Relationship Id="rId253" Type="http://schemas.openxmlformats.org/officeDocument/2006/relationships/hyperlink" Target="https://vatcalculator.com/" TargetMode="External"/><Relationship Id="rId295" Type="http://schemas.openxmlformats.org/officeDocument/2006/relationships/hyperlink" Target="https://vatcalculator.com/" TargetMode="External"/><Relationship Id="rId309" Type="http://schemas.openxmlformats.org/officeDocument/2006/relationships/hyperlink" Target="https://vatcalculator.com/" TargetMode="External"/><Relationship Id="rId460" Type="http://schemas.openxmlformats.org/officeDocument/2006/relationships/hyperlink" Target="https://vatcalculator.com/" TargetMode="External"/><Relationship Id="rId516" Type="http://schemas.openxmlformats.org/officeDocument/2006/relationships/hyperlink" Target="https://vatcalculator.com/" TargetMode="External"/><Relationship Id="rId48" Type="http://schemas.openxmlformats.org/officeDocument/2006/relationships/hyperlink" Target="https://www.gear4music.com/PA-DJ-and-Lighting/Behringer-SD8-Digital-Stage-Box/1FQB?origin=product-ads&amp;gad_source=1&amp;gad_campaignid=22247589480&amp;gbraid=0AAAAAD_kjLRTB_wfVEw40hRfspAjCP1Zy&amp;gclid=Cj0KCQjwjJrCBhCXARIsAI5x66VoPh-Xq-zO8I7scH68ZL5Tn_wL8SnIb6rvGxs1RL0HLdRGq3Ml8JkaAiYGEALw_wcB" TargetMode="External"/><Relationship Id="rId113" Type="http://schemas.openxmlformats.org/officeDocument/2006/relationships/hyperlink" Target="https://vatcalculator.com/" TargetMode="External"/><Relationship Id="rId320" Type="http://schemas.openxmlformats.org/officeDocument/2006/relationships/hyperlink" Target="https://vatcalculator.com/" TargetMode="External"/><Relationship Id="rId558" Type="http://schemas.openxmlformats.org/officeDocument/2006/relationships/hyperlink" Target="https://vatcalculator.com/" TargetMode="External"/><Relationship Id="rId155" Type="http://schemas.openxmlformats.org/officeDocument/2006/relationships/hyperlink" Target="https://vatcalculator.com/" TargetMode="External"/><Relationship Id="rId197" Type="http://schemas.openxmlformats.org/officeDocument/2006/relationships/hyperlink" Target="https://vatcalculator.com/" TargetMode="External"/><Relationship Id="rId362" Type="http://schemas.openxmlformats.org/officeDocument/2006/relationships/hyperlink" Target="https://vatcalculator.com/" TargetMode="External"/><Relationship Id="rId418" Type="http://schemas.openxmlformats.org/officeDocument/2006/relationships/hyperlink" Target="https://vatcalculator.com/" TargetMode="External"/><Relationship Id="rId625" Type="http://schemas.openxmlformats.org/officeDocument/2006/relationships/hyperlink" Target="https://shop.presentationmedia.co.uk/products/loxit-hi-lo-mono-500-600-electric-screen-mount-trolley?srsltid=AfmBOooVpuMa6lmqK6thw60rI2XVuyzxfzuQR350JGE23oi8U4iJ044D" TargetMode="External"/><Relationship Id="rId222" Type="http://schemas.openxmlformats.org/officeDocument/2006/relationships/hyperlink" Target="https://vatcalculator.com/" TargetMode="External"/><Relationship Id="rId264" Type="http://schemas.openxmlformats.org/officeDocument/2006/relationships/hyperlink" Target="https://vatcalculator.com/" TargetMode="External"/><Relationship Id="rId471" Type="http://schemas.openxmlformats.org/officeDocument/2006/relationships/hyperlink" Target="https://vatcalculator.com/" TargetMode="External"/><Relationship Id="rId667" Type="http://schemas.openxmlformats.org/officeDocument/2006/relationships/hyperlink" Target="https://www.thomann.co.uk/behringer_sd16.htm" TargetMode="External"/><Relationship Id="rId17" Type="http://schemas.openxmlformats.org/officeDocument/2006/relationships/hyperlink" Target="https://www.amazon.co.uk/WiiM-Pro-Chromecast-Multiroom-assistant-Black/dp/B0BJDY6D1W/ref=asc_df_B0BJDY6D1W?mcid=2d7c60c2d9f331299151c9a2ef0c491f&amp;tag=googshopuk-21&amp;linkCode=df0&amp;hvadid=696452133737&amp;hvpos=&amp;hvnetw=g&amp;hvrand=8744989286051280431&amp;hvpone=&amp;hvptwo=&amp;hvqmt=&amp;hvdev=c&amp;hvdvcmdl=&amp;hvlocint=&amp;hvlocphy=9045657&amp;hvtargid=pla-1931541672408&amp;gad_source=1&amp;th=1" TargetMode="External"/><Relationship Id="rId59" Type="http://schemas.openxmlformats.org/officeDocument/2006/relationships/hyperlink" Target="https://www.best4systems.co.uk/yealink-pa20-4k-ultra-hd-presentation-assistant.html" TargetMode="External"/><Relationship Id="rId124" Type="http://schemas.openxmlformats.org/officeDocument/2006/relationships/hyperlink" Target="https://vatcalculator.com/" TargetMode="External"/><Relationship Id="rId527" Type="http://schemas.openxmlformats.org/officeDocument/2006/relationships/hyperlink" Target="https://vatcalculator.com/" TargetMode="External"/><Relationship Id="rId569" Type="http://schemas.openxmlformats.org/officeDocument/2006/relationships/hyperlink" Target="https://vatcalculator.com/" TargetMode="External"/><Relationship Id="rId70" Type="http://schemas.openxmlformats.org/officeDocument/2006/relationships/hyperlink" Target="https://avpartsmaster.co.uk/mounting-solutions/sennheiser-sl-cm-fb-ceiling-mounting-bracket" TargetMode="External"/><Relationship Id="rId166" Type="http://schemas.openxmlformats.org/officeDocument/2006/relationships/hyperlink" Target="https://vatcalculator.com/" TargetMode="External"/><Relationship Id="rId331" Type="http://schemas.openxmlformats.org/officeDocument/2006/relationships/hyperlink" Target="https://vatcalculator.com/" TargetMode="External"/><Relationship Id="rId373" Type="http://schemas.openxmlformats.org/officeDocument/2006/relationships/hyperlink" Target="https://vatcalculator.com/" TargetMode="External"/><Relationship Id="rId429" Type="http://schemas.openxmlformats.org/officeDocument/2006/relationships/hyperlink" Target="https://vatcalculator.com/" TargetMode="External"/><Relationship Id="rId580" Type="http://schemas.openxmlformats.org/officeDocument/2006/relationships/hyperlink" Target="https://vatcalculator.com/" TargetMode="External"/><Relationship Id="rId636" Type="http://schemas.openxmlformats.org/officeDocument/2006/relationships/hyperlink" Target="https://cctvdirect.co.uk/products/easylink-wifi-link" TargetMode="External"/><Relationship Id="rId1" Type="http://schemas.openxmlformats.org/officeDocument/2006/relationships/hyperlink" Target="https://www.properav.com/products/proper-portable-tv-trolley-stand-for-60-100-screens-black-max-load-100kg" TargetMode="External"/><Relationship Id="rId233" Type="http://schemas.openxmlformats.org/officeDocument/2006/relationships/hyperlink" Target="https://vatcalculator.com/" TargetMode="External"/><Relationship Id="rId440" Type="http://schemas.openxmlformats.org/officeDocument/2006/relationships/hyperlink" Target="https://vatcalculator.com/" TargetMode="External"/><Relationship Id="rId678" Type="http://schemas.openxmlformats.org/officeDocument/2006/relationships/hyperlink" Target="https://avpartsmaster.co.uk/projectors/epson-eb-l630u-projector?gad_source=1&amp;gad_campaignid=21235587599&amp;gbraid=0AAAAAD_ctyYJehAL_omA5mfwdpgi2vdiM&amp;gclid=CjwKCAiAt8bIBhBpEiwAzH1w6dN_C1jREWwPnpZ_2F8Ck3yggyKGCVF1TeHGSG3PsaGGVesFIWH4thoCnF8QAvD_BwE" TargetMode="External"/><Relationship Id="rId28" Type="http://schemas.openxmlformats.org/officeDocument/2006/relationships/hyperlink" Target="http://www.google.co.uk/" TargetMode="External"/><Relationship Id="rId275" Type="http://schemas.openxmlformats.org/officeDocument/2006/relationships/hyperlink" Target="https://vatcalculator.com/" TargetMode="External"/><Relationship Id="rId300" Type="http://schemas.openxmlformats.org/officeDocument/2006/relationships/hyperlink" Target="https://vatcalculator.com/" TargetMode="External"/><Relationship Id="rId482" Type="http://schemas.openxmlformats.org/officeDocument/2006/relationships/hyperlink" Target="https://vatcalculator.com/" TargetMode="External"/><Relationship Id="rId538" Type="http://schemas.openxmlformats.org/officeDocument/2006/relationships/hyperlink" Target="https://vatcalculator.com/" TargetMode="External"/><Relationship Id="rId81" Type="http://schemas.openxmlformats.org/officeDocument/2006/relationships/hyperlink" Target="https://www.rcblogic.co.uk/product/Atomos-TX-RX-4K-Wireless-Video-Trans-TX-RX-Set?st=17&amp;source=paidclick&amp;dt=250925&amp;gad_source=1&amp;gad_campaignid=18542905634&amp;gbraid=0AAAAAD4Jlg5HkwPlaWoMCdfSi5PkiIVB6&amp;gclid=CjwKCAjw89jGBhB0EiwA2o1On_LdydN2dTcJouhavO6jBMmG8gSdwaCYqWFAAC5EnGECbE19L8ScChoC4IIQAvD_BwE" TargetMode="External"/><Relationship Id="rId135" Type="http://schemas.openxmlformats.org/officeDocument/2006/relationships/hyperlink" Target="https://vatcalculator.com/" TargetMode="External"/><Relationship Id="rId177" Type="http://schemas.openxmlformats.org/officeDocument/2006/relationships/hyperlink" Target="https://vatcalculator.com/" TargetMode="External"/><Relationship Id="rId342" Type="http://schemas.openxmlformats.org/officeDocument/2006/relationships/hyperlink" Target="https://vatcalculator.com/" TargetMode="External"/><Relationship Id="rId384" Type="http://schemas.openxmlformats.org/officeDocument/2006/relationships/hyperlink" Target="https://vatcalculator.com/" TargetMode="External"/><Relationship Id="rId591" Type="http://schemas.openxmlformats.org/officeDocument/2006/relationships/hyperlink" Target="https://vatcalculator.com/" TargetMode="External"/><Relationship Id="rId605" Type="http://schemas.openxmlformats.org/officeDocument/2006/relationships/hyperlink" Target="https://vatcalculator.com/" TargetMode="External"/><Relationship Id="rId202" Type="http://schemas.openxmlformats.org/officeDocument/2006/relationships/hyperlink" Target="https://vatcalculator.com/" TargetMode="External"/><Relationship Id="rId244" Type="http://schemas.openxmlformats.org/officeDocument/2006/relationships/hyperlink" Target="https://vatcalculator.com/" TargetMode="External"/><Relationship Id="rId647" Type="http://schemas.openxmlformats.org/officeDocument/2006/relationships/hyperlink" Target="https://soundproofingstore.uk/product/prosound-acoustic-wall-panels/" TargetMode="External"/><Relationship Id="rId39" Type="http://schemas.openxmlformats.org/officeDocument/2006/relationships/hyperlink" Target="https://cpc.farnell.com/vision-av/tc3-surr1g/techconnect3-1-gang-surround/dp/AV26430?st=vision" TargetMode="External"/><Relationship Id="rId286" Type="http://schemas.openxmlformats.org/officeDocument/2006/relationships/hyperlink" Target="https://vatcalculator.com/" TargetMode="External"/><Relationship Id="rId451" Type="http://schemas.openxmlformats.org/officeDocument/2006/relationships/hyperlink" Target="https://vatcalculator.com/" TargetMode="External"/><Relationship Id="rId493" Type="http://schemas.openxmlformats.org/officeDocument/2006/relationships/hyperlink" Target="https://vatcalculator.com/" TargetMode="External"/><Relationship Id="rId507" Type="http://schemas.openxmlformats.org/officeDocument/2006/relationships/hyperlink" Target="https://vatcalculator.com/" TargetMode="External"/><Relationship Id="rId549" Type="http://schemas.openxmlformats.org/officeDocument/2006/relationships/hyperlink" Target="https://vatcalculator.com/" TargetMode="External"/><Relationship Id="rId50" Type="http://schemas.openxmlformats.org/officeDocument/2006/relationships/hyperlink" Target="https://www.cybermarket.co.uk/shop/speakers/audac-wp220-bluetooth-wall-panel-for-ares5a-scp-1668428.html?pid=1668428&amp;cq_src=google_ads&amp;cq_cmp=20567993707&amp;cq_con=&amp;cq_term=&amp;cq_med=pla&amp;cq_plac=&amp;cq_net=x&amp;cq_plt=gp&amp;gad_source=1&amp;gad_campaignid=20564395583&amp;gbraid=0AAAAAD_rBJ3M9m-Bt5Z0rjQvj8nDRs_iv&amp;gclid=Cj0KCQjwuvrBBhDcARIsAKRrkjfZ7FV6AUNATLRBYTg0e2GRSIK9hV086X2nhTXxlo4BeBMSRBcYVQAaAnvMEALw_wcB" TargetMode="External"/><Relationship Id="rId104" Type="http://schemas.openxmlformats.org/officeDocument/2006/relationships/hyperlink" Target="https://avpartsmaster.co.uk/mounting-solutions/neomounts-by-newstar-projector-wall-mount-beamer-w050silver" TargetMode="External"/><Relationship Id="rId146" Type="http://schemas.openxmlformats.org/officeDocument/2006/relationships/hyperlink" Target="https://vatcalculator.com/" TargetMode="External"/><Relationship Id="rId188" Type="http://schemas.openxmlformats.org/officeDocument/2006/relationships/hyperlink" Target="https://vatcalculator.com/" TargetMode="External"/><Relationship Id="rId311" Type="http://schemas.openxmlformats.org/officeDocument/2006/relationships/hyperlink" Target="https://vatcalculator.com/" TargetMode="External"/><Relationship Id="rId353" Type="http://schemas.openxmlformats.org/officeDocument/2006/relationships/hyperlink" Target="https://vatcalculator.com/" TargetMode="External"/><Relationship Id="rId395" Type="http://schemas.openxmlformats.org/officeDocument/2006/relationships/hyperlink" Target="https://vatcalculator.com/" TargetMode="External"/><Relationship Id="rId409" Type="http://schemas.openxmlformats.org/officeDocument/2006/relationships/hyperlink" Target="https://vatcalculator.com/" TargetMode="External"/><Relationship Id="rId560" Type="http://schemas.openxmlformats.org/officeDocument/2006/relationships/hyperlink" Target="https://vatcalculator.com/" TargetMode="External"/><Relationship Id="rId92" Type="http://schemas.openxmlformats.org/officeDocument/2006/relationships/hyperlink" Target="https://rcblogic.co.uk/product/magewell-pro-convert-for-ndi-to-hdmi" TargetMode="External"/><Relationship Id="rId213" Type="http://schemas.openxmlformats.org/officeDocument/2006/relationships/hyperlink" Target="https://vatcalculator.com/" TargetMode="External"/><Relationship Id="rId420" Type="http://schemas.openxmlformats.org/officeDocument/2006/relationships/hyperlink" Target="https://vatcalculator.com/" TargetMode="External"/><Relationship Id="rId616" Type="http://schemas.openxmlformats.org/officeDocument/2006/relationships/hyperlink" Target="https://www.bax-shop.co.uk/small-diaphragm-condenser-microphones/samson-c02-pencil-condenser-microphone-matched-pair" TargetMode="External"/><Relationship Id="rId658" Type="http://schemas.openxmlformats.org/officeDocument/2006/relationships/hyperlink" Target="https://soundproofingstore.uk/product/prosound-acoustic-ceiling-rafts/" TargetMode="External"/><Relationship Id="rId255" Type="http://schemas.openxmlformats.org/officeDocument/2006/relationships/hyperlink" Target="https://vatcalculator.com/" TargetMode="External"/><Relationship Id="rId297" Type="http://schemas.openxmlformats.org/officeDocument/2006/relationships/hyperlink" Target="https://vatcalculator.com/" TargetMode="External"/><Relationship Id="rId462" Type="http://schemas.openxmlformats.org/officeDocument/2006/relationships/hyperlink" Target="https://vatcalculator.com/" TargetMode="External"/><Relationship Id="rId518" Type="http://schemas.openxmlformats.org/officeDocument/2006/relationships/hyperlink" Target="https://vatcalculator.com/" TargetMode="External"/><Relationship Id="rId115" Type="http://schemas.openxmlformats.org/officeDocument/2006/relationships/hyperlink" Target="https://vatcalculator.com/" TargetMode="External"/><Relationship Id="rId157" Type="http://schemas.openxmlformats.org/officeDocument/2006/relationships/hyperlink" Target="https://vatcalculator.com/" TargetMode="External"/><Relationship Id="rId322" Type="http://schemas.openxmlformats.org/officeDocument/2006/relationships/hyperlink" Target="https://vatcalculator.com/" TargetMode="External"/><Relationship Id="rId364" Type="http://schemas.openxmlformats.org/officeDocument/2006/relationships/hyperlink" Target="https://vatcalculator.com/" TargetMode="External"/><Relationship Id="rId61" Type="http://schemas.openxmlformats.org/officeDocument/2006/relationships/hyperlink" Target="https://amzn.eu/d/95KYjo6" TargetMode="External"/><Relationship Id="rId199" Type="http://schemas.openxmlformats.org/officeDocument/2006/relationships/hyperlink" Target="https://vatcalculator.com/" TargetMode="External"/><Relationship Id="rId571" Type="http://schemas.openxmlformats.org/officeDocument/2006/relationships/hyperlink" Target="https://vatcalculator.com/" TargetMode="External"/><Relationship Id="rId627" Type="http://schemas.openxmlformats.org/officeDocument/2006/relationships/hyperlink" Target="https://www.amazon.co.uk/UGREEN-Adapter-Converter-Charging-Compatible-Black/dp/B0CZDQ8RMX/ref=asc_df_B0CZDQ8RMX?mcid=8a1eeac13c8b3110964663146d581a29&amp;hvocijid=4234237304389137225-B0CZDQ8RMX-&amp;hvexpln=74&amp;tag=googshopuk-21&amp;linkCode=df0&amp;hvadid=696285193871&amp;hvpos=&amp;hvnetw=g&amp;hvrand=4234237304389137225&amp;hvpone=&amp;hvptwo=&amp;hvqmt=&amp;hvdev=c&amp;hvdvcmdl=&amp;hvlocint=&amp;hvlocphy=9219194&amp;hvtargid=pla-2281435177858&amp;psc=1&amp;gad_source=1" TargetMode="External"/><Relationship Id="rId669" Type="http://schemas.openxmlformats.org/officeDocument/2006/relationships/hyperlink" Target="https://amzn.eu/d/8R1QZHQ" TargetMode="External"/><Relationship Id="rId19" Type="http://schemas.openxmlformats.org/officeDocument/2006/relationships/hyperlink" Target="https://www.leisuretec.co.uk/product/ovo5t-white-5-2way-oval-speaker-bracket-100v16ohm-80w-webapa00074" TargetMode="External"/><Relationship Id="rId224" Type="http://schemas.openxmlformats.org/officeDocument/2006/relationships/hyperlink" Target="https://vatcalculator.com/" TargetMode="External"/><Relationship Id="rId266" Type="http://schemas.openxmlformats.org/officeDocument/2006/relationships/hyperlink" Target="https://vatcalculator.com/" TargetMode="External"/><Relationship Id="rId431" Type="http://schemas.openxmlformats.org/officeDocument/2006/relationships/hyperlink" Target="https://vatcalculator.com/" TargetMode="External"/><Relationship Id="rId473" Type="http://schemas.openxmlformats.org/officeDocument/2006/relationships/hyperlink" Target="https://vatcalculator.com/" TargetMode="External"/><Relationship Id="rId529" Type="http://schemas.openxmlformats.org/officeDocument/2006/relationships/hyperlink" Target="https://vatcalculator.com/" TargetMode="External"/><Relationship Id="rId680" Type="http://schemas.openxmlformats.org/officeDocument/2006/relationships/hyperlink" Target="https://avpartsmaster.co.uk/projectors/epson-eb-pu1008w-projector?gad_source=1&amp;gad_campaignid=21408857655&amp;gbraid=0AAAAAD_ctyY_0LOJcYJdOkVigQvpwKuvp&amp;gclid=Cj0KCQiArt_JBhCTARIsADQZaykCTJcB9ZnHtqUTbrLkHXkCrTnF-XW6HhBSNJKuSnhX6JoCKNoLjHIaAmjsEALw_wcB" TargetMode="External"/><Relationship Id="rId30" Type="http://schemas.openxmlformats.org/officeDocument/2006/relationships/hyperlink" Target="https://www.fbtaudio.co.uk/jts/installation/conference-systems/w4-ch1.htm" TargetMode="External"/><Relationship Id="rId126" Type="http://schemas.openxmlformats.org/officeDocument/2006/relationships/hyperlink" Target="https://vatcalculator.com/" TargetMode="External"/><Relationship Id="rId168" Type="http://schemas.openxmlformats.org/officeDocument/2006/relationships/hyperlink" Target="https://vatcalculator.com/" TargetMode="External"/><Relationship Id="rId333" Type="http://schemas.openxmlformats.org/officeDocument/2006/relationships/hyperlink" Target="https://vatcalculator.com/" TargetMode="External"/><Relationship Id="rId540" Type="http://schemas.openxmlformats.org/officeDocument/2006/relationships/hyperlink" Target="https://vatcalculator.com/" TargetMode="External"/><Relationship Id="rId72" Type="http://schemas.openxmlformats.org/officeDocument/2006/relationships/hyperlink" Target="https://avpartsmaster.co.uk/business-solutions/nureva-hdl310-pro-series-microphone-mist-speaker-and-mic-solution-for-large-rooms" TargetMode="External"/><Relationship Id="rId375" Type="http://schemas.openxmlformats.org/officeDocument/2006/relationships/hyperlink" Target="https://vatcalculator.com/" TargetMode="External"/><Relationship Id="rId582" Type="http://schemas.openxmlformats.org/officeDocument/2006/relationships/hyperlink" Target="https://vatcalculator.com/" TargetMode="External"/><Relationship Id="rId638" Type="http://schemas.openxmlformats.org/officeDocument/2006/relationships/hyperlink" Target="https://www.gear4music.com/PA-DJ-and-Lighting/Yamaha-DBR15-15-Active-PA-Speaker/1388?_gl=1*gn3wec*_up*MQ..*_gs*MQ..*_ga*MTc5NTI1MTk4NC4xNzYwMDA2NDQ5*_ga_0WF1R5QW3K*czE3NjAwMDY0NDgkbzEkZzAkdDE3NjAwMDY0NDgkajYwJGwwJGgyNjExOTIwMDYkZGozZkxqa2tZa1BtQTl2c29oalZUekFIZlREZnRadFpKbUE.&amp;gclid=Cj0KCQjw0NPGBhCDARIsAGAzpp15G7Z-2xw4dfbmS6dkDvLjFYxHwNtML6MpnXtRk_u-R3IHKPWVC3AaAudSEALw_wcB&amp;gbraid=0AAAAAD_kjLQzloewAUcm6vZ0T14aDe-vy" TargetMode="External"/><Relationship Id="rId3" Type="http://schemas.openxmlformats.org/officeDocument/2006/relationships/hyperlink" Target="https://www.thomann.co.uk/behringer_fbq6200hd.htm" TargetMode="External"/><Relationship Id="rId235" Type="http://schemas.openxmlformats.org/officeDocument/2006/relationships/hyperlink" Target="https://vatcalculator.com/" TargetMode="External"/><Relationship Id="rId277" Type="http://schemas.openxmlformats.org/officeDocument/2006/relationships/hyperlink" Target="https://vatcalculator.com/" TargetMode="External"/><Relationship Id="rId400" Type="http://schemas.openxmlformats.org/officeDocument/2006/relationships/hyperlink" Target="https://vatcalculator.com/" TargetMode="External"/><Relationship Id="rId442" Type="http://schemas.openxmlformats.org/officeDocument/2006/relationships/hyperlink" Target="https://vatcalculator.com/" TargetMode="External"/><Relationship Id="rId484" Type="http://schemas.openxmlformats.org/officeDocument/2006/relationships/hyperlink" Target="https://vatcalculator.com/" TargetMode="External"/><Relationship Id="rId137" Type="http://schemas.openxmlformats.org/officeDocument/2006/relationships/hyperlink" Target="https://vatcalculator.com/" TargetMode="External"/><Relationship Id="rId302" Type="http://schemas.openxmlformats.org/officeDocument/2006/relationships/hyperlink" Target="https://vatcalculator.com/" TargetMode="External"/><Relationship Id="rId344" Type="http://schemas.openxmlformats.org/officeDocument/2006/relationships/hyperlink" Target="https://vatcalculator.com/" TargetMode="External"/><Relationship Id="rId41" Type="http://schemas.openxmlformats.org/officeDocument/2006/relationships/hyperlink" Target="https://cpc.farnell.com/vision-av/tc3-surr2g/techconnect3-2-gang-surround/dp/AV26431?st=vision" TargetMode="External"/><Relationship Id="rId83" Type="http://schemas.openxmlformats.org/officeDocument/2006/relationships/hyperlink" Target="https://www.rcblogic.co.uk/product/atomos-tx-4k-wl-video-trans-tx-only" TargetMode="External"/><Relationship Id="rId179" Type="http://schemas.openxmlformats.org/officeDocument/2006/relationships/hyperlink" Target="https://vatcalculator.com/" TargetMode="External"/><Relationship Id="rId386" Type="http://schemas.openxmlformats.org/officeDocument/2006/relationships/hyperlink" Target="https://vatcalculator.com/" TargetMode="External"/><Relationship Id="rId551" Type="http://schemas.openxmlformats.org/officeDocument/2006/relationships/hyperlink" Target="https://vatcalculator.com/" TargetMode="External"/><Relationship Id="rId593" Type="http://schemas.openxmlformats.org/officeDocument/2006/relationships/hyperlink" Target="https://vatcalculator.com/" TargetMode="External"/><Relationship Id="rId607" Type="http://schemas.openxmlformats.org/officeDocument/2006/relationships/hyperlink" Target="https://vatcalculator.com/" TargetMode="External"/><Relationship Id="rId649" Type="http://schemas.openxmlformats.org/officeDocument/2006/relationships/hyperlink" Target="https://soundproofingstore.uk/product/prosound-acoustic-wall-panels/" TargetMode="External"/><Relationship Id="rId190" Type="http://schemas.openxmlformats.org/officeDocument/2006/relationships/hyperlink" Target="https://vatcalculator.com/" TargetMode="External"/><Relationship Id="rId204" Type="http://schemas.openxmlformats.org/officeDocument/2006/relationships/hyperlink" Target="https://vatcalculator.com/" TargetMode="External"/><Relationship Id="rId246" Type="http://schemas.openxmlformats.org/officeDocument/2006/relationships/hyperlink" Target="https://vatcalculator.com/" TargetMode="External"/><Relationship Id="rId288" Type="http://schemas.openxmlformats.org/officeDocument/2006/relationships/hyperlink" Target="https://vatcalculator.com/" TargetMode="External"/><Relationship Id="rId411" Type="http://schemas.openxmlformats.org/officeDocument/2006/relationships/hyperlink" Target="https://vatcalculator.com/" TargetMode="External"/><Relationship Id="rId453" Type="http://schemas.openxmlformats.org/officeDocument/2006/relationships/hyperlink" Target="https://vatcalculator.com/" TargetMode="External"/><Relationship Id="rId509" Type="http://schemas.openxmlformats.org/officeDocument/2006/relationships/hyperlink" Target="https://vatcalculator.com/" TargetMode="External"/><Relationship Id="rId660" Type="http://schemas.openxmlformats.org/officeDocument/2006/relationships/hyperlink" Target="https://soundproofingstore.uk/product/prosound-acoustic-ceiling-rafts/" TargetMode="External"/><Relationship Id="rId106" Type="http://schemas.openxmlformats.org/officeDocument/2006/relationships/hyperlink" Target="https://store.midwich.com/products/details/YOLYOLOBOXULTRA" TargetMode="External"/><Relationship Id="rId313" Type="http://schemas.openxmlformats.org/officeDocument/2006/relationships/hyperlink" Target="https://vatcalculator.com/" TargetMode="External"/><Relationship Id="rId495" Type="http://schemas.openxmlformats.org/officeDocument/2006/relationships/hyperlink" Target="https://vatcalculator.com/" TargetMode="External"/><Relationship Id="rId10" Type="http://schemas.openxmlformats.org/officeDocument/2006/relationships/hyperlink" Target="https://www.amazon.co.uk/j5create-Multi-Port-Ethernet-Compatible-Thunderbolt/dp/B0BP296KPX?ref_=ast_sto_dp" TargetMode="External"/><Relationship Id="rId52" Type="http://schemas.openxmlformats.org/officeDocument/2006/relationships/hyperlink" Target="https://www.thomann.co.uk/lab_gruppen_cpa2401.htm?gad_source=1&amp;gad_campaignid=1581403912&amp;gbraid=0AAAAADuDMCUUILe1nbmCZsFhUba5qzTSr&amp;gclid=Cj0KCQjw64jDBhDXARIsABkk8J4aTscISLr6K9n0nSLDn24UWdPNGmdHilbuAhI-3kTV3dnB_MdmG0QaAqBDEALw_wcB" TargetMode="External"/><Relationship Id="rId94" Type="http://schemas.openxmlformats.org/officeDocument/2006/relationships/hyperlink" Target="https://www.gear4music.com/G4M/XLR-and-UK-IEC-Combination-Cable-by-Gear4music-5m/2KO7?origin=product-ads&amp;gad_source=1&amp;gad_campaignid=22290702904&amp;gbraid=0AAAAAD_kjLRTO0IzszY5UqDdAO1bQq9HR&amp;gclid=Cj0KCQjw0NPGBhCDARIsAGAzpp0Jth-dJQZ0g6LX4xs6EkfQn6rjXgrot0Syl63SuZZ3mZJdtIf8z78aApmxEALw_wcB" TargetMode="External"/><Relationship Id="rId148" Type="http://schemas.openxmlformats.org/officeDocument/2006/relationships/hyperlink" Target="https://vatcalculator.com/" TargetMode="External"/><Relationship Id="rId355" Type="http://schemas.openxmlformats.org/officeDocument/2006/relationships/hyperlink" Target="https://vatcalculator.com/" TargetMode="External"/><Relationship Id="rId397" Type="http://schemas.openxmlformats.org/officeDocument/2006/relationships/hyperlink" Target="https://vatcalculator.com/" TargetMode="External"/><Relationship Id="rId520" Type="http://schemas.openxmlformats.org/officeDocument/2006/relationships/hyperlink" Target="https://vatcalculator.com/" TargetMode="External"/><Relationship Id="rId562" Type="http://schemas.openxmlformats.org/officeDocument/2006/relationships/hyperlink" Target="https://vatcalculator.com/" TargetMode="External"/><Relationship Id="rId618" Type="http://schemas.openxmlformats.org/officeDocument/2006/relationships/hyperlink" Target="https://www.ballicom.co.uk/tc-usbc3a-bl-vision-professional.p1454279.html" TargetMode="External"/><Relationship Id="rId215" Type="http://schemas.openxmlformats.org/officeDocument/2006/relationships/hyperlink" Target="https://vatcalculator.com/" TargetMode="External"/><Relationship Id="rId257" Type="http://schemas.openxmlformats.org/officeDocument/2006/relationships/hyperlink" Target="https://vatcalculator.com/" TargetMode="External"/><Relationship Id="rId422" Type="http://schemas.openxmlformats.org/officeDocument/2006/relationships/hyperlink" Target="https://vatcalculator.com/" TargetMode="External"/><Relationship Id="rId464" Type="http://schemas.openxmlformats.org/officeDocument/2006/relationships/hyperlink" Target="https://vatcalculator.com/" TargetMode="External"/><Relationship Id="rId299" Type="http://schemas.openxmlformats.org/officeDocument/2006/relationships/hyperlink" Target="https://vatcalculator.com/" TargetMode="External"/><Relationship Id="rId63" Type="http://schemas.openxmlformats.org/officeDocument/2006/relationships/hyperlink" Target="https://amzn.eu/d/7X6a6jH" TargetMode="External"/><Relationship Id="rId159" Type="http://schemas.openxmlformats.org/officeDocument/2006/relationships/hyperlink" Target="https://vatcalculator.com/" TargetMode="External"/><Relationship Id="rId366" Type="http://schemas.openxmlformats.org/officeDocument/2006/relationships/hyperlink" Target="https://vatcalculator.com/" TargetMode="External"/><Relationship Id="rId573" Type="http://schemas.openxmlformats.org/officeDocument/2006/relationships/hyperlink" Target="https://vatcalculator.com/" TargetMode="External"/><Relationship Id="rId226" Type="http://schemas.openxmlformats.org/officeDocument/2006/relationships/hyperlink" Target="https://vatcalculator.com/" TargetMode="External"/><Relationship Id="rId433" Type="http://schemas.openxmlformats.org/officeDocument/2006/relationships/hyperlink" Target="https://vatcalculator.com/" TargetMode="External"/><Relationship Id="rId640" Type="http://schemas.openxmlformats.org/officeDocument/2006/relationships/hyperlink" Target="https://cpc.farnell.com/qtx/dmx-192/192-channel-dmx-controller/dp/DP37696?st=LCS%20DR%20QQ%20DSS-001-1" TargetMode="External"/><Relationship Id="rId74" Type="http://schemas.openxmlformats.org/officeDocument/2006/relationships/hyperlink" Target="https://avpartsmaster.co.uk/business-solutions/barco-clickshare-cx-30-2nd-generation-medium-yes-2-2-yes-no-r9861613eub2" TargetMode="External"/><Relationship Id="rId377" Type="http://schemas.openxmlformats.org/officeDocument/2006/relationships/hyperlink" Target="https://vatcalculator.com/" TargetMode="External"/><Relationship Id="rId500" Type="http://schemas.openxmlformats.org/officeDocument/2006/relationships/hyperlink" Target="https://vatcalculator.com/" TargetMode="External"/><Relationship Id="rId584" Type="http://schemas.openxmlformats.org/officeDocument/2006/relationships/hyperlink" Target="https://vatcalculator.com/" TargetMode="External"/><Relationship Id="rId5" Type="http://schemas.openxmlformats.org/officeDocument/2006/relationships/hyperlink" Target="https://www.amazon.co.uk/TP-Link-Multi-Gigabit-Dual-Band-HomeShield-AX55/dp/B0BS9TC6SS?th=1" TargetMode="External"/><Relationship Id="rId237" Type="http://schemas.openxmlformats.org/officeDocument/2006/relationships/hyperlink" Target="https://vatcalculator.com/" TargetMode="External"/><Relationship Id="rId444" Type="http://schemas.openxmlformats.org/officeDocument/2006/relationships/hyperlink" Target="https://vatcalculator.com/" TargetMode="External"/><Relationship Id="rId651" Type="http://schemas.openxmlformats.org/officeDocument/2006/relationships/hyperlink" Target="https://soundproofingstore.uk/product/prosound-acoustic-wall-panels/" TargetMode="External"/><Relationship Id="rId290" Type="http://schemas.openxmlformats.org/officeDocument/2006/relationships/hyperlink" Target="https://vatcalculator.com/" TargetMode="External"/><Relationship Id="rId304" Type="http://schemas.openxmlformats.org/officeDocument/2006/relationships/hyperlink" Target="https://vatcalculator.com/" TargetMode="External"/><Relationship Id="rId388" Type="http://schemas.openxmlformats.org/officeDocument/2006/relationships/hyperlink" Target="https://vatcalculator.com/" TargetMode="External"/><Relationship Id="rId511" Type="http://schemas.openxmlformats.org/officeDocument/2006/relationships/hyperlink" Target="https://vatcalculator.com/" TargetMode="External"/><Relationship Id="rId609" Type="http://schemas.openxmlformats.org/officeDocument/2006/relationships/hyperlink" Target="https://electromarket.co.uk/pd-pdx25-usb-audio-interface-2-channel-with-phantom-power" TargetMode="External"/><Relationship Id="rId85" Type="http://schemas.openxmlformats.org/officeDocument/2006/relationships/hyperlink" Target="https://ao.com/product/75e7qtuk-hisense-e7q-tv-black-106814-108.aspx" TargetMode="External"/><Relationship Id="rId150" Type="http://schemas.openxmlformats.org/officeDocument/2006/relationships/hyperlink" Target="https://vatcalculator.com/" TargetMode="External"/><Relationship Id="rId595" Type="http://schemas.openxmlformats.org/officeDocument/2006/relationships/hyperlink" Target="https://vatcalculator.com/" TargetMode="External"/><Relationship Id="rId248" Type="http://schemas.openxmlformats.org/officeDocument/2006/relationships/hyperlink" Target="https://vatcalculator.com/" TargetMode="External"/><Relationship Id="rId455" Type="http://schemas.openxmlformats.org/officeDocument/2006/relationships/hyperlink" Target="https://vatcalculator.com/" TargetMode="External"/><Relationship Id="rId662" Type="http://schemas.openxmlformats.org/officeDocument/2006/relationships/hyperlink" Target="https://soundproofingstore.uk/product/prosound-acoustic-ceiling-rafts/" TargetMode="External"/><Relationship Id="rId12" Type="http://schemas.openxmlformats.org/officeDocument/2006/relationships/hyperlink" Target="https://www.thomann.co.uk/behringer_x32_rack.htm" TargetMode="External"/><Relationship Id="rId108" Type="http://schemas.openxmlformats.org/officeDocument/2006/relationships/hyperlink" Target="https://www.thomann.co.uk/yololiv_yolodeck.htm?gad_source=1&amp;gad_campaignid=1581404125&amp;gbraid=0AAAAADuDMCWKMiQEcS3tqSbcYtV0R6Nop&amp;gclid=Cj0KCQjw0Y3HBhCxARIsAN7931Ws8E4wxg62GsWCJ3QVyMOjUZEfxYVUzU44gu5ficQxoS77Pti6tQgaAiZgEALw_wcB" TargetMode="External"/><Relationship Id="rId315" Type="http://schemas.openxmlformats.org/officeDocument/2006/relationships/hyperlink" Target="https://vatcalculator.com/" TargetMode="External"/><Relationship Id="rId522" Type="http://schemas.openxmlformats.org/officeDocument/2006/relationships/hyperlink" Target="https://vatcalculator.com/" TargetMode="External"/><Relationship Id="rId96" Type="http://schemas.openxmlformats.org/officeDocument/2006/relationships/hyperlink" Target="https://cpc.farnell.com/audio-technica/at875r/line-gradient-condenser-mic-175mm/dp/MP35264?mckv=sshopping_dc|pcrid|605262956605|kword||match||plid||slid||product|MP35264|pgrid|138313685415|ptaid|pla-1676891250362|&amp;CMP=KNC-GUK-CPC-SHOPPING-9262013734-138313685415-MP35264&amp;s_kwcid=AL!5616!3!605262956605!!!network%7d!1676891250362!&amp;gad_source=1&amp;gad_campaignid=9262013734&amp;gbraid=0AAAAAD_m6B19EZV9t2odzGOiIzr4LtV1n&amp;gclid=Cj0KCQjwgIXCBhDBARIsAELC9ZhKTHjMlEL9UBftQSBWI4vW_S9lvN-OgrIVzVTKXKaF4kXuh1UBzn4aAm3hEALw_wcB" TargetMode="External"/><Relationship Id="rId161" Type="http://schemas.openxmlformats.org/officeDocument/2006/relationships/hyperlink" Target="https://vatcalculator.com/" TargetMode="External"/><Relationship Id="rId399" Type="http://schemas.openxmlformats.org/officeDocument/2006/relationships/hyperlink" Target="https://vatcalculator.com/" TargetMode="External"/><Relationship Id="rId259" Type="http://schemas.openxmlformats.org/officeDocument/2006/relationships/hyperlink" Target="https://vatcalculator.com/" TargetMode="External"/><Relationship Id="rId466" Type="http://schemas.openxmlformats.org/officeDocument/2006/relationships/hyperlink" Target="https://vatcalculator.com/" TargetMode="External"/><Relationship Id="rId673" Type="http://schemas.openxmlformats.org/officeDocument/2006/relationships/hyperlink" Target="https://www.turning-leaf.org/product/mixing-desk-cabinet-05/" TargetMode="External"/><Relationship Id="rId23" Type="http://schemas.openxmlformats.org/officeDocument/2006/relationships/hyperlink" Target="https://www.sapphireav.com/products/projector-lift-for-small-ceiling-voids" TargetMode="External"/><Relationship Id="rId119" Type="http://schemas.openxmlformats.org/officeDocument/2006/relationships/hyperlink" Target="https://vatcalculator.com/" TargetMode="External"/><Relationship Id="rId326" Type="http://schemas.openxmlformats.org/officeDocument/2006/relationships/hyperlink" Target="https://vatcalculator.com/" TargetMode="External"/><Relationship Id="rId533" Type="http://schemas.openxmlformats.org/officeDocument/2006/relationships/hyperlink" Target="https://vatcalculator.com/" TargetMode="External"/><Relationship Id="rId172" Type="http://schemas.openxmlformats.org/officeDocument/2006/relationships/hyperlink" Target="https://vatcalculator.com/" TargetMode="External"/><Relationship Id="rId477" Type="http://schemas.openxmlformats.org/officeDocument/2006/relationships/hyperlink" Target="https://vatcalculator.com/" TargetMode="External"/><Relationship Id="rId600" Type="http://schemas.openxmlformats.org/officeDocument/2006/relationships/hyperlink" Target="https://vatcalculator.com/" TargetMode="External"/><Relationship Id="rId684" Type="http://schemas.openxmlformats.org/officeDocument/2006/relationships/table" Target="../tables/table1.xml"/><Relationship Id="rId337" Type="http://schemas.openxmlformats.org/officeDocument/2006/relationships/hyperlink" Target="https://vatcalculator.com/" TargetMode="External"/><Relationship Id="rId34" Type="http://schemas.openxmlformats.org/officeDocument/2006/relationships/hyperlink" Target="https://cpc.farnell.com/pro-signal/psg08155/wall-plate-2x-xlr-sockets/dp/AV16200" TargetMode="External"/><Relationship Id="rId544" Type="http://schemas.openxmlformats.org/officeDocument/2006/relationships/hyperlink" Target="https://vatcalculator.com/" TargetMode="External"/><Relationship Id="rId183" Type="http://schemas.openxmlformats.org/officeDocument/2006/relationships/hyperlink" Target="https://vatcalculator.com/" TargetMode="External"/><Relationship Id="rId390" Type="http://schemas.openxmlformats.org/officeDocument/2006/relationships/hyperlink" Target="https://vatcalculator.com/" TargetMode="External"/><Relationship Id="rId404" Type="http://schemas.openxmlformats.org/officeDocument/2006/relationships/hyperlink" Target="https://vatcalculator.com/" TargetMode="External"/><Relationship Id="rId611" Type="http://schemas.openxmlformats.org/officeDocument/2006/relationships/hyperlink" Target="https://avpartsmaster.co.uk/interactive-solutions/i3-technologies-i3touchttps:/avpartsmaster.co.uk/interactive-solutions/i3-technologies-i3touch-x3-98-touchscreen-displayh-x3-98-touchscreen-display" TargetMode="External"/><Relationship Id="rId250" Type="http://schemas.openxmlformats.org/officeDocument/2006/relationships/hyperlink" Target="https://vatcalculator.com/" TargetMode="External"/><Relationship Id="rId488" Type="http://schemas.openxmlformats.org/officeDocument/2006/relationships/hyperlink" Target="https://vatcalculator.com/" TargetMode="External"/><Relationship Id="rId45" Type="http://schemas.openxmlformats.org/officeDocument/2006/relationships/hyperlink" Target="https://www.ballicom.co.uk/tc-usb3ac-bl-vision-professional.p1484227.html" TargetMode="External"/><Relationship Id="rId110" Type="http://schemas.openxmlformats.org/officeDocument/2006/relationships/hyperlink" Target="https://vatcalculator.com/" TargetMode="External"/><Relationship Id="rId348" Type="http://schemas.openxmlformats.org/officeDocument/2006/relationships/hyperlink" Target="https://vatcalculator.com/" TargetMode="External"/><Relationship Id="rId555" Type="http://schemas.openxmlformats.org/officeDocument/2006/relationships/hyperlink" Target="https://vatcalculator.com/" TargetMode="External"/><Relationship Id="rId194" Type="http://schemas.openxmlformats.org/officeDocument/2006/relationships/hyperlink" Target="https://vatcalculator.com/" TargetMode="External"/><Relationship Id="rId208" Type="http://schemas.openxmlformats.org/officeDocument/2006/relationships/hyperlink" Target="https://vatcalculator.com/" TargetMode="External"/><Relationship Id="rId415" Type="http://schemas.openxmlformats.org/officeDocument/2006/relationships/hyperlink" Target="https://vatcalculator.com/" TargetMode="External"/><Relationship Id="rId622" Type="http://schemas.openxmlformats.org/officeDocument/2006/relationships/hyperlink" Target="https://cpc.farnell.com/samsung/sm-x210nzaeeub/tablet-11-64gb-tab-a9-wifi/dp/SB08356?mckv=sshopping_dc|pcrid|718186332926|kword||match||plid||slid||product|SB08356|pgrid|164437940330|ptaid|pla-2380779066852|&amp;CMP=KNC-GUK-CPC-SHOPPING-9262013734-164437940330-SB08356&amp;s_kwcid=AL!5616!3!718186332926!!!network%7d!2380779066852!&amp;gad_source=1&amp;gad_campaignid=9262013734&amp;gbraid=0AAAAAD_m6B1YZvH6mLqFRZ_ck9GlQaE_P&amp;gclid=Cj0KCQjw0LDBBhCnARIsAMpYlAokomA-pcjiuxaxtDaXwO_EyeD1LiiHjTE5JY3NCPJ-_72zt_Tp4FkaAkjAEALw_wcB" TargetMode="External"/><Relationship Id="rId261" Type="http://schemas.openxmlformats.org/officeDocument/2006/relationships/hyperlink" Target="https://vatcalculator.com/" TargetMode="External"/><Relationship Id="rId499" Type="http://schemas.openxmlformats.org/officeDocument/2006/relationships/hyperlink" Target="https://vatcalculator.com/" TargetMode="External"/><Relationship Id="rId56" Type="http://schemas.openxmlformats.org/officeDocument/2006/relationships/hyperlink" Target="https://amzn.eu/d/06CpId4" TargetMode="External"/><Relationship Id="rId359" Type="http://schemas.openxmlformats.org/officeDocument/2006/relationships/hyperlink" Target="https://vatcalculator.com/" TargetMode="External"/><Relationship Id="rId566" Type="http://schemas.openxmlformats.org/officeDocument/2006/relationships/hyperlink" Target="https://vatcalculator.com/" TargetMode="External"/><Relationship Id="rId121" Type="http://schemas.openxmlformats.org/officeDocument/2006/relationships/hyperlink" Target="https://vatcalculator.com/" TargetMode="External"/><Relationship Id="rId219" Type="http://schemas.openxmlformats.org/officeDocument/2006/relationships/hyperlink" Target="https://vatcalculator.com/" TargetMode="External"/><Relationship Id="rId426" Type="http://schemas.openxmlformats.org/officeDocument/2006/relationships/hyperlink" Target="https://vatcalculator.com/" TargetMode="External"/><Relationship Id="rId633" Type="http://schemas.openxmlformats.org/officeDocument/2006/relationships/hyperlink" Target="https://www.best4systems.co.uk/yealink-pa20-4k-ultra-hd-presentation-assistant.html" TargetMode="External"/><Relationship Id="rId67" Type="http://schemas.openxmlformats.org/officeDocument/2006/relationships/hyperlink" Target="https://ao.com/product/100e7nqtuk-hisense-e7nq-tv-black-103470-108.aspx" TargetMode="External"/><Relationship Id="rId272" Type="http://schemas.openxmlformats.org/officeDocument/2006/relationships/hyperlink" Target="https://vatcalculator.com/" TargetMode="External"/><Relationship Id="rId577" Type="http://schemas.openxmlformats.org/officeDocument/2006/relationships/hyperlink" Target="https://vatcalculator.com/" TargetMode="External"/><Relationship Id="rId132" Type="http://schemas.openxmlformats.org/officeDocument/2006/relationships/hyperlink" Target="https://vatcalculator.com/" TargetMode="External"/><Relationship Id="rId437" Type="http://schemas.openxmlformats.org/officeDocument/2006/relationships/hyperlink" Target="https://vatcalculator.com/" TargetMode="External"/><Relationship Id="rId644" Type="http://schemas.openxmlformats.org/officeDocument/2006/relationships/hyperlink" Target="https://soundproofingstore.uk/product/prosound-acoustic-wall-panels/" TargetMode="External"/><Relationship Id="rId283" Type="http://schemas.openxmlformats.org/officeDocument/2006/relationships/hyperlink" Target="https://vatcalculator.com/" TargetMode="External"/><Relationship Id="rId490" Type="http://schemas.openxmlformats.org/officeDocument/2006/relationships/hyperlink" Target="https://vatcalculator.com/" TargetMode="External"/><Relationship Id="rId504" Type="http://schemas.openxmlformats.org/officeDocument/2006/relationships/hyperlink" Target="https://vatcalculator.com/" TargetMode="External"/><Relationship Id="rId78" Type="http://schemas.openxmlformats.org/officeDocument/2006/relationships/hyperlink" Target="https://avpartsmaster.co.uk/business-solutions/barco-clickshare-bar-pro-video-collaboration-bar-microsoft-teams-zoom-rooms-wireless-wired-4k-ultra-hd-2-5-kg-r9861633eub2" TargetMode="External"/><Relationship Id="rId143" Type="http://schemas.openxmlformats.org/officeDocument/2006/relationships/hyperlink" Target="https://vatcalculator.com/" TargetMode="External"/><Relationship Id="rId350" Type="http://schemas.openxmlformats.org/officeDocument/2006/relationships/hyperlink" Target="https://vatcalculator.com/" TargetMode="External"/><Relationship Id="rId588" Type="http://schemas.openxmlformats.org/officeDocument/2006/relationships/hyperlink" Target="https://vatcalculator.com/" TargetMode="External"/><Relationship Id="rId9" Type="http://schemas.openxmlformats.org/officeDocument/2006/relationships/hyperlink" Target="https://www.amazon.co.uk/FoMaKo-Production-Streaming-Facebook-FMK20UH/dp/B08RJ171R2/ref=sr_1_3?crid=1DUVVN3L0KICG&amp;dib=eyJ2IjoiMSJ9.XAUuvq16KjEjy-pvSjReo-veDyiY18twgnR0CNEemOSkvO6RtaqNFIg0VawIgQ2Y.FlL5Y5hDjMOm7lWdwGxAQP-0l79yMkKpJW-y4GzjR_U&amp;dib_tag=se&amp;keywords=fomako%2B20x%2Bndi&amp;qid=1726590419&amp;sprefix=fomako%2B20x%2Bndi%2Caps%2C72&amp;sr=8-3&amp;ufe=app_do%3Aamzn1.fos.d7e5a2de-8759-4da3-993c-d11b6e3d217f&amp;th=1" TargetMode="External"/><Relationship Id="rId210" Type="http://schemas.openxmlformats.org/officeDocument/2006/relationships/hyperlink" Target="https://vatcalculator.com/" TargetMode="External"/><Relationship Id="rId448" Type="http://schemas.openxmlformats.org/officeDocument/2006/relationships/hyperlink" Target="https://vatcalculator.com/" TargetMode="External"/><Relationship Id="rId655" Type="http://schemas.openxmlformats.org/officeDocument/2006/relationships/hyperlink" Target="https://soundproofingstore.uk/product/prosound-acoustic-ceiling-rafts/" TargetMode="External"/><Relationship Id="rId294" Type="http://schemas.openxmlformats.org/officeDocument/2006/relationships/hyperlink" Target="https://vatcalculator.com/" TargetMode="External"/><Relationship Id="rId308" Type="http://schemas.openxmlformats.org/officeDocument/2006/relationships/hyperlink" Target="https://vatcalculator.com/" TargetMode="External"/><Relationship Id="rId515" Type="http://schemas.openxmlformats.org/officeDocument/2006/relationships/hyperlink" Target="https://vatcalculator.com/" TargetMode="External"/><Relationship Id="rId89" Type="http://schemas.openxmlformats.org/officeDocument/2006/relationships/hyperlink" Target="https://ao.com/product/43e78qtuk-hisense-e7q-tv-black-107419-108.aspx" TargetMode="External"/><Relationship Id="rId154" Type="http://schemas.openxmlformats.org/officeDocument/2006/relationships/hyperlink" Target="https://vatcalculator.com/" TargetMode="External"/><Relationship Id="rId361" Type="http://schemas.openxmlformats.org/officeDocument/2006/relationships/hyperlink" Target="https://vatcalculator.com/" TargetMode="External"/><Relationship Id="rId599" Type="http://schemas.openxmlformats.org/officeDocument/2006/relationships/hyperlink" Target="https://vatcalculator.com/" TargetMode="External"/><Relationship Id="rId459" Type="http://schemas.openxmlformats.org/officeDocument/2006/relationships/hyperlink" Target="https://vatcalculator.com/" TargetMode="External"/><Relationship Id="rId666" Type="http://schemas.openxmlformats.org/officeDocument/2006/relationships/hyperlink" Target="https://www.thomann.co.uk/behringer_x_32_compact.htm" TargetMode="External"/><Relationship Id="rId16" Type="http://schemas.openxmlformats.org/officeDocument/2006/relationships/hyperlink" Target="https://loxit.com/shop/screen-mounts/screen-mount-trolleys/screen-mount-trolleys-electric/hi-lo-mono-500-electric-screen-mount-trolley-42-86-max-130kg/" TargetMode="External"/><Relationship Id="rId221" Type="http://schemas.openxmlformats.org/officeDocument/2006/relationships/hyperlink" Target="https://vatcalculator.com/" TargetMode="External"/><Relationship Id="rId319" Type="http://schemas.openxmlformats.org/officeDocument/2006/relationships/hyperlink" Target="https://vatcalculator.com/" TargetMode="External"/><Relationship Id="rId526" Type="http://schemas.openxmlformats.org/officeDocument/2006/relationships/hyperlink" Target="https://vatcalculator.com/" TargetMode="External"/><Relationship Id="rId165" Type="http://schemas.openxmlformats.org/officeDocument/2006/relationships/hyperlink" Target="https://vatcalculator.com/" TargetMode="External"/><Relationship Id="rId372" Type="http://schemas.openxmlformats.org/officeDocument/2006/relationships/hyperlink" Target="https://vatcalculator.com/" TargetMode="External"/><Relationship Id="rId677" Type="http://schemas.openxmlformats.org/officeDocument/2006/relationships/hyperlink" Target="https://cpc.farnell.com/av-link/pjm620/projector-ceiling-mount-adjustable/dp/ST03913?st=projector%20ceiling%20mount" TargetMode="External"/><Relationship Id="rId232" Type="http://schemas.openxmlformats.org/officeDocument/2006/relationships/hyperlink" Target="https://vatcalculator.com/" TargetMode="External"/><Relationship Id="rId27" Type="http://schemas.openxmlformats.org/officeDocument/2006/relationships/hyperlink" Target="https://www.leisuretec.co.uk/product/crcveuwh-wall-mount-volume-control-white-weblab00043" TargetMode="External"/><Relationship Id="rId537" Type="http://schemas.openxmlformats.org/officeDocument/2006/relationships/hyperlink" Target="https://vatcalculator.com/" TargetMode="External"/><Relationship Id="rId80" Type="http://schemas.openxmlformats.org/officeDocument/2006/relationships/hyperlink" Target="https://avpartsmaster.co.uk/mounting-solutions/b-tech-bt8558-b-motorised-trolley?gad_source=1&amp;gad_campaignid=22016618343&amp;gbraid=0AAAAAD_ctyZuzhIVbCJxp0IMXOCykw2_Q&amp;gclid=CjwKCAjw89jGBhB0EiwA2o1On1jdYOL-8ebxtsEA1GEh9_A727EbnlAwCWO0QSVrA31bz0nUqpKaohoCvsAQAvD_BwE" TargetMode="External"/><Relationship Id="rId176" Type="http://schemas.openxmlformats.org/officeDocument/2006/relationships/hyperlink" Target="https://vatcalculator.com/" TargetMode="External"/><Relationship Id="rId383" Type="http://schemas.openxmlformats.org/officeDocument/2006/relationships/hyperlink" Target="https://vatcalculator.com/" TargetMode="External"/><Relationship Id="rId590" Type="http://schemas.openxmlformats.org/officeDocument/2006/relationships/hyperlink" Target="https://vatcalculator.com/" TargetMode="External"/><Relationship Id="rId604" Type="http://schemas.openxmlformats.org/officeDocument/2006/relationships/hyperlink" Target="https://vatcalculator.com/" TargetMode="External"/><Relationship Id="rId243" Type="http://schemas.openxmlformats.org/officeDocument/2006/relationships/hyperlink" Target="https://vatcalculator.com/" TargetMode="External"/><Relationship Id="rId450" Type="http://schemas.openxmlformats.org/officeDocument/2006/relationships/hyperlink" Target="https://vatcalculator.com/" TargetMode="External"/><Relationship Id="rId38" Type="http://schemas.openxmlformats.org/officeDocument/2006/relationships/hyperlink" Target="https://cpc.farnell.com/vision-av/tc3-back-box-1g/techconnect3-1-gang-backbox/dp/AV26427?st=vision" TargetMode="External"/><Relationship Id="rId103" Type="http://schemas.openxmlformats.org/officeDocument/2006/relationships/hyperlink" Target="https://amzn.eu/d/a6tafc3" TargetMode="External"/><Relationship Id="rId310" Type="http://schemas.openxmlformats.org/officeDocument/2006/relationships/hyperlink" Target="https://vatcalculator.com/" TargetMode="External"/><Relationship Id="rId548" Type="http://schemas.openxmlformats.org/officeDocument/2006/relationships/hyperlink" Target="https://vatcalculator.com/"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7.bin"/><Relationship Id="rId5" Type="http://schemas.openxmlformats.org/officeDocument/2006/relationships/table" Target="../tables/table5.xml"/><Relationship Id="rId4" Type="http://schemas.openxmlformats.org/officeDocument/2006/relationships/table" Target="../tables/table4.xml"/></Relationships>
</file>

<file path=xl/worksheets/_rels/sheet9.xml.rels><?xml version="1.0" encoding="UTF-8" standalone="yes"?>
<Relationships xmlns="http://schemas.openxmlformats.org/package/2006/relationships"><Relationship Id="rId3" Type="http://schemas.openxmlformats.org/officeDocument/2006/relationships/hyperlink" Target="https://audiovolt.co.uk/products/crown-xli1500-power-amplifier?_pos=1&amp;_psq=XLI+1500&amp;_ss=e&amp;_v=1.0" TargetMode="External"/><Relationship Id="rId2" Type="http://schemas.openxmlformats.org/officeDocument/2006/relationships/hyperlink" Target="https://audiovolt.co.uk/products/crown-xli-800-power-amplifier?_pos=1&amp;_psq=xli+800&amp;_ss=e&amp;_v=1.0" TargetMode="External"/><Relationship Id="rId1" Type="http://schemas.openxmlformats.org/officeDocument/2006/relationships/hyperlink" Target="https://audiovolt.co.uk/products/citronic-d600-2-x-300w-class-d-power-amplifier" TargetMode="External"/><Relationship Id="rId5" Type="http://schemas.openxmlformats.org/officeDocument/2006/relationships/drawing" Target="../drawings/drawing7.xml"/><Relationship Id="rId4" Type="http://schemas.openxmlformats.org/officeDocument/2006/relationships/hyperlink" Target="https://audiovolt.co.uk/products/crown-xli-2500-power-amplifier?_pos=1&amp;_psq=CROWN+XLI+2500&amp;_ss=e&amp;_v=1.0"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sapphireav.com/products/sapphire-ambient-light-tab-tension-electric-2-2m-16-9-viewing-area-2214-x-1245mm?_pos=1&amp;_sid=827251bf5&amp;_ss=r" TargetMode="External"/><Relationship Id="rId21" Type="http://schemas.openxmlformats.org/officeDocument/2006/relationships/hyperlink" Target="https://www.sapphireav.com/products/sapphire-aluminum-slow-retraction-manual-screen-viewing-area-1710mm-x-1280mm-wit?_pos=1&amp;_sid=628c8965b&amp;_ss=r" TargetMode="External"/><Relationship Id="rId63" Type="http://schemas.openxmlformats.org/officeDocument/2006/relationships/hyperlink" Target="https://www.sapphireav.com/products/sapphire-electric-screen-radio-frequency-viewing-area-3495-x-2181mm-approx-case?_pos=1&amp;_sid=e8ad86dbe&amp;_ss=r" TargetMode="External"/><Relationship Id="rId159" Type="http://schemas.openxmlformats.org/officeDocument/2006/relationships/hyperlink" Target="https://www.sapphireav.com/products/acoustically-transparent-sapphire-fixed-frame-front-projection-screen-viewing-area-2660mm-x-1500mm-16-9-format?_pos=1&amp;_sid=4809ffa0e&amp;_ss=r" TargetMode="External"/><Relationship Id="rId170" Type="http://schemas.openxmlformats.org/officeDocument/2006/relationships/hyperlink" Target="https://www.sapphireav.com/products/sapphire-slim-bezel-fixed-frame-screen-viewing-area-2656-x-1494mm-16-9-format?_pos=2&amp;_sid=cd5529fd5&amp;_ss=r" TargetMode="External"/><Relationship Id="rId226" Type="http://schemas.openxmlformats.org/officeDocument/2006/relationships/hyperlink" Target="https://www.sapphireav.com/products/sapphire-3-6m-drapery-kit-for-sffs365fr10-or-sffs365rp10-in-black?_pos=1&amp;_sid=caf6fac04&amp;_ss=r" TargetMode="External"/><Relationship Id="rId268" Type="http://schemas.openxmlformats.org/officeDocument/2006/relationships/hyperlink" Target="https://www.sapphireav.com/products/sapphire-portable-pull-up-92-projection-screen-2030-x-1145-value-range-approx?_pos=1&amp;_sid=c0e02ba35&amp;_ss=r" TargetMode="External"/><Relationship Id="rId32" Type="http://schemas.openxmlformats.org/officeDocument/2006/relationships/hyperlink" Target="https://www.sapphireav.com/products/sapphire-aluminum-slow-retraction-manual-screen-viewing-area-2700mm-x-1518mm-wi?_pos=1&amp;_sid=79803145a&amp;_ss=r" TargetMode="External"/><Relationship Id="rId74" Type="http://schemas.openxmlformats.org/officeDocument/2006/relationships/hyperlink" Target="https://www.sapphireav.com/products/sapphire-electric-screen-radio-frequency-viewing-area-5080mm-x-3810mm-not-chann?_pos=1&amp;_sid=b79fdcb8b&amp;_ss=r" TargetMode="External"/><Relationship Id="rId128" Type="http://schemas.openxmlformats.org/officeDocument/2006/relationships/hyperlink" Target="https://www.sapphireav.com/products/sapphire-smart-move-4m-4-3-two-motor-electric-projection-screen-approx-case-dime?_pos=1&amp;_sid=3d7a0eca8&amp;_ss=r" TargetMode="External"/><Relationship Id="rId5" Type="http://schemas.openxmlformats.org/officeDocument/2006/relationships/hyperlink" Target="https://www.sapphireav.com/products/sapphire-manual-screen-viewing-area-2030mm-x-2030mm-not-channel-fix-approx-case?_pos=1&amp;_sid=624a63313&amp;_ss=r" TargetMode="External"/><Relationship Id="rId181" Type="http://schemas.openxmlformats.org/officeDocument/2006/relationships/hyperlink" Target="https://www.sapphireav.com/products/sapphire-tripod-screen-viewing-area-1800mm-x-1800mm-1-1-format?_pos=2&amp;_sid=3944331c9&amp;_ss=r" TargetMode="External"/><Relationship Id="rId237" Type="http://schemas.openxmlformats.org/officeDocument/2006/relationships/hyperlink" Target="https://www.sapphireav.com/products/sapphire-2m-rapid-fold-rear-fabric-16-10-for-sffs203fr10-or-sffs203rp10?_pos=1&amp;_sid=c7ee40a6f&amp;_ss=r" TargetMode="External"/><Relationship Id="rId279" Type="http://schemas.openxmlformats.org/officeDocument/2006/relationships/hyperlink" Target="https://www.sapphireav.com/products/l-shape-extension-brackets-75cm?_pos=1&amp;_sid=ac4afdc9c&amp;_ss=r" TargetMode="External"/><Relationship Id="rId43" Type="http://schemas.openxmlformats.org/officeDocument/2006/relationships/hyperlink" Target="https://www.sapphireav.com/products/sapphire-electric-screen-with-trigger-viewing-area-2400mm-x-1800mm-approx-case-d?_pos=1&amp;_sid=385845c67&amp;_ss=r" TargetMode="External"/><Relationship Id="rId139" Type="http://schemas.openxmlformats.org/officeDocument/2006/relationships/hyperlink" Target="https://www.sapphireav.com/products/sapphire-smart-move-4m-16-9-two-motor-electric-projection-screen-approx-case-dim?_pos=1&amp;_sid=af1abf135&amp;_ss=r" TargetMode="External"/><Relationship Id="rId290" Type="http://schemas.openxmlformats.org/officeDocument/2006/relationships/oleObject" Target="../embeddings/oleObject1.bin"/><Relationship Id="rId85" Type="http://schemas.openxmlformats.org/officeDocument/2006/relationships/hyperlink" Target="https://www.sapphireav.com/products/sapphire-dedicated-electric-recessed-screen-viewing-area-2346mm-x-1466mm-16-10-approx-case-dimensions-not-including-surround-l-2502mm-x-h-127mm-x-d-141mm-copy?_pos=4&amp;_sid=2d0d5a7c6&amp;_ss=r" TargetMode="External"/><Relationship Id="rId150" Type="http://schemas.openxmlformats.org/officeDocument/2006/relationships/hyperlink" Target="https://www.sapphireav.com/products/sapphire-fixed-frame-front-projection-screen-viewing-area-2037mm-x-1273mm-16-10?_pos=1&amp;_sid=caf9e4023&amp;_ss=r" TargetMode="External"/><Relationship Id="rId192" Type="http://schemas.openxmlformats.org/officeDocument/2006/relationships/hyperlink" Target="https://www.sapphireav.com/products/sapphire-rapidfold-rear-projection-viewing-area-4046mm-x-2276mm-16-9-format?_pos=3&amp;_sid=60c558feb&amp;_ss=r" TargetMode="External"/><Relationship Id="rId206" Type="http://schemas.openxmlformats.org/officeDocument/2006/relationships/hyperlink" Target="https://www.sapphireav.com/products/sapphire-rapidfold-front-projection-viewing-area-3650mm-x-2053mm-16-9-format?_pos=6&amp;_sid=0a8080f32&amp;_ss=r" TargetMode="External"/><Relationship Id="rId248" Type="http://schemas.openxmlformats.org/officeDocument/2006/relationships/hyperlink" Target="https://www.sapphireav.com/products/sapphire-2-4m-rapid-fold-front-fabric-only-16-9-for-sffs244fr-wsf-or-sffs244rp-w?_pos=1&amp;_sid=3ccd52759&amp;_ss=r" TargetMode="External"/><Relationship Id="rId12" Type="http://schemas.openxmlformats.org/officeDocument/2006/relationships/hyperlink" Target="https://www.sapphireav.com/products/sapphire-manual-screen-viewing-area-1710mm-x-1069mm-not-channel-fix-approx-case?_pos=1&amp;_sid=ed093d797&amp;_ss=r" TargetMode="External"/><Relationship Id="rId108" Type="http://schemas.openxmlformats.org/officeDocument/2006/relationships/hyperlink" Target="https://www.sapphireav.com/products/sapphire-tab-tension-electric-rear-projection-infra-red-screen-viewing-area-3498mm-x-2181mm-approx-case-dimensions-l-3988mm-x-h-143mm-x-d-135mm?_pos=1&amp;_sid=9af6dcaca&amp;_ss=r" TargetMode="External"/><Relationship Id="rId54" Type="http://schemas.openxmlformats.org/officeDocument/2006/relationships/hyperlink" Target="https://www.sapphireav.com/products/sapphire-electric-screen-with-trigger-viewing-area-2701mm-x-1687mm-approx-case?_pos=1&amp;_sid=b07a56c0f&amp;_ss=r" TargetMode="External"/><Relationship Id="rId75" Type="http://schemas.openxmlformats.org/officeDocument/2006/relationships/hyperlink" Target="https://www.sapphireav.com/products/sapphire-electric-screen-radio-frequency-viewing-area-5070mm-x-2852mm-not-chann?_pos=1&amp;_sid=b1a29c850&amp;_ss=r" TargetMode="External"/><Relationship Id="rId96" Type="http://schemas.openxmlformats.org/officeDocument/2006/relationships/hyperlink" Target="https://www.sapphireav.com/products/copy-of-sapphire-tab-tension-electric-screen-infra-red-16-9-format-viewing-area-2656mm-x-1660mm-approx-case-dimensions-l-3114mm-x-h-145mm-x-d-137mm?_pos=1&amp;_sid=0657f7c39&amp;_ss=r" TargetMode="External"/><Relationship Id="rId140" Type="http://schemas.openxmlformats.org/officeDocument/2006/relationships/hyperlink" Target="https://www.sapphireav.com/products/smart-move-ceiling-bracket?_pos=1&amp;_sid=eda607c17&amp;_ss=r" TargetMode="External"/><Relationship Id="rId161" Type="http://schemas.openxmlformats.org/officeDocument/2006/relationships/hyperlink" Target="https://www.sapphireav.com/products/acoustically-transparent-sapphire-fixed-frame-front-projection-screen-viewing-area-3498mm-x-1968mm-16-9-format?_pos=1&amp;_sid=e255f9af5&amp;_ss=r" TargetMode="External"/><Relationship Id="rId182" Type="http://schemas.openxmlformats.org/officeDocument/2006/relationships/hyperlink" Target="https://www.sapphireav.com/products/sapphire-tripod-screen-viewing-area-2000mm-x-2000mm-1-1-format?_pos=2&amp;_sid=ae8ab9958&amp;_ss=r" TargetMode="External"/><Relationship Id="rId217" Type="http://schemas.openxmlformats.org/officeDocument/2006/relationships/hyperlink" Target="https://www.sapphireav.com/products/sapphire-4m-drapery-kit-for-sffs404fr-or-sffs404rp-in-black?_pos=1&amp;_sid=06111f09d&amp;_ss=r" TargetMode="External"/><Relationship Id="rId6" Type="http://schemas.openxmlformats.org/officeDocument/2006/relationships/hyperlink" Target="https://www.sapphireav.com/products/sapphire-manual-screen-viewing-area-1460mm-x-1100mm-not-channel-fix-approx-case?_pos=2&amp;_sid=ce034ab67&amp;_ss=r" TargetMode="External"/><Relationship Id="rId238" Type="http://schemas.openxmlformats.org/officeDocument/2006/relationships/hyperlink" Target="https://www.sapphireav.com/products/sapphire-2-4m-rapid-fold-rear-fabric-only-16-10-for-sffs244fr10-or-sffs244rp10" TargetMode="External"/><Relationship Id="rId259" Type="http://schemas.openxmlformats.org/officeDocument/2006/relationships/hyperlink" Target="https://www.sapphireav.com/products/sapphire-portable-pull-up-projection-screen-value-range-approx-case-dimensions?_pos=2&amp;_sid=988c34975&amp;_ss=r" TargetMode="External"/><Relationship Id="rId23" Type="http://schemas.openxmlformats.org/officeDocument/2006/relationships/hyperlink" Target="https://www.sapphireav.com/products/sapphire-aluminum-slow-retraction-manual-screen-viewing-area-1704mm-x-1069mm-wit?_pos=1&amp;_sid=be7557da7&amp;_ss=r" TargetMode="External"/><Relationship Id="rId119" Type="http://schemas.openxmlformats.org/officeDocument/2006/relationships/hyperlink" Target="https://www.sapphireav.com/products/sapphire-in-ceiling-tab-tension-screen-viewing-area-2030mm-x-1140mm-approx-case?_pos=1&amp;_sid=bbc7d7059&amp;_ss=r" TargetMode="External"/><Relationship Id="rId270" Type="http://schemas.openxmlformats.org/officeDocument/2006/relationships/hyperlink" Target="https://www.sapphireav.com/products/sapphire-portable-pull-up-screen-viewing-area-1723-x-1077mm-approx-case-dimensio?_pos=1&amp;_sid=fe06c4aa4&amp;_ss=r" TargetMode="External"/><Relationship Id="rId291" Type="http://schemas.openxmlformats.org/officeDocument/2006/relationships/image" Target="../media/image6.emf"/><Relationship Id="rId44" Type="http://schemas.openxmlformats.org/officeDocument/2006/relationships/hyperlink" Target="https://www.sapphireav.com/products/sapphire-electric-screen-with-trigger-2700mm-x-2027mm-approx-case-dimensions-l?_pos=1&amp;_sid=ba21824dd&amp;_ss=r" TargetMode="External"/><Relationship Id="rId65" Type="http://schemas.openxmlformats.org/officeDocument/2006/relationships/hyperlink" Target="https://www.sapphireav.com/products/sapphire-electric-screen-radio-frequency-viewing-area-4020mm-x-3015mm-approx-cas?_pos=1&amp;_sid=bf4856d72&amp;_ss=r" TargetMode="External"/><Relationship Id="rId86" Type="http://schemas.openxmlformats.org/officeDocument/2006/relationships/hyperlink" Target="https://www.sapphireav.com/products/sapphire-dedicated-electric-recessed-screen-viewing-area-2656mm-x-1660mm-16-10-approx-case-dimensions-not-including-surround-l-2812mm-x-h-127-x-d-141mm?_pos=4&amp;_sid=75419473c&amp;_ss=r" TargetMode="External"/><Relationship Id="rId130" Type="http://schemas.openxmlformats.org/officeDocument/2006/relationships/hyperlink" Target="https://www.sapphireav.com/products/sapphire-smart-move-2-4m-16-10-viewing-area-2338mm-x-1461mm-two-motor-electric-p?_pos=1&amp;_sid=76da8b9a4&amp;_ss=r" TargetMode="External"/><Relationship Id="rId151" Type="http://schemas.openxmlformats.org/officeDocument/2006/relationships/hyperlink" Target="https://www.sapphireav.com/products/sapphire-fixed-frame-front-projection-screen-viewing-area-2340mm-x-1462mm-16-10?_pos=1&amp;_sid=fa4eec028&amp;_ss=r" TargetMode="External"/><Relationship Id="rId172" Type="http://schemas.openxmlformats.org/officeDocument/2006/relationships/hyperlink" Target="https://www.sapphireav.com/products/sapphire-slim-bezel-fixed-frame-screen-woven-viewing-area-2656-x-1494mm-16-9-for?_pos=1&amp;_sid=5047c2f5c&amp;_ss=r" TargetMode="External"/><Relationship Id="rId193" Type="http://schemas.openxmlformats.org/officeDocument/2006/relationships/hyperlink" Target="https://www.sapphireav.com/products/sapphire-2m-rapid-fold-rear-projection-16-10-viewing-area-approx-2032-x-1270mm?_pos=3&amp;_sid=50e9e16a5&amp;_ss=r" TargetMode="External"/><Relationship Id="rId207" Type="http://schemas.openxmlformats.org/officeDocument/2006/relationships/hyperlink" Target="https://www.sapphireav.com/products/sapphire-rapidfold-front-projection-viewing-area-4046mm-x-2276mm-16-9-format?_pos=4&amp;_sid=4bcdcab9e&amp;_ss=r" TargetMode="External"/><Relationship Id="rId228" Type="http://schemas.openxmlformats.org/officeDocument/2006/relationships/hyperlink" Target="https://www.sapphireav.com/products/sapphire-2m-rapid-fold-rear-fabric-only-4-3-for-sffs203fr-or-sffs203rp?_pos=1&amp;_sid=dcdeb201d&amp;_ss=r" TargetMode="External"/><Relationship Id="rId249" Type="http://schemas.openxmlformats.org/officeDocument/2006/relationships/hyperlink" Target="https://www.sapphireav.com/products/sapphire-3m-rapid-fold-front-fabric-only-16-9-for-sffs305fr-wsf-or-sffs305rp-wsf?_pos=1&amp;_sid=909c1d60f&amp;_ss=r" TargetMode="External"/><Relationship Id="rId13" Type="http://schemas.openxmlformats.org/officeDocument/2006/relationships/hyperlink" Target="https://www.sapphireav.com/products/sapphire-projection-screen-viewing-area-1704mm-x-958mm-not-channel-fix-approx-ca?_pos=1&amp;_sid=f7a10766a&amp;_ss=r" TargetMode="External"/><Relationship Id="rId109" Type="http://schemas.openxmlformats.org/officeDocument/2006/relationships/hyperlink" Target="https://www.sapphireav.com/products/sapphire-tab-tension-electric-rear-projection-infra-red-screen-viewing-area-2346mm-x-1319mm-approx-case-dimensions-l-2834mm-x-h-134mm-x-d-135mm?_pos=1&amp;_sid=43885ad33&amp;_ss=r" TargetMode="External"/><Relationship Id="rId260" Type="http://schemas.openxmlformats.org/officeDocument/2006/relationships/hyperlink" Target="https://www.sapphireav.com/products/sapphire-portable-pull-up-screen-viewing-area-1328-x-747-approx-case-dimensions?_pos=1&amp;_sid=3ed64081d&amp;_ss=r" TargetMode="External"/><Relationship Id="rId281" Type="http://schemas.openxmlformats.org/officeDocument/2006/relationships/hyperlink" Target="https://www.sapphireav.com/products/av-cabinet-with-three-shelves-light?_pos=1&amp;_sid=cf376f3ce&amp;_ss=r" TargetMode="External"/><Relationship Id="rId34" Type="http://schemas.openxmlformats.org/officeDocument/2006/relationships/hyperlink" Target="https://www.sapphireav.com/products/sapphire-auto-trigger-system?_pos=2&amp;_sid=d8a9ff769&amp;_ss=r" TargetMode="External"/><Relationship Id="rId55" Type="http://schemas.openxmlformats.org/officeDocument/2006/relationships/hyperlink" Target="https://www.sapphireav.com/products/sapphire-electric-acoustic-transparent-screen-viewing-area-1704mm-x-958mm-with-a?_pos=1&amp;_sid=85390f804&amp;_ss=r" TargetMode="External"/><Relationship Id="rId76" Type="http://schemas.openxmlformats.org/officeDocument/2006/relationships/hyperlink" Target="https://www.sapphireav.com/products/sapphire-electric-screen-radio-frequency-viewing-area-5070mm-x-3125mm-not-chann?_pos=1&amp;_sid=2bd02d8ab&amp;_ss=r" TargetMode="External"/><Relationship Id="rId97" Type="http://schemas.openxmlformats.org/officeDocument/2006/relationships/hyperlink" Target="https://www.sapphireav.com/products/sapphire-tab-tension-electric-infra-red-screen-viewing-area-3010mm-x-1881mm-appr?_pos=1&amp;_sid=f4b040a9c&amp;_ss=r" TargetMode="External"/><Relationship Id="rId120" Type="http://schemas.openxmlformats.org/officeDocument/2006/relationships/hyperlink" Target="https://www.sapphireav.com/products/sapphire-in-ceiling-tab-tension-screen-viewing-area-2340mm-x-1320mm-approx-case?_pos=1&amp;_sid=509f2ab9d&amp;_ss=r" TargetMode="External"/><Relationship Id="rId141" Type="http://schemas.openxmlformats.org/officeDocument/2006/relationships/hyperlink" Target="https://www.sapphireav.com/products/sapphire-fixed-frame-front-projection-screen-viewing-area-1710x-960mm-16-9-forma?_pos=1&amp;_sid=bcccf91c9&amp;_ss=r" TargetMode="External"/><Relationship Id="rId7" Type="http://schemas.openxmlformats.org/officeDocument/2006/relationships/hyperlink" Target="https://www.sapphireav.com/products/sapphire-manual-screen-viewing-area-1710mm-x-1280mm-not-channel-fix-approx-case?_pos=1&amp;_sid=66f949b62&amp;_ss=r" TargetMode="External"/><Relationship Id="rId162" Type="http://schemas.openxmlformats.org/officeDocument/2006/relationships/hyperlink" Target="https://www.sapphireav.com/products/acoustically-transparent-sapphire-fixed-frame-front-projection-screen-viewing-area-3948mm-x-2240mm-16-9-format?_pos=1&amp;_sid=7d718f2ae&amp;_ss=r" TargetMode="External"/><Relationship Id="rId183" Type="http://schemas.openxmlformats.org/officeDocument/2006/relationships/hyperlink" Target="https://www.sapphireav.com/products/tripod-bag-to-fit-sts240-sts240s?_pos=1&amp;_sid=ae8ab9958&amp;_ss=r" TargetMode="External"/><Relationship Id="rId218" Type="http://schemas.openxmlformats.org/officeDocument/2006/relationships/hyperlink" Target="https://www.sapphireav.com/products/sapphire-2m-drapery-kit-for-sffs203fr-wsf-or-sffs203rp-wsf-in-black?_pos=1&amp;_sid=63044ea67&amp;_ss=r" TargetMode="External"/><Relationship Id="rId239" Type="http://schemas.openxmlformats.org/officeDocument/2006/relationships/hyperlink" Target="https://www.sapphireav.com/products/sapphire-3m-rapid-fold-rear-fabric-only-16-10-for-sffs305fr10-or-sffs305rp10?_pos=1&amp;_sid=3ea99c509&amp;_ss=r" TargetMode="External"/><Relationship Id="rId250" Type="http://schemas.openxmlformats.org/officeDocument/2006/relationships/hyperlink" Target="https://www.sapphireav.com/products/sapphire-3-6m-rapid-fold-front-fabric-only-16-9-for-sffs365fr-wsf-or-sffs365rp-w?_pos=1&amp;_sid=eeb8b13f5&amp;_ss=r" TargetMode="External"/><Relationship Id="rId271" Type="http://schemas.openxmlformats.org/officeDocument/2006/relationships/hyperlink" Target="https://www.sapphireav.com/products/sapphire-pull-up-screen-16-10-viewing-area-1982mm-x-1239mm-approx-case-dimension?_pos=1&amp;_sid=3c4b25efc&amp;_ss=r" TargetMode="External"/><Relationship Id="rId292" Type="http://schemas.openxmlformats.org/officeDocument/2006/relationships/oleObject" Target="../embeddings/oleObject2.bin"/><Relationship Id="rId24" Type="http://schemas.openxmlformats.org/officeDocument/2006/relationships/hyperlink" Target="https://www.sapphireav.com/products/sapphire-aluminum-slow-retraction-manual-screen-viewing-area-2030mm-x-1520mm-wit?_pos=1&amp;_sid=37a8d0c69&amp;_ss=r" TargetMode="External"/><Relationship Id="rId45" Type="http://schemas.openxmlformats.org/officeDocument/2006/relationships/hyperlink" Target="https://www.sapphireav.com/products/sapphire-electric-screen-infra-red-viewing-area-1460mm-x-821mm-approx-case-dimen?_pos=1&amp;_sid=d388aa80c&amp;_ss=r" TargetMode="External"/><Relationship Id="rId66" Type="http://schemas.openxmlformats.org/officeDocument/2006/relationships/hyperlink" Target="https://www.sapphireav.com/products/sapphire-electric-screen-radio-frequency-viewing-area-3985-x-2490mm-approx-case?_pos=1&amp;_sid=09ab3e518&amp;_ss=r" TargetMode="External"/><Relationship Id="rId87" Type="http://schemas.openxmlformats.org/officeDocument/2006/relationships/hyperlink" Target="https://www.sapphireav.com/products/sapphire-dedicated-electric-recessed-screen-3m-16-10-format-approx-case-dimensions-not-including-surround-l-3204-x-h-127-x-d-141mm?_pos=1&amp;_sid=1ba9a6fa2&amp;_ss=r" TargetMode="External"/><Relationship Id="rId110" Type="http://schemas.openxmlformats.org/officeDocument/2006/relationships/hyperlink" Target="https://www.sapphireav.com/products/sapphire-tab-tension-electric-rear-projection-infra-red-screen-viewing-area-3010mm-x-1693mm-approx-case-dimensions-l-3538mm-x-h-143mm-x-d-135mm?_pos=1&amp;_sid=cd6439f8d&amp;_ss=r" TargetMode="External"/><Relationship Id="rId131" Type="http://schemas.openxmlformats.org/officeDocument/2006/relationships/hyperlink" Target="https://www.sapphireav.com/products/sapphire-smart-move-3m-16-10-two-motor-electric-projection-screen-approx-case-di?_pos=1&amp;_sid=146450947&amp;_ss=r" TargetMode="External"/><Relationship Id="rId152" Type="http://schemas.openxmlformats.org/officeDocument/2006/relationships/hyperlink" Target="https://www.sapphireav.com/products/sapphire-fixed-frame-front-projection-screen-viewing-area-2656mm-x-1660mm-16-10?_pos=1&amp;_sid=b5ed8254d&amp;_ss=r" TargetMode="External"/><Relationship Id="rId173" Type="http://schemas.openxmlformats.org/officeDocument/2006/relationships/hyperlink" Target="https://www.sapphireav.com/products/sapphire-ambient-light-fixed-frame-screen-221cm-x-125cm?_pos=1&amp;_sid=47228dbd6&amp;_ss=r" TargetMode="External"/><Relationship Id="rId194" Type="http://schemas.openxmlformats.org/officeDocument/2006/relationships/hyperlink" Target="https://www.sapphireav.com/products/sapphire-2-4m-rapid-fold-rear-16-10-viewing-area-approx-2438-x-1523mm?_pos=2&amp;_sid=6d20ce8cf&amp;_ss=r" TargetMode="External"/><Relationship Id="rId208" Type="http://schemas.openxmlformats.org/officeDocument/2006/relationships/hyperlink" Target="https://www.sapphireav.com/products/sapphire-2m-front-rapid-fold-16-10-viewing-area-approx-2032-x-1270mm?_pos=3&amp;_sid=4d586b9fc&amp;_ss=r" TargetMode="External"/><Relationship Id="rId229" Type="http://schemas.openxmlformats.org/officeDocument/2006/relationships/hyperlink" Target="https://www.sapphireav.com/products/sapphire-2-4m-rapid-fold-rear-fabric-only-4-3-for-sffs244fr-or-sffs244rp?_pos=1&amp;_sid=4447c357d&amp;_ss=r" TargetMode="External"/><Relationship Id="rId240" Type="http://schemas.openxmlformats.org/officeDocument/2006/relationships/hyperlink" Target="https://www.sapphireav.com/products/sapphire-3-6m-rear-projecion-rapid-fold-fabric-only-16-10-for-sffs365fr10-or-sff?_pos=1&amp;_sid=770368bb0&amp;_ss=r" TargetMode="External"/><Relationship Id="rId261" Type="http://schemas.openxmlformats.org/officeDocument/2006/relationships/hyperlink" Target="https://www.sapphireav.com/products/sapphire-portable-pull-up-screen-viewing-area-1630-x-1220-approx-case-dimension?_pos=2&amp;_sid=6b0c421b9&amp;_ss=r" TargetMode="External"/><Relationship Id="rId14" Type="http://schemas.openxmlformats.org/officeDocument/2006/relationships/hyperlink" Target="https://www.sapphireav.com/products/sapphire-manual-screen-viewing-area-2030mm-x-1269mm-not-channel-fix?_pos=2&amp;_sid=1a3eb359b&amp;_ss=r" TargetMode="External"/><Relationship Id="rId35" Type="http://schemas.openxmlformats.org/officeDocument/2006/relationships/hyperlink" Target="https://www.sapphireav.com/products/sapphire-rfr-control-box?_pos=3&amp;_sid=1b7303a09&amp;_ss=r" TargetMode="External"/><Relationship Id="rId56" Type="http://schemas.openxmlformats.org/officeDocument/2006/relationships/hyperlink" Target="https://www.sapphireav.com/products/sapphire-electric-acoustic-transparent-screen-viewing-area-2030mm-x-1145mm-with?_pos=1&amp;_sid=9898ddc28&amp;_ss=r" TargetMode="External"/><Relationship Id="rId77" Type="http://schemas.openxmlformats.org/officeDocument/2006/relationships/hyperlink" Target="https://www.sapphireav.com/products/sapphire-electric-screen-radio-frequency-viewing-area-6000mm-x-4500mm-not-chann?_pos=1&amp;_sid=5b9891020&amp;_ss=r" TargetMode="External"/><Relationship Id="rId100" Type="http://schemas.openxmlformats.org/officeDocument/2006/relationships/hyperlink" Target="https://www.sapphireav.com/products/sapphire-tab-tension-electric-screen-infra-red-viewing-area-2037mm-x-1145mm-wove?_pos=1&amp;_sid=167e8d3c9&amp;_ss=r" TargetMode="External"/><Relationship Id="rId282" Type="http://schemas.openxmlformats.org/officeDocument/2006/relationships/hyperlink" Target="https://www.sapphireav.com/products/strv-19-rack-rails?_pos=1&amp;_sid=76c13bc44&amp;_ss=r" TargetMode="External"/><Relationship Id="rId8" Type="http://schemas.openxmlformats.org/officeDocument/2006/relationships/hyperlink" Target="https://www.sapphireav.com/products/sapphire-manual-screen-viewing-area-2030mm-x-1520mm-not-channel-fix?_pos=1&amp;_sid=46dcf323f&amp;_ss=r" TargetMode="External"/><Relationship Id="rId98" Type="http://schemas.openxmlformats.org/officeDocument/2006/relationships/hyperlink" Target="https://www.sapphireav.com/products/sapphire-tab-tension-electric-infra-red-screen-3498mm-x-2181mm-approx-case-dimen?_pos=1&amp;_sid=48fbbcf60&amp;_ss=r" TargetMode="External"/><Relationship Id="rId121" Type="http://schemas.openxmlformats.org/officeDocument/2006/relationships/hyperlink" Target="https://www.sapphireav.com/products/sapphire-in-ceiling-tab-tension-screen-viewing-area-2670mm-x-1500mm?_pos=1&amp;_sid=e309833b2&amp;_ss=r" TargetMode="External"/><Relationship Id="rId142" Type="http://schemas.openxmlformats.org/officeDocument/2006/relationships/hyperlink" Target="https://www.sapphireav.com/products/sapphire-fixed-frame-front-projection-screen-viewing-area-2037mm-x-1145mm-16-9-f?_pos=2&amp;_sid=4cce6283d&amp;_ss=r" TargetMode="External"/><Relationship Id="rId163" Type="http://schemas.openxmlformats.org/officeDocument/2006/relationships/hyperlink" Target="https://www.sapphireav.com/products/sapphire-slim-bezel-fixed-frame-screen-viewing-area-2037-x-1145mm-16-9-format?_pos=1&amp;_sid=e1ca553e1&amp;_ss=r" TargetMode="External"/><Relationship Id="rId184" Type="http://schemas.openxmlformats.org/officeDocument/2006/relationships/hyperlink" Target="https://www.sapphireav.com/products/sapphire-rapidfold-rear-projection-viewing-area-2032mm-x-1524mm?_pos=6&amp;_sid=a451e387e&amp;_ss=r" TargetMode="External"/><Relationship Id="rId219" Type="http://schemas.openxmlformats.org/officeDocument/2006/relationships/hyperlink" Target="https://www.sapphireav.com/products/sapphire-2-4m-drapery-kit-for-sffs244fr-wsf-or-sffs244rp-wsf-in-black?_pos=1&amp;_sid=76a9da47c&amp;_ss=r" TargetMode="External"/><Relationship Id="rId230" Type="http://schemas.openxmlformats.org/officeDocument/2006/relationships/hyperlink" Target="https://www.sapphireav.com/products/sapphire-3m-rapid-fold-rear-fabric-only-4-3-for-sffs305fr-or-sffs305rp?_pos=1&amp;_sid=3c150b809&amp;_ss=r" TargetMode="External"/><Relationship Id="rId251" Type="http://schemas.openxmlformats.org/officeDocument/2006/relationships/hyperlink" Target="https://www.sapphireav.com/products/sapphire-4m-rapid-fold-front-fabric-only-16-9-for-sffs404fr-wsf-or-sffs404rp-wsf?_pos=1&amp;_sid=011edf670&amp;_ss=r" TargetMode="External"/><Relationship Id="rId25" Type="http://schemas.openxmlformats.org/officeDocument/2006/relationships/hyperlink" Target="https://www.sapphireav.com/products/sapphire-aluminum-slow-retraction-manual-screen-viewing-area-2030mm-x-1145mm-wit?_pos=1&amp;_sid=69c6d0a2c&amp;_ss=r" TargetMode="External"/><Relationship Id="rId46" Type="http://schemas.openxmlformats.org/officeDocument/2006/relationships/hyperlink" Target="https://www.sapphireav.com/products/sapphire-electric-169-projector-screen-1704x958mm-trigger?_pos=1&amp;_sid=bfac9a767&amp;_ss=r" TargetMode="External"/><Relationship Id="rId67" Type="http://schemas.openxmlformats.org/officeDocument/2006/relationships/hyperlink" Target="https://www.sapphireav.com/products/sapphire-electric-screen-radio-frequency-viewing-area-3985mm-x-2240mm-approx-cas?_pos=1&amp;_sid=c130954dc&amp;_ss=r" TargetMode="External"/><Relationship Id="rId272" Type="http://schemas.openxmlformats.org/officeDocument/2006/relationships/hyperlink" Target="https://www.sapphireav.com/products/conxeasy-s603-speakers-in-white?_pos=1&amp;_sid=1b72c8f67&amp;_ss=r" TargetMode="External"/><Relationship Id="rId293" Type="http://schemas.openxmlformats.org/officeDocument/2006/relationships/image" Target="../media/image7.emf"/><Relationship Id="rId88" Type="http://schemas.openxmlformats.org/officeDocument/2006/relationships/hyperlink" Target="https://www.sapphireav.com/products/sapphire-tab-tension-electric-screen-infra-red-viewing-area-2037mm-x-1145mm-appr?_pos=1&amp;_sid=dd2b2898b&amp;_ss=r" TargetMode="External"/><Relationship Id="rId111" Type="http://schemas.openxmlformats.org/officeDocument/2006/relationships/hyperlink" Target="https://www.sapphireav.com/products/sapphire-tab-tension-electric-rear-projection-infra-red-screen-viewing-area-3498mm-x-1967mm-approx-case-dimensions-l-3988mm-x-h-143mm-x-d-135mm?_pos=1&amp;_sid=ef997a6c6&amp;_ss=r" TargetMode="External"/><Relationship Id="rId132" Type="http://schemas.openxmlformats.org/officeDocument/2006/relationships/hyperlink" Target="https://www.sapphireav.com/products/sapphire-smart-move-3-5m-16-10-two-motor-electric-projection-screen-approx-case?_pos=1&amp;_sid=27401cfaf&amp;_ss=r" TargetMode="External"/><Relationship Id="rId153" Type="http://schemas.openxmlformats.org/officeDocument/2006/relationships/hyperlink" Target="https://www.sapphireav.com/products/sapphire-fixed-frame-front-projection-screen-viewing-area-3011mm-x-1882mm-16-10?_pos=1&amp;_sid=a79cdab2e&amp;_ss=r" TargetMode="External"/><Relationship Id="rId174" Type="http://schemas.openxmlformats.org/officeDocument/2006/relationships/hyperlink" Target="https://www.sapphireav.com/products/sapphire-ambient-light-fixed-frame-screen-viewing-area-265cm-x-149cm?_pos=1&amp;_sid=43bab649f&amp;_ss=r" TargetMode="External"/><Relationship Id="rId195" Type="http://schemas.openxmlformats.org/officeDocument/2006/relationships/hyperlink" Target="https://www.sapphireav.com/products/sapphire-3m-rear-rapid-fold-16-10-viewing-area-approx-3048mm-x-1905mm?_pos=4&amp;_sid=5ca815e63&amp;_ss=r" TargetMode="External"/><Relationship Id="rId209" Type="http://schemas.openxmlformats.org/officeDocument/2006/relationships/hyperlink" Target="https://www.sapphireav.com/products/sapphire-2-4m-rapid-fold-front-projection-16-10-viewing-area-2438-x-1523mm?_pos=3&amp;_sid=9b351241e&amp;_ss=r" TargetMode="External"/><Relationship Id="rId220" Type="http://schemas.openxmlformats.org/officeDocument/2006/relationships/hyperlink" Target="https://www.sapphireav.com/products/sapphire-3m-drapery-kit-for-sffs305fr-wsf-or-sffs305rp-wsf-in-black?_pos=1&amp;_sid=bd2917641&amp;_ss=r" TargetMode="External"/><Relationship Id="rId241" Type="http://schemas.openxmlformats.org/officeDocument/2006/relationships/hyperlink" Target="https://www.sapphireav.com/products/sapphire-4m-rapid-fold-rear-fabric-only-16-10-for-sffs404fr10-or-sffs404rp10?_pos=1&amp;_sid=11dd3a996&amp;_ss=r" TargetMode="External"/><Relationship Id="rId15" Type="http://schemas.openxmlformats.org/officeDocument/2006/relationships/hyperlink" Target="https://www.sapphireav.com/products/sapphire-manual-screen-viewing-area-2033mm-x-1145mm-not-channel-fix-approx-case?_pos=1&amp;_sid=d9914d92f&amp;_ss=r" TargetMode="External"/><Relationship Id="rId36" Type="http://schemas.openxmlformats.org/officeDocument/2006/relationships/hyperlink" Target="https://www.sapphireav.com/products/rfr-radio-box-and-str-black-box-1?_pos=2&amp;_sid=28f69dc04&amp;_ss=r" TargetMode="External"/><Relationship Id="rId57" Type="http://schemas.openxmlformats.org/officeDocument/2006/relationships/hyperlink" Target="https://www.sapphireav.com/products/sapphire-electric-acoustic-transparent-screen-viewing-area-2346mm-x-1319mm-with?_pos=1&amp;_sid=ea39ec859&amp;_ss=r" TargetMode="External"/><Relationship Id="rId262" Type="http://schemas.openxmlformats.org/officeDocument/2006/relationships/hyperlink" Target="https://www.sapphireav.com/products/sapphire-portable-pull-up-80-projection-screen-1-625m-x-1-22m-value-range-ap?_pos=2&amp;_sid=81e9aeacf&amp;_ss=r" TargetMode="External"/><Relationship Id="rId283" Type="http://schemas.openxmlformats.org/officeDocument/2006/relationships/hyperlink" Target="https://www.sapphireav.com/products/sapphire-sound-lectern-in-black?_pos=1&amp;_sid=b3364cf76&amp;_ss=r" TargetMode="External"/><Relationship Id="rId78" Type="http://schemas.openxmlformats.org/officeDocument/2006/relationships/hyperlink" Target="https://www.sapphireav.com/products/sapphire-dedicated-electric-recessed-screen-16-9-format-viewing-area-1705mm-x-959mm-approx-case-dimensions-not-including-surround-l-1841mm-x-h-127mm-x-d-141mm?_pos=1&amp;_sid=57a906bdb&amp;_ss=r" TargetMode="External"/><Relationship Id="rId99" Type="http://schemas.openxmlformats.org/officeDocument/2006/relationships/hyperlink" Target="https://www.sapphireav.com/products/sapphire-tab-tension-infra-red-electric-screen-viewing-area-3985-x-2490mm-approx-case-dimensions-l-4449-x-h-145-x-d-137mm?_pos=1&amp;_sid=ee9655745&amp;_ss=r" TargetMode="External"/><Relationship Id="rId101" Type="http://schemas.openxmlformats.org/officeDocument/2006/relationships/hyperlink" Target="https://www.sapphireav.com/products/sapphire-tab-tension-electric-screen-infra-red-viewing-area-2346mm-x-1320mm-wove?_pos=1&amp;_sid=46bf33f21&amp;_ss=r" TargetMode="External"/><Relationship Id="rId122" Type="http://schemas.openxmlformats.org/officeDocument/2006/relationships/hyperlink" Target="https://www.sapphireav.com/products/sapphire-in-ceiling-tab-tension-screen-viewing-area-3010mm-x-1693mm-approx-case?_pos=1&amp;_sid=10ff98a44&amp;_ss=r" TargetMode="External"/><Relationship Id="rId143" Type="http://schemas.openxmlformats.org/officeDocument/2006/relationships/hyperlink" Target="https://www.sapphireav.com/products/sapphire-fixed-frame-front-projection-screen-viewing-area-2340mm-x-1320mm-16-9-f?_pos=2&amp;_sid=f624a470a&amp;_ss=r" TargetMode="External"/><Relationship Id="rId164" Type="http://schemas.openxmlformats.org/officeDocument/2006/relationships/hyperlink" Target="https://www.sapphireav.com/products/sapphire-grey-fabric-slim-bezel-fixed-frame-screen-viewing-area-2346-x-1319mm-16-9-format?_pos=1&amp;_sid=2fe423ee0&amp;_ss=r" TargetMode="External"/><Relationship Id="rId185" Type="http://schemas.openxmlformats.org/officeDocument/2006/relationships/hyperlink" Target="https://www.sapphireav.com/products/sapphire-rapidfold-rear-projection-viewing-area-2438mm-x-1828mm?_pos=5&amp;_sid=9f797aae6&amp;_ss=r" TargetMode="External"/><Relationship Id="rId9" Type="http://schemas.openxmlformats.org/officeDocument/2006/relationships/hyperlink" Target="https://www.sapphireav.com/products/sapphire-manual-screen-viewing-area-2340mm-x-1755mm-not-channel-fix-approx-case?_pos=1&amp;_sid=fe56932b6&amp;_ss=r" TargetMode="External"/><Relationship Id="rId210" Type="http://schemas.openxmlformats.org/officeDocument/2006/relationships/hyperlink" Target="https://www.sapphireav.com/products/sapphire-rapid-fold-front-projection-viewing-area-3050mm-x-1905mm-16-10-format?_pos=5&amp;_sid=ed2a44b08&amp;_ss=r" TargetMode="External"/><Relationship Id="rId26" Type="http://schemas.openxmlformats.org/officeDocument/2006/relationships/hyperlink" Target="https://www.sapphireav.com/products/sapphire-aluminum-slow-retraction-manual-screen-viewing-area-2030mm-x-1269mm-wit?_pos=1&amp;_sid=ee30dd072&amp;_ss=r" TargetMode="External"/><Relationship Id="rId231" Type="http://schemas.openxmlformats.org/officeDocument/2006/relationships/hyperlink" Target="https://www.sapphireav.com/products/sapphire-5m-rapid-fold-rear-fabric-only-4-3-for-sffs508fr-or-sffs508rp?_pos=1&amp;_sid=af5242817&amp;_ss=r" TargetMode="External"/><Relationship Id="rId252" Type="http://schemas.openxmlformats.org/officeDocument/2006/relationships/hyperlink" Target="https://www.sapphireav.com/products/sapphire-2m-rapid-fold-front-fabric-only-16-10-for-sffs203fr10-or-sffs203rp10?_pos=1&amp;_sid=609ef3905&amp;_ss=r" TargetMode="External"/><Relationship Id="rId273" Type="http://schemas.openxmlformats.org/officeDocument/2006/relationships/hyperlink" Target="https://www.sapphireav.com/products/conxeasy-swa401-wall-mount-loudspeakers-amplifier-in-wall-control-system-in-b?_pos=1&amp;_sid=8505e9d47&amp;_ss=r" TargetMode="External"/><Relationship Id="rId294" Type="http://schemas.openxmlformats.org/officeDocument/2006/relationships/oleObject" Target="../embeddings/oleObject3.bin"/><Relationship Id="rId47" Type="http://schemas.openxmlformats.org/officeDocument/2006/relationships/hyperlink" Target="https://www.sapphireav.com/products/sapphire-electric-169-projector-screen-2030x1145mm-trigger?_pos=1&amp;_sid=b33f715de&amp;_ss=r" TargetMode="External"/><Relationship Id="rId68" Type="http://schemas.openxmlformats.org/officeDocument/2006/relationships/hyperlink" Target="https://www.sapphireav.com/products/sapphire-electric-screen-viewing-area-3988mm-x-3988mm-not-channel-fix-approx-c?_pos=1&amp;_sid=dbb7d1551&amp;_ss=r" TargetMode="External"/><Relationship Id="rId89" Type="http://schemas.openxmlformats.org/officeDocument/2006/relationships/hyperlink" Target="https://www.sapphireav.com/products/sapphire-tab-tension-electric-screen-infra-red-viewing-area-2346mm-x-1320mm-appr?_pos=1&amp;_sid=aea71cb4d&amp;_ss=r" TargetMode="External"/><Relationship Id="rId112" Type="http://schemas.openxmlformats.org/officeDocument/2006/relationships/hyperlink" Target="https://www.sapphireav.com/products/sapphire-ambient-light-tab-tension-electric-2-2m-16-9?_pos=2&amp;_sid=5cf08cad7&amp;_ss=r" TargetMode="External"/><Relationship Id="rId133" Type="http://schemas.openxmlformats.org/officeDocument/2006/relationships/hyperlink" Target="https://www.sapphireav.com/products/sapphire-smart-move-4m-16-10-two-motor-electric-projection-screen-approx-case-di?_pos=1&amp;_sid=42d4aa4dc&amp;_ss=r" TargetMode="External"/><Relationship Id="rId154" Type="http://schemas.openxmlformats.org/officeDocument/2006/relationships/hyperlink" Target="https://www.sapphireav.com/products/sapphire-fixed-frame-front-projection-screen-viewing-area-3498mm-x-2181mm-16-10?_pos=1&amp;_sid=46799e5bc&amp;_ss=r" TargetMode="External"/><Relationship Id="rId175" Type="http://schemas.openxmlformats.org/officeDocument/2006/relationships/hyperlink" Target="https://www.sapphireav.com/products/sapphire-ambient-light-fixed-frame-screen-16-9-ratio-221cm-x-125cm-copy?_pos=1&amp;_sid=cc5fd99ab&amp;_ss=r" TargetMode="External"/><Relationship Id="rId196" Type="http://schemas.openxmlformats.org/officeDocument/2006/relationships/hyperlink" Target="https://www.sapphireav.com/products/sapphire-rapidfold-rear-projection-viewing-area-3650mm-x-2281mm-16-10-format?_pos=5&amp;_sid=2883812d8&amp;_ss=r" TargetMode="External"/><Relationship Id="rId200" Type="http://schemas.openxmlformats.org/officeDocument/2006/relationships/hyperlink" Target="https://www.sapphireav.com/products/sapphire-rapidfold-front-projection-viewing-area-3048mm-x-2286mm?_pos=15&amp;_sid=1531aec05&amp;_ss=r" TargetMode="External"/><Relationship Id="rId16" Type="http://schemas.openxmlformats.org/officeDocument/2006/relationships/hyperlink" Target="https://www.sapphireav.com/products/sapphire-manual-screen-viewing-area-2340mm-x-1463mm-not-channel-fix-approx-case?_pos=2&amp;_sid=35e79c328&amp;_ss=r" TargetMode="External"/><Relationship Id="rId221" Type="http://schemas.openxmlformats.org/officeDocument/2006/relationships/hyperlink" Target="https://www.sapphireav.com/products/sapphire-3-6m-drapery-kit-for-sffs365fr-wsf-or-sffs365rp-wsf-in-black?_pos=1&amp;_sid=bf979037a&amp;_ss=r" TargetMode="External"/><Relationship Id="rId242" Type="http://schemas.openxmlformats.org/officeDocument/2006/relationships/hyperlink" Target="https://www.sapphireav.com/products/sapphire-2m-rapid-fold-fabric-only-4-3-for-sffs203fr-or-sffs203rp?_pos=1&amp;_sid=560297981&amp;_ss=r" TargetMode="External"/><Relationship Id="rId263" Type="http://schemas.openxmlformats.org/officeDocument/2006/relationships/hyperlink" Target="https://www.sapphireav.com/products/sapphire-portable-pull-up-screen-viewing-area-1770-x-995-approx-case-dimensions?_pos=1&amp;_sid=e40e5858f&amp;_ss=r" TargetMode="External"/><Relationship Id="rId284" Type="http://schemas.openxmlformats.org/officeDocument/2006/relationships/hyperlink" Target="https://www.sapphireav.com/products/sapphire-harmony-1-8-metre-projection-whiteboard?_pos=1&amp;_sid=ae60b30ed&amp;_ss=r" TargetMode="External"/><Relationship Id="rId37" Type="http://schemas.openxmlformats.org/officeDocument/2006/relationships/hyperlink" Target="https://www.sapphireav.com/products/sapphire-ip-control-box?_pos=1&amp;_sid=8bf0e876b&amp;_ss=r" TargetMode="External"/><Relationship Id="rId58" Type="http://schemas.openxmlformats.org/officeDocument/2006/relationships/hyperlink" Target="https://www.sapphireav.com/products/sapphire-electric-screen-radio-frequency-viewing-area-3050mm-x-2286mm-approx-cas?_pos=1&amp;_sid=851707ae2&amp;_ss=r" TargetMode="External"/><Relationship Id="rId79" Type="http://schemas.openxmlformats.org/officeDocument/2006/relationships/hyperlink" Target="https://www.sapphireav.com/products/sapphire-dedicated-electric-recessed-screen-viewing-area-2037mm-x-1146mm-16-9-approx-case-dimensions-not-including-surround-l-2213-x-h-127-x-d-141mm?_pos=3&amp;_sid=0905bb8c0&amp;_ss=r" TargetMode="External"/><Relationship Id="rId102" Type="http://schemas.openxmlformats.org/officeDocument/2006/relationships/hyperlink" Target="https://www.sapphireav.com/products/sapphire-teb-tension-electric-infra-red-screen-viewing-area-3010mm-x-1693mm-wove?_pos=1&amp;_sid=abf12e58b&amp;_ss=r" TargetMode="External"/><Relationship Id="rId123" Type="http://schemas.openxmlformats.org/officeDocument/2006/relationships/hyperlink" Target="https://www.sapphireav.com/products/sapphire-in-ceiling-tab-tension-woven-acoustic-screen-viewing-area-2340mm-x-1320?_pos=1&amp;_sid=9772c8544&amp;_ss=r" TargetMode="External"/><Relationship Id="rId144" Type="http://schemas.openxmlformats.org/officeDocument/2006/relationships/hyperlink" Target="https://www.sapphireav.com/products/sapphire-fixed-frame-front-projection-screen-viewing-area-2660mm-x-1500mm-16-9-f?_pos=1&amp;_sid=d71f83633&amp;_ss=r" TargetMode="External"/><Relationship Id="rId90" Type="http://schemas.openxmlformats.org/officeDocument/2006/relationships/hyperlink" Target="https://www.sapphireav.com/products/sapphire-tab-tension-electric-screen-infra-red-viewing-area-2656mm-x-1494mm-appr?_pos=1&amp;_sid=ef32a2451&amp;_ss=r" TargetMode="External"/><Relationship Id="rId165" Type="http://schemas.openxmlformats.org/officeDocument/2006/relationships/hyperlink" Target="https://www.sapphireav.com/products/sapphire-grey-fabric-slim-bezel-fixed-frame-screen-viewing-area-2656-x-1494mm-16-9-format?_pos=1&amp;_sid=53b3b2be7&amp;_ss=r" TargetMode="External"/><Relationship Id="rId186" Type="http://schemas.openxmlformats.org/officeDocument/2006/relationships/hyperlink" Target="https://www.sapphireav.com/products/sapphire-rapidfold-rear-projection-viewing-area-3048mm-x-2286mm?_pos=11&amp;_sid=edff66d9c&amp;_ss=r" TargetMode="External"/><Relationship Id="rId211" Type="http://schemas.openxmlformats.org/officeDocument/2006/relationships/hyperlink" Target="https://www.sapphireav.com/products/sapphire-rapidfold-front-projection-viewing-area-3650mm-x-2281mm-16-10-format?_pos=5&amp;_sid=8dcf41b65&amp;_ss=r" TargetMode="External"/><Relationship Id="rId232" Type="http://schemas.openxmlformats.org/officeDocument/2006/relationships/hyperlink" Target="https://www.sapphireav.com/products/sapphire-2m-rapid-fold-rear-fabric-only-16-9-for-sffs203fr-wsf-or-sffs203rp-wsf?_pos=1&amp;_sid=29cd27338&amp;_ss=r" TargetMode="External"/><Relationship Id="rId253" Type="http://schemas.openxmlformats.org/officeDocument/2006/relationships/hyperlink" Target="https://www.sapphireav.com/products/sapphire-2-4m-rapid-fold-fabric-front-fabric-only-16-10-for-sffs244fr10-or-sffs2?_pos=1&amp;_sid=f7640b0ed&amp;_ss=r" TargetMode="External"/><Relationship Id="rId274" Type="http://schemas.openxmlformats.org/officeDocument/2006/relationships/hyperlink" Target="https://www.sapphireav.com/products/projector-lift-for-small-ceiling-voids?_pos=1&amp;_sid=f27c29224&amp;_ss=r" TargetMode="External"/><Relationship Id="rId295" Type="http://schemas.openxmlformats.org/officeDocument/2006/relationships/image" Target="../media/image8.emf"/><Relationship Id="rId27" Type="http://schemas.openxmlformats.org/officeDocument/2006/relationships/hyperlink" Target="https://www.sapphireav.com/products/sapphire-manual-screen-viewing-area-2340mm-x-2340mm-slow-retraction-channel-fix?_pos=1&amp;_sid=4d1aee486&amp;_ss=r" TargetMode="External"/><Relationship Id="rId48" Type="http://schemas.openxmlformats.org/officeDocument/2006/relationships/hyperlink" Target="https://www.sapphireav.com/products/sapphire-electric-screen-with-trigger-viewing-area-2346mm-x-1319mm-approx-case-d?_pos=1&amp;_sid=4036d8be4&amp;_ss=r" TargetMode="External"/><Relationship Id="rId69" Type="http://schemas.openxmlformats.org/officeDocument/2006/relationships/hyperlink" Target="https://www.sapphireav.com/products/viewing-area-4491mm-x-2525mm-4-5m-electric-screen-16-9-format-approx-case-dimens?_pos=1&amp;_sid=8037dd78a&amp;_ss=r" TargetMode="External"/><Relationship Id="rId113" Type="http://schemas.openxmlformats.org/officeDocument/2006/relationships/hyperlink" Target="https://www.sapphireav.com/products/sapphire-ambient-light-tab-tension-electric-2-7m-16-9?_pos=1&amp;_sid=30c0cad11&amp;_ss=r" TargetMode="External"/><Relationship Id="rId134" Type="http://schemas.openxmlformats.org/officeDocument/2006/relationships/hyperlink" Target="https://www.sapphireav.com/products/sapphire-smart-move-4-8m-16-10-two-motor-electric-projection-screen-approx-case?_pos=1&amp;_sid=89bcd9bc7&amp;_ss=r" TargetMode="External"/><Relationship Id="rId80" Type="http://schemas.openxmlformats.org/officeDocument/2006/relationships/hyperlink" Target="https://www.sapphireav.com/products/sapphire-dedicated-electric-recessed-screen-viewing-area-2346-x-1320mm-16-9-format-approx-case-dimensions-not-including-surround-l-2506mm-x-h-122mm-x-d-135mm-copy?_pos=1&amp;_sid=c4dd8ca73&amp;_ss=r" TargetMode="External"/><Relationship Id="rId155" Type="http://schemas.openxmlformats.org/officeDocument/2006/relationships/hyperlink" Target="https://www.sapphireav.com/products/sapphire-fixed-frame-front-projection-screen-3984mm-x-2487mm-16-10-format?_pos=1&amp;_sid=3bf1d91eb&amp;_ss=r" TargetMode="External"/><Relationship Id="rId176" Type="http://schemas.openxmlformats.org/officeDocument/2006/relationships/hyperlink" Target="https://www.sapphireav.com/products/sapphire-long-throw-ambient-light-fixed-frame-screen-16-9-ratio-265cm-x-149cm?_pos=1&amp;_sid=e9ce3ed07&amp;_ss=r" TargetMode="External"/><Relationship Id="rId197" Type="http://schemas.openxmlformats.org/officeDocument/2006/relationships/hyperlink" Target="https://www.sapphireav.com/products/sapphire-rapidfold-rear-projection-viewing-area-4046mm-x-2528mm-16-10-format?_pos=3&amp;_sid=97716db63&amp;_ss=r" TargetMode="External"/><Relationship Id="rId201" Type="http://schemas.openxmlformats.org/officeDocument/2006/relationships/hyperlink" Target="https://www.sapphireav.com/products/sapphire-rapidfold-front-projection-viewing-area-4046mm-x-3048mm?_pos=9&amp;_sid=0f3614112&amp;_ss=r" TargetMode="External"/><Relationship Id="rId222" Type="http://schemas.openxmlformats.org/officeDocument/2006/relationships/hyperlink" Target="https://www.sapphireav.com/products/sapphire-4m-drapery-kit-for-sffs404fr-wsf-or-sffs404rp-wsf-in-black?_pos=1&amp;_sid=494193cab&amp;_ss=r" TargetMode="External"/><Relationship Id="rId243" Type="http://schemas.openxmlformats.org/officeDocument/2006/relationships/hyperlink" Target="https://www.sapphireav.com/products/sapphire-2-4m-rapid-fold-front-fabric-only-4-3-for-sffs244fr-or-sffs244rp?_pos=1&amp;_sid=863030629&amp;_ss=r" TargetMode="External"/><Relationship Id="rId264" Type="http://schemas.openxmlformats.org/officeDocument/2006/relationships/hyperlink" Target="https://www.sapphireav.com/products/sapphire-portable-pull-up-80-projection-screen-viewing-area-1770-x-995-value-r?_pos=1&amp;_sid=27ab3ad06&amp;_ss=r" TargetMode="External"/><Relationship Id="rId285" Type="http://schemas.openxmlformats.org/officeDocument/2006/relationships/hyperlink" Target="https://www.sapphireav.com/products/sapphire-harmony-2m-projection-whiteboard?_pos=1&amp;_sid=e32aa3ce7&amp;_ss=r" TargetMode="External"/><Relationship Id="rId17" Type="http://schemas.openxmlformats.org/officeDocument/2006/relationships/hyperlink" Target="https://www.sapphireav.com/products/sws240wsf-sapphire-manual-screen-viewing-area-2340mm-x-1320mm-not-channel-fix?_pos=3&amp;_sid=6dc5c640f&amp;_ss=r" TargetMode="External"/><Relationship Id="rId38" Type="http://schemas.openxmlformats.org/officeDocument/2006/relationships/hyperlink" Target="https://www.sapphireav.com/products/irr-infra-red-remote-control?_pos=1&amp;_sid=165047824&amp;_ss=r" TargetMode="External"/><Relationship Id="rId59" Type="http://schemas.openxmlformats.org/officeDocument/2006/relationships/hyperlink" Target="https://www.sapphireav.com/products/sapphire-electric-screen-radio-frequency-viewing-area-3010-x-1881mm-approx-case?_pos=1&amp;_sid=db2c5ea0b&amp;_ss=r" TargetMode="External"/><Relationship Id="rId103" Type="http://schemas.openxmlformats.org/officeDocument/2006/relationships/hyperlink" Target="https://www.sapphireav.com/products/sapphire-tab-tension-grey-electric-screen-infra-red-16-9-format-viewing-area-2037mm-x-1145mm-approx-case-dimensions-l-2490mm-x-h-145mm-x-d-137mm?_pos=1&amp;_sid=54854ba59&amp;_ss=r" TargetMode="External"/><Relationship Id="rId124" Type="http://schemas.openxmlformats.org/officeDocument/2006/relationships/hyperlink" Target="https://www.sapphireav.com/products/sapphire-woven-in-ceiling-tab-tension-screen-viewing-area-2670mm-x-1500mm?_pos=1&amp;_sid=a60fd5914&amp;_ss=r" TargetMode="External"/><Relationship Id="rId70" Type="http://schemas.openxmlformats.org/officeDocument/2006/relationships/hyperlink" Target="https://www.sapphireav.com/products/viewing-area-4491mm-x-2807mm-4-5m-electric-screen-16-10-format-approx-case-dime?_pos=1&amp;_sid=1bb6c860f&amp;_ss=r" TargetMode="External"/><Relationship Id="rId91" Type="http://schemas.openxmlformats.org/officeDocument/2006/relationships/hyperlink" Target="https://www.sapphireav.com/products/sapphire-teb-tension-electric-infra-red-screen-viewing-area-3010mm-x-1693mm-appr?_pos=1&amp;_sid=495788d23&amp;_ss=r" TargetMode="External"/><Relationship Id="rId145" Type="http://schemas.openxmlformats.org/officeDocument/2006/relationships/hyperlink" Target="https://www.sapphireav.com/products/sapphire-fixed-frame-front-projection-screen-viewing-area-3011mm-x-1693mm-16-9-f?_pos=1&amp;_sid=cec2138dd&amp;_ss=r" TargetMode="External"/><Relationship Id="rId166" Type="http://schemas.openxmlformats.org/officeDocument/2006/relationships/hyperlink" Target="https://www.sapphireav.com/products/sapphire-slim-bezel-fixed-frame-screen-viewing-area-2037-x-1273mm-16-10-format?_pos=1&amp;_sid=a190941ac&amp;_ss=r" TargetMode="External"/><Relationship Id="rId187" Type="http://schemas.openxmlformats.org/officeDocument/2006/relationships/hyperlink" Target="https://www.sapphireav.com/products/sapphire-rear-projection-rapid-fold-viewing-area-5080mm-x-3810mm?_pos=2&amp;_sid=374b1887c&amp;_ss=r" TargetMode="External"/><Relationship Id="rId1" Type="http://schemas.openxmlformats.org/officeDocument/2006/relationships/hyperlink" Target="https://www.sapphireav.com/products/sapphire-easy-reach-pole?_pos=1&amp;_sid=7fcb65075&amp;_ss=r" TargetMode="External"/><Relationship Id="rId212" Type="http://schemas.openxmlformats.org/officeDocument/2006/relationships/hyperlink" Target="https://www.sapphireav.com/products/sapphire-rapid-front-fold-4m-16-10-viewing-area-approx-4046mm-x-2528mm?_pos=3&amp;_sid=ee3d7ef0f&amp;_ss=r" TargetMode="External"/><Relationship Id="rId233" Type="http://schemas.openxmlformats.org/officeDocument/2006/relationships/hyperlink" Target="https://www.sapphireav.com/products/sapphire-2-4m-rapid-fold-rear-fabric-only-16-9-for-sffs244fr-wsf-or-sffs244rp-ws?_pos=1&amp;_sid=eb1f4e38a&amp;_ss=r" TargetMode="External"/><Relationship Id="rId254" Type="http://schemas.openxmlformats.org/officeDocument/2006/relationships/hyperlink" Target="https://www.sapphireav.com/products/sapphire-3m-rapid-fold-front-fabric-only-16-10-for-sffs305fr10-or-sffs305rp10?_pos=1&amp;_sid=21269d059&amp;_ss=r" TargetMode="External"/><Relationship Id="rId28" Type="http://schemas.openxmlformats.org/officeDocument/2006/relationships/hyperlink" Target="https://www.sapphireav.com/products/sapphire-aluminum-slow-retraction-manual-screen-viewing-area-2340mm-x-1755mm-app?_pos=2&amp;_sid=db7d568dd&amp;_ss=r" TargetMode="External"/><Relationship Id="rId49" Type="http://schemas.openxmlformats.org/officeDocument/2006/relationships/hyperlink" Target="https://www.sapphireav.com/products/sapphire-electric-screen-with-trigger-viewing-area-2701mm-x-1518mm-approx-case?_pos=1&amp;_sid=74fb23d88&amp;_ss=r" TargetMode="External"/><Relationship Id="rId114" Type="http://schemas.openxmlformats.org/officeDocument/2006/relationships/hyperlink" Target="https://www.sapphireav.com/products/sapphire-ambient-light-tab-tension-electric-2-2m-16-9-viewing-area-2214-x-1245mm-copy?_pos=1&amp;_sid=830218411&amp;_ss=r" TargetMode="External"/><Relationship Id="rId275" Type="http://schemas.openxmlformats.org/officeDocument/2006/relationships/hyperlink" Target="https://www.sapphireav.com/products/small-channel-fix-brackets?_pos=1&amp;_sid=9f139ae94&amp;_ss=r" TargetMode="External"/><Relationship Id="rId296" Type="http://schemas.openxmlformats.org/officeDocument/2006/relationships/oleObject" Target="../embeddings/oleObject4.bin"/><Relationship Id="rId60" Type="http://schemas.openxmlformats.org/officeDocument/2006/relationships/hyperlink" Target="https://www.sapphireav.com/products/sapphire-electric-screen-radio-frequency-viewing-area-3010mm-x-1693mm-approx-cas?_pos=1&amp;_sid=ab8bdff88&amp;_ss=r" TargetMode="External"/><Relationship Id="rId81" Type="http://schemas.openxmlformats.org/officeDocument/2006/relationships/hyperlink" Target="https://www.sapphireav.com/products/sapphire-dedicated-electric-recessed-screen-viewing-area-2656mm-x-1494mm-16-9-approx-case-dimensions-not-including-surround-l-2832mm-x-h-127-x-d-141mm-copy?_pos=2&amp;_sid=ac5516f0d&amp;_ss=r" TargetMode="External"/><Relationship Id="rId135" Type="http://schemas.openxmlformats.org/officeDocument/2006/relationships/hyperlink" Target="https://www.sapphireav.com/products/sapphire-smart-move-2m-16-9-viewing-area-2327mm-x-1145mm-two-motor-electric-proj?_pos=1&amp;_sid=80396b9c9&amp;_ss=r" TargetMode="External"/><Relationship Id="rId156" Type="http://schemas.openxmlformats.org/officeDocument/2006/relationships/hyperlink" Target="https://www.sapphireav.com/products/acoustically-transparent-sapphire-fixed-frame-front-projection-screen-viewing-ar?_pos=1&amp;_sid=04d5cddd5&amp;_ss=r" TargetMode="External"/><Relationship Id="rId177" Type="http://schemas.openxmlformats.org/officeDocument/2006/relationships/hyperlink" Target="https://www.sapphireav.com/products/sapphire-fixed-frame-front-projection-2d-and-3d-2037mm-x-1145mm-16-9-format?_pos=1&amp;_sid=eaa666318&amp;_ss=r" TargetMode="External"/><Relationship Id="rId198" Type="http://schemas.openxmlformats.org/officeDocument/2006/relationships/hyperlink" Target="https://www.sapphireav.com/products/sapphire-rapidfold-front-projection-viewing-area-2032mm-x-1524mm?_pos=9&amp;_sid=d6f6b9233&amp;_ss=r" TargetMode="External"/><Relationship Id="rId202" Type="http://schemas.openxmlformats.org/officeDocument/2006/relationships/hyperlink" Target="https://www.sapphireav.com/products/sapphire-rapid-fold-front-projection-viewing-area-5080mm-x-3810mm?_pos=3&amp;_sid=60d865555&amp;_ss=r" TargetMode="External"/><Relationship Id="rId223" Type="http://schemas.openxmlformats.org/officeDocument/2006/relationships/hyperlink" Target="https://www.sapphireav.com/products/sapphire-2m-drapery-kit-for-sffs203fr10-or-sffs203rp10-in-black?_pos=1&amp;_sid=1a21b4f8b&amp;_ss=r" TargetMode="External"/><Relationship Id="rId244" Type="http://schemas.openxmlformats.org/officeDocument/2006/relationships/hyperlink" Target="https://www.sapphireav.com/products/sapphire-3m-rapid-fold-front-fabric-only-4-3-for-sffs305fr-or-sffs305rp?_pos=1&amp;_sid=e219ad86b&amp;_ss=r" TargetMode="External"/><Relationship Id="rId18" Type="http://schemas.openxmlformats.org/officeDocument/2006/relationships/hyperlink" Target="https://www.sapphireav.com/products/sapphire-manual-screen-viewing-area-2700mm-x-1518mm-not-channel-fix-approx-case?_pos=1&amp;_sid=8a92c7c49&amp;_ss=r" TargetMode="External"/><Relationship Id="rId39" Type="http://schemas.openxmlformats.org/officeDocument/2006/relationships/hyperlink" Target="https://www.sapphireav.com/products/rfr-radio-frequency-remote-control?_pos=2&amp;_sid=6343b7f04&amp;_ss=r" TargetMode="External"/><Relationship Id="rId265" Type="http://schemas.openxmlformats.org/officeDocument/2006/relationships/hyperlink" Target="https://www.sapphireav.com/products/sapphire-2-0m-wide-self-supporting-mobile-screen-approx-case-dimensions-l-2192mm?_pos=1&amp;_sid=618e604b5&amp;_ss=r" TargetMode="External"/><Relationship Id="rId286" Type="http://schemas.openxmlformats.org/officeDocument/2006/relationships/hyperlink" Target="https://www.sapphireav.com/products/sapphire-harmony-2-4m-projection-whiteboard?_pos=1&amp;_sid=dc4b38eab&amp;_ss=r" TargetMode="External"/><Relationship Id="rId50" Type="http://schemas.openxmlformats.org/officeDocument/2006/relationships/hyperlink" Target="https://www.sapphireav.com/products/sapphire-electric-screen-infra-red-viewing-area-1460mm-x-913mm-approx-case-dimen?_pos=1&amp;_sid=7d4d42a40&amp;_ss=r" TargetMode="External"/><Relationship Id="rId104" Type="http://schemas.openxmlformats.org/officeDocument/2006/relationships/hyperlink" Target="https://www.sapphireav.com/products/sapphire-tab-tension-grey-electric-screen-infra-red-16-9-format-viewing-area-2438mm-x-1371mm-approx-case-dimensions-l-2490mm-x-h-145mm-x-d-137mm?_pos=1&amp;_sid=a24d05d23&amp;_ss=r" TargetMode="External"/><Relationship Id="rId125" Type="http://schemas.openxmlformats.org/officeDocument/2006/relationships/hyperlink" Target="https://www.sapphireav.com/products/sapphire-in-ceiling-tab-tension-woven-acoustic-screen-16-9-ratio-viewing-area-3010mm-x-1693?_pos=1&amp;_sid=6ed5696a7&amp;_ss=r" TargetMode="External"/><Relationship Id="rId146" Type="http://schemas.openxmlformats.org/officeDocument/2006/relationships/hyperlink" Target="https://www.sapphireav.com/products/sapphire-fixed-frame-front-projection-screen-3498mm-x-1968mm-16-9-format?_pos=1&amp;_sid=11836268e&amp;_ss=r" TargetMode="External"/><Relationship Id="rId167" Type="http://schemas.openxmlformats.org/officeDocument/2006/relationships/hyperlink" Target="https://www.sapphireav.com/products/sapphire-slim-bezel-fixed-frame-screen-viewing-area-2346-x-1466mm-16-10-format?_pos=1&amp;_sid=8377802a0&amp;_ss=r" TargetMode="External"/><Relationship Id="rId188" Type="http://schemas.openxmlformats.org/officeDocument/2006/relationships/hyperlink" Target="https://www.sapphireav.com/products/sapphire-rapidfold-rear-projection-viewing-area-2030mm-x-1141mm-16-9-format?_pos=3&amp;_sid=18e45660f&amp;_ss=r" TargetMode="External"/><Relationship Id="rId71" Type="http://schemas.openxmlformats.org/officeDocument/2006/relationships/hyperlink" Target="https://www.sapphireav.com/products/sapphire-electric-screen-radio-frequency-viewing-area-4878mm-x-3652mm-not-chann?_pos=1&amp;_sid=ad713c219&amp;_ss=r" TargetMode="External"/><Relationship Id="rId92" Type="http://schemas.openxmlformats.org/officeDocument/2006/relationships/hyperlink" Target="https://www.sapphireav.com/products/sapphire-tab-tension-electric-infra-red-screen-3498mm-x-1966mm-approx-case-dime?_pos=1&amp;_sid=79644e649&amp;_ss=r" TargetMode="External"/><Relationship Id="rId213" Type="http://schemas.openxmlformats.org/officeDocument/2006/relationships/hyperlink" Target="https://www.sapphireav.com/products/sapphire-drapery-kit-2m-4-3-format-in-blue?_pos=1&amp;_sid=5cd6104ad&amp;_ss=r" TargetMode="External"/><Relationship Id="rId234" Type="http://schemas.openxmlformats.org/officeDocument/2006/relationships/hyperlink" Target="https://www.sapphireav.com/products/sapphire-3m-rapid-fold-rear-fabric-only-16-9-for-sffs305fr-wsf-or-sffs305rp-wsf?_pos=1&amp;_sid=bbdcd63ad&amp;_ss=r" TargetMode="External"/><Relationship Id="rId2" Type="http://schemas.openxmlformats.org/officeDocument/2006/relationships/hyperlink" Target="https://www.sapphireav.com/products/sapphire-manual-screen-viewing-area-1270mm-x-1270mm-not-channel-fix-approx-case?_pos=1&amp;_sid=47eff16f6&amp;_ss=r" TargetMode="External"/><Relationship Id="rId29" Type="http://schemas.openxmlformats.org/officeDocument/2006/relationships/hyperlink" Target="https://www.sapphireav.com/products/sapphire-aluminum-slow-retraction-manual-screen-viewing-area-2340mm-x-1320mm-wit?_pos=1&amp;_sid=ab2b0313d&amp;_ss=r" TargetMode="External"/><Relationship Id="rId255" Type="http://schemas.openxmlformats.org/officeDocument/2006/relationships/hyperlink" Target="https://www.sapphireav.com/products/sapphire-3-6m-rapid-fold-front-fabric-only-16-10-for-sffs365fr10-or-sffs365rp10?_pos=1&amp;_sid=8bdc1a815&amp;_ss=r" TargetMode="External"/><Relationship Id="rId276" Type="http://schemas.openxmlformats.org/officeDocument/2006/relationships/hyperlink" Target="https://www.sapphireav.com/products/sapcfbl?_pos=1&amp;_sid=9fd81d74c&amp;_ss=r" TargetMode="External"/><Relationship Id="rId297" Type="http://schemas.openxmlformats.org/officeDocument/2006/relationships/image" Target="../media/image9.emf"/><Relationship Id="rId40" Type="http://schemas.openxmlformats.org/officeDocument/2006/relationships/hyperlink" Target="https://www.sapphireav.com/products/sapphire-electric-screen-infra-red-viewing-area-1463mm-x-1097mm-approx-case-dime?_pos=1&amp;_sid=48f430fb4&amp;_ss=r" TargetMode="External"/><Relationship Id="rId115" Type="http://schemas.openxmlformats.org/officeDocument/2006/relationships/hyperlink" Target="https://www.sapphireav.com/products/sapphire-ambient-light-long-throw-tab-tension-electric-2-2m-16-9-viewing-area-2346-x-1320mm?_pos=1&amp;_sid=030e8a0c3&amp;_ss=r" TargetMode="External"/><Relationship Id="rId136" Type="http://schemas.openxmlformats.org/officeDocument/2006/relationships/hyperlink" Target="https://www.sapphireav.com/products/sapphire-smart-move-2-4m-16-9-viewing-area-2338mm-x-1320mm-two-motor-electric-pr?_pos=2&amp;_sid=07f1a94f5&amp;_ss=r" TargetMode="External"/><Relationship Id="rId157" Type="http://schemas.openxmlformats.org/officeDocument/2006/relationships/hyperlink" Target="https://www.sapphireav.com/products/acoustically-transparent-sapphire-fixed-frame-front-projection-screen-viewing-area-2037mm-x-1145mm-16-9-format?_pos=1&amp;_sid=e3aa2f703&amp;_ss=r" TargetMode="External"/><Relationship Id="rId178" Type="http://schemas.openxmlformats.org/officeDocument/2006/relationships/hyperlink" Target="https://www.sapphireav.com/products/sapphire-fixed-frame-front-projection-2d-and-3d-2214mm-x-1245mm-16-9-format?_pos=1&amp;_sid=f06f0d4ec&amp;_ss=r" TargetMode="External"/><Relationship Id="rId61" Type="http://schemas.openxmlformats.org/officeDocument/2006/relationships/hyperlink" Target="https://www.sapphireav.com/products/sapphire-electric-screen-radio-frequency-viewing-area-3050mm-x-3050mm-approx-cas?_pos=1&amp;_sid=360b3b259&amp;_ss=r" TargetMode="External"/><Relationship Id="rId82" Type="http://schemas.openxmlformats.org/officeDocument/2006/relationships/hyperlink" Target="https://www.sapphireav.com/products/sapphire-dedicated-electric-recessed-screen-16-9-ratio-viewing-area-2944mm-x-1656mm-approx-case-dimensions-not-including-surround-l-3136-x-h-127-x-d-141mm?_pos=1&amp;_sid=d5a8bdc66&amp;_ss=r" TargetMode="External"/><Relationship Id="rId199" Type="http://schemas.openxmlformats.org/officeDocument/2006/relationships/hyperlink" Target="https://www.sapphireav.com/products/sapphire-rapidfold-front-projection-viewing-area-2438mm-x-1828mm?_pos=8&amp;_sid=4330c26c3&amp;_ss=r" TargetMode="External"/><Relationship Id="rId203" Type="http://schemas.openxmlformats.org/officeDocument/2006/relationships/hyperlink" Target="https://www.sapphireav.com/products/sapphire-rapidfold-front-projection-viewing-area-2030mm-x-1141mm-16-9-format?_pos=4&amp;_sid=340a04173&amp;_ss=r" TargetMode="External"/><Relationship Id="rId19" Type="http://schemas.openxmlformats.org/officeDocument/2006/relationships/hyperlink" Target="https://www.sapphireav.com/products/sapphire-manual-screen-viewing-area-2700mm-x-1688mm-not-channel-fix-approx-case?_pos=1&amp;_sid=5accfefed&amp;_ss=r" TargetMode="External"/><Relationship Id="rId224" Type="http://schemas.openxmlformats.org/officeDocument/2006/relationships/hyperlink" Target="https://www.sapphireav.com/products/sapphire-2-4m-drapery-kit-for-sffs244fr10-or-sffs244rp10-in-black?_pos=1&amp;_sid=50eefb00f&amp;_ss=r" TargetMode="External"/><Relationship Id="rId245" Type="http://schemas.openxmlformats.org/officeDocument/2006/relationships/hyperlink" Target="https://www.sapphireav.com/products/sapphire-4m-rapid-fold-front-fabric-only-4-3-for-sffs404fr-or-sffs404rp?_pos=1&amp;_sid=118cafef0&amp;_ss=r" TargetMode="External"/><Relationship Id="rId266" Type="http://schemas.openxmlformats.org/officeDocument/2006/relationships/hyperlink" Target="https://www.sapphireav.com/products/sapphire-portable-pull-up-100-projection-screen-1-98m-x-1-49m-value-range-appr?_pos=1&amp;_sid=bbaee4019&amp;_ss=r" TargetMode="External"/><Relationship Id="rId287" Type="http://schemas.openxmlformats.org/officeDocument/2006/relationships/printerSettings" Target="../printerSettings/printerSettings8.bin"/><Relationship Id="rId30" Type="http://schemas.openxmlformats.org/officeDocument/2006/relationships/hyperlink" Target="https://www.sapphireav.com/products/sapphire-aluminum-slow-retraction-manual-screen-viewing-area-2340mm-x-1463mm-wi?_pos=1&amp;_sid=f3897c392&amp;_ss=r" TargetMode="External"/><Relationship Id="rId105" Type="http://schemas.openxmlformats.org/officeDocument/2006/relationships/hyperlink" Target="https://www.sapphireav.com/products/sapphire-tab-tension-grey-electric-screen-infra-red-16-9-format-viewing-area-2656mm-x-1494mm-approx-case-dimensions-l-2490mm-x-h-145mm-x-d-137mm?_pos=1&amp;_sid=5c83cd8a0&amp;_ss=r" TargetMode="External"/><Relationship Id="rId126" Type="http://schemas.openxmlformats.org/officeDocument/2006/relationships/hyperlink" Target="https://www.sapphireav.com/products/sapphire-smart-move-2m-4-3-viewing-area-2327mm-x-1520mm-two-motor-electric-proje?_pos=1&amp;_sid=39036945d&amp;_ss=r" TargetMode="External"/><Relationship Id="rId147" Type="http://schemas.openxmlformats.org/officeDocument/2006/relationships/hyperlink" Target="https://www.sapphireav.com/products/sapphire-fixed-frame-front-projection-screen-3984mm-x-2240mm-16-9-format?_pos=1&amp;_sid=c71a3a4b1&amp;_ss=r" TargetMode="External"/><Relationship Id="rId168" Type="http://schemas.openxmlformats.org/officeDocument/2006/relationships/hyperlink" Target="https://www.sapphireav.com/products/sapphire-slim-bezel-fixed-frame-screen-viewing-area-2037-x-1145mm-16-9-format-1?_pos=1&amp;_sid=575fcb9d2&amp;_ss=r" TargetMode="External"/><Relationship Id="rId51" Type="http://schemas.openxmlformats.org/officeDocument/2006/relationships/hyperlink" Target="https://www.sapphireav.com/products/sapphire-electric-1610-projector-screen-1704x1065mm-trigger?_pos=1&amp;_sid=c8d67212c&amp;_ss=r" TargetMode="External"/><Relationship Id="rId72" Type="http://schemas.openxmlformats.org/officeDocument/2006/relationships/hyperlink" Target="https://www.sapphireav.com/products/sapphire-electric-screen-radio-frequency-viewing-area-4878mm-x-2739mm-not-chann?_pos=1&amp;_sid=f9998097e&amp;_ss=r" TargetMode="External"/><Relationship Id="rId93" Type="http://schemas.openxmlformats.org/officeDocument/2006/relationships/hyperlink" Target="https://www.sapphireav.com/products/sapphire-tab-tension-infra-red-electric-screen-viewing-area-3985-x-2241mm-approx?_pos=1&amp;_sid=814d9a39e&amp;_ss=r" TargetMode="External"/><Relationship Id="rId189" Type="http://schemas.openxmlformats.org/officeDocument/2006/relationships/hyperlink" Target="https://www.sapphireav.com/products/sapphire-rapidfold-rear-projection-viewing-area-2440mm-x-1372mm-16-9-format?_pos=3&amp;_sid=cec020912&amp;_ss=r" TargetMode="External"/><Relationship Id="rId3" Type="http://schemas.openxmlformats.org/officeDocument/2006/relationships/hyperlink" Target="https://www.sapphireav.com/products/sapphire-manual-screen-viewing-area-1520mm-x-1520mm-not-channel-fix-approx-case?_pos=1&amp;_sid=dff5bd267&amp;_ss=r" TargetMode="External"/><Relationship Id="rId214" Type="http://schemas.openxmlformats.org/officeDocument/2006/relationships/hyperlink" Target="https://www.sapphireav.com/products/sapphire-drapery-kit-2-4m-4-3-format-in-blue?_pos=1&amp;_sid=e58e0a19b&amp;_ss=r" TargetMode="External"/><Relationship Id="rId235" Type="http://schemas.openxmlformats.org/officeDocument/2006/relationships/hyperlink" Target="https://www.sapphireav.com/products/sapphire-3-6m-rapid-fold-rear-fabric-only-16-9-for-sffs365fr-wsf-or-sffs365rp-ws?_pos=1&amp;_sid=7252c352a&amp;_ss=r" TargetMode="External"/><Relationship Id="rId256" Type="http://schemas.openxmlformats.org/officeDocument/2006/relationships/hyperlink" Target="https://www.sapphireav.com/products/sapphire-4m-rapid-fold-front-fabric-only-16-10-for-sffs404fr10-or-sffs404rp10?_pos=1&amp;_sid=e91174e73&amp;_ss=r" TargetMode="External"/><Relationship Id="rId277" Type="http://schemas.openxmlformats.org/officeDocument/2006/relationships/hyperlink" Target="https://www.sapphireav.com/products/l-shape-extension-brackets-30cm?_pos=1&amp;_sid=d3a404c49&amp;_ss=r" TargetMode="External"/><Relationship Id="rId116" Type="http://schemas.openxmlformats.org/officeDocument/2006/relationships/hyperlink" Target="https://www.sapphireav.com/products/sapphire-ambient-light-long-throw-tab-tension-electric-2-7m-16-9-viewing-area-2656-x-1494mm?_pos=2&amp;_sid=1e1bd619b&amp;_ss=r" TargetMode="External"/><Relationship Id="rId137" Type="http://schemas.openxmlformats.org/officeDocument/2006/relationships/hyperlink" Target="https://www.sapphireav.com/products/sapphire-smart-move-3m-16-9-two-motor-electric-projection-screen-approx-case-di?_pos=1&amp;_sid=770445db8&amp;_ss=r" TargetMode="External"/><Relationship Id="rId158" Type="http://schemas.openxmlformats.org/officeDocument/2006/relationships/hyperlink" Target="https://www.sapphireav.com/products/acoustically-transparent-sapphire-fixed-frame-front-projection-screen-viewing-area-2340mm-x-1320mm-16-9-format?_pos=1&amp;_sid=a5726f2f6&amp;_ss=r" TargetMode="External"/><Relationship Id="rId20" Type="http://schemas.openxmlformats.org/officeDocument/2006/relationships/hyperlink" Target="https://www.sapphireav.com/products/sapphire-aluminium-slow-retraction-manual-screen-viewing-area-1461mm-x-822mm-wit?_pos=1&amp;_sid=a397d59df&amp;_ss=r" TargetMode="External"/><Relationship Id="rId41" Type="http://schemas.openxmlformats.org/officeDocument/2006/relationships/hyperlink" Target="https://www.sapphireav.com/products/sapphire-electric-projection-screen-with-trigger-viewing-area-1707mm-x-1280mm-a?_pos=1&amp;_sid=b35938aa5&amp;_ss=r" TargetMode="External"/><Relationship Id="rId62" Type="http://schemas.openxmlformats.org/officeDocument/2006/relationships/hyperlink" Target="https://www.sapphireav.com/products/sapphire-electric-screen-radio-frequency-viewing-area-3495mm-x-2621mm-approx-cas?_pos=1&amp;_sid=fe8e6e8fb&amp;_ss=r" TargetMode="External"/><Relationship Id="rId83" Type="http://schemas.openxmlformats.org/officeDocument/2006/relationships/hyperlink" Target="https://www.sapphireav.com/products/sapphire-electric-recessed-screen-16-10-format-viewing-area-1705mm-x-1066mm-approx-case-dimensions-not-including-surround-l-1893mm-x-h-127mm-x-d-141mm?_pos=1&amp;_sid=439fd0424&amp;_ss=r" TargetMode="External"/><Relationship Id="rId179" Type="http://schemas.openxmlformats.org/officeDocument/2006/relationships/hyperlink" Target="https://www.sapphireav.com/products/sapphire-tripod-screen-viewing-area-1250mm-x-1250mm-1-1-format?_pos=2&amp;_sid=d4ad3fa68&amp;_ss=r" TargetMode="External"/><Relationship Id="rId190" Type="http://schemas.openxmlformats.org/officeDocument/2006/relationships/hyperlink" Target="https://www.sapphireav.com/products/sapphire-rapidfold-rear-projection-viewing-area-3050mm-x-1715mm-16-9-format?_pos=5&amp;_sid=9b30473cc&amp;_ss=r" TargetMode="External"/><Relationship Id="rId204" Type="http://schemas.openxmlformats.org/officeDocument/2006/relationships/hyperlink" Target="https://www.sapphireav.com/products/sapphire-rapidfold-front-projection-viewing-area-2440mm-x-1372mm-16-9-format?_pos=4&amp;_sid=1efeb77c3&amp;_ss=r" TargetMode="External"/><Relationship Id="rId225" Type="http://schemas.openxmlformats.org/officeDocument/2006/relationships/hyperlink" Target="https://www.sapphireav.com/products/sapphire-3m-drapery-kit-for-sffs305fr10-or-sffs305rp10-in-black?_pos=1&amp;_sid=b702233cb&amp;_ss=r" TargetMode="External"/><Relationship Id="rId246" Type="http://schemas.openxmlformats.org/officeDocument/2006/relationships/hyperlink" Target="https://www.sapphireav.com/products/sapphire-5m-rapid-fold-front-fabric-only-4-3-for-sffs508fr-or-sffs508rp?_pos=1&amp;_sid=7b6e71aa1&amp;_ss=r" TargetMode="External"/><Relationship Id="rId267" Type="http://schemas.openxmlformats.org/officeDocument/2006/relationships/hyperlink" Target="https://www.sapphireav.com/products/sapphire-pull-up-screen-92-widescreen-viewing-area-2030mm-x-1145mm-approx-case?_pos=1&amp;_sid=28388f1b5&amp;_ss=r" TargetMode="External"/><Relationship Id="rId288" Type="http://schemas.openxmlformats.org/officeDocument/2006/relationships/drawing" Target="../drawings/drawing8.xml"/><Relationship Id="rId106" Type="http://schemas.openxmlformats.org/officeDocument/2006/relationships/hyperlink" Target="https://www.sapphireav.com/products/sapphire-tab-tension-electric-rear-projection-infra-red-screen-viewing-area-2346mm-x-1466mm-approx-case-dimensions-l-2834mm-x-h-134mm-x-d-135mm?_pos=1&amp;_sid=9e93c4a47&amp;_ss=r" TargetMode="External"/><Relationship Id="rId127" Type="http://schemas.openxmlformats.org/officeDocument/2006/relationships/hyperlink" Target="https://www.sapphireav.com/products/sapphire-smart-move-3m-4-3-two-motor-electric-projection-screen-approx-case-dim?_pos=1&amp;_sid=5d0e93187&amp;_ss=r" TargetMode="External"/><Relationship Id="rId10" Type="http://schemas.openxmlformats.org/officeDocument/2006/relationships/hyperlink" Target="https://www.sapphireav.com/products/sapphire-manual-screen-viewing-area-1460mm-x-821mm-not-channel-fix-approx-case-d?_pos=2&amp;_sid=d92a2a19f&amp;_ss=r" TargetMode="External"/><Relationship Id="rId31" Type="http://schemas.openxmlformats.org/officeDocument/2006/relationships/hyperlink" Target="https://www.sapphireav.com/products/sapphire-aluminum-slow-retraction-manual-screen-viewing-area-2700mm-x-2027mm-wi?_pos=1&amp;_sid=c81c72b50&amp;_ss=r" TargetMode="External"/><Relationship Id="rId52" Type="http://schemas.openxmlformats.org/officeDocument/2006/relationships/hyperlink" Target="https://www.sapphireav.com/products/sapphire-electric-1610-projector-screen-2037x1273mm-trigger?_pos=1&amp;_sid=27e77b938&amp;_ss=r" TargetMode="External"/><Relationship Id="rId73" Type="http://schemas.openxmlformats.org/officeDocument/2006/relationships/hyperlink" Target="https://www.sapphireav.com/products/sapphire-electric-screen-radio-frequency-viewing-area-4878mm-x-3048mm-not-chann?_pos=1&amp;_sid=c4e78b501&amp;_ss=r" TargetMode="External"/><Relationship Id="rId94" Type="http://schemas.openxmlformats.org/officeDocument/2006/relationships/hyperlink" Target="https://www.sapphireav.com/products/sapphire-tab-tension-electric-infra-red-screen-viewing-area-2037mm-x-1273mm-appr?_pos=1&amp;_sid=44b0a6cec&amp;_ss=r" TargetMode="External"/><Relationship Id="rId148" Type="http://schemas.openxmlformats.org/officeDocument/2006/relationships/hyperlink" Target="https://www.sapphireav.com/products/sapphire-fixed-frame-front-projection-screen-viewing-area-4500mm-x-2531mm-16-9-f?_pos=1&amp;_sid=cef0c5724&amp;_ss=r" TargetMode="External"/><Relationship Id="rId169" Type="http://schemas.openxmlformats.org/officeDocument/2006/relationships/hyperlink" Target="https://www.sapphireav.com/products/sapphire-slim-bezel-fixed-frame-screen-viewing-area-2346-x-1319mm-16-9-format?_pos=1&amp;_sid=3ae10ed16&amp;_ss=r" TargetMode="External"/><Relationship Id="rId4" Type="http://schemas.openxmlformats.org/officeDocument/2006/relationships/hyperlink" Target="https://www.sapphireav.com/products/sapphire-manual-screen-viewing-area-1780mm-x-1780mm-not-channel-fix-approx-case?_pos=2&amp;_sid=719ed2894&amp;_ss=r" TargetMode="External"/><Relationship Id="rId180" Type="http://schemas.openxmlformats.org/officeDocument/2006/relationships/hyperlink" Target="https://www.sapphireav.com/products/sapphire-tripod-screen-viewing-area-1500mm-x-1500mm-1-1-format?_pos=2&amp;_sid=456c4dfb5&amp;_ss=r" TargetMode="External"/><Relationship Id="rId215" Type="http://schemas.openxmlformats.org/officeDocument/2006/relationships/hyperlink" Target="https://www.sapphireav.com/products/sapphire-3m-drapery-kit-for-sffs305fr-or-sffs305rp-in-black?_pos=1&amp;_sid=6a9732b3e&amp;_ss=r" TargetMode="External"/><Relationship Id="rId236" Type="http://schemas.openxmlformats.org/officeDocument/2006/relationships/hyperlink" Target="https://www.sapphireav.com/products/sapphire-4m-rapid-fold-rear-fabric-only-16-9-for-sffs404fr-wsf-or-sffs404rp-wsf?_pos=1&amp;_sid=8f8b9d480&amp;_ss=r" TargetMode="External"/><Relationship Id="rId257" Type="http://schemas.openxmlformats.org/officeDocument/2006/relationships/hyperlink" Target="https://www.sapphireav.com/products/sapphire-50-diagonal-table-top-screen-approx-case-dimension-l-1124mm-x-h-59mm-x?_pos=1&amp;_sid=2170cb8c3&amp;_ss=r" TargetMode="External"/><Relationship Id="rId278" Type="http://schemas.openxmlformats.org/officeDocument/2006/relationships/hyperlink" Target="https://www.sapphireav.com/products/l-shape-extension-brackets-50cm?_pos=1&amp;_sid=beff44ecf&amp;_ss=r" TargetMode="External"/><Relationship Id="rId42" Type="http://schemas.openxmlformats.org/officeDocument/2006/relationships/hyperlink" Target="https://www.sapphireav.com/products/sapphire-electric-screen-with-trigger-viewing-area-2030mm-x-1524mm-approx-case-d?_pos=1&amp;_sid=308ce8fef&amp;_ss=r" TargetMode="External"/><Relationship Id="rId84" Type="http://schemas.openxmlformats.org/officeDocument/2006/relationships/hyperlink" Target="https://www.sapphireav.com/products/sapphire-dedicated-electric-recessed-screen-viewing-area-2032-x-1270mm-16-10-approx-case-dimensions-not-including-surround-l-2188-x-h-127-x-d-141mm-copy?_pos=1&amp;_sid=f2d3c0490&amp;_ss=r" TargetMode="External"/><Relationship Id="rId138" Type="http://schemas.openxmlformats.org/officeDocument/2006/relationships/hyperlink" Target="https://www.sapphireav.com/products/sapphire-smart-move-3-5m-16-9-two-motor-electric-projection-screen-approx-case-d?_pos=1&amp;_sid=c960b5ec4&amp;_ss=r" TargetMode="External"/><Relationship Id="rId191" Type="http://schemas.openxmlformats.org/officeDocument/2006/relationships/hyperlink" Target="https://www.sapphireav.com/products/sapphire-rapidfold-rear-projection-viewing-area-3650mm-x-2053mm-16-9-format?_pos=5&amp;_sid=e2c6ed056&amp;_ss=r" TargetMode="External"/><Relationship Id="rId205" Type="http://schemas.openxmlformats.org/officeDocument/2006/relationships/hyperlink" Target="https://www.sapphireav.com/products/sapphire-rapidfold-front-projection-viewing-area-3050mm-x-1715mm-16-9-format?_pos=6&amp;_sid=46433ad0d&amp;_ss=r" TargetMode="External"/><Relationship Id="rId247" Type="http://schemas.openxmlformats.org/officeDocument/2006/relationships/hyperlink" Target="https://www.sapphireav.com/products/sapphire-2m-rapid-fold-fabric-only-16-9-for-sffs203fr-wsf-or-sffs203rp-wsf?_pos=1&amp;_sid=9e6de7900&amp;_ss=r" TargetMode="External"/><Relationship Id="rId107" Type="http://schemas.openxmlformats.org/officeDocument/2006/relationships/hyperlink" Target="https://www.sapphireav.com/products/sapphire-tab-tension-electric-rear-projection-infra-red-screen-viewing-area-3010mm-x-1881mm-approx-case-dimensions-l-3538mm-x-h-143mm-x-d-135mm?_pos=1&amp;_sid=cee1e1900&amp;_ss=r" TargetMode="External"/><Relationship Id="rId289" Type="http://schemas.openxmlformats.org/officeDocument/2006/relationships/vmlDrawing" Target="../drawings/vmlDrawing1.vml"/><Relationship Id="rId11" Type="http://schemas.openxmlformats.org/officeDocument/2006/relationships/hyperlink" Target="https://www.sapphireav.com/products/sapphire-1-5m-manual-screen-16-10-format-1460mm-x-9125mm-not-channel-fix-approx?_pos=1&amp;_sid=33f9d3bd0&amp;_ss=r" TargetMode="External"/><Relationship Id="rId53" Type="http://schemas.openxmlformats.org/officeDocument/2006/relationships/hyperlink" Target="https://www.sapphireav.com/products/sapphire-electric-screen-infra-red-viewing-area-2346mm-x-1466mm-approx-case-dime?_pos=1&amp;_sid=f2fa12b35&amp;_ss=r" TargetMode="External"/><Relationship Id="rId149" Type="http://schemas.openxmlformats.org/officeDocument/2006/relationships/hyperlink" Target="https://www.sapphireav.com/products/sapphire-fixed-frame-front-projection-screen-viewing-area-1710mm-x-1068mm-16-10?_pos=1&amp;_sid=3c31139ab&amp;_ss=r" TargetMode="External"/><Relationship Id="rId95" Type="http://schemas.openxmlformats.org/officeDocument/2006/relationships/hyperlink" Target="https://www.sapphireav.com/products/sapphire-tab-tension-electric-infra-red-screen-viewing-area-2346mm-x-1466mm-appr?_pos=1&amp;_sid=c4759680b&amp;_ss=r" TargetMode="External"/><Relationship Id="rId160" Type="http://schemas.openxmlformats.org/officeDocument/2006/relationships/hyperlink" Target="https://www.sapphireav.com/products/acoustically-transparent-sapphire-fixed-frame-front-projection-screen-viewing-area-3011mm-x-1693mm-16-9-format?_pos=1&amp;_sid=bdc899ef2&amp;_ss=r" TargetMode="External"/><Relationship Id="rId216" Type="http://schemas.openxmlformats.org/officeDocument/2006/relationships/hyperlink" Target="https://www.sapphireav.com/products/sapphire-3-6m-drapery-kit-for-sffs365fr-or-sffs365rp-in-black?_pos=1&amp;_sid=90a316d3f&amp;_ss=r" TargetMode="External"/><Relationship Id="rId258" Type="http://schemas.openxmlformats.org/officeDocument/2006/relationships/hyperlink" Target="https://www.sapphireav.com/products/sapphire-portable-pull-up-screen-viewing-area-1220-x-900-approx-case-dimensions?_pos=1&amp;_sid=1a5a14609&amp;_ss=r" TargetMode="External"/><Relationship Id="rId22" Type="http://schemas.openxmlformats.org/officeDocument/2006/relationships/hyperlink" Target="https://www.sapphireav.com/search?q=SWS180WSF-ASR2&amp;options%5Bprefix%5D=last" TargetMode="External"/><Relationship Id="rId64" Type="http://schemas.openxmlformats.org/officeDocument/2006/relationships/hyperlink" Target="https://www.sapphireav.com/products/sapphire-electric-screen-radio-frequency-viewing-area-3495mm-x-1966-approx-case?_pos=1&amp;_sid=d5d1f90d0&amp;_ss=r" TargetMode="External"/><Relationship Id="rId118" Type="http://schemas.openxmlformats.org/officeDocument/2006/relationships/hyperlink" Target="https://www.sapphireav.com/products/sapphire-ambient-light-electric-floor-screen-tab-tension-electric-2-7m-16-9-viewing-area-2657-x-1494mm-copy?_pos=1&amp;_sid=4289744b9&amp;_ss=r" TargetMode="External"/><Relationship Id="rId171" Type="http://schemas.openxmlformats.org/officeDocument/2006/relationships/hyperlink" Target="https://www.sapphireav.com/products/sapphire-slim-bezel-fixed-frame-screen-woven-viewing-area-2346-x-1319mm-16-9-for?_pos=1&amp;_sid=8d6c4b615&amp;_ss=r" TargetMode="External"/><Relationship Id="rId227" Type="http://schemas.openxmlformats.org/officeDocument/2006/relationships/hyperlink" Target="https://www.sapphireav.com/products/sapphire-4m-drapery-kit-for-sffs404fr10-or-sffs404rp10-in-black?_pos=1&amp;_sid=b0c99c002&amp;_ss=r" TargetMode="External"/><Relationship Id="rId269" Type="http://schemas.openxmlformats.org/officeDocument/2006/relationships/hyperlink" Target="https://www.sapphireav.com/products/sapphire-portable-pull-up-screen-viewing-area-1292-x-808mm-approx-case-dimension?_pos=1&amp;_sid=23319c4b2&amp;_ss=r" TargetMode="External"/><Relationship Id="rId33" Type="http://schemas.openxmlformats.org/officeDocument/2006/relationships/hyperlink" Target="https://www.sapphireav.com/products/sapphire-aluminum-slow-retraction-manual-screen-viewing-area-2700mm-x-1688mm-wi?_pos=1&amp;_sid=3c5cd343e&amp;_ss=r" TargetMode="External"/><Relationship Id="rId129" Type="http://schemas.openxmlformats.org/officeDocument/2006/relationships/hyperlink" Target="https://www.sapphireav.com/products/sapphire-smart-move-2m-16-10-viewing-area-2327mm-x-1268mm-two-motor-electric-pro?_pos=1&amp;_sid=174158d92&amp;_ss=r" TargetMode="External"/><Relationship Id="rId280" Type="http://schemas.openxmlformats.org/officeDocument/2006/relationships/hyperlink" Target="https://www.sapphireav.com/products/av-cabinet-with-three-shelves-dark-assembled?_pos=2&amp;_sid=21bf5ad2f&amp;_ss=r"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9.bin"/><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44CD2-48F4-49AA-800B-D8343921C3D7}">
  <sheetPr>
    <pageSetUpPr fitToPage="1"/>
  </sheetPr>
  <dimension ref="B1:S114"/>
  <sheetViews>
    <sheetView workbookViewId="0"/>
  </sheetViews>
  <sheetFormatPr defaultColWidth="14.28515625" defaultRowHeight="15" customHeight="1"/>
  <cols>
    <col min="1" max="1" width="2" style="138" customWidth="1"/>
    <col min="2" max="2" width="14.42578125" style="138" customWidth="1"/>
    <col min="3" max="3" width="3.28515625" style="138" customWidth="1"/>
    <col min="4" max="4" width="61.5703125" style="138" customWidth="1"/>
    <col min="5" max="5" width="13.140625" style="138" bestFit="1" customWidth="1"/>
    <col min="6" max="6" width="10.28515625" style="138" bestFit="1" customWidth="1"/>
    <col min="7" max="7" width="11.42578125" style="138" bestFit="1" customWidth="1"/>
    <col min="8" max="8" width="33.7109375" style="138" customWidth="1"/>
    <col min="9" max="9" width="10.85546875" style="138" customWidth="1"/>
    <col min="10" max="10" width="53.28515625" style="138" hidden="1" customWidth="1"/>
    <col min="11" max="11" width="11.85546875" style="138" customWidth="1"/>
    <col min="12" max="12" width="15.85546875" style="138" customWidth="1"/>
    <col min="13" max="13" width="9.7109375" style="138" customWidth="1"/>
    <col min="14" max="14" width="13.28515625" style="138" customWidth="1"/>
    <col min="15" max="15" width="13.5703125" style="138" customWidth="1"/>
    <col min="16" max="16" width="18.85546875" style="138" customWidth="1"/>
    <col min="17" max="17" width="18.7109375" style="138" customWidth="1"/>
    <col min="18" max="18" width="7.28515625" style="138" customWidth="1"/>
    <col min="19" max="19" width="12.5703125" style="138" customWidth="1"/>
    <col min="20" max="20" width="10.140625" style="138" customWidth="1"/>
    <col min="21" max="256" width="14.28515625" style="138"/>
    <col min="257" max="257" width="2" style="138" customWidth="1"/>
    <col min="258" max="258" width="14.42578125" style="138" customWidth="1"/>
    <col min="259" max="259" width="3.28515625" style="138" customWidth="1"/>
    <col min="260" max="260" width="61.5703125" style="138" customWidth="1"/>
    <col min="261" max="261" width="13.140625" style="138" bestFit="1" customWidth="1"/>
    <col min="262" max="262" width="10.28515625" style="138" bestFit="1" customWidth="1"/>
    <col min="263" max="263" width="11.42578125" style="138" bestFit="1" customWidth="1"/>
    <col min="264" max="264" width="33.7109375" style="138" customWidth="1"/>
    <col min="265" max="265" width="10.85546875" style="138" customWidth="1"/>
    <col min="266" max="266" width="0" style="138" hidden="1" customWidth="1"/>
    <col min="267" max="267" width="11.85546875" style="138" customWidth="1"/>
    <col min="268" max="268" width="15.85546875" style="138" customWidth="1"/>
    <col min="269" max="269" width="9.7109375" style="138" customWidth="1"/>
    <col min="270" max="270" width="11" style="138" customWidth="1"/>
    <col min="271" max="271" width="13.5703125" style="138" customWidth="1"/>
    <col min="272" max="272" width="13" style="138" customWidth="1"/>
    <col min="273" max="273" width="14.140625" style="138" customWidth="1"/>
    <col min="274" max="274" width="5.28515625" style="138" customWidth="1"/>
    <col min="275" max="275" width="10" style="138" customWidth="1"/>
    <col min="276" max="276" width="10.140625" style="138" customWidth="1"/>
    <col min="277" max="512" width="14.28515625" style="138"/>
    <col min="513" max="513" width="2" style="138" customWidth="1"/>
    <col min="514" max="514" width="14.42578125" style="138" customWidth="1"/>
    <col min="515" max="515" width="3.28515625" style="138" customWidth="1"/>
    <col min="516" max="516" width="61.5703125" style="138" customWidth="1"/>
    <col min="517" max="517" width="13.140625" style="138" bestFit="1" customWidth="1"/>
    <col min="518" max="518" width="10.28515625" style="138" bestFit="1" customWidth="1"/>
    <col min="519" max="519" width="11.42578125" style="138" bestFit="1" customWidth="1"/>
    <col min="520" max="520" width="33.7109375" style="138" customWidth="1"/>
    <col min="521" max="521" width="10.85546875" style="138" customWidth="1"/>
    <col min="522" max="522" width="0" style="138" hidden="1" customWidth="1"/>
    <col min="523" max="523" width="11.85546875" style="138" customWidth="1"/>
    <col min="524" max="524" width="15.85546875" style="138" customWidth="1"/>
    <col min="525" max="525" width="9.7109375" style="138" customWidth="1"/>
    <col min="526" max="526" width="11" style="138" customWidth="1"/>
    <col min="527" max="527" width="13.5703125" style="138" customWidth="1"/>
    <col min="528" max="528" width="13" style="138" customWidth="1"/>
    <col min="529" max="529" width="14.140625" style="138" customWidth="1"/>
    <col min="530" max="530" width="5.28515625" style="138" customWidth="1"/>
    <col min="531" max="531" width="10" style="138" customWidth="1"/>
    <col min="532" max="532" width="10.140625" style="138" customWidth="1"/>
    <col min="533" max="768" width="14.28515625" style="138"/>
    <col min="769" max="769" width="2" style="138" customWidth="1"/>
    <col min="770" max="770" width="14.42578125" style="138" customWidth="1"/>
    <col min="771" max="771" width="3.28515625" style="138" customWidth="1"/>
    <col min="772" max="772" width="61.5703125" style="138" customWidth="1"/>
    <col min="773" max="773" width="13.140625" style="138" bestFit="1" customWidth="1"/>
    <col min="774" max="774" width="10.28515625" style="138" bestFit="1" customWidth="1"/>
    <col min="775" max="775" width="11.42578125" style="138" bestFit="1" customWidth="1"/>
    <col min="776" max="776" width="33.7109375" style="138" customWidth="1"/>
    <col min="777" max="777" width="10.85546875" style="138" customWidth="1"/>
    <col min="778" max="778" width="0" style="138" hidden="1" customWidth="1"/>
    <col min="779" max="779" width="11.85546875" style="138" customWidth="1"/>
    <col min="780" max="780" width="15.85546875" style="138" customWidth="1"/>
    <col min="781" max="781" width="9.7109375" style="138" customWidth="1"/>
    <col min="782" max="782" width="11" style="138" customWidth="1"/>
    <col min="783" max="783" width="13.5703125" style="138" customWidth="1"/>
    <col min="784" max="784" width="13" style="138" customWidth="1"/>
    <col min="785" max="785" width="14.140625" style="138" customWidth="1"/>
    <col min="786" max="786" width="5.28515625" style="138" customWidth="1"/>
    <col min="787" max="787" width="10" style="138" customWidth="1"/>
    <col min="788" max="788" width="10.140625" style="138" customWidth="1"/>
    <col min="789" max="1024" width="14.28515625" style="138"/>
    <col min="1025" max="1025" width="2" style="138" customWidth="1"/>
    <col min="1026" max="1026" width="14.42578125" style="138" customWidth="1"/>
    <col min="1027" max="1027" width="3.28515625" style="138" customWidth="1"/>
    <col min="1028" max="1028" width="61.5703125" style="138" customWidth="1"/>
    <col min="1029" max="1029" width="13.140625" style="138" bestFit="1" customWidth="1"/>
    <col min="1030" max="1030" width="10.28515625" style="138" bestFit="1" customWidth="1"/>
    <col min="1031" max="1031" width="11.42578125" style="138" bestFit="1" customWidth="1"/>
    <col min="1032" max="1032" width="33.7109375" style="138" customWidth="1"/>
    <col min="1033" max="1033" width="10.85546875" style="138" customWidth="1"/>
    <col min="1034" max="1034" width="0" style="138" hidden="1" customWidth="1"/>
    <col min="1035" max="1035" width="11.85546875" style="138" customWidth="1"/>
    <col min="1036" max="1036" width="15.85546875" style="138" customWidth="1"/>
    <col min="1037" max="1037" width="9.7109375" style="138" customWidth="1"/>
    <col min="1038" max="1038" width="11" style="138" customWidth="1"/>
    <col min="1039" max="1039" width="13.5703125" style="138" customWidth="1"/>
    <col min="1040" max="1040" width="13" style="138" customWidth="1"/>
    <col min="1041" max="1041" width="14.140625" style="138" customWidth="1"/>
    <col min="1042" max="1042" width="5.28515625" style="138" customWidth="1"/>
    <col min="1043" max="1043" width="10" style="138" customWidth="1"/>
    <col min="1044" max="1044" width="10.140625" style="138" customWidth="1"/>
    <col min="1045" max="1280" width="14.28515625" style="138"/>
    <col min="1281" max="1281" width="2" style="138" customWidth="1"/>
    <col min="1282" max="1282" width="14.42578125" style="138" customWidth="1"/>
    <col min="1283" max="1283" width="3.28515625" style="138" customWidth="1"/>
    <col min="1284" max="1284" width="61.5703125" style="138" customWidth="1"/>
    <col min="1285" max="1285" width="13.140625" style="138" bestFit="1" customWidth="1"/>
    <col min="1286" max="1286" width="10.28515625" style="138" bestFit="1" customWidth="1"/>
    <col min="1287" max="1287" width="11.42578125" style="138" bestFit="1" customWidth="1"/>
    <col min="1288" max="1288" width="33.7109375" style="138" customWidth="1"/>
    <col min="1289" max="1289" width="10.85546875" style="138" customWidth="1"/>
    <col min="1290" max="1290" width="0" style="138" hidden="1" customWidth="1"/>
    <col min="1291" max="1291" width="11.85546875" style="138" customWidth="1"/>
    <col min="1292" max="1292" width="15.85546875" style="138" customWidth="1"/>
    <col min="1293" max="1293" width="9.7109375" style="138" customWidth="1"/>
    <col min="1294" max="1294" width="11" style="138" customWidth="1"/>
    <col min="1295" max="1295" width="13.5703125" style="138" customWidth="1"/>
    <col min="1296" max="1296" width="13" style="138" customWidth="1"/>
    <col min="1297" max="1297" width="14.140625" style="138" customWidth="1"/>
    <col min="1298" max="1298" width="5.28515625" style="138" customWidth="1"/>
    <col min="1299" max="1299" width="10" style="138" customWidth="1"/>
    <col min="1300" max="1300" width="10.140625" style="138" customWidth="1"/>
    <col min="1301" max="1536" width="14.28515625" style="138"/>
    <col min="1537" max="1537" width="2" style="138" customWidth="1"/>
    <col min="1538" max="1538" width="14.42578125" style="138" customWidth="1"/>
    <col min="1539" max="1539" width="3.28515625" style="138" customWidth="1"/>
    <col min="1540" max="1540" width="61.5703125" style="138" customWidth="1"/>
    <col min="1541" max="1541" width="13.140625" style="138" bestFit="1" customWidth="1"/>
    <col min="1542" max="1542" width="10.28515625" style="138" bestFit="1" customWidth="1"/>
    <col min="1543" max="1543" width="11.42578125" style="138" bestFit="1" customWidth="1"/>
    <col min="1544" max="1544" width="33.7109375" style="138" customWidth="1"/>
    <col min="1545" max="1545" width="10.85546875" style="138" customWidth="1"/>
    <col min="1546" max="1546" width="0" style="138" hidden="1" customWidth="1"/>
    <col min="1547" max="1547" width="11.85546875" style="138" customWidth="1"/>
    <col min="1548" max="1548" width="15.85546875" style="138" customWidth="1"/>
    <col min="1549" max="1549" width="9.7109375" style="138" customWidth="1"/>
    <col min="1550" max="1550" width="11" style="138" customWidth="1"/>
    <col min="1551" max="1551" width="13.5703125" style="138" customWidth="1"/>
    <col min="1552" max="1552" width="13" style="138" customWidth="1"/>
    <col min="1553" max="1553" width="14.140625" style="138" customWidth="1"/>
    <col min="1554" max="1554" width="5.28515625" style="138" customWidth="1"/>
    <col min="1555" max="1555" width="10" style="138" customWidth="1"/>
    <col min="1556" max="1556" width="10.140625" style="138" customWidth="1"/>
    <col min="1557" max="1792" width="14.28515625" style="138"/>
    <col min="1793" max="1793" width="2" style="138" customWidth="1"/>
    <col min="1794" max="1794" width="14.42578125" style="138" customWidth="1"/>
    <col min="1795" max="1795" width="3.28515625" style="138" customWidth="1"/>
    <col min="1796" max="1796" width="61.5703125" style="138" customWidth="1"/>
    <col min="1797" max="1797" width="13.140625" style="138" bestFit="1" customWidth="1"/>
    <col min="1798" max="1798" width="10.28515625" style="138" bestFit="1" customWidth="1"/>
    <col min="1799" max="1799" width="11.42578125" style="138" bestFit="1" customWidth="1"/>
    <col min="1800" max="1800" width="33.7109375" style="138" customWidth="1"/>
    <col min="1801" max="1801" width="10.85546875" style="138" customWidth="1"/>
    <col min="1802" max="1802" width="0" style="138" hidden="1" customWidth="1"/>
    <col min="1803" max="1803" width="11.85546875" style="138" customWidth="1"/>
    <col min="1804" max="1804" width="15.85546875" style="138" customWidth="1"/>
    <col min="1805" max="1805" width="9.7109375" style="138" customWidth="1"/>
    <col min="1806" max="1806" width="11" style="138" customWidth="1"/>
    <col min="1807" max="1807" width="13.5703125" style="138" customWidth="1"/>
    <col min="1808" max="1808" width="13" style="138" customWidth="1"/>
    <col min="1809" max="1809" width="14.140625" style="138" customWidth="1"/>
    <col min="1810" max="1810" width="5.28515625" style="138" customWidth="1"/>
    <col min="1811" max="1811" width="10" style="138" customWidth="1"/>
    <col min="1812" max="1812" width="10.140625" style="138" customWidth="1"/>
    <col min="1813" max="2048" width="14.28515625" style="138"/>
    <col min="2049" max="2049" width="2" style="138" customWidth="1"/>
    <col min="2050" max="2050" width="14.42578125" style="138" customWidth="1"/>
    <col min="2051" max="2051" width="3.28515625" style="138" customWidth="1"/>
    <col min="2052" max="2052" width="61.5703125" style="138" customWidth="1"/>
    <col min="2053" max="2053" width="13.140625" style="138" bestFit="1" customWidth="1"/>
    <col min="2054" max="2054" width="10.28515625" style="138" bestFit="1" customWidth="1"/>
    <col min="2055" max="2055" width="11.42578125" style="138" bestFit="1" customWidth="1"/>
    <col min="2056" max="2056" width="33.7109375" style="138" customWidth="1"/>
    <col min="2057" max="2057" width="10.85546875" style="138" customWidth="1"/>
    <col min="2058" max="2058" width="0" style="138" hidden="1" customWidth="1"/>
    <col min="2059" max="2059" width="11.85546875" style="138" customWidth="1"/>
    <col min="2060" max="2060" width="15.85546875" style="138" customWidth="1"/>
    <col min="2061" max="2061" width="9.7109375" style="138" customWidth="1"/>
    <col min="2062" max="2062" width="11" style="138" customWidth="1"/>
    <col min="2063" max="2063" width="13.5703125" style="138" customWidth="1"/>
    <col min="2064" max="2064" width="13" style="138" customWidth="1"/>
    <col min="2065" max="2065" width="14.140625" style="138" customWidth="1"/>
    <col min="2066" max="2066" width="5.28515625" style="138" customWidth="1"/>
    <col min="2067" max="2067" width="10" style="138" customWidth="1"/>
    <col min="2068" max="2068" width="10.140625" style="138" customWidth="1"/>
    <col min="2069" max="2304" width="14.28515625" style="138"/>
    <col min="2305" max="2305" width="2" style="138" customWidth="1"/>
    <col min="2306" max="2306" width="14.42578125" style="138" customWidth="1"/>
    <col min="2307" max="2307" width="3.28515625" style="138" customWidth="1"/>
    <col min="2308" max="2308" width="61.5703125" style="138" customWidth="1"/>
    <col min="2309" max="2309" width="13.140625" style="138" bestFit="1" customWidth="1"/>
    <col min="2310" max="2310" width="10.28515625" style="138" bestFit="1" customWidth="1"/>
    <col min="2311" max="2311" width="11.42578125" style="138" bestFit="1" customWidth="1"/>
    <col min="2312" max="2312" width="33.7109375" style="138" customWidth="1"/>
    <col min="2313" max="2313" width="10.85546875" style="138" customWidth="1"/>
    <col min="2314" max="2314" width="0" style="138" hidden="1" customWidth="1"/>
    <col min="2315" max="2315" width="11.85546875" style="138" customWidth="1"/>
    <col min="2316" max="2316" width="15.85546875" style="138" customWidth="1"/>
    <col min="2317" max="2317" width="9.7109375" style="138" customWidth="1"/>
    <col min="2318" max="2318" width="11" style="138" customWidth="1"/>
    <col min="2319" max="2319" width="13.5703125" style="138" customWidth="1"/>
    <col min="2320" max="2320" width="13" style="138" customWidth="1"/>
    <col min="2321" max="2321" width="14.140625" style="138" customWidth="1"/>
    <col min="2322" max="2322" width="5.28515625" style="138" customWidth="1"/>
    <col min="2323" max="2323" width="10" style="138" customWidth="1"/>
    <col min="2324" max="2324" width="10.140625" style="138" customWidth="1"/>
    <col min="2325" max="2560" width="14.28515625" style="138"/>
    <col min="2561" max="2561" width="2" style="138" customWidth="1"/>
    <col min="2562" max="2562" width="14.42578125" style="138" customWidth="1"/>
    <col min="2563" max="2563" width="3.28515625" style="138" customWidth="1"/>
    <col min="2564" max="2564" width="61.5703125" style="138" customWidth="1"/>
    <col min="2565" max="2565" width="13.140625" style="138" bestFit="1" customWidth="1"/>
    <col min="2566" max="2566" width="10.28515625" style="138" bestFit="1" customWidth="1"/>
    <col min="2567" max="2567" width="11.42578125" style="138" bestFit="1" customWidth="1"/>
    <col min="2568" max="2568" width="33.7109375" style="138" customWidth="1"/>
    <col min="2569" max="2569" width="10.85546875" style="138" customWidth="1"/>
    <col min="2570" max="2570" width="0" style="138" hidden="1" customWidth="1"/>
    <col min="2571" max="2571" width="11.85546875" style="138" customWidth="1"/>
    <col min="2572" max="2572" width="15.85546875" style="138" customWidth="1"/>
    <col min="2573" max="2573" width="9.7109375" style="138" customWidth="1"/>
    <col min="2574" max="2574" width="11" style="138" customWidth="1"/>
    <col min="2575" max="2575" width="13.5703125" style="138" customWidth="1"/>
    <col min="2576" max="2576" width="13" style="138" customWidth="1"/>
    <col min="2577" max="2577" width="14.140625" style="138" customWidth="1"/>
    <col min="2578" max="2578" width="5.28515625" style="138" customWidth="1"/>
    <col min="2579" max="2579" width="10" style="138" customWidth="1"/>
    <col min="2580" max="2580" width="10.140625" style="138" customWidth="1"/>
    <col min="2581" max="2816" width="14.28515625" style="138"/>
    <col min="2817" max="2817" width="2" style="138" customWidth="1"/>
    <col min="2818" max="2818" width="14.42578125" style="138" customWidth="1"/>
    <col min="2819" max="2819" width="3.28515625" style="138" customWidth="1"/>
    <col min="2820" max="2820" width="61.5703125" style="138" customWidth="1"/>
    <col min="2821" max="2821" width="13.140625" style="138" bestFit="1" customWidth="1"/>
    <col min="2822" max="2822" width="10.28515625" style="138" bestFit="1" customWidth="1"/>
    <col min="2823" max="2823" width="11.42578125" style="138" bestFit="1" customWidth="1"/>
    <col min="2824" max="2824" width="33.7109375" style="138" customWidth="1"/>
    <col min="2825" max="2825" width="10.85546875" style="138" customWidth="1"/>
    <col min="2826" max="2826" width="0" style="138" hidden="1" customWidth="1"/>
    <col min="2827" max="2827" width="11.85546875" style="138" customWidth="1"/>
    <col min="2828" max="2828" width="15.85546875" style="138" customWidth="1"/>
    <col min="2829" max="2829" width="9.7109375" style="138" customWidth="1"/>
    <col min="2830" max="2830" width="11" style="138" customWidth="1"/>
    <col min="2831" max="2831" width="13.5703125" style="138" customWidth="1"/>
    <col min="2832" max="2832" width="13" style="138" customWidth="1"/>
    <col min="2833" max="2833" width="14.140625" style="138" customWidth="1"/>
    <col min="2834" max="2834" width="5.28515625" style="138" customWidth="1"/>
    <col min="2835" max="2835" width="10" style="138" customWidth="1"/>
    <col min="2836" max="2836" width="10.140625" style="138" customWidth="1"/>
    <col min="2837" max="3072" width="14.28515625" style="138"/>
    <col min="3073" max="3073" width="2" style="138" customWidth="1"/>
    <col min="3074" max="3074" width="14.42578125" style="138" customWidth="1"/>
    <col min="3075" max="3075" width="3.28515625" style="138" customWidth="1"/>
    <col min="3076" max="3076" width="61.5703125" style="138" customWidth="1"/>
    <col min="3077" max="3077" width="13.140625" style="138" bestFit="1" customWidth="1"/>
    <col min="3078" max="3078" width="10.28515625" style="138" bestFit="1" customWidth="1"/>
    <col min="3079" max="3079" width="11.42578125" style="138" bestFit="1" customWidth="1"/>
    <col min="3080" max="3080" width="33.7109375" style="138" customWidth="1"/>
    <col min="3081" max="3081" width="10.85546875" style="138" customWidth="1"/>
    <col min="3082" max="3082" width="0" style="138" hidden="1" customWidth="1"/>
    <col min="3083" max="3083" width="11.85546875" style="138" customWidth="1"/>
    <col min="3084" max="3084" width="15.85546875" style="138" customWidth="1"/>
    <col min="3085" max="3085" width="9.7109375" style="138" customWidth="1"/>
    <col min="3086" max="3086" width="11" style="138" customWidth="1"/>
    <col min="3087" max="3087" width="13.5703125" style="138" customWidth="1"/>
    <col min="3088" max="3088" width="13" style="138" customWidth="1"/>
    <col min="3089" max="3089" width="14.140625" style="138" customWidth="1"/>
    <col min="3090" max="3090" width="5.28515625" style="138" customWidth="1"/>
    <col min="3091" max="3091" width="10" style="138" customWidth="1"/>
    <col min="3092" max="3092" width="10.140625" style="138" customWidth="1"/>
    <col min="3093" max="3328" width="14.28515625" style="138"/>
    <col min="3329" max="3329" width="2" style="138" customWidth="1"/>
    <col min="3330" max="3330" width="14.42578125" style="138" customWidth="1"/>
    <col min="3331" max="3331" width="3.28515625" style="138" customWidth="1"/>
    <col min="3332" max="3332" width="61.5703125" style="138" customWidth="1"/>
    <col min="3333" max="3333" width="13.140625" style="138" bestFit="1" customWidth="1"/>
    <col min="3334" max="3334" width="10.28515625" style="138" bestFit="1" customWidth="1"/>
    <col min="3335" max="3335" width="11.42578125" style="138" bestFit="1" customWidth="1"/>
    <col min="3336" max="3336" width="33.7109375" style="138" customWidth="1"/>
    <col min="3337" max="3337" width="10.85546875" style="138" customWidth="1"/>
    <col min="3338" max="3338" width="0" style="138" hidden="1" customWidth="1"/>
    <col min="3339" max="3339" width="11.85546875" style="138" customWidth="1"/>
    <col min="3340" max="3340" width="15.85546875" style="138" customWidth="1"/>
    <col min="3341" max="3341" width="9.7109375" style="138" customWidth="1"/>
    <col min="3342" max="3342" width="11" style="138" customWidth="1"/>
    <col min="3343" max="3343" width="13.5703125" style="138" customWidth="1"/>
    <col min="3344" max="3344" width="13" style="138" customWidth="1"/>
    <col min="3345" max="3345" width="14.140625" style="138" customWidth="1"/>
    <col min="3346" max="3346" width="5.28515625" style="138" customWidth="1"/>
    <col min="3347" max="3347" width="10" style="138" customWidth="1"/>
    <col min="3348" max="3348" width="10.140625" style="138" customWidth="1"/>
    <col min="3349" max="3584" width="14.28515625" style="138"/>
    <col min="3585" max="3585" width="2" style="138" customWidth="1"/>
    <col min="3586" max="3586" width="14.42578125" style="138" customWidth="1"/>
    <col min="3587" max="3587" width="3.28515625" style="138" customWidth="1"/>
    <col min="3588" max="3588" width="61.5703125" style="138" customWidth="1"/>
    <col min="3589" max="3589" width="13.140625" style="138" bestFit="1" customWidth="1"/>
    <col min="3590" max="3590" width="10.28515625" style="138" bestFit="1" customWidth="1"/>
    <col min="3591" max="3591" width="11.42578125" style="138" bestFit="1" customWidth="1"/>
    <col min="3592" max="3592" width="33.7109375" style="138" customWidth="1"/>
    <col min="3593" max="3593" width="10.85546875" style="138" customWidth="1"/>
    <col min="3594" max="3594" width="0" style="138" hidden="1" customWidth="1"/>
    <col min="3595" max="3595" width="11.85546875" style="138" customWidth="1"/>
    <col min="3596" max="3596" width="15.85546875" style="138" customWidth="1"/>
    <col min="3597" max="3597" width="9.7109375" style="138" customWidth="1"/>
    <col min="3598" max="3598" width="11" style="138" customWidth="1"/>
    <col min="3599" max="3599" width="13.5703125" style="138" customWidth="1"/>
    <col min="3600" max="3600" width="13" style="138" customWidth="1"/>
    <col min="3601" max="3601" width="14.140625" style="138" customWidth="1"/>
    <col min="3602" max="3602" width="5.28515625" style="138" customWidth="1"/>
    <col min="3603" max="3603" width="10" style="138" customWidth="1"/>
    <col min="3604" max="3604" width="10.140625" style="138" customWidth="1"/>
    <col min="3605" max="3840" width="14.28515625" style="138"/>
    <col min="3841" max="3841" width="2" style="138" customWidth="1"/>
    <col min="3842" max="3842" width="14.42578125" style="138" customWidth="1"/>
    <col min="3843" max="3843" width="3.28515625" style="138" customWidth="1"/>
    <col min="3844" max="3844" width="61.5703125" style="138" customWidth="1"/>
    <col min="3845" max="3845" width="13.140625" style="138" bestFit="1" customWidth="1"/>
    <col min="3846" max="3846" width="10.28515625" style="138" bestFit="1" customWidth="1"/>
    <col min="3847" max="3847" width="11.42578125" style="138" bestFit="1" customWidth="1"/>
    <col min="3848" max="3848" width="33.7109375" style="138" customWidth="1"/>
    <col min="3849" max="3849" width="10.85546875" style="138" customWidth="1"/>
    <col min="3850" max="3850" width="0" style="138" hidden="1" customWidth="1"/>
    <col min="3851" max="3851" width="11.85546875" style="138" customWidth="1"/>
    <col min="3852" max="3852" width="15.85546875" style="138" customWidth="1"/>
    <col min="3853" max="3853" width="9.7109375" style="138" customWidth="1"/>
    <col min="3854" max="3854" width="11" style="138" customWidth="1"/>
    <col min="3855" max="3855" width="13.5703125" style="138" customWidth="1"/>
    <col min="3856" max="3856" width="13" style="138" customWidth="1"/>
    <col min="3857" max="3857" width="14.140625" style="138" customWidth="1"/>
    <col min="3858" max="3858" width="5.28515625" style="138" customWidth="1"/>
    <col min="3859" max="3859" width="10" style="138" customWidth="1"/>
    <col min="3860" max="3860" width="10.140625" style="138" customWidth="1"/>
    <col min="3861" max="4096" width="14.28515625" style="138"/>
    <col min="4097" max="4097" width="2" style="138" customWidth="1"/>
    <col min="4098" max="4098" width="14.42578125" style="138" customWidth="1"/>
    <col min="4099" max="4099" width="3.28515625" style="138" customWidth="1"/>
    <col min="4100" max="4100" width="61.5703125" style="138" customWidth="1"/>
    <col min="4101" max="4101" width="13.140625" style="138" bestFit="1" customWidth="1"/>
    <col min="4102" max="4102" width="10.28515625" style="138" bestFit="1" customWidth="1"/>
    <col min="4103" max="4103" width="11.42578125" style="138" bestFit="1" customWidth="1"/>
    <col min="4104" max="4104" width="33.7109375" style="138" customWidth="1"/>
    <col min="4105" max="4105" width="10.85546875" style="138" customWidth="1"/>
    <col min="4106" max="4106" width="0" style="138" hidden="1" customWidth="1"/>
    <col min="4107" max="4107" width="11.85546875" style="138" customWidth="1"/>
    <col min="4108" max="4108" width="15.85546875" style="138" customWidth="1"/>
    <col min="4109" max="4109" width="9.7109375" style="138" customWidth="1"/>
    <col min="4110" max="4110" width="11" style="138" customWidth="1"/>
    <col min="4111" max="4111" width="13.5703125" style="138" customWidth="1"/>
    <col min="4112" max="4112" width="13" style="138" customWidth="1"/>
    <col min="4113" max="4113" width="14.140625" style="138" customWidth="1"/>
    <col min="4114" max="4114" width="5.28515625" style="138" customWidth="1"/>
    <col min="4115" max="4115" width="10" style="138" customWidth="1"/>
    <col min="4116" max="4116" width="10.140625" style="138" customWidth="1"/>
    <col min="4117" max="4352" width="14.28515625" style="138"/>
    <col min="4353" max="4353" width="2" style="138" customWidth="1"/>
    <col min="4354" max="4354" width="14.42578125" style="138" customWidth="1"/>
    <col min="4355" max="4355" width="3.28515625" style="138" customWidth="1"/>
    <col min="4356" max="4356" width="61.5703125" style="138" customWidth="1"/>
    <col min="4357" max="4357" width="13.140625" style="138" bestFit="1" customWidth="1"/>
    <col min="4358" max="4358" width="10.28515625" style="138" bestFit="1" customWidth="1"/>
    <col min="4359" max="4359" width="11.42578125" style="138" bestFit="1" customWidth="1"/>
    <col min="4360" max="4360" width="33.7109375" style="138" customWidth="1"/>
    <col min="4361" max="4361" width="10.85546875" style="138" customWidth="1"/>
    <col min="4362" max="4362" width="0" style="138" hidden="1" customWidth="1"/>
    <col min="4363" max="4363" width="11.85546875" style="138" customWidth="1"/>
    <col min="4364" max="4364" width="15.85546875" style="138" customWidth="1"/>
    <col min="4365" max="4365" width="9.7109375" style="138" customWidth="1"/>
    <col min="4366" max="4366" width="11" style="138" customWidth="1"/>
    <col min="4367" max="4367" width="13.5703125" style="138" customWidth="1"/>
    <col min="4368" max="4368" width="13" style="138" customWidth="1"/>
    <col min="4369" max="4369" width="14.140625" style="138" customWidth="1"/>
    <col min="4370" max="4370" width="5.28515625" style="138" customWidth="1"/>
    <col min="4371" max="4371" width="10" style="138" customWidth="1"/>
    <col min="4372" max="4372" width="10.140625" style="138" customWidth="1"/>
    <col min="4373" max="4608" width="14.28515625" style="138"/>
    <col min="4609" max="4609" width="2" style="138" customWidth="1"/>
    <col min="4610" max="4610" width="14.42578125" style="138" customWidth="1"/>
    <col min="4611" max="4611" width="3.28515625" style="138" customWidth="1"/>
    <col min="4612" max="4612" width="61.5703125" style="138" customWidth="1"/>
    <col min="4613" max="4613" width="13.140625" style="138" bestFit="1" customWidth="1"/>
    <col min="4614" max="4614" width="10.28515625" style="138" bestFit="1" customWidth="1"/>
    <col min="4615" max="4615" width="11.42578125" style="138" bestFit="1" customWidth="1"/>
    <col min="4616" max="4616" width="33.7109375" style="138" customWidth="1"/>
    <col min="4617" max="4617" width="10.85546875" style="138" customWidth="1"/>
    <col min="4618" max="4618" width="0" style="138" hidden="1" customWidth="1"/>
    <col min="4619" max="4619" width="11.85546875" style="138" customWidth="1"/>
    <col min="4620" max="4620" width="15.85546875" style="138" customWidth="1"/>
    <col min="4621" max="4621" width="9.7109375" style="138" customWidth="1"/>
    <col min="4622" max="4622" width="11" style="138" customWidth="1"/>
    <col min="4623" max="4623" width="13.5703125" style="138" customWidth="1"/>
    <col min="4624" max="4624" width="13" style="138" customWidth="1"/>
    <col min="4625" max="4625" width="14.140625" style="138" customWidth="1"/>
    <col min="4626" max="4626" width="5.28515625" style="138" customWidth="1"/>
    <col min="4627" max="4627" width="10" style="138" customWidth="1"/>
    <col min="4628" max="4628" width="10.140625" style="138" customWidth="1"/>
    <col min="4629" max="4864" width="14.28515625" style="138"/>
    <col min="4865" max="4865" width="2" style="138" customWidth="1"/>
    <col min="4866" max="4866" width="14.42578125" style="138" customWidth="1"/>
    <col min="4867" max="4867" width="3.28515625" style="138" customWidth="1"/>
    <col min="4868" max="4868" width="61.5703125" style="138" customWidth="1"/>
    <col min="4869" max="4869" width="13.140625" style="138" bestFit="1" customWidth="1"/>
    <col min="4870" max="4870" width="10.28515625" style="138" bestFit="1" customWidth="1"/>
    <col min="4871" max="4871" width="11.42578125" style="138" bestFit="1" customWidth="1"/>
    <col min="4872" max="4872" width="33.7109375" style="138" customWidth="1"/>
    <col min="4873" max="4873" width="10.85546875" style="138" customWidth="1"/>
    <col min="4874" max="4874" width="0" style="138" hidden="1" customWidth="1"/>
    <col min="4875" max="4875" width="11.85546875" style="138" customWidth="1"/>
    <col min="4876" max="4876" width="15.85546875" style="138" customWidth="1"/>
    <col min="4877" max="4877" width="9.7109375" style="138" customWidth="1"/>
    <col min="4878" max="4878" width="11" style="138" customWidth="1"/>
    <col min="4879" max="4879" width="13.5703125" style="138" customWidth="1"/>
    <col min="4880" max="4880" width="13" style="138" customWidth="1"/>
    <col min="4881" max="4881" width="14.140625" style="138" customWidth="1"/>
    <col min="4882" max="4882" width="5.28515625" style="138" customWidth="1"/>
    <col min="4883" max="4883" width="10" style="138" customWidth="1"/>
    <col min="4884" max="4884" width="10.140625" style="138" customWidth="1"/>
    <col min="4885" max="5120" width="14.28515625" style="138"/>
    <col min="5121" max="5121" width="2" style="138" customWidth="1"/>
    <col min="5122" max="5122" width="14.42578125" style="138" customWidth="1"/>
    <col min="5123" max="5123" width="3.28515625" style="138" customWidth="1"/>
    <col min="5124" max="5124" width="61.5703125" style="138" customWidth="1"/>
    <col min="5125" max="5125" width="13.140625" style="138" bestFit="1" customWidth="1"/>
    <col min="5126" max="5126" width="10.28515625" style="138" bestFit="1" customWidth="1"/>
    <col min="5127" max="5127" width="11.42578125" style="138" bestFit="1" customWidth="1"/>
    <col min="5128" max="5128" width="33.7109375" style="138" customWidth="1"/>
    <col min="5129" max="5129" width="10.85546875" style="138" customWidth="1"/>
    <col min="5130" max="5130" width="0" style="138" hidden="1" customWidth="1"/>
    <col min="5131" max="5131" width="11.85546875" style="138" customWidth="1"/>
    <col min="5132" max="5132" width="15.85546875" style="138" customWidth="1"/>
    <col min="5133" max="5133" width="9.7109375" style="138" customWidth="1"/>
    <col min="5134" max="5134" width="11" style="138" customWidth="1"/>
    <col min="5135" max="5135" width="13.5703125" style="138" customWidth="1"/>
    <col min="5136" max="5136" width="13" style="138" customWidth="1"/>
    <col min="5137" max="5137" width="14.140625" style="138" customWidth="1"/>
    <col min="5138" max="5138" width="5.28515625" style="138" customWidth="1"/>
    <col min="5139" max="5139" width="10" style="138" customWidth="1"/>
    <col min="5140" max="5140" width="10.140625" style="138" customWidth="1"/>
    <col min="5141" max="5376" width="14.28515625" style="138"/>
    <col min="5377" max="5377" width="2" style="138" customWidth="1"/>
    <col min="5378" max="5378" width="14.42578125" style="138" customWidth="1"/>
    <col min="5379" max="5379" width="3.28515625" style="138" customWidth="1"/>
    <col min="5380" max="5380" width="61.5703125" style="138" customWidth="1"/>
    <col min="5381" max="5381" width="13.140625" style="138" bestFit="1" customWidth="1"/>
    <col min="5382" max="5382" width="10.28515625" style="138" bestFit="1" customWidth="1"/>
    <col min="5383" max="5383" width="11.42578125" style="138" bestFit="1" customWidth="1"/>
    <col min="5384" max="5384" width="33.7109375" style="138" customWidth="1"/>
    <col min="5385" max="5385" width="10.85546875" style="138" customWidth="1"/>
    <col min="5386" max="5386" width="0" style="138" hidden="1" customWidth="1"/>
    <col min="5387" max="5387" width="11.85546875" style="138" customWidth="1"/>
    <col min="5388" max="5388" width="15.85546875" style="138" customWidth="1"/>
    <col min="5389" max="5389" width="9.7109375" style="138" customWidth="1"/>
    <col min="5390" max="5390" width="11" style="138" customWidth="1"/>
    <col min="5391" max="5391" width="13.5703125" style="138" customWidth="1"/>
    <col min="5392" max="5392" width="13" style="138" customWidth="1"/>
    <col min="5393" max="5393" width="14.140625" style="138" customWidth="1"/>
    <col min="5394" max="5394" width="5.28515625" style="138" customWidth="1"/>
    <col min="5395" max="5395" width="10" style="138" customWidth="1"/>
    <col min="5396" max="5396" width="10.140625" style="138" customWidth="1"/>
    <col min="5397" max="5632" width="14.28515625" style="138"/>
    <col min="5633" max="5633" width="2" style="138" customWidth="1"/>
    <col min="5634" max="5634" width="14.42578125" style="138" customWidth="1"/>
    <col min="5635" max="5635" width="3.28515625" style="138" customWidth="1"/>
    <col min="5636" max="5636" width="61.5703125" style="138" customWidth="1"/>
    <col min="5637" max="5637" width="13.140625" style="138" bestFit="1" customWidth="1"/>
    <col min="5638" max="5638" width="10.28515625" style="138" bestFit="1" customWidth="1"/>
    <col min="5639" max="5639" width="11.42578125" style="138" bestFit="1" customWidth="1"/>
    <col min="5640" max="5640" width="33.7109375" style="138" customWidth="1"/>
    <col min="5641" max="5641" width="10.85546875" style="138" customWidth="1"/>
    <col min="5642" max="5642" width="0" style="138" hidden="1" customWidth="1"/>
    <col min="5643" max="5643" width="11.85546875" style="138" customWidth="1"/>
    <col min="5644" max="5644" width="15.85546875" style="138" customWidth="1"/>
    <col min="5645" max="5645" width="9.7109375" style="138" customWidth="1"/>
    <col min="5646" max="5646" width="11" style="138" customWidth="1"/>
    <col min="5647" max="5647" width="13.5703125" style="138" customWidth="1"/>
    <col min="5648" max="5648" width="13" style="138" customWidth="1"/>
    <col min="5649" max="5649" width="14.140625" style="138" customWidth="1"/>
    <col min="5650" max="5650" width="5.28515625" style="138" customWidth="1"/>
    <col min="5651" max="5651" width="10" style="138" customWidth="1"/>
    <col min="5652" max="5652" width="10.140625" style="138" customWidth="1"/>
    <col min="5653" max="5888" width="14.28515625" style="138"/>
    <col min="5889" max="5889" width="2" style="138" customWidth="1"/>
    <col min="5890" max="5890" width="14.42578125" style="138" customWidth="1"/>
    <col min="5891" max="5891" width="3.28515625" style="138" customWidth="1"/>
    <col min="5892" max="5892" width="61.5703125" style="138" customWidth="1"/>
    <col min="5893" max="5893" width="13.140625" style="138" bestFit="1" customWidth="1"/>
    <col min="5894" max="5894" width="10.28515625" style="138" bestFit="1" customWidth="1"/>
    <col min="5895" max="5895" width="11.42578125" style="138" bestFit="1" customWidth="1"/>
    <col min="5896" max="5896" width="33.7109375" style="138" customWidth="1"/>
    <col min="5897" max="5897" width="10.85546875" style="138" customWidth="1"/>
    <col min="5898" max="5898" width="0" style="138" hidden="1" customWidth="1"/>
    <col min="5899" max="5899" width="11.85546875" style="138" customWidth="1"/>
    <col min="5900" max="5900" width="15.85546875" style="138" customWidth="1"/>
    <col min="5901" max="5901" width="9.7109375" style="138" customWidth="1"/>
    <col min="5902" max="5902" width="11" style="138" customWidth="1"/>
    <col min="5903" max="5903" width="13.5703125" style="138" customWidth="1"/>
    <col min="5904" max="5904" width="13" style="138" customWidth="1"/>
    <col min="5905" max="5905" width="14.140625" style="138" customWidth="1"/>
    <col min="5906" max="5906" width="5.28515625" style="138" customWidth="1"/>
    <col min="5907" max="5907" width="10" style="138" customWidth="1"/>
    <col min="5908" max="5908" width="10.140625" style="138" customWidth="1"/>
    <col min="5909" max="6144" width="14.28515625" style="138"/>
    <col min="6145" max="6145" width="2" style="138" customWidth="1"/>
    <col min="6146" max="6146" width="14.42578125" style="138" customWidth="1"/>
    <col min="6147" max="6147" width="3.28515625" style="138" customWidth="1"/>
    <col min="6148" max="6148" width="61.5703125" style="138" customWidth="1"/>
    <col min="6149" max="6149" width="13.140625" style="138" bestFit="1" customWidth="1"/>
    <col min="6150" max="6150" width="10.28515625" style="138" bestFit="1" customWidth="1"/>
    <col min="6151" max="6151" width="11.42578125" style="138" bestFit="1" customWidth="1"/>
    <col min="6152" max="6152" width="33.7109375" style="138" customWidth="1"/>
    <col min="6153" max="6153" width="10.85546875" style="138" customWidth="1"/>
    <col min="6154" max="6154" width="0" style="138" hidden="1" customWidth="1"/>
    <col min="6155" max="6155" width="11.85546875" style="138" customWidth="1"/>
    <col min="6156" max="6156" width="15.85546875" style="138" customWidth="1"/>
    <col min="6157" max="6157" width="9.7109375" style="138" customWidth="1"/>
    <col min="6158" max="6158" width="11" style="138" customWidth="1"/>
    <col min="6159" max="6159" width="13.5703125" style="138" customWidth="1"/>
    <col min="6160" max="6160" width="13" style="138" customWidth="1"/>
    <col min="6161" max="6161" width="14.140625" style="138" customWidth="1"/>
    <col min="6162" max="6162" width="5.28515625" style="138" customWidth="1"/>
    <col min="6163" max="6163" width="10" style="138" customWidth="1"/>
    <col min="6164" max="6164" width="10.140625" style="138" customWidth="1"/>
    <col min="6165" max="6400" width="14.28515625" style="138"/>
    <col min="6401" max="6401" width="2" style="138" customWidth="1"/>
    <col min="6402" max="6402" width="14.42578125" style="138" customWidth="1"/>
    <col min="6403" max="6403" width="3.28515625" style="138" customWidth="1"/>
    <col min="6404" max="6404" width="61.5703125" style="138" customWidth="1"/>
    <col min="6405" max="6405" width="13.140625" style="138" bestFit="1" customWidth="1"/>
    <col min="6406" max="6406" width="10.28515625" style="138" bestFit="1" customWidth="1"/>
    <col min="6407" max="6407" width="11.42578125" style="138" bestFit="1" customWidth="1"/>
    <col min="6408" max="6408" width="33.7109375" style="138" customWidth="1"/>
    <col min="6409" max="6409" width="10.85546875" style="138" customWidth="1"/>
    <col min="6410" max="6410" width="0" style="138" hidden="1" customWidth="1"/>
    <col min="6411" max="6411" width="11.85546875" style="138" customWidth="1"/>
    <col min="6412" max="6412" width="15.85546875" style="138" customWidth="1"/>
    <col min="6413" max="6413" width="9.7109375" style="138" customWidth="1"/>
    <col min="6414" max="6414" width="11" style="138" customWidth="1"/>
    <col min="6415" max="6415" width="13.5703125" style="138" customWidth="1"/>
    <col min="6416" max="6416" width="13" style="138" customWidth="1"/>
    <col min="6417" max="6417" width="14.140625" style="138" customWidth="1"/>
    <col min="6418" max="6418" width="5.28515625" style="138" customWidth="1"/>
    <col min="6419" max="6419" width="10" style="138" customWidth="1"/>
    <col min="6420" max="6420" width="10.140625" style="138" customWidth="1"/>
    <col min="6421" max="6656" width="14.28515625" style="138"/>
    <col min="6657" max="6657" width="2" style="138" customWidth="1"/>
    <col min="6658" max="6658" width="14.42578125" style="138" customWidth="1"/>
    <col min="6659" max="6659" width="3.28515625" style="138" customWidth="1"/>
    <col min="6660" max="6660" width="61.5703125" style="138" customWidth="1"/>
    <col min="6661" max="6661" width="13.140625" style="138" bestFit="1" customWidth="1"/>
    <col min="6662" max="6662" width="10.28515625" style="138" bestFit="1" customWidth="1"/>
    <col min="6663" max="6663" width="11.42578125" style="138" bestFit="1" customWidth="1"/>
    <col min="6664" max="6664" width="33.7109375" style="138" customWidth="1"/>
    <col min="6665" max="6665" width="10.85546875" style="138" customWidth="1"/>
    <col min="6666" max="6666" width="0" style="138" hidden="1" customWidth="1"/>
    <col min="6667" max="6667" width="11.85546875" style="138" customWidth="1"/>
    <col min="6668" max="6668" width="15.85546875" style="138" customWidth="1"/>
    <col min="6669" max="6669" width="9.7109375" style="138" customWidth="1"/>
    <col min="6670" max="6670" width="11" style="138" customWidth="1"/>
    <col min="6671" max="6671" width="13.5703125" style="138" customWidth="1"/>
    <col min="6672" max="6672" width="13" style="138" customWidth="1"/>
    <col min="6673" max="6673" width="14.140625" style="138" customWidth="1"/>
    <col min="6674" max="6674" width="5.28515625" style="138" customWidth="1"/>
    <col min="6675" max="6675" width="10" style="138" customWidth="1"/>
    <col min="6676" max="6676" width="10.140625" style="138" customWidth="1"/>
    <col min="6677" max="6912" width="14.28515625" style="138"/>
    <col min="6913" max="6913" width="2" style="138" customWidth="1"/>
    <col min="6914" max="6914" width="14.42578125" style="138" customWidth="1"/>
    <col min="6915" max="6915" width="3.28515625" style="138" customWidth="1"/>
    <col min="6916" max="6916" width="61.5703125" style="138" customWidth="1"/>
    <col min="6917" max="6917" width="13.140625" style="138" bestFit="1" customWidth="1"/>
    <col min="6918" max="6918" width="10.28515625" style="138" bestFit="1" customWidth="1"/>
    <col min="6919" max="6919" width="11.42578125" style="138" bestFit="1" customWidth="1"/>
    <col min="6920" max="6920" width="33.7109375" style="138" customWidth="1"/>
    <col min="6921" max="6921" width="10.85546875" style="138" customWidth="1"/>
    <col min="6922" max="6922" width="0" style="138" hidden="1" customWidth="1"/>
    <col min="6923" max="6923" width="11.85546875" style="138" customWidth="1"/>
    <col min="6924" max="6924" width="15.85546875" style="138" customWidth="1"/>
    <col min="6925" max="6925" width="9.7109375" style="138" customWidth="1"/>
    <col min="6926" max="6926" width="11" style="138" customWidth="1"/>
    <col min="6927" max="6927" width="13.5703125" style="138" customWidth="1"/>
    <col min="6928" max="6928" width="13" style="138" customWidth="1"/>
    <col min="6929" max="6929" width="14.140625" style="138" customWidth="1"/>
    <col min="6930" max="6930" width="5.28515625" style="138" customWidth="1"/>
    <col min="6931" max="6931" width="10" style="138" customWidth="1"/>
    <col min="6932" max="6932" width="10.140625" style="138" customWidth="1"/>
    <col min="6933" max="7168" width="14.28515625" style="138"/>
    <col min="7169" max="7169" width="2" style="138" customWidth="1"/>
    <col min="7170" max="7170" width="14.42578125" style="138" customWidth="1"/>
    <col min="7171" max="7171" width="3.28515625" style="138" customWidth="1"/>
    <col min="7172" max="7172" width="61.5703125" style="138" customWidth="1"/>
    <col min="7173" max="7173" width="13.140625" style="138" bestFit="1" customWidth="1"/>
    <col min="7174" max="7174" width="10.28515625" style="138" bestFit="1" customWidth="1"/>
    <col min="7175" max="7175" width="11.42578125" style="138" bestFit="1" customWidth="1"/>
    <col min="7176" max="7176" width="33.7109375" style="138" customWidth="1"/>
    <col min="7177" max="7177" width="10.85546875" style="138" customWidth="1"/>
    <col min="7178" max="7178" width="0" style="138" hidden="1" customWidth="1"/>
    <col min="7179" max="7179" width="11.85546875" style="138" customWidth="1"/>
    <col min="7180" max="7180" width="15.85546875" style="138" customWidth="1"/>
    <col min="7181" max="7181" width="9.7109375" style="138" customWidth="1"/>
    <col min="7182" max="7182" width="11" style="138" customWidth="1"/>
    <col min="7183" max="7183" width="13.5703125" style="138" customWidth="1"/>
    <col min="7184" max="7184" width="13" style="138" customWidth="1"/>
    <col min="7185" max="7185" width="14.140625" style="138" customWidth="1"/>
    <col min="7186" max="7186" width="5.28515625" style="138" customWidth="1"/>
    <col min="7187" max="7187" width="10" style="138" customWidth="1"/>
    <col min="7188" max="7188" width="10.140625" style="138" customWidth="1"/>
    <col min="7189" max="7424" width="14.28515625" style="138"/>
    <col min="7425" max="7425" width="2" style="138" customWidth="1"/>
    <col min="7426" max="7426" width="14.42578125" style="138" customWidth="1"/>
    <col min="7427" max="7427" width="3.28515625" style="138" customWidth="1"/>
    <col min="7428" max="7428" width="61.5703125" style="138" customWidth="1"/>
    <col min="7429" max="7429" width="13.140625" style="138" bestFit="1" customWidth="1"/>
    <col min="7430" max="7430" width="10.28515625" style="138" bestFit="1" customWidth="1"/>
    <col min="7431" max="7431" width="11.42578125" style="138" bestFit="1" customWidth="1"/>
    <col min="7432" max="7432" width="33.7109375" style="138" customWidth="1"/>
    <col min="7433" max="7433" width="10.85546875" style="138" customWidth="1"/>
    <col min="7434" max="7434" width="0" style="138" hidden="1" customWidth="1"/>
    <col min="7435" max="7435" width="11.85546875" style="138" customWidth="1"/>
    <col min="7436" max="7436" width="15.85546875" style="138" customWidth="1"/>
    <col min="7437" max="7437" width="9.7109375" style="138" customWidth="1"/>
    <col min="7438" max="7438" width="11" style="138" customWidth="1"/>
    <col min="7439" max="7439" width="13.5703125" style="138" customWidth="1"/>
    <col min="7440" max="7440" width="13" style="138" customWidth="1"/>
    <col min="7441" max="7441" width="14.140625" style="138" customWidth="1"/>
    <col min="7442" max="7442" width="5.28515625" style="138" customWidth="1"/>
    <col min="7443" max="7443" width="10" style="138" customWidth="1"/>
    <col min="7444" max="7444" width="10.140625" style="138" customWidth="1"/>
    <col min="7445" max="7680" width="14.28515625" style="138"/>
    <col min="7681" max="7681" width="2" style="138" customWidth="1"/>
    <col min="7682" max="7682" width="14.42578125" style="138" customWidth="1"/>
    <col min="7683" max="7683" width="3.28515625" style="138" customWidth="1"/>
    <col min="7684" max="7684" width="61.5703125" style="138" customWidth="1"/>
    <col min="7685" max="7685" width="13.140625" style="138" bestFit="1" customWidth="1"/>
    <col min="7686" max="7686" width="10.28515625" style="138" bestFit="1" customWidth="1"/>
    <col min="7687" max="7687" width="11.42578125" style="138" bestFit="1" customWidth="1"/>
    <col min="7688" max="7688" width="33.7109375" style="138" customWidth="1"/>
    <col min="7689" max="7689" width="10.85546875" style="138" customWidth="1"/>
    <col min="7690" max="7690" width="0" style="138" hidden="1" customWidth="1"/>
    <col min="7691" max="7691" width="11.85546875" style="138" customWidth="1"/>
    <col min="7692" max="7692" width="15.85546875" style="138" customWidth="1"/>
    <col min="7693" max="7693" width="9.7109375" style="138" customWidth="1"/>
    <col min="7694" max="7694" width="11" style="138" customWidth="1"/>
    <col min="7695" max="7695" width="13.5703125" style="138" customWidth="1"/>
    <col min="7696" max="7696" width="13" style="138" customWidth="1"/>
    <col min="7697" max="7697" width="14.140625" style="138" customWidth="1"/>
    <col min="7698" max="7698" width="5.28515625" style="138" customWidth="1"/>
    <col min="7699" max="7699" width="10" style="138" customWidth="1"/>
    <col min="7700" max="7700" width="10.140625" style="138" customWidth="1"/>
    <col min="7701" max="7936" width="14.28515625" style="138"/>
    <col min="7937" max="7937" width="2" style="138" customWidth="1"/>
    <col min="7938" max="7938" width="14.42578125" style="138" customWidth="1"/>
    <col min="7939" max="7939" width="3.28515625" style="138" customWidth="1"/>
    <col min="7940" max="7940" width="61.5703125" style="138" customWidth="1"/>
    <col min="7941" max="7941" width="13.140625" style="138" bestFit="1" customWidth="1"/>
    <col min="7942" max="7942" width="10.28515625" style="138" bestFit="1" customWidth="1"/>
    <col min="7943" max="7943" width="11.42578125" style="138" bestFit="1" customWidth="1"/>
    <col min="7944" max="7944" width="33.7109375" style="138" customWidth="1"/>
    <col min="7945" max="7945" width="10.85546875" style="138" customWidth="1"/>
    <col min="7946" max="7946" width="0" style="138" hidden="1" customWidth="1"/>
    <col min="7947" max="7947" width="11.85546875" style="138" customWidth="1"/>
    <col min="7948" max="7948" width="15.85546875" style="138" customWidth="1"/>
    <col min="7949" max="7949" width="9.7109375" style="138" customWidth="1"/>
    <col min="7950" max="7950" width="11" style="138" customWidth="1"/>
    <col min="7951" max="7951" width="13.5703125" style="138" customWidth="1"/>
    <col min="7952" max="7952" width="13" style="138" customWidth="1"/>
    <col min="7953" max="7953" width="14.140625" style="138" customWidth="1"/>
    <col min="7954" max="7954" width="5.28515625" style="138" customWidth="1"/>
    <col min="7955" max="7955" width="10" style="138" customWidth="1"/>
    <col min="7956" max="7956" width="10.140625" style="138" customWidth="1"/>
    <col min="7957" max="8192" width="14.28515625" style="138"/>
    <col min="8193" max="8193" width="2" style="138" customWidth="1"/>
    <col min="8194" max="8194" width="14.42578125" style="138" customWidth="1"/>
    <col min="8195" max="8195" width="3.28515625" style="138" customWidth="1"/>
    <col min="8196" max="8196" width="61.5703125" style="138" customWidth="1"/>
    <col min="8197" max="8197" width="13.140625" style="138" bestFit="1" customWidth="1"/>
    <col min="8198" max="8198" width="10.28515625" style="138" bestFit="1" customWidth="1"/>
    <col min="8199" max="8199" width="11.42578125" style="138" bestFit="1" customWidth="1"/>
    <col min="8200" max="8200" width="33.7109375" style="138" customWidth="1"/>
    <col min="8201" max="8201" width="10.85546875" style="138" customWidth="1"/>
    <col min="8202" max="8202" width="0" style="138" hidden="1" customWidth="1"/>
    <col min="8203" max="8203" width="11.85546875" style="138" customWidth="1"/>
    <col min="8204" max="8204" width="15.85546875" style="138" customWidth="1"/>
    <col min="8205" max="8205" width="9.7109375" style="138" customWidth="1"/>
    <col min="8206" max="8206" width="11" style="138" customWidth="1"/>
    <col min="8207" max="8207" width="13.5703125" style="138" customWidth="1"/>
    <col min="8208" max="8208" width="13" style="138" customWidth="1"/>
    <col min="8209" max="8209" width="14.140625" style="138" customWidth="1"/>
    <col min="8210" max="8210" width="5.28515625" style="138" customWidth="1"/>
    <col min="8211" max="8211" width="10" style="138" customWidth="1"/>
    <col min="8212" max="8212" width="10.140625" style="138" customWidth="1"/>
    <col min="8213" max="8448" width="14.28515625" style="138"/>
    <col min="8449" max="8449" width="2" style="138" customWidth="1"/>
    <col min="8450" max="8450" width="14.42578125" style="138" customWidth="1"/>
    <col min="8451" max="8451" width="3.28515625" style="138" customWidth="1"/>
    <col min="8452" max="8452" width="61.5703125" style="138" customWidth="1"/>
    <col min="8453" max="8453" width="13.140625" style="138" bestFit="1" customWidth="1"/>
    <col min="8454" max="8454" width="10.28515625" style="138" bestFit="1" customWidth="1"/>
    <col min="8455" max="8455" width="11.42578125" style="138" bestFit="1" customWidth="1"/>
    <col min="8456" max="8456" width="33.7109375" style="138" customWidth="1"/>
    <col min="8457" max="8457" width="10.85546875" style="138" customWidth="1"/>
    <col min="8458" max="8458" width="0" style="138" hidden="1" customWidth="1"/>
    <col min="8459" max="8459" width="11.85546875" style="138" customWidth="1"/>
    <col min="8460" max="8460" width="15.85546875" style="138" customWidth="1"/>
    <col min="8461" max="8461" width="9.7109375" style="138" customWidth="1"/>
    <col min="8462" max="8462" width="11" style="138" customWidth="1"/>
    <col min="8463" max="8463" width="13.5703125" style="138" customWidth="1"/>
    <col min="8464" max="8464" width="13" style="138" customWidth="1"/>
    <col min="8465" max="8465" width="14.140625" style="138" customWidth="1"/>
    <col min="8466" max="8466" width="5.28515625" style="138" customWidth="1"/>
    <col min="8467" max="8467" width="10" style="138" customWidth="1"/>
    <col min="8468" max="8468" width="10.140625" style="138" customWidth="1"/>
    <col min="8469" max="8704" width="14.28515625" style="138"/>
    <col min="8705" max="8705" width="2" style="138" customWidth="1"/>
    <col min="8706" max="8706" width="14.42578125" style="138" customWidth="1"/>
    <col min="8707" max="8707" width="3.28515625" style="138" customWidth="1"/>
    <col min="8708" max="8708" width="61.5703125" style="138" customWidth="1"/>
    <col min="8709" max="8709" width="13.140625" style="138" bestFit="1" customWidth="1"/>
    <col min="8710" max="8710" width="10.28515625" style="138" bestFit="1" customWidth="1"/>
    <col min="8711" max="8711" width="11.42578125" style="138" bestFit="1" customWidth="1"/>
    <col min="8712" max="8712" width="33.7109375" style="138" customWidth="1"/>
    <col min="8713" max="8713" width="10.85546875" style="138" customWidth="1"/>
    <col min="8714" max="8714" width="0" style="138" hidden="1" customWidth="1"/>
    <col min="8715" max="8715" width="11.85546875" style="138" customWidth="1"/>
    <col min="8716" max="8716" width="15.85546875" style="138" customWidth="1"/>
    <col min="8717" max="8717" width="9.7109375" style="138" customWidth="1"/>
    <col min="8718" max="8718" width="11" style="138" customWidth="1"/>
    <col min="8719" max="8719" width="13.5703125" style="138" customWidth="1"/>
    <col min="8720" max="8720" width="13" style="138" customWidth="1"/>
    <col min="8721" max="8721" width="14.140625" style="138" customWidth="1"/>
    <col min="8722" max="8722" width="5.28515625" style="138" customWidth="1"/>
    <col min="8723" max="8723" width="10" style="138" customWidth="1"/>
    <col min="8724" max="8724" width="10.140625" style="138" customWidth="1"/>
    <col min="8725" max="8960" width="14.28515625" style="138"/>
    <col min="8961" max="8961" width="2" style="138" customWidth="1"/>
    <col min="8962" max="8962" width="14.42578125" style="138" customWidth="1"/>
    <col min="8963" max="8963" width="3.28515625" style="138" customWidth="1"/>
    <col min="8964" max="8964" width="61.5703125" style="138" customWidth="1"/>
    <col min="8965" max="8965" width="13.140625" style="138" bestFit="1" customWidth="1"/>
    <col min="8966" max="8966" width="10.28515625" style="138" bestFit="1" customWidth="1"/>
    <col min="8967" max="8967" width="11.42578125" style="138" bestFit="1" customWidth="1"/>
    <col min="8968" max="8968" width="33.7109375" style="138" customWidth="1"/>
    <col min="8969" max="8969" width="10.85546875" style="138" customWidth="1"/>
    <col min="8970" max="8970" width="0" style="138" hidden="1" customWidth="1"/>
    <col min="8971" max="8971" width="11.85546875" style="138" customWidth="1"/>
    <col min="8972" max="8972" width="15.85546875" style="138" customWidth="1"/>
    <col min="8973" max="8973" width="9.7109375" style="138" customWidth="1"/>
    <col min="8974" max="8974" width="11" style="138" customWidth="1"/>
    <col min="8975" max="8975" width="13.5703125" style="138" customWidth="1"/>
    <col min="8976" max="8976" width="13" style="138" customWidth="1"/>
    <col min="8977" max="8977" width="14.140625" style="138" customWidth="1"/>
    <col min="8978" max="8978" width="5.28515625" style="138" customWidth="1"/>
    <col min="8979" max="8979" width="10" style="138" customWidth="1"/>
    <col min="8980" max="8980" width="10.140625" style="138" customWidth="1"/>
    <col min="8981" max="9216" width="14.28515625" style="138"/>
    <col min="9217" max="9217" width="2" style="138" customWidth="1"/>
    <col min="9218" max="9218" width="14.42578125" style="138" customWidth="1"/>
    <col min="9219" max="9219" width="3.28515625" style="138" customWidth="1"/>
    <col min="9220" max="9220" width="61.5703125" style="138" customWidth="1"/>
    <col min="9221" max="9221" width="13.140625" style="138" bestFit="1" customWidth="1"/>
    <col min="9222" max="9222" width="10.28515625" style="138" bestFit="1" customWidth="1"/>
    <col min="9223" max="9223" width="11.42578125" style="138" bestFit="1" customWidth="1"/>
    <col min="9224" max="9224" width="33.7109375" style="138" customWidth="1"/>
    <col min="9225" max="9225" width="10.85546875" style="138" customWidth="1"/>
    <col min="9226" max="9226" width="0" style="138" hidden="1" customWidth="1"/>
    <col min="9227" max="9227" width="11.85546875" style="138" customWidth="1"/>
    <col min="9228" max="9228" width="15.85546875" style="138" customWidth="1"/>
    <col min="9229" max="9229" width="9.7109375" style="138" customWidth="1"/>
    <col min="9230" max="9230" width="11" style="138" customWidth="1"/>
    <col min="9231" max="9231" width="13.5703125" style="138" customWidth="1"/>
    <col min="9232" max="9232" width="13" style="138" customWidth="1"/>
    <col min="9233" max="9233" width="14.140625" style="138" customWidth="1"/>
    <col min="9234" max="9234" width="5.28515625" style="138" customWidth="1"/>
    <col min="9235" max="9235" width="10" style="138" customWidth="1"/>
    <col min="9236" max="9236" width="10.140625" style="138" customWidth="1"/>
    <col min="9237" max="9472" width="14.28515625" style="138"/>
    <col min="9473" max="9473" width="2" style="138" customWidth="1"/>
    <col min="9474" max="9474" width="14.42578125" style="138" customWidth="1"/>
    <col min="9475" max="9475" width="3.28515625" style="138" customWidth="1"/>
    <col min="9476" max="9476" width="61.5703125" style="138" customWidth="1"/>
    <col min="9477" max="9477" width="13.140625" style="138" bestFit="1" customWidth="1"/>
    <col min="9478" max="9478" width="10.28515625" style="138" bestFit="1" customWidth="1"/>
    <col min="9479" max="9479" width="11.42578125" style="138" bestFit="1" customWidth="1"/>
    <col min="9480" max="9480" width="33.7109375" style="138" customWidth="1"/>
    <col min="9481" max="9481" width="10.85546875" style="138" customWidth="1"/>
    <col min="9482" max="9482" width="0" style="138" hidden="1" customWidth="1"/>
    <col min="9483" max="9483" width="11.85546875" style="138" customWidth="1"/>
    <col min="9484" max="9484" width="15.85546875" style="138" customWidth="1"/>
    <col min="9485" max="9485" width="9.7109375" style="138" customWidth="1"/>
    <col min="9486" max="9486" width="11" style="138" customWidth="1"/>
    <col min="9487" max="9487" width="13.5703125" style="138" customWidth="1"/>
    <col min="9488" max="9488" width="13" style="138" customWidth="1"/>
    <col min="9489" max="9489" width="14.140625" style="138" customWidth="1"/>
    <col min="9490" max="9490" width="5.28515625" style="138" customWidth="1"/>
    <col min="9491" max="9491" width="10" style="138" customWidth="1"/>
    <col min="9492" max="9492" width="10.140625" style="138" customWidth="1"/>
    <col min="9493" max="9728" width="14.28515625" style="138"/>
    <col min="9729" max="9729" width="2" style="138" customWidth="1"/>
    <col min="9730" max="9730" width="14.42578125" style="138" customWidth="1"/>
    <col min="9731" max="9731" width="3.28515625" style="138" customWidth="1"/>
    <col min="9732" max="9732" width="61.5703125" style="138" customWidth="1"/>
    <col min="9733" max="9733" width="13.140625" style="138" bestFit="1" customWidth="1"/>
    <col min="9734" max="9734" width="10.28515625" style="138" bestFit="1" customWidth="1"/>
    <col min="9735" max="9735" width="11.42578125" style="138" bestFit="1" customWidth="1"/>
    <col min="9736" max="9736" width="33.7109375" style="138" customWidth="1"/>
    <col min="9737" max="9737" width="10.85546875" style="138" customWidth="1"/>
    <col min="9738" max="9738" width="0" style="138" hidden="1" customWidth="1"/>
    <col min="9739" max="9739" width="11.85546875" style="138" customWidth="1"/>
    <col min="9740" max="9740" width="15.85546875" style="138" customWidth="1"/>
    <col min="9741" max="9741" width="9.7109375" style="138" customWidth="1"/>
    <col min="9742" max="9742" width="11" style="138" customWidth="1"/>
    <col min="9743" max="9743" width="13.5703125" style="138" customWidth="1"/>
    <col min="9744" max="9744" width="13" style="138" customWidth="1"/>
    <col min="9745" max="9745" width="14.140625" style="138" customWidth="1"/>
    <col min="9746" max="9746" width="5.28515625" style="138" customWidth="1"/>
    <col min="9747" max="9747" width="10" style="138" customWidth="1"/>
    <col min="9748" max="9748" width="10.140625" style="138" customWidth="1"/>
    <col min="9749" max="9984" width="14.28515625" style="138"/>
    <col min="9985" max="9985" width="2" style="138" customWidth="1"/>
    <col min="9986" max="9986" width="14.42578125" style="138" customWidth="1"/>
    <col min="9987" max="9987" width="3.28515625" style="138" customWidth="1"/>
    <col min="9988" max="9988" width="61.5703125" style="138" customWidth="1"/>
    <col min="9989" max="9989" width="13.140625" style="138" bestFit="1" customWidth="1"/>
    <col min="9990" max="9990" width="10.28515625" style="138" bestFit="1" customWidth="1"/>
    <col min="9991" max="9991" width="11.42578125" style="138" bestFit="1" customWidth="1"/>
    <col min="9992" max="9992" width="33.7109375" style="138" customWidth="1"/>
    <col min="9993" max="9993" width="10.85546875" style="138" customWidth="1"/>
    <col min="9994" max="9994" width="0" style="138" hidden="1" customWidth="1"/>
    <col min="9995" max="9995" width="11.85546875" style="138" customWidth="1"/>
    <col min="9996" max="9996" width="15.85546875" style="138" customWidth="1"/>
    <col min="9997" max="9997" width="9.7109375" style="138" customWidth="1"/>
    <col min="9998" max="9998" width="11" style="138" customWidth="1"/>
    <col min="9999" max="9999" width="13.5703125" style="138" customWidth="1"/>
    <col min="10000" max="10000" width="13" style="138" customWidth="1"/>
    <col min="10001" max="10001" width="14.140625" style="138" customWidth="1"/>
    <col min="10002" max="10002" width="5.28515625" style="138" customWidth="1"/>
    <col min="10003" max="10003" width="10" style="138" customWidth="1"/>
    <col min="10004" max="10004" width="10.140625" style="138" customWidth="1"/>
    <col min="10005" max="10240" width="14.28515625" style="138"/>
    <col min="10241" max="10241" width="2" style="138" customWidth="1"/>
    <col min="10242" max="10242" width="14.42578125" style="138" customWidth="1"/>
    <col min="10243" max="10243" width="3.28515625" style="138" customWidth="1"/>
    <col min="10244" max="10244" width="61.5703125" style="138" customWidth="1"/>
    <col min="10245" max="10245" width="13.140625" style="138" bestFit="1" customWidth="1"/>
    <col min="10246" max="10246" width="10.28515625" style="138" bestFit="1" customWidth="1"/>
    <col min="10247" max="10247" width="11.42578125" style="138" bestFit="1" customWidth="1"/>
    <col min="10248" max="10248" width="33.7109375" style="138" customWidth="1"/>
    <col min="10249" max="10249" width="10.85546875" style="138" customWidth="1"/>
    <col min="10250" max="10250" width="0" style="138" hidden="1" customWidth="1"/>
    <col min="10251" max="10251" width="11.85546875" style="138" customWidth="1"/>
    <col min="10252" max="10252" width="15.85546875" style="138" customWidth="1"/>
    <col min="10253" max="10253" width="9.7109375" style="138" customWidth="1"/>
    <col min="10254" max="10254" width="11" style="138" customWidth="1"/>
    <col min="10255" max="10255" width="13.5703125" style="138" customWidth="1"/>
    <col min="10256" max="10256" width="13" style="138" customWidth="1"/>
    <col min="10257" max="10257" width="14.140625" style="138" customWidth="1"/>
    <col min="10258" max="10258" width="5.28515625" style="138" customWidth="1"/>
    <col min="10259" max="10259" width="10" style="138" customWidth="1"/>
    <col min="10260" max="10260" width="10.140625" style="138" customWidth="1"/>
    <col min="10261" max="10496" width="14.28515625" style="138"/>
    <col min="10497" max="10497" width="2" style="138" customWidth="1"/>
    <col min="10498" max="10498" width="14.42578125" style="138" customWidth="1"/>
    <col min="10499" max="10499" width="3.28515625" style="138" customWidth="1"/>
    <col min="10500" max="10500" width="61.5703125" style="138" customWidth="1"/>
    <col min="10501" max="10501" width="13.140625" style="138" bestFit="1" customWidth="1"/>
    <col min="10502" max="10502" width="10.28515625" style="138" bestFit="1" customWidth="1"/>
    <col min="10503" max="10503" width="11.42578125" style="138" bestFit="1" customWidth="1"/>
    <col min="10504" max="10504" width="33.7109375" style="138" customWidth="1"/>
    <col min="10505" max="10505" width="10.85546875" style="138" customWidth="1"/>
    <col min="10506" max="10506" width="0" style="138" hidden="1" customWidth="1"/>
    <col min="10507" max="10507" width="11.85546875" style="138" customWidth="1"/>
    <col min="10508" max="10508" width="15.85546875" style="138" customWidth="1"/>
    <col min="10509" max="10509" width="9.7109375" style="138" customWidth="1"/>
    <col min="10510" max="10510" width="11" style="138" customWidth="1"/>
    <col min="10511" max="10511" width="13.5703125" style="138" customWidth="1"/>
    <col min="10512" max="10512" width="13" style="138" customWidth="1"/>
    <col min="10513" max="10513" width="14.140625" style="138" customWidth="1"/>
    <col min="10514" max="10514" width="5.28515625" style="138" customWidth="1"/>
    <col min="10515" max="10515" width="10" style="138" customWidth="1"/>
    <col min="10516" max="10516" width="10.140625" style="138" customWidth="1"/>
    <col min="10517" max="10752" width="14.28515625" style="138"/>
    <col min="10753" max="10753" width="2" style="138" customWidth="1"/>
    <col min="10754" max="10754" width="14.42578125" style="138" customWidth="1"/>
    <col min="10755" max="10755" width="3.28515625" style="138" customWidth="1"/>
    <col min="10756" max="10756" width="61.5703125" style="138" customWidth="1"/>
    <col min="10757" max="10757" width="13.140625" style="138" bestFit="1" customWidth="1"/>
    <col min="10758" max="10758" width="10.28515625" style="138" bestFit="1" customWidth="1"/>
    <col min="10759" max="10759" width="11.42578125" style="138" bestFit="1" customWidth="1"/>
    <col min="10760" max="10760" width="33.7109375" style="138" customWidth="1"/>
    <col min="10761" max="10761" width="10.85546875" style="138" customWidth="1"/>
    <col min="10762" max="10762" width="0" style="138" hidden="1" customWidth="1"/>
    <col min="10763" max="10763" width="11.85546875" style="138" customWidth="1"/>
    <col min="10764" max="10764" width="15.85546875" style="138" customWidth="1"/>
    <col min="10765" max="10765" width="9.7109375" style="138" customWidth="1"/>
    <col min="10766" max="10766" width="11" style="138" customWidth="1"/>
    <col min="10767" max="10767" width="13.5703125" style="138" customWidth="1"/>
    <col min="10768" max="10768" width="13" style="138" customWidth="1"/>
    <col min="10769" max="10769" width="14.140625" style="138" customWidth="1"/>
    <col min="10770" max="10770" width="5.28515625" style="138" customWidth="1"/>
    <col min="10771" max="10771" width="10" style="138" customWidth="1"/>
    <col min="10772" max="10772" width="10.140625" style="138" customWidth="1"/>
    <col min="10773" max="11008" width="14.28515625" style="138"/>
    <col min="11009" max="11009" width="2" style="138" customWidth="1"/>
    <col min="11010" max="11010" width="14.42578125" style="138" customWidth="1"/>
    <col min="11011" max="11011" width="3.28515625" style="138" customWidth="1"/>
    <col min="11012" max="11012" width="61.5703125" style="138" customWidth="1"/>
    <col min="11013" max="11013" width="13.140625" style="138" bestFit="1" customWidth="1"/>
    <col min="11014" max="11014" width="10.28515625" style="138" bestFit="1" customWidth="1"/>
    <col min="11015" max="11015" width="11.42578125" style="138" bestFit="1" customWidth="1"/>
    <col min="11016" max="11016" width="33.7109375" style="138" customWidth="1"/>
    <col min="11017" max="11017" width="10.85546875" style="138" customWidth="1"/>
    <col min="11018" max="11018" width="0" style="138" hidden="1" customWidth="1"/>
    <col min="11019" max="11019" width="11.85546875" style="138" customWidth="1"/>
    <col min="11020" max="11020" width="15.85546875" style="138" customWidth="1"/>
    <col min="11021" max="11021" width="9.7109375" style="138" customWidth="1"/>
    <col min="11022" max="11022" width="11" style="138" customWidth="1"/>
    <col min="11023" max="11023" width="13.5703125" style="138" customWidth="1"/>
    <col min="11024" max="11024" width="13" style="138" customWidth="1"/>
    <col min="11025" max="11025" width="14.140625" style="138" customWidth="1"/>
    <col min="11026" max="11026" width="5.28515625" style="138" customWidth="1"/>
    <col min="11027" max="11027" width="10" style="138" customWidth="1"/>
    <col min="11028" max="11028" width="10.140625" style="138" customWidth="1"/>
    <col min="11029" max="11264" width="14.28515625" style="138"/>
    <col min="11265" max="11265" width="2" style="138" customWidth="1"/>
    <col min="11266" max="11266" width="14.42578125" style="138" customWidth="1"/>
    <col min="11267" max="11267" width="3.28515625" style="138" customWidth="1"/>
    <col min="11268" max="11268" width="61.5703125" style="138" customWidth="1"/>
    <col min="11269" max="11269" width="13.140625" style="138" bestFit="1" customWidth="1"/>
    <col min="11270" max="11270" width="10.28515625" style="138" bestFit="1" customWidth="1"/>
    <col min="11271" max="11271" width="11.42578125" style="138" bestFit="1" customWidth="1"/>
    <col min="11272" max="11272" width="33.7109375" style="138" customWidth="1"/>
    <col min="11273" max="11273" width="10.85546875" style="138" customWidth="1"/>
    <col min="11274" max="11274" width="0" style="138" hidden="1" customWidth="1"/>
    <col min="11275" max="11275" width="11.85546875" style="138" customWidth="1"/>
    <col min="11276" max="11276" width="15.85546875" style="138" customWidth="1"/>
    <col min="11277" max="11277" width="9.7109375" style="138" customWidth="1"/>
    <col min="11278" max="11278" width="11" style="138" customWidth="1"/>
    <col min="11279" max="11279" width="13.5703125" style="138" customWidth="1"/>
    <col min="11280" max="11280" width="13" style="138" customWidth="1"/>
    <col min="11281" max="11281" width="14.140625" style="138" customWidth="1"/>
    <col min="11282" max="11282" width="5.28515625" style="138" customWidth="1"/>
    <col min="11283" max="11283" width="10" style="138" customWidth="1"/>
    <col min="11284" max="11284" width="10.140625" style="138" customWidth="1"/>
    <col min="11285" max="11520" width="14.28515625" style="138"/>
    <col min="11521" max="11521" width="2" style="138" customWidth="1"/>
    <col min="11522" max="11522" width="14.42578125" style="138" customWidth="1"/>
    <col min="11523" max="11523" width="3.28515625" style="138" customWidth="1"/>
    <col min="11524" max="11524" width="61.5703125" style="138" customWidth="1"/>
    <col min="11525" max="11525" width="13.140625" style="138" bestFit="1" customWidth="1"/>
    <col min="11526" max="11526" width="10.28515625" style="138" bestFit="1" customWidth="1"/>
    <col min="11527" max="11527" width="11.42578125" style="138" bestFit="1" customWidth="1"/>
    <col min="11528" max="11528" width="33.7109375" style="138" customWidth="1"/>
    <col min="11529" max="11529" width="10.85546875" style="138" customWidth="1"/>
    <col min="11530" max="11530" width="0" style="138" hidden="1" customWidth="1"/>
    <col min="11531" max="11531" width="11.85546875" style="138" customWidth="1"/>
    <col min="11532" max="11532" width="15.85546875" style="138" customWidth="1"/>
    <col min="11533" max="11533" width="9.7109375" style="138" customWidth="1"/>
    <col min="11534" max="11534" width="11" style="138" customWidth="1"/>
    <col min="11535" max="11535" width="13.5703125" style="138" customWidth="1"/>
    <col min="11536" max="11536" width="13" style="138" customWidth="1"/>
    <col min="11537" max="11537" width="14.140625" style="138" customWidth="1"/>
    <col min="11538" max="11538" width="5.28515625" style="138" customWidth="1"/>
    <col min="11539" max="11539" width="10" style="138" customWidth="1"/>
    <col min="11540" max="11540" width="10.140625" style="138" customWidth="1"/>
    <col min="11541" max="11776" width="14.28515625" style="138"/>
    <col min="11777" max="11777" width="2" style="138" customWidth="1"/>
    <col min="11778" max="11778" width="14.42578125" style="138" customWidth="1"/>
    <col min="11779" max="11779" width="3.28515625" style="138" customWidth="1"/>
    <col min="11780" max="11780" width="61.5703125" style="138" customWidth="1"/>
    <col min="11781" max="11781" width="13.140625" style="138" bestFit="1" customWidth="1"/>
    <col min="11782" max="11782" width="10.28515625" style="138" bestFit="1" customWidth="1"/>
    <col min="11783" max="11783" width="11.42578125" style="138" bestFit="1" customWidth="1"/>
    <col min="11784" max="11784" width="33.7109375" style="138" customWidth="1"/>
    <col min="11785" max="11785" width="10.85546875" style="138" customWidth="1"/>
    <col min="11786" max="11786" width="0" style="138" hidden="1" customWidth="1"/>
    <col min="11787" max="11787" width="11.85546875" style="138" customWidth="1"/>
    <col min="11788" max="11788" width="15.85546875" style="138" customWidth="1"/>
    <col min="11789" max="11789" width="9.7109375" style="138" customWidth="1"/>
    <col min="11790" max="11790" width="11" style="138" customWidth="1"/>
    <col min="11791" max="11791" width="13.5703125" style="138" customWidth="1"/>
    <col min="11792" max="11792" width="13" style="138" customWidth="1"/>
    <col min="11793" max="11793" width="14.140625" style="138" customWidth="1"/>
    <col min="11794" max="11794" width="5.28515625" style="138" customWidth="1"/>
    <col min="11795" max="11795" width="10" style="138" customWidth="1"/>
    <col min="11796" max="11796" width="10.140625" style="138" customWidth="1"/>
    <col min="11797" max="12032" width="14.28515625" style="138"/>
    <col min="12033" max="12033" width="2" style="138" customWidth="1"/>
    <col min="12034" max="12034" width="14.42578125" style="138" customWidth="1"/>
    <col min="12035" max="12035" width="3.28515625" style="138" customWidth="1"/>
    <col min="12036" max="12036" width="61.5703125" style="138" customWidth="1"/>
    <col min="12037" max="12037" width="13.140625" style="138" bestFit="1" customWidth="1"/>
    <col min="12038" max="12038" width="10.28515625" style="138" bestFit="1" customWidth="1"/>
    <col min="12039" max="12039" width="11.42578125" style="138" bestFit="1" customWidth="1"/>
    <col min="12040" max="12040" width="33.7109375" style="138" customWidth="1"/>
    <col min="12041" max="12041" width="10.85546875" style="138" customWidth="1"/>
    <col min="12042" max="12042" width="0" style="138" hidden="1" customWidth="1"/>
    <col min="12043" max="12043" width="11.85546875" style="138" customWidth="1"/>
    <col min="12044" max="12044" width="15.85546875" style="138" customWidth="1"/>
    <col min="12045" max="12045" width="9.7109375" style="138" customWidth="1"/>
    <col min="12046" max="12046" width="11" style="138" customWidth="1"/>
    <col min="12047" max="12047" width="13.5703125" style="138" customWidth="1"/>
    <col min="12048" max="12048" width="13" style="138" customWidth="1"/>
    <col min="12049" max="12049" width="14.140625" style="138" customWidth="1"/>
    <col min="12050" max="12050" width="5.28515625" style="138" customWidth="1"/>
    <col min="12051" max="12051" width="10" style="138" customWidth="1"/>
    <col min="12052" max="12052" width="10.140625" style="138" customWidth="1"/>
    <col min="12053" max="12288" width="14.28515625" style="138"/>
    <col min="12289" max="12289" width="2" style="138" customWidth="1"/>
    <col min="12290" max="12290" width="14.42578125" style="138" customWidth="1"/>
    <col min="12291" max="12291" width="3.28515625" style="138" customWidth="1"/>
    <col min="12292" max="12292" width="61.5703125" style="138" customWidth="1"/>
    <col min="12293" max="12293" width="13.140625" style="138" bestFit="1" customWidth="1"/>
    <col min="12294" max="12294" width="10.28515625" style="138" bestFit="1" customWidth="1"/>
    <col min="12295" max="12295" width="11.42578125" style="138" bestFit="1" customWidth="1"/>
    <col min="12296" max="12296" width="33.7109375" style="138" customWidth="1"/>
    <col min="12297" max="12297" width="10.85546875" style="138" customWidth="1"/>
    <col min="12298" max="12298" width="0" style="138" hidden="1" customWidth="1"/>
    <col min="12299" max="12299" width="11.85546875" style="138" customWidth="1"/>
    <col min="12300" max="12300" width="15.85546875" style="138" customWidth="1"/>
    <col min="12301" max="12301" width="9.7109375" style="138" customWidth="1"/>
    <col min="12302" max="12302" width="11" style="138" customWidth="1"/>
    <col min="12303" max="12303" width="13.5703125" style="138" customWidth="1"/>
    <col min="12304" max="12304" width="13" style="138" customWidth="1"/>
    <col min="12305" max="12305" width="14.140625" style="138" customWidth="1"/>
    <col min="12306" max="12306" width="5.28515625" style="138" customWidth="1"/>
    <col min="12307" max="12307" width="10" style="138" customWidth="1"/>
    <col min="12308" max="12308" width="10.140625" style="138" customWidth="1"/>
    <col min="12309" max="12544" width="14.28515625" style="138"/>
    <col min="12545" max="12545" width="2" style="138" customWidth="1"/>
    <col min="12546" max="12546" width="14.42578125" style="138" customWidth="1"/>
    <col min="12547" max="12547" width="3.28515625" style="138" customWidth="1"/>
    <col min="12548" max="12548" width="61.5703125" style="138" customWidth="1"/>
    <col min="12549" max="12549" width="13.140625" style="138" bestFit="1" customWidth="1"/>
    <col min="12550" max="12550" width="10.28515625" style="138" bestFit="1" customWidth="1"/>
    <col min="12551" max="12551" width="11.42578125" style="138" bestFit="1" customWidth="1"/>
    <col min="12552" max="12552" width="33.7109375" style="138" customWidth="1"/>
    <col min="12553" max="12553" width="10.85546875" style="138" customWidth="1"/>
    <col min="12554" max="12554" width="0" style="138" hidden="1" customWidth="1"/>
    <col min="12555" max="12555" width="11.85546875" style="138" customWidth="1"/>
    <col min="12556" max="12556" width="15.85546875" style="138" customWidth="1"/>
    <col min="12557" max="12557" width="9.7109375" style="138" customWidth="1"/>
    <col min="12558" max="12558" width="11" style="138" customWidth="1"/>
    <col min="12559" max="12559" width="13.5703125" style="138" customWidth="1"/>
    <col min="12560" max="12560" width="13" style="138" customWidth="1"/>
    <col min="12561" max="12561" width="14.140625" style="138" customWidth="1"/>
    <col min="12562" max="12562" width="5.28515625" style="138" customWidth="1"/>
    <col min="12563" max="12563" width="10" style="138" customWidth="1"/>
    <col min="12564" max="12564" width="10.140625" style="138" customWidth="1"/>
    <col min="12565" max="12800" width="14.28515625" style="138"/>
    <col min="12801" max="12801" width="2" style="138" customWidth="1"/>
    <col min="12802" max="12802" width="14.42578125" style="138" customWidth="1"/>
    <col min="12803" max="12803" width="3.28515625" style="138" customWidth="1"/>
    <col min="12804" max="12804" width="61.5703125" style="138" customWidth="1"/>
    <col min="12805" max="12805" width="13.140625" style="138" bestFit="1" customWidth="1"/>
    <col min="12806" max="12806" width="10.28515625" style="138" bestFit="1" customWidth="1"/>
    <col min="12807" max="12807" width="11.42578125" style="138" bestFit="1" customWidth="1"/>
    <col min="12808" max="12808" width="33.7109375" style="138" customWidth="1"/>
    <col min="12809" max="12809" width="10.85546875" style="138" customWidth="1"/>
    <col min="12810" max="12810" width="0" style="138" hidden="1" customWidth="1"/>
    <col min="12811" max="12811" width="11.85546875" style="138" customWidth="1"/>
    <col min="12812" max="12812" width="15.85546875" style="138" customWidth="1"/>
    <col min="12813" max="12813" width="9.7109375" style="138" customWidth="1"/>
    <col min="12814" max="12814" width="11" style="138" customWidth="1"/>
    <col min="12815" max="12815" width="13.5703125" style="138" customWidth="1"/>
    <col min="12816" max="12816" width="13" style="138" customWidth="1"/>
    <col min="12817" max="12817" width="14.140625" style="138" customWidth="1"/>
    <col min="12818" max="12818" width="5.28515625" style="138" customWidth="1"/>
    <col min="12819" max="12819" width="10" style="138" customWidth="1"/>
    <col min="12820" max="12820" width="10.140625" style="138" customWidth="1"/>
    <col min="12821" max="13056" width="14.28515625" style="138"/>
    <col min="13057" max="13057" width="2" style="138" customWidth="1"/>
    <col min="13058" max="13058" width="14.42578125" style="138" customWidth="1"/>
    <col min="13059" max="13059" width="3.28515625" style="138" customWidth="1"/>
    <col min="13060" max="13060" width="61.5703125" style="138" customWidth="1"/>
    <col min="13061" max="13061" width="13.140625" style="138" bestFit="1" customWidth="1"/>
    <col min="13062" max="13062" width="10.28515625" style="138" bestFit="1" customWidth="1"/>
    <col min="13063" max="13063" width="11.42578125" style="138" bestFit="1" customWidth="1"/>
    <col min="13064" max="13064" width="33.7109375" style="138" customWidth="1"/>
    <col min="13065" max="13065" width="10.85546875" style="138" customWidth="1"/>
    <col min="13066" max="13066" width="0" style="138" hidden="1" customWidth="1"/>
    <col min="13067" max="13067" width="11.85546875" style="138" customWidth="1"/>
    <col min="13068" max="13068" width="15.85546875" style="138" customWidth="1"/>
    <col min="13069" max="13069" width="9.7109375" style="138" customWidth="1"/>
    <col min="13070" max="13070" width="11" style="138" customWidth="1"/>
    <col min="13071" max="13071" width="13.5703125" style="138" customWidth="1"/>
    <col min="13072" max="13072" width="13" style="138" customWidth="1"/>
    <col min="13073" max="13073" width="14.140625" style="138" customWidth="1"/>
    <col min="13074" max="13074" width="5.28515625" style="138" customWidth="1"/>
    <col min="13075" max="13075" width="10" style="138" customWidth="1"/>
    <col min="13076" max="13076" width="10.140625" style="138" customWidth="1"/>
    <col min="13077" max="13312" width="14.28515625" style="138"/>
    <col min="13313" max="13313" width="2" style="138" customWidth="1"/>
    <col min="13314" max="13314" width="14.42578125" style="138" customWidth="1"/>
    <col min="13315" max="13315" width="3.28515625" style="138" customWidth="1"/>
    <col min="13316" max="13316" width="61.5703125" style="138" customWidth="1"/>
    <col min="13317" max="13317" width="13.140625" style="138" bestFit="1" customWidth="1"/>
    <col min="13318" max="13318" width="10.28515625" style="138" bestFit="1" customWidth="1"/>
    <col min="13319" max="13319" width="11.42578125" style="138" bestFit="1" customWidth="1"/>
    <col min="13320" max="13320" width="33.7109375" style="138" customWidth="1"/>
    <col min="13321" max="13321" width="10.85546875" style="138" customWidth="1"/>
    <col min="13322" max="13322" width="0" style="138" hidden="1" customWidth="1"/>
    <col min="13323" max="13323" width="11.85546875" style="138" customWidth="1"/>
    <col min="13324" max="13324" width="15.85546875" style="138" customWidth="1"/>
    <col min="13325" max="13325" width="9.7109375" style="138" customWidth="1"/>
    <col min="13326" max="13326" width="11" style="138" customWidth="1"/>
    <col min="13327" max="13327" width="13.5703125" style="138" customWidth="1"/>
    <col min="13328" max="13328" width="13" style="138" customWidth="1"/>
    <col min="13329" max="13329" width="14.140625" style="138" customWidth="1"/>
    <col min="13330" max="13330" width="5.28515625" style="138" customWidth="1"/>
    <col min="13331" max="13331" width="10" style="138" customWidth="1"/>
    <col min="13332" max="13332" width="10.140625" style="138" customWidth="1"/>
    <col min="13333" max="13568" width="14.28515625" style="138"/>
    <col min="13569" max="13569" width="2" style="138" customWidth="1"/>
    <col min="13570" max="13570" width="14.42578125" style="138" customWidth="1"/>
    <col min="13571" max="13571" width="3.28515625" style="138" customWidth="1"/>
    <col min="13572" max="13572" width="61.5703125" style="138" customWidth="1"/>
    <col min="13573" max="13573" width="13.140625" style="138" bestFit="1" customWidth="1"/>
    <col min="13574" max="13574" width="10.28515625" style="138" bestFit="1" customWidth="1"/>
    <col min="13575" max="13575" width="11.42578125" style="138" bestFit="1" customWidth="1"/>
    <col min="13576" max="13576" width="33.7109375" style="138" customWidth="1"/>
    <col min="13577" max="13577" width="10.85546875" style="138" customWidth="1"/>
    <col min="13578" max="13578" width="0" style="138" hidden="1" customWidth="1"/>
    <col min="13579" max="13579" width="11.85546875" style="138" customWidth="1"/>
    <col min="13580" max="13580" width="15.85546875" style="138" customWidth="1"/>
    <col min="13581" max="13581" width="9.7109375" style="138" customWidth="1"/>
    <col min="13582" max="13582" width="11" style="138" customWidth="1"/>
    <col min="13583" max="13583" width="13.5703125" style="138" customWidth="1"/>
    <col min="13584" max="13584" width="13" style="138" customWidth="1"/>
    <col min="13585" max="13585" width="14.140625" style="138" customWidth="1"/>
    <col min="13586" max="13586" width="5.28515625" style="138" customWidth="1"/>
    <col min="13587" max="13587" width="10" style="138" customWidth="1"/>
    <col min="13588" max="13588" width="10.140625" style="138" customWidth="1"/>
    <col min="13589" max="13824" width="14.28515625" style="138"/>
    <col min="13825" max="13825" width="2" style="138" customWidth="1"/>
    <col min="13826" max="13826" width="14.42578125" style="138" customWidth="1"/>
    <col min="13827" max="13827" width="3.28515625" style="138" customWidth="1"/>
    <col min="13828" max="13828" width="61.5703125" style="138" customWidth="1"/>
    <col min="13829" max="13829" width="13.140625" style="138" bestFit="1" customWidth="1"/>
    <col min="13830" max="13830" width="10.28515625" style="138" bestFit="1" customWidth="1"/>
    <col min="13831" max="13831" width="11.42578125" style="138" bestFit="1" customWidth="1"/>
    <col min="13832" max="13832" width="33.7109375" style="138" customWidth="1"/>
    <col min="13833" max="13833" width="10.85546875" style="138" customWidth="1"/>
    <col min="13834" max="13834" width="0" style="138" hidden="1" customWidth="1"/>
    <col min="13835" max="13835" width="11.85546875" style="138" customWidth="1"/>
    <col min="13836" max="13836" width="15.85546875" style="138" customWidth="1"/>
    <col min="13837" max="13837" width="9.7109375" style="138" customWidth="1"/>
    <col min="13838" max="13838" width="11" style="138" customWidth="1"/>
    <col min="13839" max="13839" width="13.5703125" style="138" customWidth="1"/>
    <col min="13840" max="13840" width="13" style="138" customWidth="1"/>
    <col min="13841" max="13841" width="14.140625" style="138" customWidth="1"/>
    <col min="13842" max="13842" width="5.28515625" style="138" customWidth="1"/>
    <col min="13843" max="13843" width="10" style="138" customWidth="1"/>
    <col min="13844" max="13844" width="10.140625" style="138" customWidth="1"/>
    <col min="13845" max="14080" width="14.28515625" style="138"/>
    <col min="14081" max="14081" width="2" style="138" customWidth="1"/>
    <col min="14082" max="14082" width="14.42578125" style="138" customWidth="1"/>
    <col min="14083" max="14083" width="3.28515625" style="138" customWidth="1"/>
    <col min="14084" max="14084" width="61.5703125" style="138" customWidth="1"/>
    <col min="14085" max="14085" width="13.140625" style="138" bestFit="1" customWidth="1"/>
    <col min="14086" max="14086" width="10.28515625" style="138" bestFit="1" customWidth="1"/>
    <col min="14087" max="14087" width="11.42578125" style="138" bestFit="1" customWidth="1"/>
    <col min="14088" max="14088" width="33.7109375" style="138" customWidth="1"/>
    <col min="14089" max="14089" width="10.85546875" style="138" customWidth="1"/>
    <col min="14090" max="14090" width="0" style="138" hidden="1" customWidth="1"/>
    <col min="14091" max="14091" width="11.85546875" style="138" customWidth="1"/>
    <col min="14092" max="14092" width="15.85546875" style="138" customWidth="1"/>
    <col min="14093" max="14093" width="9.7109375" style="138" customWidth="1"/>
    <col min="14094" max="14094" width="11" style="138" customWidth="1"/>
    <col min="14095" max="14095" width="13.5703125" style="138" customWidth="1"/>
    <col min="14096" max="14096" width="13" style="138" customWidth="1"/>
    <col min="14097" max="14097" width="14.140625" style="138" customWidth="1"/>
    <col min="14098" max="14098" width="5.28515625" style="138" customWidth="1"/>
    <col min="14099" max="14099" width="10" style="138" customWidth="1"/>
    <col min="14100" max="14100" width="10.140625" style="138" customWidth="1"/>
    <col min="14101" max="14336" width="14.28515625" style="138"/>
    <col min="14337" max="14337" width="2" style="138" customWidth="1"/>
    <col min="14338" max="14338" width="14.42578125" style="138" customWidth="1"/>
    <col min="14339" max="14339" width="3.28515625" style="138" customWidth="1"/>
    <col min="14340" max="14340" width="61.5703125" style="138" customWidth="1"/>
    <col min="14341" max="14341" width="13.140625" style="138" bestFit="1" customWidth="1"/>
    <col min="14342" max="14342" width="10.28515625" style="138" bestFit="1" customWidth="1"/>
    <col min="14343" max="14343" width="11.42578125" style="138" bestFit="1" customWidth="1"/>
    <col min="14344" max="14344" width="33.7109375" style="138" customWidth="1"/>
    <col min="14345" max="14345" width="10.85546875" style="138" customWidth="1"/>
    <col min="14346" max="14346" width="0" style="138" hidden="1" customWidth="1"/>
    <col min="14347" max="14347" width="11.85546875" style="138" customWidth="1"/>
    <col min="14348" max="14348" width="15.85546875" style="138" customWidth="1"/>
    <col min="14349" max="14349" width="9.7109375" style="138" customWidth="1"/>
    <col min="14350" max="14350" width="11" style="138" customWidth="1"/>
    <col min="14351" max="14351" width="13.5703125" style="138" customWidth="1"/>
    <col min="14352" max="14352" width="13" style="138" customWidth="1"/>
    <col min="14353" max="14353" width="14.140625" style="138" customWidth="1"/>
    <col min="14354" max="14354" width="5.28515625" style="138" customWidth="1"/>
    <col min="14355" max="14355" width="10" style="138" customWidth="1"/>
    <col min="14356" max="14356" width="10.140625" style="138" customWidth="1"/>
    <col min="14357" max="14592" width="14.28515625" style="138"/>
    <col min="14593" max="14593" width="2" style="138" customWidth="1"/>
    <col min="14594" max="14594" width="14.42578125" style="138" customWidth="1"/>
    <col min="14595" max="14595" width="3.28515625" style="138" customWidth="1"/>
    <col min="14596" max="14596" width="61.5703125" style="138" customWidth="1"/>
    <col min="14597" max="14597" width="13.140625" style="138" bestFit="1" customWidth="1"/>
    <col min="14598" max="14598" width="10.28515625" style="138" bestFit="1" customWidth="1"/>
    <col min="14599" max="14599" width="11.42578125" style="138" bestFit="1" customWidth="1"/>
    <col min="14600" max="14600" width="33.7109375" style="138" customWidth="1"/>
    <col min="14601" max="14601" width="10.85546875" style="138" customWidth="1"/>
    <col min="14602" max="14602" width="0" style="138" hidden="1" customWidth="1"/>
    <col min="14603" max="14603" width="11.85546875" style="138" customWidth="1"/>
    <col min="14604" max="14604" width="15.85546875" style="138" customWidth="1"/>
    <col min="14605" max="14605" width="9.7109375" style="138" customWidth="1"/>
    <col min="14606" max="14606" width="11" style="138" customWidth="1"/>
    <col min="14607" max="14607" width="13.5703125" style="138" customWidth="1"/>
    <col min="14608" max="14608" width="13" style="138" customWidth="1"/>
    <col min="14609" max="14609" width="14.140625" style="138" customWidth="1"/>
    <col min="14610" max="14610" width="5.28515625" style="138" customWidth="1"/>
    <col min="14611" max="14611" width="10" style="138" customWidth="1"/>
    <col min="14612" max="14612" width="10.140625" style="138" customWidth="1"/>
    <col min="14613" max="14848" width="14.28515625" style="138"/>
    <col min="14849" max="14849" width="2" style="138" customWidth="1"/>
    <col min="14850" max="14850" width="14.42578125" style="138" customWidth="1"/>
    <col min="14851" max="14851" width="3.28515625" style="138" customWidth="1"/>
    <col min="14852" max="14852" width="61.5703125" style="138" customWidth="1"/>
    <col min="14853" max="14853" width="13.140625" style="138" bestFit="1" customWidth="1"/>
    <col min="14854" max="14854" width="10.28515625" style="138" bestFit="1" customWidth="1"/>
    <col min="14855" max="14855" width="11.42578125" style="138" bestFit="1" customWidth="1"/>
    <col min="14856" max="14856" width="33.7109375" style="138" customWidth="1"/>
    <col min="14857" max="14857" width="10.85546875" style="138" customWidth="1"/>
    <col min="14858" max="14858" width="0" style="138" hidden="1" customWidth="1"/>
    <col min="14859" max="14859" width="11.85546875" style="138" customWidth="1"/>
    <col min="14860" max="14860" width="15.85546875" style="138" customWidth="1"/>
    <col min="14861" max="14861" width="9.7109375" style="138" customWidth="1"/>
    <col min="14862" max="14862" width="11" style="138" customWidth="1"/>
    <col min="14863" max="14863" width="13.5703125" style="138" customWidth="1"/>
    <col min="14864" max="14864" width="13" style="138" customWidth="1"/>
    <col min="14865" max="14865" width="14.140625" style="138" customWidth="1"/>
    <col min="14866" max="14866" width="5.28515625" style="138" customWidth="1"/>
    <col min="14867" max="14867" width="10" style="138" customWidth="1"/>
    <col min="14868" max="14868" width="10.140625" style="138" customWidth="1"/>
    <col min="14869" max="15104" width="14.28515625" style="138"/>
    <col min="15105" max="15105" width="2" style="138" customWidth="1"/>
    <col min="15106" max="15106" width="14.42578125" style="138" customWidth="1"/>
    <col min="15107" max="15107" width="3.28515625" style="138" customWidth="1"/>
    <col min="15108" max="15108" width="61.5703125" style="138" customWidth="1"/>
    <col min="15109" max="15109" width="13.140625" style="138" bestFit="1" customWidth="1"/>
    <col min="15110" max="15110" width="10.28515625" style="138" bestFit="1" customWidth="1"/>
    <col min="15111" max="15111" width="11.42578125" style="138" bestFit="1" customWidth="1"/>
    <col min="15112" max="15112" width="33.7109375" style="138" customWidth="1"/>
    <col min="15113" max="15113" width="10.85546875" style="138" customWidth="1"/>
    <col min="15114" max="15114" width="0" style="138" hidden="1" customWidth="1"/>
    <col min="15115" max="15115" width="11.85546875" style="138" customWidth="1"/>
    <col min="15116" max="15116" width="15.85546875" style="138" customWidth="1"/>
    <col min="15117" max="15117" width="9.7109375" style="138" customWidth="1"/>
    <col min="15118" max="15118" width="11" style="138" customWidth="1"/>
    <col min="15119" max="15119" width="13.5703125" style="138" customWidth="1"/>
    <col min="15120" max="15120" width="13" style="138" customWidth="1"/>
    <col min="15121" max="15121" width="14.140625" style="138" customWidth="1"/>
    <col min="15122" max="15122" width="5.28515625" style="138" customWidth="1"/>
    <col min="15123" max="15123" width="10" style="138" customWidth="1"/>
    <col min="15124" max="15124" width="10.140625" style="138" customWidth="1"/>
    <col min="15125" max="15360" width="14.28515625" style="138"/>
    <col min="15361" max="15361" width="2" style="138" customWidth="1"/>
    <col min="15362" max="15362" width="14.42578125" style="138" customWidth="1"/>
    <col min="15363" max="15363" width="3.28515625" style="138" customWidth="1"/>
    <col min="15364" max="15364" width="61.5703125" style="138" customWidth="1"/>
    <col min="15365" max="15365" width="13.140625" style="138" bestFit="1" customWidth="1"/>
    <col min="15366" max="15366" width="10.28515625" style="138" bestFit="1" customWidth="1"/>
    <col min="15367" max="15367" width="11.42578125" style="138" bestFit="1" customWidth="1"/>
    <col min="15368" max="15368" width="33.7109375" style="138" customWidth="1"/>
    <col min="15369" max="15369" width="10.85546875" style="138" customWidth="1"/>
    <col min="15370" max="15370" width="0" style="138" hidden="1" customWidth="1"/>
    <col min="15371" max="15371" width="11.85546875" style="138" customWidth="1"/>
    <col min="15372" max="15372" width="15.85546875" style="138" customWidth="1"/>
    <col min="15373" max="15373" width="9.7109375" style="138" customWidth="1"/>
    <col min="15374" max="15374" width="11" style="138" customWidth="1"/>
    <col min="15375" max="15375" width="13.5703125" style="138" customWidth="1"/>
    <col min="15376" max="15376" width="13" style="138" customWidth="1"/>
    <col min="15377" max="15377" width="14.140625" style="138" customWidth="1"/>
    <col min="15378" max="15378" width="5.28515625" style="138" customWidth="1"/>
    <col min="15379" max="15379" width="10" style="138" customWidth="1"/>
    <col min="15380" max="15380" width="10.140625" style="138" customWidth="1"/>
    <col min="15381" max="15616" width="14.28515625" style="138"/>
    <col min="15617" max="15617" width="2" style="138" customWidth="1"/>
    <col min="15618" max="15618" width="14.42578125" style="138" customWidth="1"/>
    <col min="15619" max="15619" width="3.28515625" style="138" customWidth="1"/>
    <col min="15620" max="15620" width="61.5703125" style="138" customWidth="1"/>
    <col min="15621" max="15621" width="13.140625" style="138" bestFit="1" customWidth="1"/>
    <col min="15622" max="15622" width="10.28515625" style="138" bestFit="1" customWidth="1"/>
    <col min="15623" max="15623" width="11.42578125" style="138" bestFit="1" customWidth="1"/>
    <col min="15624" max="15624" width="33.7109375" style="138" customWidth="1"/>
    <col min="15625" max="15625" width="10.85546875" style="138" customWidth="1"/>
    <col min="15626" max="15626" width="0" style="138" hidden="1" customWidth="1"/>
    <col min="15627" max="15627" width="11.85546875" style="138" customWidth="1"/>
    <col min="15628" max="15628" width="15.85546875" style="138" customWidth="1"/>
    <col min="15629" max="15629" width="9.7109375" style="138" customWidth="1"/>
    <col min="15630" max="15630" width="11" style="138" customWidth="1"/>
    <col min="15631" max="15631" width="13.5703125" style="138" customWidth="1"/>
    <col min="15632" max="15632" width="13" style="138" customWidth="1"/>
    <col min="15633" max="15633" width="14.140625" style="138" customWidth="1"/>
    <col min="15634" max="15634" width="5.28515625" style="138" customWidth="1"/>
    <col min="15635" max="15635" width="10" style="138" customWidth="1"/>
    <col min="15636" max="15636" width="10.140625" style="138" customWidth="1"/>
    <col min="15637" max="15872" width="14.28515625" style="138"/>
    <col min="15873" max="15873" width="2" style="138" customWidth="1"/>
    <col min="15874" max="15874" width="14.42578125" style="138" customWidth="1"/>
    <col min="15875" max="15875" width="3.28515625" style="138" customWidth="1"/>
    <col min="15876" max="15876" width="61.5703125" style="138" customWidth="1"/>
    <col min="15877" max="15877" width="13.140625" style="138" bestFit="1" customWidth="1"/>
    <col min="15878" max="15878" width="10.28515625" style="138" bestFit="1" customWidth="1"/>
    <col min="15879" max="15879" width="11.42578125" style="138" bestFit="1" customWidth="1"/>
    <col min="15880" max="15880" width="33.7109375" style="138" customWidth="1"/>
    <col min="15881" max="15881" width="10.85546875" style="138" customWidth="1"/>
    <col min="15882" max="15882" width="0" style="138" hidden="1" customWidth="1"/>
    <col min="15883" max="15883" width="11.85546875" style="138" customWidth="1"/>
    <col min="15884" max="15884" width="15.85546875" style="138" customWidth="1"/>
    <col min="15885" max="15885" width="9.7109375" style="138" customWidth="1"/>
    <col min="15886" max="15886" width="11" style="138" customWidth="1"/>
    <col min="15887" max="15887" width="13.5703125" style="138" customWidth="1"/>
    <col min="15888" max="15888" width="13" style="138" customWidth="1"/>
    <col min="15889" max="15889" width="14.140625" style="138" customWidth="1"/>
    <col min="15890" max="15890" width="5.28515625" style="138" customWidth="1"/>
    <col min="15891" max="15891" width="10" style="138" customWidth="1"/>
    <col min="15892" max="15892" width="10.140625" style="138" customWidth="1"/>
    <col min="15893" max="16128" width="14.28515625" style="138"/>
    <col min="16129" max="16129" width="2" style="138" customWidth="1"/>
    <col min="16130" max="16130" width="14.42578125" style="138" customWidth="1"/>
    <col min="16131" max="16131" width="3.28515625" style="138" customWidth="1"/>
    <col min="16132" max="16132" width="61.5703125" style="138" customWidth="1"/>
    <col min="16133" max="16133" width="13.140625" style="138" bestFit="1" customWidth="1"/>
    <col min="16134" max="16134" width="10.28515625" style="138" bestFit="1" customWidth="1"/>
    <col min="16135" max="16135" width="11.42578125" style="138" bestFit="1" customWidth="1"/>
    <col min="16136" max="16136" width="33.7109375" style="138" customWidth="1"/>
    <col min="16137" max="16137" width="10.85546875" style="138" customWidth="1"/>
    <col min="16138" max="16138" width="0" style="138" hidden="1" customWidth="1"/>
    <col min="16139" max="16139" width="11.85546875" style="138" customWidth="1"/>
    <col min="16140" max="16140" width="15.85546875" style="138" customWidth="1"/>
    <col min="16141" max="16141" width="9.7109375" style="138" customWidth="1"/>
    <col min="16142" max="16142" width="11" style="138" customWidth="1"/>
    <col min="16143" max="16143" width="13.5703125" style="138" customWidth="1"/>
    <col min="16144" max="16144" width="13" style="138" customWidth="1"/>
    <col min="16145" max="16145" width="14.140625" style="138" customWidth="1"/>
    <col min="16146" max="16146" width="5.28515625" style="138" customWidth="1"/>
    <col min="16147" max="16147" width="10" style="138" customWidth="1"/>
    <col min="16148" max="16148" width="10.140625" style="138" customWidth="1"/>
    <col min="16149" max="16384" width="14.28515625" style="138"/>
  </cols>
  <sheetData>
    <row r="1" spans="2:19" ht="55.5" customHeight="1" thickBot="1">
      <c r="B1" s="137" t="s">
        <v>0</v>
      </c>
      <c r="C1" s="137"/>
      <c r="H1" s="139"/>
      <c r="L1" s="140"/>
      <c r="M1" s="141"/>
      <c r="N1" s="141"/>
      <c r="O1" s="141"/>
    </row>
    <row r="2" spans="2:19" ht="15" customHeight="1" thickBot="1">
      <c r="B2" s="142" t="s">
        <v>1</v>
      </c>
      <c r="C2" s="142"/>
      <c r="D2" s="143" t="s">
        <v>2</v>
      </c>
      <c r="E2" s="144" t="s">
        <v>3</v>
      </c>
      <c r="F2" s="145"/>
      <c r="G2" s="146"/>
      <c r="H2" s="147"/>
      <c r="I2" s="148"/>
      <c r="J2" s="148"/>
      <c r="K2" s="148"/>
      <c r="L2" s="141"/>
      <c r="M2" s="141"/>
      <c r="N2" s="141"/>
      <c r="O2" s="141"/>
    </row>
    <row r="3" spans="2:19" ht="15" customHeight="1" thickBot="1">
      <c r="B3" s="149" t="s">
        <v>4</v>
      </c>
      <c r="C3" s="149"/>
      <c r="D3" s="150" t="s">
        <v>5</v>
      </c>
      <c r="E3" s="151" t="s">
        <v>6</v>
      </c>
      <c r="F3" s="152" t="s">
        <v>1136</v>
      </c>
      <c r="G3" s="153"/>
      <c r="H3" s="147"/>
      <c r="I3" s="148"/>
      <c r="J3" s="148"/>
      <c r="K3" s="148"/>
      <c r="L3" s="141"/>
      <c r="M3" s="141"/>
      <c r="N3" s="141"/>
      <c r="O3" s="154"/>
    </row>
    <row r="4" spans="2:19" s="163" customFormat="1" ht="18.75" customHeight="1" thickBot="1">
      <c r="B4" s="155" t="s">
        <v>7</v>
      </c>
      <c r="C4" s="156"/>
      <c r="D4" s="157" t="s">
        <v>8</v>
      </c>
      <c r="E4" s="158" t="s">
        <v>9</v>
      </c>
      <c r="F4" s="159"/>
      <c r="G4" s="160"/>
      <c r="H4" s="161"/>
      <c r="I4" s="162"/>
      <c r="J4" s="162"/>
      <c r="K4" s="162"/>
    </row>
    <row r="5" spans="2:19" s="163" customFormat="1" ht="45.75" customHeight="1" thickBot="1">
      <c r="D5" s="164" t="s">
        <v>10</v>
      </c>
      <c r="H5" s="165"/>
    </row>
    <row r="6" spans="2:19" ht="15" customHeight="1" thickBot="1">
      <c r="B6" s="166" t="s">
        <v>11</v>
      </c>
      <c r="C6" s="167"/>
      <c r="D6" s="168" t="s">
        <v>12</v>
      </c>
      <c r="E6" s="169" t="s">
        <v>13</v>
      </c>
      <c r="F6" s="169" t="s">
        <v>14</v>
      </c>
      <c r="G6" s="169" t="s">
        <v>15</v>
      </c>
      <c r="H6" s="170" t="s">
        <v>16</v>
      </c>
      <c r="I6" s="171" t="s">
        <v>17</v>
      </c>
      <c r="K6" s="171" t="s">
        <v>18</v>
      </c>
      <c r="L6" s="172"/>
      <c r="M6" s="173"/>
      <c r="N6" s="174"/>
    </row>
    <row r="7" spans="2:19" ht="15" customHeight="1">
      <c r="B7" s="175" t="s">
        <v>19</v>
      </c>
      <c r="C7" s="176"/>
      <c r="D7" s="177"/>
      <c r="E7" s="178" t="str">
        <f>IF(D7="","",VLOOKUP(D7,ProductTable[],2,FALSE))</f>
        <v/>
      </c>
      <c r="F7" s="179"/>
      <c r="G7" s="180" t="str">
        <f t="shared" ref="G7:G31" si="0">IF(E7="","",E7*F7)</f>
        <v/>
      </c>
      <c r="H7" s="181" t="s">
        <v>20</v>
      </c>
      <c r="I7" s="182"/>
      <c r="K7" s="183"/>
      <c r="L7" s="184" t="s">
        <v>20</v>
      </c>
      <c r="M7" s="185"/>
      <c r="N7" s="186"/>
      <c r="Q7" s="187"/>
      <c r="R7" s="187"/>
    </row>
    <row r="8" spans="2:19" ht="15" customHeight="1">
      <c r="B8" s="188"/>
      <c r="C8" s="189"/>
      <c r="D8" s="177"/>
      <c r="E8" s="178" t="str">
        <f>IF(D8="","",VLOOKUP(D8,ProductTable[],2,FALSE))</f>
        <v/>
      </c>
      <c r="F8" s="179"/>
      <c r="G8" s="180" t="str">
        <f t="shared" si="0"/>
        <v/>
      </c>
      <c r="H8" s="181"/>
      <c r="I8" s="190"/>
      <c r="K8" s="191"/>
      <c r="L8" s="184"/>
      <c r="M8" s="189"/>
      <c r="N8" s="192"/>
    </row>
    <row r="9" spans="2:19" ht="15" customHeight="1">
      <c r="B9" s="193" t="s">
        <v>21</v>
      </c>
      <c r="C9" s="166"/>
      <c r="D9" s="177"/>
      <c r="E9" s="178" t="str">
        <f>IF(D9="","",VLOOKUP(D9,ProductTable[],2,FALSE))</f>
        <v/>
      </c>
      <c r="F9" s="179"/>
      <c r="G9" s="180" t="str">
        <f t="shared" si="0"/>
        <v/>
      </c>
      <c r="H9" s="194"/>
      <c r="I9" s="190"/>
      <c r="K9" s="191"/>
      <c r="L9" s="184"/>
      <c r="M9" s="189"/>
      <c r="N9" s="192"/>
    </row>
    <row r="10" spans="2:19" ht="15" customHeight="1">
      <c r="B10" s="193"/>
      <c r="C10" s="166"/>
      <c r="D10" s="177"/>
      <c r="E10" s="178" t="str">
        <f>IF(D10="","",VLOOKUP(D10,ProductTable[],2,FALSE))</f>
        <v/>
      </c>
      <c r="F10" s="179"/>
      <c r="G10" s="180" t="str">
        <f t="shared" si="0"/>
        <v/>
      </c>
      <c r="H10" s="194"/>
      <c r="I10" s="190"/>
      <c r="K10" s="191"/>
      <c r="L10" s="184" t="s">
        <v>22</v>
      </c>
      <c r="M10" s="189"/>
      <c r="N10" s="195"/>
    </row>
    <row r="11" spans="2:19" ht="15" customHeight="1">
      <c r="B11" s="193" t="s">
        <v>23</v>
      </c>
      <c r="C11" s="166"/>
      <c r="D11" s="177"/>
      <c r="E11" s="178" t="str">
        <f>IF(D11="","",VLOOKUP(D11,ProductTable[],2,FALSE))</f>
        <v/>
      </c>
      <c r="F11" s="179"/>
      <c r="G11" s="180" t="str">
        <f t="shared" si="0"/>
        <v/>
      </c>
      <c r="H11" s="181"/>
      <c r="I11" s="190"/>
      <c r="K11" s="191"/>
      <c r="L11" s="196" t="s">
        <v>24</v>
      </c>
      <c r="M11" s="189"/>
      <c r="N11" s="195"/>
      <c r="O11" s="197" t="s">
        <v>25</v>
      </c>
      <c r="P11" s="198"/>
      <c r="Q11" s="198"/>
      <c r="R11" s="198"/>
    </row>
    <row r="12" spans="2:19" ht="15" customHeight="1">
      <c r="B12" s="193"/>
      <c r="C12" s="166"/>
      <c r="D12" s="177"/>
      <c r="E12" s="178" t="str">
        <f>IF(D12="","",VLOOKUP(D12,ProductTable[],2,FALSE))</f>
        <v/>
      </c>
      <c r="F12" s="179"/>
      <c r="G12" s="180" t="str">
        <f t="shared" si="0"/>
        <v/>
      </c>
      <c r="H12" s="194"/>
      <c r="I12" s="190"/>
      <c r="K12" s="191"/>
      <c r="L12" s="199" t="s">
        <v>26</v>
      </c>
      <c r="M12" s="189"/>
      <c r="N12" s="192">
        <f>E39+E74+E94+E112</f>
        <v>350</v>
      </c>
      <c r="O12" s="197" t="s">
        <v>27</v>
      </c>
      <c r="P12" s="198"/>
      <c r="Q12" s="198"/>
      <c r="R12" s="198"/>
    </row>
    <row r="13" spans="2:19" ht="15" customHeight="1" thickBot="1">
      <c r="B13" s="193" t="s">
        <v>28</v>
      </c>
      <c r="C13" s="166"/>
      <c r="D13" s="177"/>
      <c r="E13" s="178" t="str">
        <f>IF(D13="","",VLOOKUP(D13,ProductTable[],2,FALSE))</f>
        <v/>
      </c>
      <c r="F13" s="179"/>
      <c r="G13" s="180" t="str">
        <f t="shared" si="0"/>
        <v/>
      </c>
      <c r="H13" s="194"/>
      <c r="I13" s="190"/>
      <c r="K13" s="191"/>
      <c r="L13" s="184" t="s">
        <v>29</v>
      </c>
      <c r="M13" s="189"/>
      <c r="N13" s="192">
        <f>SUM(I113+N10+N11)</f>
        <v>20</v>
      </c>
    </row>
    <row r="14" spans="2:19" ht="15" customHeight="1" thickBot="1">
      <c r="B14" s="193"/>
      <c r="C14" s="166"/>
      <c r="D14" s="177"/>
      <c r="E14" s="178" t="str">
        <f>IF(D14="","",VLOOKUP(D14,ProductTable[],2,FALSE))</f>
        <v/>
      </c>
      <c r="F14" s="179"/>
      <c r="G14" s="180" t="str">
        <f t="shared" si="0"/>
        <v/>
      </c>
      <c r="H14" s="194"/>
      <c r="I14" s="190"/>
      <c r="K14" s="191"/>
      <c r="L14" s="184" t="s">
        <v>30</v>
      </c>
      <c r="M14" s="189"/>
      <c r="N14" s="192">
        <f>G37+G72+G92+G110</f>
        <v>0</v>
      </c>
      <c r="O14" s="476" t="s">
        <v>31</v>
      </c>
      <c r="P14" s="476"/>
      <c r="Q14" s="470"/>
      <c r="R14" s="471" t="s">
        <v>32</v>
      </c>
      <c r="S14" s="472" t="str">
        <f>IF(Q14="","",(Q14-N13)/Q14*100)</f>
        <v/>
      </c>
    </row>
    <row r="15" spans="2:19" ht="15" customHeight="1" thickBot="1">
      <c r="B15" s="193" t="s">
        <v>33</v>
      </c>
      <c r="C15" s="166"/>
      <c r="D15" s="177"/>
      <c r="E15" s="178" t="str">
        <f>IF(D15="","",VLOOKUP(D15,ProductTable[],2,FALSE))</f>
        <v/>
      </c>
      <c r="F15" s="179"/>
      <c r="G15" s="180" t="str">
        <f t="shared" si="0"/>
        <v/>
      </c>
      <c r="H15" s="181"/>
      <c r="I15" s="190"/>
      <c r="K15" s="191"/>
      <c r="L15" s="200" t="s">
        <v>34</v>
      </c>
      <c r="M15" s="189"/>
      <c r="N15" s="201">
        <f>N14-N13-M29</f>
        <v>-20</v>
      </c>
      <c r="O15" s="473"/>
      <c r="P15" s="473"/>
      <c r="Q15" s="477" t="s">
        <v>35</v>
      </c>
      <c r="R15" s="474" t="s">
        <v>36</v>
      </c>
      <c r="S15" s="475">
        <f>Q14-N13</f>
        <v>-20</v>
      </c>
    </row>
    <row r="16" spans="2:19" ht="15" customHeight="1">
      <c r="B16" s="193"/>
      <c r="C16" s="166"/>
      <c r="D16" s="177"/>
      <c r="E16" s="178" t="str">
        <f>IF(D16="","",VLOOKUP(D16,ProductTable[],2,FALSE))</f>
        <v/>
      </c>
      <c r="F16" s="179"/>
      <c r="G16" s="180" t="str">
        <f t="shared" si="0"/>
        <v/>
      </c>
      <c r="H16" s="194"/>
      <c r="I16" s="190"/>
      <c r="K16" s="191"/>
      <c r="L16" s="202" t="s">
        <v>37</v>
      </c>
      <c r="M16" s="203"/>
      <c r="N16" s="469" t="str">
        <f>IF(N14=0,"",(N15/N14))</f>
        <v/>
      </c>
      <c r="O16" s="204" t="s">
        <v>38</v>
      </c>
      <c r="P16" s="205">
        <f>I38+I73+I93+I111</f>
        <v>386.36363636363637</v>
      </c>
    </row>
    <row r="17" spans="2:17" ht="15" customHeight="1">
      <c r="B17" s="193" t="s">
        <v>39</v>
      </c>
      <c r="C17" s="166"/>
      <c r="D17" s="177"/>
      <c r="E17" s="178" t="str">
        <f>IF(D17="","",VLOOKUP(D17,ProductTable[],2,FALSE))</f>
        <v/>
      </c>
      <c r="F17" s="179"/>
      <c r="G17" s="180" t="str">
        <f t="shared" si="0"/>
        <v/>
      </c>
      <c r="H17" s="194"/>
      <c r="I17" s="190"/>
      <c r="K17" s="191"/>
    </row>
    <row r="18" spans="2:17" ht="15" customHeight="1">
      <c r="B18" s="193" t="s">
        <v>40</v>
      </c>
      <c r="C18" s="166"/>
      <c r="D18" s="177"/>
      <c r="E18" s="178" t="str">
        <f>IF(D18="","",VLOOKUP(D18,ProductTable[],2,FALSE))</f>
        <v/>
      </c>
      <c r="F18" s="179"/>
      <c r="G18" s="180" t="str">
        <f t="shared" si="0"/>
        <v/>
      </c>
      <c r="H18" s="194"/>
      <c r="I18" s="190"/>
      <c r="K18" s="191"/>
      <c r="L18" s="206" t="s">
        <v>41</v>
      </c>
      <c r="M18" s="207"/>
      <c r="N18" s="208"/>
      <c r="O18" s="208"/>
      <c r="P18" s="208"/>
      <c r="Q18" s="208"/>
    </row>
    <row r="19" spans="2:17" ht="15" customHeight="1">
      <c r="B19" s="193" t="s">
        <v>42</v>
      </c>
      <c r="C19" s="166"/>
      <c r="D19" s="177"/>
      <c r="E19" s="178" t="str">
        <f>IF(D19="","",VLOOKUP(D19,ProductTable[],2,FALSE))</f>
        <v/>
      </c>
      <c r="F19" s="179"/>
      <c r="G19" s="180" t="str">
        <f t="shared" si="0"/>
        <v/>
      </c>
      <c r="H19" s="194"/>
      <c r="I19" s="190"/>
      <c r="K19" s="191"/>
      <c r="L19" s="209">
        <f>SUM(I36+I71+I91+I109)</f>
        <v>0</v>
      </c>
      <c r="N19" s="210"/>
      <c r="O19" s="211" t="s">
        <v>43</v>
      </c>
      <c r="P19" s="211"/>
      <c r="Q19" s="212"/>
    </row>
    <row r="20" spans="2:17" ht="15" customHeight="1">
      <c r="B20" s="193"/>
      <c r="C20" s="166"/>
      <c r="D20" s="177"/>
      <c r="E20" s="178" t="str">
        <f>IF(D20="","",VLOOKUP(D20,ProductTable[],2,FALSE))</f>
        <v/>
      </c>
      <c r="F20" s="179"/>
      <c r="G20" s="180" t="str">
        <f t="shared" si="0"/>
        <v/>
      </c>
      <c r="H20" s="194"/>
      <c r="I20" s="190"/>
      <c r="K20" s="191"/>
      <c r="L20" s="213" t="s">
        <v>44</v>
      </c>
      <c r="M20" s="214"/>
      <c r="N20" s="212"/>
      <c r="O20" s="215" t="s">
        <v>45</v>
      </c>
      <c r="P20" s="215"/>
      <c r="Q20" s="216"/>
    </row>
    <row r="21" spans="2:17" ht="15" customHeight="1">
      <c r="B21" s="193" t="s">
        <v>46</v>
      </c>
      <c r="C21" s="166"/>
      <c r="D21" s="177"/>
      <c r="E21" s="178" t="str">
        <f>IF(D21="","",VLOOKUP(D21,ProductTable[],2,FALSE))</f>
        <v/>
      </c>
      <c r="F21" s="179"/>
      <c r="G21" s="180" t="str">
        <f t="shared" si="0"/>
        <v/>
      </c>
      <c r="H21" s="181"/>
      <c r="I21" s="190"/>
      <c r="K21" s="191"/>
      <c r="L21" s="217" t="s">
        <v>47</v>
      </c>
      <c r="M21" s="218">
        <v>0</v>
      </c>
      <c r="N21" s="219"/>
      <c r="O21" s="220" t="s">
        <v>48</v>
      </c>
      <c r="P21" s="221"/>
      <c r="Q21" s="221"/>
    </row>
    <row r="22" spans="2:17" ht="15" customHeight="1">
      <c r="B22" s="193"/>
      <c r="C22" s="166"/>
      <c r="D22" s="177"/>
      <c r="E22" s="178" t="str">
        <f>IF(D22="","",VLOOKUP(D22,ProductTable[],2,FALSE))</f>
        <v/>
      </c>
      <c r="F22" s="179"/>
      <c r="G22" s="180" t="str">
        <f t="shared" si="0"/>
        <v/>
      </c>
      <c r="H22" s="181"/>
      <c r="I22" s="190"/>
      <c r="K22" s="191"/>
      <c r="L22" s="217" t="s">
        <v>49</v>
      </c>
      <c r="M22" s="218">
        <v>0</v>
      </c>
      <c r="N22" s="219"/>
      <c r="O22" s="221" t="s">
        <v>50</v>
      </c>
      <c r="P22" s="221"/>
      <c r="Q22" s="221"/>
    </row>
    <row r="23" spans="2:17" ht="15" customHeight="1">
      <c r="B23" s="193" t="s">
        <v>51</v>
      </c>
      <c r="C23" s="166"/>
      <c r="D23" s="177"/>
      <c r="E23" s="178" t="str">
        <f>IF(D23="","",VLOOKUP(D23,ProductTable[],2,FALSE))</f>
        <v/>
      </c>
      <c r="F23" s="179"/>
      <c r="G23" s="180" t="str">
        <f t="shared" si="0"/>
        <v/>
      </c>
      <c r="H23" s="194"/>
      <c r="I23" s="190"/>
      <c r="K23" s="191"/>
      <c r="L23" s="217" t="s">
        <v>52</v>
      </c>
      <c r="M23" s="218">
        <v>0</v>
      </c>
      <c r="N23" s="219"/>
      <c r="O23" s="221" t="s">
        <v>53</v>
      </c>
      <c r="P23" s="221"/>
      <c r="Q23" s="221"/>
    </row>
    <row r="24" spans="2:17" ht="15" customHeight="1" thickBot="1">
      <c r="B24" s="193"/>
      <c r="C24" s="166"/>
      <c r="D24" s="177"/>
      <c r="E24" s="178" t="str">
        <f>IF(D24="","",VLOOKUP(D24,ProductTable[],2,FALSE))</f>
        <v/>
      </c>
      <c r="F24" s="179"/>
      <c r="G24" s="180" t="str">
        <f t="shared" si="0"/>
        <v/>
      </c>
      <c r="H24" s="222"/>
      <c r="I24" s="190"/>
      <c r="K24" s="191"/>
      <c r="N24" s="223"/>
      <c r="O24" s="224" t="s">
        <v>54</v>
      </c>
      <c r="P24" s="224"/>
      <c r="Q24" s="224" t="s">
        <v>55</v>
      </c>
    </row>
    <row r="25" spans="2:17" ht="15" customHeight="1">
      <c r="B25" s="166" t="s">
        <v>56</v>
      </c>
      <c r="C25" s="166"/>
      <c r="D25" s="177"/>
      <c r="E25" s="178" t="str">
        <f>IF(D25="","",VLOOKUP(D25,ProductTable[],2,FALSE))</f>
        <v/>
      </c>
      <c r="F25" s="194"/>
      <c r="G25" s="180" t="str">
        <f t="shared" si="0"/>
        <v/>
      </c>
      <c r="H25" s="225"/>
      <c r="I25" s="190"/>
      <c r="K25" s="191"/>
      <c r="L25" s="213" t="s">
        <v>57</v>
      </c>
      <c r="M25" s="214"/>
      <c r="N25" s="223"/>
      <c r="O25" s="226" t="s">
        <v>16</v>
      </c>
      <c r="P25" s="227"/>
      <c r="Q25" s="228"/>
    </row>
    <row r="26" spans="2:17" ht="15" customHeight="1">
      <c r="B26" s="166" t="s">
        <v>56</v>
      </c>
      <c r="C26" s="166"/>
      <c r="D26" s="177"/>
      <c r="E26" s="178" t="str">
        <f>IF(D26="","",VLOOKUP(D26,ProductTable[],2,FALSE))</f>
        <v/>
      </c>
      <c r="F26" s="194"/>
      <c r="G26" s="180" t="str">
        <f t="shared" si="0"/>
        <v/>
      </c>
      <c r="H26" s="225"/>
      <c r="I26" s="190"/>
      <c r="K26" s="191"/>
      <c r="L26" s="217" t="s">
        <v>47</v>
      </c>
      <c r="M26" s="218">
        <v>0</v>
      </c>
      <c r="N26" s="223"/>
      <c r="O26" s="229"/>
      <c r="P26" s="230"/>
      <c r="Q26" s="231"/>
    </row>
    <row r="27" spans="2:17" ht="15" customHeight="1">
      <c r="B27" s="166" t="s">
        <v>56</v>
      </c>
      <c r="C27" s="166"/>
      <c r="D27" s="177"/>
      <c r="E27" s="178" t="str">
        <f>IF(D27="","",VLOOKUP(D27,ProductTable[],2,FALSE))</f>
        <v/>
      </c>
      <c r="F27" s="194"/>
      <c r="G27" s="180" t="str">
        <f t="shared" si="0"/>
        <v/>
      </c>
      <c r="H27" s="225"/>
      <c r="I27" s="190"/>
      <c r="K27" s="191"/>
      <c r="L27" s="217" t="s">
        <v>49</v>
      </c>
      <c r="M27" s="218">
        <v>0</v>
      </c>
      <c r="N27" s="223"/>
      <c r="O27" s="229"/>
      <c r="P27" s="230"/>
      <c r="Q27" s="231"/>
    </row>
    <row r="28" spans="2:17" ht="15" customHeight="1">
      <c r="B28" s="166" t="s">
        <v>56</v>
      </c>
      <c r="C28" s="166"/>
      <c r="D28" s="177"/>
      <c r="E28" s="178" t="str">
        <f>IF(D28="","",VLOOKUP(D28,ProductTable[],2,FALSE))</f>
        <v/>
      </c>
      <c r="F28" s="194"/>
      <c r="G28" s="180" t="str">
        <f t="shared" si="0"/>
        <v/>
      </c>
      <c r="H28" s="225"/>
      <c r="I28" s="190"/>
      <c r="K28" s="191"/>
      <c r="L28" s="217" t="s">
        <v>52</v>
      </c>
      <c r="M28" s="218">
        <v>0</v>
      </c>
      <c r="N28" s="223"/>
      <c r="O28" s="229"/>
      <c r="P28" s="230"/>
      <c r="Q28" s="231"/>
    </row>
    <row r="29" spans="2:17" ht="15" customHeight="1">
      <c r="B29" s="166" t="s">
        <v>56</v>
      </c>
      <c r="C29" s="166"/>
      <c r="D29" s="177"/>
      <c r="E29" s="178" t="str">
        <f>IF(D29="","",VLOOKUP(D29,ProductTable[],2,FALSE))</f>
        <v/>
      </c>
      <c r="F29" s="194"/>
      <c r="G29" s="180" t="str">
        <f t="shared" si="0"/>
        <v/>
      </c>
      <c r="H29" s="225"/>
      <c r="I29" s="190"/>
      <c r="K29" s="191"/>
      <c r="L29" s="213" t="s">
        <v>58</v>
      </c>
      <c r="M29" s="232">
        <f>M21+M22+M23+M26+M27+M28</f>
        <v>0</v>
      </c>
      <c r="N29" s="219"/>
      <c r="O29" s="229"/>
      <c r="P29" s="230"/>
      <c r="Q29" s="231"/>
    </row>
    <row r="30" spans="2:17" ht="15" customHeight="1" thickBot="1">
      <c r="B30" s="166" t="s">
        <v>56</v>
      </c>
      <c r="C30" s="166"/>
      <c r="D30" s="177"/>
      <c r="E30" s="178" t="str">
        <f>IF(D30="","",VLOOKUP(D30,ProductTable[],2,FALSE))</f>
        <v/>
      </c>
      <c r="F30" s="194"/>
      <c r="G30" s="180" t="str">
        <f t="shared" si="0"/>
        <v/>
      </c>
      <c r="H30" s="225"/>
      <c r="I30" s="190"/>
      <c r="K30" s="191"/>
      <c r="L30" s="233"/>
      <c r="M30" s="234"/>
      <c r="N30" s="219"/>
      <c r="O30" s="235"/>
      <c r="P30" s="236"/>
      <c r="Q30" s="237"/>
    </row>
    <row r="31" spans="2:17" ht="15" customHeight="1">
      <c r="B31" s="166" t="s">
        <v>56</v>
      </c>
      <c r="C31" s="166"/>
      <c r="D31" s="177"/>
      <c r="E31" s="178" t="str">
        <f>IF(D31="","",VLOOKUP(D31,ProductTable[],2,FALSE))</f>
        <v/>
      </c>
      <c r="F31" s="194"/>
      <c r="G31" s="180" t="str">
        <f t="shared" si="0"/>
        <v/>
      </c>
      <c r="H31" s="225"/>
      <c r="I31" s="190"/>
      <c r="K31" s="191"/>
      <c r="L31" s="233"/>
      <c r="M31" s="234"/>
      <c r="N31" s="219"/>
      <c r="O31" s="219"/>
      <c r="P31" s="219"/>
      <c r="Q31" s="219"/>
    </row>
    <row r="32" spans="2:17" ht="15" customHeight="1">
      <c r="B32" s="166" t="s">
        <v>56</v>
      </c>
      <c r="C32" s="166"/>
      <c r="D32" s="177"/>
      <c r="E32" s="178" t="str">
        <f>IF(D32="","",VLOOKUP(D32,ProductTable[],2,FALSE))</f>
        <v/>
      </c>
      <c r="F32" s="181"/>
      <c r="G32" s="238" t="str">
        <f>IF(E32="","",E32*F32)</f>
        <v/>
      </c>
      <c r="H32" s="225"/>
      <c r="I32" s="190"/>
      <c r="K32" s="191"/>
      <c r="L32" s="233"/>
      <c r="M32" s="234"/>
      <c r="N32" s="219"/>
      <c r="O32" s="219"/>
      <c r="P32" s="219"/>
      <c r="Q32" s="219"/>
    </row>
    <row r="33" spans="2:11" ht="15" customHeight="1">
      <c r="B33" s="166" t="s">
        <v>56</v>
      </c>
      <c r="C33" s="166"/>
      <c r="D33" s="181" t="s">
        <v>59</v>
      </c>
      <c r="E33" s="178">
        <f>IF(D33="","",VLOOKUP(D33,ProductTable[],2,FALSE))</f>
        <v>20</v>
      </c>
      <c r="F33" s="181">
        <v>1</v>
      </c>
      <c r="G33" s="238">
        <f>IF(E33="","",E33*F33)</f>
        <v>20</v>
      </c>
      <c r="H33" s="225"/>
      <c r="I33" s="190"/>
      <c r="K33" s="191"/>
    </row>
    <row r="34" spans="2:11" ht="15" customHeight="1">
      <c r="B34" s="166" t="s">
        <v>60</v>
      </c>
      <c r="C34" s="166"/>
      <c r="D34" s="181" t="s">
        <v>61</v>
      </c>
      <c r="E34" s="239">
        <v>250</v>
      </c>
      <c r="F34" s="194"/>
      <c r="G34" s="238">
        <f>SUM(E34*F34)</f>
        <v>0</v>
      </c>
      <c r="H34" s="225"/>
      <c r="I34" s="190"/>
      <c r="K34" s="191"/>
    </row>
    <row r="35" spans="2:11" ht="15" customHeight="1" thickBot="1">
      <c r="B35" s="166" t="s">
        <v>60</v>
      </c>
      <c r="C35" s="166"/>
      <c r="D35" s="181" t="s">
        <v>62</v>
      </c>
      <c r="E35" s="239">
        <v>500</v>
      </c>
      <c r="F35" s="587">
        <v>0</v>
      </c>
      <c r="G35" s="238">
        <f>SUM(E35*F35)</f>
        <v>0</v>
      </c>
      <c r="H35" s="225"/>
      <c r="I35" s="190"/>
      <c r="K35" s="191"/>
    </row>
    <row r="36" spans="2:11" ht="15" customHeight="1" thickBot="1">
      <c r="D36" s="240"/>
      <c r="E36" s="241" t="s">
        <v>26</v>
      </c>
      <c r="F36" s="242" t="s">
        <v>29</v>
      </c>
      <c r="G36" s="537">
        <f>SUM(G7:G35)</f>
        <v>20</v>
      </c>
      <c r="H36" s="244"/>
      <c r="I36" s="245">
        <f>SUM(I7:I33)</f>
        <v>0</v>
      </c>
      <c r="K36" s="246">
        <f>SUM(K5:K35)</f>
        <v>0</v>
      </c>
    </row>
    <row r="37" spans="2:11" ht="15" customHeight="1" thickBot="1">
      <c r="D37" s="240"/>
      <c r="E37" s="247"/>
      <c r="F37" s="248" t="s">
        <v>63</v>
      </c>
      <c r="G37" s="249"/>
      <c r="H37" s="250" t="s">
        <v>64</v>
      </c>
    </row>
    <row r="38" spans="2:11" ht="25.5" customHeight="1" thickBot="1">
      <c r="D38" s="240"/>
      <c r="E38" s="251"/>
      <c r="F38" s="252" t="s">
        <v>34</v>
      </c>
      <c r="G38" s="253">
        <f>G37-G36</f>
        <v>-20</v>
      </c>
      <c r="H38" s="468" t="s">
        <v>65</v>
      </c>
      <c r="I38" s="254">
        <f>G36/55*100+E39</f>
        <v>186.36363636363637</v>
      </c>
    </row>
    <row r="39" spans="2:11" ht="15" customHeight="1" thickBot="1">
      <c r="E39" s="255">
        <v>150</v>
      </c>
    </row>
    <row r="40" spans="2:11" ht="15" customHeight="1">
      <c r="B40" s="256"/>
      <c r="C40" s="189"/>
      <c r="D40" s="257" t="s">
        <v>12</v>
      </c>
      <c r="E40" s="258" t="s">
        <v>13</v>
      </c>
      <c r="F40" s="169" t="s">
        <v>14</v>
      </c>
      <c r="G40" s="169" t="s">
        <v>15</v>
      </c>
      <c r="H40" s="259" t="s">
        <v>16</v>
      </c>
      <c r="I40" s="169" t="s">
        <v>66</v>
      </c>
      <c r="K40" s="169" t="s">
        <v>18</v>
      </c>
    </row>
    <row r="41" spans="2:11">
      <c r="B41" s="260" t="s">
        <v>67</v>
      </c>
      <c r="C41" s="167"/>
      <c r="D41" s="177"/>
      <c r="E41" s="178" t="str">
        <f>IF(D41="","",VLOOKUP(D41,ProductTable[],2,FALSE))</f>
        <v/>
      </c>
      <c r="F41" s="179"/>
      <c r="G41" s="178" t="str">
        <f t="shared" ref="G41:G67" si="1">IF(E41="","",E41*F41)</f>
        <v/>
      </c>
      <c r="H41" s="181"/>
      <c r="I41" s="190"/>
      <c r="K41" s="190"/>
    </row>
    <row r="42" spans="2:11">
      <c r="B42" s="188"/>
      <c r="C42" s="189"/>
      <c r="D42" s="177"/>
      <c r="E42" s="178" t="str">
        <f>IF(D42="","",VLOOKUP(D42,ProductTable[],2,FALSE))</f>
        <v/>
      </c>
      <c r="F42" s="179"/>
      <c r="G42" s="178" t="str">
        <f t="shared" si="1"/>
        <v/>
      </c>
      <c r="H42" s="181"/>
      <c r="I42" s="190"/>
      <c r="K42" s="191"/>
    </row>
    <row r="43" spans="2:11">
      <c r="B43" s="193" t="s">
        <v>68</v>
      </c>
      <c r="C43" s="166"/>
      <c r="D43" s="177"/>
      <c r="E43" s="178" t="str">
        <f>IF(D43="","",VLOOKUP(D43,ProductTable[],2,FALSE))</f>
        <v/>
      </c>
      <c r="F43" s="179"/>
      <c r="G43" s="178" t="str">
        <f t="shared" si="1"/>
        <v/>
      </c>
      <c r="H43" s="194"/>
      <c r="I43" s="190"/>
      <c r="K43" s="191"/>
    </row>
    <row r="44" spans="2:11">
      <c r="B44" s="193"/>
      <c r="C44" s="166"/>
      <c r="D44" s="177"/>
      <c r="E44" s="178" t="str">
        <f>IF(D44="","",VLOOKUP(D44,ProductTable[],2,FALSE))</f>
        <v/>
      </c>
      <c r="F44" s="179"/>
      <c r="G44" s="178" t="str">
        <f t="shared" si="1"/>
        <v/>
      </c>
      <c r="H44" s="194"/>
      <c r="I44" s="190"/>
      <c r="K44" s="191"/>
    </row>
    <row r="45" spans="2:11">
      <c r="B45" s="193" t="s">
        <v>69</v>
      </c>
      <c r="C45" s="166"/>
      <c r="D45" s="177"/>
      <c r="E45" s="178" t="str">
        <f>IF(D45="","",VLOOKUP(D45,ProductTable[],2,FALSE))</f>
        <v/>
      </c>
      <c r="F45" s="179"/>
      <c r="G45" s="178" t="str">
        <f t="shared" si="1"/>
        <v/>
      </c>
      <c r="H45" s="181"/>
      <c r="I45" s="190"/>
      <c r="K45" s="191"/>
    </row>
    <row r="46" spans="2:11">
      <c r="B46" s="193"/>
      <c r="C46" s="166"/>
      <c r="D46" s="177"/>
      <c r="E46" s="178" t="str">
        <f>IF(D46="","",VLOOKUP(D46,ProductTable[],2,FALSE))</f>
        <v/>
      </c>
      <c r="F46" s="179"/>
      <c r="G46" s="178" t="str">
        <f t="shared" si="1"/>
        <v/>
      </c>
      <c r="H46" s="194"/>
      <c r="I46" s="190"/>
      <c r="K46" s="191"/>
    </row>
    <row r="47" spans="2:11">
      <c r="B47" s="193" t="s">
        <v>70</v>
      </c>
      <c r="C47" s="166"/>
      <c r="D47" s="177"/>
      <c r="E47" s="178" t="str">
        <f>IF(D47="","",VLOOKUP(D47,ProductTable[],2,FALSE))</f>
        <v/>
      </c>
      <c r="F47" s="179"/>
      <c r="G47" s="178" t="str">
        <f t="shared" si="1"/>
        <v/>
      </c>
      <c r="H47" s="194"/>
      <c r="I47" s="190"/>
      <c r="K47" s="191"/>
    </row>
    <row r="48" spans="2:11">
      <c r="B48" s="193"/>
      <c r="C48" s="166"/>
      <c r="D48" s="177"/>
      <c r="E48" s="178" t="str">
        <f>IF(D48="","",VLOOKUP(D48,ProductTable[],2,FALSE))</f>
        <v/>
      </c>
      <c r="F48" s="179"/>
      <c r="G48" s="178" t="str">
        <f t="shared" si="1"/>
        <v/>
      </c>
      <c r="H48" s="194"/>
      <c r="I48" s="190"/>
      <c r="K48" s="191"/>
    </row>
    <row r="49" spans="2:9">
      <c r="B49" s="193" t="s">
        <v>71</v>
      </c>
      <c r="C49" s="166"/>
      <c r="D49" s="177"/>
      <c r="E49" s="178" t="str">
        <f>IF(D49="","",VLOOKUP(D49,ProductTable[],2,FALSE))</f>
        <v/>
      </c>
      <c r="F49" s="179"/>
      <c r="G49" s="178" t="str">
        <f t="shared" si="1"/>
        <v/>
      </c>
      <c r="H49" s="181"/>
      <c r="I49" s="190"/>
    </row>
    <row r="50" spans="2:9">
      <c r="B50" s="193"/>
      <c r="C50" s="166"/>
      <c r="D50" s="177"/>
      <c r="E50" s="178" t="str">
        <f>IF(D50="","",VLOOKUP(D50,ProductTable[],2,FALSE))</f>
        <v/>
      </c>
      <c r="F50" s="179"/>
      <c r="G50" s="178" t="str">
        <f t="shared" si="1"/>
        <v/>
      </c>
      <c r="H50" s="194"/>
      <c r="I50" s="190"/>
    </row>
    <row r="51" spans="2:9">
      <c r="B51" s="193" t="s">
        <v>72</v>
      </c>
      <c r="C51" s="166"/>
      <c r="D51" s="177"/>
      <c r="E51" s="178" t="str">
        <f>IF(D51="","",VLOOKUP(D51,ProductTable[],2,FALSE))</f>
        <v/>
      </c>
      <c r="F51" s="179"/>
      <c r="G51" s="178" t="str">
        <f t="shared" si="1"/>
        <v/>
      </c>
      <c r="H51" s="194"/>
      <c r="I51" s="190"/>
    </row>
    <row r="52" spans="2:9">
      <c r="B52" s="193"/>
      <c r="C52" s="166"/>
      <c r="D52" s="177"/>
      <c r="E52" s="178" t="str">
        <f>IF(D52="","",VLOOKUP(D52,ProductTable[],2,FALSE))</f>
        <v/>
      </c>
      <c r="F52" s="179"/>
      <c r="G52" s="178" t="str">
        <f t="shared" si="1"/>
        <v/>
      </c>
      <c r="H52" s="194"/>
      <c r="I52" s="190"/>
    </row>
    <row r="53" spans="2:9">
      <c r="B53" s="193" t="s">
        <v>73</v>
      </c>
      <c r="C53" s="166"/>
      <c r="D53" s="177"/>
      <c r="E53" s="178" t="str">
        <f>IF(D53="","",VLOOKUP(D53,ProductTable[],2,FALSE))</f>
        <v/>
      </c>
      <c r="F53" s="179"/>
      <c r="G53" s="178" t="str">
        <f t="shared" si="1"/>
        <v/>
      </c>
      <c r="H53" s="194"/>
      <c r="I53" s="190"/>
    </row>
    <row r="54" spans="2:9">
      <c r="B54" s="193"/>
      <c r="C54" s="166"/>
      <c r="D54" s="177"/>
      <c r="E54" s="178" t="str">
        <f>IF(D54="","",VLOOKUP(D54,ProductTable[],2,FALSE))</f>
        <v/>
      </c>
      <c r="F54" s="179"/>
      <c r="G54" s="178" t="str">
        <f t="shared" si="1"/>
        <v/>
      </c>
      <c r="H54" s="194"/>
      <c r="I54" s="190"/>
    </row>
    <row r="55" spans="2:9">
      <c r="B55" s="193" t="s">
        <v>74</v>
      </c>
      <c r="C55" s="166"/>
      <c r="D55" s="177"/>
      <c r="E55" s="178" t="str">
        <f>IF(D55="","",VLOOKUP(D55,ProductTable[],2,FALSE))</f>
        <v/>
      </c>
      <c r="F55" s="179"/>
      <c r="G55" s="178" t="str">
        <f t="shared" si="1"/>
        <v/>
      </c>
      <c r="H55" s="181"/>
      <c r="I55" s="190"/>
    </row>
    <row r="56" spans="2:9">
      <c r="B56" s="193"/>
      <c r="C56" s="166"/>
      <c r="D56" s="177"/>
      <c r="E56" s="178" t="str">
        <f>IF(D56="","",VLOOKUP(D56,ProductTable[],2,FALSE))</f>
        <v/>
      </c>
      <c r="F56" s="179"/>
      <c r="G56" s="178" t="str">
        <f t="shared" si="1"/>
        <v/>
      </c>
      <c r="H56" s="181"/>
      <c r="I56" s="190"/>
    </row>
    <row r="57" spans="2:9">
      <c r="B57" s="193" t="s">
        <v>75</v>
      </c>
      <c r="C57" s="166"/>
      <c r="D57" s="177"/>
      <c r="E57" s="178" t="str">
        <f>IF(D57="","",VLOOKUP(D57,ProductTable[],2,FALSE))</f>
        <v/>
      </c>
      <c r="F57" s="179"/>
      <c r="G57" s="178" t="str">
        <f t="shared" si="1"/>
        <v/>
      </c>
      <c r="H57" s="194"/>
      <c r="I57" s="190"/>
    </row>
    <row r="58" spans="2:9">
      <c r="B58" s="193"/>
      <c r="C58" s="166"/>
      <c r="D58" s="177"/>
      <c r="E58" s="178" t="str">
        <f>IF(D58="","",VLOOKUP(D58,ProductTable[],2,FALSE))</f>
        <v/>
      </c>
      <c r="F58" s="261"/>
      <c r="G58" s="238" t="str">
        <f t="shared" si="1"/>
        <v/>
      </c>
      <c r="H58" s="222"/>
      <c r="I58" s="190"/>
    </row>
    <row r="59" spans="2:9">
      <c r="B59" s="166" t="s">
        <v>56</v>
      </c>
      <c r="C59" s="166"/>
      <c r="D59" s="177"/>
      <c r="E59" s="178" t="str">
        <f>IF(D59="","",VLOOKUP(D59,ProductTable[],2,FALSE))</f>
        <v/>
      </c>
      <c r="F59" s="181"/>
      <c r="G59" s="238" t="str">
        <f t="shared" si="1"/>
        <v/>
      </c>
      <c r="H59" s="225"/>
      <c r="I59" s="190"/>
    </row>
    <row r="60" spans="2:9">
      <c r="B60" s="166" t="s">
        <v>56</v>
      </c>
      <c r="C60" s="166"/>
      <c r="D60" s="177"/>
      <c r="E60" s="178" t="str">
        <f>IF(D60="","",VLOOKUP(D60,ProductTable[],2,FALSE))</f>
        <v/>
      </c>
      <c r="F60" s="181"/>
      <c r="G60" s="238" t="str">
        <f t="shared" si="1"/>
        <v/>
      </c>
      <c r="H60" s="225"/>
      <c r="I60" s="190"/>
    </row>
    <row r="61" spans="2:9">
      <c r="B61" s="166" t="s">
        <v>56</v>
      </c>
      <c r="C61" s="166"/>
      <c r="D61" s="177"/>
      <c r="E61" s="178" t="str">
        <f>IF(D61="","",VLOOKUP(D61,ProductTable[],2,FALSE))</f>
        <v/>
      </c>
      <c r="F61" s="181"/>
      <c r="G61" s="238" t="str">
        <f t="shared" si="1"/>
        <v/>
      </c>
      <c r="H61" s="225"/>
      <c r="I61" s="190"/>
    </row>
    <row r="62" spans="2:9">
      <c r="B62" s="166" t="s">
        <v>56</v>
      </c>
      <c r="C62" s="166"/>
      <c r="D62" s="177"/>
      <c r="E62" s="178" t="str">
        <f>IF(D62="","",VLOOKUP(D62,ProductTable[],2,FALSE))</f>
        <v/>
      </c>
      <c r="F62" s="181"/>
      <c r="G62" s="238" t="str">
        <f t="shared" si="1"/>
        <v/>
      </c>
      <c r="H62" s="225"/>
      <c r="I62" s="190"/>
    </row>
    <row r="63" spans="2:9">
      <c r="B63" s="166" t="s">
        <v>56</v>
      </c>
      <c r="C63" s="166"/>
      <c r="D63" s="177"/>
      <c r="E63" s="178" t="str">
        <f>IF(D63="","",VLOOKUP(D63,ProductTable[],2,FALSE))</f>
        <v/>
      </c>
      <c r="F63" s="181"/>
      <c r="G63" s="238" t="str">
        <f t="shared" si="1"/>
        <v/>
      </c>
      <c r="H63" s="225"/>
      <c r="I63" s="190"/>
    </row>
    <row r="64" spans="2:9">
      <c r="B64" s="166" t="s">
        <v>56</v>
      </c>
      <c r="C64" s="166"/>
      <c r="D64" s="177"/>
      <c r="E64" s="178" t="str">
        <f>IF(D64="","",VLOOKUP(D64,ProductTable[],2,FALSE))</f>
        <v/>
      </c>
      <c r="F64" s="181"/>
      <c r="G64" s="238" t="str">
        <f t="shared" si="1"/>
        <v/>
      </c>
      <c r="H64" s="225"/>
      <c r="I64" s="190"/>
    </row>
    <row r="65" spans="2:11">
      <c r="B65" s="166" t="s">
        <v>56</v>
      </c>
      <c r="C65" s="166"/>
      <c r="D65" s="177"/>
      <c r="E65" s="178" t="str">
        <f>IF(D65="","",VLOOKUP(D65,ProductTable[],2,FALSE))</f>
        <v/>
      </c>
      <c r="F65" s="181"/>
      <c r="G65" s="238" t="str">
        <f t="shared" si="1"/>
        <v/>
      </c>
      <c r="H65" s="225"/>
      <c r="I65" s="190"/>
      <c r="K65" s="191"/>
    </row>
    <row r="66" spans="2:11">
      <c r="B66" s="166" t="s">
        <v>56</v>
      </c>
      <c r="C66" s="166"/>
      <c r="D66" s="177"/>
      <c r="E66" s="178" t="str">
        <f>IF(D66="","",VLOOKUP(D66,ProductTable[],2,FALSE))</f>
        <v/>
      </c>
      <c r="F66" s="181"/>
      <c r="G66" s="238" t="str">
        <f t="shared" si="1"/>
        <v/>
      </c>
      <c r="H66" s="225"/>
      <c r="I66" s="190"/>
      <c r="K66" s="191"/>
    </row>
    <row r="67" spans="2:11">
      <c r="B67" s="166" t="s">
        <v>56</v>
      </c>
      <c r="C67" s="166"/>
      <c r="D67" s="177"/>
      <c r="E67" s="178" t="str">
        <f>IF(D67="","",VLOOKUP(D67,ProductTable[],2,FALSE))</f>
        <v/>
      </c>
      <c r="F67" s="181"/>
      <c r="G67" s="238" t="str">
        <f t="shared" si="1"/>
        <v/>
      </c>
      <c r="H67" s="225"/>
      <c r="I67" s="190"/>
      <c r="K67" s="191"/>
    </row>
    <row r="68" spans="2:11">
      <c r="B68" s="193" t="s">
        <v>56</v>
      </c>
      <c r="C68" s="166"/>
      <c r="D68" s="177"/>
      <c r="E68" s="178" t="str">
        <f>IF(D68="","",VLOOKUP(D68,ProductTable[],2,FALSE))</f>
        <v/>
      </c>
      <c r="F68" s="194"/>
      <c r="G68" s="180" t="str">
        <f>IF(E68="","",E68*F68)</f>
        <v/>
      </c>
      <c r="H68" s="181"/>
      <c r="I68" s="190"/>
      <c r="K68" s="191"/>
    </row>
    <row r="69" spans="2:11">
      <c r="B69" s="166" t="s">
        <v>60</v>
      </c>
      <c r="C69" s="166"/>
      <c r="D69" s="590" t="s">
        <v>61</v>
      </c>
      <c r="E69" s="239">
        <v>250</v>
      </c>
      <c r="F69" s="194"/>
      <c r="G69" s="238">
        <f>SUM(E69*F69)</f>
        <v>0</v>
      </c>
      <c r="H69" s="181"/>
      <c r="I69" s="190"/>
      <c r="K69" s="191"/>
    </row>
    <row r="70" spans="2:11" ht="15.75" thickBot="1">
      <c r="B70" s="166" t="s">
        <v>60</v>
      </c>
      <c r="C70" s="166"/>
      <c r="D70" s="590" t="s">
        <v>62</v>
      </c>
      <c r="E70" s="239">
        <v>500</v>
      </c>
      <c r="F70" s="587"/>
      <c r="G70" s="238">
        <f>SUM(E70*F70)</f>
        <v>0</v>
      </c>
      <c r="H70" s="225"/>
      <c r="I70" s="190"/>
      <c r="K70" s="191"/>
    </row>
    <row r="71" spans="2:11" ht="15" customHeight="1" thickBot="1">
      <c r="D71" s="240"/>
      <c r="E71" s="241" t="s">
        <v>26</v>
      </c>
      <c r="F71" s="262" t="s">
        <v>29</v>
      </c>
      <c r="G71" s="243">
        <f>SUM(G41:G70)</f>
        <v>0</v>
      </c>
      <c r="H71" s="244"/>
      <c r="I71" s="246">
        <f>SUM(I40:I70)</f>
        <v>0</v>
      </c>
      <c r="K71" s="246">
        <f>SUM(K41:K70)</f>
        <v>0</v>
      </c>
    </row>
    <row r="72" spans="2:11" ht="15" customHeight="1" thickBot="1">
      <c r="D72" s="240"/>
      <c r="E72" s="251"/>
      <c r="F72" s="263" t="s">
        <v>63</v>
      </c>
      <c r="G72" s="249"/>
      <c r="H72" s="244"/>
      <c r="K72" s="264"/>
    </row>
    <row r="73" spans="2:11" ht="26.25" customHeight="1" thickBot="1">
      <c r="F73" s="265" t="s">
        <v>34</v>
      </c>
      <c r="G73" s="253">
        <f>G72-G71</f>
        <v>0</v>
      </c>
      <c r="H73" s="468" t="s">
        <v>65</v>
      </c>
      <c r="I73" s="254">
        <f>G71/55*100+E74</f>
        <v>100</v>
      </c>
    </row>
    <row r="74" spans="2:11" ht="15" customHeight="1" thickBot="1">
      <c r="E74" s="255">
        <v>100</v>
      </c>
      <c r="F74" s="266"/>
      <c r="G74" s="267"/>
      <c r="H74" s="268"/>
      <c r="I74" s="269"/>
    </row>
    <row r="75" spans="2:11" ht="15" customHeight="1">
      <c r="B75" s="256"/>
      <c r="C75" s="189"/>
      <c r="D75" s="257" t="s">
        <v>12</v>
      </c>
      <c r="E75" s="169" t="s">
        <v>13</v>
      </c>
      <c r="F75" s="169" t="s">
        <v>14</v>
      </c>
      <c r="G75" s="169" t="s">
        <v>15</v>
      </c>
      <c r="H75" s="259" t="s">
        <v>16</v>
      </c>
      <c r="I75" s="169" t="s">
        <v>66</v>
      </c>
      <c r="K75" s="169" t="s">
        <v>18</v>
      </c>
    </row>
    <row r="76" spans="2:11" ht="15" customHeight="1">
      <c r="B76" s="175" t="s">
        <v>76</v>
      </c>
      <c r="C76" s="176"/>
      <c r="D76" s="177"/>
      <c r="E76" s="178" t="str">
        <f>IF(D76="","",VLOOKUP(D76,ProductTable[],2,FALSE))</f>
        <v/>
      </c>
      <c r="F76" s="179"/>
      <c r="G76" s="180" t="str">
        <f t="shared" ref="G76:G88" si="2">IF(E76="","",E76*F76)</f>
        <v/>
      </c>
      <c r="H76" s="194"/>
      <c r="I76" s="190"/>
      <c r="K76" s="270"/>
    </row>
    <row r="77" spans="2:11" ht="15" customHeight="1">
      <c r="B77" s="188"/>
      <c r="C77" s="189"/>
      <c r="D77" s="177"/>
      <c r="E77" s="178" t="str">
        <f>IF(D77="","",VLOOKUP(D77,ProductTable[],2,FALSE))</f>
        <v/>
      </c>
      <c r="F77" s="179"/>
      <c r="G77" s="180" t="str">
        <f t="shared" si="2"/>
        <v/>
      </c>
      <c r="H77" s="194"/>
      <c r="I77" s="190"/>
      <c r="K77" s="270"/>
    </row>
    <row r="78" spans="2:11" ht="15" customHeight="1">
      <c r="B78" s="193" t="s">
        <v>21</v>
      </c>
      <c r="C78" s="166"/>
      <c r="D78" s="177"/>
      <c r="E78" s="178" t="str">
        <f>IF(D78="","",VLOOKUP(D78,ProductTable[],2,FALSE))</f>
        <v/>
      </c>
      <c r="F78" s="179"/>
      <c r="G78" s="180" t="str">
        <f t="shared" si="2"/>
        <v/>
      </c>
      <c r="H78" s="194"/>
      <c r="I78" s="190"/>
      <c r="K78" s="191"/>
    </row>
    <row r="79" spans="2:11" ht="15" customHeight="1">
      <c r="B79" s="193"/>
      <c r="C79" s="166"/>
      <c r="D79" s="177"/>
      <c r="E79" s="178" t="str">
        <f>IF(D79="","",VLOOKUP(D79,ProductTable[],2,FALSE))</f>
        <v/>
      </c>
      <c r="F79" s="179"/>
      <c r="G79" s="180" t="str">
        <f t="shared" si="2"/>
        <v/>
      </c>
      <c r="H79" s="194"/>
      <c r="I79" s="190"/>
      <c r="K79" s="191"/>
    </row>
    <row r="80" spans="2:11" ht="15" customHeight="1">
      <c r="B80" s="193" t="s">
        <v>77</v>
      </c>
      <c r="C80" s="166"/>
      <c r="D80" s="177"/>
      <c r="E80" s="178" t="str">
        <f>IF(D80="","",VLOOKUP(D80,ProductTable[],2,FALSE))</f>
        <v/>
      </c>
      <c r="F80" s="179"/>
      <c r="G80" s="180" t="str">
        <f t="shared" si="2"/>
        <v/>
      </c>
      <c r="H80" s="194"/>
      <c r="I80" s="190"/>
      <c r="K80" s="191"/>
    </row>
    <row r="81" spans="2:11" ht="15" customHeight="1">
      <c r="B81" s="193" t="s">
        <v>78</v>
      </c>
      <c r="C81" s="166"/>
      <c r="D81" s="177"/>
      <c r="E81" s="178" t="str">
        <f>IF(D81="","",VLOOKUP(D81,ProductTable[],2,FALSE))</f>
        <v/>
      </c>
      <c r="F81" s="179"/>
      <c r="G81" s="180" t="str">
        <f t="shared" si="2"/>
        <v/>
      </c>
      <c r="H81" s="194"/>
      <c r="I81" s="190"/>
      <c r="K81" s="191"/>
    </row>
    <row r="82" spans="2:11" ht="15" customHeight="1">
      <c r="B82" s="193" t="s">
        <v>79</v>
      </c>
      <c r="C82" s="166"/>
      <c r="D82" s="177"/>
      <c r="E82" s="178" t="str">
        <f>IF(D82="","",VLOOKUP(D82,ProductTable[],2,FALSE))</f>
        <v/>
      </c>
      <c r="F82" s="179"/>
      <c r="G82" s="180" t="str">
        <f t="shared" si="2"/>
        <v/>
      </c>
      <c r="H82" s="194"/>
      <c r="I82" s="190"/>
      <c r="K82" s="191"/>
    </row>
    <row r="83" spans="2:11" ht="15" customHeight="1">
      <c r="B83" s="193"/>
      <c r="C83" s="166"/>
      <c r="D83" s="177"/>
      <c r="E83" s="178" t="str">
        <f>IF(D83="","",VLOOKUP(D83,ProductTable[],2,FALSE))</f>
        <v/>
      </c>
      <c r="F83" s="179"/>
      <c r="G83" s="180" t="str">
        <f t="shared" si="2"/>
        <v/>
      </c>
      <c r="H83" s="194"/>
      <c r="I83" s="190"/>
      <c r="K83" s="191"/>
    </row>
    <row r="84" spans="2:11" ht="15" customHeight="1">
      <c r="B84" s="193"/>
      <c r="C84" s="166"/>
      <c r="D84" s="177"/>
      <c r="E84" s="178" t="str">
        <f>IF(D84="","",VLOOKUP(D84,ProductTable[],2,FALSE))</f>
        <v/>
      </c>
      <c r="F84" s="179"/>
      <c r="G84" s="180" t="str">
        <f t="shared" si="2"/>
        <v/>
      </c>
      <c r="H84" s="194"/>
      <c r="I84" s="190"/>
      <c r="K84" s="191"/>
    </row>
    <row r="85" spans="2:11" ht="15" customHeight="1">
      <c r="B85" s="166" t="s">
        <v>56</v>
      </c>
      <c r="C85" s="166"/>
      <c r="D85" s="177"/>
      <c r="E85" s="178" t="str">
        <f>IF(D85="","",VLOOKUP(D85,ProductTable[],2,FALSE))</f>
        <v/>
      </c>
      <c r="F85" s="194"/>
      <c r="G85" s="180" t="str">
        <f t="shared" si="2"/>
        <v/>
      </c>
      <c r="H85" s="194"/>
      <c r="I85" s="190"/>
      <c r="K85" s="191"/>
    </row>
    <row r="86" spans="2:11" ht="15" customHeight="1">
      <c r="B86" s="166" t="s">
        <v>56</v>
      </c>
      <c r="C86" s="166"/>
      <c r="D86" s="177"/>
      <c r="E86" s="178" t="str">
        <f>IF(D86="","",VLOOKUP(D86,ProductTable[],2,FALSE))</f>
        <v/>
      </c>
      <c r="F86" s="194"/>
      <c r="G86" s="180" t="str">
        <f t="shared" si="2"/>
        <v/>
      </c>
      <c r="H86" s="194"/>
      <c r="I86" s="190"/>
      <c r="K86" s="191"/>
    </row>
    <row r="87" spans="2:11" ht="15" customHeight="1">
      <c r="B87" s="166" t="s">
        <v>56</v>
      </c>
      <c r="C87" s="166"/>
      <c r="D87" s="177"/>
      <c r="E87" s="178" t="str">
        <f>IF(D87="","",VLOOKUP(D87,ProductTable[],2,FALSE))</f>
        <v/>
      </c>
      <c r="F87" s="194"/>
      <c r="G87" s="180" t="str">
        <f t="shared" si="2"/>
        <v/>
      </c>
      <c r="H87" s="194"/>
      <c r="I87" s="190"/>
      <c r="K87" s="191"/>
    </row>
    <row r="88" spans="2:11" ht="15" customHeight="1">
      <c r="B88" s="166" t="s">
        <v>56</v>
      </c>
      <c r="C88" s="166"/>
      <c r="D88" s="177"/>
      <c r="E88" s="178" t="str">
        <f>IF(D88="","",VLOOKUP(D88,ProductTable[],2,FALSE))</f>
        <v/>
      </c>
      <c r="F88" s="194"/>
      <c r="G88" s="180" t="str">
        <f t="shared" si="2"/>
        <v/>
      </c>
      <c r="H88" s="194"/>
      <c r="I88" s="190"/>
      <c r="K88" s="191"/>
    </row>
    <row r="89" spans="2:11" ht="15" customHeight="1">
      <c r="B89" s="166" t="s">
        <v>60</v>
      </c>
      <c r="C89" s="166"/>
      <c r="D89" s="181" t="s">
        <v>61</v>
      </c>
      <c r="E89" s="239">
        <v>250</v>
      </c>
      <c r="F89" s="194"/>
      <c r="G89" s="238">
        <f>SUM(E89*F89)</f>
        <v>0</v>
      </c>
      <c r="H89" s="194"/>
      <c r="I89" s="190"/>
      <c r="K89" s="191"/>
    </row>
    <row r="90" spans="2:11" ht="15" customHeight="1" thickBot="1">
      <c r="B90" s="166" t="s">
        <v>60</v>
      </c>
      <c r="C90" s="166"/>
      <c r="D90" s="181" t="s">
        <v>62</v>
      </c>
      <c r="E90" s="239">
        <v>500</v>
      </c>
      <c r="F90" s="587"/>
      <c r="G90" s="238">
        <f>SUM(E90*F90)</f>
        <v>0</v>
      </c>
      <c r="H90" s="225"/>
      <c r="I90" s="190"/>
      <c r="K90" s="191"/>
    </row>
    <row r="91" spans="2:11" ht="15" customHeight="1" thickBot="1">
      <c r="D91" s="240"/>
      <c r="E91" s="241" t="s">
        <v>26</v>
      </c>
      <c r="F91" s="242" t="s">
        <v>29</v>
      </c>
      <c r="G91" s="243">
        <f>SUM(G76:G90)</f>
        <v>0</v>
      </c>
      <c r="H91" s="244"/>
      <c r="I91" s="245">
        <f>SUM(I76:I90)</f>
        <v>0</v>
      </c>
      <c r="K91" s="246">
        <f>SUM(K76:K90)</f>
        <v>0</v>
      </c>
    </row>
    <row r="92" spans="2:11" ht="16.5" customHeight="1" thickBot="1">
      <c r="D92" s="240"/>
      <c r="E92" s="251"/>
      <c r="F92" s="248" t="s">
        <v>63</v>
      </c>
      <c r="G92" s="249"/>
      <c r="H92" s="244"/>
    </row>
    <row r="93" spans="2:11" ht="36" customHeight="1" thickBot="1">
      <c r="D93" s="240"/>
      <c r="F93" s="252" t="s">
        <v>34</v>
      </c>
      <c r="G93" s="253">
        <f>G92-G91</f>
        <v>0</v>
      </c>
      <c r="H93" s="468" t="s">
        <v>65</v>
      </c>
      <c r="I93" s="254">
        <f>G91/55*100+E94</f>
        <v>100</v>
      </c>
    </row>
    <row r="94" spans="2:11" ht="15" customHeight="1" thickBot="1">
      <c r="E94" s="255">
        <v>100</v>
      </c>
      <c r="H94" s="244"/>
    </row>
    <row r="95" spans="2:11" ht="15" customHeight="1">
      <c r="B95" s="256"/>
      <c r="C95" s="189"/>
      <c r="D95" s="257" t="s">
        <v>12</v>
      </c>
      <c r="E95" s="169" t="s">
        <v>13</v>
      </c>
      <c r="F95" s="169" t="s">
        <v>14</v>
      </c>
      <c r="G95" s="271" t="s">
        <v>15</v>
      </c>
      <c r="H95" s="259" t="s">
        <v>16</v>
      </c>
      <c r="I95" s="169" t="s">
        <v>66</v>
      </c>
      <c r="K95" s="169" t="s">
        <v>18</v>
      </c>
    </row>
    <row r="96" spans="2:11" ht="15" customHeight="1">
      <c r="B96" s="175" t="s">
        <v>80</v>
      </c>
      <c r="C96" s="176"/>
      <c r="D96" s="177"/>
      <c r="E96" s="178" t="str">
        <f>IF(D96="","",VLOOKUP(D96,ProductTable[],2,FALSE))</f>
        <v/>
      </c>
      <c r="F96" s="179"/>
      <c r="G96" s="180" t="str">
        <f t="shared" ref="G96:G106" si="3">IF(E96="","",E96*F96)</f>
        <v/>
      </c>
      <c r="H96" s="194"/>
      <c r="I96" s="190"/>
      <c r="K96" s="191"/>
    </row>
    <row r="97" spans="2:13" ht="15" customHeight="1">
      <c r="B97" s="188"/>
      <c r="C97" s="189"/>
      <c r="D97" s="177"/>
      <c r="E97" s="178" t="str">
        <f>IF(D97="","",VLOOKUP(D97,ProductTable[],2,FALSE))</f>
        <v/>
      </c>
      <c r="F97" s="179"/>
      <c r="G97" s="180" t="str">
        <f t="shared" si="3"/>
        <v/>
      </c>
      <c r="H97" s="194"/>
      <c r="I97" s="190"/>
      <c r="K97" s="191"/>
    </row>
    <row r="98" spans="2:13" ht="15" customHeight="1">
      <c r="B98" s="193" t="s">
        <v>81</v>
      </c>
      <c r="C98" s="166"/>
      <c r="D98" s="177"/>
      <c r="E98" s="178" t="str">
        <f>IF(D98="","",VLOOKUP(D98,ProductTable[],2,FALSE))</f>
        <v/>
      </c>
      <c r="F98" s="179"/>
      <c r="G98" s="180" t="str">
        <f t="shared" si="3"/>
        <v/>
      </c>
      <c r="H98" s="194"/>
      <c r="I98" s="190"/>
      <c r="K98" s="191"/>
      <c r="L98" s="187"/>
    </row>
    <row r="99" spans="2:13" ht="15" customHeight="1">
      <c r="B99" s="193"/>
      <c r="C99" s="166"/>
      <c r="D99" s="177"/>
      <c r="E99" s="178" t="str">
        <f>IF(D99="","",VLOOKUP(D99,ProductTable[],2,FALSE))</f>
        <v/>
      </c>
      <c r="F99" s="179"/>
      <c r="G99" s="180" t="str">
        <f t="shared" si="3"/>
        <v/>
      </c>
      <c r="H99" s="194"/>
      <c r="I99" s="190"/>
      <c r="K99" s="191"/>
      <c r="L99" s="187"/>
    </row>
    <row r="100" spans="2:13" ht="15.75" customHeight="1">
      <c r="B100" s="193" t="s">
        <v>82</v>
      </c>
      <c r="C100" s="166"/>
      <c r="D100" s="177"/>
      <c r="E100" s="178" t="str">
        <f>IF(D100="","",VLOOKUP(D100,ProductTable[],2,FALSE))</f>
        <v/>
      </c>
      <c r="F100" s="179"/>
      <c r="G100" s="180" t="str">
        <f t="shared" si="3"/>
        <v/>
      </c>
      <c r="H100" s="181"/>
      <c r="I100" s="190"/>
      <c r="K100" s="191"/>
    </row>
    <row r="101" spans="2:13" ht="15" customHeight="1">
      <c r="B101" s="193"/>
      <c r="C101" s="166"/>
      <c r="D101" s="177"/>
      <c r="E101" s="178" t="str">
        <f>IF(D101="","",VLOOKUP(D101,ProductTable[],2,FALSE))</f>
        <v/>
      </c>
      <c r="F101" s="179"/>
      <c r="G101" s="180" t="str">
        <f t="shared" si="3"/>
        <v/>
      </c>
      <c r="H101" s="194"/>
      <c r="I101" s="190"/>
      <c r="K101" s="191"/>
    </row>
    <row r="102" spans="2:13" ht="15" customHeight="1">
      <c r="B102" s="193" t="s">
        <v>83</v>
      </c>
      <c r="C102" s="166"/>
      <c r="D102" s="177"/>
      <c r="E102" s="178" t="str">
        <f>IF(D102="","",VLOOKUP(D102,ProductTable[],2,FALSE))</f>
        <v/>
      </c>
      <c r="F102" s="179"/>
      <c r="G102" s="180" t="str">
        <f t="shared" si="3"/>
        <v/>
      </c>
      <c r="H102" s="194"/>
      <c r="I102" s="190"/>
      <c r="K102" s="191"/>
    </row>
    <row r="103" spans="2:13" ht="15" customHeight="1">
      <c r="B103" s="166" t="s">
        <v>56</v>
      </c>
      <c r="C103" s="166"/>
      <c r="D103" s="177"/>
      <c r="E103" s="178" t="str">
        <f>IF(D103="","",VLOOKUP(D103,ProductTable[],2,FALSE))</f>
        <v/>
      </c>
      <c r="F103" s="194"/>
      <c r="G103" s="180" t="str">
        <f t="shared" si="3"/>
        <v/>
      </c>
      <c r="H103" s="194"/>
      <c r="I103" s="190"/>
      <c r="K103" s="270"/>
    </row>
    <row r="104" spans="2:13" ht="15" customHeight="1">
      <c r="B104" s="166" t="s">
        <v>56</v>
      </c>
      <c r="C104" s="166"/>
      <c r="D104" s="177"/>
      <c r="E104" s="178" t="str">
        <f>IF(D104="","",VLOOKUP(D104,ProductTable[],2,FALSE))</f>
        <v/>
      </c>
      <c r="F104" s="194"/>
      <c r="G104" s="180" t="str">
        <f t="shared" si="3"/>
        <v/>
      </c>
      <c r="H104" s="194"/>
      <c r="I104" s="190"/>
      <c r="K104" s="270"/>
    </row>
    <row r="105" spans="2:13" ht="15" customHeight="1">
      <c r="B105" s="166" t="s">
        <v>56</v>
      </c>
      <c r="C105" s="166"/>
      <c r="D105" s="177"/>
      <c r="E105" s="178" t="str">
        <f>IF(D105="","",VLOOKUP(D105,ProductTable[],2,FALSE))</f>
        <v/>
      </c>
      <c r="F105" s="194"/>
      <c r="G105" s="180" t="str">
        <f t="shared" si="3"/>
        <v/>
      </c>
      <c r="H105" s="194"/>
      <c r="I105" s="190"/>
      <c r="K105" s="270"/>
    </row>
    <row r="106" spans="2:13" ht="15" customHeight="1">
      <c r="B106" s="166" t="s">
        <v>56</v>
      </c>
      <c r="C106" s="166"/>
      <c r="D106" s="177"/>
      <c r="E106" s="178" t="str">
        <f>IF(D106="","",VLOOKUP(D106,ProductTable[],2,FALSE))</f>
        <v/>
      </c>
      <c r="F106" s="194"/>
      <c r="G106" s="180" t="str">
        <f t="shared" si="3"/>
        <v/>
      </c>
      <c r="H106" s="194"/>
      <c r="I106" s="190"/>
      <c r="K106" s="270"/>
    </row>
    <row r="107" spans="2:13" ht="15" customHeight="1">
      <c r="B107" s="166" t="s">
        <v>60</v>
      </c>
      <c r="C107" s="166"/>
      <c r="D107" s="181" t="s">
        <v>61</v>
      </c>
      <c r="E107" s="239">
        <v>250</v>
      </c>
      <c r="F107" s="194"/>
      <c r="G107" s="238">
        <f>SUM(E107*F107)</f>
        <v>0</v>
      </c>
      <c r="H107" s="194"/>
      <c r="I107" s="190"/>
      <c r="K107" s="270"/>
    </row>
    <row r="108" spans="2:13" ht="15" customHeight="1" thickBot="1">
      <c r="B108" s="166" t="s">
        <v>60</v>
      </c>
      <c r="C108" s="166"/>
      <c r="D108" s="181" t="s">
        <v>62</v>
      </c>
      <c r="E108" s="239">
        <v>500</v>
      </c>
      <c r="F108" s="587"/>
      <c r="G108" s="238">
        <f>SUM(E108*F108)</f>
        <v>0</v>
      </c>
      <c r="H108" s="273"/>
      <c r="I108" s="190"/>
      <c r="K108" s="270"/>
    </row>
    <row r="109" spans="2:13" ht="15" customHeight="1" thickBot="1">
      <c r="E109" s="241" t="s">
        <v>26</v>
      </c>
      <c r="F109" s="242" t="s">
        <v>29</v>
      </c>
      <c r="G109" s="243">
        <f>SUM(G96:G108)</f>
        <v>0</v>
      </c>
      <c r="H109" s="244"/>
      <c r="I109" s="245">
        <f>SUM(I36+I71+I91+I96+I97+I98+I99+I100+I101+I102+I103+I104+I105+I106+I107+I108)</f>
        <v>0</v>
      </c>
      <c r="K109" s="274">
        <f>SUM(K96:K108)</f>
        <v>0</v>
      </c>
      <c r="L109" s="275" t="s">
        <v>84</v>
      </c>
      <c r="M109" s="276">
        <f>K36+K71+K91+(K96:K109)</f>
        <v>0</v>
      </c>
    </row>
    <row r="110" spans="2:13" ht="15" customHeight="1" thickBot="1">
      <c r="F110" s="248" t="s">
        <v>63</v>
      </c>
      <c r="G110" s="249"/>
      <c r="H110" s="244"/>
      <c r="K110" s="277"/>
    </row>
    <row r="111" spans="2:13" ht="46.5" customHeight="1" thickBot="1">
      <c r="F111" s="252" t="s">
        <v>34</v>
      </c>
      <c r="G111" s="253">
        <f>G110-G109</f>
        <v>0</v>
      </c>
      <c r="H111" s="468" t="s">
        <v>65</v>
      </c>
      <c r="I111" s="254">
        <f>G109/55*100+E112</f>
        <v>0</v>
      </c>
      <c r="K111" s="277"/>
    </row>
    <row r="113" spans="2:11" ht="15" customHeight="1">
      <c r="F113" s="251"/>
      <c r="H113" s="278" t="s">
        <v>85</v>
      </c>
      <c r="I113" s="138">
        <f>G36+G71+G91+G109</f>
        <v>20</v>
      </c>
      <c r="J113" s="240" t="s">
        <v>86</v>
      </c>
      <c r="K113" s="240" t="s">
        <v>87</v>
      </c>
    </row>
    <row r="114" spans="2:11" ht="15" customHeight="1">
      <c r="B114" s="279" t="s">
        <v>88</v>
      </c>
    </row>
  </sheetData>
  <sheetProtection algorithmName="SHA-512" hashValue="wVWH4XQSaeEIGzO5HjuQvfYhL+rNB8BXQp1fGJ/npn/1d1r0JPppcX2R8l5WX02QUIP0dvaXvleqQnsbTMK+oA==" saltValue="FvUFge/WqCoouHvieK/juQ==" spinCount="100000" sheet="1" objects="1" scenarios="1" selectLockedCells="1"/>
  <dataValidations count="2">
    <dataValidation allowBlank="1" showInputMessage="1" showErrorMessage="1" errorTitle="Not Needed" error="No need to enter quantity here" sqref="F34:F35 JB34:JB35 SX34:SX35 ACT34:ACT35 AMP34:AMP35 AWL34:AWL35 BGH34:BGH35 BQD34:BQD35 BZZ34:BZZ35 CJV34:CJV35 CTR34:CTR35 DDN34:DDN35 DNJ34:DNJ35 DXF34:DXF35 EHB34:EHB35 EQX34:EQX35 FAT34:FAT35 FKP34:FKP35 FUL34:FUL35 GEH34:GEH35 GOD34:GOD35 GXZ34:GXZ35 HHV34:HHV35 HRR34:HRR35 IBN34:IBN35 ILJ34:ILJ35 IVF34:IVF35 JFB34:JFB35 JOX34:JOX35 JYT34:JYT35 KIP34:KIP35 KSL34:KSL35 LCH34:LCH35 LMD34:LMD35 LVZ34:LVZ35 MFV34:MFV35 MPR34:MPR35 MZN34:MZN35 NJJ34:NJJ35 NTF34:NTF35 ODB34:ODB35 OMX34:OMX35 OWT34:OWT35 PGP34:PGP35 PQL34:PQL35 QAH34:QAH35 QKD34:QKD35 QTZ34:QTZ35 RDV34:RDV35 RNR34:RNR35 RXN34:RXN35 SHJ34:SHJ35 SRF34:SRF35 TBB34:TBB35 TKX34:TKX35 TUT34:TUT35 UEP34:UEP35 UOL34:UOL35 UYH34:UYH35 VID34:VID35 VRZ34:VRZ35 WBV34:WBV35 WLR34:WLR35 WVN34:WVN35 F65570:F65571 JB65570:JB65571 SX65570:SX65571 ACT65570:ACT65571 AMP65570:AMP65571 AWL65570:AWL65571 BGH65570:BGH65571 BQD65570:BQD65571 BZZ65570:BZZ65571 CJV65570:CJV65571 CTR65570:CTR65571 DDN65570:DDN65571 DNJ65570:DNJ65571 DXF65570:DXF65571 EHB65570:EHB65571 EQX65570:EQX65571 FAT65570:FAT65571 FKP65570:FKP65571 FUL65570:FUL65571 GEH65570:GEH65571 GOD65570:GOD65571 GXZ65570:GXZ65571 HHV65570:HHV65571 HRR65570:HRR65571 IBN65570:IBN65571 ILJ65570:ILJ65571 IVF65570:IVF65571 JFB65570:JFB65571 JOX65570:JOX65571 JYT65570:JYT65571 KIP65570:KIP65571 KSL65570:KSL65571 LCH65570:LCH65571 LMD65570:LMD65571 LVZ65570:LVZ65571 MFV65570:MFV65571 MPR65570:MPR65571 MZN65570:MZN65571 NJJ65570:NJJ65571 NTF65570:NTF65571 ODB65570:ODB65571 OMX65570:OMX65571 OWT65570:OWT65571 PGP65570:PGP65571 PQL65570:PQL65571 QAH65570:QAH65571 QKD65570:QKD65571 QTZ65570:QTZ65571 RDV65570:RDV65571 RNR65570:RNR65571 RXN65570:RXN65571 SHJ65570:SHJ65571 SRF65570:SRF65571 TBB65570:TBB65571 TKX65570:TKX65571 TUT65570:TUT65571 UEP65570:UEP65571 UOL65570:UOL65571 UYH65570:UYH65571 VID65570:VID65571 VRZ65570:VRZ65571 WBV65570:WBV65571 WLR65570:WLR65571 WVN65570:WVN65571 F131106:F131107 JB131106:JB131107 SX131106:SX131107 ACT131106:ACT131107 AMP131106:AMP131107 AWL131106:AWL131107 BGH131106:BGH131107 BQD131106:BQD131107 BZZ131106:BZZ131107 CJV131106:CJV131107 CTR131106:CTR131107 DDN131106:DDN131107 DNJ131106:DNJ131107 DXF131106:DXF131107 EHB131106:EHB131107 EQX131106:EQX131107 FAT131106:FAT131107 FKP131106:FKP131107 FUL131106:FUL131107 GEH131106:GEH131107 GOD131106:GOD131107 GXZ131106:GXZ131107 HHV131106:HHV131107 HRR131106:HRR131107 IBN131106:IBN131107 ILJ131106:ILJ131107 IVF131106:IVF131107 JFB131106:JFB131107 JOX131106:JOX131107 JYT131106:JYT131107 KIP131106:KIP131107 KSL131106:KSL131107 LCH131106:LCH131107 LMD131106:LMD131107 LVZ131106:LVZ131107 MFV131106:MFV131107 MPR131106:MPR131107 MZN131106:MZN131107 NJJ131106:NJJ131107 NTF131106:NTF131107 ODB131106:ODB131107 OMX131106:OMX131107 OWT131106:OWT131107 PGP131106:PGP131107 PQL131106:PQL131107 QAH131106:QAH131107 QKD131106:QKD131107 QTZ131106:QTZ131107 RDV131106:RDV131107 RNR131106:RNR131107 RXN131106:RXN131107 SHJ131106:SHJ131107 SRF131106:SRF131107 TBB131106:TBB131107 TKX131106:TKX131107 TUT131106:TUT131107 UEP131106:UEP131107 UOL131106:UOL131107 UYH131106:UYH131107 VID131106:VID131107 VRZ131106:VRZ131107 WBV131106:WBV131107 WLR131106:WLR131107 WVN131106:WVN131107 F196642:F196643 JB196642:JB196643 SX196642:SX196643 ACT196642:ACT196643 AMP196642:AMP196643 AWL196642:AWL196643 BGH196642:BGH196643 BQD196642:BQD196643 BZZ196642:BZZ196643 CJV196642:CJV196643 CTR196642:CTR196643 DDN196642:DDN196643 DNJ196642:DNJ196643 DXF196642:DXF196643 EHB196642:EHB196643 EQX196642:EQX196643 FAT196642:FAT196643 FKP196642:FKP196643 FUL196642:FUL196643 GEH196642:GEH196643 GOD196642:GOD196643 GXZ196642:GXZ196643 HHV196642:HHV196643 HRR196642:HRR196643 IBN196642:IBN196643 ILJ196642:ILJ196643 IVF196642:IVF196643 JFB196642:JFB196643 JOX196642:JOX196643 JYT196642:JYT196643 KIP196642:KIP196643 KSL196642:KSL196643 LCH196642:LCH196643 LMD196642:LMD196643 LVZ196642:LVZ196643 MFV196642:MFV196643 MPR196642:MPR196643 MZN196642:MZN196643 NJJ196642:NJJ196643 NTF196642:NTF196643 ODB196642:ODB196643 OMX196642:OMX196643 OWT196642:OWT196643 PGP196642:PGP196643 PQL196642:PQL196643 QAH196642:QAH196643 QKD196642:QKD196643 QTZ196642:QTZ196643 RDV196642:RDV196643 RNR196642:RNR196643 RXN196642:RXN196643 SHJ196642:SHJ196643 SRF196642:SRF196643 TBB196642:TBB196643 TKX196642:TKX196643 TUT196642:TUT196643 UEP196642:UEP196643 UOL196642:UOL196643 UYH196642:UYH196643 VID196642:VID196643 VRZ196642:VRZ196643 WBV196642:WBV196643 WLR196642:WLR196643 WVN196642:WVN196643 F262178:F262179 JB262178:JB262179 SX262178:SX262179 ACT262178:ACT262179 AMP262178:AMP262179 AWL262178:AWL262179 BGH262178:BGH262179 BQD262178:BQD262179 BZZ262178:BZZ262179 CJV262178:CJV262179 CTR262178:CTR262179 DDN262178:DDN262179 DNJ262178:DNJ262179 DXF262178:DXF262179 EHB262178:EHB262179 EQX262178:EQX262179 FAT262178:FAT262179 FKP262178:FKP262179 FUL262178:FUL262179 GEH262178:GEH262179 GOD262178:GOD262179 GXZ262178:GXZ262179 HHV262178:HHV262179 HRR262178:HRR262179 IBN262178:IBN262179 ILJ262178:ILJ262179 IVF262178:IVF262179 JFB262178:JFB262179 JOX262178:JOX262179 JYT262178:JYT262179 KIP262178:KIP262179 KSL262178:KSL262179 LCH262178:LCH262179 LMD262178:LMD262179 LVZ262178:LVZ262179 MFV262178:MFV262179 MPR262178:MPR262179 MZN262178:MZN262179 NJJ262178:NJJ262179 NTF262178:NTF262179 ODB262178:ODB262179 OMX262178:OMX262179 OWT262178:OWT262179 PGP262178:PGP262179 PQL262178:PQL262179 QAH262178:QAH262179 QKD262178:QKD262179 QTZ262178:QTZ262179 RDV262178:RDV262179 RNR262178:RNR262179 RXN262178:RXN262179 SHJ262178:SHJ262179 SRF262178:SRF262179 TBB262178:TBB262179 TKX262178:TKX262179 TUT262178:TUT262179 UEP262178:UEP262179 UOL262178:UOL262179 UYH262178:UYH262179 VID262178:VID262179 VRZ262178:VRZ262179 WBV262178:WBV262179 WLR262178:WLR262179 WVN262178:WVN262179 F327714:F327715 JB327714:JB327715 SX327714:SX327715 ACT327714:ACT327715 AMP327714:AMP327715 AWL327714:AWL327715 BGH327714:BGH327715 BQD327714:BQD327715 BZZ327714:BZZ327715 CJV327714:CJV327715 CTR327714:CTR327715 DDN327714:DDN327715 DNJ327714:DNJ327715 DXF327714:DXF327715 EHB327714:EHB327715 EQX327714:EQX327715 FAT327714:FAT327715 FKP327714:FKP327715 FUL327714:FUL327715 GEH327714:GEH327715 GOD327714:GOD327715 GXZ327714:GXZ327715 HHV327714:HHV327715 HRR327714:HRR327715 IBN327714:IBN327715 ILJ327714:ILJ327715 IVF327714:IVF327715 JFB327714:JFB327715 JOX327714:JOX327715 JYT327714:JYT327715 KIP327714:KIP327715 KSL327714:KSL327715 LCH327714:LCH327715 LMD327714:LMD327715 LVZ327714:LVZ327715 MFV327714:MFV327715 MPR327714:MPR327715 MZN327714:MZN327715 NJJ327714:NJJ327715 NTF327714:NTF327715 ODB327714:ODB327715 OMX327714:OMX327715 OWT327714:OWT327715 PGP327714:PGP327715 PQL327714:PQL327715 QAH327714:QAH327715 QKD327714:QKD327715 QTZ327714:QTZ327715 RDV327714:RDV327715 RNR327714:RNR327715 RXN327714:RXN327715 SHJ327714:SHJ327715 SRF327714:SRF327715 TBB327714:TBB327715 TKX327714:TKX327715 TUT327714:TUT327715 UEP327714:UEP327715 UOL327714:UOL327715 UYH327714:UYH327715 VID327714:VID327715 VRZ327714:VRZ327715 WBV327714:WBV327715 WLR327714:WLR327715 WVN327714:WVN327715 F393250:F393251 JB393250:JB393251 SX393250:SX393251 ACT393250:ACT393251 AMP393250:AMP393251 AWL393250:AWL393251 BGH393250:BGH393251 BQD393250:BQD393251 BZZ393250:BZZ393251 CJV393250:CJV393251 CTR393250:CTR393251 DDN393250:DDN393251 DNJ393250:DNJ393251 DXF393250:DXF393251 EHB393250:EHB393251 EQX393250:EQX393251 FAT393250:FAT393251 FKP393250:FKP393251 FUL393250:FUL393251 GEH393250:GEH393251 GOD393250:GOD393251 GXZ393250:GXZ393251 HHV393250:HHV393251 HRR393250:HRR393251 IBN393250:IBN393251 ILJ393250:ILJ393251 IVF393250:IVF393251 JFB393250:JFB393251 JOX393250:JOX393251 JYT393250:JYT393251 KIP393250:KIP393251 KSL393250:KSL393251 LCH393250:LCH393251 LMD393250:LMD393251 LVZ393250:LVZ393251 MFV393250:MFV393251 MPR393250:MPR393251 MZN393250:MZN393251 NJJ393250:NJJ393251 NTF393250:NTF393251 ODB393250:ODB393251 OMX393250:OMX393251 OWT393250:OWT393251 PGP393250:PGP393251 PQL393250:PQL393251 QAH393250:QAH393251 QKD393250:QKD393251 QTZ393250:QTZ393251 RDV393250:RDV393251 RNR393250:RNR393251 RXN393250:RXN393251 SHJ393250:SHJ393251 SRF393250:SRF393251 TBB393250:TBB393251 TKX393250:TKX393251 TUT393250:TUT393251 UEP393250:UEP393251 UOL393250:UOL393251 UYH393250:UYH393251 VID393250:VID393251 VRZ393250:VRZ393251 WBV393250:WBV393251 WLR393250:WLR393251 WVN393250:WVN393251 F458786:F458787 JB458786:JB458787 SX458786:SX458787 ACT458786:ACT458787 AMP458786:AMP458787 AWL458786:AWL458787 BGH458786:BGH458787 BQD458786:BQD458787 BZZ458786:BZZ458787 CJV458786:CJV458787 CTR458786:CTR458787 DDN458786:DDN458787 DNJ458786:DNJ458787 DXF458786:DXF458787 EHB458786:EHB458787 EQX458786:EQX458787 FAT458786:FAT458787 FKP458786:FKP458787 FUL458786:FUL458787 GEH458786:GEH458787 GOD458786:GOD458787 GXZ458786:GXZ458787 HHV458786:HHV458787 HRR458786:HRR458787 IBN458786:IBN458787 ILJ458786:ILJ458787 IVF458786:IVF458787 JFB458786:JFB458787 JOX458786:JOX458787 JYT458786:JYT458787 KIP458786:KIP458787 KSL458786:KSL458787 LCH458786:LCH458787 LMD458786:LMD458787 LVZ458786:LVZ458787 MFV458786:MFV458787 MPR458786:MPR458787 MZN458786:MZN458787 NJJ458786:NJJ458787 NTF458786:NTF458787 ODB458786:ODB458787 OMX458786:OMX458787 OWT458786:OWT458787 PGP458786:PGP458787 PQL458786:PQL458787 QAH458786:QAH458787 QKD458786:QKD458787 QTZ458786:QTZ458787 RDV458786:RDV458787 RNR458786:RNR458787 RXN458786:RXN458787 SHJ458786:SHJ458787 SRF458786:SRF458787 TBB458786:TBB458787 TKX458786:TKX458787 TUT458786:TUT458787 UEP458786:UEP458787 UOL458786:UOL458787 UYH458786:UYH458787 VID458786:VID458787 VRZ458786:VRZ458787 WBV458786:WBV458787 WLR458786:WLR458787 WVN458786:WVN458787 F524322:F524323 JB524322:JB524323 SX524322:SX524323 ACT524322:ACT524323 AMP524322:AMP524323 AWL524322:AWL524323 BGH524322:BGH524323 BQD524322:BQD524323 BZZ524322:BZZ524323 CJV524322:CJV524323 CTR524322:CTR524323 DDN524322:DDN524323 DNJ524322:DNJ524323 DXF524322:DXF524323 EHB524322:EHB524323 EQX524322:EQX524323 FAT524322:FAT524323 FKP524322:FKP524323 FUL524322:FUL524323 GEH524322:GEH524323 GOD524322:GOD524323 GXZ524322:GXZ524323 HHV524322:HHV524323 HRR524322:HRR524323 IBN524322:IBN524323 ILJ524322:ILJ524323 IVF524322:IVF524323 JFB524322:JFB524323 JOX524322:JOX524323 JYT524322:JYT524323 KIP524322:KIP524323 KSL524322:KSL524323 LCH524322:LCH524323 LMD524322:LMD524323 LVZ524322:LVZ524323 MFV524322:MFV524323 MPR524322:MPR524323 MZN524322:MZN524323 NJJ524322:NJJ524323 NTF524322:NTF524323 ODB524322:ODB524323 OMX524322:OMX524323 OWT524322:OWT524323 PGP524322:PGP524323 PQL524322:PQL524323 QAH524322:QAH524323 QKD524322:QKD524323 QTZ524322:QTZ524323 RDV524322:RDV524323 RNR524322:RNR524323 RXN524322:RXN524323 SHJ524322:SHJ524323 SRF524322:SRF524323 TBB524322:TBB524323 TKX524322:TKX524323 TUT524322:TUT524323 UEP524322:UEP524323 UOL524322:UOL524323 UYH524322:UYH524323 VID524322:VID524323 VRZ524322:VRZ524323 WBV524322:WBV524323 WLR524322:WLR524323 WVN524322:WVN524323 F589858:F589859 JB589858:JB589859 SX589858:SX589859 ACT589858:ACT589859 AMP589858:AMP589859 AWL589858:AWL589859 BGH589858:BGH589859 BQD589858:BQD589859 BZZ589858:BZZ589859 CJV589858:CJV589859 CTR589858:CTR589859 DDN589858:DDN589859 DNJ589858:DNJ589859 DXF589858:DXF589859 EHB589858:EHB589859 EQX589858:EQX589859 FAT589858:FAT589859 FKP589858:FKP589859 FUL589858:FUL589859 GEH589858:GEH589859 GOD589858:GOD589859 GXZ589858:GXZ589859 HHV589858:HHV589859 HRR589858:HRR589859 IBN589858:IBN589859 ILJ589858:ILJ589859 IVF589858:IVF589859 JFB589858:JFB589859 JOX589858:JOX589859 JYT589858:JYT589859 KIP589858:KIP589859 KSL589858:KSL589859 LCH589858:LCH589859 LMD589858:LMD589859 LVZ589858:LVZ589859 MFV589858:MFV589859 MPR589858:MPR589859 MZN589858:MZN589859 NJJ589858:NJJ589859 NTF589858:NTF589859 ODB589858:ODB589859 OMX589858:OMX589859 OWT589858:OWT589859 PGP589858:PGP589859 PQL589858:PQL589859 QAH589858:QAH589859 QKD589858:QKD589859 QTZ589858:QTZ589859 RDV589858:RDV589859 RNR589858:RNR589859 RXN589858:RXN589859 SHJ589858:SHJ589859 SRF589858:SRF589859 TBB589858:TBB589859 TKX589858:TKX589859 TUT589858:TUT589859 UEP589858:UEP589859 UOL589858:UOL589859 UYH589858:UYH589859 VID589858:VID589859 VRZ589858:VRZ589859 WBV589858:WBV589859 WLR589858:WLR589859 WVN589858:WVN589859 F655394:F655395 JB655394:JB655395 SX655394:SX655395 ACT655394:ACT655395 AMP655394:AMP655395 AWL655394:AWL655395 BGH655394:BGH655395 BQD655394:BQD655395 BZZ655394:BZZ655395 CJV655394:CJV655395 CTR655394:CTR655395 DDN655394:DDN655395 DNJ655394:DNJ655395 DXF655394:DXF655395 EHB655394:EHB655395 EQX655394:EQX655395 FAT655394:FAT655395 FKP655394:FKP655395 FUL655394:FUL655395 GEH655394:GEH655395 GOD655394:GOD655395 GXZ655394:GXZ655395 HHV655394:HHV655395 HRR655394:HRR655395 IBN655394:IBN655395 ILJ655394:ILJ655395 IVF655394:IVF655395 JFB655394:JFB655395 JOX655394:JOX655395 JYT655394:JYT655395 KIP655394:KIP655395 KSL655394:KSL655395 LCH655394:LCH655395 LMD655394:LMD655395 LVZ655394:LVZ655395 MFV655394:MFV655395 MPR655394:MPR655395 MZN655394:MZN655395 NJJ655394:NJJ655395 NTF655394:NTF655395 ODB655394:ODB655395 OMX655394:OMX655395 OWT655394:OWT655395 PGP655394:PGP655395 PQL655394:PQL655395 QAH655394:QAH655395 QKD655394:QKD655395 QTZ655394:QTZ655395 RDV655394:RDV655395 RNR655394:RNR655395 RXN655394:RXN655395 SHJ655394:SHJ655395 SRF655394:SRF655395 TBB655394:TBB655395 TKX655394:TKX655395 TUT655394:TUT655395 UEP655394:UEP655395 UOL655394:UOL655395 UYH655394:UYH655395 VID655394:VID655395 VRZ655394:VRZ655395 WBV655394:WBV655395 WLR655394:WLR655395 WVN655394:WVN655395 F720930:F720931 JB720930:JB720931 SX720930:SX720931 ACT720930:ACT720931 AMP720930:AMP720931 AWL720930:AWL720931 BGH720930:BGH720931 BQD720930:BQD720931 BZZ720930:BZZ720931 CJV720930:CJV720931 CTR720930:CTR720931 DDN720930:DDN720931 DNJ720930:DNJ720931 DXF720930:DXF720931 EHB720930:EHB720931 EQX720930:EQX720931 FAT720930:FAT720931 FKP720930:FKP720931 FUL720930:FUL720931 GEH720930:GEH720931 GOD720930:GOD720931 GXZ720930:GXZ720931 HHV720930:HHV720931 HRR720930:HRR720931 IBN720930:IBN720931 ILJ720930:ILJ720931 IVF720930:IVF720931 JFB720930:JFB720931 JOX720930:JOX720931 JYT720930:JYT720931 KIP720930:KIP720931 KSL720930:KSL720931 LCH720930:LCH720931 LMD720930:LMD720931 LVZ720930:LVZ720931 MFV720930:MFV720931 MPR720930:MPR720931 MZN720930:MZN720931 NJJ720930:NJJ720931 NTF720930:NTF720931 ODB720930:ODB720931 OMX720930:OMX720931 OWT720930:OWT720931 PGP720930:PGP720931 PQL720930:PQL720931 QAH720930:QAH720931 QKD720930:QKD720931 QTZ720930:QTZ720931 RDV720930:RDV720931 RNR720930:RNR720931 RXN720930:RXN720931 SHJ720930:SHJ720931 SRF720930:SRF720931 TBB720930:TBB720931 TKX720930:TKX720931 TUT720930:TUT720931 UEP720930:UEP720931 UOL720930:UOL720931 UYH720930:UYH720931 VID720930:VID720931 VRZ720930:VRZ720931 WBV720930:WBV720931 WLR720930:WLR720931 WVN720930:WVN720931 F786466:F786467 JB786466:JB786467 SX786466:SX786467 ACT786466:ACT786467 AMP786466:AMP786467 AWL786466:AWL786467 BGH786466:BGH786467 BQD786466:BQD786467 BZZ786466:BZZ786467 CJV786466:CJV786467 CTR786466:CTR786467 DDN786466:DDN786467 DNJ786466:DNJ786467 DXF786466:DXF786467 EHB786466:EHB786467 EQX786466:EQX786467 FAT786466:FAT786467 FKP786466:FKP786467 FUL786466:FUL786467 GEH786466:GEH786467 GOD786466:GOD786467 GXZ786466:GXZ786467 HHV786466:HHV786467 HRR786466:HRR786467 IBN786466:IBN786467 ILJ786466:ILJ786467 IVF786466:IVF786467 JFB786466:JFB786467 JOX786466:JOX786467 JYT786466:JYT786467 KIP786466:KIP786467 KSL786466:KSL786467 LCH786466:LCH786467 LMD786466:LMD786467 LVZ786466:LVZ786467 MFV786466:MFV786467 MPR786466:MPR786467 MZN786466:MZN786467 NJJ786466:NJJ786467 NTF786466:NTF786467 ODB786466:ODB786467 OMX786466:OMX786467 OWT786466:OWT786467 PGP786466:PGP786467 PQL786466:PQL786467 QAH786466:QAH786467 QKD786466:QKD786467 QTZ786466:QTZ786467 RDV786466:RDV786467 RNR786466:RNR786467 RXN786466:RXN786467 SHJ786466:SHJ786467 SRF786466:SRF786467 TBB786466:TBB786467 TKX786466:TKX786467 TUT786466:TUT786467 UEP786466:UEP786467 UOL786466:UOL786467 UYH786466:UYH786467 VID786466:VID786467 VRZ786466:VRZ786467 WBV786466:WBV786467 WLR786466:WLR786467 WVN786466:WVN786467 F852002:F852003 JB852002:JB852003 SX852002:SX852003 ACT852002:ACT852003 AMP852002:AMP852003 AWL852002:AWL852003 BGH852002:BGH852003 BQD852002:BQD852003 BZZ852002:BZZ852003 CJV852002:CJV852003 CTR852002:CTR852003 DDN852002:DDN852003 DNJ852002:DNJ852003 DXF852002:DXF852003 EHB852002:EHB852003 EQX852002:EQX852003 FAT852002:FAT852003 FKP852002:FKP852003 FUL852002:FUL852003 GEH852002:GEH852003 GOD852002:GOD852003 GXZ852002:GXZ852003 HHV852002:HHV852003 HRR852002:HRR852003 IBN852002:IBN852003 ILJ852002:ILJ852003 IVF852002:IVF852003 JFB852002:JFB852003 JOX852002:JOX852003 JYT852002:JYT852003 KIP852002:KIP852003 KSL852002:KSL852003 LCH852002:LCH852003 LMD852002:LMD852003 LVZ852002:LVZ852003 MFV852002:MFV852003 MPR852002:MPR852003 MZN852002:MZN852003 NJJ852002:NJJ852003 NTF852002:NTF852003 ODB852002:ODB852003 OMX852002:OMX852003 OWT852002:OWT852003 PGP852002:PGP852003 PQL852002:PQL852003 QAH852002:QAH852003 QKD852002:QKD852003 QTZ852002:QTZ852003 RDV852002:RDV852003 RNR852002:RNR852003 RXN852002:RXN852003 SHJ852002:SHJ852003 SRF852002:SRF852003 TBB852002:TBB852003 TKX852002:TKX852003 TUT852002:TUT852003 UEP852002:UEP852003 UOL852002:UOL852003 UYH852002:UYH852003 VID852002:VID852003 VRZ852002:VRZ852003 WBV852002:WBV852003 WLR852002:WLR852003 WVN852002:WVN852003 F917538:F917539 JB917538:JB917539 SX917538:SX917539 ACT917538:ACT917539 AMP917538:AMP917539 AWL917538:AWL917539 BGH917538:BGH917539 BQD917538:BQD917539 BZZ917538:BZZ917539 CJV917538:CJV917539 CTR917538:CTR917539 DDN917538:DDN917539 DNJ917538:DNJ917539 DXF917538:DXF917539 EHB917538:EHB917539 EQX917538:EQX917539 FAT917538:FAT917539 FKP917538:FKP917539 FUL917538:FUL917539 GEH917538:GEH917539 GOD917538:GOD917539 GXZ917538:GXZ917539 HHV917538:HHV917539 HRR917538:HRR917539 IBN917538:IBN917539 ILJ917538:ILJ917539 IVF917538:IVF917539 JFB917538:JFB917539 JOX917538:JOX917539 JYT917538:JYT917539 KIP917538:KIP917539 KSL917538:KSL917539 LCH917538:LCH917539 LMD917538:LMD917539 LVZ917538:LVZ917539 MFV917538:MFV917539 MPR917538:MPR917539 MZN917538:MZN917539 NJJ917538:NJJ917539 NTF917538:NTF917539 ODB917538:ODB917539 OMX917538:OMX917539 OWT917538:OWT917539 PGP917538:PGP917539 PQL917538:PQL917539 QAH917538:QAH917539 QKD917538:QKD917539 QTZ917538:QTZ917539 RDV917538:RDV917539 RNR917538:RNR917539 RXN917538:RXN917539 SHJ917538:SHJ917539 SRF917538:SRF917539 TBB917538:TBB917539 TKX917538:TKX917539 TUT917538:TUT917539 UEP917538:UEP917539 UOL917538:UOL917539 UYH917538:UYH917539 VID917538:VID917539 VRZ917538:VRZ917539 WBV917538:WBV917539 WLR917538:WLR917539 WVN917538:WVN917539 F983074:F983075 JB983074:JB983075 SX983074:SX983075 ACT983074:ACT983075 AMP983074:AMP983075 AWL983074:AWL983075 BGH983074:BGH983075 BQD983074:BQD983075 BZZ983074:BZZ983075 CJV983074:CJV983075 CTR983074:CTR983075 DDN983074:DDN983075 DNJ983074:DNJ983075 DXF983074:DXF983075 EHB983074:EHB983075 EQX983074:EQX983075 FAT983074:FAT983075 FKP983074:FKP983075 FUL983074:FUL983075 GEH983074:GEH983075 GOD983074:GOD983075 GXZ983074:GXZ983075 HHV983074:HHV983075 HRR983074:HRR983075 IBN983074:IBN983075 ILJ983074:ILJ983075 IVF983074:IVF983075 JFB983074:JFB983075 JOX983074:JOX983075 JYT983074:JYT983075 KIP983074:KIP983075 KSL983074:KSL983075 LCH983074:LCH983075 LMD983074:LMD983075 LVZ983074:LVZ983075 MFV983074:MFV983075 MPR983074:MPR983075 MZN983074:MZN983075 NJJ983074:NJJ983075 NTF983074:NTF983075 ODB983074:ODB983075 OMX983074:OMX983075 OWT983074:OWT983075 PGP983074:PGP983075 PQL983074:PQL983075 QAH983074:QAH983075 QKD983074:QKD983075 QTZ983074:QTZ983075 RDV983074:RDV983075 RNR983074:RNR983075 RXN983074:RXN983075 SHJ983074:SHJ983075 SRF983074:SRF983075 TBB983074:TBB983075 TKX983074:TKX983075 TUT983074:TUT983075 UEP983074:UEP983075 UOL983074:UOL983075 UYH983074:UYH983075 VID983074:VID983075 VRZ983074:VRZ983075 WBV983074:WBV983075 WLR983074:WLR983075 WVN983074:WVN983075 F69:F70 JB69:JB70 SX69:SX70 ACT69:ACT70 AMP69:AMP70 AWL69:AWL70 BGH69:BGH70 BQD69:BQD70 BZZ69:BZZ70 CJV69:CJV70 CTR69:CTR70 DDN69:DDN70 DNJ69:DNJ70 DXF69:DXF70 EHB69:EHB70 EQX69:EQX70 FAT69:FAT70 FKP69:FKP70 FUL69:FUL70 GEH69:GEH70 GOD69:GOD70 GXZ69:GXZ70 HHV69:HHV70 HRR69:HRR70 IBN69:IBN70 ILJ69:ILJ70 IVF69:IVF70 JFB69:JFB70 JOX69:JOX70 JYT69:JYT70 KIP69:KIP70 KSL69:KSL70 LCH69:LCH70 LMD69:LMD70 LVZ69:LVZ70 MFV69:MFV70 MPR69:MPR70 MZN69:MZN70 NJJ69:NJJ70 NTF69:NTF70 ODB69:ODB70 OMX69:OMX70 OWT69:OWT70 PGP69:PGP70 PQL69:PQL70 QAH69:QAH70 QKD69:QKD70 QTZ69:QTZ70 RDV69:RDV70 RNR69:RNR70 RXN69:RXN70 SHJ69:SHJ70 SRF69:SRF70 TBB69:TBB70 TKX69:TKX70 TUT69:TUT70 UEP69:UEP70 UOL69:UOL70 UYH69:UYH70 VID69:VID70 VRZ69:VRZ70 WBV69:WBV70 WLR69:WLR70 WVN69:WVN70 F65605:F65606 JB65605:JB65606 SX65605:SX65606 ACT65605:ACT65606 AMP65605:AMP65606 AWL65605:AWL65606 BGH65605:BGH65606 BQD65605:BQD65606 BZZ65605:BZZ65606 CJV65605:CJV65606 CTR65605:CTR65606 DDN65605:DDN65606 DNJ65605:DNJ65606 DXF65605:DXF65606 EHB65605:EHB65606 EQX65605:EQX65606 FAT65605:FAT65606 FKP65605:FKP65606 FUL65605:FUL65606 GEH65605:GEH65606 GOD65605:GOD65606 GXZ65605:GXZ65606 HHV65605:HHV65606 HRR65605:HRR65606 IBN65605:IBN65606 ILJ65605:ILJ65606 IVF65605:IVF65606 JFB65605:JFB65606 JOX65605:JOX65606 JYT65605:JYT65606 KIP65605:KIP65606 KSL65605:KSL65606 LCH65605:LCH65606 LMD65605:LMD65606 LVZ65605:LVZ65606 MFV65605:MFV65606 MPR65605:MPR65606 MZN65605:MZN65606 NJJ65605:NJJ65606 NTF65605:NTF65606 ODB65605:ODB65606 OMX65605:OMX65606 OWT65605:OWT65606 PGP65605:PGP65606 PQL65605:PQL65606 QAH65605:QAH65606 QKD65605:QKD65606 QTZ65605:QTZ65606 RDV65605:RDV65606 RNR65605:RNR65606 RXN65605:RXN65606 SHJ65605:SHJ65606 SRF65605:SRF65606 TBB65605:TBB65606 TKX65605:TKX65606 TUT65605:TUT65606 UEP65605:UEP65606 UOL65605:UOL65606 UYH65605:UYH65606 VID65605:VID65606 VRZ65605:VRZ65606 WBV65605:WBV65606 WLR65605:WLR65606 WVN65605:WVN65606 F131141:F131142 JB131141:JB131142 SX131141:SX131142 ACT131141:ACT131142 AMP131141:AMP131142 AWL131141:AWL131142 BGH131141:BGH131142 BQD131141:BQD131142 BZZ131141:BZZ131142 CJV131141:CJV131142 CTR131141:CTR131142 DDN131141:DDN131142 DNJ131141:DNJ131142 DXF131141:DXF131142 EHB131141:EHB131142 EQX131141:EQX131142 FAT131141:FAT131142 FKP131141:FKP131142 FUL131141:FUL131142 GEH131141:GEH131142 GOD131141:GOD131142 GXZ131141:GXZ131142 HHV131141:HHV131142 HRR131141:HRR131142 IBN131141:IBN131142 ILJ131141:ILJ131142 IVF131141:IVF131142 JFB131141:JFB131142 JOX131141:JOX131142 JYT131141:JYT131142 KIP131141:KIP131142 KSL131141:KSL131142 LCH131141:LCH131142 LMD131141:LMD131142 LVZ131141:LVZ131142 MFV131141:MFV131142 MPR131141:MPR131142 MZN131141:MZN131142 NJJ131141:NJJ131142 NTF131141:NTF131142 ODB131141:ODB131142 OMX131141:OMX131142 OWT131141:OWT131142 PGP131141:PGP131142 PQL131141:PQL131142 QAH131141:QAH131142 QKD131141:QKD131142 QTZ131141:QTZ131142 RDV131141:RDV131142 RNR131141:RNR131142 RXN131141:RXN131142 SHJ131141:SHJ131142 SRF131141:SRF131142 TBB131141:TBB131142 TKX131141:TKX131142 TUT131141:TUT131142 UEP131141:UEP131142 UOL131141:UOL131142 UYH131141:UYH131142 VID131141:VID131142 VRZ131141:VRZ131142 WBV131141:WBV131142 WLR131141:WLR131142 WVN131141:WVN131142 F196677:F196678 JB196677:JB196678 SX196677:SX196678 ACT196677:ACT196678 AMP196677:AMP196678 AWL196677:AWL196678 BGH196677:BGH196678 BQD196677:BQD196678 BZZ196677:BZZ196678 CJV196677:CJV196678 CTR196677:CTR196678 DDN196677:DDN196678 DNJ196677:DNJ196678 DXF196677:DXF196678 EHB196677:EHB196678 EQX196677:EQX196678 FAT196677:FAT196678 FKP196677:FKP196678 FUL196677:FUL196678 GEH196677:GEH196678 GOD196677:GOD196678 GXZ196677:GXZ196678 HHV196677:HHV196678 HRR196677:HRR196678 IBN196677:IBN196678 ILJ196677:ILJ196678 IVF196677:IVF196678 JFB196677:JFB196678 JOX196677:JOX196678 JYT196677:JYT196678 KIP196677:KIP196678 KSL196677:KSL196678 LCH196677:LCH196678 LMD196677:LMD196678 LVZ196677:LVZ196678 MFV196677:MFV196678 MPR196677:MPR196678 MZN196677:MZN196678 NJJ196677:NJJ196678 NTF196677:NTF196678 ODB196677:ODB196678 OMX196677:OMX196678 OWT196677:OWT196678 PGP196677:PGP196678 PQL196677:PQL196678 QAH196677:QAH196678 QKD196677:QKD196678 QTZ196677:QTZ196678 RDV196677:RDV196678 RNR196677:RNR196678 RXN196677:RXN196678 SHJ196677:SHJ196678 SRF196677:SRF196678 TBB196677:TBB196678 TKX196677:TKX196678 TUT196677:TUT196678 UEP196677:UEP196678 UOL196677:UOL196678 UYH196677:UYH196678 VID196677:VID196678 VRZ196677:VRZ196678 WBV196677:WBV196678 WLR196677:WLR196678 WVN196677:WVN196678 F262213:F262214 JB262213:JB262214 SX262213:SX262214 ACT262213:ACT262214 AMP262213:AMP262214 AWL262213:AWL262214 BGH262213:BGH262214 BQD262213:BQD262214 BZZ262213:BZZ262214 CJV262213:CJV262214 CTR262213:CTR262214 DDN262213:DDN262214 DNJ262213:DNJ262214 DXF262213:DXF262214 EHB262213:EHB262214 EQX262213:EQX262214 FAT262213:FAT262214 FKP262213:FKP262214 FUL262213:FUL262214 GEH262213:GEH262214 GOD262213:GOD262214 GXZ262213:GXZ262214 HHV262213:HHV262214 HRR262213:HRR262214 IBN262213:IBN262214 ILJ262213:ILJ262214 IVF262213:IVF262214 JFB262213:JFB262214 JOX262213:JOX262214 JYT262213:JYT262214 KIP262213:KIP262214 KSL262213:KSL262214 LCH262213:LCH262214 LMD262213:LMD262214 LVZ262213:LVZ262214 MFV262213:MFV262214 MPR262213:MPR262214 MZN262213:MZN262214 NJJ262213:NJJ262214 NTF262213:NTF262214 ODB262213:ODB262214 OMX262213:OMX262214 OWT262213:OWT262214 PGP262213:PGP262214 PQL262213:PQL262214 QAH262213:QAH262214 QKD262213:QKD262214 QTZ262213:QTZ262214 RDV262213:RDV262214 RNR262213:RNR262214 RXN262213:RXN262214 SHJ262213:SHJ262214 SRF262213:SRF262214 TBB262213:TBB262214 TKX262213:TKX262214 TUT262213:TUT262214 UEP262213:UEP262214 UOL262213:UOL262214 UYH262213:UYH262214 VID262213:VID262214 VRZ262213:VRZ262214 WBV262213:WBV262214 WLR262213:WLR262214 WVN262213:WVN262214 F327749:F327750 JB327749:JB327750 SX327749:SX327750 ACT327749:ACT327750 AMP327749:AMP327750 AWL327749:AWL327750 BGH327749:BGH327750 BQD327749:BQD327750 BZZ327749:BZZ327750 CJV327749:CJV327750 CTR327749:CTR327750 DDN327749:DDN327750 DNJ327749:DNJ327750 DXF327749:DXF327750 EHB327749:EHB327750 EQX327749:EQX327750 FAT327749:FAT327750 FKP327749:FKP327750 FUL327749:FUL327750 GEH327749:GEH327750 GOD327749:GOD327750 GXZ327749:GXZ327750 HHV327749:HHV327750 HRR327749:HRR327750 IBN327749:IBN327750 ILJ327749:ILJ327750 IVF327749:IVF327750 JFB327749:JFB327750 JOX327749:JOX327750 JYT327749:JYT327750 KIP327749:KIP327750 KSL327749:KSL327750 LCH327749:LCH327750 LMD327749:LMD327750 LVZ327749:LVZ327750 MFV327749:MFV327750 MPR327749:MPR327750 MZN327749:MZN327750 NJJ327749:NJJ327750 NTF327749:NTF327750 ODB327749:ODB327750 OMX327749:OMX327750 OWT327749:OWT327750 PGP327749:PGP327750 PQL327749:PQL327750 QAH327749:QAH327750 QKD327749:QKD327750 QTZ327749:QTZ327750 RDV327749:RDV327750 RNR327749:RNR327750 RXN327749:RXN327750 SHJ327749:SHJ327750 SRF327749:SRF327750 TBB327749:TBB327750 TKX327749:TKX327750 TUT327749:TUT327750 UEP327749:UEP327750 UOL327749:UOL327750 UYH327749:UYH327750 VID327749:VID327750 VRZ327749:VRZ327750 WBV327749:WBV327750 WLR327749:WLR327750 WVN327749:WVN327750 F393285:F393286 JB393285:JB393286 SX393285:SX393286 ACT393285:ACT393286 AMP393285:AMP393286 AWL393285:AWL393286 BGH393285:BGH393286 BQD393285:BQD393286 BZZ393285:BZZ393286 CJV393285:CJV393286 CTR393285:CTR393286 DDN393285:DDN393286 DNJ393285:DNJ393286 DXF393285:DXF393286 EHB393285:EHB393286 EQX393285:EQX393286 FAT393285:FAT393286 FKP393285:FKP393286 FUL393285:FUL393286 GEH393285:GEH393286 GOD393285:GOD393286 GXZ393285:GXZ393286 HHV393285:HHV393286 HRR393285:HRR393286 IBN393285:IBN393286 ILJ393285:ILJ393286 IVF393285:IVF393286 JFB393285:JFB393286 JOX393285:JOX393286 JYT393285:JYT393286 KIP393285:KIP393286 KSL393285:KSL393286 LCH393285:LCH393286 LMD393285:LMD393286 LVZ393285:LVZ393286 MFV393285:MFV393286 MPR393285:MPR393286 MZN393285:MZN393286 NJJ393285:NJJ393286 NTF393285:NTF393286 ODB393285:ODB393286 OMX393285:OMX393286 OWT393285:OWT393286 PGP393285:PGP393286 PQL393285:PQL393286 QAH393285:QAH393286 QKD393285:QKD393286 QTZ393285:QTZ393286 RDV393285:RDV393286 RNR393285:RNR393286 RXN393285:RXN393286 SHJ393285:SHJ393286 SRF393285:SRF393286 TBB393285:TBB393286 TKX393285:TKX393286 TUT393285:TUT393286 UEP393285:UEP393286 UOL393285:UOL393286 UYH393285:UYH393286 VID393285:VID393286 VRZ393285:VRZ393286 WBV393285:WBV393286 WLR393285:WLR393286 WVN393285:WVN393286 F458821:F458822 JB458821:JB458822 SX458821:SX458822 ACT458821:ACT458822 AMP458821:AMP458822 AWL458821:AWL458822 BGH458821:BGH458822 BQD458821:BQD458822 BZZ458821:BZZ458822 CJV458821:CJV458822 CTR458821:CTR458822 DDN458821:DDN458822 DNJ458821:DNJ458822 DXF458821:DXF458822 EHB458821:EHB458822 EQX458821:EQX458822 FAT458821:FAT458822 FKP458821:FKP458822 FUL458821:FUL458822 GEH458821:GEH458822 GOD458821:GOD458822 GXZ458821:GXZ458822 HHV458821:HHV458822 HRR458821:HRR458822 IBN458821:IBN458822 ILJ458821:ILJ458822 IVF458821:IVF458822 JFB458821:JFB458822 JOX458821:JOX458822 JYT458821:JYT458822 KIP458821:KIP458822 KSL458821:KSL458822 LCH458821:LCH458822 LMD458821:LMD458822 LVZ458821:LVZ458822 MFV458821:MFV458822 MPR458821:MPR458822 MZN458821:MZN458822 NJJ458821:NJJ458822 NTF458821:NTF458822 ODB458821:ODB458822 OMX458821:OMX458822 OWT458821:OWT458822 PGP458821:PGP458822 PQL458821:PQL458822 QAH458821:QAH458822 QKD458821:QKD458822 QTZ458821:QTZ458822 RDV458821:RDV458822 RNR458821:RNR458822 RXN458821:RXN458822 SHJ458821:SHJ458822 SRF458821:SRF458822 TBB458821:TBB458822 TKX458821:TKX458822 TUT458821:TUT458822 UEP458821:UEP458822 UOL458821:UOL458822 UYH458821:UYH458822 VID458821:VID458822 VRZ458821:VRZ458822 WBV458821:WBV458822 WLR458821:WLR458822 WVN458821:WVN458822 F524357:F524358 JB524357:JB524358 SX524357:SX524358 ACT524357:ACT524358 AMP524357:AMP524358 AWL524357:AWL524358 BGH524357:BGH524358 BQD524357:BQD524358 BZZ524357:BZZ524358 CJV524357:CJV524358 CTR524357:CTR524358 DDN524357:DDN524358 DNJ524357:DNJ524358 DXF524357:DXF524358 EHB524357:EHB524358 EQX524357:EQX524358 FAT524357:FAT524358 FKP524357:FKP524358 FUL524357:FUL524358 GEH524357:GEH524358 GOD524357:GOD524358 GXZ524357:GXZ524358 HHV524357:HHV524358 HRR524357:HRR524358 IBN524357:IBN524358 ILJ524357:ILJ524358 IVF524357:IVF524358 JFB524357:JFB524358 JOX524357:JOX524358 JYT524357:JYT524358 KIP524357:KIP524358 KSL524357:KSL524358 LCH524357:LCH524358 LMD524357:LMD524358 LVZ524357:LVZ524358 MFV524357:MFV524358 MPR524357:MPR524358 MZN524357:MZN524358 NJJ524357:NJJ524358 NTF524357:NTF524358 ODB524357:ODB524358 OMX524357:OMX524358 OWT524357:OWT524358 PGP524357:PGP524358 PQL524357:PQL524358 QAH524357:QAH524358 QKD524357:QKD524358 QTZ524357:QTZ524358 RDV524357:RDV524358 RNR524357:RNR524358 RXN524357:RXN524358 SHJ524357:SHJ524358 SRF524357:SRF524358 TBB524357:TBB524358 TKX524357:TKX524358 TUT524357:TUT524358 UEP524357:UEP524358 UOL524357:UOL524358 UYH524357:UYH524358 VID524357:VID524358 VRZ524357:VRZ524358 WBV524357:WBV524358 WLR524357:WLR524358 WVN524357:WVN524358 F589893:F589894 JB589893:JB589894 SX589893:SX589894 ACT589893:ACT589894 AMP589893:AMP589894 AWL589893:AWL589894 BGH589893:BGH589894 BQD589893:BQD589894 BZZ589893:BZZ589894 CJV589893:CJV589894 CTR589893:CTR589894 DDN589893:DDN589894 DNJ589893:DNJ589894 DXF589893:DXF589894 EHB589893:EHB589894 EQX589893:EQX589894 FAT589893:FAT589894 FKP589893:FKP589894 FUL589893:FUL589894 GEH589893:GEH589894 GOD589893:GOD589894 GXZ589893:GXZ589894 HHV589893:HHV589894 HRR589893:HRR589894 IBN589893:IBN589894 ILJ589893:ILJ589894 IVF589893:IVF589894 JFB589893:JFB589894 JOX589893:JOX589894 JYT589893:JYT589894 KIP589893:KIP589894 KSL589893:KSL589894 LCH589893:LCH589894 LMD589893:LMD589894 LVZ589893:LVZ589894 MFV589893:MFV589894 MPR589893:MPR589894 MZN589893:MZN589894 NJJ589893:NJJ589894 NTF589893:NTF589894 ODB589893:ODB589894 OMX589893:OMX589894 OWT589893:OWT589894 PGP589893:PGP589894 PQL589893:PQL589894 QAH589893:QAH589894 QKD589893:QKD589894 QTZ589893:QTZ589894 RDV589893:RDV589894 RNR589893:RNR589894 RXN589893:RXN589894 SHJ589893:SHJ589894 SRF589893:SRF589894 TBB589893:TBB589894 TKX589893:TKX589894 TUT589893:TUT589894 UEP589893:UEP589894 UOL589893:UOL589894 UYH589893:UYH589894 VID589893:VID589894 VRZ589893:VRZ589894 WBV589893:WBV589894 WLR589893:WLR589894 WVN589893:WVN589894 F655429:F655430 JB655429:JB655430 SX655429:SX655430 ACT655429:ACT655430 AMP655429:AMP655430 AWL655429:AWL655430 BGH655429:BGH655430 BQD655429:BQD655430 BZZ655429:BZZ655430 CJV655429:CJV655430 CTR655429:CTR655430 DDN655429:DDN655430 DNJ655429:DNJ655430 DXF655429:DXF655430 EHB655429:EHB655430 EQX655429:EQX655430 FAT655429:FAT655430 FKP655429:FKP655430 FUL655429:FUL655430 GEH655429:GEH655430 GOD655429:GOD655430 GXZ655429:GXZ655430 HHV655429:HHV655430 HRR655429:HRR655430 IBN655429:IBN655430 ILJ655429:ILJ655430 IVF655429:IVF655430 JFB655429:JFB655430 JOX655429:JOX655430 JYT655429:JYT655430 KIP655429:KIP655430 KSL655429:KSL655430 LCH655429:LCH655430 LMD655429:LMD655430 LVZ655429:LVZ655430 MFV655429:MFV655430 MPR655429:MPR655430 MZN655429:MZN655430 NJJ655429:NJJ655430 NTF655429:NTF655430 ODB655429:ODB655430 OMX655429:OMX655430 OWT655429:OWT655430 PGP655429:PGP655430 PQL655429:PQL655430 QAH655429:QAH655430 QKD655429:QKD655430 QTZ655429:QTZ655430 RDV655429:RDV655430 RNR655429:RNR655430 RXN655429:RXN655430 SHJ655429:SHJ655430 SRF655429:SRF655430 TBB655429:TBB655430 TKX655429:TKX655430 TUT655429:TUT655430 UEP655429:UEP655430 UOL655429:UOL655430 UYH655429:UYH655430 VID655429:VID655430 VRZ655429:VRZ655430 WBV655429:WBV655430 WLR655429:WLR655430 WVN655429:WVN655430 F720965:F720966 JB720965:JB720966 SX720965:SX720966 ACT720965:ACT720966 AMP720965:AMP720966 AWL720965:AWL720966 BGH720965:BGH720966 BQD720965:BQD720966 BZZ720965:BZZ720966 CJV720965:CJV720966 CTR720965:CTR720966 DDN720965:DDN720966 DNJ720965:DNJ720966 DXF720965:DXF720966 EHB720965:EHB720966 EQX720965:EQX720966 FAT720965:FAT720966 FKP720965:FKP720966 FUL720965:FUL720966 GEH720965:GEH720966 GOD720965:GOD720966 GXZ720965:GXZ720966 HHV720965:HHV720966 HRR720965:HRR720966 IBN720965:IBN720966 ILJ720965:ILJ720966 IVF720965:IVF720966 JFB720965:JFB720966 JOX720965:JOX720966 JYT720965:JYT720966 KIP720965:KIP720966 KSL720965:KSL720966 LCH720965:LCH720966 LMD720965:LMD720966 LVZ720965:LVZ720966 MFV720965:MFV720966 MPR720965:MPR720966 MZN720965:MZN720966 NJJ720965:NJJ720966 NTF720965:NTF720966 ODB720965:ODB720966 OMX720965:OMX720966 OWT720965:OWT720966 PGP720965:PGP720966 PQL720965:PQL720966 QAH720965:QAH720966 QKD720965:QKD720966 QTZ720965:QTZ720966 RDV720965:RDV720966 RNR720965:RNR720966 RXN720965:RXN720966 SHJ720965:SHJ720966 SRF720965:SRF720966 TBB720965:TBB720966 TKX720965:TKX720966 TUT720965:TUT720966 UEP720965:UEP720966 UOL720965:UOL720966 UYH720965:UYH720966 VID720965:VID720966 VRZ720965:VRZ720966 WBV720965:WBV720966 WLR720965:WLR720966 WVN720965:WVN720966 F786501:F786502 JB786501:JB786502 SX786501:SX786502 ACT786501:ACT786502 AMP786501:AMP786502 AWL786501:AWL786502 BGH786501:BGH786502 BQD786501:BQD786502 BZZ786501:BZZ786502 CJV786501:CJV786502 CTR786501:CTR786502 DDN786501:DDN786502 DNJ786501:DNJ786502 DXF786501:DXF786502 EHB786501:EHB786502 EQX786501:EQX786502 FAT786501:FAT786502 FKP786501:FKP786502 FUL786501:FUL786502 GEH786501:GEH786502 GOD786501:GOD786502 GXZ786501:GXZ786502 HHV786501:HHV786502 HRR786501:HRR786502 IBN786501:IBN786502 ILJ786501:ILJ786502 IVF786501:IVF786502 JFB786501:JFB786502 JOX786501:JOX786502 JYT786501:JYT786502 KIP786501:KIP786502 KSL786501:KSL786502 LCH786501:LCH786502 LMD786501:LMD786502 LVZ786501:LVZ786502 MFV786501:MFV786502 MPR786501:MPR786502 MZN786501:MZN786502 NJJ786501:NJJ786502 NTF786501:NTF786502 ODB786501:ODB786502 OMX786501:OMX786502 OWT786501:OWT786502 PGP786501:PGP786502 PQL786501:PQL786502 QAH786501:QAH786502 QKD786501:QKD786502 QTZ786501:QTZ786502 RDV786501:RDV786502 RNR786501:RNR786502 RXN786501:RXN786502 SHJ786501:SHJ786502 SRF786501:SRF786502 TBB786501:TBB786502 TKX786501:TKX786502 TUT786501:TUT786502 UEP786501:UEP786502 UOL786501:UOL786502 UYH786501:UYH786502 VID786501:VID786502 VRZ786501:VRZ786502 WBV786501:WBV786502 WLR786501:WLR786502 WVN786501:WVN786502 F852037:F852038 JB852037:JB852038 SX852037:SX852038 ACT852037:ACT852038 AMP852037:AMP852038 AWL852037:AWL852038 BGH852037:BGH852038 BQD852037:BQD852038 BZZ852037:BZZ852038 CJV852037:CJV852038 CTR852037:CTR852038 DDN852037:DDN852038 DNJ852037:DNJ852038 DXF852037:DXF852038 EHB852037:EHB852038 EQX852037:EQX852038 FAT852037:FAT852038 FKP852037:FKP852038 FUL852037:FUL852038 GEH852037:GEH852038 GOD852037:GOD852038 GXZ852037:GXZ852038 HHV852037:HHV852038 HRR852037:HRR852038 IBN852037:IBN852038 ILJ852037:ILJ852038 IVF852037:IVF852038 JFB852037:JFB852038 JOX852037:JOX852038 JYT852037:JYT852038 KIP852037:KIP852038 KSL852037:KSL852038 LCH852037:LCH852038 LMD852037:LMD852038 LVZ852037:LVZ852038 MFV852037:MFV852038 MPR852037:MPR852038 MZN852037:MZN852038 NJJ852037:NJJ852038 NTF852037:NTF852038 ODB852037:ODB852038 OMX852037:OMX852038 OWT852037:OWT852038 PGP852037:PGP852038 PQL852037:PQL852038 QAH852037:QAH852038 QKD852037:QKD852038 QTZ852037:QTZ852038 RDV852037:RDV852038 RNR852037:RNR852038 RXN852037:RXN852038 SHJ852037:SHJ852038 SRF852037:SRF852038 TBB852037:TBB852038 TKX852037:TKX852038 TUT852037:TUT852038 UEP852037:UEP852038 UOL852037:UOL852038 UYH852037:UYH852038 VID852037:VID852038 VRZ852037:VRZ852038 WBV852037:WBV852038 WLR852037:WLR852038 WVN852037:WVN852038 F917573:F917574 JB917573:JB917574 SX917573:SX917574 ACT917573:ACT917574 AMP917573:AMP917574 AWL917573:AWL917574 BGH917573:BGH917574 BQD917573:BQD917574 BZZ917573:BZZ917574 CJV917573:CJV917574 CTR917573:CTR917574 DDN917573:DDN917574 DNJ917573:DNJ917574 DXF917573:DXF917574 EHB917573:EHB917574 EQX917573:EQX917574 FAT917573:FAT917574 FKP917573:FKP917574 FUL917573:FUL917574 GEH917573:GEH917574 GOD917573:GOD917574 GXZ917573:GXZ917574 HHV917573:HHV917574 HRR917573:HRR917574 IBN917573:IBN917574 ILJ917573:ILJ917574 IVF917573:IVF917574 JFB917573:JFB917574 JOX917573:JOX917574 JYT917573:JYT917574 KIP917573:KIP917574 KSL917573:KSL917574 LCH917573:LCH917574 LMD917573:LMD917574 LVZ917573:LVZ917574 MFV917573:MFV917574 MPR917573:MPR917574 MZN917573:MZN917574 NJJ917573:NJJ917574 NTF917573:NTF917574 ODB917573:ODB917574 OMX917573:OMX917574 OWT917573:OWT917574 PGP917573:PGP917574 PQL917573:PQL917574 QAH917573:QAH917574 QKD917573:QKD917574 QTZ917573:QTZ917574 RDV917573:RDV917574 RNR917573:RNR917574 RXN917573:RXN917574 SHJ917573:SHJ917574 SRF917573:SRF917574 TBB917573:TBB917574 TKX917573:TKX917574 TUT917573:TUT917574 UEP917573:UEP917574 UOL917573:UOL917574 UYH917573:UYH917574 VID917573:VID917574 VRZ917573:VRZ917574 WBV917573:WBV917574 WLR917573:WLR917574 WVN917573:WVN917574 F983109:F983110 JB983109:JB983110 SX983109:SX983110 ACT983109:ACT983110 AMP983109:AMP983110 AWL983109:AWL983110 BGH983109:BGH983110 BQD983109:BQD983110 BZZ983109:BZZ983110 CJV983109:CJV983110 CTR983109:CTR983110 DDN983109:DDN983110 DNJ983109:DNJ983110 DXF983109:DXF983110 EHB983109:EHB983110 EQX983109:EQX983110 FAT983109:FAT983110 FKP983109:FKP983110 FUL983109:FUL983110 GEH983109:GEH983110 GOD983109:GOD983110 GXZ983109:GXZ983110 HHV983109:HHV983110 HRR983109:HRR983110 IBN983109:IBN983110 ILJ983109:ILJ983110 IVF983109:IVF983110 JFB983109:JFB983110 JOX983109:JOX983110 JYT983109:JYT983110 KIP983109:KIP983110 KSL983109:KSL983110 LCH983109:LCH983110 LMD983109:LMD983110 LVZ983109:LVZ983110 MFV983109:MFV983110 MPR983109:MPR983110 MZN983109:MZN983110 NJJ983109:NJJ983110 NTF983109:NTF983110 ODB983109:ODB983110 OMX983109:OMX983110 OWT983109:OWT983110 PGP983109:PGP983110 PQL983109:PQL983110 QAH983109:QAH983110 QKD983109:QKD983110 QTZ983109:QTZ983110 RDV983109:RDV983110 RNR983109:RNR983110 RXN983109:RXN983110 SHJ983109:SHJ983110 SRF983109:SRF983110 TBB983109:TBB983110 TKX983109:TKX983110 TUT983109:TUT983110 UEP983109:UEP983110 UOL983109:UOL983110 UYH983109:UYH983110 VID983109:VID983110 VRZ983109:VRZ983110 WBV983109:WBV983110 WLR983109:WLR983110 WVN983109:WVN983110 F89:F90 JB89:JB90 SX89:SX90 ACT89:ACT90 AMP89:AMP90 AWL89:AWL90 BGH89:BGH90 BQD89:BQD90 BZZ89:BZZ90 CJV89:CJV90 CTR89:CTR90 DDN89:DDN90 DNJ89:DNJ90 DXF89:DXF90 EHB89:EHB90 EQX89:EQX90 FAT89:FAT90 FKP89:FKP90 FUL89:FUL90 GEH89:GEH90 GOD89:GOD90 GXZ89:GXZ90 HHV89:HHV90 HRR89:HRR90 IBN89:IBN90 ILJ89:ILJ90 IVF89:IVF90 JFB89:JFB90 JOX89:JOX90 JYT89:JYT90 KIP89:KIP90 KSL89:KSL90 LCH89:LCH90 LMD89:LMD90 LVZ89:LVZ90 MFV89:MFV90 MPR89:MPR90 MZN89:MZN90 NJJ89:NJJ90 NTF89:NTF90 ODB89:ODB90 OMX89:OMX90 OWT89:OWT90 PGP89:PGP90 PQL89:PQL90 QAH89:QAH90 QKD89:QKD90 QTZ89:QTZ90 RDV89:RDV90 RNR89:RNR90 RXN89:RXN90 SHJ89:SHJ90 SRF89:SRF90 TBB89:TBB90 TKX89:TKX90 TUT89:TUT90 UEP89:UEP90 UOL89:UOL90 UYH89:UYH90 VID89:VID90 VRZ89:VRZ90 WBV89:WBV90 WLR89:WLR90 WVN89:WVN90 F65625:F65626 JB65625:JB65626 SX65625:SX65626 ACT65625:ACT65626 AMP65625:AMP65626 AWL65625:AWL65626 BGH65625:BGH65626 BQD65625:BQD65626 BZZ65625:BZZ65626 CJV65625:CJV65626 CTR65625:CTR65626 DDN65625:DDN65626 DNJ65625:DNJ65626 DXF65625:DXF65626 EHB65625:EHB65626 EQX65625:EQX65626 FAT65625:FAT65626 FKP65625:FKP65626 FUL65625:FUL65626 GEH65625:GEH65626 GOD65625:GOD65626 GXZ65625:GXZ65626 HHV65625:HHV65626 HRR65625:HRR65626 IBN65625:IBN65626 ILJ65625:ILJ65626 IVF65625:IVF65626 JFB65625:JFB65626 JOX65625:JOX65626 JYT65625:JYT65626 KIP65625:KIP65626 KSL65625:KSL65626 LCH65625:LCH65626 LMD65625:LMD65626 LVZ65625:LVZ65626 MFV65625:MFV65626 MPR65625:MPR65626 MZN65625:MZN65626 NJJ65625:NJJ65626 NTF65625:NTF65626 ODB65625:ODB65626 OMX65625:OMX65626 OWT65625:OWT65626 PGP65625:PGP65626 PQL65625:PQL65626 QAH65625:QAH65626 QKD65625:QKD65626 QTZ65625:QTZ65626 RDV65625:RDV65626 RNR65625:RNR65626 RXN65625:RXN65626 SHJ65625:SHJ65626 SRF65625:SRF65626 TBB65625:TBB65626 TKX65625:TKX65626 TUT65625:TUT65626 UEP65625:UEP65626 UOL65625:UOL65626 UYH65625:UYH65626 VID65625:VID65626 VRZ65625:VRZ65626 WBV65625:WBV65626 WLR65625:WLR65626 WVN65625:WVN65626 F131161:F131162 JB131161:JB131162 SX131161:SX131162 ACT131161:ACT131162 AMP131161:AMP131162 AWL131161:AWL131162 BGH131161:BGH131162 BQD131161:BQD131162 BZZ131161:BZZ131162 CJV131161:CJV131162 CTR131161:CTR131162 DDN131161:DDN131162 DNJ131161:DNJ131162 DXF131161:DXF131162 EHB131161:EHB131162 EQX131161:EQX131162 FAT131161:FAT131162 FKP131161:FKP131162 FUL131161:FUL131162 GEH131161:GEH131162 GOD131161:GOD131162 GXZ131161:GXZ131162 HHV131161:HHV131162 HRR131161:HRR131162 IBN131161:IBN131162 ILJ131161:ILJ131162 IVF131161:IVF131162 JFB131161:JFB131162 JOX131161:JOX131162 JYT131161:JYT131162 KIP131161:KIP131162 KSL131161:KSL131162 LCH131161:LCH131162 LMD131161:LMD131162 LVZ131161:LVZ131162 MFV131161:MFV131162 MPR131161:MPR131162 MZN131161:MZN131162 NJJ131161:NJJ131162 NTF131161:NTF131162 ODB131161:ODB131162 OMX131161:OMX131162 OWT131161:OWT131162 PGP131161:PGP131162 PQL131161:PQL131162 QAH131161:QAH131162 QKD131161:QKD131162 QTZ131161:QTZ131162 RDV131161:RDV131162 RNR131161:RNR131162 RXN131161:RXN131162 SHJ131161:SHJ131162 SRF131161:SRF131162 TBB131161:TBB131162 TKX131161:TKX131162 TUT131161:TUT131162 UEP131161:UEP131162 UOL131161:UOL131162 UYH131161:UYH131162 VID131161:VID131162 VRZ131161:VRZ131162 WBV131161:WBV131162 WLR131161:WLR131162 WVN131161:WVN131162 F196697:F196698 JB196697:JB196698 SX196697:SX196698 ACT196697:ACT196698 AMP196697:AMP196698 AWL196697:AWL196698 BGH196697:BGH196698 BQD196697:BQD196698 BZZ196697:BZZ196698 CJV196697:CJV196698 CTR196697:CTR196698 DDN196697:DDN196698 DNJ196697:DNJ196698 DXF196697:DXF196698 EHB196697:EHB196698 EQX196697:EQX196698 FAT196697:FAT196698 FKP196697:FKP196698 FUL196697:FUL196698 GEH196697:GEH196698 GOD196697:GOD196698 GXZ196697:GXZ196698 HHV196697:HHV196698 HRR196697:HRR196698 IBN196697:IBN196698 ILJ196697:ILJ196698 IVF196697:IVF196698 JFB196697:JFB196698 JOX196697:JOX196698 JYT196697:JYT196698 KIP196697:KIP196698 KSL196697:KSL196698 LCH196697:LCH196698 LMD196697:LMD196698 LVZ196697:LVZ196698 MFV196697:MFV196698 MPR196697:MPR196698 MZN196697:MZN196698 NJJ196697:NJJ196698 NTF196697:NTF196698 ODB196697:ODB196698 OMX196697:OMX196698 OWT196697:OWT196698 PGP196697:PGP196698 PQL196697:PQL196698 QAH196697:QAH196698 QKD196697:QKD196698 QTZ196697:QTZ196698 RDV196697:RDV196698 RNR196697:RNR196698 RXN196697:RXN196698 SHJ196697:SHJ196698 SRF196697:SRF196698 TBB196697:TBB196698 TKX196697:TKX196698 TUT196697:TUT196698 UEP196697:UEP196698 UOL196697:UOL196698 UYH196697:UYH196698 VID196697:VID196698 VRZ196697:VRZ196698 WBV196697:WBV196698 WLR196697:WLR196698 WVN196697:WVN196698 F262233:F262234 JB262233:JB262234 SX262233:SX262234 ACT262233:ACT262234 AMP262233:AMP262234 AWL262233:AWL262234 BGH262233:BGH262234 BQD262233:BQD262234 BZZ262233:BZZ262234 CJV262233:CJV262234 CTR262233:CTR262234 DDN262233:DDN262234 DNJ262233:DNJ262234 DXF262233:DXF262234 EHB262233:EHB262234 EQX262233:EQX262234 FAT262233:FAT262234 FKP262233:FKP262234 FUL262233:FUL262234 GEH262233:GEH262234 GOD262233:GOD262234 GXZ262233:GXZ262234 HHV262233:HHV262234 HRR262233:HRR262234 IBN262233:IBN262234 ILJ262233:ILJ262234 IVF262233:IVF262234 JFB262233:JFB262234 JOX262233:JOX262234 JYT262233:JYT262234 KIP262233:KIP262234 KSL262233:KSL262234 LCH262233:LCH262234 LMD262233:LMD262234 LVZ262233:LVZ262234 MFV262233:MFV262234 MPR262233:MPR262234 MZN262233:MZN262234 NJJ262233:NJJ262234 NTF262233:NTF262234 ODB262233:ODB262234 OMX262233:OMX262234 OWT262233:OWT262234 PGP262233:PGP262234 PQL262233:PQL262234 QAH262233:QAH262234 QKD262233:QKD262234 QTZ262233:QTZ262234 RDV262233:RDV262234 RNR262233:RNR262234 RXN262233:RXN262234 SHJ262233:SHJ262234 SRF262233:SRF262234 TBB262233:TBB262234 TKX262233:TKX262234 TUT262233:TUT262234 UEP262233:UEP262234 UOL262233:UOL262234 UYH262233:UYH262234 VID262233:VID262234 VRZ262233:VRZ262234 WBV262233:WBV262234 WLR262233:WLR262234 WVN262233:WVN262234 F327769:F327770 JB327769:JB327770 SX327769:SX327770 ACT327769:ACT327770 AMP327769:AMP327770 AWL327769:AWL327770 BGH327769:BGH327770 BQD327769:BQD327770 BZZ327769:BZZ327770 CJV327769:CJV327770 CTR327769:CTR327770 DDN327769:DDN327770 DNJ327769:DNJ327770 DXF327769:DXF327770 EHB327769:EHB327770 EQX327769:EQX327770 FAT327769:FAT327770 FKP327769:FKP327770 FUL327769:FUL327770 GEH327769:GEH327770 GOD327769:GOD327770 GXZ327769:GXZ327770 HHV327769:HHV327770 HRR327769:HRR327770 IBN327769:IBN327770 ILJ327769:ILJ327770 IVF327769:IVF327770 JFB327769:JFB327770 JOX327769:JOX327770 JYT327769:JYT327770 KIP327769:KIP327770 KSL327769:KSL327770 LCH327769:LCH327770 LMD327769:LMD327770 LVZ327769:LVZ327770 MFV327769:MFV327770 MPR327769:MPR327770 MZN327769:MZN327770 NJJ327769:NJJ327770 NTF327769:NTF327770 ODB327769:ODB327770 OMX327769:OMX327770 OWT327769:OWT327770 PGP327769:PGP327770 PQL327769:PQL327770 QAH327769:QAH327770 QKD327769:QKD327770 QTZ327769:QTZ327770 RDV327769:RDV327770 RNR327769:RNR327770 RXN327769:RXN327770 SHJ327769:SHJ327770 SRF327769:SRF327770 TBB327769:TBB327770 TKX327769:TKX327770 TUT327769:TUT327770 UEP327769:UEP327770 UOL327769:UOL327770 UYH327769:UYH327770 VID327769:VID327770 VRZ327769:VRZ327770 WBV327769:WBV327770 WLR327769:WLR327770 WVN327769:WVN327770 F393305:F393306 JB393305:JB393306 SX393305:SX393306 ACT393305:ACT393306 AMP393305:AMP393306 AWL393305:AWL393306 BGH393305:BGH393306 BQD393305:BQD393306 BZZ393305:BZZ393306 CJV393305:CJV393306 CTR393305:CTR393306 DDN393305:DDN393306 DNJ393305:DNJ393306 DXF393305:DXF393306 EHB393305:EHB393306 EQX393305:EQX393306 FAT393305:FAT393306 FKP393305:FKP393306 FUL393305:FUL393306 GEH393305:GEH393306 GOD393305:GOD393306 GXZ393305:GXZ393306 HHV393305:HHV393306 HRR393305:HRR393306 IBN393305:IBN393306 ILJ393305:ILJ393306 IVF393305:IVF393306 JFB393305:JFB393306 JOX393305:JOX393306 JYT393305:JYT393306 KIP393305:KIP393306 KSL393305:KSL393306 LCH393305:LCH393306 LMD393305:LMD393306 LVZ393305:LVZ393306 MFV393305:MFV393306 MPR393305:MPR393306 MZN393305:MZN393306 NJJ393305:NJJ393306 NTF393305:NTF393306 ODB393305:ODB393306 OMX393305:OMX393306 OWT393305:OWT393306 PGP393305:PGP393306 PQL393305:PQL393306 QAH393305:QAH393306 QKD393305:QKD393306 QTZ393305:QTZ393306 RDV393305:RDV393306 RNR393305:RNR393306 RXN393305:RXN393306 SHJ393305:SHJ393306 SRF393305:SRF393306 TBB393305:TBB393306 TKX393305:TKX393306 TUT393305:TUT393306 UEP393305:UEP393306 UOL393305:UOL393306 UYH393305:UYH393306 VID393305:VID393306 VRZ393305:VRZ393306 WBV393305:WBV393306 WLR393305:WLR393306 WVN393305:WVN393306 F458841:F458842 JB458841:JB458842 SX458841:SX458842 ACT458841:ACT458842 AMP458841:AMP458842 AWL458841:AWL458842 BGH458841:BGH458842 BQD458841:BQD458842 BZZ458841:BZZ458842 CJV458841:CJV458842 CTR458841:CTR458842 DDN458841:DDN458842 DNJ458841:DNJ458842 DXF458841:DXF458842 EHB458841:EHB458842 EQX458841:EQX458842 FAT458841:FAT458842 FKP458841:FKP458842 FUL458841:FUL458842 GEH458841:GEH458842 GOD458841:GOD458842 GXZ458841:GXZ458842 HHV458841:HHV458842 HRR458841:HRR458842 IBN458841:IBN458842 ILJ458841:ILJ458842 IVF458841:IVF458842 JFB458841:JFB458842 JOX458841:JOX458842 JYT458841:JYT458842 KIP458841:KIP458842 KSL458841:KSL458842 LCH458841:LCH458842 LMD458841:LMD458842 LVZ458841:LVZ458842 MFV458841:MFV458842 MPR458841:MPR458842 MZN458841:MZN458842 NJJ458841:NJJ458842 NTF458841:NTF458842 ODB458841:ODB458842 OMX458841:OMX458842 OWT458841:OWT458842 PGP458841:PGP458842 PQL458841:PQL458842 QAH458841:QAH458842 QKD458841:QKD458842 QTZ458841:QTZ458842 RDV458841:RDV458842 RNR458841:RNR458842 RXN458841:RXN458842 SHJ458841:SHJ458842 SRF458841:SRF458842 TBB458841:TBB458842 TKX458841:TKX458842 TUT458841:TUT458842 UEP458841:UEP458842 UOL458841:UOL458842 UYH458841:UYH458842 VID458841:VID458842 VRZ458841:VRZ458842 WBV458841:WBV458842 WLR458841:WLR458842 WVN458841:WVN458842 F524377:F524378 JB524377:JB524378 SX524377:SX524378 ACT524377:ACT524378 AMP524377:AMP524378 AWL524377:AWL524378 BGH524377:BGH524378 BQD524377:BQD524378 BZZ524377:BZZ524378 CJV524377:CJV524378 CTR524377:CTR524378 DDN524377:DDN524378 DNJ524377:DNJ524378 DXF524377:DXF524378 EHB524377:EHB524378 EQX524377:EQX524378 FAT524377:FAT524378 FKP524377:FKP524378 FUL524377:FUL524378 GEH524377:GEH524378 GOD524377:GOD524378 GXZ524377:GXZ524378 HHV524377:HHV524378 HRR524377:HRR524378 IBN524377:IBN524378 ILJ524377:ILJ524378 IVF524377:IVF524378 JFB524377:JFB524378 JOX524377:JOX524378 JYT524377:JYT524378 KIP524377:KIP524378 KSL524377:KSL524378 LCH524377:LCH524378 LMD524377:LMD524378 LVZ524377:LVZ524378 MFV524377:MFV524378 MPR524377:MPR524378 MZN524377:MZN524378 NJJ524377:NJJ524378 NTF524377:NTF524378 ODB524377:ODB524378 OMX524377:OMX524378 OWT524377:OWT524378 PGP524377:PGP524378 PQL524377:PQL524378 QAH524377:QAH524378 QKD524377:QKD524378 QTZ524377:QTZ524378 RDV524377:RDV524378 RNR524377:RNR524378 RXN524377:RXN524378 SHJ524377:SHJ524378 SRF524377:SRF524378 TBB524377:TBB524378 TKX524377:TKX524378 TUT524377:TUT524378 UEP524377:UEP524378 UOL524377:UOL524378 UYH524377:UYH524378 VID524377:VID524378 VRZ524377:VRZ524378 WBV524377:WBV524378 WLR524377:WLR524378 WVN524377:WVN524378 F589913:F589914 JB589913:JB589914 SX589913:SX589914 ACT589913:ACT589914 AMP589913:AMP589914 AWL589913:AWL589914 BGH589913:BGH589914 BQD589913:BQD589914 BZZ589913:BZZ589914 CJV589913:CJV589914 CTR589913:CTR589914 DDN589913:DDN589914 DNJ589913:DNJ589914 DXF589913:DXF589914 EHB589913:EHB589914 EQX589913:EQX589914 FAT589913:FAT589914 FKP589913:FKP589914 FUL589913:FUL589914 GEH589913:GEH589914 GOD589913:GOD589914 GXZ589913:GXZ589914 HHV589913:HHV589914 HRR589913:HRR589914 IBN589913:IBN589914 ILJ589913:ILJ589914 IVF589913:IVF589914 JFB589913:JFB589914 JOX589913:JOX589914 JYT589913:JYT589914 KIP589913:KIP589914 KSL589913:KSL589914 LCH589913:LCH589914 LMD589913:LMD589914 LVZ589913:LVZ589914 MFV589913:MFV589914 MPR589913:MPR589914 MZN589913:MZN589914 NJJ589913:NJJ589914 NTF589913:NTF589914 ODB589913:ODB589914 OMX589913:OMX589914 OWT589913:OWT589914 PGP589913:PGP589914 PQL589913:PQL589914 QAH589913:QAH589914 QKD589913:QKD589914 QTZ589913:QTZ589914 RDV589913:RDV589914 RNR589913:RNR589914 RXN589913:RXN589914 SHJ589913:SHJ589914 SRF589913:SRF589914 TBB589913:TBB589914 TKX589913:TKX589914 TUT589913:TUT589914 UEP589913:UEP589914 UOL589913:UOL589914 UYH589913:UYH589914 VID589913:VID589914 VRZ589913:VRZ589914 WBV589913:WBV589914 WLR589913:WLR589914 WVN589913:WVN589914 F655449:F655450 JB655449:JB655450 SX655449:SX655450 ACT655449:ACT655450 AMP655449:AMP655450 AWL655449:AWL655450 BGH655449:BGH655450 BQD655449:BQD655450 BZZ655449:BZZ655450 CJV655449:CJV655450 CTR655449:CTR655450 DDN655449:DDN655450 DNJ655449:DNJ655450 DXF655449:DXF655450 EHB655449:EHB655450 EQX655449:EQX655450 FAT655449:FAT655450 FKP655449:FKP655450 FUL655449:FUL655450 GEH655449:GEH655450 GOD655449:GOD655450 GXZ655449:GXZ655450 HHV655449:HHV655450 HRR655449:HRR655450 IBN655449:IBN655450 ILJ655449:ILJ655450 IVF655449:IVF655450 JFB655449:JFB655450 JOX655449:JOX655450 JYT655449:JYT655450 KIP655449:KIP655450 KSL655449:KSL655450 LCH655449:LCH655450 LMD655449:LMD655450 LVZ655449:LVZ655450 MFV655449:MFV655450 MPR655449:MPR655450 MZN655449:MZN655450 NJJ655449:NJJ655450 NTF655449:NTF655450 ODB655449:ODB655450 OMX655449:OMX655450 OWT655449:OWT655450 PGP655449:PGP655450 PQL655449:PQL655450 QAH655449:QAH655450 QKD655449:QKD655450 QTZ655449:QTZ655450 RDV655449:RDV655450 RNR655449:RNR655450 RXN655449:RXN655450 SHJ655449:SHJ655450 SRF655449:SRF655450 TBB655449:TBB655450 TKX655449:TKX655450 TUT655449:TUT655450 UEP655449:UEP655450 UOL655449:UOL655450 UYH655449:UYH655450 VID655449:VID655450 VRZ655449:VRZ655450 WBV655449:WBV655450 WLR655449:WLR655450 WVN655449:WVN655450 F720985:F720986 JB720985:JB720986 SX720985:SX720986 ACT720985:ACT720986 AMP720985:AMP720986 AWL720985:AWL720986 BGH720985:BGH720986 BQD720985:BQD720986 BZZ720985:BZZ720986 CJV720985:CJV720986 CTR720985:CTR720986 DDN720985:DDN720986 DNJ720985:DNJ720986 DXF720985:DXF720986 EHB720985:EHB720986 EQX720985:EQX720986 FAT720985:FAT720986 FKP720985:FKP720986 FUL720985:FUL720986 GEH720985:GEH720986 GOD720985:GOD720986 GXZ720985:GXZ720986 HHV720985:HHV720986 HRR720985:HRR720986 IBN720985:IBN720986 ILJ720985:ILJ720986 IVF720985:IVF720986 JFB720985:JFB720986 JOX720985:JOX720986 JYT720985:JYT720986 KIP720985:KIP720986 KSL720985:KSL720986 LCH720985:LCH720986 LMD720985:LMD720986 LVZ720985:LVZ720986 MFV720985:MFV720986 MPR720985:MPR720986 MZN720985:MZN720986 NJJ720985:NJJ720986 NTF720985:NTF720986 ODB720985:ODB720986 OMX720985:OMX720986 OWT720985:OWT720986 PGP720985:PGP720986 PQL720985:PQL720986 QAH720985:QAH720986 QKD720985:QKD720986 QTZ720985:QTZ720986 RDV720985:RDV720986 RNR720985:RNR720986 RXN720985:RXN720986 SHJ720985:SHJ720986 SRF720985:SRF720986 TBB720985:TBB720986 TKX720985:TKX720986 TUT720985:TUT720986 UEP720985:UEP720986 UOL720985:UOL720986 UYH720985:UYH720986 VID720985:VID720986 VRZ720985:VRZ720986 WBV720985:WBV720986 WLR720985:WLR720986 WVN720985:WVN720986 F786521:F786522 JB786521:JB786522 SX786521:SX786522 ACT786521:ACT786522 AMP786521:AMP786522 AWL786521:AWL786522 BGH786521:BGH786522 BQD786521:BQD786522 BZZ786521:BZZ786522 CJV786521:CJV786522 CTR786521:CTR786522 DDN786521:DDN786522 DNJ786521:DNJ786522 DXF786521:DXF786522 EHB786521:EHB786522 EQX786521:EQX786522 FAT786521:FAT786522 FKP786521:FKP786522 FUL786521:FUL786522 GEH786521:GEH786522 GOD786521:GOD786522 GXZ786521:GXZ786522 HHV786521:HHV786522 HRR786521:HRR786522 IBN786521:IBN786522 ILJ786521:ILJ786522 IVF786521:IVF786522 JFB786521:JFB786522 JOX786521:JOX786522 JYT786521:JYT786522 KIP786521:KIP786522 KSL786521:KSL786522 LCH786521:LCH786522 LMD786521:LMD786522 LVZ786521:LVZ786522 MFV786521:MFV786522 MPR786521:MPR786522 MZN786521:MZN786522 NJJ786521:NJJ786522 NTF786521:NTF786522 ODB786521:ODB786522 OMX786521:OMX786522 OWT786521:OWT786522 PGP786521:PGP786522 PQL786521:PQL786522 QAH786521:QAH786522 QKD786521:QKD786522 QTZ786521:QTZ786522 RDV786521:RDV786522 RNR786521:RNR786522 RXN786521:RXN786522 SHJ786521:SHJ786522 SRF786521:SRF786522 TBB786521:TBB786522 TKX786521:TKX786522 TUT786521:TUT786522 UEP786521:UEP786522 UOL786521:UOL786522 UYH786521:UYH786522 VID786521:VID786522 VRZ786521:VRZ786522 WBV786521:WBV786522 WLR786521:WLR786522 WVN786521:WVN786522 F852057:F852058 JB852057:JB852058 SX852057:SX852058 ACT852057:ACT852058 AMP852057:AMP852058 AWL852057:AWL852058 BGH852057:BGH852058 BQD852057:BQD852058 BZZ852057:BZZ852058 CJV852057:CJV852058 CTR852057:CTR852058 DDN852057:DDN852058 DNJ852057:DNJ852058 DXF852057:DXF852058 EHB852057:EHB852058 EQX852057:EQX852058 FAT852057:FAT852058 FKP852057:FKP852058 FUL852057:FUL852058 GEH852057:GEH852058 GOD852057:GOD852058 GXZ852057:GXZ852058 HHV852057:HHV852058 HRR852057:HRR852058 IBN852057:IBN852058 ILJ852057:ILJ852058 IVF852057:IVF852058 JFB852057:JFB852058 JOX852057:JOX852058 JYT852057:JYT852058 KIP852057:KIP852058 KSL852057:KSL852058 LCH852057:LCH852058 LMD852057:LMD852058 LVZ852057:LVZ852058 MFV852057:MFV852058 MPR852057:MPR852058 MZN852057:MZN852058 NJJ852057:NJJ852058 NTF852057:NTF852058 ODB852057:ODB852058 OMX852057:OMX852058 OWT852057:OWT852058 PGP852057:PGP852058 PQL852057:PQL852058 QAH852057:QAH852058 QKD852057:QKD852058 QTZ852057:QTZ852058 RDV852057:RDV852058 RNR852057:RNR852058 RXN852057:RXN852058 SHJ852057:SHJ852058 SRF852057:SRF852058 TBB852057:TBB852058 TKX852057:TKX852058 TUT852057:TUT852058 UEP852057:UEP852058 UOL852057:UOL852058 UYH852057:UYH852058 VID852057:VID852058 VRZ852057:VRZ852058 WBV852057:WBV852058 WLR852057:WLR852058 WVN852057:WVN852058 F917593:F917594 JB917593:JB917594 SX917593:SX917594 ACT917593:ACT917594 AMP917593:AMP917594 AWL917593:AWL917594 BGH917593:BGH917594 BQD917593:BQD917594 BZZ917593:BZZ917594 CJV917593:CJV917594 CTR917593:CTR917594 DDN917593:DDN917594 DNJ917593:DNJ917594 DXF917593:DXF917594 EHB917593:EHB917594 EQX917593:EQX917594 FAT917593:FAT917594 FKP917593:FKP917594 FUL917593:FUL917594 GEH917593:GEH917594 GOD917593:GOD917594 GXZ917593:GXZ917594 HHV917593:HHV917594 HRR917593:HRR917594 IBN917593:IBN917594 ILJ917593:ILJ917594 IVF917593:IVF917594 JFB917593:JFB917594 JOX917593:JOX917594 JYT917593:JYT917594 KIP917593:KIP917594 KSL917593:KSL917594 LCH917593:LCH917594 LMD917593:LMD917594 LVZ917593:LVZ917594 MFV917593:MFV917594 MPR917593:MPR917594 MZN917593:MZN917594 NJJ917593:NJJ917594 NTF917593:NTF917594 ODB917593:ODB917594 OMX917593:OMX917594 OWT917593:OWT917594 PGP917593:PGP917594 PQL917593:PQL917594 QAH917593:QAH917594 QKD917593:QKD917594 QTZ917593:QTZ917594 RDV917593:RDV917594 RNR917593:RNR917594 RXN917593:RXN917594 SHJ917593:SHJ917594 SRF917593:SRF917594 TBB917593:TBB917594 TKX917593:TKX917594 TUT917593:TUT917594 UEP917593:UEP917594 UOL917593:UOL917594 UYH917593:UYH917594 VID917593:VID917594 VRZ917593:VRZ917594 WBV917593:WBV917594 WLR917593:WLR917594 WVN917593:WVN917594 F983129:F983130 JB983129:JB983130 SX983129:SX983130 ACT983129:ACT983130 AMP983129:AMP983130 AWL983129:AWL983130 BGH983129:BGH983130 BQD983129:BQD983130 BZZ983129:BZZ983130 CJV983129:CJV983130 CTR983129:CTR983130 DDN983129:DDN983130 DNJ983129:DNJ983130 DXF983129:DXF983130 EHB983129:EHB983130 EQX983129:EQX983130 FAT983129:FAT983130 FKP983129:FKP983130 FUL983129:FUL983130 GEH983129:GEH983130 GOD983129:GOD983130 GXZ983129:GXZ983130 HHV983129:HHV983130 HRR983129:HRR983130 IBN983129:IBN983130 ILJ983129:ILJ983130 IVF983129:IVF983130 JFB983129:JFB983130 JOX983129:JOX983130 JYT983129:JYT983130 KIP983129:KIP983130 KSL983129:KSL983130 LCH983129:LCH983130 LMD983129:LMD983130 LVZ983129:LVZ983130 MFV983129:MFV983130 MPR983129:MPR983130 MZN983129:MZN983130 NJJ983129:NJJ983130 NTF983129:NTF983130 ODB983129:ODB983130 OMX983129:OMX983130 OWT983129:OWT983130 PGP983129:PGP983130 PQL983129:PQL983130 QAH983129:QAH983130 QKD983129:QKD983130 QTZ983129:QTZ983130 RDV983129:RDV983130 RNR983129:RNR983130 RXN983129:RXN983130 SHJ983129:SHJ983130 SRF983129:SRF983130 TBB983129:TBB983130 TKX983129:TKX983130 TUT983129:TUT983130 UEP983129:UEP983130 UOL983129:UOL983130 UYH983129:UYH983130 VID983129:VID983130 VRZ983129:VRZ983130 WBV983129:WBV983130 WLR983129:WLR983130 WVN983129:WVN983130 F107:F108 JB107:JB108 SX107:SX108 ACT107:ACT108 AMP107:AMP108 AWL107:AWL108 BGH107:BGH108 BQD107:BQD108 BZZ107:BZZ108 CJV107:CJV108 CTR107:CTR108 DDN107:DDN108 DNJ107:DNJ108 DXF107:DXF108 EHB107:EHB108 EQX107:EQX108 FAT107:FAT108 FKP107:FKP108 FUL107:FUL108 GEH107:GEH108 GOD107:GOD108 GXZ107:GXZ108 HHV107:HHV108 HRR107:HRR108 IBN107:IBN108 ILJ107:ILJ108 IVF107:IVF108 JFB107:JFB108 JOX107:JOX108 JYT107:JYT108 KIP107:KIP108 KSL107:KSL108 LCH107:LCH108 LMD107:LMD108 LVZ107:LVZ108 MFV107:MFV108 MPR107:MPR108 MZN107:MZN108 NJJ107:NJJ108 NTF107:NTF108 ODB107:ODB108 OMX107:OMX108 OWT107:OWT108 PGP107:PGP108 PQL107:PQL108 QAH107:QAH108 QKD107:QKD108 QTZ107:QTZ108 RDV107:RDV108 RNR107:RNR108 RXN107:RXN108 SHJ107:SHJ108 SRF107:SRF108 TBB107:TBB108 TKX107:TKX108 TUT107:TUT108 UEP107:UEP108 UOL107:UOL108 UYH107:UYH108 VID107:VID108 VRZ107:VRZ108 WBV107:WBV108 WLR107:WLR108 WVN107:WVN108 F65643:F65644 JB65643:JB65644 SX65643:SX65644 ACT65643:ACT65644 AMP65643:AMP65644 AWL65643:AWL65644 BGH65643:BGH65644 BQD65643:BQD65644 BZZ65643:BZZ65644 CJV65643:CJV65644 CTR65643:CTR65644 DDN65643:DDN65644 DNJ65643:DNJ65644 DXF65643:DXF65644 EHB65643:EHB65644 EQX65643:EQX65644 FAT65643:FAT65644 FKP65643:FKP65644 FUL65643:FUL65644 GEH65643:GEH65644 GOD65643:GOD65644 GXZ65643:GXZ65644 HHV65643:HHV65644 HRR65643:HRR65644 IBN65643:IBN65644 ILJ65643:ILJ65644 IVF65643:IVF65644 JFB65643:JFB65644 JOX65643:JOX65644 JYT65643:JYT65644 KIP65643:KIP65644 KSL65643:KSL65644 LCH65643:LCH65644 LMD65643:LMD65644 LVZ65643:LVZ65644 MFV65643:MFV65644 MPR65643:MPR65644 MZN65643:MZN65644 NJJ65643:NJJ65644 NTF65643:NTF65644 ODB65643:ODB65644 OMX65643:OMX65644 OWT65643:OWT65644 PGP65643:PGP65644 PQL65643:PQL65644 QAH65643:QAH65644 QKD65643:QKD65644 QTZ65643:QTZ65644 RDV65643:RDV65644 RNR65643:RNR65644 RXN65643:RXN65644 SHJ65643:SHJ65644 SRF65643:SRF65644 TBB65643:TBB65644 TKX65643:TKX65644 TUT65643:TUT65644 UEP65643:UEP65644 UOL65643:UOL65644 UYH65643:UYH65644 VID65643:VID65644 VRZ65643:VRZ65644 WBV65643:WBV65644 WLR65643:WLR65644 WVN65643:WVN65644 F131179:F131180 JB131179:JB131180 SX131179:SX131180 ACT131179:ACT131180 AMP131179:AMP131180 AWL131179:AWL131180 BGH131179:BGH131180 BQD131179:BQD131180 BZZ131179:BZZ131180 CJV131179:CJV131180 CTR131179:CTR131180 DDN131179:DDN131180 DNJ131179:DNJ131180 DXF131179:DXF131180 EHB131179:EHB131180 EQX131179:EQX131180 FAT131179:FAT131180 FKP131179:FKP131180 FUL131179:FUL131180 GEH131179:GEH131180 GOD131179:GOD131180 GXZ131179:GXZ131180 HHV131179:HHV131180 HRR131179:HRR131180 IBN131179:IBN131180 ILJ131179:ILJ131180 IVF131179:IVF131180 JFB131179:JFB131180 JOX131179:JOX131180 JYT131179:JYT131180 KIP131179:KIP131180 KSL131179:KSL131180 LCH131179:LCH131180 LMD131179:LMD131180 LVZ131179:LVZ131180 MFV131179:MFV131180 MPR131179:MPR131180 MZN131179:MZN131180 NJJ131179:NJJ131180 NTF131179:NTF131180 ODB131179:ODB131180 OMX131179:OMX131180 OWT131179:OWT131180 PGP131179:PGP131180 PQL131179:PQL131180 QAH131179:QAH131180 QKD131179:QKD131180 QTZ131179:QTZ131180 RDV131179:RDV131180 RNR131179:RNR131180 RXN131179:RXN131180 SHJ131179:SHJ131180 SRF131179:SRF131180 TBB131179:TBB131180 TKX131179:TKX131180 TUT131179:TUT131180 UEP131179:UEP131180 UOL131179:UOL131180 UYH131179:UYH131180 VID131179:VID131180 VRZ131179:VRZ131180 WBV131179:WBV131180 WLR131179:WLR131180 WVN131179:WVN131180 F196715:F196716 JB196715:JB196716 SX196715:SX196716 ACT196715:ACT196716 AMP196715:AMP196716 AWL196715:AWL196716 BGH196715:BGH196716 BQD196715:BQD196716 BZZ196715:BZZ196716 CJV196715:CJV196716 CTR196715:CTR196716 DDN196715:DDN196716 DNJ196715:DNJ196716 DXF196715:DXF196716 EHB196715:EHB196716 EQX196715:EQX196716 FAT196715:FAT196716 FKP196715:FKP196716 FUL196715:FUL196716 GEH196715:GEH196716 GOD196715:GOD196716 GXZ196715:GXZ196716 HHV196715:HHV196716 HRR196715:HRR196716 IBN196715:IBN196716 ILJ196715:ILJ196716 IVF196715:IVF196716 JFB196715:JFB196716 JOX196715:JOX196716 JYT196715:JYT196716 KIP196715:KIP196716 KSL196715:KSL196716 LCH196715:LCH196716 LMD196715:LMD196716 LVZ196715:LVZ196716 MFV196715:MFV196716 MPR196715:MPR196716 MZN196715:MZN196716 NJJ196715:NJJ196716 NTF196715:NTF196716 ODB196715:ODB196716 OMX196715:OMX196716 OWT196715:OWT196716 PGP196715:PGP196716 PQL196715:PQL196716 QAH196715:QAH196716 QKD196715:QKD196716 QTZ196715:QTZ196716 RDV196715:RDV196716 RNR196715:RNR196716 RXN196715:RXN196716 SHJ196715:SHJ196716 SRF196715:SRF196716 TBB196715:TBB196716 TKX196715:TKX196716 TUT196715:TUT196716 UEP196715:UEP196716 UOL196715:UOL196716 UYH196715:UYH196716 VID196715:VID196716 VRZ196715:VRZ196716 WBV196715:WBV196716 WLR196715:WLR196716 WVN196715:WVN196716 F262251:F262252 JB262251:JB262252 SX262251:SX262252 ACT262251:ACT262252 AMP262251:AMP262252 AWL262251:AWL262252 BGH262251:BGH262252 BQD262251:BQD262252 BZZ262251:BZZ262252 CJV262251:CJV262252 CTR262251:CTR262252 DDN262251:DDN262252 DNJ262251:DNJ262252 DXF262251:DXF262252 EHB262251:EHB262252 EQX262251:EQX262252 FAT262251:FAT262252 FKP262251:FKP262252 FUL262251:FUL262252 GEH262251:GEH262252 GOD262251:GOD262252 GXZ262251:GXZ262252 HHV262251:HHV262252 HRR262251:HRR262252 IBN262251:IBN262252 ILJ262251:ILJ262252 IVF262251:IVF262252 JFB262251:JFB262252 JOX262251:JOX262252 JYT262251:JYT262252 KIP262251:KIP262252 KSL262251:KSL262252 LCH262251:LCH262252 LMD262251:LMD262252 LVZ262251:LVZ262252 MFV262251:MFV262252 MPR262251:MPR262252 MZN262251:MZN262252 NJJ262251:NJJ262252 NTF262251:NTF262252 ODB262251:ODB262252 OMX262251:OMX262252 OWT262251:OWT262252 PGP262251:PGP262252 PQL262251:PQL262252 QAH262251:QAH262252 QKD262251:QKD262252 QTZ262251:QTZ262252 RDV262251:RDV262252 RNR262251:RNR262252 RXN262251:RXN262252 SHJ262251:SHJ262252 SRF262251:SRF262252 TBB262251:TBB262252 TKX262251:TKX262252 TUT262251:TUT262252 UEP262251:UEP262252 UOL262251:UOL262252 UYH262251:UYH262252 VID262251:VID262252 VRZ262251:VRZ262252 WBV262251:WBV262252 WLR262251:WLR262252 WVN262251:WVN262252 F327787:F327788 JB327787:JB327788 SX327787:SX327788 ACT327787:ACT327788 AMP327787:AMP327788 AWL327787:AWL327788 BGH327787:BGH327788 BQD327787:BQD327788 BZZ327787:BZZ327788 CJV327787:CJV327788 CTR327787:CTR327788 DDN327787:DDN327788 DNJ327787:DNJ327788 DXF327787:DXF327788 EHB327787:EHB327788 EQX327787:EQX327788 FAT327787:FAT327788 FKP327787:FKP327788 FUL327787:FUL327788 GEH327787:GEH327788 GOD327787:GOD327788 GXZ327787:GXZ327788 HHV327787:HHV327788 HRR327787:HRR327788 IBN327787:IBN327788 ILJ327787:ILJ327788 IVF327787:IVF327788 JFB327787:JFB327788 JOX327787:JOX327788 JYT327787:JYT327788 KIP327787:KIP327788 KSL327787:KSL327788 LCH327787:LCH327788 LMD327787:LMD327788 LVZ327787:LVZ327788 MFV327787:MFV327788 MPR327787:MPR327788 MZN327787:MZN327788 NJJ327787:NJJ327788 NTF327787:NTF327788 ODB327787:ODB327788 OMX327787:OMX327788 OWT327787:OWT327788 PGP327787:PGP327788 PQL327787:PQL327788 QAH327787:QAH327788 QKD327787:QKD327788 QTZ327787:QTZ327788 RDV327787:RDV327788 RNR327787:RNR327788 RXN327787:RXN327788 SHJ327787:SHJ327788 SRF327787:SRF327788 TBB327787:TBB327788 TKX327787:TKX327788 TUT327787:TUT327788 UEP327787:UEP327788 UOL327787:UOL327788 UYH327787:UYH327788 VID327787:VID327788 VRZ327787:VRZ327788 WBV327787:WBV327788 WLR327787:WLR327788 WVN327787:WVN327788 F393323:F393324 JB393323:JB393324 SX393323:SX393324 ACT393323:ACT393324 AMP393323:AMP393324 AWL393323:AWL393324 BGH393323:BGH393324 BQD393323:BQD393324 BZZ393323:BZZ393324 CJV393323:CJV393324 CTR393323:CTR393324 DDN393323:DDN393324 DNJ393323:DNJ393324 DXF393323:DXF393324 EHB393323:EHB393324 EQX393323:EQX393324 FAT393323:FAT393324 FKP393323:FKP393324 FUL393323:FUL393324 GEH393323:GEH393324 GOD393323:GOD393324 GXZ393323:GXZ393324 HHV393323:HHV393324 HRR393323:HRR393324 IBN393323:IBN393324 ILJ393323:ILJ393324 IVF393323:IVF393324 JFB393323:JFB393324 JOX393323:JOX393324 JYT393323:JYT393324 KIP393323:KIP393324 KSL393323:KSL393324 LCH393323:LCH393324 LMD393323:LMD393324 LVZ393323:LVZ393324 MFV393323:MFV393324 MPR393323:MPR393324 MZN393323:MZN393324 NJJ393323:NJJ393324 NTF393323:NTF393324 ODB393323:ODB393324 OMX393323:OMX393324 OWT393323:OWT393324 PGP393323:PGP393324 PQL393323:PQL393324 QAH393323:QAH393324 QKD393323:QKD393324 QTZ393323:QTZ393324 RDV393323:RDV393324 RNR393323:RNR393324 RXN393323:RXN393324 SHJ393323:SHJ393324 SRF393323:SRF393324 TBB393323:TBB393324 TKX393323:TKX393324 TUT393323:TUT393324 UEP393323:UEP393324 UOL393323:UOL393324 UYH393323:UYH393324 VID393323:VID393324 VRZ393323:VRZ393324 WBV393323:WBV393324 WLR393323:WLR393324 WVN393323:WVN393324 F458859:F458860 JB458859:JB458860 SX458859:SX458860 ACT458859:ACT458860 AMP458859:AMP458860 AWL458859:AWL458860 BGH458859:BGH458860 BQD458859:BQD458860 BZZ458859:BZZ458860 CJV458859:CJV458860 CTR458859:CTR458860 DDN458859:DDN458860 DNJ458859:DNJ458860 DXF458859:DXF458860 EHB458859:EHB458860 EQX458859:EQX458860 FAT458859:FAT458860 FKP458859:FKP458860 FUL458859:FUL458860 GEH458859:GEH458860 GOD458859:GOD458860 GXZ458859:GXZ458860 HHV458859:HHV458860 HRR458859:HRR458860 IBN458859:IBN458860 ILJ458859:ILJ458860 IVF458859:IVF458860 JFB458859:JFB458860 JOX458859:JOX458860 JYT458859:JYT458860 KIP458859:KIP458860 KSL458859:KSL458860 LCH458859:LCH458860 LMD458859:LMD458860 LVZ458859:LVZ458860 MFV458859:MFV458860 MPR458859:MPR458860 MZN458859:MZN458860 NJJ458859:NJJ458860 NTF458859:NTF458860 ODB458859:ODB458860 OMX458859:OMX458860 OWT458859:OWT458860 PGP458859:PGP458860 PQL458859:PQL458860 QAH458859:QAH458860 QKD458859:QKD458860 QTZ458859:QTZ458860 RDV458859:RDV458860 RNR458859:RNR458860 RXN458859:RXN458860 SHJ458859:SHJ458860 SRF458859:SRF458860 TBB458859:TBB458860 TKX458859:TKX458860 TUT458859:TUT458860 UEP458859:UEP458860 UOL458859:UOL458860 UYH458859:UYH458860 VID458859:VID458860 VRZ458859:VRZ458860 WBV458859:WBV458860 WLR458859:WLR458860 WVN458859:WVN458860 F524395:F524396 JB524395:JB524396 SX524395:SX524396 ACT524395:ACT524396 AMP524395:AMP524396 AWL524395:AWL524396 BGH524395:BGH524396 BQD524395:BQD524396 BZZ524395:BZZ524396 CJV524395:CJV524396 CTR524395:CTR524396 DDN524395:DDN524396 DNJ524395:DNJ524396 DXF524395:DXF524396 EHB524395:EHB524396 EQX524395:EQX524396 FAT524395:FAT524396 FKP524395:FKP524396 FUL524395:FUL524396 GEH524395:GEH524396 GOD524395:GOD524396 GXZ524395:GXZ524396 HHV524395:HHV524396 HRR524395:HRR524396 IBN524395:IBN524396 ILJ524395:ILJ524396 IVF524395:IVF524396 JFB524395:JFB524396 JOX524395:JOX524396 JYT524395:JYT524396 KIP524395:KIP524396 KSL524395:KSL524396 LCH524395:LCH524396 LMD524395:LMD524396 LVZ524395:LVZ524396 MFV524395:MFV524396 MPR524395:MPR524396 MZN524395:MZN524396 NJJ524395:NJJ524396 NTF524395:NTF524396 ODB524395:ODB524396 OMX524395:OMX524396 OWT524395:OWT524396 PGP524395:PGP524396 PQL524395:PQL524396 QAH524395:QAH524396 QKD524395:QKD524396 QTZ524395:QTZ524396 RDV524395:RDV524396 RNR524395:RNR524396 RXN524395:RXN524396 SHJ524395:SHJ524396 SRF524395:SRF524396 TBB524395:TBB524396 TKX524395:TKX524396 TUT524395:TUT524396 UEP524395:UEP524396 UOL524395:UOL524396 UYH524395:UYH524396 VID524395:VID524396 VRZ524395:VRZ524396 WBV524395:WBV524396 WLR524395:WLR524396 WVN524395:WVN524396 F589931:F589932 JB589931:JB589932 SX589931:SX589932 ACT589931:ACT589932 AMP589931:AMP589932 AWL589931:AWL589932 BGH589931:BGH589932 BQD589931:BQD589932 BZZ589931:BZZ589932 CJV589931:CJV589932 CTR589931:CTR589932 DDN589931:DDN589932 DNJ589931:DNJ589932 DXF589931:DXF589932 EHB589931:EHB589932 EQX589931:EQX589932 FAT589931:FAT589932 FKP589931:FKP589932 FUL589931:FUL589932 GEH589931:GEH589932 GOD589931:GOD589932 GXZ589931:GXZ589932 HHV589931:HHV589932 HRR589931:HRR589932 IBN589931:IBN589932 ILJ589931:ILJ589932 IVF589931:IVF589932 JFB589931:JFB589932 JOX589931:JOX589932 JYT589931:JYT589932 KIP589931:KIP589932 KSL589931:KSL589932 LCH589931:LCH589932 LMD589931:LMD589932 LVZ589931:LVZ589932 MFV589931:MFV589932 MPR589931:MPR589932 MZN589931:MZN589932 NJJ589931:NJJ589932 NTF589931:NTF589932 ODB589931:ODB589932 OMX589931:OMX589932 OWT589931:OWT589932 PGP589931:PGP589932 PQL589931:PQL589932 QAH589931:QAH589932 QKD589931:QKD589932 QTZ589931:QTZ589932 RDV589931:RDV589932 RNR589931:RNR589932 RXN589931:RXN589932 SHJ589931:SHJ589932 SRF589931:SRF589932 TBB589931:TBB589932 TKX589931:TKX589932 TUT589931:TUT589932 UEP589931:UEP589932 UOL589931:UOL589932 UYH589931:UYH589932 VID589931:VID589932 VRZ589931:VRZ589932 WBV589931:WBV589932 WLR589931:WLR589932 WVN589931:WVN589932 F655467:F655468 JB655467:JB655468 SX655467:SX655468 ACT655467:ACT655468 AMP655467:AMP655468 AWL655467:AWL655468 BGH655467:BGH655468 BQD655467:BQD655468 BZZ655467:BZZ655468 CJV655467:CJV655468 CTR655467:CTR655468 DDN655467:DDN655468 DNJ655467:DNJ655468 DXF655467:DXF655468 EHB655467:EHB655468 EQX655467:EQX655468 FAT655467:FAT655468 FKP655467:FKP655468 FUL655467:FUL655468 GEH655467:GEH655468 GOD655467:GOD655468 GXZ655467:GXZ655468 HHV655467:HHV655468 HRR655467:HRR655468 IBN655467:IBN655468 ILJ655467:ILJ655468 IVF655467:IVF655468 JFB655467:JFB655468 JOX655467:JOX655468 JYT655467:JYT655468 KIP655467:KIP655468 KSL655467:KSL655468 LCH655467:LCH655468 LMD655467:LMD655468 LVZ655467:LVZ655468 MFV655467:MFV655468 MPR655467:MPR655468 MZN655467:MZN655468 NJJ655467:NJJ655468 NTF655467:NTF655468 ODB655467:ODB655468 OMX655467:OMX655468 OWT655467:OWT655468 PGP655467:PGP655468 PQL655467:PQL655468 QAH655467:QAH655468 QKD655467:QKD655468 QTZ655467:QTZ655468 RDV655467:RDV655468 RNR655467:RNR655468 RXN655467:RXN655468 SHJ655467:SHJ655468 SRF655467:SRF655468 TBB655467:TBB655468 TKX655467:TKX655468 TUT655467:TUT655468 UEP655467:UEP655468 UOL655467:UOL655468 UYH655467:UYH655468 VID655467:VID655468 VRZ655467:VRZ655468 WBV655467:WBV655468 WLR655467:WLR655468 WVN655467:WVN655468 F721003:F721004 JB721003:JB721004 SX721003:SX721004 ACT721003:ACT721004 AMP721003:AMP721004 AWL721003:AWL721004 BGH721003:BGH721004 BQD721003:BQD721004 BZZ721003:BZZ721004 CJV721003:CJV721004 CTR721003:CTR721004 DDN721003:DDN721004 DNJ721003:DNJ721004 DXF721003:DXF721004 EHB721003:EHB721004 EQX721003:EQX721004 FAT721003:FAT721004 FKP721003:FKP721004 FUL721003:FUL721004 GEH721003:GEH721004 GOD721003:GOD721004 GXZ721003:GXZ721004 HHV721003:HHV721004 HRR721003:HRR721004 IBN721003:IBN721004 ILJ721003:ILJ721004 IVF721003:IVF721004 JFB721003:JFB721004 JOX721003:JOX721004 JYT721003:JYT721004 KIP721003:KIP721004 KSL721003:KSL721004 LCH721003:LCH721004 LMD721003:LMD721004 LVZ721003:LVZ721004 MFV721003:MFV721004 MPR721003:MPR721004 MZN721003:MZN721004 NJJ721003:NJJ721004 NTF721003:NTF721004 ODB721003:ODB721004 OMX721003:OMX721004 OWT721003:OWT721004 PGP721003:PGP721004 PQL721003:PQL721004 QAH721003:QAH721004 QKD721003:QKD721004 QTZ721003:QTZ721004 RDV721003:RDV721004 RNR721003:RNR721004 RXN721003:RXN721004 SHJ721003:SHJ721004 SRF721003:SRF721004 TBB721003:TBB721004 TKX721003:TKX721004 TUT721003:TUT721004 UEP721003:UEP721004 UOL721003:UOL721004 UYH721003:UYH721004 VID721003:VID721004 VRZ721003:VRZ721004 WBV721003:WBV721004 WLR721003:WLR721004 WVN721003:WVN721004 F786539:F786540 JB786539:JB786540 SX786539:SX786540 ACT786539:ACT786540 AMP786539:AMP786540 AWL786539:AWL786540 BGH786539:BGH786540 BQD786539:BQD786540 BZZ786539:BZZ786540 CJV786539:CJV786540 CTR786539:CTR786540 DDN786539:DDN786540 DNJ786539:DNJ786540 DXF786539:DXF786540 EHB786539:EHB786540 EQX786539:EQX786540 FAT786539:FAT786540 FKP786539:FKP786540 FUL786539:FUL786540 GEH786539:GEH786540 GOD786539:GOD786540 GXZ786539:GXZ786540 HHV786539:HHV786540 HRR786539:HRR786540 IBN786539:IBN786540 ILJ786539:ILJ786540 IVF786539:IVF786540 JFB786539:JFB786540 JOX786539:JOX786540 JYT786539:JYT786540 KIP786539:KIP786540 KSL786539:KSL786540 LCH786539:LCH786540 LMD786539:LMD786540 LVZ786539:LVZ786540 MFV786539:MFV786540 MPR786539:MPR786540 MZN786539:MZN786540 NJJ786539:NJJ786540 NTF786539:NTF786540 ODB786539:ODB786540 OMX786539:OMX786540 OWT786539:OWT786540 PGP786539:PGP786540 PQL786539:PQL786540 QAH786539:QAH786540 QKD786539:QKD786540 QTZ786539:QTZ786540 RDV786539:RDV786540 RNR786539:RNR786540 RXN786539:RXN786540 SHJ786539:SHJ786540 SRF786539:SRF786540 TBB786539:TBB786540 TKX786539:TKX786540 TUT786539:TUT786540 UEP786539:UEP786540 UOL786539:UOL786540 UYH786539:UYH786540 VID786539:VID786540 VRZ786539:VRZ786540 WBV786539:WBV786540 WLR786539:WLR786540 WVN786539:WVN786540 F852075:F852076 JB852075:JB852076 SX852075:SX852076 ACT852075:ACT852076 AMP852075:AMP852076 AWL852075:AWL852076 BGH852075:BGH852076 BQD852075:BQD852076 BZZ852075:BZZ852076 CJV852075:CJV852076 CTR852075:CTR852076 DDN852075:DDN852076 DNJ852075:DNJ852076 DXF852075:DXF852076 EHB852075:EHB852076 EQX852075:EQX852076 FAT852075:FAT852076 FKP852075:FKP852076 FUL852075:FUL852076 GEH852075:GEH852076 GOD852075:GOD852076 GXZ852075:GXZ852076 HHV852075:HHV852076 HRR852075:HRR852076 IBN852075:IBN852076 ILJ852075:ILJ852076 IVF852075:IVF852076 JFB852075:JFB852076 JOX852075:JOX852076 JYT852075:JYT852076 KIP852075:KIP852076 KSL852075:KSL852076 LCH852075:LCH852076 LMD852075:LMD852076 LVZ852075:LVZ852076 MFV852075:MFV852076 MPR852075:MPR852076 MZN852075:MZN852076 NJJ852075:NJJ852076 NTF852075:NTF852076 ODB852075:ODB852076 OMX852075:OMX852076 OWT852075:OWT852076 PGP852075:PGP852076 PQL852075:PQL852076 QAH852075:QAH852076 QKD852075:QKD852076 QTZ852075:QTZ852076 RDV852075:RDV852076 RNR852075:RNR852076 RXN852075:RXN852076 SHJ852075:SHJ852076 SRF852075:SRF852076 TBB852075:TBB852076 TKX852075:TKX852076 TUT852075:TUT852076 UEP852075:UEP852076 UOL852075:UOL852076 UYH852075:UYH852076 VID852075:VID852076 VRZ852075:VRZ852076 WBV852075:WBV852076 WLR852075:WLR852076 WVN852075:WVN852076 F917611:F917612 JB917611:JB917612 SX917611:SX917612 ACT917611:ACT917612 AMP917611:AMP917612 AWL917611:AWL917612 BGH917611:BGH917612 BQD917611:BQD917612 BZZ917611:BZZ917612 CJV917611:CJV917612 CTR917611:CTR917612 DDN917611:DDN917612 DNJ917611:DNJ917612 DXF917611:DXF917612 EHB917611:EHB917612 EQX917611:EQX917612 FAT917611:FAT917612 FKP917611:FKP917612 FUL917611:FUL917612 GEH917611:GEH917612 GOD917611:GOD917612 GXZ917611:GXZ917612 HHV917611:HHV917612 HRR917611:HRR917612 IBN917611:IBN917612 ILJ917611:ILJ917612 IVF917611:IVF917612 JFB917611:JFB917612 JOX917611:JOX917612 JYT917611:JYT917612 KIP917611:KIP917612 KSL917611:KSL917612 LCH917611:LCH917612 LMD917611:LMD917612 LVZ917611:LVZ917612 MFV917611:MFV917612 MPR917611:MPR917612 MZN917611:MZN917612 NJJ917611:NJJ917612 NTF917611:NTF917612 ODB917611:ODB917612 OMX917611:OMX917612 OWT917611:OWT917612 PGP917611:PGP917612 PQL917611:PQL917612 QAH917611:QAH917612 QKD917611:QKD917612 QTZ917611:QTZ917612 RDV917611:RDV917612 RNR917611:RNR917612 RXN917611:RXN917612 SHJ917611:SHJ917612 SRF917611:SRF917612 TBB917611:TBB917612 TKX917611:TKX917612 TUT917611:TUT917612 UEP917611:UEP917612 UOL917611:UOL917612 UYH917611:UYH917612 VID917611:VID917612 VRZ917611:VRZ917612 WBV917611:WBV917612 WLR917611:WLR917612 WVN917611:WVN917612 F983147:F983148 JB983147:JB983148 SX983147:SX983148 ACT983147:ACT983148 AMP983147:AMP983148 AWL983147:AWL983148 BGH983147:BGH983148 BQD983147:BQD983148 BZZ983147:BZZ983148 CJV983147:CJV983148 CTR983147:CTR983148 DDN983147:DDN983148 DNJ983147:DNJ983148 DXF983147:DXF983148 EHB983147:EHB983148 EQX983147:EQX983148 FAT983147:FAT983148 FKP983147:FKP983148 FUL983147:FUL983148 GEH983147:GEH983148 GOD983147:GOD983148 GXZ983147:GXZ983148 HHV983147:HHV983148 HRR983147:HRR983148 IBN983147:IBN983148 ILJ983147:ILJ983148 IVF983147:IVF983148 JFB983147:JFB983148 JOX983147:JOX983148 JYT983147:JYT983148 KIP983147:KIP983148 KSL983147:KSL983148 LCH983147:LCH983148 LMD983147:LMD983148 LVZ983147:LVZ983148 MFV983147:MFV983148 MPR983147:MPR983148 MZN983147:MZN983148 NJJ983147:NJJ983148 NTF983147:NTF983148 ODB983147:ODB983148 OMX983147:OMX983148 OWT983147:OWT983148 PGP983147:PGP983148 PQL983147:PQL983148 QAH983147:QAH983148 QKD983147:QKD983148 QTZ983147:QTZ983148 RDV983147:RDV983148 RNR983147:RNR983148 RXN983147:RXN983148 SHJ983147:SHJ983148 SRF983147:SRF983148 TBB983147:TBB983148 TKX983147:TKX983148 TUT983147:TUT983148 UEP983147:UEP983148 UOL983147:UOL983148 UYH983147:UYH983148 VID983147:VID983148 VRZ983147:VRZ983148 WBV983147:WBV983148 WLR983147:WLR983148 WVN983147:WVN983148" xr:uid="{833A5C50-A9C8-4A90-AFE3-09E2EB584E23}"/>
    <dataValidation type="list" allowBlank="1" showInputMessage="1" showErrorMessage="1" sqref="Q24 JM24 TI24 ADE24 ANA24 AWW24 BGS24 BQO24 CAK24 CKG24 CUC24 DDY24 DNU24 DXQ24 EHM24 ERI24 FBE24 FLA24 FUW24 GES24 GOO24 GYK24 HIG24 HSC24 IBY24 ILU24 IVQ24 JFM24 JPI24 JZE24 KJA24 KSW24 LCS24 LMO24 LWK24 MGG24 MQC24 MZY24 NJU24 NTQ24 ODM24 ONI24 OXE24 PHA24 PQW24 QAS24 QKO24 QUK24 REG24 ROC24 RXY24 SHU24 SRQ24 TBM24 TLI24 TVE24 UFA24 UOW24 UYS24 VIO24 VSK24 WCG24 WMC24 WVY24 Q65560 JM65560 TI65560 ADE65560 ANA65560 AWW65560 BGS65560 BQO65560 CAK65560 CKG65560 CUC65560 DDY65560 DNU65560 DXQ65560 EHM65560 ERI65560 FBE65560 FLA65560 FUW65560 GES65560 GOO65560 GYK65560 HIG65560 HSC65560 IBY65560 ILU65560 IVQ65560 JFM65560 JPI65560 JZE65560 KJA65560 KSW65560 LCS65560 LMO65560 LWK65560 MGG65560 MQC65560 MZY65560 NJU65560 NTQ65560 ODM65560 ONI65560 OXE65560 PHA65560 PQW65560 QAS65560 QKO65560 QUK65560 REG65560 ROC65560 RXY65560 SHU65560 SRQ65560 TBM65560 TLI65560 TVE65560 UFA65560 UOW65560 UYS65560 VIO65560 VSK65560 WCG65560 WMC65560 WVY65560 Q131096 JM131096 TI131096 ADE131096 ANA131096 AWW131096 BGS131096 BQO131096 CAK131096 CKG131096 CUC131096 DDY131096 DNU131096 DXQ131096 EHM131096 ERI131096 FBE131096 FLA131096 FUW131096 GES131096 GOO131096 GYK131096 HIG131096 HSC131096 IBY131096 ILU131096 IVQ131096 JFM131096 JPI131096 JZE131096 KJA131096 KSW131096 LCS131096 LMO131096 LWK131096 MGG131096 MQC131096 MZY131096 NJU131096 NTQ131096 ODM131096 ONI131096 OXE131096 PHA131096 PQW131096 QAS131096 QKO131096 QUK131096 REG131096 ROC131096 RXY131096 SHU131096 SRQ131096 TBM131096 TLI131096 TVE131096 UFA131096 UOW131096 UYS131096 VIO131096 VSK131096 WCG131096 WMC131096 WVY131096 Q196632 JM196632 TI196632 ADE196632 ANA196632 AWW196632 BGS196632 BQO196632 CAK196632 CKG196632 CUC196632 DDY196632 DNU196632 DXQ196632 EHM196632 ERI196632 FBE196632 FLA196632 FUW196632 GES196632 GOO196632 GYK196632 HIG196632 HSC196632 IBY196632 ILU196632 IVQ196632 JFM196632 JPI196632 JZE196632 KJA196632 KSW196632 LCS196632 LMO196632 LWK196632 MGG196632 MQC196632 MZY196632 NJU196632 NTQ196632 ODM196632 ONI196632 OXE196632 PHA196632 PQW196632 QAS196632 QKO196632 QUK196632 REG196632 ROC196632 RXY196632 SHU196632 SRQ196632 TBM196632 TLI196632 TVE196632 UFA196632 UOW196632 UYS196632 VIO196632 VSK196632 WCG196632 WMC196632 WVY196632 Q262168 JM262168 TI262168 ADE262168 ANA262168 AWW262168 BGS262168 BQO262168 CAK262168 CKG262168 CUC262168 DDY262168 DNU262168 DXQ262168 EHM262168 ERI262168 FBE262168 FLA262168 FUW262168 GES262168 GOO262168 GYK262168 HIG262168 HSC262168 IBY262168 ILU262168 IVQ262168 JFM262168 JPI262168 JZE262168 KJA262168 KSW262168 LCS262168 LMO262168 LWK262168 MGG262168 MQC262168 MZY262168 NJU262168 NTQ262168 ODM262168 ONI262168 OXE262168 PHA262168 PQW262168 QAS262168 QKO262168 QUK262168 REG262168 ROC262168 RXY262168 SHU262168 SRQ262168 TBM262168 TLI262168 TVE262168 UFA262168 UOW262168 UYS262168 VIO262168 VSK262168 WCG262168 WMC262168 WVY262168 Q327704 JM327704 TI327704 ADE327704 ANA327704 AWW327704 BGS327704 BQO327704 CAK327704 CKG327704 CUC327704 DDY327704 DNU327704 DXQ327704 EHM327704 ERI327704 FBE327704 FLA327704 FUW327704 GES327704 GOO327704 GYK327704 HIG327704 HSC327704 IBY327704 ILU327704 IVQ327704 JFM327704 JPI327704 JZE327704 KJA327704 KSW327704 LCS327704 LMO327704 LWK327704 MGG327704 MQC327704 MZY327704 NJU327704 NTQ327704 ODM327704 ONI327704 OXE327704 PHA327704 PQW327704 QAS327704 QKO327704 QUK327704 REG327704 ROC327704 RXY327704 SHU327704 SRQ327704 TBM327704 TLI327704 TVE327704 UFA327704 UOW327704 UYS327704 VIO327704 VSK327704 WCG327704 WMC327704 WVY327704 Q393240 JM393240 TI393240 ADE393240 ANA393240 AWW393240 BGS393240 BQO393240 CAK393240 CKG393240 CUC393240 DDY393240 DNU393240 DXQ393240 EHM393240 ERI393240 FBE393240 FLA393240 FUW393240 GES393240 GOO393240 GYK393240 HIG393240 HSC393240 IBY393240 ILU393240 IVQ393240 JFM393240 JPI393240 JZE393240 KJA393240 KSW393240 LCS393240 LMO393240 LWK393240 MGG393240 MQC393240 MZY393240 NJU393240 NTQ393240 ODM393240 ONI393240 OXE393240 PHA393240 PQW393240 QAS393240 QKO393240 QUK393240 REG393240 ROC393240 RXY393240 SHU393240 SRQ393240 TBM393240 TLI393240 TVE393240 UFA393240 UOW393240 UYS393240 VIO393240 VSK393240 WCG393240 WMC393240 WVY393240 Q458776 JM458776 TI458776 ADE458776 ANA458776 AWW458776 BGS458776 BQO458776 CAK458776 CKG458776 CUC458776 DDY458776 DNU458776 DXQ458776 EHM458776 ERI458776 FBE458776 FLA458776 FUW458776 GES458776 GOO458776 GYK458776 HIG458776 HSC458776 IBY458776 ILU458776 IVQ458776 JFM458776 JPI458776 JZE458776 KJA458776 KSW458776 LCS458776 LMO458776 LWK458776 MGG458776 MQC458776 MZY458776 NJU458776 NTQ458776 ODM458776 ONI458776 OXE458776 PHA458776 PQW458776 QAS458776 QKO458776 QUK458776 REG458776 ROC458776 RXY458776 SHU458776 SRQ458776 TBM458776 TLI458776 TVE458776 UFA458776 UOW458776 UYS458776 VIO458776 VSK458776 WCG458776 WMC458776 WVY458776 Q524312 JM524312 TI524312 ADE524312 ANA524312 AWW524312 BGS524312 BQO524312 CAK524312 CKG524312 CUC524312 DDY524312 DNU524312 DXQ524312 EHM524312 ERI524312 FBE524312 FLA524312 FUW524312 GES524312 GOO524312 GYK524312 HIG524312 HSC524312 IBY524312 ILU524312 IVQ524312 JFM524312 JPI524312 JZE524312 KJA524312 KSW524312 LCS524312 LMO524312 LWK524312 MGG524312 MQC524312 MZY524312 NJU524312 NTQ524312 ODM524312 ONI524312 OXE524312 PHA524312 PQW524312 QAS524312 QKO524312 QUK524312 REG524312 ROC524312 RXY524312 SHU524312 SRQ524312 TBM524312 TLI524312 TVE524312 UFA524312 UOW524312 UYS524312 VIO524312 VSK524312 WCG524312 WMC524312 WVY524312 Q589848 JM589848 TI589848 ADE589848 ANA589848 AWW589848 BGS589848 BQO589848 CAK589848 CKG589848 CUC589848 DDY589848 DNU589848 DXQ589848 EHM589848 ERI589848 FBE589848 FLA589848 FUW589848 GES589848 GOO589848 GYK589848 HIG589848 HSC589848 IBY589848 ILU589848 IVQ589848 JFM589848 JPI589848 JZE589848 KJA589848 KSW589848 LCS589848 LMO589848 LWK589848 MGG589848 MQC589848 MZY589848 NJU589848 NTQ589848 ODM589848 ONI589848 OXE589848 PHA589848 PQW589848 QAS589848 QKO589848 QUK589848 REG589848 ROC589848 RXY589848 SHU589848 SRQ589848 TBM589848 TLI589848 TVE589848 UFA589848 UOW589848 UYS589848 VIO589848 VSK589848 WCG589848 WMC589848 WVY589848 Q655384 JM655384 TI655384 ADE655384 ANA655384 AWW655384 BGS655384 BQO655384 CAK655384 CKG655384 CUC655384 DDY655384 DNU655384 DXQ655384 EHM655384 ERI655384 FBE655384 FLA655384 FUW655384 GES655384 GOO655384 GYK655384 HIG655384 HSC655384 IBY655384 ILU655384 IVQ655384 JFM655384 JPI655384 JZE655384 KJA655384 KSW655384 LCS655384 LMO655384 LWK655384 MGG655384 MQC655384 MZY655384 NJU655384 NTQ655384 ODM655384 ONI655384 OXE655384 PHA655384 PQW655384 QAS655384 QKO655384 QUK655384 REG655384 ROC655384 RXY655384 SHU655384 SRQ655384 TBM655384 TLI655384 TVE655384 UFA655384 UOW655384 UYS655384 VIO655384 VSK655384 WCG655384 WMC655384 WVY655384 Q720920 JM720920 TI720920 ADE720920 ANA720920 AWW720920 BGS720920 BQO720920 CAK720920 CKG720920 CUC720920 DDY720920 DNU720920 DXQ720920 EHM720920 ERI720920 FBE720920 FLA720920 FUW720920 GES720920 GOO720920 GYK720920 HIG720920 HSC720920 IBY720920 ILU720920 IVQ720920 JFM720920 JPI720920 JZE720920 KJA720920 KSW720920 LCS720920 LMO720920 LWK720920 MGG720920 MQC720920 MZY720920 NJU720920 NTQ720920 ODM720920 ONI720920 OXE720920 PHA720920 PQW720920 QAS720920 QKO720920 QUK720920 REG720920 ROC720920 RXY720920 SHU720920 SRQ720920 TBM720920 TLI720920 TVE720920 UFA720920 UOW720920 UYS720920 VIO720920 VSK720920 WCG720920 WMC720920 WVY720920 Q786456 JM786456 TI786456 ADE786456 ANA786456 AWW786456 BGS786456 BQO786456 CAK786456 CKG786456 CUC786456 DDY786456 DNU786456 DXQ786456 EHM786456 ERI786456 FBE786456 FLA786456 FUW786456 GES786456 GOO786456 GYK786456 HIG786456 HSC786456 IBY786456 ILU786456 IVQ786456 JFM786456 JPI786456 JZE786456 KJA786456 KSW786456 LCS786456 LMO786456 LWK786456 MGG786456 MQC786456 MZY786456 NJU786456 NTQ786456 ODM786456 ONI786456 OXE786456 PHA786456 PQW786456 QAS786456 QKO786456 QUK786456 REG786456 ROC786456 RXY786456 SHU786456 SRQ786456 TBM786456 TLI786456 TVE786456 UFA786456 UOW786456 UYS786456 VIO786456 VSK786456 WCG786456 WMC786456 WVY786456 Q851992 JM851992 TI851992 ADE851992 ANA851992 AWW851992 BGS851992 BQO851992 CAK851992 CKG851992 CUC851992 DDY851992 DNU851992 DXQ851992 EHM851992 ERI851992 FBE851992 FLA851992 FUW851992 GES851992 GOO851992 GYK851992 HIG851992 HSC851992 IBY851992 ILU851992 IVQ851992 JFM851992 JPI851992 JZE851992 KJA851992 KSW851992 LCS851992 LMO851992 LWK851992 MGG851992 MQC851992 MZY851992 NJU851992 NTQ851992 ODM851992 ONI851992 OXE851992 PHA851992 PQW851992 QAS851992 QKO851992 QUK851992 REG851992 ROC851992 RXY851992 SHU851992 SRQ851992 TBM851992 TLI851992 TVE851992 UFA851992 UOW851992 UYS851992 VIO851992 VSK851992 WCG851992 WMC851992 WVY851992 Q917528 JM917528 TI917528 ADE917528 ANA917528 AWW917528 BGS917528 BQO917528 CAK917528 CKG917528 CUC917528 DDY917528 DNU917528 DXQ917528 EHM917528 ERI917528 FBE917528 FLA917528 FUW917528 GES917528 GOO917528 GYK917528 HIG917528 HSC917528 IBY917528 ILU917528 IVQ917528 JFM917528 JPI917528 JZE917528 KJA917528 KSW917528 LCS917528 LMO917528 LWK917528 MGG917528 MQC917528 MZY917528 NJU917528 NTQ917528 ODM917528 ONI917528 OXE917528 PHA917528 PQW917528 QAS917528 QKO917528 QUK917528 REG917528 ROC917528 RXY917528 SHU917528 SRQ917528 TBM917528 TLI917528 TVE917528 UFA917528 UOW917528 UYS917528 VIO917528 VSK917528 WCG917528 WMC917528 WVY917528 Q983064 JM983064 TI983064 ADE983064 ANA983064 AWW983064 BGS983064 BQO983064 CAK983064 CKG983064 CUC983064 DDY983064 DNU983064 DXQ983064 EHM983064 ERI983064 FBE983064 FLA983064 FUW983064 GES983064 GOO983064 GYK983064 HIG983064 HSC983064 IBY983064 ILU983064 IVQ983064 JFM983064 JPI983064 JZE983064 KJA983064 KSW983064 LCS983064 LMO983064 LWK983064 MGG983064 MQC983064 MZY983064 NJU983064 NTQ983064 ODM983064 ONI983064 OXE983064 PHA983064 PQW983064 QAS983064 QKO983064 QUK983064 REG983064 ROC983064 RXY983064 SHU983064 SRQ983064 TBM983064 TLI983064 TVE983064 UFA983064 UOW983064 UYS983064 VIO983064 VSK983064 WCG983064 WMC983064 WVY983064" xr:uid="{F5C20D92-4F25-431B-BF1C-2E3284B242CA}">
      <formula1>$M$40:$M$43</formula1>
    </dataValidation>
  </dataValidations>
  <pageMargins left="0.75" right="0.75" top="1" bottom="1" header="0.5" footer="0.5"/>
  <pageSetup paperSize="9" scale="58" orientation="portrait" r:id="rId1"/>
  <headerFooter alignWithMargins="0">
    <oddFooter>&amp;LDeveloped by Contextures Inc.&amp;Cwww.contextures.com</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1C84576-9C49-494A-AA6C-FCF4EE2BBF51}">
          <x14:formula1>
            <xm:f>Products!$A$4:$A$327</xm:f>
          </x14:formula1>
          <xm:sqref>D33</xm:sqref>
        </x14:dataValidation>
        <x14:dataValidation type="list" allowBlank="1" showInputMessage="1" showErrorMessage="1" xr:uid="{D79417DB-47C4-4F3F-995F-55F7569CF633}">
          <x14:formula1>
            <xm:f>Products!$A$4:$A$500</xm:f>
          </x14:formula1>
          <xm:sqref>D96:D106 D41:D68 D76:D88 D7:D32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B2BBD-B46D-4948-B1A5-6D0AC1FDEFC4}">
  <dimension ref="B1:W155"/>
  <sheetViews>
    <sheetView zoomScaleNormal="100" workbookViewId="0">
      <selection sqref="A1:XFD1048576"/>
    </sheetView>
  </sheetViews>
  <sheetFormatPr defaultColWidth="16.28515625" defaultRowHeight="15" outlineLevelRow="1"/>
  <cols>
    <col min="1" max="1" width="3" style="283" customWidth="1"/>
    <col min="2" max="2" width="19.28515625" style="283" customWidth="1"/>
    <col min="3" max="3" width="16.7109375" style="283" customWidth="1"/>
    <col min="4" max="4" width="39" style="283" customWidth="1"/>
    <col min="5" max="5" width="13.140625" style="281" customWidth="1"/>
    <col min="6" max="6" width="18.42578125" style="282" customWidth="1"/>
    <col min="7" max="7" width="16.140625" style="283" customWidth="1"/>
    <col min="8" max="8" width="15.85546875" style="282" customWidth="1"/>
    <col min="9" max="9" width="25.28515625" style="282" hidden="1" customWidth="1"/>
    <col min="10" max="10" width="16.140625" style="359" customWidth="1"/>
    <col min="11" max="11" width="28.7109375" style="285" customWidth="1"/>
    <col min="12" max="12" width="11.7109375" style="283" hidden="1" customWidth="1"/>
    <col min="13" max="13" width="28.7109375" style="285" hidden="1" customWidth="1"/>
    <col min="14" max="14" width="31.5703125" style="283" customWidth="1"/>
    <col min="15" max="15" width="22" style="283" customWidth="1"/>
    <col min="16" max="16" width="44" style="283" customWidth="1"/>
    <col min="17" max="17" width="28.28515625" style="283" customWidth="1"/>
    <col min="18" max="18" width="51" style="283" customWidth="1"/>
    <col min="19" max="23" width="0" style="283" hidden="1" customWidth="1"/>
    <col min="24" max="34" width="16.28515625" style="283"/>
    <col min="35" max="35" width="16.28515625" style="283" customWidth="1"/>
    <col min="36" max="16384" width="16.28515625" style="283"/>
  </cols>
  <sheetData>
    <row r="1" spans="2:16" ht="15.75" customHeight="1" thickBot="1">
      <c r="B1" s="1830" t="s">
        <v>89</v>
      </c>
      <c r="C1" s="1830"/>
      <c r="D1" s="1830"/>
      <c r="E1" s="1830"/>
    </row>
    <row r="2" spans="2:16" s="281" customFormat="1" ht="17.25" customHeight="1" thickBot="1">
      <c r="B2" s="1831"/>
      <c r="C2" s="1831"/>
      <c r="D2" s="1831"/>
      <c r="E2" s="1831"/>
      <c r="H2" s="1832" t="s">
        <v>101</v>
      </c>
      <c r="I2" s="1833"/>
      <c r="J2" s="1834"/>
      <c r="K2" s="868"/>
      <c r="L2" s="869"/>
      <c r="M2" s="869"/>
      <c r="N2" s="869"/>
      <c r="O2" s="869"/>
      <c r="P2" s="869"/>
    </row>
    <row r="3" spans="2:16" s="281" customFormat="1" ht="16.5" customHeight="1" thickBot="1">
      <c r="B3" s="817" t="s">
        <v>1</v>
      </c>
      <c r="C3" s="1835"/>
      <c r="D3" s="1836"/>
      <c r="E3" s="1837"/>
      <c r="H3" s="1838" t="s">
        <v>104</v>
      </c>
      <c r="I3" s="1839"/>
      <c r="J3" s="1840"/>
      <c r="K3" s="4">
        <f>IF(ISBLANK(K2),0,K2*85+85)</f>
        <v>0</v>
      </c>
      <c r="L3" s="869"/>
      <c r="M3" s="869"/>
      <c r="N3" s="869"/>
      <c r="O3" s="869"/>
      <c r="P3" s="869"/>
    </row>
    <row r="4" spans="2:16" s="281" customFormat="1" ht="15.75">
      <c r="B4" s="295" t="s">
        <v>90</v>
      </c>
      <c r="C4" s="870"/>
      <c r="H4" s="1841" t="s">
        <v>26</v>
      </c>
      <c r="I4" s="1842"/>
      <c r="J4" s="1843"/>
      <c r="K4" s="5">
        <f>H47+H82+H105+H124+H143</f>
        <v>0</v>
      </c>
      <c r="L4" s="869"/>
      <c r="M4" s="869"/>
      <c r="N4" s="869"/>
      <c r="O4" s="869"/>
      <c r="P4" s="869"/>
    </row>
    <row r="5" spans="2:16" s="281" customFormat="1" ht="15.75">
      <c r="B5" s="728" t="s">
        <v>91</v>
      </c>
      <c r="C5" s="871"/>
      <c r="H5" s="1844" t="s">
        <v>107</v>
      </c>
      <c r="I5" s="1845"/>
      <c r="J5" s="1846"/>
      <c r="K5" s="872"/>
      <c r="L5" s="869"/>
      <c r="M5" s="869"/>
      <c r="N5" s="869"/>
      <c r="O5" s="869"/>
      <c r="P5" s="869"/>
    </row>
    <row r="6" spans="2:16" s="281" customFormat="1" ht="18" customHeight="1">
      <c r="B6" s="769" t="s">
        <v>92</v>
      </c>
      <c r="C6" s="873"/>
      <c r="F6" s="702"/>
      <c r="G6" s="874"/>
      <c r="H6" s="1859" t="s">
        <v>108</v>
      </c>
      <c r="I6" s="1860"/>
      <c r="J6" s="1861"/>
      <c r="K6" s="6">
        <f>IF(H48="","",H48+H83+H106+H125+H144)</f>
        <v>0</v>
      </c>
      <c r="L6" s="869"/>
      <c r="M6" s="869"/>
      <c r="N6" s="869"/>
      <c r="O6" s="869"/>
      <c r="P6" s="869"/>
    </row>
    <row r="7" spans="2:16" s="281" customFormat="1" ht="15.75">
      <c r="B7" s="782" t="s">
        <v>6</v>
      </c>
      <c r="C7" s="871" t="s">
        <v>1349</v>
      </c>
      <c r="D7" s="705"/>
      <c r="E7" s="875"/>
      <c r="F7" s="702"/>
      <c r="G7" s="874"/>
      <c r="H7" s="1862" t="s">
        <v>30</v>
      </c>
      <c r="I7" s="1863"/>
      <c r="J7" s="1864"/>
      <c r="K7" s="7">
        <f>H49+H84+H107+H126+H145+K5+K3</f>
        <v>0</v>
      </c>
      <c r="L7" s="869"/>
      <c r="M7" s="869"/>
      <c r="N7" s="869"/>
      <c r="O7" s="869"/>
      <c r="P7" s="869"/>
    </row>
    <row r="8" spans="2:16" s="281" customFormat="1" ht="15.75">
      <c r="B8" s="779" t="s">
        <v>9</v>
      </c>
      <c r="C8" s="876"/>
      <c r="D8" s="705"/>
      <c r="E8" s="875"/>
      <c r="F8" s="702"/>
      <c r="G8" s="874"/>
      <c r="H8" s="725" t="s">
        <v>109</v>
      </c>
      <c r="I8" s="726"/>
      <c r="J8" s="727"/>
      <c r="K8" s="8">
        <f>K7-K6-K22</f>
        <v>0</v>
      </c>
      <c r="L8" s="869"/>
      <c r="M8" s="869"/>
      <c r="N8" s="869"/>
      <c r="O8" s="869"/>
      <c r="P8" s="869"/>
    </row>
    <row r="9" spans="2:16" s="281" customFormat="1" ht="16.5" thickBot="1">
      <c r="B9" s="783" t="s">
        <v>1236</v>
      </c>
      <c r="C9" s="784"/>
      <c r="D9" s="705"/>
      <c r="E9" s="875"/>
      <c r="F9" s="702"/>
      <c r="G9" s="874"/>
      <c r="H9" s="1865" t="s">
        <v>110</v>
      </c>
      <c r="I9" s="1866"/>
      <c r="J9" s="1867"/>
      <c r="K9" s="438" t="str">
        <f>IF(K7=0,"",K8/K7)</f>
        <v/>
      </c>
      <c r="L9" s="869"/>
      <c r="M9" s="869"/>
      <c r="N9" s="869"/>
      <c r="O9" s="869"/>
      <c r="P9" s="869"/>
    </row>
    <row r="10" spans="2:16" s="281" customFormat="1" ht="16.5" thickBot="1">
      <c r="B10" s="798"/>
      <c r="C10" s="799"/>
      <c r="D10" s="705"/>
      <c r="E10" s="875"/>
      <c r="F10" s="702"/>
      <c r="G10" s="874"/>
      <c r="H10" s="709" t="s">
        <v>111</v>
      </c>
      <c r="I10" s="707"/>
      <c r="J10" s="708"/>
      <c r="K10" s="116">
        <f>K49+K84+K107+K126+K145+O19+K3+K5</f>
        <v>0</v>
      </c>
      <c r="L10" s="869"/>
      <c r="M10" s="869"/>
      <c r="N10" s="869"/>
      <c r="O10" s="869"/>
      <c r="P10" s="869"/>
    </row>
    <row r="11" spans="2:16" s="281" customFormat="1" ht="21" customHeight="1" thickBot="1">
      <c r="F11" s="702"/>
      <c r="G11" s="874"/>
      <c r="H11" s="1868" t="s">
        <v>31</v>
      </c>
      <c r="I11" s="1869"/>
      <c r="J11" s="1870"/>
      <c r="K11" s="877"/>
      <c r="L11" s="869"/>
      <c r="M11" s="869"/>
      <c r="N11" s="869"/>
      <c r="O11" s="869"/>
      <c r="P11" s="869"/>
    </row>
    <row r="12" spans="2:16" s="281" customFormat="1" ht="0.75" customHeight="1">
      <c r="F12" s="702"/>
      <c r="G12" s="874"/>
      <c r="L12" s="869"/>
      <c r="M12" s="869"/>
      <c r="N12" s="869"/>
      <c r="O12" s="869"/>
      <c r="P12" s="869"/>
    </row>
    <row r="13" spans="2:16" s="281" customFormat="1" ht="21.75" hidden="1" customHeight="1" outlineLevel="1" thickBot="1">
      <c r="B13" s="704"/>
      <c r="C13" s="705"/>
      <c r="D13" s="705"/>
      <c r="F13" s="702"/>
      <c r="G13" s="874"/>
      <c r="H13" s="730"/>
      <c r="I13" s="730"/>
      <c r="J13" s="730"/>
      <c r="K13" s="878"/>
      <c r="L13" s="869"/>
      <c r="M13" s="869"/>
      <c r="N13" s="869"/>
      <c r="O13" s="869"/>
      <c r="P13" s="869"/>
    </row>
    <row r="14" spans="2:16" s="281" customFormat="1" ht="344.25" hidden="1" customHeight="1" outlineLevel="1" thickBot="1">
      <c r="B14" s="1871" t="s">
        <v>1216</v>
      </c>
      <c r="C14" s="1872"/>
      <c r="D14" s="1873"/>
      <c r="E14" s="869"/>
      <c r="F14" s="702"/>
      <c r="G14" s="874"/>
      <c r="H14" s="730"/>
      <c r="I14" s="730"/>
      <c r="J14" s="730"/>
      <c r="K14" s="878"/>
      <c r="L14" s="869"/>
      <c r="M14" s="869"/>
      <c r="N14" s="869"/>
      <c r="O14" s="869"/>
      <c r="P14" s="869"/>
    </row>
    <row r="15" spans="2:16" s="281" customFormat="1" ht="22.5" customHeight="1" collapsed="1" thickBot="1">
      <c r="B15" s="285"/>
      <c r="C15" s="770" t="s">
        <v>1235</v>
      </c>
      <c r="D15" s="770"/>
      <c r="E15" s="293"/>
      <c r="F15" s="309"/>
      <c r="K15" s="869"/>
      <c r="L15" s="869"/>
      <c r="M15" s="869"/>
      <c r="N15" s="869"/>
      <c r="O15" s="869"/>
      <c r="P15" s="869"/>
    </row>
    <row r="16" spans="2:16" s="320" customFormat="1" ht="28.5" customHeight="1" outlineLevel="1" thickBot="1">
      <c r="B16" s="691" t="s">
        <v>93</v>
      </c>
      <c r="C16" s="1874" t="s">
        <v>12</v>
      </c>
      <c r="D16" s="1874"/>
      <c r="E16" s="1875"/>
      <c r="F16" s="879" t="s">
        <v>13</v>
      </c>
      <c r="G16" s="651" t="s">
        <v>14</v>
      </c>
      <c r="H16" s="880" t="s">
        <v>95</v>
      </c>
      <c r="I16" s="880" t="s">
        <v>96</v>
      </c>
      <c r="J16" s="775" t="s">
        <v>97</v>
      </c>
      <c r="K16" s="581" t="s">
        <v>98</v>
      </c>
      <c r="L16" s="554"/>
      <c r="M16" s="581" t="s">
        <v>491</v>
      </c>
      <c r="N16" s="869"/>
      <c r="O16" s="869"/>
      <c r="P16" s="869"/>
    </row>
    <row r="17" spans="2:23" ht="0.75" customHeight="1" outlineLevel="1" thickBot="1">
      <c r="B17" s="692" t="s">
        <v>99</v>
      </c>
      <c r="C17" s="1847"/>
      <c r="D17" s="1847"/>
      <c r="E17" s="1848"/>
      <c r="F17" s="881" t="str">
        <f t="shared" ref="F17" si="0">IF(C17="","",VLOOKUP(C17,ProductLookup,2,FALSE))</f>
        <v/>
      </c>
      <c r="G17" s="736"/>
      <c r="H17" s="882" t="str">
        <f t="shared" ref="H17:H20" si="1">IF(F17="","",F17*G17)</f>
        <v/>
      </c>
      <c r="I17" s="882" t="str">
        <f>IF(F17="","", H17*1.45)</f>
        <v/>
      </c>
      <c r="J17" s="738" t="str" cm="1">
        <f t="array" ref="J17">IF(C17="","",_xlfn._xlws.FILTER(Products!C38:C533,Products!A38:A533=C17,""))</f>
        <v/>
      </c>
      <c r="K17" s="739" t="str" cm="1">
        <f t="array" ref="K17">IF(C17="","",_xlfn._xlws.FILTER(Products!D4:D503,Products!A4:A503=C17,""))</f>
        <v/>
      </c>
      <c r="L17" s="281"/>
      <c r="M17" s="121" t="str" cm="1">
        <f t="array" ref="M17">IF(G17="","",_xlfn._xlws.FILTER(Products!F4:F503,Products!C4:C503=G17,""))</f>
        <v/>
      </c>
    </row>
    <row r="18" spans="2:23" s="329" customFormat="1" ht="16.5" customHeight="1" outlineLevel="1" thickBot="1">
      <c r="B18" s="819" t="s">
        <v>100</v>
      </c>
      <c r="C18" s="1849" t="s">
        <v>59</v>
      </c>
      <c r="D18" s="1849"/>
      <c r="E18" s="1850"/>
      <c r="F18" s="883">
        <f t="shared" ref="F18" si="2">IF(C18="","",VLOOKUP(C18,ProductLookup,2,FALSE))</f>
        <v>20</v>
      </c>
      <c r="G18" s="741"/>
      <c r="H18" s="884">
        <f t="shared" si="1"/>
        <v>0</v>
      </c>
      <c r="I18" s="884">
        <f>IF(F18="","", H18)</f>
        <v>0</v>
      </c>
      <c r="J18" s="743" t="str" cm="1">
        <f t="array" ref="J18">IF(C18="","",_xlfn._xlws.FILTER(Products!C39:C534,Products!A39:A534=C18,""))</f>
        <v xml:space="preserve"> </v>
      </c>
      <c r="K18" s="744"/>
      <c r="L18" s="285"/>
      <c r="M18" s="885"/>
      <c r="N18" s="711"/>
      <c r="O18" s="886"/>
      <c r="S18" s="389" t="s">
        <v>119</v>
      </c>
      <c r="T18" s="390"/>
      <c r="U18" s="390"/>
      <c r="V18" s="506"/>
      <c r="W18" s="391"/>
    </row>
    <row r="19" spans="2:23" ht="16.5" outlineLevel="1" thickBot="1">
      <c r="B19" s="818" t="s">
        <v>102</v>
      </c>
      <c r="C19" s="1851" t="s">
        <v>103</v>
      </c>
      <c r="D19" s="1851"/>
      <c r="E19" s="1852"/>
      <c r="F19" s="887">
        <f t="shared" ref="F19" si="3">IF(C19="","",VLOOKUP(C19,ProductLookup,2,FALSE))</f>
        <v>250</v>
      </c>
      <c r="G19" s="746"/>
      <c r="H19" s="888">
        <f t="shared" si="1"/>
        <v>0</v>
      </c>
      <c r="I19" s="888">
        <f>IF(F19="","", H19*2)</f>
        <v>0</v>
      </c>
      <c r="J19" s="748" t="str" cm="1">
        <f t="array" ref="J19">IF(C19="","",_xlfn._xlws.FILTER(Products!C6:C329,Products!A6:A329=C19,""))</f>
        <v xml:space="preserve"> </v>
      </c>
      <c r="K19" s="749"/>
      <c r="L19" s="281"/>
      <c r="M19" s="889"/>
      <c r="N19" s="713"/>
      <c r="O19" s="714"/>
      <c r="S19" s="392"/>
      <c r="T19" s="393"/>
      <c r="U19" s="394"/>
      <c r="V19" s="507"/>
      <c r="W19" s="395"/>
    </row>
    <row r="20" spans="2:23" ht="16.5" outlineLevel="1" thickBot="1">
      <c r="B20" s="820"/>
      <c r="C20" s="1853" t="s">
        <v>105</v>
      </c>
      <c r="D20" s="1853"/>
      <c r="E20" s="1854"/>
      <c r="F20" s="890">
        <f t="shared" ref="F20" si="4">IF(C20="","",VLOOKUP(C20,ProductLookup,2,FALSE))</f>
        <v>500</v>
      </c>
      <c r="G20" s="751"/>
      <c r="H20" s="891">
        <f t="shared" si="1"/>
        <v>0</v>
      </c>
      <c r="I20" s="891">
        <f>IF(F20="","", H20*2)</f>
        <v>0</v>
      </c>
      <c r="J20" s="753" t="str" cm="1">
        <f t="array" ref="J20">IF(C20="","",_xlfn._xlws.FILTER(Products!C41:C536,Products!A41:A536=C20,""))</f>
        <v xml:space="preserve"> </v>
      </c>
      <c r="K20" s="754"/>
      <c r="L20" s="281"/>
      <c r="M20" s="892"/>
      <c r="N20" s="713"/>
      <c r="O20" s="714"/>
      <c r="S20" s="396" t="s">
        <v>120</v>
      </c>
      <c r="T20" s="397" t="s">
        <v>121</v>
      </c>
      <c r="U20" s="490" t="s">
        <v>122</v>
      </c>
      <c r="V20" s="508"/>
      <c r="W20" s="426" t="s">
        <v>123</v>
      </c>
    </row>
    <row r="21" spans="2:23" ht="15.75" outlineLevel="1">
      <c r="B21" s="818" t="s">
        <v>106</v>
      </c>
      <c r="C21" s="1855"/>
      <c r="D21" s="1855"/>
      <c r="E21" s="1856"/>
      <c r="F21" s="893" t="str">
        <f t="shared" ref="F21" si="5">IF(C21="","",VLOOKUP(C21,ProductLookup,2,FALSE))</f>
        <v/>
      </c>
      <c r="G21" s="801"/>
      <c r="H21" s="894" t="str">
        <f>IF(F21="","",F21*G21)</f>
        <v/>
      </c>
      <c r="I21" s="894" t="str">
        <f>IF(F21="","", H21/55*100)</f>
        <v/>
      </c>
      <c r="J21" s="738" t="str" cm="1">
        <f t="array" ref="J21">IF(C21="","",_xlfn._xlws.FILTER(Products!C7:C330,Products!A7:A330=C21,""))</f>
        <v/>
      </c>
      <c r="K21" s="739"/>
      <c r="L21" s="281"/>
      <c r="M21" s="895"/>
      <c r="N21" s="715"/>
      <c r="O21" s="896"/>
      <c r="S21" s="398" t="s">
        <v>124</v>
      </c>
      <c r="T21" s="399">
        <f>U31</f>
        <v>0</v>
      </c>
      <c r="U21" s="400" t="s">
        <v>125</v>
      </c>
      <c r="V21" s="509"/>
      <c r="W21" s="502" t="e">
        <f>T23/T22</f>
        <v>#DIV/0!</v>
      </c>
    </row>
    <row r="22" spans="2:23" ht="15.75" outlineLevel="1">
      <c r="B22" s="692"/>
      <c r="C22" s="1857"/>
      <c r="D22" s="1857"/>
      <c r="E22" s="1858"/>
      <c r="F22" s="897" t="str">
        <f t="shared" ref="F22" si="6">IF(C22="","",VLOOKUP(C22,ProductLookup,2,FALSE))</f>
        <v/>
      </c>
      <c r="G22" s="804"/>
      <c r="H22" s="898" t="str">
        <f t="shared" ref="H22:H38" si="7">IF(F22="","",F22*G22)</f>
        <v/>
      </c>
      <c r="I22" s="898" t="str">
        <f>IF(F22="","", H22/55*100)</f>
        <v/>
      </c>
      <c r="J22" s="753" t="str" cm="1">
        <f t="array" ref="J22">IF(C22="","",_xlfn._xlws.FILTER(Products!C9:C504,Products!A9:A504=C22,""))</f>
        <v/>
      </c>
      <c r="K22" s="754"/>
      <c r="L22" s="281"/>
      <c r="M22" s="899"/>
      <c r="N22" s="713"/>
      <c r="O22" s="714"/>
      <c r="S22" s="401" t="s">
        <v>126</v>
      </c>
      <c r="T22" s="402">
        <f>U28</f>
        <v>0</v>
      </c>
      <c r="U22" s="403" t="s">
        <v>127</v>
      </c>
      <c r="V22" s="509"/>
      <c r="W22" s="503" t="e">
        <f>T23/T21</f>
        <v>#DIV/0!</v>
      </c>
    </row>
    <row r="23" spans="2:23" ht="16.5" outlineLevel="1" thickBot="1">
      <c r="B23" s="692"/>
      <c r="C23" s="1851"/>
      <c r="D23" s="1851"/>
      <c r="E23" s="1882"/>
      <c r="F23" s="900" t="str">
        <f t="shared" ref="F23" si="8">IF(C23="","",VLOOKUP(C23,ProductLookup,2,FALSE))</f>
        <v/>
      </c>
      <c r="G23" s="807"/>
      <c r="H23" s="901" t="str">
        <f t="shared" si="7"/>
        <v/>
      </c>
      <c r="I23" s="901" t="str">
        <f>IF(F23="","", H23/55*100)</f>
        <v/>
      </c>
      <c r="J23" s="748" t="str" cm="1">
        <f t="array" ref="J23">IF(C23="","",_xlfn._xlws.FILTER(Products!C10:C505,Products!A10:A505=C23,""))</f>
        <v/>
      </c>
      <c r="K23" s="749"/>
      <c r="L23" s="281"/>
      <c r="M23" s="902"/>
      <c r="N23" s="713"/>
      <c r="O23" s="714"/>
      <c r="S23" s="404" t="s">
        <v>128</v>
      </c>
      <c r="T23" s="405">
        <v>7</v>
      </c>
      <c r="U23" s="406" t="s">
        <v>129</v>
      </c>
      <c r="V23" s="509"/>
      <c r="W23" s="504">
        <f>T21*T22</f>
        <v>0</v>
      </c>
    </row>
    <row r="24" spans="2:23" ht="18.75" customHeight="1" outlineLevel="1" thickBot="1">
      <c r="B24" s="692"/>
      <c r="C24" s="1857"/>
      <c r="D24" s="1857"/>
      <c r="E24" s="1858"/>
      <c r="F24" s="897" t="str">
        <f t="shared" ref="F24" si="9">IF(C24="","",VLOOKUP(C24,ProductLookup,2,FALSE))</f>
        <v/>
      </c>
      <c r="G24" s="804"/>
      <c r="H24" s="898" t="str">
        <f t="shared" si="7"/>
        <v/>
      </c>
      <c r="I24" s="898" t="str">
        <f t="shared" ref="I24:I46" si="10">IF(F24="","", H24/55*100)</f>
        <v/>
      </c>
      <c r="J24" s="753" t="str" cm="1">
        <f t="array" ref="J24">IF(C24="","",_xlfn._xlws.FILTER(Products!C11:C506,Products!A11:A506=C24,""))</f>
        <v/>
      </c>
      <c r="K24" s="754"/>
      <c r="L24" s="281"/>
      <c r="M24" s="899"/>
      <c r="N24" s="717"/>
      <c r="O24" s="718"/>
      <c r="S24" s="407"/>
      <c r="T24" s="407"/>
      <c r="U24" s="407"/>
      <c r="V24" s="407"/>
      <c r="W24" s="310"/>
    </row>
    <row r="25" spans="2:23" ht="18.75" customHeight="1" outlineLevel="1">
      <c r="B25" s="692"/>
      <c r="C25" s="1883"/>
      <c r="D25" s="1883"/>
      <c r="E25" s="1884"/>
      <c r="F25" s="900" t="str">
        <f t="shared" ref="F25" si="11">IF(C25="","",VLOOKUP(C25,ProductLookup,2,FALSE))</f>
        <v/>
      </c>
      <c r="G25" s="807"/>
      <c r="H25" s="901" t="str">
        <f t="shared" si="7"/>
        <v/>
      </c>
      <c r="I25" s="901" t="str">
        <f t="shared" si="10"/>
        <v/>
      </c>
      <c r="J25" s="748" t="str" cm="1">
        <f t="array" ref="J25">IF(C25="","",_xlfn._xlws.FILTER(Products!C12:C507,Products!A12:A507=C25,""))</f>
        <v/>
      </c>
      <c r="K25" s="749"/>
      <c r="L25" s="281"/>
      <c r="M25" s="902"/>
      <c r="N25" s="719"/>
      <c r="O25" s="720"/>
      <c r="S25" s="408" t="s">
        <v>130</v>
      </c>
      <c r="T25" s="409"/>
      <c r="U25" s="409"/>
      <c r="V25" s="510"/>
      <c r="W25" s="410"/>
    </row>
    <row r="26" spans="2:23" ht="15.75" outlineLevel="1">
      <c r="B26" s="692"/>
      <c r="C26" s="1857"/>
      <c r="D26" s="1857"/>
      <c r="E26" s="1858"/>
      <c r="F26" s="897" t="str">
        <f t="shared" ref="F26" si="12">IF(C26="","",VLOOKUP(C26,ProductLookup,2,FALSE))</f>
        <v/>
      </c>
      <c r="G26" s="804"/>
      <c r="H26" s="898" t="str">
        <f t="shared" si="7"/>
        <v/>
      </c>
      <c r="I26" s="898" t="str">
        <f t="shared" si="10"/>
        <v/>
      </c>
      <c r="J26" s="753" t="str" cm="1">
        <f t="array" ref="J26">IF(C26="","",_xlfn._xlws.FILTER(Products!C13:C508,Products!A13:A508=C26,""))</f>
        <v/>
      </c>
      <c r="K26" s="754"/>
      <c r="L26" s="281"/>
      <c r="M26" s="899"/>
      <c r="N26" s="721"/>
      <c r="O26" s="722"/>
      <c r="S26" s="411" t="s">
        <v>131</v>
      </c>
      <c r="T26" s="412"/>
      <c r="U26" s="412"/>
      <c r="V26" s="511"/>
      <c r="W26" s="413"/>
    </row>
    <row r="27" spans="2:23" ht="15.75" customHeight="1" outlineLevel="1">
      <c r="B27" s="692"/>
      <c r="C27" s="1851"/>
      <c r="D27" s="1851"/>
      <c r="E27" s="1852"/>
      <c r="F27" s="900" t="str">
        <f t="shared" ref="F27" si="13">IF(C27="","",VLOOKUP(C27,ProductLookup,2,FALSE))</f>
        <v/>
      </c>
      <c r="G27" s="807"/>
      <c r="H27" s="901" t="str">
        <f t="shared" si="7"/>
        <v/>
      </c>
      <c r="I27" s="901" t="str">
        <f t="shared" si="10"/>
        <v/>
      </c>
      <c r="J27" s="748" t="str" cm="1">
        <f t="array" ref="J27">IF(C27="","",_xlfn._xlws.FILTER(Products!C14:C509,Products!A14:A509=C27,""))</f>
        <v/>
      </c>
      <c r="K27" s="749"/>
      <c r="L27" s="281"/>
      <c r="M27" s="902"/>
      <c r="N27" s="723"/>
      <c r="O27" s="878"/>
      <c r="S27" s="282"/>
      <c r="U27" s="282"/>
      <c r="V27" s="282"/>
      <c r="W27" s="359"/>
    </row>
    <row r="28" spans="2:23" ht="18" customHeight="1" outlineLevel="1">
      <c r="B28" s="692"/>
      <c r="C28" s="1857"/>
      <c r="D28" s="1857"/>
      <c r="E28" s="1858"/>
      <c r="F28" s="897" t="str">
        <f t="shared" ref="F28" si="14">IF(C28="","",VLOOKUP(C28,ProductLookup,2,FALSE))</f>
        <v/>
      </c>
      <c r="G28" s="804"/>
      <c r="H28" s="898" t="str">
        <f t="shared" si="7"/>
        <v/>
      </c>
      <c r="I28" s="898" t="str">
        <f t="shared" si="10"/>
        <v/>
      </c>
      <c r="J28" s="753" t="str" cm="1">
        <f t="array" ref="J28">IF(C28="","",_xlfn._xlws.FILTER(Products!C15:C510,Products!A15:A510=C28,""))</f>
        <v/>
      </c>
      <c r="K28" s="754"/>
      <c r="L28" s="281"/>
      <c r="M28" s="899"/>
      <c r="N28" s="869"/>
      <c r="O28" s="869"/>
      <c r="P28" s="869"/>
      <c r="S28" s="414" t="s">
        <v>132</v>
      </c>
      <c r="T28" s="415"/>
      <c r="U28" s="415"/>
      <c r="V28" s="512"/>
      <c r="W28" s="416"/>
    </row>
    <row r="29" spans="2:23" ht="16.5" outlineLevel="1" thickBot="1">
      <c r="B29" s="692"/>
      <c r="C29" s="1851"/>
      <c r="D29" s="1851"/>
      <c r="E29" s="1852"/>
      <c r="F29" s="900" t="str">
        <f t="shared" ref="F29" si="15">IF(C29="","",VLOOKUP(C29,ProductLookup,2,FALSE))</f>
        <v/>
      </c>
      <c r="G29" s="807"/>
      <c r="H29" s="901" t="str">
        <f t="shared" si="7"/>
        <v/>
      </c>
      <c r="I29" s="901" t="str">
        <f t="shared" si="10"/>
        <v/>
      </c>
      <c r="J29" s="748" t="str" cm="1">
        <f t="array" ref="J29">IF(C29="","",_xlfn._xlws.FILTER(Products!C16:C511,Products!A16:A511=C29,""))</f>
        <v/>
      </c>
      <c r="K29" s="749"/>
      <c r="L29" s="281"/>
      <c r="M29" s="902"/>
      <c r="N29" s="869"/>
      <c r="O29" s="869"/>
      <c r="P29" s="869"/>
      <c r="S29" s="417"/>
      <c r="T29" s="418"/>
      <c r="U29" s="418"/>
      <c r="V29" s="512"/>
      <c r="W29" s="419"/>
    </row>
    <row r="30" spans="2:23" ht="16.5" customHeight="1" outlineLevel="1" thickBot="1">
      <c r="B30" s="692"/>
      <c r="C30" s="1857"/>
      <c r="D30" s="1857"/>
      <c r="E30" s="1858"/>
      <c r="F30" s="897" t="str">
        <f t="shared" ref="F30" si="16">IF(C30="","",VLOOKUP(C30,ProductLookup,2,FALSE))</f>
        <v/>
      </c>
      <c r="G30" s="804"/>
      <c r="H30" s="898" t="str">
        <f t="shared" si="7"/>
        <v/>
      </c>
      <c r="I30" s="898" t="str">
        <f t="shared" si="10"/>
        <v/>
      </c>
      <c r="J30" s="753" t="str" cm="1">
        <f t="array" ref="J30">IF(C30="","",_xlfn._xlws.FILTER(Products!C17:C512,Products!A17:A512=C30,""))</f>
        <v/>
      </c>
      <c r="K30" s="754"/>
      <c r="L30" s="281"/>
      <c r="M30" s="899"/>
      <c r="N30" s="869"/>
      <c r="O30" s="869"/>
      <c r="P30" s="869"/>
      <c r="S30" s="420"/>
      <c r="T30" s="420"/>
      <c r="U30" s="421"/>
      <c r="V30" s="308"/>
      <c r="W30" s="422"/>
    </row>
    <row r="31" spans="2:23" ht="16.5" customHeight="1" outlineLevel="1" thickBot="1">
      <c r="B31" s="692"/>
      <c r="C31" s="1851"/>
      <c r="D31" s="1851"/>
      <c r="E31" s="1852"/>
      <c r="F31" s="900" t="str">
        <f t="shared" ref="F31" si="17">IF(C31="","",VLOOKUP(C31,ProductLookup,2,FALSE))</f>
        <v/>
      </c>
      <c r="G31" s="807"/>
      <c r="H31" s="901" t="str">
        <f t="shared" si="7"/>
        <v/>
      </c>
      <c r="I31" s="901" t="str">
        <f t="shared" si="10"/>
        <v/>
      </c>
      <c r="J31" s="748" t="str" cm="1">
        <f t="array" ref="J31">IF(C31="","",_xlfn._xlws.FILTER(Products!C18:C513,Products!A18:A513=C31,""))</f>
        <v/>
      </c>
      <c r="K31" s="749"/>
      <c r="L31" s="281"/>
      <c r="M31" s="902"/>
      <c r="N31" s="869"/>
      <c r="O31" s="869"/>
      <c r="P31" s="869"/>
      <c r="S31" s="423" t="s">
        <v>133</v>
      </c>
      <c r="T31" s="424"/>
      <c r="U31" s="425"/>
      <c r="V31" s="513"/>
      <c r="W31" s="426"/>
    </row>
    <row r="32" spans="2:23" ht="15.75" customHeight="1" outlineLevel="1">
      <c r="B32" s="692"/>
      <c r="C32" s="1857"/>
      <c r="D32" s="1857"/>
      <c r="E32" s="1858"/>
      <c r="F32" s="897" t="str">
        <f t="shared" ref="F32" si="18">IF(C32="","",VLOOKUP(C32,ProductLookup,2,FALSE))</f>
        <v/>
      </c>
      <c r="G32" s="804"/>
      <c r="H32" s="898" t="str">
        <f t="shared" si="7"/>
        <v/>
      </c>
      <c r="I32" s="898" t="str">
        <f t="shared" si="10"/>
        <v/>
      </c>
      <c r="J32" s="753" t="str" cm="1">
        <f t="array" ref="J32">IF(C32="","",_xlfn._xlws.FILTER(Products!C19:C514,Products!A19:A514=C32,""))</f>
        <v/>
      </c>
      <c r="K32" s="754"/>
      <c r="L32" s="281"/>
      <c r="M32" s="903"/>
      <c r="N32" s="869"/>
      <c r="O32" s="869"/>
      <c r="P32" s="869"/>
      <c r="S32" s="427" t="s">
        <v>45</v>
      </c>
      <c r="T32" s="428"/>
      <c r="U32" s="1876" t="s">
        <v>134</v>
      </c>
      <c r="V32" s="1877"/>
      <c r="W32" s="1878"/>
    </row>
    <row r="33" spans="2:23" ht="15.75" customHeight="1" outlineLevel="1">
      <c r="B33" s="692"/>
      <c r="C33" s="1851"/>
      <c r="D33" s="1851"/>
      <c r="E33" s="1852"/>
      <c r="F33" s="900" t="str">
        <f t="shared" ref="F33" si="19">IF(C33="","",VLOOKUP(C33,ProductLookup,2,FALSE))</f>
        <v/>
      </c>
      <c r="G33" s="807"/>
      <c r="H33" s="901" t="str">
        <f t="shared" si="7"/>
        <v/>
      </c>
      <c r="I33" s="901" t="str">
        <f t="shared" si="10"/>
        <v/>
      </c>
      <c r="J33" s="748" t="str" cm="1">
        <f t="array" ref="J33">IF(C33="","",_xlfn._xlws.FILTER(Products!C20:C515,Products!A20:A515=C33,""))</f>
        <v/>
      </c>
      <c r="K33" s="749"/>
      <c r="L33" s="281"/>
      <c r="M33" s="902"/>
      <c r="N33" s="869"/>
      <c r="O33" s="869"/>
      <c r="P33" s="869"/>
      <c r="S33" s="429" t="s">
        <v>48</v>
      </c>
      <c r="T33" s="430"/>
      <c r="U33" s="1879">
        <f>W27</f>
        <v>0</v>
      </c>
      <c r="V33" s="1880"/>
      <c r="W33" s="1881"/>
    </row>
    <row r="34" spans="2:23" ht="16.5" customHeight="1" outlineLevel="1">
      <c r="B34" s="692"/>
      <c r="C34" s="1857"/>
      <c r="D34" s="1857"/>
      <c r="E34" s="1858"/>
      <c r="F34" s="897" t="str">
        <f t="shared" ref="F34" si="20">IF(C34="","",VLOOKUP(C34,ProductLookup,2,FALSE))</f>
        <v/>
      </c>
      <c r="G34" s="804"/>
      <c r="H34" s="898" t="str">
        <f t="shared" si="7"/>
        <v/>
      </c>
      <c r="I34" s="898" t="str">
        <f t="shared" si="10"/>
        <v/>
      </c>
      <c r="J34" s="753" t="str" cm="1">
        <f t="array" ref="J34">IF(C34="","",_xlfn._xlws.FILTER(Products!C21:C516,Products!A21:A516=C34,""))</f>
        <v/>
      </c>
      <c r="K34" s="754"/>
      <c r="L34" s="281"/>
      <c r="M34" s="899"/>
      <c r="N34" s="869"/>
      <c r="O34" s="869"/>
      <c r="P34" s="869"/>
      <c r="S34" s="431" t="s">
        <v>135</v>
      </c>
      <c r="T34" s="432"/>
      <c r="U34" s="1879"/>
      <c r="V34" s="1880"/>
      <c r="W34" s="1881"/>
    </row>
    <row r="35" spans="2:23" ht="15.75" customHeight="1" outlineLevel="1">
      <c r="B35" s="692"/>
      <c r="C35" s="1851"/>
      <c r="D35" s="1851"/>
      <c r="E35" s="1852"/>
      <c r="F35" s="900" t="str">
        <f t="shared" ref="F35" si="21">IF(C35="","",VLOOKUP(C35,ProductLookup,2,FALSE))</f>
        <v/>
      </c>
      <c r="G35" s="807"/>
      <c r="H35" s="901" t="str">
        <f t="shared" si="7"/>
        <v/>
      </c>
      <c r="I35" s="901" t="str">
        <f t="shared" si="10"/>
        <v/>
      </c>
      <c r="J35" s="748" t="str" cm="1">
        <f t="array" ref="J35">IF(C35="","",_xlfn._xlws.FILTER(Products!C22:C517,Products!A22:A517=C35,""))</f>
        <v/>
      </c>
      <c r="K35" s="749"/>
      <c r="L35" s="281"/>
      <c r="M35" s="902" t="s">
        <v>490</v>
      </c>
      <c r="N35" s="869"/>
      <c r="O35" s="869"/>
      <c r="P35" s="869"/>
      <c r="S35" s="431" t="s">
        <v>136</v>
      </c>
      <c r="T35" s="432"/>
      <c r="U35" s="1891"/>
      <c r="V35" s="1892"/>
      <c r="W35" s="1893"/>
    </row>
    <row r="36" spans="2:23" ht="15.75" customHeight="1" outlineLevel="1">
      <c r="B36" s="692"/>
      <c r="C36" s="1857"/>
      <c r="D36" s="1857"/>
      <c r="E36" s="1858"/>
      <c r="F36" s="897" t="str">
        <f t="shared" ref="F36" si="22">IF(C36="","",VLOOKUP(C36,ProductLookup,2,FALSE))</f>
        <v/>
      </c>
      <c r="G36" s="804"/>
      <c r="H36" s="898" t="str">
        <f t="shared" si="7"/>
        <v/>
      </c>
      <c r="I36" s="898" t="str">
        <f t="shared" si="10"/>
        <v/>
      </c>
      <c r="J36" s="753" t="str" cm="1">
        <f t="array" ref="J36">IF(C36="","",_xlfn._xlws.FILTER(Products!C23:C518,Products!A23:A518=C36,""))</f>
        <v/>
      </c>
      <c r="K36" s="754"/>
      <c r="L36" s="281"/>
      <c r="M36" s="899"/>
      <c r="N36" s="869"/>
      <c r="O36" s="869"/>
      <c r="P36" s="869"/>
      <c r="S36" s="431" t="s">
        <v>137</v>
      </c>
      <c r="T36" s="432"/>
      <c r="U36" s="1879" t="s">
        <v>134</v>
      </c>
      <c r="V36" s="1880"/>
      <c r="W36" s="1881"/>
    </row>
    <row r="37" spans="2:23" ht="15.75" customHeight="1" outlineLevel="1">
      <c r="B37" s="692"/>
      <c r="C37" s="1851"/>
      <c r="D37" s="1851"/>
      <c r="E37" s="1852"/>
      <c r="F37" s="900" t="str">
        <f t="shared" ref="F37" si="23">IF(C37="","",VLOOKUP(C37,ProductLookup,2,FALSE))</f>
        <v/>
      </c>
      <c r="G37" s="807"/>
      <c r="H37" s="901" t="str">
        <f t="shared" si="7"/>
        <v/>
      </c>
      <c r="I37" s="901" t="str">
        <f t="shared" si="10"/>
        <v/>
      </c>
      <c r="J37" s="748" t="str" cm="1">
        <f t="array" ref="J37">IF(C37="","",_xlfn._xlws.FILTER(Products!C24:C519,Products!A24:A519=C37,""))</f>
        <v/>
      </c>
      <c r="K37" s="749"/>
      <c r="L37" s="281"/>
      <c r="M37" s="904"/>
      <c r="N37" s="869"/>
      <c r="O37" s="869"/>
      <c r="P37" s="869"/>
      <c r="S37" s="431" t="s">
        <v>54</v>
      </c>
      <c r="T37" s="432"/>
      <c r="U37" s="1901" t="s">
        <v>134</v>
      </c>
      <c r="V37" s="1902"/>
      <c r="W37" s="1903"/>
    </row>
    <row r="38" spans="2:23" ht="15.75" customHeight="1" outlineLevel="1">
      <c r="B38" s="692"/>
      <c r="C38" s="1857"/>
      <c r="D38" s="1857"/>
      <c r="E38" s="1858"/>
      <c r="F38" s="897" t="str">
        <f t="shared" ref="F38" si="24">IF(C38="","",VLOOKUP(C38,ProductLookup,2,FALSE))</f>
        <v/>
      </c>
      <c r="G38" s="804"/>
      <c r="H38" s="898" t="str">
        <f t="shared" si="7"/>
        <v/>
      </c>
      <c r="I38" s="898" t="str">
        <f t="shared" si="10"/>
        <v/>
      </c>
      <c r="J38" s="753" t="str" cm="1">
        <f t="array" ref="J38">IF(C38="","",_xlfn._xlws.FILTER(Products!C25:C520,Products!A25:A520=C38,""))</f>
        <v/>
      </c>
      <c r="K38" s="754"/>
      <c r="L38" s="281"/>
      <c r="M38" s="905"/>
      <c r="N38" s="869"/>
      <c r="O38" s="869"/>
      <c r="P38" s="869"/>
      <c r="S38" s="433"/>
      <c r="T38" s="434"/>
      <c r="U38" s="435"/>
      <c r="V38" s="514"/>
      <c r="W38" s="436"/>
    </row>
    <row r="39" spans="2:23" ht="16.5" customHeight="1" outlineLevel="1" thickBot="1">
      <c r="B39" s="692"/>
      <c r="C39" s="1897"/>
      <c r="D39" s="1897"/>
      <c r="E39" s="1904"/>
      <c r="F39" s="900" t="str">
        <f t="shared" ref="F39" si="25">IF(C39="","",VLOOKUP(C39,ProductLookup,2,FALSE))</f>
        <v/>
      </c>
      <c r="G39" s="807"/>
      <c r="H39" s="901" t="str">
        <f>IF(F39="","",F39*G39)</f>
        <v/>
      </c>
      <c r="I39" s="901" t="str">
        <f t="shared" si="10"/>
        <v/>
      </c>
      <c r="J39" s="748" t="str" cm="1">
        <f t="array" ref="J39">IF(C39="","",_xlfn._xlws.FILTER(Products!C26:C521,Products!A26:A521=C39,""))</f>
        <v/>
      </c>
      <c r="K39" s="749"/>
      <c r="L39" s="281"/>
      <c r="M39" s="906"/>
      <c r="N39" s="869"/>
      <c r="O39" s="869"/>
      <c r="P39" s="869"/>
      <c r="S39" s="433"/>
      <c r="T39" s="434"/>
      <c r="U39" s="435"/>
      <c r="V39" s="514"/>
      <c r="W39" s="436"/>
    </row>
    <row r="40" spans="2:23" ht="18" customHeight="1" outlineLevel="1">
      <c r="B40" s="1885" t="s">
        <v>112</v>
      </c>
      <c r="C40" s="1887"/>
      <c r="D40" s="1888"/>
      <c r="E40" s="1889"/>
      <c r="F40" s="907" t="str">
        <f t="shared" ref="F40" si="26">IF(C40="","",VLOOKUP(C40,ProductLookup,2,FALSE))</f>
        <v/>
      </c>
      <c r="G40" s="810"/>
      <c r="H40" s="908" t="str">
        <f t="shared" ref="H40:H46" si="27">IF(F40="","",F40*G40)</f>
        <v/>
      </c>
      <c r="I40" s="908" t="str">
        <f t="shared" si="10"/>
        <v/>
      </c>
      <c r="J40" s="743" t="str" cm="1">
        <f t="array" ref="J40">IF(C40="","",_xlfn._xlws.FILTER(Products!C27:C522,Products!A27:A522=C40,""))</f>
        <v/>
      </c>
      <c r="K40" s="755"/>
      <c r="L40" s="281"/>
      <c r="M40" s="909"/>
      <c r="N40" s="869"/>
      <c r="O40" s="869"/>
      <c r="P40" s="869"/>
      <c r="S40" s="433"/>
      <c r="T40" s="434"/>
      <c r="U40" s="435"/>
      <c r="V40" s="514"/>
      <c r="W40" s="436"/>
    </row>
    <row r="41" spans="2:23" ht="15.75" customHeight="1" outlineLevel="1">
      <c r="B41" s="1886"/>
      <c r="C41" s="1890"/>
      <c r="D41" s="1851"/>
      <c r="E41" s="1882"/>
      <c r="F41" s="900" t="str">
        <f t="shared" ref="F41" si="28">IF(C41="","",VLOOKUP(C41,ProductLookup,2,FALSE))</f>
        <v/>
      </c>
      <c r="G41" s="807"/>
      <c r="H41" s="901" t="str">
        <f t="shared" si="27"/>
        <v/>
      </c>
      <c r="I41" s="901" t="str">
        <f t="shared" si="10"/>
        <v/>
      </c>
      <c r="J41" s="748" t="str" cm="1">
        <f t="array" ref="J41">IF(C41="","",_xlfn._xlws.FILTER(Products!C28:C523,Products!A28:A523=C41,""))</f>
        <v/>
      </c>
      <c r="K41" s="749"/>
      <c r="L41" s="281"/>
      <c r="M41" s="902"/>
      <c r="N41" s="869"/>
      <c r="O41" s="869"/>
      <c r="P41" s="869"/>
      <c r="S41" s="433"/>
      <c r="T41" s="434"/>
      <c r="U41" s="435"/>
      <c r="V41" s="514"/>
      <c r="W41" s="436"/>
    </row>
    <row r="42" spans="2:23" ht="15.75" customHeight="1" outlineLevel="1">
      <c r="B42" s="692"/>
      <c r="C42" s="1894"/>
      <c r="D42" s="1857"/>
      <c r="E42" s="1895"/>
      <c r="F42" s="910" t="str">
        <f t="shared" ref="F42" si="29">IF(C42="","",VLOOKUP(C42,ProductLookup,2,FALSE))</f>
        <v/>
      </c>
      <c r="G42" s="804"/>
      <c r="H42" s="898" t="str">
        <f t="shared" si="27"/>
        <v/>
      </c>
      <c r="I42" s="898" t="str">
        <f t="shared" si="10"/>
        <v/>
      </c>
      <c r="J42" s="753" t="str" cm="1">
        <f t="array" ref="J42">IF(C42="","",_xlfn._xlws.FILTER(Products!C29:C524,Products!A29:A524=C42,""))</f>
        <v/>
      </c>
      <c r="K42" s="756"/>
      <c r="L42" s="281"/>
      <c r="M42" s="911"/>
      <c r="N42" s="869"/>
      <c r="O42" s="869"/>
      <c r="P42" s="869"/>
    </row>
    <row r="43" spans="2:23" ht="15.75" customHeight="1" outlineLevel="1">
      <c r="B43" s="692"/>
      <c r="C43" s="1890"/>
      <c r="D43" s="1851"/>
      <c r="E43" s="1882"/>
      <c r="F43" s="900" t="str">
        <f t="shared" ref="F43" si="30">IF(C43="","",VLOOKUP(C43,ProductLookup,2,FALSE))</f>
        <v/>
      </c>
      <c r="G43" s="807"/>
      <c r="H43" s="901" t="str">
        <f t="shared" si="27"/>
        <v/>
      </c>
      <c r="I43" s="901" t="str">
        <f t="shared" si="10"/>
        <v/>
      </c>
      <c r="J43" s="748" t="str" cm="1">
        <f t="array" ref="J43">IF(C43="","",_xlfn._xlws.FILTER(Products!C30:C525,Products!A30:A525=C43,""))</f>
        <v/>
      </c>
      <c r="K43" s="749"/>
      <c r="L43" s="281"/>
      <c r="M43" s="902"/>
      <c r="N43" s="869"/>
      <c r="O43" s="869"/>
      <c r="P43" s="869"/>
    </row>
    <row r="44" spans="2:23" ht="15.75" customHeight="1" outlineLevel="1">
      <c r="B44" s="692"/>
      <c r="C44" s="1894"/>
      <c r="D44" s="1857"/>
      <c r="E44" s="1895"/>
      <c r="F44" s="910" t="str">
        <f t="shared" ref="F44" si="31">IF(C44="","",VLOOKUP(C44,ProductLookup,2,FALSE))</f>
        <v/>
      </c>
      <c r="G44" s="804"/>
      <c r="H44" s="898" t="str">
        <f t="shared" si="27"/>
        <v/>
      </c>
      <c r="I44" s="898" t="str">
        <f t="shared" si="10"/>
        <v/>
      </c>
      <c r="J44" s="753" t="str" cm="1">
        <f t="array" ref="J44">IF(C44="","",_xlfn._xlws.FILTER(Products!C31:C526,Products!A31:A526=C44,""))</f>
        <v/>
      </c>
      <c r="K44" s="756"/>
      <c r="L44" s="281"/>
      <c r="M44" s="911"/>
      <c r="N44" s="869"/>
      <c r="O44" s="869"/>
      <c r="P44" s="869"/>
    </row>
    <row r="45" spans="2:23" ht="15.75" customHeight="1" outlineLevel="1">
      <c r="B45" s="692"/>
      <c r="C45" s="1896"/>
      <c r="D45" s="1897"/>
      <c r="E45" s="1898"/>
      <c r="F45" s="900" t="str">
        <f t="shared" ref="F45" si="32">IF(C45="","",VLOOKUP(C45,ProductLookup,2,FALSE))</f>
        <v/>
      </c>
      <c r="G45" s="807"/>
      <c r="H45" s="901" t="str">
        <f t="shared" si="27"/>
        <v/>
      </c>
      <c r="I45" s="901" t="str">
        <f t="shared" si="10"/>
        <v/>
      </c>
      <c r="J45" s="748" t="str" cm="1">
        <f t="array" ref="J45">IF(C45="","",_xlfn._xlws.FILTER(Products!C32:C527,Products!A32:A527=C45,""))</f>
        <v/>
      </c>
      <c r="K45" s="749"/>
      <c r="L45" s="281"/>
      <c r="M45" s="902"/>
      <c r="N45" s="869"/>
      <c r="O45" s="869"/>
      <c r="P45" s="869"/>
    </row>
    <row r="46" spans="2:23" ht="16.5" outlineLevel="1" thickBot="1">
      <c r="B46" s="765"/>
      <c r="C46" s="1899"/>
      <c r="D46" s="1853"/>
      <c r="E46" s="1900"/>
      <c r="F46" s="912" t="str">
        <f t="shared" ref="F46" si="33">IF(C46="","",VLOOKUP(C46,ProductLookup,2,FALSE))</f>
        <v/>
      </c>
      <c r="G46" s="813"/>
      <c r="H46" s="913" t="str">
        <f t="shared" si="27"/>
        <v/>
      </c>
      <c r="I46" s="913" t="str">
        <f t="shared" si="10"/>
        <v/>
      </c>
      <c r="J46" s="786" t="str" cm="1">
        <f t="array" ref="J46">IF(C46="","",_xlfn._xlws.FILTER(Products!C33:C528,Products!A33:A528=C46,""))</f>
        <v/>
      </c>
      <c r="K46" s="759"/>
      <c r="L46" s="281"/>
      <c r="M46" s="914"/>
      <c r="N46" s="869"/>
      <c r="O46" s="869"/>
      <c r="P46" s="869"/>
    </row>
    <row r="47" spans="2:23" ht="16.5" outlineLevel="1" thickBot="1">
      <c r="B47" s="281"/>
      <c r="C47" s="281"/>
      <c r="D47" s="281"/>
      <c r="F47" s="283"/>
      <c r="G47" s="696" t="s">
        <v>26</v>
      </c>
      <c r="H47" s="915"/>
      <c r="I47" s="698"/>
      <c r="J47" s="356"/>
      <c r="K47" s="357"/>
      <c r="L47" s="281"/>
      <c r="M47" s="544"/>
      <c r="N47" s="869"/>
      <c r="O47" s="869"/>
      <c r="P47" s="869"/>
    </row>
    <row r="48" spans="2:23" ht="15.75" outlineLevel="1">
      <c r="B48" s="281"/>
      <c r="C48" s="281"/>
      <c r="D48" s="281"/>
      <c r="F48" s="293"/>
      <c r="G48" s="358" t="s">
        <v>29</v>
      </c>
      <c r="H48" s="115">
        <f>SUM(H17:H46)</f>
        <v>0</v>
      </c>
      <c r="I48" s="534">
        <f>SUM(I17:I46)</f>
        <v>0</v>
      </c>
      <c r="K48" s="459" t="s">
        <v>113</v>
      </c>
      <c r="L48" s="281"/>
      <c r="M48" s="566"/>
      <c r="N48" s="869"/>
      <c r="O48" s="869"/>
      <c r="P48" s="869"/>
    </row>
    <row r="49" spans="2:16" ht="16.5" customHeight="1" outlineLevel="1" thickBot="1">
      <c r="B49" s="281"/>
      <c r="C49" s="281"/>
      <c r="D49" s="281"/>
      <c r="F49" s="293"/>
      <c r="G49" s="360" t="s">
        <v>63</v>
      </c>
      <c r="H49" s="916"/>
      <c r="I49" s="535"/>
      <c r="J49" s="361"/>
      <c r="K49" s="457">
        <f>(H48/55*100)+H47</f>
        <v>0</v>
      </c>
      <c r="L49" s="281"/>
      <c r="M49" s="567"/>
      <c r="N49" s="869"/>
      <c r="O49" s="869"/>
      <c r="P49" s="869"/>
    </row>
    <row r="50" spans="2:16" ht="16.5" outlineLevel="1" thickBot="1">
      <c r="B50" s="281"/>
      <c r="C50" s="281"/>
      <c r="D50" s="281"/>
      <c r="F50" s="303"/>
      <c r="G50" s="362" t="s">
        <v>109</v>
      </c>
      <c r="H50" s="122">
        <f>H49-H48</f>
        <v>0</v>
      </c>
      <c r="I50" s="676">
        <f>H49-H48</f>
        <v>0</v>
      </c>
      <c r="J50" s="310"/>
      <c r="L50" s="281"/>
      <c r="M50" s="565"/>
      <c r="N50" s="869"/>
      <c r="O50" s="869"/>
      <c r="P50" s="869"/>
    </row>
    <row r="51" spans="2:16" ht="16.5" thickBot="1">
      <c r="B51" s="281"/>
      <c r="C51" s="770" t="s">
        <v>1243</v>
      </c>
      <c r="D51" s="281"/>
      <c r="F51" s="303"/>
      <c r="G51" s="677"/>
      <c r="H51" s="678"/>
      <c r="I51" s="675"/>
      <c r="J51" s="310"/>
      <c r="L51" s="281"/>
      <c r="M51" s="565"/>
      <c r="N51" s="869"/>
      <c r="O51" s="869"/>
      <c r="P51" s="869"/>
    </row>
    <row r="52" spans="2:16" s="320" customFormat="1" ht="31.5" hidden="1" customHeight="1" outlineLevel="1" thickBot="1">
      <c r="B52" s="681" t="s">
        <v>114</v>
      </c>
      <c r="C52" s="364"/>
      <c r="D52" s="364"/>
      <c r="E52" s="785" t="s">
        <v>12</v>
      </c>
      <c r="F52" s="917" t="s">
        <v>13</v>
      </c>
      <c r="G52" s="918" t="s">
        <v>14</v>
      </c>
      <c r="H52" s="917" t="s">
        <v>95</v>
      </c>
      <c r="I52" s="917" t="s">
        <v>96</v>
      </c>
      <c r="J52" s="733" t="s">
        <v>97</v>
      </c>
      <c r="K52" s="919" t="s">
        <v>98</v>
      </c>
      <c r="L52" s="319"/>
      <c r="M52" s="581" t="s">
        <v>491</v>
      </c>
      <c r="N52" s="869"/>
      <c r="O52" s="869"/>
      <c r="P52" s="869"/>
    </row>
    <row r="53" spans="2:16" ht="15.75" hidden="1" customHeight="1" outlineLevel="1">
      <c r="B53" s="819" t="s">
        <v>100</v>
      </c>
      <c r="C53" s="1849" t="s">
        <v>59</v>
      </c>
      <c r="D53" s="1849"/>
      <c r="E53" s="1850"/>
      <c r="F53" s="883">
        <f t="shared" ref="F53" si="34">IF(C53="","",VLOOKUP(C53,ProductLookup,2,FALSE))</f>
        <v>20</v>
      </c>
      <c r="G53" s="741"/>
      <c r="H53" s="884">
        <f>IF(F53="","",F53*G53)</f>
        <v>0</v>
      </c>
      <c r="I53" s="884">
        <f>IF(F53="","", H53)</f>
        <v>0</v>
      </c>
      <c r="J53" s="743" t="str" cm="1">
        <f t="array" ref="J53">IF(C53="","",_xlfn._xlws.FILTER(Products!C74:C569,Products!A74:A569=C53,""))</f>
        <v xml:space="preserve"> </v>
      </c>
      <c r="K53" s="744"/>
      <c r="L53" s="281"/>
      <c r="M53" s="885"/>
      <c r="N53" s="869"/>
      <c r="O53" s="869"/>
      <c r="P53" s="869"/>
    </row>
    <row r="54" spans="2:16" ht="15.75" hidden="1" customHeight="1" outlineLevel="1">
      <c r="B54" s="818" t="s">
        <v>102</v>
      </c>
      <c r="C54" s="1905" t="s">
        <v>103</v>
      </c>
      <c r="D54" s="1905"/>
      <c r="E54" s="1906"/>
      <c r="F54" s="887">
        <f t="shared" ref="F54" si="35">IF(C54="","",VLOOKUP(C54,ProductLookup,2,FALSE))</f>
        <v>250</v>
      </c>
      <c r="G54" s="746"/>
      <c r="H54" s="888">
        <f t="shared" ref="H54:H55" si="36">IF(F54="","",F54*G54)</f>
        <v>0</v>
      </c>
      <c r="I54" s="888">
        <f>IF(F54="","", H54*2)</f>
        <v>0</v>
      </c>
      <c r="J54" s="748" t="str" cm="1">
        <f t="array" ref="J54">IF(C54="","",_xlfn._xlws.FILTER(Products!C41:C364,Products!A41:A364=C54,""))</f>
        <v xml:space="preserve"> </v>
      </c>
      <c r="K54" s="749"/>
      <c r="L54" s="281"/>
      <c r="M54" s="889"/>
      <c r="N54" s="869"/>
      <c r="O54" s="869"/>
      <c r="P54" s="869"/>
    </row>
    <row r="55" spans="2:16" ht="15.75" hidden="1" customHeight="1" outlineLevel="1" thickBot="1">
      <c r="B55" s="820"/>
      <c r="C55" s="1909" t="s">
        <v>105</v>
      </c>
      <c r="D55" s="1909"/>
      <c r="E55" s="1910"/>
      <c r="F55" s="890">
        <f t="shared" ref="F55" si="37">IF(C55="","",VLOOKUP(C55,ProductLookup,2,FALSE))</f>
        <v>500</v>
      </c>
      <c r="G55" s="751"/>
      <c r="H55" s="891">
        <f t="shared" si="36"/>
        <v>0</v>
      </c>
      <c r="I55" s="891">
        <f>IF(F55="","", H55*2)</f>
        <v>0</v>
      </c>
      <c r="J55" s="753" t="str" cm="1">
        <f t="array" ref="J55">IF(C55="","",_xlfn._xlws.FILTER(Products!C76:C571,Products!A76:A571=C55,""))</f>
        <v xml:space="preserve"> </v>
      </c>
      <c r="K55" s="754"/>
      <c r="L55" s="281"/>
      <c r="M55" s="892"/>
      <c r="N55" s="869"/>
      <c r="O55" s="869"/>
      <c r="P55" s="869"/>
    </row>
    <row r="56" spans="2:16" ht="15.75" hidden="1" customHeight="1" outlineLevel="1">
      <c r="B56" s="691" t="s">
        <v>106</v>
      </c>
      <c r="C56" s="1911"/>
      <c r="D56" s="1911"/>
      <c r="E56" s="1912"/>
      <c r="F56" s="920" t="str">
        <f t="shared" ref="F56" si="38">IF(C56="","",VLOOKUP(C56,ProductLookup,2,FALSE))</f>
        <v/>
      </c>
      <c r="G56" s="736"/>
      <c r="H56" s="882" t="str">
        <f>IF(F56="","",F56*G56)</f>
        <v/>
      </c>
      <c r="I56" s="882" t="str">
        <f>IF(F56="","", H56/55*100)</f>
        <v/>
      </c>
      <c r="J56" s="738" t="str" cm="1">
        <f t="array" ref="J56">IF(E56="","",_xlfn._xlws.FILTER(Products!C42:C365,Products!A42:A365=E56,""))</f>
        <v/>
      </c>
      <c r="K56" s="739"/>
      <c r="L56" s="281"/>
      <c r="M56" s="921"/>
      <c r="N56" s="869"/>
      <c r="O56" s="869"/>
      <c r="P56" s="869"/>
    </row>
    <row r="57" spans="2:16" ht="15.75" hidden="1" customHeight="1" outlineLevel="1">
      <c r="B57" s="692"/>
      <c r="C57" s="1907"/>
      <c r="D57" s="1907"/>
      <c r="E57" s="1908"/>
      <c r="F57" s="890" t="str">
        <f t="shared" ref="F57" si="39">IF(C57="","",VLOOKUP(C57,ProductLookup,2,FALSE))</f>
        <v/>
      </c>
      <c r="G57" s="751"/>
      <c r="H57" s="891" t="str">
        <f t="shared" ref="H57:H73" si="40">IF(F57="","",F57*G57)</f>
        <v/>
      </c>
      <c r="I57" s="891" t="str">
        <f>IF(F57="","", H57/55*100)</f>
        <v/>
      </c>
      <c r="J57" s="753" t="str" cm="1">
        <f t="array" ref="J57">IF(C57="","",_xlfn._xlws.FILTER(Products!C44:C539,Products!A44:A539=C57,""))</f>
        <v/>
      </c>
      <c r="K57" s="754"/>
      <c r="L57" s="281"/>
      <c r="M57" s="899"/>
      <c r="N57" s="869"/>
      <c r="O57" s="869"/>
      <c r="P57" s="869"/>
    </row>
    <row r="58" spans="2:16" ht="15.75" hidden="1" customHeight="1" outlineLevel="1">
      <c r="B58" s="692"/>
      <c r="C58" s="1905"/>
      <c r="D58" s="1905"/>
      <c r="E58" s="1913"/>
      <c r="F58" s="922" t="str">
        <f t="shared" ref="F58" si="41">IF(C58="","",VLOOKUP(C58,ProductLookup,2,FALSE))</f>
        <v/>
      </c>
      <c r="G58" s="746"/>
      <c r="H58" s="888" t="str">
        <f t="shared" si="40"/>
        <v/>
      </c>
      <c r="I58" s="888" t="str">
        <f>IF(F58="","", H58/55*100)</f>
        <v/>
      </c>
      <c r="J58" s="748" t="str" cm="1">
        <f t="array" ref="J58">IF(C58="","",_xlfn._xlws.FILTER(Products!C45:C540,Products!A45:A540=C58,""))</f>
        <v/>
      </c>
      <c r="K58" s="749"/>
      <c r="L58" s="281"/>
      <c r="M58" s="902"/>
      <c r="N58" s="869"/>
      <c r="O58" s="869"/>
      <c r="P58" s="869"/>
    </row>
    <row r="59" spans="2:16" ht="18.75" hidden="1" customHeight="1" outlineLevel="1">
      <c r="B59" s="692"/>
      <c r="C59" s="1907"/>
      <c r="D59" s="1907"/>
      <c r="E59" s="1908"/>
      <c r="F59" s="890" t="str">
        <f t="shared" ref="F59" si="42">IF(C59="","",VLOOKUP(C59,ProductLookup,2,FALSE))</f>
        <v/>
      </c>
      <c r="G59" s="751"/>
      <c r="H59" s="891" t="str">
        <f t="shared" si="40"/>
        <v/>
      </c>
      <c r="I59" s="891" t="str">
        <f t="shared" ref="I59:I81" si="43">IF(F59="","", H59/55*100)</f>
        <v/>
      </c>
      <c r="J59" s="753" t="str" cm="1">
        <f t="array" ref="J59">IF(C59="","",_xlfn._xlws.FILTER(Products!C46:C541,Products!A46:A541=C59,""))</f>
        <v/>
      </c>
      <c r="K59" s="754"/>
      <c r="L59" s="281"/>
      <c r="M59" s="923"/>
      <c r="N59" s="869"/>
      <c r="O59" s="869"/>
      <c r="P59" s="869"/>
    </row>
    <row r="60" spans="2:16" ht="18.75" hidden="1" customHeight="1" outlineLevel="1">
      <c r="B60" s="692"/>
      <c r="C60" s="1905"/>
      <c r="D60" s="1905"/>
      <c r="E60" s="1906"/>
      <c r="F60" s="922" t="str">
        <f t="shared" ref="F60" si="44">IF(C60="","",VLOOKUP(C60,ProductLookup,2,FALSE))</f>
        <v/>
      </c>
      <c r="G60" s="746"/>
      <c r="H60" s="888" t="str">
        <f t="shared" si="40"/>
        <v/>
      </c>
      <c r="I60" s="888" t="str">
        <f t="shared" si="43"/>
        <v/>
      </c>
      <c r="J60" s="748" t="str" cm="1">
        <f t="array" ref="J60">IF(C60="","",_xlfn._xlws.FILTER(Products!C47:C542,Products!A47:A542=C60,""))</f>
        <v/>
      </c>
      <c r="K60" s="749"/>
      <c r="L60" s="281"/>
      <c r="M60" s="924"/>
      <c r="N60" s="869"/>
      <c r="O60" s="869"/>
      <c r="P60" s="869"/>
    </row>
    <row r="61" spans="2:16" ht="18.75" hidden="1" customHeight="1" outlineLevel="1">
      <c r="B61" s="692"/>
      <c r="C61" s="1907"/>
      <c r="D61" s="1907"/>
      <c r="E61" s="1908"/>
      <c r="F61" s="890" t="str">
        <f t="shared" ref="F61" si="45">IF(C61="","",VLOOKUP(C61,ProductLookup,2,FALSE))</f>
        <v/>
      </c>
      <c r="G61" s="751"/>
      <c r="H61" s="891" t="str">
        <f t="shared" si="40"/>
        <v/>
      </c>
      <c r="I61" s="891" t="str">
        <f t="shared" si="43"/>
        <v/>
      </c>
      <c r="J61" s="753" t="str" cm="1">
        <f t="array" ref="J61">IF(C61="","",_xlfn._xlws.FILTER(Products!C48:C543,Products!A48:A543=C61,""))</f>
        <v/>
      </c>
      <c r="K61" s="754"/>
      <c r="L61" s="281"/>
      <c r="M61" s="923"/>
      <c r="N61" s="458"/>
      <c r="O61" s="458"/>
    </row>
    <row r="62" spans="2:16" ht="18.75" hidden="1" customHeight="1" outlineLevel="1">
      <c r="B62" s="692"/>
      <c r="C62" s="1905"/>
      <c r="D62" s="1905"/>
      <c r="E62" s="1906"/>
      <c r="F62" s="922" t="str">
        <f t="shared" ref="F62" si="46">IF(C62="","",VLOOKUP(C62,ProductLookup,2,FALSE))</f>
        <v/>
      </c>
      <c r="G62" s="746"/>
      <c r="H62" s="888" t="str">
        <f t="shared" si="40"/>
        <v/>
      </c>
      <c r="I62" s="888" t="str">
        <f t="shared" si="43"/>
        <v/>
      </c>
      <c r="J62" s="748" t="str" cm="1">
        <f t="array" ref="J62">IF(C62="","",_xlfn._xlws.FILTER(Products!C49:C544,Products!A49:A544=C62,""))</f>
        <v/>
      </c>
      <c r="K62" s="749"/>
      <c r="L62" s="281"/>
      <c r="M62" s="924"/>
      <c r="N62" s="458"/>
      <c r="O62" s="458"/>
    </row>
    <row r="63" spans="2:16" ht="18.75" hidden="1" customHeight="1" outlineLevel="1">
      <c r="B63" s="692"/>
      <c r="C63" s="1907"/>
      <c r="D63" s="1907"/>
      <c r="E63" s="1908"/>
      <c r="F63" s="890" t="str">
        <f t="shared" ref="F63" si="47">IF(C63="","",VLOOKUP(C63,ProductLookup,2,FALSE))</f>
        <v/>
      </c>
      <c r="G63" s="751"/>
      <c r="H63" s="891" t="str">
        <f t="shared" si="40"/>
        <v/>
      </c>
      <c r="I63" s="891" t="str">
        <f t="shared" si="43"/>
        <v/>
      </c>
      <c r="J63" s="753" t="str" cm="1">
        <f t="array" ref="J63">IF(C63="","",_xlfn._xlws.FILTER(Products!C50:C545,Products!A50:A545=C63,""))</f>
        <v/>
      </c>
      <c r="K63" s="754"/>
      <c r="L63" s="281"/>
      <c r="M63" s="923"/>
      <c r="N63" s="458"/>
      <c r="O63" s="458"/>
    </row>
    <row r="64" spans="2:16" ht="18.75" hidden="1" customHeight="1" outlineLevel="1">
      <c r="B64" s="692"/>
      <c r="C64" s="1905"/>
      <c r="D64" s="1905"/>
      <c r="E64" s="1906"/>
      <c r="F64" s="922" t="str">
        <f t="shared" ref="F64" si="48">IF(C64="","",VLOOKUP(C64,ProductLookup,2,FALSE))</f>
        <v/>
      </c>
      <c r="G64" s="746"/>
      <c r="H64" s="888" t="str">
        <f t="shared" si="40"/>
        <v/>
      </c>
      <c r="I64" s="888" t="str">
        <f t="shared" si="43"/>
        <v/>
      </c>
      <c r="J64" s="748" t="str" cm="1">
        <f t="array" ref="J64">IF(C64="","",_xlfn._xlws.FILTER(Products!C51:C546,Products!A51:A546=C64,""))</f>
        <v/>
      </c>
      <c r="K64" s="749"/>
      <c r="L64" s="281"/>
      <c r="M64" s="924"/>
      <c r="N64" s="458"/>
      <c r="O64" s="458"/>
    </row>
    <row r="65" spans="2:15" ht="18.75" hidden="1" customHeight="1" outlineLevel="1">
      <c r="B65" s="692"/>
      <c r="C65" s="1907"/>
      <c r="D65" s="1907"/>
      <c r="E65" s="1908"/>
      <c r="F65" s="890" t="str">
        <f t="shared" ref="F65" si="49">IF(C65="","",VLOOKUP(C65,ProductLookup,2,FALSE))</f>
        <v/>
      </c>
      <c r="G65" s="751"/>
      <c r="H65" s="891" t="str">
        <f t="shared" si="40"/>
        <v/>
      </c>
      <c r="I65" s="891" t="str">
        <f t="shared" si="43"/>
        <v/>
      </c>
      <c r="J65" s="753" t="str" cm="1">
        <f t="array" ref="J65">IF(C65="","",_xlfn._xlws.FILTER(Products!C52:C547,Products!A52:A547=C65,""))</f>
        <v/>
      </c>
      <c r="K65" s="754"/>
      <c r="L65" s="281"/>
      <c r="M65" s="923"/>
      <c r="N65" s="458"/>
      <c r="O65" s="458"/>
    </row>
    <row r="66" spans="2:15" ht="18.75" hidden="1" customHeight="1" outlineLevel="1">
      <c r="B66" s="692"/>
      <c r="C66" s="1905"/>
      <c r="D66" s="1905"/>
      <c r="E66" s="1906"/>
      <c r="F66" s="922" t="str">
        <f t="shared" ref="F66" si="50">IF(C66="","",VLOOKUP(C66,ProductLookup,2,FALSE))</f>
        <v/>
      </c>
      <c r="G66" s="746"/>
      <c r="H66" s="888" t="str">
        <f t="shared" si="40"/>
        <v/>
      </c>
      <c r="I66" s="888" t="str">
        <f t="shared" si="43"/>
        <v/>
      </c>
      <c r="J66" s="748" t="str" cm="1">
        <f t="array" ref="J66">IF(C66="","",_xlfn._xlws.FILTER(Products!C53:C548,Products!A53:A548=C66,""))</f>
        <v/>
      </c>
      <c r="K66" s="749"/>
      <c r="L66" s="281"/>
      <c r="M66" s="924"/>
      <c r="N66" s="458"/>
      <c r="O66" s="458"/>
    </row>
    <row r="67" spans="2:15" ht="18.75" hidden="1" customHeight="1" outlineLevel="1">
      <c r="B67" s="692"/>
      <c r="C67" s="1907"/>
      <c r="D67" s="1907"/>
      <c r="E67" s="1908"/>
      <c r="F67" s="890" t="str">
        <f t="shared" ref="F67" si="51">IF(C67="","",VLOOKUP(C67,ProductLookup,2,FALSE))</f>
        <v/>
      </c>
      <c r="G67" s="751"/>
      <c r="H67" s="891" t="str">
        <f t="shared" si="40"/>
        <v/>
      </c>
      <c r="I67" s="891" t="str">
        <f t="shared" si="43"/>
        <v/>
      </c>
      <c r="J67" s="753" t="str" cm="1">
        <f t="array" ref="J67">IF(C67="","",_xlfn._xlws.FILTER(Products!C54:C549,Products!A54:A549=C67,""))</f>
        <v/>
      </c>
      <c r="K67" s="754"/>
      <c r="L67" s="281"/>
      <c r="M67" s="923"/>
      <c r="N67" s="458"/>
      <c r="O67" s="458"/>
    </row>
    <row r="68" spans="2:15" ht="18.75" hidden="1" customHeight="1" outlineLevel="1">
      <c r="B68" s="692"/>
      <c r="C68" s="1905"/>
      <c r="D68" s="1905"/>
      <c r="E68" s="1906"/>
      <c r="F68" s="922" t="str">
        <f t="shared" ref="F68" si="52">IF(C68="","",VLOOKUP(C68,ProductLookup,2,FALSE))</f>
        <v/>
      </c>
      <c r="G68" s="746"/>
      <c r="H68" s="888" t="str">
        <f t="shared" si="40"/>
        <v/>
      </c>
      <c r="I68" s="888" t="str">
        <f t="shared" si="43"/>
        <v/>
      </c>
      <c r="J68" s="748" t="str" cm="1">
        <f t="array" ref="J68">IF(C68="","",_xlfn._xlws.FILTER(Products!C55:C550,Products!A55:A550=C68,""))</f>
        <v/>
      </c>
      <c r="K68" s="749"/>
      <c r="L68" s="281"/>
      <c r="M68" s="924"/>
      <c r="N68" s="458"/>
      <c r="O68" s="458"/>
    </row>
    <row r="69" spans="2:15" ht="19.5" hidden="1" customHeight="1" outlineLevel="1">
      <c r="B69" s="692"/>
      <c r="C69" s="1907"/>
      <c r="D69" s="1907"/>
      <c r="E69" s="1908"/>
      <c r="F69" s="890" t="str">
        <f t="shared" ref="F69" si="53">IF(C69="","",VLOOKUP(C69,ProductLookup,2,FALSE))</f>
        <v/>
      </c>
      <c r="G69" s="751"/>
      <c r="H69" s="891" t="str">
        <f t="shared" si="40"/>
        <v/>
      </c>
      <c r="I69" s="891" t="str">
        <f t="shared" si="43"/>
        <v/>
      </c>
      <c r="J69" s="753" t="str" cm="1">
        <f t="array" ref="J69">IF(C69="","",_xlfn._xlws.FILTER(Products!C56:C551,Products!A56:A551=C69,""))</f>
        <v/>
      </c>
      <c r="K69" s="754"/>
      <c r="L69" s="281"/>
      <c r="M69" s="923"/>
      <c r="N69" s="458"/>
      <c r="O69" s="458"/>
    </row>
    <row r="70" spans="2:15" ht="18.75" hidden="1" customHeight="1" outlineLevel="1">
      <c r="B70" s="692"/>
      <c r="C70" s="1905"/>
      <c r="D70" s="1905"/>
      <c r="E70" s="1906"/>
      <c r="F70" s="922" t="str">
        <f t="shared" ref="F70" si="54">IF(C70="","",VLOOKUP(C70,ProductLookup,2,FALSE))</f>
        <v/>
      </c>
      <c r="G70" s="746"/>
      <c r="H70" s="888" t="str">
        <f t="shared" si="40"/>
        <v/>
      </c>
      <c r="I70" s="888" t="str">
        <f t="shared" si="43"/>
        <v/>
      </c>
      <c r="J70" s="748" t="str" cm="1">
        <f t="array" ref="J70">IF(C70="","",_xlfn._xlws.FILTER(Products!C57:C552,Products!A57:A552=C70,""))</f>
        <v/>
      </c>
      <c r="K70" s="749"/>
      <c r="L70" s="281"/>
      <c r="M70" s="924"/>
      <c r="N70" s="458"/>
      <c r="O70" s="458"/>
    </row>
    <row r="71" spans="2:15" ht="18.75" hidden="1" customHeight="1" outlineLevel="1">
      <c r="B71" s="692"/>
      <c r="C71" s="1907"/>
      <c r="D71" s="1907"/>
      <c r="E71" s="1908"/>
      <c r="F71" s="890" t="str">
        <f t="shared" ref="F71" si="55">IF(C71="","",VLOOKUP(C71,ProductLookup,2,FALSE))</f>
        <v/>
      </c>
      <c r="G71" s="751"/>
      <c r="H71" s="891" t="str">
        <f t="shared" si="40"/>
        <v/>
      </c>
      <c r="I71" s="891" t="str">
        <f t="shared" si="43"/>
        <v/>
      </c>
      <c r="J71" s="753" t="str" cm="1">
        <f t="array" ref="J71">IF(C71="","",_xlfn._xlws.FILTER(Products!C58:C553,Products!A58:A553=C71,""))</f>
        <v/>
      </c>
      <c r="K71" s="754"/>
      <c r="L71" s="281"/>
      <c r="M71" s="923"/>
      <c r="N71" s="458"/>
      <c r="O71" s="458"/>
    </row>
    <row r="72" spans="2:15" ht="18.75" hidden="1" customHeight="1" outlineLevel="1">
      <c r="B72" s="692"/>
      <c r="C72" s="1905"/>
      <c r="D72" s="1905"/>
      <c r="E72" s="1906"/>
      <c r="F72" s="922" t="str">
        <f t="shared" ref="F72" si="56">IF(C72="","",VLOOKUP(C72,ProductLookup,2,FALSE))</f>
        <v/>
      </c>
      <c r="G72" s="746"/>
      <c r="H72" s="888" t="str">
        <f t="shared" si="40"/>
        <v/>
      </c>
      <c r="I72" s="888" t="str">
        <f t="shared" si="43"/>
        <v/>
      </c>
      <c r="J72" s="748" t="str" cm="1">
        <f t="array" ref="J72">IF(C72="","",_xlfn._xlws.FILTER(Products!C59:C554,Products!A59:A554=C72,""))</f>
        <v/>
      </c>
      <c r="K72" s="749"/>
      <c r="L72" s="281"/>
      <c r="M72" s="924"/>
      <c r="N72" s="458"/>
      <c r="O72" s="458"/>
    </row>
    <row r="73" spans="2:15" ht="18.75" hidden="1" customHeight="1" outlineLevel="1">
      <c r="B73" s="692"/>
      <c r="C73" s="1907"/>
      <c r="D73" s="1907"/>
      <c r="E73" s="1908"/>
      <c r="F73" s="890" t="str">
        <f t="shared" ref="F73" si="57">IF(C73="","",VLOOKUP(C73,ProductLookup,2,FALSE))</f>
        <v/>
      </c>
      <c r="G73" s="751"/>
      <c r="H73" s="891" t="str">
        <f t="shared" si="40"/>
        <v/>
      </c>
      <c r="I73" s="891" t="str">
        <f t="shared" si="43"/>
        <v/>
      </c>
      <c r="J73" s="753" t="str" cm="1">
        <f t="array" ref="J73">IF(C73="","",_xlfn._xlws.FILTER(Products!C60:C555,Products!A60:A555=C73,""))</f>
        <v/>
      </c>
      <c r="K73" s="754"/>
      <c r="L73" s="281"/>
      <c r="M73" s="923"/>
      <c r="N73" s="458"/>
      <c r="O73" s="458"/>
    </row>
    <row r="74" spans="2:15" ht="19.5" hidden="1" customHeight="1" outlineLevel="1" thickBot="1">
      <c r="B74" s="765"/>
      <c r="C74" s="1916"/>
      <c r="D74" s="1916"/>
      <c r="E74" s="1917"/>
      <c r="F74" s="922" t="str">
        <f t="shared" ref="F74" si="58">IF(C74="","",VLOOKUP(C74,ProductLookup,2,FALSE))</f>
        <v/>
      </c>
      <c r="G74" s="746"/>
      <c r="H74" s="888" t="str">
        <f>IF(F74="","",F74*G74)</f>
        <v/>
      </c>
      <c r="I74" s="888" t="str">
        <f t="shared" si="43"/>
        <v/>
      </c>
      <c r="J74" s="748" t="str" cm="1">
        <f t="array" ref="J74">IF(C74="","",_xlfn._xlws.FILTER(Products!C61:C556,Products!A61:A556=C74,""))</f>
        <v/>
      </c>
      <c r="K74" s="749"/>
      <c r="L74" s="281"/>
      <c r="M74" s="925"/>
      <c r="N74" s="458"/>
      <c r="O74" s="458"/>
    </row>
    <row r="75" spans="2:15" ht="21" hidden="1" customHeight="1" outlineLevel="1">
      <c r="B75" s="1885" t="s">
        <v>112</v>
      </c>
      <c r="C75" s="1849"/>
      <c r="D75" s="1849"/>
      <c r="E75" s="1850"/>
      <c r="F75" s="926" t="str">
        <f t="shared" ref="F75" si="59">IF(C75="","",VLOOKUP(C75,ProductLookup,2,FALSE))</f>
        <v/>
      </c>
      <c r="G75" s="741"/>
      <c r="H75" s="884" t="str">
        <f t="shared" ref="H75:H76" si="60">IF(F75="","",F75*G75)</f>
        <v/>
      </c>
      <c r="I75" s="884" t="str">
        <f t="shared" si="43"/>
        <v/>
      </c>
      <c r="J75" s="743" t="str" cm="1">
        <f t="array" ref="J75">IF(C75="","",_xlfn._xlws.FILTER(Products!C62:C557,Products!A62:A557=C75,""))</f>
        <v/>
      </c>
      <c r="K75" s="755"/>
      <c r="L75" s="281"/>
      <c r="M75" s="927"/>
      <c r="N75" s="458"/>
      <c r="O75" s="458"/>
    </row>
    <row r="76" spans="2:15" ht="18.75" hidden="1" customHeight="1" outlineLevel="1">
      <c r="B76" s="1886"/>
      <c r="C76" s="1905"/>
      <c r="D76" s="1905"/>
      <c r="E76" s="1913"/>
      <c r="F76" s="922" t="str">
        <f t="shared" ref="F76" si="61">IF(C76="","",VLOOKUP(C76,ProductLookup,2,FALSE))</f>
        <v/>
      </c>
      <c r="G76" s="746"/>
      <c r="H76" s="888" t="str">
        <f t="shared" si="60"/>
        <v/>
      </c>
      <c r="I76" s="888" t="str">
        <f t="shared" si="43"/>
        <v/>
      </c>
      <c r="J76" s="748" t="str" cm="1">
        <f t="array" ref="J76">IF(C76="","",_xlfn._xlws.FILTER(Products!C63:C558,Products!A63:A558=C76,""))</f>
        <v/>
      </c>
      <c r="K76" s="749"/>
      <c r="L76" s="281"/>
      <c r="M76" s="121"/>
      <c r="N76" s="458"/>
      <c r="O76" s="458"/>
    </row>
    <row r="77" spans="2:15" ht="18.75" hidden="1" customHeight="1" outlineLevel="1">
      <c r="B77" s="692"/>
      <c r="C77" s="1907"/>
      <c r="D77" s="1907"/>
      <c r="E77" s="1908"/>
      <c r="F77" s="890" t="str">
        <f t="shared" ref="F77" si="62">IF(C77="","",VLOOKUP(C77,ProductLookup,2,FALSE))</f>
        <v/>
      </c>
      <c r="G77" s="751"/>
      <c r="H77" s="891" t="str">
        <f>IF(F77="","",F77*G77)</f>
        <v/>
      </c>
      <c r="I77" s="891" t="str">
        <f t="shared" si="43"/>
        <v/>
      </c>
      <c r="J77" s="753" t="str" cm="1">
        <f t="array" ref="J77">IF(C77="","",_xlfn._xlws.FILTER(Products!C64:C559,Products!A64:A559=C77,""))</f>
        <v/>
      </c>
      <c r="K77" s="754"/>
      <c r="L77" s="281"/>
      <c r="M77" s="928"/>
      <c r="N77" s="458"/>
      <c r="O77" s="458"/>
    </row>
    <row r="78" spans="2:15" ht="18.75" hidden="1" customHeight="1" outlineLevel="1">
      <c r="B78" s="692"/>
      <c r="C78" s="1905"/>
      <c r="D78" s="1905"/>
      <c r="E78" s="1906"/>
      <c r="F78" s="922" t="str">
        <f t="shared" ref="F78" si="63">IF(C78="","",VLOOKUP(C78,ProductLookup,2,FALSE))</f>
        <v/>
      </c>
      <c r="G78" s="746"/>
      <c r="H78" s="888" t="str">
        <f t="shared" ref="H78:H81" si="64">IF(F78="","",F78*G78)</f>
        <v/>
      </c>
      <c r="I78" s="888" t="str">
        <f t="shared" si="43"/>
        <v/>
      </c>
      <c r="J78" s="748" t="str" cm="1">
        <f t="array" ref="J78">IF(C78="","",_xlfn._xlws.FILTER(Products!C65:C560,Products!A65:A560=C78,""))</f>
        <v/>
      </c>
      <c r="K78" s="749"/>
      <c r="L78" s="281"/>
      <c r="M78" s="121"/>
      <c r="N78" s="458"/>
      <c r="O78" s="458"/>
    </row>
    <row r="79" spans="2:15" ht="19.5" hidden="1" customHeight="1" outlineLevel="1">
      <c r="B79" s="692"/>
      <c r="C79" s="1907"/>
      <c r="D79" s="1907"/>
      <c r="E79" s="1908"/>
      <c r="F79" s="890" t="str">
        <f t="shared" ref="F79" si="65">IF(C79="","",VLOOKUP(C79,ProductLookup,2,FALSE))</f>
        <v/>
      </c>
      <c r="G79" s="751"/>
      <c r="H79" s="891" t="str">
        <f t="shared" si="64"/>
        <v/>
      </c>
      <c r="I79" s="891" t="str">
        <f t="shared" si="43"/>
        <v/>
      </c>
      <c r="J79" s="753" t="str" cm="1">
        <f t="array" ref="J79">IF(C79="","",_xlfn._xlws.FILTER(Products!C66:C561,Products!A66:A561=C79,""))</f>
        <v/>
      </c>
      <c r="K79" s="754"/>
      <c r="L79" s="281"/>
      <c r="M79" s="928"/>
      <c r="N79" s="458"/>
      <c r="O79" s="458"/>
    </row>
    <row r="80" spans="2:15" ht="18.75" hidden="1" customHeight="1" outlineLevel="1">
      <c r="B80" s="692"/>
      <c r="C80" s="1905"/>
      <c r="D80" s="1905"/>
      <c r="E80" s="1906"/>
      <c r="F80" s="922" t="str">
        <f t="shared" ref="F80" si="66">IF(C80="","",VLOOKUP(C80,ProductLookup,2,FALSE))</f>
        <v/>
      </c>
      <c r="G80" s="746"/>
      <c r="H80" s="888" t="str">
        <f t="shared" si="64"/>
        <v/>
      </c>
      <c r="I80" s="888" t="str">
        <f t="shared" si="43"/>
        <v/>
      </c>
      <c r="J80" s="748" t="str" cm="1">
        <f t="array" ref="J80">IF(C80="","",_xlfn._xlws.FILTER(Products!C67:C562,Products!A67:A562=C80,""))</f>
        <v/>
      </c>
      <c r="K80" s="749"/>
      <c r="L80" s="281"/>
      <c r="M80" s="121"/>
      <c r="N80" s="458"/>
      <c r="O80" s="458"/>
    </row>
    <row r="81" spans="2:15" ht="19.5" hidden="1" customHeight="1" outlineLevel="1" thickBot="1">
      <c r="B81" s="765"/>
      <c r="C81" s="1909"/>
      <c r="D81" s="1909"/>
      <c r="E81" s="1910"/>
      <c r="F81" s="929" t="str">
        <f t="shared" ref="F81" si="67">IF(C81="","",VLOOKUP(C81,ProductLookup,2,FALSE))</f>
        <v/>
      </c>
      <c r="G81" s="758"/>
      <c r="H81" s="930" t="str">
        <f t="shared" si="64"/>
        <v/>
      </c>
      <c r="I81" s="930" t="str">
        <f t="shared" si="43"/>
        <v/>
      </c>
      <c r="J81" s="786" t="str" cm="1">
        <f t="array" ref="J81">IF(C81="","",_xlfn._xlws.FILTER(Products!C68:C563,Products!A68:A563=C81,""))</f>
        <v/>
      </c>
      <c r="K81" s="787"/>
      <c r="L81" s="281"/>
      <c r="M81" s="931"/>
      <c r="N81" s="458"/>
      <c r="O81" s="458"/>
    </row>
    <row r="82" spans="2:15" ht="18.75" hidden="1" customHeight="1" outlineLevel="1" thickBot="1">
      <c r="B82" s="281"/>
      <c r="C82" s="281"/>
      <c r="D82" s="281"/>
      <c r="F82" s="283"/>
      <c r="G82" s="354" t="s">
        <v>26</v>
      </c>
      <c r="H82" s="932"/>
      <c r="I82" s="698"/>
      <c r="J82" s="545"/>
      <c r="K82" s="544"/>
      <c r="L82" s="281"/>
      <c r="M82" s="544"/>
      <c r="N82" s="458"/>
      <c r="O82" s="458"/>
    </row>
    <row r="83" spans="2:15" ht="18.75" hidden="1" customHeight="1" outlineLevel="1">
      <c r="B83" s="281"/>
      <c r="C83" s="281"/>
      <c r="D83" s="281"/>
      <c r="F83" s="293"/>
      <c r="G83" s="358" t="s">
        <v>29</v>
      </c>
      <c r="H83" s="115">
        <f>SUM(H53:H81)</f>
        <v>0</v>
      </c>
      <c r="I83" s="534">
        <f>SUM(I53:I81)</f>
        <v>0</v>
      </c>
      <c r="J83" s="356"/>
      <c r="K83" s="459" t="s">
        <v>113</v>
      </c>
      <c r="L83" s="281"/>
      <c r="M83" s="566"/>
      <c r="N83" s="458"/>
      <c r="O83" s="458"/>
    </row>
    <row r="84" spans="2:15" ht="19.5" hidden="1" customHeight="1" outlineLevel="1" thickBot="1">
      <c r="B84" s="281"/>
      <c r="C84" s="281"/>
      <c r="D84" s="281"/>
      <c r="F84" s="293"/>
      <c r="G84" s="853" t="s">
        <v>63</v>
      </c>
      <c r="H84" s="933"/>
      <c r="I84" s="535"/>
      <c r="J84" s="384"/>
      <c r="K84" s="457">
        <f>(H83/55*100)+H82</f>
        <v>0</v>
      </c>
      <c r="L84" s="281"/>
      <c r="M84" s="567"/>
      <c r="N84" s="458"/>
      <c r="O84" s="458"/>
    </row>
    <row r="85" spans="2:15" ht="19.5" hidden="1" customHeight="1" outlineLevel="1" thickBot="1">
      <c r="B85" s="281"/>
      <c r="C85" s="281"/>
      <c r="D85" s="281"/>
      <c r="F85" s="303"/>
      <c r="G85" s="362" t="s">
        <v>109</v>
      </c>
      <c r="H85" s="122">
        <f>H84-H83</f>
        <v>0</v>
      </c>
      <c r="I85" s="676">
        <f>H84-H83</f>
        <v>0</v>
      </c>
      <c r="J85" s="290"/>
      <c r="L85" s="281"/>
      <c r="M85" s="586"/>
      <c r="N85" s="458"/>
      <c r="O85" s="458"/>
    </row>
    <row r="86" spans="2:15" ht="19.5" collapsed="1" thickBot="1">
      <c r="B86" s="281"/>
      <c r="C86" s="770" t="s">
        <v>1239</v>
      </c>
      <c r="D86" s="281"/>
      <c r="F86" s="303"/>
      <c r="G86" s="677"/>
      <c r="H86" s="678"/>
      <c r="I86" s="675"/>
      <c r="J86" s="290"/>
      <c r="L86" s="281"/>
      <c r="M86" s="586"/>
      <c r="N86" s="458"/>
      <c r="O86" s="458"/>
    </row>
    <row r="87" spans="2:15" s="320" customFormat="1" ht="31.5" hidden="1" customHeight="1" outlineLevel="1" thickBot="1">
      <c r="B87" s="683" t="s">
        <v>115</v>
      </c>
      <c r="C87" s="1914" t="s">
        <v>12</v>
      </c>
      <c r="D87" s="1914"/>
      <c r="E87" s="1915"/>
      <c r="F87" s="917" t="s">
        <v>13</v>
      </c>
      <c r="G87" s="918" t="s">
        <v>14</v>
      </c>
      <c r="H87" s="934" t="s">
        <v>95</v>
      </c>
      <c r="I87" s="917" t="s">
        <v>96</v>
      </c>
      <c r="J87" s="733" t="s">
        <v>97</v>
      </c>
      <c r="K87" s="919" t="s">
        <v>98</v>
      </c>
      <c r="L87" s="319"/>
      <c r="M87" s="581" t="s">
        <v>491</v>
      </c>
      <c r="N87" s="458"/>
      <c r="O87" s="458"/>
    </row>
    <row r="88" spans="2:15" ht="18.75" hidden="1" customHeight="1" outlineLevel="1">
      <c r="B88" s="819" t="s">
        <v>100</v>
      </c>
      <c r="C88" s="1849" t="s">
        <v>59</v>
      </c>
      <c r="D88" s="1849"/>
      <c r="E88" s="1850"/>
      <c r="F88" s="883">
        <f t="shared" ref="F88" si="68">IF(C88="","",VLOOKUP(C88,ProductLookup,2,FALSE))</f>
        <v>20</v>
      </c>
      <c r="G88" s="741"/>
      <c r="H88" s="884">
        <f t="shared" ref="H88:H90" si="69">IF(F88="","",F88*G88)</f>
        <v>0</v>
      </c>
      <c r="I88" s="884">
        <f>IF(F88="","", H88)</f>
        <v>0</v>
      </c>
      <c r="J88" s="743" t="str" cm="1">
        <f t="array" ref="J88">IF(C88="","",_xlfn._xlws.FILTER(Products!C109:C604,Products!A109:A604=C88,""))</f>
        <v xml:space="preserve"> </v>
      </c>
      <c r="K88" s="744"/>
      <c r="L88" s="281"/>
      <c r="M88" s="935"/>
      <c r="N88" s="458"/>
      <c r="O88" s="458"/>
    </row>
    <row r="89" spans="2:15" ht="18.75" hidden="1" customHeight="1" outlineLevel="1">
      <c r="B89" s="818" t="s">
        <v>102</v>
      </c>
      <c r="C89" s="1851" t="s">
        <v>103</v>
      </c>
      <c r="D89" s="1851"/>
      <c r="E89" s="1852"/>
      <c r="F89" s="887">
        <f t="shared" ref="F89" si="70">IF(C89="","",VLOOKUP(C89,ProductLookup,2,FALSE))</f>
        <v>250</v>
      </c>
      <c r="G89" s="746"/>
      <c r="H89" s="888">
        <f t="shared" si="69"/>
        <v>0</v>
      </c>
      <c r="I89" s="888">
        <f>IF(F89="","", H89*2)</f>
        <v>0</v>
      </c>
      <c r="J89" s="748" t="str" cm="1">
        <f t="array" ref="J89">IF(C89="","",_xlfn._xlws.FILTER(Products!C76:C399,Products!A76:A399=C89,""))</f>
        <v xml:space="preserve"> </v>
      </c>
      <c r="K89" s="749"/>
      <c r="L89" s="281"/>
      <c r="M89" s="121"/>
      <c r="N89" s="458"/>
      <c r="O89" s="458"/>
    </row>
    <row r="90" spans="2:15" ht="18.75" hidden="1" customHeight="1" outlineLevel="1" thickBot="1">
      <c r="B90" s="820"/>
      <c r="C90" s="1853" t="s">
        <v>105</v>
      </c>
      <c r="D90" s="1853"/>
      <c r="E90" s="1854"/>
      <c r="F90" s="929">
        <f t="shared" ref="F90" si="71">IF(C90="","",VLOOKUP(C90,ProductLookup,2,FALSE))</f>
        <v>500</v>
      </c>
      <c r="G90" s="758"/>
      <c r="H90" s="930">
        <f t="shared" si="69"/>
        <v>0</v>
      </c>
      <c r="I90" s="930">
        <f>IF(F90="","", H90*2)</f>
        <v>0</v>
      </c>
      <c r="J90" s="786" t="str" cm="1">
        <f t="array" ref="J90">IF(C90="","",_xlfn._xlws.FILTER(Products!C111:C606,Products!A111:A606=C90,""))</f>
        <v xml:space="preserve"> </v>
      </c>
      <c r="K90" s="787"/>
      <c r="L90" s="281"/>
      <c r="M90" s="936"/>
      <c r="N90" s="458"/>
      <c r="O90" s="458"/>
    </row>
    <row r="91" spans="2:15" ht="18.75" hidden="1" customHeight="1" outlineLevel="1">
      <c r="B91" s="691" t="s">
        <v>106</v>
      </c>
      <c r="C91" s="1911"/>
      <c r="D91" s="1911"/>
      <c r="E91" s="1912"/>
      <c r="F91" s="920" t="str">
        <f t="shared" ref="F91" si="72">IF(C91="","",VLOOKUP(C91,ProductLookup,2,FALSE))</f>
        <v/>
      </c>
      <c r="G91" s="736"/>
      <c r="H91" s="882" t="str">
        <f>IF(F91="","",F91*G91)</f>
        <v/>
      </c>
      <c r="I91" s="882" t="str">
        <f>IF(F91="","", H91/55*100)</f>
        <v/>
      </c>
      <c r="J91" s="738" t="str" cm="1">
        <f t="array" ref="J91">IF(C91="","",_xlfn._xlws.FILTER(Products!C77:C400,Products!A77:A400=C91,""))</f>
        <v/>
      </c>
      <c r="K91" s="739"/>
      <c r="L91" s="281"/>
      <c r="M91" s="937"/>
      <c r="N91" s="458"/>
      <c r="O91" s="458"/>
    </row>
    <row r="92" spans="2:15" ht="18.75" hidden="1" customHeight="1" outlineLevel="1">
      <c r="B92" s="692"/>
      <c r="C92" s="1907"/>
      <c r="D92" s="1907"/>
      <c r="E92" s="1908"/>
      <c r="F92" s="890" t="str">
        <f t="shared" ref="F92" si="73">IF(C92="","",VLOOKUP(C92,ProductLookup,2,FALSE))</f>
        <v/>
      </c>
      <c r="G92" s="751"/>
      <c r="H92" s="891" t="str">
        <f t="shared" ref="H92:H104" si="74">IF(F92="","",F92*G92)</f>
        <v/>
      </c>
      <c r="I92" s="891" t="str">
        <f>IF(F92="","", H92/55*100)</f>
        <v/>
      </c>
      <c r="J92" s="753" t="str" cm="1">
        <f t="array" ref="J92">IF(C92="","",_xlfn._xlws.FILTER(Products!C79:C574,Products!A79:A574=C92,""))</f>
        <v/>
      </c>
      <c r="K92" s="754"/>
      <c r="L92" s="281"/>
      <c r="M92" s="923"/>
      <c r="N92" s="458"/>
      <c r="O92" s="458"/>
    </row>
    <row r="93" spans="2:15" ht="18.75" hidden="1" customHeight="1" outlineLevel="1">
      <c r="B93" s="692"/>
      <c r="C93" s="1905"/>
      <c r="D93" s="1905"/>
      <c r="E93" s="1913"/>
      <c r="F93" s="922" t="str">
        <f t="shared" ref="F93" si="75">IF(C93="","",VLOOKUP(C93,ProductLookup,2,FALSE))</f>
        <v/>
      </c>
      <c r="G93" s="746"/>
      <c r="H93" s="888" t="str">
        <f t="shared" si="74"/>
        <v/>
      </c>
      <c r="I93" s="888" t="str">
        <f>IF(F93="","", H93/55*100)</f>
        <v/>
      </c>
      <c r="J93" s="748" t="str" cm="1">
        <f t="array" ref="J93">IF(C93="","",_xlfn._xlws.FILTER(Products!C80:C575,Products!A80:A575=C93,""))</f>
        <v/>
      </c>
      <c r="K93" s="749"/>
      <c r="L93" s="281"/>
      <c r="M93" s="924"/>
      <c r="N93" s="458"/>
      <c r="O93" s="458"/>
    </row>
    <row r="94" spans="2:15" ht="18.75" hidden="1" customHeight="1" outlineLevel="1">
      <c r="B94" s="692"/>
      <c r="C94" s="1907"/>
      <c r="D94" s="1907"/>
      <c r="E94" s="1908"/>
      <c r="F94" s="890" t="str">
        <f t="shared" ref="F94" si="76">IF(C94="","",VLOOKUP(C94,ProductLookup,2,FALSE))</f>
        <v/>
      </c>
      <c r="G94" s="751"/>
      <c r="H94" s="891" t="str">
        <f t="shared" si="74"/>
        <v/>
      </c>
      <c r="I94" s="891" t="str">
        <f t="shared" ref="I94:I104" si="77">IF(F94="","", H94/55*100)</f>
        <v/>
      </c>
      <c r="J94" s="753" t="str" cm="1">
        <f t="array" ref="J94">IF(C94="","",_xlfn._xlws.FILTER(Products!C81:C576,Products!A81:A576=C94,""))</f>
        <v/>
      </c>
      <c r="K94" s="754"/>
      <c r="L94" s="281"/>
      <c r="M94" s="923"/>
      <c r="N94" s="458"/>
      <c r="O94" s="458"/>
    </row>
    <row r="95" spans="2:15" ht="18.75" hidden="1" customHeight="1" outlineLevel="1">
      <c r="B95" s="692"/>
      <c r="C95" s="1905"/>
      <c r="D95" s="1905"/>
      <c r="E95" s="1906"/>
      <c r="F95" s="922" t="str">
        <f t="shared" ref="F95" si="78">IF(C95="","",VLOOKUP(C95,ProductLookup,2,FALSE))</f>
        <v/>
      </c>
      <c r="G95" s="746"/>
      <c r="H95" s="888" t="str">
        <f t="shared" si="74"/>
        <v/>
      </c>
      <c r="I95" s="888" t="str">
        <f t="shared" si="77"/>
        <v/>
      </c>
      <c r="J95" s="748" t="str" cm="1">
        <f t="array" ref="J95">IF(C95="","",_xlfn._xlws.FILTER(Products!C82:C577,Products!A82:A577=C95,""))</f>
        <v/>
      </c>
      <c r="K95" s="749"/>
      <c r="L95" s="281"/>
      <c r="M95" s="924"/>
      <c r="N95" s="458"/>
      <c r="O95" s="458"/>
    </row>
    <row r="96" spans="2:15" ht="18.75" hidden="1" customHeight="1" outlineLevel="1">
      <c r="B96" s="692"/>
      <c r="C96" s="1907"/>
      <c r="D96" s="1907"/>
      <c r="E96" s="1908"/>
      <c r="F96" s="890" t="str">
        <f t="shared" ref="F96" si="79">IF(C96="","",VLOOKUP(C96,ProductLookup,2,FALSE))</f>
        <v/>
      </c>
      <c r="G96" s="751"/>
      <c r="H96" s="891" t="str">
        <f t="shared" si="74"/>
        <v/>
      </c>
      <c r="I96" s="891" t="str">
        <f t="shared" si="77"/>
        <v/>
      </c>
      <c r="J96" s="753" t="str" cm="1">
        <f t="array" ref="J96">IF(C96="","",_xlfn._xlws.FILTER(Products!C83:C578,Products!A83:A578=C96,""))</f>
        <v/>
      </c>
      <c r="K96" s="754"/>
      <c r="L96" s="281"/>
      <c r="M96" s="923"/>
      <c r="N96" s="458"/>
      <c r="O96" s="458"/>
    </row>
    <row r="97" spans="2:15" ht="19.5" hidden="1" customHeight="1" outlineLevel="1" thickBot="1">
      <c r="B97" s="765"/>
      <c r="C97" s="1916"/>
      <c r="D97" s="1916"/>
      <c r="E97" s="1917"/>
      <c r="F97" s="922" t="str">
        <f t="shared" ref="F97" si="80">IF(C97="","",VLOOKUP(C97,ProductLookup,2,FALSE))</f>
        <v/>
      </c>
      <c r="G97" s="746"/>
      <c r="H97" s="888" t="str">
        <f t="shared" si="74"/>
        <v/>
      </c>
      <c r="I97" s="888" t="str">
        <f t="shared" si="77"/>
        <v/>
      </c>
      <c r="J97" s="748" t="str" cm="1">
        <f t="array" ref="J97">IF(C97="","",_xlfn._xlws.FILTER(Products!C84:C579,Products!A84:A579=C97,""))</f>
        <v/>
      </c>
      <c r="K97" s="749"/>
      <c r="L97" s="281"/>
      <c r="M97" s="925"/>
      <c r="N97" s="458"/>
      <c r="O97" s="458"/>
    </row>
    <row r="98" spans="2:15" ht="18.75" hidden="1" customHeight="1" outlineLevel="1">
      <c r="B98" s="1885" t="s">
        <v>112</v>
      </c>
      <c r="C98" s="1849"/>
      <c r="D98" s="1849"/>
      <c r="E98" s="1918"/>
      <c r="F98" s="926" t="str">
        <f t="shared" ref="F98" si="81">IF(C98="","",VLOOKUP(C98,ProductLookup,2,FALSE))</f>
        <v/>
      </c>
      <c r="G98" s="741"/>
      <c r="H98" s="884" t="str">
        <f t="shared" si="74"/>
        <v/>
      </c>
      <c r="I98" s="884" t="str">
        <f t="shared" si="77"/>
        <v/>
      </c>
      <c r="J98" s="743" t="str" cm="1">
        <f t="array" ref="J98">IF(C98="","",_xlfn._xlws.FILTER(Products!C85:C580,Products!A85:A580=C98,""))</f>
        <v/>
      </c>
      <c r="K98" s="744"/>
      <c r="L98" s="281"/>
      <c r="M98" s="928"/>
      <c r="N98" s="458"/>
      <c r="O98" s="458"/>
    </row>
    <row r="99" spans="2:15" ht="18.75" hidden="1" customHeight="1" outlineLevel="1">
      <c r="B99" s="1886"/>
      <c r="C99" s="1905"/>
      <c r="D99" s="1905"/>
      <c r="E99" s="1906"/>
      <c r="F99" s="922" t="str">
        <f t="shared" ref="F99" si="82">IF(C99="","",VLOOKUP(C99,ProductLookup,2,FALSE))</f>
        <v/>
      </c>
      <c r="G99" s="746"/>
      <c r="H99" s="888" t="str">
        <f t="shared" si="74"/>
        <v/>
      </c>
      <c r="I99" s="888" t="str">
        <f t="shared" si="77"/>
        <v/>
      </c>
      <c r="J99" s="748" t="str" cm="1">
        <f t="array" ref="J99">IF(C99="","",_xlfn._xlws.FILTER(Products!C86:C581,Products!A86:A581=C99,""))</f>
        <v/>
      </c>
      <c r="K99" s="749"/>
      <c r="L99" s="281"/>
      <c r="M99" s="121"/>
      <c r="N99" s="458"/>
      <c r="O99" s="458"/>
    </row>
    <row r="100" spans="2:15" ht="18.75" hidden="1" customHeight="1" outlineLevel="1">
      <c r="B100" s="692"/>
      <c r="C100" s="1907"/>
      <c r="D100" s="1907"/>
      <c r="E100" s="1908"/>
      <c r="F100" s="890" t="str">
        <f t="shared" ref="F100" si="83">IF(C100="","",VLOOKUP(C100,ProductLookup,2,FALSE))</f>
        <v/>
      </c>
      <c r="G100" s="751"/>
      <c r="H100" s="891" t="str">
        <f t="shared" si="74"/>
        <v/>
      </c>
      <c r="I100" s="891" t="str">
        <f t="shared" si="77"/>
        <v/>
      </c>
      <c r="J100" s="753" t="str" cm="1">
        <f t="array" ref="J100">IF(C100="","",_xlfn._xlws.FILTER(Products!C87:C582,Products!A87:A582=C100,""))</f>
        <v/>
      </c>
      <c r="K100" s="754"/>
      <c r="L100" s="281"/>
      <c r="M100" s="928"/>
      <c r="N100" s="458"/>
      <c r="O100" s="458"/>
    </row>
    <row r="101" spans="2:15" ht="18.75" hidden="1" customHeight="1" outlineLevel="1">
      <c r="B101" s="692"/>
      <c r="C101" s="1905"/>
      <c r="D101" s="1905"/>
      <c r="E101" s="1906"/>
      <c r="F101" s="922" t="str">
        <f t="shared" ref="F101" si="84">IF(C101="","",VLOOKUP(C101,ProductLookup,2,FALSE))</f>
        <v/>
      </c>
      <c r="G101" s="746"/>
      <c r="H101" s="888" t="str">
        <f t="shared" si="74"/>
        <v/>
      </c>
      <c r="I101" s="888" t="str">
        <f t="shared" si="77"/>
        <v/>
      </c>
      <c r="J101" s="748" t="str" cm="1">
        <f t="array" ref="J101">IF(C101="","",_xlfn._xlws.FILTER(Products!C88:C583,Products!A88:A583=C101,""))</f>
        <v/>
      </c>
      <c r="K101" s="749"/>
      <c r="L101" s="281"/>
      <c r="M101" s="121"/>
      <c r="N101" s="458"/>
      <c r="O101" s="458"/>
    </row>
    <row r="102" spans="2:15" ht="18.75" hidden="1" customHeight="1" outlineLevel="1">
      <c r="B102" s="692"/>
      <c r="C102" s="1907"/>
      <c r="D102" s="1907"/>
      <c r="E102" s="1908"/>
      <c r="F102" s="890" t="str">
        <f t="shared" ref="F102" si="85">IF(C102="","",VLOOKUP(C102,ProductLookup,2,FALSE))</f>
        <v/>
      </c>
      <c r="G102" s="751"/>
      <c r="H102" s="891" t="str">
        <f t="shared" si="74"/>
        <v/>
      </c>
      <c r="I102" s="891" t="str">
        <f t="shared" si="77"/>
        <v/>
      </c>
      <c r="J102" s="753" t="str" cm="1">
        <f t="array" ref="J102">IF(C102="","",_xlfn._xlws.FILTER(Products!C89:C584,Products!A89:A584=C102,""))</f>
        <v/>
      </c>
      <c r="K102" s="754"/>
      <c r="L102" s="281"/>
      <c r="M102" s="928"/>
      <c r="N102" s="458"/>
      <c r="O102" s="458"/>
    </row>
    <row r="103" spans="2:15" ht="18.75" hidden="1" customHeight="1" outlineLevel="1">
      <c r="B103" s="692"/>
      <c r="C103" s="1905"/>
      <c r="D103" s="1905"/>
      <c r="E103" s="1906"/>
      <c r="F103" s="922" t="str">
        <f t="shared" ref="F103" si="86">IF(C103="","",VLOOKUP(C103,ProductLookup,2,FALSE))</f>
        <v/>
      </c>
      <c r="G103" s="746"/>
      <c r="H103" s="888" t="str">
        <f t="shared" si="74"/>
        <v/>
      </c>
      <c r="I103" s="888" t="str">
        <f t="shared" si="77"/>
        <v/>
      </c>
      <c r="J103" s="748" t="str" cm="1">
        <f t="array" ref="J103">IF(C103="","",_xlfn._xlws.FILTER(Products!C90:C585,Products!A90:A585=C103,""))</f>
        <v/>
      </c>
      <c r="K103" s="749"/>
      <c r="L103" s="281"/>
      <c r="M103" s="121"/>
      <c r="N103" s="458"/>
      <c r="O103" s="458"/>
    </row>
    <row r="104" spans="2:15" ht="19.5" hidden="1" customHeight="1" outlineLevel="1" thickBot="1">
      <c r="B104" s="765"/>
      <c r="C104" s="1909"/>
      <c r="D104" s="1909"/>
      <c r="E104" s="1910"/>
      <c r="F104" s="929" t="str">
        <f t="shared" ref="F104" si="87">IF(C104="","",VLOOKUP(C104,ProductLookup,2,FALSE))</f>
        <v/>
      </c>
      <c r="G104" s="758"/>
      <c r="H104" s="930" t="str">
        <f t="shared" si="74"/>
        <v/>
      </c>
      <c r="I104" s="930" t="str">
        <f t="shared" si="77"/>
        <v/>
      </c>
      <c r="J104" s="786" t="str" cm="1">
        <f t="array" ref="J104">IF(C104="","",_xlfn._xlws.FILTER(Products!C91:C586,Products!A91:A586=C104,""))</f>
        <v/>
      </c>
      <c r="K104" s="787"/>
      <c r="L104" s="281"/>
      <c r="M104" s="931"/>
      <c r="N104" s="458"/>
      <c r="O104" s="458"/>
    </row>
    <row r="105" spans="2:15" ht="18.75" hidden="1" customHeight="1" outlineLevel="1" thickBot="1">
      <c r="B105" s="281"/>
      <c r="C105" s="281"/>
      <c r="D105" s="281"/>
      <c r="F105" s="283"/>
      <c r="G105" s="696" t="s">
        <v>26</v>
      </c>
      <c r="H105" s="915"/>
      <c r="I105" s="698"/>
      <c r="J105" s="367"/>
      <c r="K105" s="357"/>
      <c r="L105" s="281"/>
      <c r="M105" s="357"/>
      <c r="N105" s="458"/>
      <c r="O105" s="458"/>
    </row>
    <row r="106" spans="2:15" ht="18.75" hidden="1" customHeight="1" outlineLevel="1">
      <c r="B106" s="281"/>
      <c r="C106" s="281"/>
      <c r="D106" s="281"/>
      <c r="F106" s="293"/>
      <c r="G106" s="358" t="s">
        <v>29</v>
      </c>
      <c r="H106" s="115">
        <f>SUM(H88:H104)</f>
        <v>0</v>
      </c>
      <c r="I106" s="534">
        <f>SUM(I88:I104)</f>
        <v>0</v>
      </c>
      <c r="J106" s="361"/>
      <c r="K106" s="459" t="s">
        <v>113</v>
      </c>
      <c r="L106" s="281"/>
      <c r="M106" s="566"/>
      <c r="N106" s="458"/>
      <c r="O106" s="458"/>
    </row>
    <row r="107" spans="2:15" ht="19.5" hidden="1" customHeight="1" outlineLevel="1" thickBot="1">
      <c r="B107" s="281"/>
      <c r="C107" s="281"/>
      <c r="D107" s="281"/>
      <c r="F107" s="293"/>
      <c r="G107" s="360" t="s">
        <v>63</v>
      </c>
      <c r="H107" s="916"/>
      <c r="I107" s="535"/>
      <c r="K107" s="457">
        <f>(H106/55*100)+H105</f>
        <v>0</v>
      </c>
      <c r="L107" s="281"/>
      <c r="M107" s="567"/>
      <c r="N107" s="458"/>
      <c r="O107" s="458"/>
    </row>
    <row r="108" spans="2:15" ht="19.5" hidden="1" customHeight="1" outlineLevel="1" thickBot="1">
      <c r="B108" s="281"/>
      <c r="C108" s="281"/>
      <c r="D108" s="281"/>
      <c r="F108" s="303"/>
      <c r="G108" s="362" t="s">
        <v>109</v>
      </c>
      <c r="H108" s="122">
        <f>H107-H106</f>
        <v>0</v>
      </c>
      <c r="I108" s="536">
        <f>H107-H106</f>
        <v>0</v>
      </c>
      <c r="J108" s="310"/>
      <c r="L108" s="281"/>
      <c r="N108" s="458"/>
      <c r="O108" s="458"/>
    </row>
    <row r="109" spans="2:15" ht="18.75" collapsed="1">
      <c r="B109" s="281"/>
      <c r="C109" s="770" t="s">
        <v>1240</v>
      </c>
      <c r="D109" s="281"/>
      <c r="F109" s="303"/>
      <c r="G109" s="677"/>
      <c r="H109" s="678"/>
      <c r="I109" s="675"/>
      <c r="J109" s="310"/>
      <c r="L109" s="281"/>
      <c r="N109" s="458"/>
      <c r="O109" s="458"/>
    </row>
    <row r="110" spans="2:15" s="320" customFormat="1" ht="31.5" hidden="1" customHeight="1" outlineLevel="1" thickBot="1">
      <c r="B110" s="683" t="s">
        <v>1217</v>
      </c>
      <c r="C110" s="1921" t="s">
        <v>12</v>
      </c>
      <c r="D110" s="1921"/>
      <c r="E110" s="1922"/>
      <c r="F110" s="917" t="s">
        <v>13</v>
      </c>
      <c r="G110" s="918" t="s">
        <v>14</v>
      </c>
      <c r="H110" s="917" t="s">
        <v>95</v>
      </c>
      <c r="I110" s="917" t="s">
        <v>96</v>
      </c>
      <c r="J110" s="733" t="s">
        <v>97</v>
      </c>
      <c r="K110" s="919" t="s">
        <v>98</v>
      </c>
      <c r="L110" s="319"/>
      <c r="M110" s="581" t="s">
        <v>491</v>
      </c>
      <c r="N110" s="458"/>
      <c r="O110" s="458"/>
    </row>
    <row r="111" spans="2:15" ht="18.75" hidden="1" customHeight="1" outlineLevel="1">
      <c r="B111" s="819" t="s">
        <v>100</v>
      </c>
      <c r="C111" s="1849" t="s">
        <v>59</v>
      </c>
      <c r="D111" s="1849"/>
      <c r="E111" s="1850"/>
      <c r="F111" s="883">
        <f t="shared" ref="F111" si="88">IF(C111="","",VLOOKUP(C111,ProductLookup,2,FALSE))</f>
        <v>20</v>
      </c>
      <c r="G111" s="741"/>
      <c r="H111" s="884">
        <f t="shared" ref="H111:H123" si="89">IF(F111="","",F111*G111)</f>
        <v>0</v>
      </c>
      <c r="I111" s="884">
        <f t="shared" ref="I111:I123" si="90">IF(F111="","", H111/55*100)</f>
        <v>0</v>
      </c>
      <c r="J111" s="743" t="str" cm="1">
        <f t="array" ref="J111">IF(E111="","",_xlfn._xlws.FILTER(Products!C46:C541,Products!A46:A541=E111,""))</f>
        <v/>
      </c>
      <c r="K111" s="744"/>
      <c r="L111" s="281"/>
      <c r="M111" s="938"/>
      <c r="N111" s="458"/>
      <c r="O111" s="458"/>
    </row>
    <row r="112" spans="2:15" ht="18.75" hidden="1" customHeight="1" outlineLevel="1">
      <c r="B112" s="818" t="s">
        <v>102</v>
      </c>
      <c r="C112" s="1851" t="s">
        <v>103</v>
      </c>
      <c r="D112" s="1851"/>
      <c r="E112" s="1852"/>
      <c r="F112" s="887">
        <f t="shared" ref="F112" si="91">IF(C112="","",VLOOKUP(C112,ProductLookup,2,FALSE))</f>
        <v>250</v>
      </c>
      <c r="G112" s="746"/>
      <c r="H112" s="888">
        <f t="shared" si="89"/>
        <v>0</v>
      </c>
      <c r="I112" s="888">
        <f t="shared" si="90"/>
        <v>0</v>
      </c>
      <c r="J112" s="748" t="str" cm="1">
        <f t="array" ref="J112">IF(E112="","",_xlfn._xlws.FILTER(Products!C47:C542,Products!A47:A542=E112,""))</f>
        <v/>
      </c>
      <c r="K112" s="749"/>
      <c r="L112" s="281"/>
      <c r="M112" s="121"/>
      <c r="N112" s="458"/>
      <c r="O112" s="458"/>
    </row>
    <row r="113" spans="2:15" ht="18.75" hidden="1" customHeight="1" outlineLevel="1" thickBot="1">
      <c r="B113" s="820"/>
      <c r="C113" s="1853" t="s">
        <v>105</v>
      </c>
      <c r="D113" s="1853"/>
      <c r="E113" s="1854"/>
      <c r="F113" s="929">
        <f t="shared" ref="F113" si="92">IF(C113="","",VLOOKUP(C113,ProductLookup,2,FALSE))</f>
        <v>500</v>
      </c>
      <c r="G113" s="758"/>
      <c r="H113" s="930">
        <f t="shared" si="89"/>
        <v>0</v>
      </c>
      <c r="I113" s="930">
        <f t="shared" si="90"/>
        <v>0</v>
      </c>
      <c r="J113" s="786" t="str" cm="1">
        <f t="array" ref="J113">IF(E113="","",_xlfn._xlws.FILTER(Products!C48:C543,Products!A48:A543=E113,""))</f>
        <v/>
      </c>
      <c r="K113" s="787"/>
      <c r="L113" s="281"/>
      <c r="M113" s="936"/>
      <c r="N113" s="458"/>
      <c r="O113" s="458"/>
    </row>
    <row r="114" spans="2:15" ht="18.75" hidden="1" customHeight="1" outlineLevel="1">
      <c r="B114" s="691" t="s">
        <v>106</v>
      </c>
      <c r="C114" s="1919"/>
      <c r="D114" s="1919"/>
      <c r="E114" s="1920"/>
      <c r="F114" s="939" t="str">
        <f t="shared" ref="F114" si="93">IF(C114="","",VLOOKUP(C114,ProductLookup,2,FALSE))</f>
        <v/>
      </c>
      <c r="G114" s="791"/>
      <c r="H114" s="940" t="str">
        <f t="shared" si="89"/>
        <v/>
      </c>
      <c r="I114" s="940" t="str">
        <f t="shared" si="90"/>
        <v/>
      </c>
      <c r="J114" s="793" t="str" cm="1">
        <f t="array" ref="J114">IF(E114="","",_xlfn._xlws.FILTER(Products!C49:C544,Products!A49:A544=E114,""))</f>
        <v/>
      </c>
      <c r="K114" s="794"/>
      <c r="L114" s="281"/>
      <c r="M114" s="937"/>
      <c r="N114" s="458"/>
      <c r="O114" s="458"/>
    </row>
    <row r="115" spans="2:15" ht="18" hidden="1" customHeight="1" outlineLevel="1">
      <c r="B115" s="692"/>
      <c r="C115" s="1907"/>
      <c r="D115" s="1907"/>
      <c r="E115" s="1908"/>
      <c r="F115" s="890" t="str">
        <f t="shared" ref="F115" si="94">IF(C115="","",VLOOKUP(C115,ProductLookup,2,FALSE))</f>
        <v/>
      </c>
      <c r="G115" s="751"/>
      <c r="H115" s="891" t="str">
        <f t="shared" si="89"/>
        <v/>
      </c>
      <c r="I115" s="891" t="str">
        <f t="shared" si="90"/>
        <v/>
      </c>
      <c r="J115" s="753" t="str" cm="1">
        <f t="array" ref="J115">IF(E115="","",_xlfn._xlws.FILTER(Products!C50:C545,Products!A50:A545=E115,""))</f>
        <v/>
      </c>
      <c r="K115" s="754"/>
      <c r="L115" s="281"/>
      <c r="M115" s="928"/>
      <c r="N115" s="458"/>
      <c r="O115" s="458"/>
    </row>
    <row r="116" spans="2:15" ht="18.75" hidden="1" customHeight="1" outlineLevel="1">
      <c r="B116" s="692"/>
      <c r="C116" s="1905"/>
      <c r="D116" s="1905"/>
      <c r="E116" s="1906"/>
      <c r="F116" s="922" t="str">
        <f t="shared" ref="F116" si="95">IF(C116="","",VLOOKUP(C116,ProductLookup,2,FALSE))</f>
        <v/>
      </c>
      <c r="G116" s="746"/>
      <c r="H116" s="888" t="str">
        <f t="shared" si="89"/>
        <v/>
      </c>
      <c r="I116" s="888" t="str">
        <f t="shared" si="90"/>
        <v/>
      </c>
      <c r="J116" s="748" t="str" cm="1">
        <f t="array" ref="J116">IF(E116="","",_xlfn._xlws.FILTER(Products!C51:C546,Products!A51:A546=E116,""))</f>
        <v/>
      </c>
      <c r="K116" s="749"/>
      <c r="L116" s="281"/>
      <c r="M116" s="121"/>
      <c r="N116" s="458"/>
      <c r="O116" s="458"/>
    </row>
    <row r="117" spans="2:15" ht="17.25" hidden="1" customHeight="1" outlineLevel="1">
      <c r="B117" s="692"/>
      <c r="C117" s="1907"/>
      <c r="D117" s="1907"/>
      <c r="E117" s="1908"/>
      <c r="F117" s="890" t="str">
        <f t="shared" ref="F117" si="96">IF(C117="","",VLOOKUP(C117,ProductLookup,2,FALSE))</f>
        <v/>
      </c>
      <c r="G117" s="751"/>
      <c r="H117" s="891" t="str">
        <f t="shared" si="89"/>
        <v/>
      </c>
      <c r="I117" s="891" t="str">
        <f t="shared" si="90"/>
        <v/>
      </c>
      <c r="J117" s="753" t="str" cm="1">
        <f t="array" ref="J117">IF(E117="","",_xlfn._xlws.FILTER(Products!C52:C547,Products!A52:A547=E117,""))</f>
        <v/>
      </c>
      <c r="K117" s="754"/>
      <c r="L117" s="281"/>
      <c r="M117" s="928"/>
      <c r="N117" s="458"/>
      <c r="O117" s="458"/>
    </row>
    <row r="118" spans="2:15" ht="18.75" hidden="1" customHeight="1" outlineLevel="1">
      <c r="B118" s="692"/>
      <c r="C118" s="1905"/>
      <c r="D118" s="1905"/>
      <c r="E118" s="1906"/>
      <c r="F118" s="922" t="str">
        <f t="shared" ref="F118" si="97">IF(C118="","",VLOOKUP(C118,ProductLookup,2,FALSE))</f>
        <v/>
      </c>
      <c r="G118" s="746"/>
      <c r="H118" s="888" t="str">
        <f t="shared" si="89"/>
        <v/>
      </c>
      <c r="I118" s="888" t="str">
        <f t="shared" si="90"/>
        <v/>
      </c>
      <c r="J118" s="748" t="str" cm="1">
        <f t="array" ref="J118">IF(E118="","",_xlfn._xlws.FILTER(Products!C53:C548,Products!A53:A548=E118,""))</f>
        <v/>
      </c>
      <c r="K118" s="749"/>
      <c r="L118" s="281"/>
      <c r="M118" s="121"/>
      <c r="N118" s="458"/>
      <c r="O118" s="458"/>
    </row>
    <row r="119" spans="2:15" ht="18" hidden="1" customHeight="1" outlineLevel="1">
      <c r="B119" s="692"/>
      <c r="C119" s="1907"/>
      <c r="D119" s="1907"/>
      <c r="E119" s="1908"/>
      <c r="F119" s="890" t="str">
        <f t="shared" ref="F119" si="98">IF(C119="","",VLOOKUP(C119,ProductLookup,2,FALSE))</f>
        <v/>
      </c>
      <c r="G119" s="751"/>
      <c r="H119" s="891" t="str">
        <f t="shared" si="89"/>
        <v/>
      </c>
      <c r="I119" s="891" t="str">
        <f t="shared" si="90"/>
        <v/>
      </c>
      <c r="J119" s="753" t="str" cm="1">
        <f t="array" ref="J119">IF(E119="","",_xlfn._xlws.FILTER(Products!C54:C549,Products!A54:A549=E119,""))</f>
        <v/>
      </c>
      <c r="K119" s="754"/>
      <c r="L119" s="281"/>
      <c r="M119" s="928"/>
      <c r="O119" s="458"/>
    </row>
    <row r="120" spans="2:15" ht="18" hidden="1" customHeight="1" outlineLevel="1">
      <c r="B120" s="692"/>
      <c r="C120" s="1905"/>
      <c r="D120" s="1905"/>
      <c r="E120" s="1906"/>
      <c r="F120" s="922" t="str">
        <f t="shared" ref="F120" si="99">IF(C120="","",VLOOKUP(C120,ProductLookup,2,FALSE))</f>
        <v/>
      </c>
      <c r="G120" s="746"/>
      <c r="H120" s="888" t="str">
        <f t="shared" si="89"/>
        <v/>
      </c>
      <c r="I120" s="888" t="str">
        <f t="shared" si="90"/>
        <v/>
      </c>
      <c r="J120" s="748" t="str" cm="1">
        <f t="array" ref="J120">IF(E120="","",_xlfn._xlws.FILTER(Products!C55:C550,Products!A55:A550=E120,""))</f>
        <v/>
      </c>
      <c r="K120" s="749"/>
      <c r="L120" s="281"/>
      <c r="M120" s="121"/>
      <c r="N120" s="458"/>
      <c r="O120" s="458"/>
    </row>
    <row r="121" spans="2:15" ht="18.75" hidden="1" customHeight="1" outlineLevel="1">
      <c r="B121" s="693"/>
      <c r="C121" s="1907"/>
      <c r="D121" s="1907"/>
      <c r="E121" s="1908"/>
      <c r="F121" s="890" t="str">
        <f t="shared" ref="F121" si="100">IF(C121="","",VLOOKUP(C121,ProductLookup,2,FALSE))</f>
        <v/>
      </c>
      <c r="G121" s="751"/>
      <c r="H121" s="891" t="str">
        <f t="shared" si="89"/>
        <v/>
      </c>
      <c r="I121" s="891" t="str">
        <f t="shared" si="90"/>
        <v/>
      </c>
      <c r="J121" s="753" t="str" cm="1">
        <f t="array" ref="J121">IF(E121="","",_xlfn._xlws.FILTER(Products!C56:C551,Products!A56:A551=E121,""))</f>
        <v/>
      </c>
      <c r="K121" s="754"/>
      <c r="L121" s="281"/>
      <c r="M121" s="941"/>
      <c r="N121" s="458"/>
      <c r="O121" s="458"/>
    </row>
    <row r="122" spans="2:15" ht="18.75" hidden="1" customHeight="1" outlineLevel="1">
      <c r="B122" s="693"/>
      <c r="C122" s="1905"/>
      <c r="D122" s="1905"/>
      <c r="E122" s="1906"/>
      <c r="F122" s="922" t="str">
        <f t="shared" ref="F122" si="101">IF(C122="","",VLOOKUP(C122,ProductLookup,2,FALSE))</f>
        <v/>
      </c>
      <c r="G122" s="746"/>
      <c r="H122" s="888" t="str">
        <f t="shared" si="89"/>
        <v/>
      </c>
      <c r="I122" s="888" t="str">
        <f t="shared" si="90"/>
        <v/>
      </c>
      <c r="J122" s="748" t="str" cm="1">
        <f t="array" ref="J122">IF(E122="","",_xlfn._xlws.FILTER(Products!C57:C552,Products!A57:A552=E122,""))</f>
        <v/>
      </c>
      <c r="K122" s="749"/>
      <c r="L122" s="281"/>
      <c r="M122" s="942"/>
      <c r="N122" s="458"/>
      <c r="O122" s="458"/>
    </row>
    <row r="123" spans="2:15" ht="19.5" hidden="1" customHeight="1" outlineLevel="1" thickBot="1">
      <c r="B123" s="694"/>
      <c r="C123" s="1909"/>
      <c r="D123" s="1909"/>
      <c r="E123" s="1910"/>
      <c r="F123" s="929" t="str">
        <f t="shared" ref="F123" si="102">IF(C123="","",VLOOKUP(C123,ProductLookup,2,FALSE))</f>
        <v/>
      </c>
      <c r="G123" s="758"/>
      <c r="H123" s="930" t="str">
        <f t="shared" si="89"/>
        <v/>
      </c>
      <c r="I123" s="930" t="str">
        <f t="shared" si="90"/>
        <v/>
      </c>
      <c r="J123" s="786" t="str" cm="1">
        <f t="array" ref="J123">IF(E123="","",_xlfn._xlws.FILTER(Products!C58:C553,Products!A58:A553=E123,""))</f>
        <v/>
      </c>
      <c r="K123" s="787"/>
      <c r="L123" s="281"/>
      <c r="M123" s="943"/>
      <c r="N123" s="458"/>
      <c r="O123" s="458"/>
    </row>
    <row r="124" spans="2:15" ht="18" hidden="1" customHeight="1" outlineLevel="1" thickBot="1">
      <c r="B124" s="281"/>
      <c r="C124" s="281"/>
      <c r="D124" s="281"/>
      <c r="F124" s="293"/>
      <c r="G124" s="696" t="s">
        <v>26</v>
      </c>
      <c r="H124" s="915"/>
      <c r="I124" s="698"/>
      <c r="J124" s="367"/>
      <c r="K124" s="357"/>
      <c r="L124" s="281"/>
      <c r="M124" s="357"/>
      <c r="N124" s="458"/>
      <c r="O124" s="458"/>
    </row>
    <row r="125" spans="2:15" ht="18.75" hidden="1" customHeight="1" outlineLevel="1">
      <c r="B125" s="281"/>
      <c r="C125" s="281"/>
      <c r="D125" s="281"/>
      <c r="F125" s="281"/>
      <c r="G125" s="358" t="s">
        <v>29</v>
      </c>
      <c r="H125" s="115">
        <f>SUM(H111:H124)</f>
        <v>0</v>
      </c>
      <c r="I125" s="534" t="e">
        <f>SUM(#REF!)</f>
        <v>#REF!</v>
      </c>
      <c r="J125" s="367"/>
      <c r="K125" s="459" t="s">
        <v>113</v>
      </c>
      <c r="L125" s="281"/>
      <c r="M125" s="566"/>
      <c r="N125" s="458"/>
      <c r="O125" s="458"/>
    </row>
    <row r="126" spans="2:15" ht="19.5" hidden="1" customHeight="1" outlineLevel="1" thickBot="1">
      <c r="B126" s="281"/>
      <c r="C126" s="281"/>
      <c r="D126" s="281"/>
      <c r="F126" s="281"/>
      <c r="G126" s="360" t="s">
        <v>63</v>
      </c>
      <c r="H126" s="916"/>
      <c r="I126" s="535"/>
      <c r="J126" s="384"/>
      <c r="K126" s="457">
        <f>(H125/55*100)+H124</f>
        <v>0</v>
      </c>
      <c r="L126" s="281"/>
      <c r="M126" s="567"/>
      <c r="N126" s="458"/>
      <c r="O126" s="458"/>
    </row>
    <row r="127" spans="2:15" ht="16.5" hidden="1" customHeight="1" outlineLevel="1" thickBot="1">
      <c r="B127" s="281"/>
      <c r="C127" s="281"/>
      <c r="D127" s="281"/>
      <c r="F127" s="294"/>
      <c r="G127" s="362" t="s">
        <v>109</v>
      </c>
      <c r="H127" s="122">
        <f>H126-H125</f>
        <v>0</v>
      </c>
      <c r="I127" s="536">
        <f>H126-H125</f>
        <v>0</v>
      </c>
      <c r="J127" s="282"/>
      <c r="K127" s="385" t="s">
        <v>118</v>
      </c>
      <c r="L127" s="281">
        <f>H48+H83+H106+H144</f>
        <v>0</v>
      </c>
      <c r="M127" s="385" t="s">
        <v>118</v>
      </c>
      <c r="N127" s="386"/>
      <c r="O127" s="386"/>
    </row>
    <row r="128" spans="2:15" ht="15.75" collapsed="1">
      <c r="B128" s="281"/>
      <c r="C128" s="770" t="s">
        <v>1241</v>
      </c>
      <c r="D128" s="281"/>
      <c r="F128" s="281"/>
      <c r="G128" s="293"/>
      <c r="H128" s="387"/>
      <c r="I128" s="387"/>
      <c r="J128" s="367"/>
      <c r="L128" s="281"/>
      <c r="N128" s="386"/>
      <c r="O128" s="386"/>
    </row>
    <row r="129" spans="2:15" ht="32.25" hidden="1" customHeight="1" outlineLevel="1" thickBot="1">
      <c r="B129" s="683" t="s">
        <v>116</v>
      </c>
      <c r="C129" s="1914" t="s">
        <v>12</v>
      </c>
      <c r="D129" s="1914"/>
      <c r="E129" s="1915"/>
      <c r="F129" s="917" t="s">
        <v>13</v>
      </c>
      <c r="G129" s="918" t="s">
        <v>14</v>
      </c>
      <c r="H129" s="917" t="s">
        <v>95</v>
      </c>
      <c r="I129" s="917" t="s">
        <v>96</v>
      </c>
      <c r="J129" s="733" t="s">
        <v>97</v>
      </c>
      <c r="K129" s="919" t="s">
        <v>98</v>
      </c>
      <c r="L129" s="281"/>
      <c r="N129" s="386"/>
      <c r="O129" s="386"/>
    </row>
    <row r="130" spans="2:15" ht="18.75" hidden="1" customHeight="1" outlineLevel="1">
      <c r="B130" s="819" t="s">
        <v>100</v>
      </c>
      <c r="C130" s="1849" t="s">
        <v>59</v>
      </c>
      <c r="D130" s="1849"/>
      <c r="E130" s="1850"/>
      <c r="F130" s="883">
        <f t="shared" ref="F130" si="103">IF(C130="","",VLOOKUP(C130,ProductLookup,2,FALSE))</f>
        <v>20</v>
      </c>
      <c r="G130" s="741"/>
      <c r="H130" s="884">
        <f t="shared" ref="H130:H142" si="104">IF(F130="","",F130*G130)</f>
        <v>0</v>
      </c>
      <c r="I130" s="884">
        <f t="shared" ref="I130:I142" si="105">IF(F130="","", H130/55*100)</f>
        <v>0</v>
      </c>
      <c r="J130" s="743" t="str" cm="1">
        <f t="array" ref="J130">IF(E130="","",_xlfn._xlws.FILTER(Products!C65:C560,Products!A65:A560=E130,""))</f>
        <v/>
      </c>
      <c r="K130" s="744"/>
      <c r="L130" s="281"/>
      <c r="N130" s="386"/>
      <c r="O130" s="386"/>
    </row>
    <row r="131" spans="2:15" ht="18.75" hidden="1" customHeight="1" outlineLevel="1">
      <c r="B131" s="818" t="s">
        <v>102</v>
      </c>
      <c r="C131" s="1851" t="s">
        <v>103</v>
      </c>
      <c r="D131" s="1851"/>
      <c r="E131" s="1852"/>
      <c r="F131" s="887">
        <f t="shared" ref="F131" si="106">IF(C131="","",VLOOKUP(C131,ProductLookup,2,FALSE))</f>
        <v>250</v>
      </c>
      <c r="G131" s="746"/>
      <c r="H131" s="888">
        <f t="shared" si="104"/>
        <v>0</v>
      </c>
      <c r="I131" s="888">
        <f t="shared" si="105"/>
        <v>0</v>
      </c>
      <c r="J131" s="748" t="str" cm="1">
        <f t="array" ref="J131">IF(E131="","",_xlfn._xlws.FILTER(Products!C66:C561,Products!A66:A561=E131,""))</f>
        <v/>
      </c>
      <c r="K131" s="749"/>
      <c r="L131" s="281"/>
      <c r="N131" s="386"/>
      <c r="O131" s="386"/>
    </row>
    <row r="132" spans="2:15" ht="18.75" hidden="1" customHeight="1" outlineLevel="1" thickBot="1">
      <c r="B132" s="820"/>
      <c r="C132" s="1853" t="s">
        <v>105</v>
      </c>
      <c r="D132" s="1853"/>
      <c r="E132" s="1854"/>
      <c r="F132" s="929">
        <f t="shared" ref="F132" si="107">IF(C132="","",VLOOKUP(C132,ProductLookup,2,FALSE))</f>
        <v>500</v>
      </c>
      <c r="G132" s="758"/>
      <c r="H132" s="930">
        <f t="shared" si="104"/>
        <v>0</v>
      </c>
      <c r="I132" s="930">
        <f t="shared" si="105"/>
        <v>0</v>
      </c>
      <c r="J132" s="786" t="str" cm="1">
        <f t="array" ref="J132">IF(E132="","",_xlfn._xlws.FILTER(Products!C67:C562,Products!A67:A562=E132,""))</f>
        <v/>
      </c>
      <c r="K132" s="787"/>
      <c r="L132" s="281"/>
      <c r="N132" s="386"/>
      <c r="O132" s="386"/>
    </row>
    <row r="133" spans="2:15" ht="18.75" hidden="1" customHeight="1" outlineLevel="1">
      <c r="B133" s="691" t="s">
        <v>106</v>
      </c>
      <c r="C133" s="1919"/>
      <c r="D133" s="1919"/>
      <c r="E133" s="1920"/>
      <c r="F133" s="939" t="str">
        <f t="shared" ref="F133" si="108">IF(C133="","",VLOOKUP(C133,ProductLookup,2,FALSE))</f>
        <v/>
      </c>
      <c r="G133" s="791"/>
      <c r="H133" s="940" t="str">
        <f t="shared" si="104"/>
        <v/>
      </c>
      <c r="I133" s="940" t="str">
        <f t="shared" si="105"/>
        <v/>
      </c>
      <c r="J133" s="793" t="str" cm="1">
        <f t="array" ref="J133">IF(E133="","",_xlfn._xlws.FILTER(Products!C68:C563,Products!A68:A563=E133,""))</f>
        <v/>
      </c>
      <c r="K133" s="794"/>
      <c r="L133" s="281"/>
      <c r="N133" s="386"/>
      <c r="O133" s="386"/>
    </row>
    <row r="134" spans="2:15" ht="18.75" hidden="1" customHeight="1" outlineLevel="1">
      <c r="B134" s="692"/>
      <c r="C134" s="1907"/>
      <c r="D134" s="1907"/>
      <c r="E134" s="1908"/>
      <c r="F134" s="890" t="str">
        <f t="shared" ref="F134" si="109">IF(C134="","",VLOOKUP(C134,ProductLookup,2,FALSE))</f>
        <v/>
      </c>
      <c r="G134" s="751"/>
      <c r="H134" s="891" t="str">
        <f t="shared" si="104"/>
        <v/>
      </c>
      <c r="I134" s="891" t="str">
        <f t="shared" si="105"/>
        <v/>
      </c>
      <c r="J134" s="753" t="str" cm="1">
        <f t="array" ref="J134">IF(E134="","",_xlfn._xlws.FILTER(Products!C69:C564,Products!A69:A564=E134,""))</f>
        <v/>
      </c>
      <c r="K134" s="754"/>
      <c r="L134" s="281"/>
      <c r="N134" s="386"/>
      <c r="O134" s="386"/>
    </row>
    <row r="135" spans="2:15" ht="18.75" hidden="1" customHeight="1" outlineLevel="1">
      <c r="B135" s="692"/>
      <c r="C135" s="1905"/>
      <c r="D135" s="1905"/>
      <c r="E135" s="1906"/>
      <c r="F135" s="922" t="str">
        <f t="shared" ref="F135" si="110">IF(C135="","",VLOOKUP(C135,ProductLookup,2,FALSE))</f>
        <v/>
      </c>
      <c r="G135" s="746"/>
      <c r="H135" s="888" t="str">
        <f t="shared" si="104"/>
        <v/>
      </c>
      <c r="I135" s="888" t="str">
        <f t="shared" si="105"/>
        <v/>
      </c>
      <c r="J135" s="748" t="str" cm="1">
        <f t="array" ref="J135">IF(E135="","",_xlfn._xlws.FILTER(Products!C70:C565,Products!A70:A565=E135,""))</f>
        <v/>
      </c>
      <c r="K135" s="749"/>
      <c r="L135" s="281"/>
      <c r="N135" s="386"/>
      <c r="O135" s="386"/>
    </row>
    <row r="136" spans="2:15" ht="18.75" hidden="1" customHeight="1" outlineLevel="1">
      <c r="B136" s="692"/>
      <c r="C136" s="1907"/>
      <c r="D136" s="1907"/>
      <c r="E136" s="1908"/>
      <c r="F136" s="890" t="str">
        <f t="shared" ref="F136" si="111">IF(C136="","",VLOOKUP(C136,ProductLookup,2,FALSE))</f>
        <v/>
      </c>
      <c r="G136" s="751"/>
      <c r="H136" s="891" t="str">
        <f t="shared" si="104"/>
        <v/>
      </c>
      <c r="I136" s="891" t="str">
        <f t="shared" si="105"/>
        <v/>
      </c>
      <c r="J136" s="753" t="str" cm="1">
        <f t="array" ref="J136">IF(E136="","",_xlfn._xlws.FILTER(Products!C71:C566,Products!A71:A566=E136,""))</f>
        <v/>
      </c>
      <c r="K136" s="754"/>
      <c r="L136" s="281"/>
      <c r="N136" s="386"/>
      <c r="O136" s="386"/>
    </row>
    <row r="137" spans="2:15" ht="18.75" hidden="1" customHeight="1" outlineLevel="1">
      <c r="B137" s="692"/>
      <c r="C137" s="1905"/>
      <c r="D137" s="1905"/>
      <c r="E137" s="1906"/>
      <c r="F137" s="922" t="str">
        <f t="shared" ref="F137" si="112">IF(C137="","",VLOOKUP(C137,ProductLookup,2,FALSE))</f>
        <v/>
      </c>
      <c r="G137" s="746"/>
      <c r="H137" s="888" t="str">
        <f t="shared" si="104"/>
        <v/>
      </c>
      <c r="I137" s="888" t="str">
        <f t="shared" si="105"/>
        <v/>
      </c>
      <c r="J137" s="748" t="str" cm="1">
        <f t="array" ref="J137">IF(E137="","",_xlfn._xlws.FILTER(Products!C72:C567,Products!A72:A567=E137,""))</f>
        <v/>
      </c>
      <c r="K137" s="749"/>
      <c r="L137" s="281"/>
      <c r="N137" s="386"/>
      <c r="O137" s="386"/>
    </row>
    <row r="138" spans="2:15" ht="18.75" hidden="1" customHeight="1" outlineLevel="1">
      <c r="B138" s="692"/>
      <c r="C138" s="1907"/>
      <c r="D138" s="1907"/>
      <c r="E138" s="1908"/>
      <c r="F138" s="890" t="str">
        <f t="shared" ref="F138" si="113">IF(C138="","",VLOOKUP(C138,ProductLookup,2,FALSE))</f>
        <v/>
      </c>
      <c r="G138" s="751"/>
      <c r="H138" s="891" t="str">
        <f t="shared" si="104"/>
        <v/>
      </c>
      <c r="I138" s="891" t="str">
        <f t="shared" si="105"/>
        <v/>
      </c>
      <c r="J138" s="753" t="str" cm="1">
        <f t="array" ref="J138">IF(E138="","",_xlfn._xlws.FILTER(Products!C73:C568,Products!A73:A568=E138,""))</f>
        <v/>
      </c>
      <c r="K138" s="754"/>
      <c r="L138" s="281"/>
      <c r="N138" s="386"/>
      <c r="O138" s="386"/>
    </row>
    <row r="139" spans="2:15" ht="18.75" hidden="1" customHeight="1" outlineLevel="1">
      <c r="B139" s="692"/>
      <c r="C139" s="1905"/>
      <c r="D139" s="1905"/>
      <c r="E139" s="1906"/>
      <c r="F139" s="922" t="str">
        <f t="shared" ref="F139" si="114">IF(C139="","",VLOOKUP(C139,ProductLookup,2,FALSE))</f>
        <v/>
      </c>
      <c r="G139" s="746"/>
      <c r="H139" s="888" t="str">
        <f t="shared" si="104"/>
        <v/>
      </c>
      <c r="I139" s="888" t="str">
        <f t="shared" si="105"/>
        <v/>
      </c>
      <c r="J139" s="748" t="str" cm="1">
        <f t="array" ref="J139">IF(E139="","",_xlfn._xlws.FILTER(Products!C74:C569,Products!A74:A569=E139,""))</f>
        <v/>
      </c>
      <c r="K139" s="749"/>
      <c r="L139" s="281"/>
      <c r="N139" s="386"/>
      <c r="O139" s="386"/>
    </row>
    <row r="140" spans="2:15" ht="18.75" hidden="1" customHeight="1" outlineLevel="1">
      <c r="B140" s="693"/>
      <c r="C140" s="1907"/>
      <c r="D140" s="1907"/>
      <c r="E140" s="1908"/>
      <c r="F140" s="890" t="str">
        <f t="shared" ref="F140" si="115">IF(C140="","",VLOOKUP(C140,ProductLookup,2,FALSE))</f>
        <v/>
      </c>
      <c r="G140" s="751"/>
      <c r="H140" s="891" t="str">
        <f t="shared" si="104"/>
        <v/>
      </c>
      <c r="I140" s="891" t="str">
        <f t="shared" si="105"/>
        <v/>
      </c>
      <c r="J140" s="753" t="str" cm="1">
        <f t="array" ref="J140">IF(E140="","",_xlfn._xlws.FILTER(Products!C75:C570,Products!A75:A570=E140,""))</f>
        <v/>
      </c>
      <c r="K140" s="754"/>
      <c r="L140" s="281"/>
      <c r="N140" s="386"/>
      <c r="O140" s="386"/>
    </row>
    <row r="141" spans="2:15" ht="18.75" hidden="1" customHeight="1" outlineLevel="1">
      <c r="B141" s="693"/>
      <c r="C141" s="1905"/>
      <c r="D141" s="1905"/>
      <c r="E141" s="1906"/>
      <c r="F141" s="922" t="str">
        <f t="shared" ref="F141" si="116">IF(C141="","",VLOOKUP(C141,ProductLookup,2,FALSE))</f>
        <v/>
      </c>
      <c r="G141" s="746"/>
      <c r="H141" s="888" t="str">
        <f t="shared" si="104"/>
        <v/>
      </c>
      <c r="I141" s="888" t="str">
        <f t="shared" si="105"/>
        <v/>
      </c>
      <c r="J141" s="748" t="str" cm="1">
        <f t="array" ref="J141">IF(E141="","",_xlfn._xlws.FILTER(Products!C76:C571,Products!A76:A571=E141,""))</f>
        <v/>
      </c>
      <c r="K141" s="749"/>
    </row>
    <row r="142" spans="2:15" ht="18.75" hidden="1" customHeight="1" outlineLevel="1" thickBot="1">
      <c r="B142" s="694"/>
      <c r="C142" s="1909"/>
      <c r="D142" s="1909"/>
      <c r="E142" s="1910"/>
      <c r="F142" s="929" t="str">
        <f t="shared" ref="F142" si="117">IF(C142="","",VLOOKUP(C142,ProductLookup,2,FALSE))</f>
        <v/>
      </c>
      <c r="G142" s="758"/>
      <c r="H142" s="930" t="str">
        <f t="shared" si="104"/>
        <v/>
      </c>
      <c r="I142" s="930" t="str">
        <f t="shared" si="105"/>
        <v/>
      </c>
      <c r="J142" s="786" t="str" cm="1">
        <f t="array" ref="J142">IF(E142="","",_xlfn._xlws.FILTER(Products!C77:C572,Products!A77:A572=E142,""))</f>
        <v/>
      </c>
      <c r="K142" s="787"/>
      <c r="L142" s="281"/>
      <c r="N142" s="386"/>
      <c r="O142" s="386"/>
    </row>
    <row r="143" spans="2:15" ht="15.75" hidden="1" customHeight="1" outlineLevel="1" thickBot="1">
      <c r="B143" s="281"/>
      <c r="C143" s="281"/>
      <c r="D143" s="281"/>
      <c r="F143" s="293"/>
      <c r="G143" s="696" t="s">
        <v>26</v>
      </c>
      <c r="H143" s="915"/>
      <c r="I143" s="698"/>
      <c r="J143" s="367"/>
      <c r="K143" s="357"/>
      <c r="L143" s="281"/>
      <c r="N143" s="386"/>
      <c r="O143" s="386"/>
    </row>
    <row r="144" spans="2:15" ht="15.75" hidden="1" customHeight="1" outlineLevel="1">
      <c r="B144" s="281"/>
      <c r="C144" s="281"/>
      <c r="D144" s="281"/>
      <c r="F144" s="281"/>
      <c r="G144" s="358" t="s">
        <v>29</v>
      </c>
      <c r="H144" s="115">
        <f>SUM(H130:H142)</f>
        <v>0</v>
      </c>
      <c r="I144" s="534">
        <f>SUM(I130:I142)</f>
        <v>0</v>
      </c>
      <c r="J144" s="367"/>
      <c r="K144" s="459" t="s">
        <v>113</v>
      </c>
      <c r="L144" s="281"/>
      <c r="N144" s="386"/>
      <c r="O144" s="386"/>
    </row>
    <row r="145" spans="2:15" ht="16.5" hidden="1" customHeight="1" outlineLevel="1" thickBot="1">
      <c r="B145" s="281"/>
      <c r="C145" s="281"/>
      <c r="D145" s="281"/>
      <c r="F145" s="281"/>
      <c r="G145" s="360" t="s">
        <v>63</v>
      </c>
      <c r="H145" s="916"/>
      <c r="I145" s="535"/>
      <c r="J145" s="384"/>
      <c r="K145" s="457">
        <f>(H144/55*100)+H143</f>
        <v>0</v>
      </c>
      <c r="L145" s="281"/>
      <c r="N145" s="386"/>
      <c r="O145" s="386"/>
    </row>
    <row r="146" spans="2:15" ht="16.5" hidden="1" customHeight="1" outlineLevel="1" thickBot="1">
      <c r="B146" s="281"/>
      <c r="C146" s="281"/>
      <c r="D146" s="281"/>
      <c r="F146" s="294"/>
      <c r="G146" s="362" t="s">
        <v>109</v>
      </c>
      <c r="H146" s="122">
        <f>H145-H144</f>
        <v>0</v>
      </c>
      <c r="I146" s="536">
        <f>H145-H144</f>
        <v>0</v>
      </c>
      <c r="J146" s="282"/>
      <c r="K146" s="385" t="s">
        <v>118</v>
      </c>
      <c r="L146" s="281"/>
      <c r="N146" s="386"/>
      <c r="O146" s="386"/>
    </row>
    <row r="147" spans="2:15" ht="15" hidden="1" customHeight="1" outlineLevel="1">
      <c r="L147" s="281"/>
      <c r="N147" s="386"/>
      <c r="O147" s="386"/>
    </row>
    <row r="148" spans="2:15" ht="15.75" collapsed="1">
      <c r="C148" s="770" t="s">
        <v>1242</v>
      </c>
      <c r="L148" s="281"/>
      <c r="N148" s="386"/>
      <c r="O148" s="386"/>
    </row>
    <row r="149" spans="2:15" ht="15" customHeight="1">
      <c r="L149" s="281"/>
      <c r="N149" s="386"/>
      <c r="O149" s="386"/>
    </row>
    <row r="150" spans="2:15" ht="15" customHeight="1">
      <c r="L150" s="281"/>
      <c r="N150" s="386"/>
      <c r="O150" s="386"/>
    </row>
    <row r="151" spans="2:15" ht="15" customHeight="1">
      <c r="L151" s="281"/>
      <c r="N151" s="386"/>
      <c r="O151" s="386"/>
    </row>
    <row r="152" spans="2:15" ht="15" customHeight="1">
      <c r="L152" s="281"/>
      <c r="N152" s="386"/>
      <c r="O152" s="386"/>
    </row>
    <row r="153" spans="2:15" ht="15" customHeight="1">
      <c r="L153" s="281"/>
      <c r="N153" s="386"/>
      <c r="O153" s="386"/>
    </row>
    <row r="154" spans="2:15" ht="15" customHeight="1">
      <c r="L154" s="281"/>
      <c r="N154" s="386"/>
      <c r="O154" s="386"/>
    </row>
    <row r="155" spans="2:15" ht="15" customHeight="1">
      <c r="L155" s="281"/>
      <c r="N155" s="386"/>
      <c r="O155" s="386"/>
    </row>
  </sheetData>
  <sheetProtection algorithmName="SHA-512" hashValue="Dt0rDqh/c/JiEKI7zli2Fgw+oX6a0Ffi1DtbNHLYoxo7Qhqvd70/9EttqMWmOhPNNg6ubKVabdOOpOJKL4oUNQ==" saltValue="vajoPCVGh59h6dSHLhULNw==" spinCount="100000" sheet="1" selectLockedCells="1"/>
  <mergeCells count="126">
    <mergeCell ref="C140:E140"/>
    <mergeCell ref="C141:E141"/>
    <mergeCell ref="C142:E142"/>
    <mergeCell ref="C134:E134"/>
    <mergeCell ref="C135:E135"/>
    <mergeCell ref="C136:E136"/>
    <mergeCell ref="C137:E137"/>
    <mergeCell ref="C138:E138"/>
    <mergeCell ref="C139:E139"/>
    <mergeCell ref="C123:E123"/>
    <mergeCell ref="C129:E129"/>
    <mergeCell ref="C130:E130"/>
    <mergeCell ref="C131:E131"/>
    <mergeCell ref="C132:E132"/>
    <mergeCell ref="C133:E133"/>
    <mergeCell ref="C117:E117"/>
    <mergeCell ref="C118:E118"/>
    <mergeCell ref="C119:E119"/>
    <mergeCell ref="C120:E120"/>
    <mergeCell ref="C121:E121"/>
    <mergeCell ref="C122:E122"/>
    <mergeCell ref="C111:E111"/>
    <mergeCell ref="C112:E112"/>
    <mergeCell ref="C113:E113"/>
    <mergeCell ref="C114:E114"/>
    <mergeCell ref="C115:E115"/>
    <mergeCell ref="C116:E116"/>
    <mergeCell ref="C100:E100"/>
    <mergeCell ref="C101:E101"/>
    <mergeCell ref="C102:E102"/>
    <mergeCell ref="C103:E103"/>
    <mergeCell ref="C104:E104"/>
    <mergeCell ref="C110:E110"/>
    <mergeCell ref="C94:E94"/>
    <mergeCell ref="C95:E95"/>
    <mergeCell ref="C96:E96"/>
    <mergeCell ref="C97:E97"/>
    <mergeCell ref="B98:B99"/>
    <mergeCell ref="C98:E98"/>
    <mergeCell ref="C99:E99"/>
    <mergeCell ref="C88:E88"/>
    <mergeCell ref="C89:E89"/>
    <mergeCell ref="C90:E90"/>
    <mergeCell ref="C91:E91"/>
    <mergeCell ref="C92:E92"/>
    <mergeCell ref="C93:E93"/>
    <mergeCell ref="C77:E77"/>
    <mergeCell ref="C78:E78"/>
    <mergeCell ref="C79:E79"/>
    <mergeCell ref="C80:E80"/>
    <mergeCell ref="C81:E81"/>
    <mergeCell ref="C87:E87"/>
    <mergeCell ref="C72:E72"/>
    <mergeCell ref="C73:E73"/>
    <mergeCell ref="C74:E74"/>
    <mergeCell ref="B75:B76"/>
    <mergeCell ref="C75:E75"/>
    <mergeCell ref="C76:E76"/>
    <mergeCell ref="C66:E66"/>
    <mergeCell ref="C67:E67"/>
    <mergeCell ref="C68:E68"/>
    <mergeCell ref="C69:E69"/>
    <mergeCell ref="C70:E70"/>
    <mergeCell ref="C71:E71"/>
    <mergeCell ref="C60:E60"/>
    <mergeCell ref="C61:E61"/>
    <mergeCell ref="C62:E62"/>
    <mergeCell ref="C63:E63"/>
    <mergeCell ref="C64:E64"/>
    <mergeCell ref="C65:E65"/>
    <mergeCell ref="C54:E54"/>
    <mergeCell ref="C55:E55"/>
    <mergeCell ref="C56:E56"/>
    <mergeCell ref="C57:E57"/>
    <mergeCell ref="C58:E58"/>
    <mergeCell ref="C59:E59"/>
    <mergeCell ref="C42:E42"/>
    <mergeCell ref="C43:E43"/>
    <mergeCell ref="C44:E44"/>
    <mergeCell ref="C45:E45"/>
    <mergeCell ref="C46:E46"/>
    <mergeCell ref="C53:E53"/>
    <mergeCell ref="C37:E37"/>
    <mergeCell ref="U37:W37"/>
    <mergeCell ref="C38:E38"/>
    <mergeCell ref="C39:E39"/>
    <mergeCell ref="B40:B41"/>
    <mergeCell ref="C40:E40"/>
    <mergeCell ref="C41:E41"/>
    <mergeCell ref="C34:E34"/>
    <mergeCell ref="U34:W34"/>
    <mergeCell ref="C35:E35"/>
    <mergeCell ref="U35:W35"/>
    <mergeCell ref="C36:E36"/>
    <mergeCell ref="U36:W36"/>
    <mergeCell ref="C29:E29"/>
    <mergeCell ref="C30:E30"/>
    <mergeCell ref="C31:E31"/>
    <mergeCell ref="C32:E32"/>
    <mergeCell ref="U32:W32"/>
    <mergeCell ref="C33:E33"/>
    <mergeCell ref="U33:W33"/>
    <mergeCell ref="C23:E23"/>
    <mergeCell ref="C24:E24"/>
    <mergeCell ref="C25:E25"/>
    <mergeCell ref="C26:E26"/>
    <mergeCell ref="C27:E27"/>
    <mergeCell ref="C28:E28"/>
    <mergeCell ref="C20:E20"/>
    <mergeCell ref="C21:E21"/>
    <mergeCell ref="C22:E22"/>
    <mergeCell ref="H6:J6"/>
    <mergeCell ref="H7:J7"/>
    <mergeCell ref="H9:J9"/>
    <mergeCell ref="H11:J11"/>
    <mergeCell ref="B14:D14"/>
    <mergeCell ref="C16:E16"/>
    <mergeCell ref="B1:E2"/>
    <mergeCell ref="H2:J2"/>
    <mergeCell ref="C3:E3"/>
    <mergeCell ref="H3:J3"/>
    <mergeCell ref="H4:J4"/>
    <mergeCell ref="H5:J5"/>
    <mergeCell ref="C17:E17"/>
    <mergeCell ref="C18:E18"/>
    <mergeCell ref="C19:E19"/>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xr:uid="{B1B28F45-0087-4D33-B2DD-5587C9696795}">
          <x14:formula1>
            <xm:f>Products!$A:$A</xm:f>
          </x14:formula1>
          <xm:sqref>C17 C114:C123 C21:C46 C56:C81 C91:C104 C133:C142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DCAC2-BA38-45E9-ADCC-21D9423318C9}">
  <dimension ref="B1:AE143358"/>
  <sheetViews>
    <sheetView zoomScaleNormal="100" workbookViewId="0">
      <selection activeCell="C3" sqref="C3"/>
    </sheetView>
  </sheetViews>
  <sheetFormatPr defaultColWidth="16.28515625" defaultRowHeight="18.75" customHeight="1" outlineLevelRow="1"/>
  <cols>
    <col min="1" max="1" width="1" style="283" customWidth="1"/>
    <col min="2" max="2" width="19.28515625" style="283" customWidth="1"/>
    <col min="3" max="3" width="78.7109375" style="283" customWidth="1"/>
    <col min="4" max="4" width="7.85546875" style="283" hidden="1" customWidth="1"/>
    <col min="5" max="5" width="5.140625" style="281" hidden="1" customWidth="1"/>
    <col min="6" max="6" width="11.28515625" style="282" customWidth="1"/>
    <col min="7" max="7" width="15" style="283" customWidth="1"/>
    <col min="8" max="8" width="13.140625" style="282" customWidth="1"/>
    <col min="9" max="9" width="0.85546875" hidden="1" customWidth="1"/>
    <col min="10" max="10" width="14" customWidth="1"/>
    <col min="11" max="11" width="30.85546875" style="359" customWidth="1"/>
    <col min="12" max="12" width="6.28515625" style="285" customWidth="1"/>
    <col min="13" max="13" width="16.5703125" style="285" customWidth="1"/>
    <col min="14" max="14" width="3.5703125" style="283" customWidth="1"/>
    <col min="15" max="15" width="28.7109375" style="283" customWidth="1"/>
    <col min="16" max="16" width="26.5703125" style="283" customWidth="1"/>
    <col min="17" max="17" width="16.28515625" style="283" customWidth="1"/>
    <col min="18" max="18" width="23" style="285" hidden="1" customWidth="1"/>
    <col min="19" max="28" width="16.28515625" style="283" customWidth="1"/>
    <col min="29" max="39" width="16.28515625" style="283"/>
    <col min="40" max="40" width="16.28515625" style="283" customWidth="1"/>
    <col min="41" max="16384" width="16.28515625" style="283"/>
  </cols>
  <sheetData>
    <row r="1" spans="2:21" ht="12.75" customHeight="1" thickBot="1">
      <c r="B1" s="1830" t="s">
        <v>1593</v>
      </c>
      <c r="C1" s="1830"/>
      <c r="D1" s="1830"/>
      <c r="E1" s="1830"/>
      <c r="I1" s="1102">
        <v>20</v>
      </c>
      <c r="J1" s="1266"/>
    </row>
    <row r="2" spans="2:21" s="281" customFormat="1" ht="18.75" customHeight="1" thickBot="1">
      <c r="B2" s="1831"/>
      <c r="C2" s="1831"/>
      <c r="D2" s="1830"/>
      <c r="E2" s="1830"/>
      <c r="I2" s="282"/>
      <c r="J2" s="359"/>
      <c r="K2" s="1133" t="s">
        <v>101</v>
      </c>
      <c r="L2" s="2017"/>
      <c r="M2" s="2018"/>
      <c r="N2" s="869"/>
      <c r="O2" s="869"/>
      <c r="P2" s="869"/>
      <c r="Q2" s="869"/>
      <c r="R2" s="869"/>
      <c r="S2" s="869"/>
      <c r="T2" s="869"/>
    </row>
    <row r="3" spans="2:21" s="281" customFormat="1" ht="18.75" customHeight="1">
      <c r="B3" s="1015" t="s">
        <v>1</v>
      </c>
      <c r="C3" s="1108"/>
      <c r="D3" s="1106"/>
      <c r="E3" s="1106"/>
      <c r="I3" s="1135"/>
      <c r="J3" s="1135"/>
      <c r="K3" s="1136" t="s">
        <v>104</v>
      </c>
      <c r="L3" s="2019">
        <f>IF(ISBLANK(L2),0,L2*85+85)</f>
        <v>0</v>
      </c>
      <c r="M3" s="2020"/>
      <c r="N3" s="869"/>
      <c r="O3" s="869"/>
      <c r="P3" s="869"/>
      <c r="Q3" s="869"/>
      <c r="R3" s="869"/>
      <c r="S3" s="869"/>
      <c r="T3" s="869"/>
    </row>
    <row r="4" spans="2:21" s="281" customFormat="1" ht="18.75" customHeight="1">
      <c r="B4" s="295" t="s">
        <v>90</v>
      </c>
      <c r="C4" s="1107"/>
      <c r="D4" s="1017"/>
      <c r="I4" s="1135"/>
      <c r="J4" s="1135"/>
      <c r="K4" s="1137" t="s">
        <v>26</v>
      </c>
      <c r="L4" s="2021">
        <f>(H56+H92+H128+H164+H200+H236+H272+H308+H344)-L5</f>
        <v>700</v>
      </c>
      <c r="M4" s="2022"/>
      <c r="N4" s="869"/>
      <c r="O4" s="869"/>
      <c r="P4" s="869"/>
      <c r="Q4" s="869"/>
      <c r="R4" s="869"/>
      <c r="S4" s="869"/>
      <c r="T4" s="869"/>
    </row>
    <row r="5" spans="2:21" s="281" customFormat="1" ht="18.75" customHeight="1">
      <c r="B5" s="1018" t="s">
        <v>91</v>
      </c>
      <c r="C5" s="944"/>
      <c r="I5" s="1135"/>
      <c r="J5" s="1135"/>
      <c r="K5" s="1137" t="s">
        <v>1582</v>
      </c>
      <c r="L5" s="2023"/>
      <c r="M5" s="2024"/>
      <c r="N5" s="869"/>
      <c r="O5" s="869"/>
      <c r="P5" s="869"/>
      <c r="Q5" s="869"/>
      <c r="R5" s="869"/>
      <c r="S5" s="869"/>
      <c r="T5" s="869"/>
    </row>
    <row r="6" spans="2:21" s="281" customFormat="1" ht="18.75" customHeight="1">
      <c r="B6" s="769" t="s">
        <v>92</v>
      </c>
      <c r="C6" s="1016"/>
      <c r="I6" s="1135"/>
      <c r="J6" s="1135"/>
      <c r="K6" s="1138" t="s">
        <v>107</v>
      </c>
      <c r="L6" s="2025"/>
      <c r="M6" s="2026"/>
      <c r="N6" s="869"/>
      <c r="O6" s="869"/>
      <c r="P6" s="869"/>
      <c r="Q6" s="869"/>
      <c r="R6" s="869"/>
      <c r="S6" s="869"/>
      <c r="T6" s="869"/>
    </row>
    <row r="7" spans="2:21" s="281" customFormat="1" ht="18.75" customHeight="1">
      <c r="B7" s="1019" t="s">
        <v>6</v>
      </c>
      <c r="C7" s="944" t="s">
        <v>1583</v>
      </c>
      <c r="F7" s="702"/>
      <c r="G7" s="874"/>
      <c r="I7" s="1135"/>
      <c r="J7" s="1135"/>
      <c r="K7" s="1139" t="s">
        <v>108</v>
      </c>
      <c r="L7" s="2005">
        <f>IF(H57="","",H57+H93+H129+H165+H201+H237+H273+H309+H345+L5)</f>
        <v>13483.16</v>
      </c>
      <c r="M7" s="2006"/>
      <c r="N7" s="869"/>
      <c r="O7" s="869"/>
      <c r="P7" s="869"/>
      <c r="Q7" s="869"/>
      <c r="R7" s="869"/>
      <c r="S7" s="869"/>
      <c r="T7" s="869"/>
      <c r="U7" s="869"/>
    </row>
    <row r="8" spans="2:21" s="281" customFormat="1" ht="18.75" customHeight="1">
      <c r="B8" s="952" t="s">
        <v>9</v>
      </c>
      <c r="C8" s="781"/>
      <c r="D8" s="705"/>
      <c r="E8" s="730"/>
      <c r="F8" s="702"/>
      <c r="G8" s="874"/>
      <c r="I8" s="1135"/>
      <c r="J8" s="1135"/>
      <c r="K8" s="1140" t="s">
        <v>30</v>
      </c>
      <c r="L8" s="2007">
        <f>H58+H94+H130+H166+H202+H238+H274+H310+H346+L6+L3</f>
        <v>25123</v>
      </c>
      <c r="M8" s="2008"/>
      <c r="N8" s="869"/>
      <c r="O8" s="869"/>
      <c r="P8" s="869"/>
      <c r="Q8" s="869"/>
      <c r="R8" s="869"/>
      <c r="S8" s="869"/>
      <c r="T8" s="869"/>
      <c r="U8" s="869"/>
    </row>
    <row r="9" spans="2:21" s="281" customFormat="1" ht="18.75" customHeight="1" thickBot="1">
      <c r="B9" s="1020" t="s">
        <v>1236</v>
      </c>
      <c r="C9" s="981"/>
      <c r="D9" s="705"/>
      <c r="E9" s="730"/>
      <c r="F9" s="702"/>
      <c r="G9" s="874"/>
      <c r="I9" s="1135"/>
      <c r="J9" s="1135"/>
      <c r="K9" s="1141" t="s">
        <v>109</v>
      </c>
      <c r="L9" s="2009">
        <f>L8-L7-L30</f>
        <v>11639.84</v>
      </c>
      <c r="M9" s="2010"/>
      <c r="N9" s="869"/>
      <c r="O9" s="869"/>
      <c r="P9" s="869"/>
      <c r="Q9" s="869"/>
      <c r="R9" s="869"/>
      <c r="S9" s="869"/>
      <c r="T9" s="869"/>
      <c r="U9" s="869"/>
    </row>
    <row r="10" spans="2:21" s="281" customFormat="1" ht="18.75" customHeight="1">
      <c r="D10" s="705"/>
      <c r="E10" s="730"/>
      <c r="F10" s="702"/>
      <c r="G10" s="874"/>
      <c r="I10" s="1135"/>
      <c r="J10" s="1135"/>
      <c r="K10" s="1142" t="s">
        <v>110</v>
      </c>
      <c r="L10" s="2011">
        <f>IF(L8=0,"",L9/L8)</f>
        <v>0.46331409465430085</v>
      </c>
      <c r="M10" s="2012"/>
      <c r="N10" s="869"/>
      <c r="O10" s="869"/>
      <c r="P10" s="869"/>
      <c r="Q10" s="869"/>
      <c r="R10" s="869"/>
      <c r="S10" s="869"/>
      <c r="T10" s="869"/>
      <c r="U10" s="869"/>
    </row>
    <row r="11" spans="2:21" s="281" customFormat="1" ht="18.75" customHeight="1" thickBot="1">
      <c r="B11" s="953"/>
      <c r="C11" s="950"/>
      <c r="D11" s="705"/>
      <c r="E11" s="951"/>
      <c r="F11" s="702"/>
      <c r="G11" s="874"/>
      <c r="I11" s="723"/>
      <c r="J11" s="723"/>
      <c r="K11" s="954" t="s">
        <v>1598</v>
      </c>
      <c r="L11" s="2013">
        <f>K58+K94+K130+K166+K202+K238+K274+K310+K346+L3+L6</f>
        <v>24514.836363636357</v>
      </c>
      <c r="M11" s="2014"/>
      <c r="N11" s="869"/>
      <c r="O11" s="869"/>
      <c r="P11" s="869"/>
      <c r="Q11" s="869"/>
      <c r="R11" s="869"/>
      <c r="S11" s="869"/>
      <c r="T11" s="869"/>
      <c r="U11" s="869"/>
    </row>
    <row r="12" spans="2:21" s="281" customFormat="1" ht="18.75" customHeight="1" thickBot="1">
      <c r="F12" s="702"/>
      <c r="G12" s="874"/>
      <c r="I12" s="730"/>
      <c r="J12" s="730"/>
      <c r="K12" s="1134" t="s">
        <v>31</v>
      </c>
      <c r="L12" s="2015"/>
      <c r="M12" s="2016"/>
      <c r="N12" s="869"/>
      <c r="O12" s="869"/>
      <c r="P12" s="869"/>
      <c r="Q12" s="869"/>
      <c r="R12" s="869"/>
      <c r="S12" s="869"/>
      <c r="T12" s="869"/>
      <c r="U12" s="869"/>
    </row>
    <row r="13" spans="2:21" s="281" customFormat="1" ht="18.75" customHeight="1">
      <c r="F13" s="702"/>
      <c r="G13" s="874"/>
      <c r="H13" s="730"/>
      <c r="I13" s="723"/>
      <c r="J13" s="723"/>
      <c r="K13" s="730"/>
      <c r="L13" s="724"/>
      <c r="M13" s="724"/>
      <c r="N13" s="869"/>
      <c r="O13" s="869"/>
      <c r="P13" s="869"/>
      <c r="Q13" s="869"/>
      <c r="R13" s="869"/>
      <c r="S13" s="869"/>
      <c r="T13" s="869"/>
      <c r="U13" s="869"/>
    </row>
    <row r="14" spans="2:21" s="281" customFormat="1" ht="29.25" hidden="1" customHeight="1" outlineLevel="1" thickBot="1">
      <c r="F14" s="702"/>
      <c r="G14" s="874"/>
      <c r="H14" s="730"/>
      <c r="I14" s="730"/>
      <c r="J14" s="730"/>
      <c r="K14" s="2027" t="s">
        <v>1549</v>
      </c>
      <c r="L14" s="2028"/>
      <c r="M14" s="2029"/>
      <c r="N14" s="869"/>
      <c r="O14" s="869"/>
      <c r="P14" s="869"/>
      <c r="Q14" s="869"/>
      <c r="R14" s="869"/>
      <c r="S14" s="869"/>
      <c r="T14" s="869"/>
      <c r="U14" s="869"/>
    </row>
    <row r="15" spans="2:21" s="281" customFormat="1" ht="18.75" hidden="1" customHeight="1" outlineLevel="1">
      <c r="F15" s="702"/>
      <c r="G15" s="874"/>
      <c r="H15" s="730"/>
      <c r="I15" s="730"/>
      <c r="J15" s="730"/>
      <c r="K15" s="1150" t="s">
        <v>1547</v>
      </c>
      <c r="L15" s="2030"/>
      <c r="M15" s="2031"/>
      <c r="N15" s="869"/>
      <c r="O15" s="869"/>
      <c r="P15" s="869"/>
      <c r="Q15" s="869"/>
      <c r="R15" s="869"/>
      <c r="S15" s="869"/>
      <c r="T15" s="869"/>
      <c r="U15" s="869"/>
    </row>
    <row r="16" spans="2:21" s="281" customFormat="1" ht="18.75" hidden="1" customHeight="1" outlineLevel="1">
      <c r="F16" s="702"/>
      <c r="G16" s="874"/>
      <c r="H16" s="730"/>
      <c r="I16" s="730"/>
      <c r="J16" s="730"/>
      <c r="K16" s="1151" t="s">
        <v>1551</v>
      </c>
      <c r="L16" s="1153">
        <v>0.4</v>
      </c>
      <c r="M16" s="1154"/>
      <c r="N16" s="869"/>
      <c r="O16" s="869"/>
      <c r="P16" s="1149"/>
      <c r="Q16" s="869"/>
      <c r="R16" s="869"/>
      <c r="S16" s="869"/>
      <c r="T16" s="869"/>
      <c r="U16" s="869"/>
    </row>
    <row r="17" spans="2:28" s="281" customFormat="1" ht="18.75" hidden="1" customHeight="1" outlineLevel="1">
      <c r="F17" s="702"/>
      <c r="G17" s="874"/>
      <c r="H17" s="730"/>
      <c r="I17" s="730"/>
      <c r="J17" s="730"/>
      <c r="K17" s="1152" t="s">
        <v>1548</v>
      </c>
      <c r="L17" s="2032"/>
      <c r="M17" s="2033"/>
      <c r="N17" s="869"/>
      <c r="O17" s="869"/>
      <c r="P17" s="869"/>
      <c r="Q17" s="869"/>
      <c r="R17" s="869"/>
      <c r="S17" s="869"/>
      <c r="T17" s="869"/>
      <c r="U17" s="869"/>
    </row>
    <row r="18" spans="2:28" s="281" customFormat="1" ht="30.75" hidden="1" customHeight="1" outlineLevel="1" thickBot="1">
      <c r="F18" s="702"/>
      <c r="G18" s="874"/>
      <c r="H18" s="730"/>
      <c r="I18" s="730"/>
      <c r="J18" s="730"/>
      <c r="K18" s="1155" t="s">
        <v>1546</v>
      </c>
      <c r="L18" s="2001">
        <f>(L15+L17)*25+L16*M16</f>
        <v>0</v>
      </c>
      <c r="M18" s="2002"/>
      <c r="N18" s="869"/>
      <c r="O18" s="869"/>
      <c r="P18" s="869"/>
      <c r="Q18" s="869"/>
      <c r="R18" s="869"/>
      <c r="S18" s="869"/>
      <c r="T18" s="869"/>
      <c r="U18" s="869"/>
    </row>
    <row r="19" spans="2:28" s="281" customFormat="1" ht="27.75" hidden="1" customHeight="1" outlineLevel="1">
      <c r="F19" s="702"/>
      <c r="G19" s="874"/>
      <c r="I19" s="730"/>
      <c r="J19" s="730"/>
      <c r="N19" s="869"/>
      <c r="O19" s="869"/>
      <c r="P19" s="869"/>
      <c r="Q19" s="869"/>
      <c r="R19" s="869"/>
      <c r="S19" s="869"/>
      <c r="T19" s="869"/>
      <c r="U19" s="869"/>
    </row>
    <row r="20" spans="2:28" s="281" customFormat="1" ht="18.75" customHeight="1" collapsed="1">
      <c r="C20" s="1927" t="s">
        <v>1550</v>
      </c>
      <c r="D20" s="1927"/>
      <c r="E20" s="1927"/>
      <c r="F20" s="702"/>
      <c r="G20" s="874"/>
      <c r="N20" s="869"/>
      <c r="O20" s="869"/>
      <c r="P20" s="869"/>
      <c r="Q20" s="869"/>
      <c r="R20" s="869"/>
      <c r="S20" s="869"/>
      <c r="T20" s="869"/>
      <c r="U20" s="869"/>
    </row>
    <row r="21" spans="2:28" s="281" customFormat="1" ht="18.75" hidden="1" customHeight="1" outlineLevel="1">
      <c r="B21" s="704"/>
      <c r="C21" s="705"/>
      <c r="D21" s="705"/>
      <c r="F21" s="702"/>
      <c r="G21" s="874"/>
      <c r="H21" s="730"/>
      <c r="N21" s="869"/>
      <c r="O21" s="869"/>
      <c r="P21" s="869"/>
      <c r="Q21" s="869"/>
      <c r="R21" s="869"/>
      <c r="S21" s="869"/>
      <c r="T21" s="869"/>
      <c r="U21" s="869"/>
    </row>
    <row r="22" spans="2:28" s="281" customFormat="1" ht="18.75" hidden="1" customHeight="1" outlineLevel="1" thickBot="1">
      <c r="B22" s="704"/>
      <c r="C22" s="705"/>
      <c r="D22" s="705"/>
      <c r="F22" s="702"/>
      <c r="G22" s="874"/>
      <c r="H22" s="730"/>
      <c r="I22" s="730"/>
      <c r="J22" s="730"/>
      <c r="N22" s="869"/>
      <c r="O22" s="869"/>
      <c r="P22" s="869"/>
      <c r="Q22" s="869"/>
      <c r="R22" s="869"/>
      <c r="S22" s="869"/>
      <c r="T22" s="869"/>
      <c r="U22" s="869"/>
    </row>
    <row r="23" spans="2:28" s="281" customFormat="1" ht="337.5" hidden="1" customHeight="1" outlineLevel="1" thickBot="1">
      <c r="B23" s="2003" t="s">
        <v>1216</v>
      </c>
      <c r="C23" s="2004"/>
      <c r="D23" s="869"/>
      <c r="E23" s="869"/>
      <c r="F23" s="702"/>
      <c r="G23" s="874"/>
      <c r="H23" s="730"/>
      <c r="I23" s="730"/>
      <c r="J23" s="730"/>
      <c r="K23" s="730"/>
      <c r="L23" s="878"/>
      <c r="M23" s="878"/>
      <c r="N23" s="869"/>
      <c r="O23" s="869"/>
      <c r="P23" s="869"/>
      <c r="Q23" s="869"/>
      <c r="R23" s="869"/>
      <c r="S23" s="869"/>
      <c r="T23" s="960"/>
      <c r="U23" s="960"/>
    </row>
    <row r="24" spans="2:28" s="281" customFormat="1" ht="18.75" customHeight="1" collapsed="1" thickBot="1">
      <c r="B24" s="285"/>
      <c r="C24" s="1927" t="s">
        <v>1369</v>
      </c>
      <c r="D24" s="1927"/>
      <c r="E24" s="1927"/>
      <c r="F24" s="309"/>
      <c r="H24" s="1132"/>
      <c r="I24" s="730"/>
      <c r="J24" s="730"/>
      <c r="K24" s="1132"/>
      <c r="L24" s="869"/>
      <c r="M24" s="869"/>
      <c r="N24" s="869"/>
      <c r="O24" s="869"/>
      <c r="P24" s="869"/>
      <c r="Q24" s="869"/>
      <c r="R24" s="869"/>
      <c r="S24" s="869"/>
      <c r="T24" s="960"/>
      <c r="U24" s="960"/>
    </row>
    <row r="25" spans="2:28" s="320" customFormat="1" ht="37.5" customHeight="1" outlineLevel="1" thickBot="1">
      <c r="B25" s="683" t="s">
        <v>1430</v>
      </c>
      <c r="C25" s="1999" t="s">
        <v>12</v>
      </c>
      <c r="D25" s="2000"/>
      <c r="E25" s="2000"/>
      <c r="F25" s="315" t="s">
        <v>13</v>
      </c>
      <c r="G25" s="955" t="s">
        <v>14</v>
      </c>
      <c r="H25" s="956" t="s">
        <v>95</v>
      </c>
      <c r="I25" s="956" t="s">
        <v>96</v>
      </c>
      <c r="J25" s="957" t="s">
        <v>97</v>
      </c>
      <c r="K25" s="1951" t="s">
        <v>98</v>
      </c>
      <c r="L25" s="1952"/>
      <c r="M25" s="1953"/>
      <c r="N25" s="319"/>
      <c r="O25" s="1954" t="s">
        <v>1396</v>
      </c>
      <c r="P25" s="1955"/>
      <c r="Q25" s="319"/>
      <c r="R25" s="1030" t="s">
        <v>491</v>
      </c>
      <c r="S25" s="869"/>
      <c r="T25" s="1967"/>
      <c r="U25" s="1967"/>
      <c r="X25" s="961"/>
      <c r="Y25" s="961"/>
      <c r="Z25" s="961"/>
      <c r="AA25" s="961"/>
      <c r="AB25" s="961"/>
    </row>
    <row r="26" spans="2:28" s="329" customFormat="1" ht="17.45" customHeight="1" outlineLevel="1">
      <c r="B26" s="819" t="s">
        <v>23</v>
      </c>
      <c r="C26" s="1089" t="s">
        <v>369</v>
      </c>
      <c r="D26" s="1172"/>
      <c r="E26" s="1127"/>
      <c r="F26" s="1173">
        <f t="shared" ref="F26" si="0">IFERROR(IF(C26="","",VLOOKUP(C26,ProductLookup,2,FALSE)),0)</f>
        <v>55</v>
      </c>
      <c r="G26" s="1005">
        <v>4</v>
      </c>
      <c r="H26" s="1009">
        <f t="shared" ref="H26:H34" si="1">IF(F26="","",F26*G26)</f>
        <v>220</v>
      </c>
      <c r="I26" s="966">
        <f>IF(F26="","", H26/(1-M58))</f>
        <v>399.99999999999994</v>
      </c>
      <c r="J26" s="1129" t="str" cm="1">
        <f t="array" ref="J26">IF(C26="","",_xlfn._xlws.FILTER(Products!C5:C500,Products!A5:A500=C26,""))</f>
        <v>https://www.leisuretec.co.uk/product/ovo5t-white-5-2way-oval-speaker-bracket-100v16ohm-80w-webapa00074</v>
      </c>
      <c r="K26" s="1934"/>
      <c r="L26" s="1934"/>
      <c r="M26" s="1935"/>
      <c r="N26" s="285"/>
      <c r="O26" s="1942" t="s">
        <v>1490</v>
      </c>
      <c r="P26" s="1943"/>
      <c r="Q26" s="285"/>
      <c r="R26" s="1025"/>
      <c r="S26" s="711"/>
      <c r="T26" s="1966"/>
      <c r="U26" s="1966"/>
      <c r="X26" s="961"/>
      <c r="Y26" s="961"/>
      <c r="Z26" s="961"/>
      <c r="AA26" s="961"/>
      <c r="AB26" s="961"/>
    </row>
    <row r="27" spans="2:28" ht="17.45" customHeight="1" outlineLevel="1" thickBot="1">
      <c r="B27" s="765"/>
      <c r="C27" s="1095" t="s">
        <v>371</v>
      </c>
      <c r="D27" s="1075"/>
      <c r="E27" s="1174"/>
      <c r="F27" s="1171">
        <f t="shared" ref="F27" si="2">IFERROR(IF(C27="","",VLOOKUP(C27,ProductLookup,2,FALSE)),0)</f>
        <v>55</v>
      </c>
      <c r="G27" s="529"/>
      <c r="H27" s="1008">
        <f t="shared" si="1"/>
        <v>0</v>
      </c>
      <c r="I27" s="968">
        <f>IF(F27="","", H27/(1-M58))</f>
        <v>0</v>
      </c>
      <c r="J27" s="1130" t="str" cm="1">
        <f t="array" ref="J27">IF(C27="","",_xlfn._xlws.FILTER(Products!C6:C501,Products!A6:A501=C27,""))</f>
        <v>https://www.leisuretec.co.uk/product/ovo5t-black--5-2way-oval-speaker-bracket-100v16ohm-80w-webapa00073</v>
      </c>
      <c r="K27" s="1928"/>
      <c r="L27" s="1928"/>
      <c r="M27" s="1929"/>
      <c r="N27" s="281"/>
      <c r="O27" s="1944"/>
      <c r="P27" s="1945"/>
      <c r="Q27" s="281"/>
      <c r="R27" s="1026"/>
      <c r="S27" s="713"/>
      <c r="T27" s="1966"/>
      <c r="U27" s="1966"/>
      <c r="X27" s="961"/>
      <c r="Y27" s="961"/>
      <c r="Z27" s="961"/>
      <c r="AA27" s="961"/>
      <c r="AB27" s="961"/>
    </row>
    <row r="28" spans="2:28" ht="17.45" customHeight="1" outlineLevel="1" thickBot="1">
      <c r="B28" s="1175" t="s">
        <v>21</v>
      </c>
      <c r="C28" s="1176" t="s">
        <v>1286</v>
      </c>
      <c r="D28" s="1177"/>
      <c r="E28" s="1178"/>
      <c r="F28" s="1179">
        <f t="shared" ref="F28" si="3">IFERROR(IF(C28="","",VLOOKUP(C28,ProductLookup,2,FALSE)),0)</f>
        <v>250</v>
      </c>
      <c r="G28" s="1180">
        <v>1</v>
      </c>
      <c r="H28" s="1181">
        <f t="shared" si="1"/>
        <v>250</v>
      </c>
      <c r="I28" s="1182">
        <f>IF(F28="","", H28/(1-M58))</f>
        <v>454.5454545454545</v>
      </c>
      <c r="J28" s="1183" t="str" cm="1">
        <f t="array" ref="J28">IF(C28="","",_xlfn._xlws.FILTER(Products!C7:C502,Products!A7:A502=C28,""))</f>
        <v xml:space="preserve"> </v>
      </c>
      <c r="K28" s="1982"/>
      <c r="L28" s="1982"/>
      <c r="M28" s="1983"/>
      <c r="N28" s="281"/>
      <c r="O28" s="1944"/>
      <c r="P28" s="1945"/>
      <c r="Q28" s="281"/>
      <c r="R28" s="1027"/>
      <c r="S28" s="713"/>
      <c r="T28" s="1966"/>
      <c r="U28" s="1966"/>
      <c r="X28" s="961"/>
      <c r="Y28" s="961"/>
      <c r="Z28" s="961"/>
      <c r="AA28" s="961"/>
      <c r="AB28" s="961"/>
    </row>
    <row r="29" spans="2:28" ht="17.45" customHeight="1" outlineLevel="1" thickBot="1">
      <c r="B29" s="761" t="s">
        <v>1559</v>
      </c>
      <c r="C29" s="1184" t="s">
        <v>386</v>
      </c>
      <c r="D29" s="1185"/>
      <c r="E29" s="1186"/>
      <c r="F29" s="1187">
        <f t="shared" ref="F29" si="4">IFERROR(IF(C29="","",VLOOKUP(C29,ProductLookup,2,FALSE)),0)</f>
        <v>125</v>
      </c>
      <c r="G29" s="1188">
        <v>1</v>
      </c>
      <c r="H29" s="1189">
        <f t="shared" si="1"/>
        <v>125</v>
      </c>
      <c r="I29" s="1190">
        <f>IF(F29="","", H29/(1-M58))</f>
        <v>227.27272727272725</v>
      </c>
      <c r="J29" s="1191" t="str" cm="1">
        <f t="array" ref="J29">IF(C29="","",_xlfn._xlws.FILTER(Products!C8:C503,Products!A8:A503=C29,""))</f>
        <v>https://cpc.farnell.com/pulse/rmx112/12-channel-line-mixer-with-priority/dp/DP34790?mckv=sshopping_dc|pcrid|605262956605|kword||match||plid||slid||product|DP34790|pgrid|138313685415|ptaid|pla-1927097517742|&amp;CMP=KNC-GUK-CPC-SHOPPING-9262013734-138313685415-DP34790&amp;s_kwcid=AL!5616!3!605262956605!!!network}!1927097517742!&amp;gad_source=1&amp;gad_campaignid=9262013734&amp;gbraid=0AAAAAD_m6B3FYM0ZEvJEsj8zQeUjZkRKg&amp;gclid=CjwKCAjw24vBBhABEiwANFG7yz42N5ImZQD30Q1JbBUeASMsvU5afadMSI0ZVeJz8bLK5DQSqWtlThoCSocQAvD_BwE</v>
      </c>
      <c r="K29" s="1976"/>
      <c r="L29" s="1976"/>
      <c r="M29" s="1977"/>
      <c r="N29" s="281"/>
      <c r="O29" s="1944"/>
      <c r="P29" s="1945"/>
      <c r="Q29" s="281"/>
      <c r="R29" s="1026"/>
      <c r="S29" s="715"/>
      <c r="T29" s="1966"/>
      <c r="U29" s="1966"/>
      <c r="X29" s="961"/>
      <c r="Y29" s="961"/>
      <c r="Z29" s="961"/>
      <c r="AA29" s="961"/>
      <c r="AB29" s="961"/>
    </row>
    <row r="30" spans="2:28" ht="17.45" customHeight="1" outlineLevel="1">
      <c r="B30" s="819" t="s">
        <v>1552</v>
      </c>
      <c r="C30" s="1089" t="s">
        <v>1350</v>
      </c>
      <c r="D30" s="1081"/>
      <c r="E30" s="1082"/>
      <c r="F30" s="1192">
        <f t="shared" ref="F30" si="5">IFERROR(IF(C30="","",VLOOKUP(C30,ProductLookup,2,FALSE)),0)</f>
        <v>262.5</v>
      </c>
      <c r="G30" s="1034"/>
      <c r="H30" s="1006">
        <f t="shared" si="1"/>
        <v>0</v>
      </c>
      <c r="I30" s="1193">
        <f>IF(F30="","", H30/(1-M58))</f>
        <v>0</v>
      </c>
      <c r="J30" s="1194" t="str" cm="1">
        <f t="array" ref="J30">IF(C30="","",_xlfn._xlws.FILTER(Products!C9:C504,Products!A9:A504=C30,""))</f>
        <v>https://amzn.eu/d/95KYjo6</v>
      </c>
      <c r="K30" s="1934"/>
      <c r="L30" s="1934"/>
      <c r="M30" s="1935"/>
      <c r="N30" s="281"/>
      <c r="O30" s="1946"/>
      <c r="P30" s="1947"/>
      <c r="Q30" s="281"/>
      <c r="R30" s="1027"/>
      <c r="S30" s="713"/>
      <c r="T30" s="1146"/>
      <c r="U30" s="1146"/>
      <c r="X30" s="961"/>
      <c r="Y30" s="961"/>
      <c r="Z30" s="961"/>
      <c r="AA30" s="961"/>
      <c r="AB30" s="961"/>
    </row>
    <row r="31" spans="2:28" ht="17.45" customHeight="1" outlineLevel="1">
      <c r="B31" s="692"/>
      <c r="C31" s="1092" t="s">
        <v>258</v>
      </c>
      <c r="D31" s="1085"/>
      <c r="E31" s="1088"/>
      <c r="F31" s="1041">
        <f t="shared" ref="F31:F32" si="6">IFERROR(IF(C31="","",VLOOKUP(C31,ProductLookup,2,FALSE)),0)</f>
        <v>42</v>
      </c>
      <c r="G31" s="1042"/>
      <c r="H31" s="1043">
        <f t="shared" si="1"/>
        <v>0</v>
      </c>
      <c r="I31" s="1044">
        <f>IF(F31="","", H31/(1-M58))</f>
        <v>0</v>
      </c>
      <c r="J31" s="1045"/>
      <c r="K31" s="1936"/>
      <c r="L31" s="1936"/>
      <c r="M31" s="1937"/>
      <c r="N31" s="281"/>
      <c r="O31" s="1930"/>
      <c r="P31" s="1931"/>
      <c r="Q31" s="281"/>
      <c r="R31" s="1026"/>
      <c r="S31" s="713"/>
      <c r="T31" s="1146"/>
      <c r="U31" s="1146"/>
      <c r="X31" s="961"/>
      <c r="Y31" s="961"/>
      <c r="Z31" s="961"/>
      <c r="AA31" s="961"/>
      <c r="AB31" s="961"/>
    </row>
    <row r="32" spans="2:28" ht="17.45" customHeight="1" outlineLevel="1">
      <c r="B32" s="692"/>
      <c r="C32" s="1091" t="s">
        <v>375</v>
      </c>
      <c r="D32" s="1059"/>
      <c r="E32" s="1060"/>
      <c r="F32" s="979">
        <f t="shared" si="6"/>
        <v>135.5</v>
      </c>
      <c r="G32" s="1004"/>
      <c r="H32" s="976">
        <f t="shared" si="1"/>
        <v>0</v>
      </c>
      <c r="I32" s="958">
        <f>IF(F32="","", H32/(1-M58))</f>
        <v>0</v>
      </c>
      <c r="J32" s="990" t="str" cm="1">
        <f t="array" ref="J32">IF(C32="","",_xlfn._xlws.FILTER(Products!C11:C506,Products!A11:A506=C32,""))</f>
        <v>https://cpc.farnell.com/samsung/sm-x210nzaeeub/tablet-11-64gb-tab-a9-wifi/dp/SB08356?mckv=sshopping_dc|pcrid|718186332926|kword||match||plid||slid||product|SB08356|pgrid|164437940330|ptaid|pla-2380779066852|&amp;CMP=KNC-GUK-CPC-SHOPPING-9262013734-164437940330-SB08356&amp;s_kwcid=AL!5616!3!718186332926!!!network}!2380779066852!&amp;gad_source=1&amp;gad_campaignid=9262013734&amp;gbraid=0AAAAAD_m6B1YZvH6mLqFRZ_ck9GlQaE_P&amp;gclid=Cj0KCQjw0LDBBhCnARIsAMpYlAokomA-pcjiuxaxtDaXwO_EyeD1LiiHjTE5JY3NCPJ-_72zt_Tp4FkaAkjAEALw_wcB</v>
      </c>
      <c r="K32" s="1938"/>
      <c r="L32" s="1938"/>
      <c r="M32" s="1939"/>
      <c r="N32" s="281"/>
      <c r="O32" s="1932"/>
      <c r="P32" s="1933"/>
      <c r="Q32" s="281"/>
      <c r="R32" s="1027"/>
      <c r="S32" s="717"/>
      <c r="T32" s="1146"/>
      <c r="U32" s="1146"/>
      <c r="X32" s="961"/>
      <c r="Y32" s="961"/>
      <c r="Z32" s="961"/>
      <c r="AA32" s="961"/>
      <c r="AB32" s="961"/>
    </row>
    <row r="33" spans="2:31" ht="17.45" customHeight="1" outlineLevel="1" thickBot="1">
      <c r="B33" s="765"/>
      <c r="C33" s="1095" t="s">
        <v>1142</v>
      </c>
      <c r="D33" s="1055"/>
      <c r="E33" s="1159"/>
      <c r="F33" s="1171">
        <f t="shared" ref="F33:F34" si="7">IFERROR(IF(C33="","",VLOOKUP(C33,ProductLookup,2,FALSE)),0)</f>
        <v>19</v>
      </c>
      <c r="G33" s="529"/>
      <c r="H33" s="1008">
        <f t="shared" si="1"/>
        <v>0</v>
      </c>
      <c r="I33" s="968">
        <f>IF(F33="","", H33/(1-M58))</f>
        <v>0</v>
      </c>
      <c r="J33" s="1130"/>
      <c r="K33" s="1928"/>
      <c r="L33" s="1928"/>
      <c r="M33" s="1929"/>
      <c r="N33" s="281"/>
      <c r="O33" s="1923"/>
      <c r="P33" s="1924"/>
      <c r="Q33" s="281"/>
      <c r="R33" s="1026"/>
      <c r="S33" s="719"/>
      <c r="T33" s="1146"/>
      <c r="U33" s="1146"/>
      <c r="X33" s="961"/>
      <c r="Y33" s="961"/>
      <c r="Z33" s="961"/>
      <c r="AA33" s="961"/>
      <c r="AB33" s="961"/>
    </row>
    <row r="34" spans="2:31" ht="17.45" customHeight="1" outlineLevel="1">
      <c r="B34" s="819" t="s">
        <v>1553</v>
      </c>
      <c r="C34" s="1195" t="s">
        <v>1453</v>
      </c>
      <c r="D34" s="1196"/>
      <c r="E34" s="1197"/>
      <c r="F34" s="1013">
        <f t="shared" si="7"/>
        <v>240</v>
      </c>
      <c r="G34" s="1005"/>
      <c r="H34" s="1009">
        <f t="shared" si="1"/>
        <v>0</v>
      </c>
      <c r="I34" s="966">
        <f>IF(F34="","", H34/(1-M58))</f>
        <v>0</v>
      </c>
      <c r="J34" s="1129" t="str" cm="1">
        <f t="array" ref="J34">IF(C34="","",_xlfn._xlws.FILTER(Products!C13:C508,Products!A13:A508=C34,""))</f>
        <v xml:space="preserve"> </v>
      </c>
      <c r="K34" s="1934"/>
      <c r="L34" s="1934"/>
      <c r="M34" s="1935"/>
      <c r="N34" s="281"/>
      <c r="O34" s="1930"/>
      <c r="P34" s="1931"/>
      <c r="Q34" s="281"/>
      <c r="R34" s="1027"/>
      <c r="S34" s="704"/>
      <c r="T34" s="1146"/>
      <c r="U34" s="1146"/>
      <c r="X34" s="961"/>
      <c r="Y34" s="961"/>
      <c r="Z34" s="961"/>
      <c r="AA34" s="961"/>
      <c r="AB34" s="961"/>
    </row>
    <row r="35" spans="2:31" ht="17.45" customHeight="1" outlineLevel="1">
      <c r="B35" s="692"/>
      <c r="C35" s="1090" t="s">
        <v>1322</v>
      </c>
      <c r="D35" s="1062"/>
      <c r="E35" s="1063"/>
      <c r="F35" s="977">
        <f t="shared" ref="F35" si="8">IFERROR(IF(C35="","",VLOOKUP(C35,ProductLookup,2,FALSE)),0)</f>
        <v>49</v>
      </c>
      <c r="G35" s="1003"/>
      <c r="H35" s="975">
        <f>IF(F35="","",F35*G35)</f>
        <v>0</v>
      </c>
      <c r="I35" s="959">
        <f>IF(F35="","", H35/(1-M58))</f>
        <v>0</v>
      </c>
      <c r="J35" s="991" t="str" cm="1">
        <f t="array" ref="J35">IF(C35="","",_xlfn._xlws.FILTER(Products!C14:C509,Products!A14:A509=C35,""))</f>
        <v xml:space="preserve"> </v>
      </c>
      <c r="K35" s="1995"/>
      <c r="L35" s="1996"/>
      <c r="M35" s="1997"/>
      <c r="N35" s="281"/>
      <c r="O35" s="1932"/>
      <c r="P35" s="1933"/>
      <c r="Q35" s="281"/>
      <c r="R35" s="1026"/>
      <c r="S35" s="1001"/>
      <c r="T35" s="1146"/>
      <c r="U35" s="1146"/>
      <c r="X35" s="961"/>
      <c r="Y35" s="961"/>
      <c r="Z35" s="961"/>
      <c r="AA35" s="961"/>
      <c r="AB35" s="961"/>
    </row>
    <row r="36" spans="2:31" ht="17.45" customHeight="1" outlineLevel="1">
      <c r="B36" s="692"/>
      <c r="C36" s="1091" t="s">
        <v>506</v>
      </c>
      <c r="D36" s="1059"/>
      <c r="E36" s="1060"/>
      <c r="F36" s="979">
        <f t="shared" ref="F36" si="9">IFERROR(IF(C36="","",VLOOKUP(C36,ProductLookup,2,FALSE)),0)</f>
        <v>215</v>
      </c>
      <c r="G36" s="1004"/>
      <c r="H36" s="976">
        <f>IF(F36="","",F36*G36)</f>
        <v>0</v>
      </c>
      <c r="I36" s="958">
        <f>IF(F36="","", H36/(1-M58))</f>
        <v>0</v>
      </c>
      <c r="J36" s="990" cm="1">
        <f t="array" ref="J36">IF(C36="","",_xlfn._xlws.FILTER(Products!C15:C510,Products!A15:A510=C36,""))</f>
        <v>0</v>
      </c>
      <c r="K36" s="1938"/>
      <c r="L36" s="1938"/>
      <c r="M36" s="1939"/>
      <c r="N36" s="281"/>
      <c r="O36" s="1923"/>
      <c r="P36" s="1924"/>
      <c r="Q36" s="281"/>
      <c r="R36" s="1027"/>
      <c r="S36" s="960"/>
      <c r="T36" s="1146"/>
      <c r="U36" s="1146"/>
      <c r="X36" s="961"/>
      <c r="Y36" s="961"/>
      <c r="Z36" s="961"/>
      <c r="AA36" s="961"/>
      <c r="AB36" s="961"/>
    </row>
    <row r="37" spans="2:31" ht="17.45" customHeight="1" outlineLevel="1">
      <c r="B37" s="692"/>
      <c r="C37" s="1090" t="s">
        <v>229</v>
      </c>
      <c r="D37" s="1062"/>
      <c r="E37" s="1063"/>
      <c r="F37" s="977">
        <f>IFERROR(IF(C37="","",VLOOKUP(C37,ProductLookup,2,FALSE)),0)</f>
        <v>385</v>
      </c>
      <c r="G37" s="1003"/>
      <c r="H37" s="975">
        <f t="shared" ref="H37:H46" si="10">IF(F37="","",F37*G37)</f>
        <v>0</v>
      </c>
      <c r="I37" s="959">
        <f>IF(F37="","", H37/(1-M58))</f>
        <v>0</v>
      </c>
      <c r="J37" s="991" t="str" cm="1">
        <f t="array" ref="J37">IF(C37="","",_xlfn._xlws.FILTER(Products!C16:C511,Products!A16:A511=C37,""))</f>
        <v xml:space="preserve"> </v>
      </c>
      <c r="K37" s="1936"/>
      <c r="L37" s="1936"/>
      <c r="M37" s="1937"/>
      <c r="N37" s="281"/>
      <c r="O37" s="1930"/>
      <c r="P37" s="1931"/>
      <c r="Q37" s="281"/>
      <c r="R37" s="1026"/>
      <c r="S37" s="960"/>
      <c r="T37" s="1146"/>
      <c r="U37" s="1146"/>
      <c r="X37" s="961"/>
      <c r="Y37" s="961"/>
      <c r="Z37" s="961"/>
      <c r="AA37" s="961"/>
      <c r="AB37" s="961"/>
    </row>
    <row r="38" spans="2:31" ht="17.45" customHeight="1" outlineLevel="1" thickBot="1">
      <c r="B38" s="692"/>
      <c r="C38" s="1160" t="s">
        <v>1557</v>
      </c>
      <c r="D38" s="1161"/>
      <c r="E38" s="1162"/>
      <c r="F38" s="979">
        <f>IFERROR(IF(C38="","",VLOOKUP(C38,ProductLookup,2,FALSE)),0)</f>
        <v>94</v>
      </c>
      <c r="G38" s="1199"/>
      <c r="H38" s="976">
        <f t="shared" si="10"/>
        <v>0</v>
      </c>
      <c r="I38" s="958">
        <f>IF(F38="","", H38/(1-M58))</f>
        <v>0</v>
      </c>
      <c r="J38" s="990" t="str" cm="1">
        <f t="array" ref="J38">IF(C38="","",_xlfn._xlws.FILTER(Products!C17:C512,Products!A17:A512=C38,""))</f>
        <v xml:space="preserve"> </v>
      </c>
      <c r="K38" s="1984"/>
      <c r="L38" s="1984"/>
      <c r="M38" s="1985"/>
      <c r="N38" s="281"/>
      <c r="O38" s="1932"/>
      <c r="P38" s="1933"/>
      <c r="Q38" s="281"/>
      <c r="R38" s="1027"/>
      <c r="S38" s="960"/>
      <c r="T38" s="1146"/>
      <c r="U38" s="1146"/>
      <c r="X38" s="961"/>
      <c r="Y38" s="961"/>
      <c r="Z38" s="961"/>
      <c r="AA38" s="961"/>
      <c r="AB38" s="961"/>
    </row>
    <row r="39" spans="2:31" ht="17.45" customHeight="1" outlineLevel="1">
      <c r="B39" s="819" t="s">
        <v>1558</v>
      </c>
      <c r="C39" s="1163" t="s">
        <v>235</v>
      </c>
      <c r="D39" s="1243"/>
      <c r="E39" s="1243"/>
      <c r="F39" s="119">
        <f>IFERROR(IF(C39="","",VLOOKUP(C39,ProductLookup,2,FALSE)),0)</f>
        <v>17.5</v>
      </c>
      <c r="G39" s="113"/>
      <c r="H39" s="119">
        <f t="shared" si="10"/>
        <v>0</v>
      </c>
      <c r="I39" s="1244">
        <f>IF(F39="","", H39/(1-M58))</f>
        <v>0</v>
      </c>
      <c r="J39" s="1245" t="str" cm="1">
        <f t="array" ref="J39">IF(C39="","",_xlfn._xlws.FILTER(Products!C18:C513,Products!A18:A513=C39,""))</f>
        <v xml:space="preserve"> </v>
      </c>
      <c r="K39" s="1978"/>
      <c r="L39" s="1978"/>
      <c r="M39" s="1979"/>
      <c r="N39" s="281"/>
      <c r="O39" s="1923"/>
      <c r="P39" s="1924"/>
      <c r="Q39" s="281"/>
      <c r="R39" s="1026"/>
      <c r="S39" s="869"/>
      <c r="T39" s="1146"/>
      <c r="U39" s="1146"/>
      <c r="X39" s="961"/>
      <c r="Y39" s="961"/>
      <c r="Z39" s="961"/>
      <c r="AA39" s="961"/>
      <c r="AB39" s="961"/>
    </row>
    <row r="40" spans="2:31" ht="17.45" customHeight="1" outlineLevel="1" thickBot="1">
      <c r="B40" s="1242"/>
      <c r="C40" s="1251" t="s">
        <v>1580</v>
      </c>
      <c r="D40" s="1246"/>
      <c r="E40" s="1246"/>
      <c r="F40" s="108">
        <f t="shared" ref="F40:F42" si="11">IFERROR(IF(C40="","",VLOOKUP(C40,ProductLookup,2,FALSE)),0)</f>
        <v>15.83</v>
      </c>
      <c r="G40" s="1252"/>
      <c r="H40" s="108">
        <f t="shared" si="10"/>
        <v>0</v>
      </c>
      <c r="I40" s="1247">
        <f>IF(F40="","", H40/(1-M58))</f>
        <v>0</v>
      </c>
      <c r="J40" s="1248"/>
      <c r="K40" s="1986"/>
      <c r="L40" s="1986"/>
      <c r="M40" s="1987"/>
      <c r="N40" s="281"/>
      <c r="O40" s="1930"/>
      <c r="P40" s="1931"/>
      <c r="Q40" s="281"/>
      <c r="R40" s="1027"/>
      <c r="S40" s="869"/>
      <c r="T40" s="1146"/>
      <c r="U40" s="1146"/>
      <c r="X40" s="961"/>
      <c r="Y40" s="961"/>
      <c r="Z40" s="961"/>
      <c r="AA40" s="961"/>
      <c r="AB40" s="961"/>
    </row>
    <row r="41" spans="2:31" ht="17.45" customHeight="1" outlineLevel="1">
      <c r="B41" s="692" t="s">
        <v>1554</v>
      </c>
      <c r="C41" s="1163" t="s">
        <v>279</v>
      </c>
      <c r="D41" s="1164"/>
      <c r="E41" s="1165"/>
      <c r="F41" s="1166">
        <f t="shared" si="11"/>
        <v>40</v>
      </c>
      <c r="G41" s="1167">
        <v>1</v>
      </c>
      <c r="H41" s="1168">
        <f t="shared" si="10"/>
        <v>40</v>
      </c>
      <c r="I41" s="1169">
        <f>IF(F41="","", H41/(1-M58))</f>
        <v>72.72727272727272</v>
      </c>
      <c r="J41" s="1170"/>
      <c r="K41" s="1978" t="s">
        <v>1556</v>
      </c>
      <c r="L41" s="1978"/>
      <c r="M41" s="1979"/>
      <c r="N41" s="281"/>
      <c r="O41" s="1932"/>
      <c r="P41" s="1933"/>
      <c r="Q41" s="281"/>
      <c r="R41" s="1026"/>
      <c r="S41" s="869"/>
      <c r="T41" s="1146"/>
      <c r="U41" s="1146"/>
      <c r="X41" s="961"/>
      <c r="Y41" s="961"/>
      <c r="Z41" s="961"/>
      <c r="AA41" s="961"/>
      <c r="AB41" s="961"/>
    </row>
    <row r="42" spans="2:31" ht="17.45" customHeight="1" outlineLevel="1">
      <c r="B42" s="692"/>
      <c r="C42" s="1091" t="s">
        <v>365</v>
      </c>
      <c r="D42" s="1059"/>
      <c r="E42" s="1060"/>
      <c r="F42" s="1249">
        <f t="shared" si="11"/>
        <v>125</v>
      </c>
      <c r="G42" s="99"/>
      <c r="H42" s="1051">
        <f t="shared" si="10"/>
        <v>0</v>
      </c>
      <c r="I42" s="1052">
        <f>IF(F42="","", H42/(1-M58))</f>
        <v>0</v>
      </c>
      <c r="J42" s="1053" t="str" cm="1">
        <f t="array" ref="J42">IF(C42="","",_xlfn._xlws.FILTER(Products!C21:C516,Products!A21:A516=C42,""))</f>
        <v>https://www.amazon.co.uk/WiiM-Pro-Chromecast-Multiroom-assistant-Black/dp/B0BJDY6D1W/ref=asc_df_B0BJDY6D1W?mcid=2d7c60c2d9f331299151c9a2ef0c491f&amp;tag=googshopuk-21&amp;linkCode=df0&amp;hvadid=696452133737&amp;hvpos=&amp;hvnetw=g&amp;hvrand=8744989286051280431&amp;hvpone=&amp;hvptwo=&amp;hvqmt=&amp;hvdev=c&amp;hvdvcmdl=&amp;hvlocint=&amp;hvlocphy=9045657&amp;hvtargid=pla-1931541672408&amp;gad_source=1&amp;th=1</v>
      </c>
      <c r="K42" s="1938" t="s">
        <v>1560</v>
      </c>
      <c r="L42" s="1938"/>
      <c r="M42" s="1939"/>
      <c r="N42" s="281"/>
      <c r="O42" s="1923"/>
      <c r="P42" s="1924"/>
      <c r="Q42" s="281"/>
      <c r="R42" s="1027"/>
      <c r="S42" s="869"/>
      <c r="T42" s="1146"/>
      <c r="U42" s="1146"/>
      <c r="X42" s="961"/>
      <c r="Y42" s="961"/>
      <c r="Z42" s="961"/>
      <c r="AA42" s="961"/>
      <c r="AB42" s="961"/>
    </row>
    <row r="43" spans="2:31" ht="17.45" customHeight="1" outlineLevel="1" thickBot="1">
      <c r="B43" s="692"/>
      <c r="C43" s="1203" t="s">
        <v>238</v>
      </c>
      <c r="D43" s="1204"/>
      <c r="E43" s="1205"/>
      <c r="F43" s="1250">
        <f t="shared" ref="F43" si="12">IFERROR(IF(C43="","",VLOOKUP(C43,ProductLookup,2,FALSE)),0)</f>
        <v>265</v>
      </c>
      <c r="G43" s="1206"/>
      <c r="H43" s="1207">
        <f t="shared" si="10"/>
        <v>0</v>
      </c>
      <c r="I43" s="1208">
        <f>IF(F43="","", H43/(1-M58))</f>
        <v>0</v>
      </c>
      <c r="J43" s="1209" t="str" cm="1">
        <f t="array" ref="J43">IF(C43="","",_xlfn._xlws.FILTER(Products!C22:C517,Products!A22:A517=C43,""))</f>
        <v xml:space="preserve"> </v>
      </c>
      <c r="K43" s="1980"/>
      <c r="L43" s="1980"/>
      <c r="M43" s="1981"/>
      <c r="N43" s="281"/>
      <c r="O43" s="1930"/>
      <c r="P43" s="1931"/>
      <c r="Q43" s="281"/>
      <c r="R43" s="1026"/>
      <c r="S43" s="869"/>
      <c r="T43" s="1146"/>
      <c r="U43" s="1146"/>
      <c r="X43" s="961"/>
      <c r="Y43" s="961"/>
      <c r="Z43" s="961"/>
      <c r="AA43" s="961"/>
      <c r="AB43" s="961"/>
    </row>
    <row r="44" spans="2:31" ht="17.45" customHeight="1" outlineLevel="1">
      <c r="B44" s="819" t="s">
        <v>1555</v>
      </c>
      <c r="C44" s="1089" t="s">
        <v>1139</v>
      </c>
      <c r="D44" s="1081"/>
      <c r="E44" s="1082"/>
      <c r="F44" s="1192">
        <f t="shared" ref="F44" si="13">IFERROR(IF(C44="","",VLOOKUP(C44,ProductLookup,2,FALSE)),0)</f>
        <v>235</v>
      </c>
      <c r="G44" s="111">
        <v>1</v>
      </c>
      <c r="H44" s="1006">
        <f t="shared" si="10"/>
        <v>235</v>
      </c>
      <c r="I44" s="1193">
        <f>IF(F44="","", H44/(1-M58))</f>
        <v>427.27272727272725</v>
      </c>
      <c r="J44" s="1194" t="str" cm="1">
        <f t="array" ref="J44">IF(C44="","",_xlfn._xlws.FILTER(Products!C23:C518,Products!A23:A518=C44,""))</f>
        <v xml:space="preserve"> </v>
      </c>
      <c r="K44" s="1934" t="s">
        <v>1570</v>
      </c>
      <c r="L44" s="1934"/>
      <c r="M44" s="1935"/>
      <c r="N44" s="281"/>
      <c r="O44" s="1932"/>
      <c r="P44" s="1933"/>
      <c r="Q44" s="281"/>
      <c r="R44" s="1027"/>
      <c r="S44" s="869"/>
      <c r="T44" s="1146"/>
      <c r="U44" s="1146"/>
      <c r="V44" s="961"/>
      <c r="W44" s="961"/>
      <c r="X44" s="961"/>
      <c r="Y44" s="961"/>
      <c r="Z44" s="961"/>
      <c r="AA44" s="961"/>
      <c r="AB44" s="961"/>
      <c r="AC44" s="961"/>
      <c r="AD44" s="961"/>
      <c r="AE44" s="961"/>
    </row>
    <row r="45" spans="2:31" ht="17.45" customHeight="1" outlineLevel="1" thickBot="1">
      <c r="B45" s="765"/>
      <c r="C45" s="1203" t="s">
        <v>242</v>
      </c>
      <c r="D45" s="1204"/>
      <c r="E45" s="1205"/>
      <c r="F45" s="1250">
        <f t="shared" ref="F45" si="14">IFERROR(IF(C45="","",VLOOKUP(C45,ProductLookup,2,FALSE)),0)</f>
        <v>363</v>
      </c>
      <c r="G45" s="1206"/>
      <c r="H45" s="1207">
        <f t="shared" si="10"/>
        <v>0</v>
      </c>
      <c r="I45" s="1208">
        <f>IF(F45="","", H45/(1-M58))</f>
        <v>0</v>
      </c>
      <c r="J45" s="1209" t="str" cm="1">
        <f t="array" ref="J45">IF(C45="","",_xlfn._xlws.FILTER(Products!C24:C519,Products!A24:A519=C45,""))</f>
        <v xml:space="preserve"> </v>
      </c>
      <c r="K45" s="1980"/>
      <c r="L45" s="1980"/>
      <c r="M45" s="1981"/>
      <c r="N45" s="281"/>
      <c r="O45" s="1923"/>
      <c r="P45" s="1924"/>
      <c r="Q45" s="281"/>
      <c r="R45" s="1026"/>
      <c r="S45" s="869"/>
      <c r="T45" s="1146"/>
      <c r="U45" s="1146"/>
      <c r="V45" s="1998"/>
      <c r="W45" s="1998"/>
      <c r="X45" s="1998"/>
      <c r="Y45" s="962"/>
      <c r="Z45" s="963"/>
      <c r="AA45" s="962"/>
      <c r="AB45" s="962"/>
      <c r="AC45" s="964"/>
      <c r="AD45" s="965"/>
      <c r="AE45" s="961"/>
    </row>
    <row r="46" spans="2:31" ht="17.45" customHeight="1" outlineLevel="1">
      <c r="B46" s="692" t="s">
        <v>1585</v>
      </c>
      <c r="C46" s="1210" t="s">
        <v>225</v>
      </c>
      <c r="D46" s="1083"/>
      <c r="E46" s="1084"/>
      <c r="F46" s="978">
        <f t="shared" ref="F46" si="15">IFERROR(IF(C46="","",VLOOKUP(C46,ProductLookup,2,FALSE)),0)</f>
        <v>100</v>
      </c>
      <c r="G46" s="1002">
        <v>1</v>
      </c>
      <c r="H46" s="974">
        <f t="shared" si="10"/>
        <v>100</v>
      </c>
      <c r="I46" s="1125">
        <f>IF(F46="","", H46/(1-M58))</f>
        <v>181.81818181818181</v>
      </c>
      <c r="J46" s="1126" t="str" cm="1">
        <f t="array" ref="J46">IF(C46="","",_xlfn._xlws.FILTER(Products!C25:C520,Products!A25:A520=C46,""))</f>
        <v xml:space="preserve"> </v>
      </c>
      <c r="K46" s="1970"/>
      <c r="L46" s="1970"/>
      <c r="M46" s="1971"/>
      <c r="N46" s="281"/>
      <c r="O46" s="1930"/>
      <c r="P46" s="1931"/>
      <c r="Q46" s="281"/>
      <c r="R46" s="1027"/>
      <c r="S46" s="869"/>
      <c r="T46" s="1146"/>
      <c r="U46" s="1146"/>
      <c r="V46" s="1998"/>
      <c r="W46" s="1998"/>
      <c r="X46" s="1998"/>
      <c r="Y46" s="962"/>
      <c r="Z46" s="963"/>
      <c r="AA46" s="962"/>
      <c r="AB46" s="962"/>
      <c r="AC46" s="964"/>
      <c r="AD46" s="965"/>
      <c r="AE46" s="961"/>
    </row>
    <row r="47" spans="2:31" ht="17.45" customHeight="1" outlineLevel="1" thickBot="1">
      <c r="B47" s="765"/>
      <c r="C47" s="1075"/>
      <c r="D47" s="1055"/>
      <c r="E47" s="1159"/>
      <c r="F47" s="440" t="str">
        <f t="shared" ref="F47" si="16">IFERROR(IF(C47="","",VLOOKUP(C47,ProductLookup,2,FALSE)),0)</f>
        <v/>
      </c>
      <c r="G47" s="529"/>
      <c r="H47" s="1008" t="str">
        <f>IF(F47="","",F47*G47)</f>
        <v/>
      </c>
      <c r="I47" s="968" t="str">
        <f>IF(F47="","", H47/(1-M58))</f>
        <v/>
      </c>
      <c r="J47" s="1130" t="str" cm="1">
        <f t="array" ref="J47">IF(C47="","",_xlfn._xlws.FILTER(Products!C26:C521,Products!A26:A521=C47,""))</f>
        <v/>
      </c>
      <c r="K47" s="1928"/>
      <c r="L47" s="1928"/>
      <c r="M47" s="1929"/>
      <c r="N47" s="281"/>
      <c r="O47" s="1932"/>
      <c r="P47" s="1933"/>
      <c r="Q47" s="281"/>
      <c r="R47" s="1028"/>
      <c r="S47" s="869"/>
      <c r="T47" s="1146"/>
      <c r="U47" s="1146"/>
      <c r="V47" s="1994"/>
      <c r="W47" s="1994"/>
      <c r="X47" s="1994"/>
      <c r="Y47" s="962"/>
      <c r="Z47" s="963"/>
      <c r="AA47" s="962"/>
      <c r="AB47" s="962"/>
      <c r="AC47" s="964"/>
      <c r="AD47" s="965"/>
      <c r="AE47" s="961"/>
    </row>
    <row r="48" spans="2:31" ht="17.45" customHeight="1" outlineLevel="1">
      <c r="B48" s="1940" t="s">
        <v>112</v>
      </c>
      <c r="C48" s="1089"/>
      <c r="D48" s="1081"/>
      <c r="E48" s="1082"/>
      <c r="F48" s="1014"/>
      <c r="G48" s="1034"/>
      <c r="H48" s="1006" t="str">
        <f t="shared" ref="H48:H52" si="17">IF(F48="","",F48*G48)</f>
        <v/>
      </c>
      <c r="I48" s="966" t="str">
        <f>IF(F48="","", H48/(1-M58))</f>
        <v/>
      </c>
      <c r="J48" s="992"/>
      <c r="K48" s="1934"/>
      <c r="L48" s="1934"/>
      <c r="M48" s="1935"/>
      <c r="N48" s="281"/>
      <c r="O48" s="1923"/>
      <c r="P48" s="1924"/>
      <c r="Q48" s="281"/>
      <c r="R48" s="1025"/>
      <c r="S48" s="869"/>
      <c r="T48" s="1146"/>
      <c r="U48" s="1146"/>
      <c r="V48" s="1994"/>
      <c r="W48" s="1994"/>
      <c r="X48" s="1994"/>
      <c r="Y48" s="962"/>
      <c r="Z48" s="963"/>
      <c r="AA48" s="962"/>
      <c r="AB48" s="962"/>
      <c r="AC48" s="964"/>
      <c r="AD48" s="965"/>
      <c r="AE48" s="961"/>
    </row>
    <row r="49" spans="2:31" ht="17.45" customHeight="1" outlineLevel="1">
      <c r="B49" s="1941"/>
      <c r="C49" s="1090"/>
      <c r="D49" s="1062"/>
      <c r="E49" s="1056"/>
      <c r="F49" s="1010"/>
      <c r="G49" s="484"/>
      <c r="H49" s="1007" t="str">
        <f t="shared" si="17"/>
        <v/>
      </c>
      <c r="I49" s="959" t="str">
        <f>IF(F49="","", H49/(1-M58))</f>
        <v/>
      </c>
      <c r="J49" s="993"/>
      <c r="K49" s="1936"/>
      <c r="L49" s="1936"/>
      <c r="M49" s="1937"/>
      <c r="N49" s="281"/>
      <c r="O49" s="1930"/>
      <c r="P49" s="1931"/>
      <c r="Q49" s="281"/>
      <c r="R49" s="1026"/>
      <c r="S49" s="869"/>
      <c r="T49" s="1146"/>
      <c r="U49" s="1146"/>
      <c r="V49" s="1994"/>
      <c r="W49" s="1994"/>
      <c r="X49" s="1994"/>
      <c r="Y49" s="962"/>
      <c r="Z49" s="963"/>
      <c r="AA49" s="962"/>
      <c r="AB49" s="962"/>
      <c r="AC49" s="964"/>
      <c r="AD49" s="965"/>
      <c r="AE49" s="961"/>
    </row>
    <row r="50" spans="2:31" ht="17.25" customHeight="1" outlineLevel="1">
      <c r="B50" s="692"/>
      <c r="C50" s="1094"/>
      <c r="D50" s="1083"/>
      <c r="E50" s="1084"/>
      <c r="F50" s="1011"/>
      <c r="G50" s="1002"/>
      <c r="H50" s="974" t="str">
        <f t="shared" si="17"/>
        <v/>
      </c>
      <c r="I50" s="958" t="str">
        <f>IF(F50="","", H50/(1-M58))</f>
        <v/>
      </c>
      <c r="J50" s="994"/>
      <c r="K50" s="1938"/>
      <c r="L50" s="1938"/>
      <c r="M50" s="1939"/>
      <c r="N50" s="281"/>
      <c r="O50" s="1932"/>
      <c r="P50" s="1933"/>
      <c r="Q50" s="281"/>
      <c r="R50" s="1027"/>
      <c r="S50" s="869"/>
      <c r="T50" s="1146"/>
      <c r="U50" s="1146"/>
      <c r="V50" s="1994"/>
      <c r="W50" s="1994"/>
      <c r="X50" s="1994"/>
      <c r="Y50" s="962"/>
      <c r="Z50" s="963"/>
      <c r="AA50" s="962"/>
      <c r="AB50" s="962"/>
      <c r="AC50" s="964"/>
      <c r="AD50" s="965"/>
      <c r="AE50" s="961"/>
    </row>
    <row r="51" spans="2:31" ht="17.45" customHeight="1" outlineLevel="1" thickBot="1">
      <c r="B51" s="765"/>
      <c r="C51" s="1095"/>
      <c r="D51" s="1055"/>
      <c r="E51" s="1075"/>
      <c r="F51" s="1012"/>
      <c r="G51" s="529"/>
      <c r="H51" s="1008" t="str">
        <f t="shared" si="17"/>
        <v/>
      </c>
      <c r="I51" s="968" t="str">
        <f>IF(F51="","", H51/(1-M58))</f>
        <v/>
      </c>
      <c r="J51" s="995"/>
      <c r="K51" s="1928"/>
      <c r="L51" s="1928"/>
      <c r="M51" s="1929"/>
      <c r="N51" s="281"/>
      <c r="O51" s="1923"/>
      <c r="P51" s="1924"/>
      <c r="Q51" s="281"/>
      <c r="R51" s="1028"/>
      <c r="S51" s="869"/>
      <c r="T51" s="1146"/>
      <c r="U51" s="1146"/>
      <c r="V51" s="1994"/>
      <c r="W51" s="1994"/>
      <c r="X51" s="1994"/>
      <c r="Y51" s="962"/>
      <c r="Z51" s="963"/>
      <c r="AA51" s="962"/>
      <c r="AB51" s="962"/>
      <c r="AC51" s="964"/>
      <c r="AD51" s="965"/>
      <c r="AE51" s="961"/>
    </row>
    <row r="52" spans="2:31" ht="17.45" customHeight="1" outlineLevel="1">
      <c r="B52" s="969" t="s">
        <v>1373</v>
      </c>
      <c r="C52" s="1096" t="s">
        <v>1373</v>
      </c>
      <c r="D52" s="1076"/>
      <c r="E52" s="1077"/>
      <c r="F52" s="1013">
        <f>IFERROR(IF(C52="","",VLOOKUP(C52,ProductLookup,2,FALSE)),0)</f>
        <v>150</v>
      </c>
      <c r="G52" s="1005"/>
      <c r="H52" s="1009">
        <f t="shared" si="17"/>
        <v>0</v>
      </c>
      <c r="I52" s="966">
        <f>IF(F52="","", H52/(1-N751))</f>
        <v>0</v>
      </c>
      <c r="J52" s="996"/>
      <c r="K52" s="1934"/>
      <c r="L52" s="1934"/>
      <c r="M52" s="1935"/>
      <c r="N52" s="281"/>
      <c r="O52" s="1930"/>
      <c r="P52" s="1931"/>
      <c r="Q52" s="281"/>
      <c r="R52" s="1025"/>
      <c r="S52" s="869"/>
      <c r="T52" s="1146"/>
      <c r="U52" s="1146"/>
      <c r="V52" s="1994"/>
      <c r="W52" s="1994"/>
      <c r="X52" s="1994"/>
      <c r="Y52" s="962"/>
      <c r="Z52" s="963"/>
      <c r="AA52" s="962"/>
      <c r="AB52" s="962"/>
      <c r="AC52" s="964"/>
      <c r="AD52" s="965"/>
      <c r="AE52" s="961"/>
    </row>
    <row r="53" spans="2:31" ht="17.45" customHeight="1" outlineLevel="1">
      <c r="B53" s="970" t="s">
        <v>100</v>
      </c>
      <c r="C53" s="1097" t="s">
        <v>59</v>
      </c>
      <c r="D53" s="1065"/>
      <c r="E53" s="1066"/>
      <c r="F53" s="977">
        <f>IFERROR(IF(C53="","",VLOOKUP(C53,ProductLookup,2,FALSE)),0)</f>
        <v>20</v>
      </c>
      <c r="G53" s="1003">
        <v>1</v>
      </c>
      <c r="H53" s="975">
        <f>IF(F53="","",F53*G53)</f>
        <v>20</v>
      </c>
      <c r="I53" s="959">
        <f>IF(F53="","", H53/(1-M58))</f>
        <v>36.36363636363636</v>
      </c>
      <c r="J53" s="997"/>
      <c r="K53" s="1936"/>
      <c r="L53" s="1936"/>
      <c r="M53" s="1937"/>
      <c r="N53" s="281"/>
      <c r="O53" s="1932"/>
      <c r="P53" s="1933"/>
      <c r="Q53" s="281"/>
      <c r="R53" s="1026"/>
      <c r="S53" s="869"/>
      <c r="T53" s="1146"/>
      <c r="U53" s="1146"/>
      <c r="V53" s="961"/>
      <c r="W53" s="961"/>
      <c r="X53" s="961"/>
      <c r="Y53" s="961"/>
      <c r="Z53" s="961"/>
      <c r="AA53" s="961"/>
      <c r="AB53" s="961"/>
      <c r="AC53" s="961"/>
      <c r="AD53" s="961"/>
      <c r="AE53" s="961"/>
    </row>
    <row r="54" spans="2:31" ht="17.45" customHeight="1" outlineLevel="1">
      <c r="B54" s="967" t="s">
        <v>102</v>
      </c>
      <c r="C54" s="1098" t="s">
        <v>103</v>
      </c>
      <c r="D54" s="1068"/>
      <c r="E54" s="1069"/>
      <c r="F54" s="979">
        <f>IFERROR(IF(C54="","",VLOOKUP(C54,ProductLookup,2,FALSE)),0)</f>
        <v>250</v>
      </c>
      <c r="G54" s="1004"/>
      <c r="H54" s="976">
        <f>IF(F54="","",F54*G54)</f>
        <v>0</v>
      </c>
      <c r="I54" s="958">
        <f>IF(F54="","", H54/(1-M58))</f>
        <v>0</v>
      </c>
      <c r="J54" s="998"/>
      <c r="K54" s="1938"/>
      <c r="L54" s="1938"/>
      <c r="M54" s="1939"/>
      <c r="N54" s="281"/>
      <c r="O54" s="1923"/>
      <c r="P54" s="1924"/>
      <c r="Q54" s="281"/>
      <c r="R54" s="1027"/>
      <c r="S54" s="869"/>
      <c r="T54" s="1146"/>
      <c r="U54" s="1146"/>
    </row>
    <row r="55" spans="2:31" ht="17.45" customHeight="1" outlineLevel="1" thickBot="1">
      <c r="B55" s="971"/>
      <c r="C55" s="1099" t="s">
        <v>105</v>
      </c>
      <c r="D55" s="1071"/>
      <c r="E55" s="1072"/>
      <c r="F55" s="440">
        <f>IFERROR(IF(C55="","",VLOOKUP(C55,ProductLookup,2,FALSE)),0)</f>
        <v>500</v>
      </c>
      <c r="G55" s="1003">
        <v>2</v>
      </c>
      <c r="H55" s="975">
        <f>IF(F55="","",F55*G55)</f>
        <v>1000</v>
      </c>
      <c r="I55" s="968">
        <f>IF(F55="","", H55/(1-M58))</f>
        <v>1818.181818181818</v>
      </c>
      <c r="J55" s="995"/>
      <c r="K55" s="1928"/>
      <c r="L55" s="1928"/>
      <c r="M55" s="1929"/>
      <c r="N55" s="281"/>
      <c r="O55" s="1930"/>
      <c r="P55" s="1931"/>
      <c r="Q55" s="281"/>
      <c r="R55" s="1028"/>
      <c r="S55" s="869"/>
      <c r="T55" s="1146"/>
      <c r="U55" s="1146"/>
    </row>
    <row r="56" spans="2:31" ht="18.75" customHeight="1" outlineLevel="1" thickBot="1">
      <c r="B56" s="281"/>
      <c r="C56" s="281"/>
      <c r="D56" s="281"/>
      <c r="F56" s="283"/>
      <c r="G56" s="354" t="s">
        <v>26</v>
      </c>
      <c r="H56" s="355">
        <v>100</v>
      </c>
      <c r="I56" s="698"/>
      <c r="J56" s="989"/>
      <c r="K56" s="989"/>
      <c r="L56" s="544"/>
      <c r="M56" s="544"/>
      <c r="N56" s="281"/>
      <c r="O56" s="1932"/>
      <c r="P56" s="1933"/>
      <c r="Q56" s="281"/>
      <c r="R56" s="544"/>
      <c r="S56" s="869"/>
      <c r="T56" s="1146"/>
      <c r="U56" s="1146"/>
    </row>
    <row r="57" spans="2:31" ht="18.75" customHeight="1" outlineLevel="1">
      <c r="B57" s="281"/>
      <c r="C57" s="281"/>
      <c r="D57" s="281"/>
      <c r="F57" s="293"/>
      <c r="G57" s="1023" t="s">
        <v>29</v>
      </c>
      <c r="H57" s="1022">
        <f>SUM(H25:H56)</f>
        <v>2090</v>
      </c>
      <c r="I57" s="534">
        <f>SUM(H26:H55)</f>
        <v>1990</v>
      </c>
      <c r="J57" s="359"/>
      <c r="K57" s="1032" t="s">
        <v>113</v>
      </c>
      <c r="L57" s="283"/>
      <c r="M57" s="1032" t="s">
        <v>1429</v>
      </c>
      <c r="O57" s="1923"/>
      <c r="P57" s="1924"/>
      <c r="R57" s="972"/>
      <c r="S57" s="869"/>
      <c r="T57" s="1146"/>
      <c r="U57" s="1146"/>
    </row>
    <row r="58" spans="2:31" ht="18.75" customHeight="1" outlineLevel="1" thickBot="1">
      <c r="B58" s="281"/>
      <c r="C58" s="281"/>
      <c r="D58" s="281"/>
      <c r="F58" s="293"/>
      <c r="G58" s="853" t="s">
        <v>63</v>
      </c>
      <c r="H58" s="854">
        <v>3988</v>
      </c>
      <c r="I58" s="535"/>
      <c r="J58" s="361"/>
      <c r="K58" s="1033">
        <f>(H57/(1-M58))</f>
        <v>3799.9999999999995</v>
      </c>
      <c r="L58" s="283"/>
      <c r="M58" s="1143">
        <v>0.45</v>
      </c>
      <c r="O58" s="1925"/>
      <c r="P58" s="1926"/>
      <c r="R58" s="973"/>
      <c r="S58" s="869"/>
      <c r="T58" s="1146"/>
      <c r="U58" s="1146"/>
    </row>
    <row r="59" spans="2:31" ht="18.75" customHeight="1" outlineLevel="1" thickBot="1">
      <c r="B59" s="281"/>
      <c r="C59" s="281"/>
      <c r="D59" s="281"/>
      <c r="F59" s="303"/>
      <c r="G59" s="362" t="s">
        <v>109</v>
      </c>
      <c r="H59" s="122">
        <f>H58-H57</f>
        <v>1898</v>
      </c>
      <c r="I59" s="536">
        <f>H58-H57</f>
        <v>1898</v>
      </c>
      <c r="J59" s="310"/>
      <c r="K59" s="310"/>
      <c r="N59" s="281"/>
      <c r="O59" s="960"/>
      <c r="P59" s="960"/>
      <c r="Q59" s="281"/>
      <c r="R59" s="1029"/>
      <c r="S59" s="960"/>
      <c r="T59" s="960"/>
      <c r="U59" s="960"/>
      <c r="V59" s="961"/>
    </row>
    <row r="60" spans="2:31" ht="18.75" customHeight="1" thickBot="1">
      <c r="B60" s="281"/>
      <c r="C60" s="1927" t="s">
        <v>1368</v>
      </c>
      <c r="D60" s="1927"/>
      <c r="E60" s="1927"/>
      <c r="F60" s="303"/>
      <c r="G60" s="677"/>
      <c r="H60" s="678"/>
      <c r="I60" s="678"/>
      <c r="J60" s="310"/>
      <c r="K60" s="310"/>
      <c r="N60" s="281"/>
      <c r="O60" s="869"/>
      <c r="P60" s="869"/>
      <c r="Q60" s="281"/>
      <c r="R60" s="565"/>
      <c r="S60" s="869"/>
      <c r="T60" s="960"/>
      <c r="U60" s="960"/>
    </row>
    <row r="61" spans="2:31" s="320" customFormat="1" ht="37.5" customHeight="1" outlineLevel="1" thickBot="1">
      <c r="B61" s="771" t="s">
        <v>114</v>
      </c>
      <c r="C61" s="1992" t="s">
        <v>12</v>
      </c>
      <c r="D61" s="1993"/>
      <c r="E61" s="1993"/>
      <c r="F61" s="315" t="s">
        <v>13</v>
      </c>
      <c r="G61" s="955" t="s">
        <v>14</v>
      </c>
      <c r="H61" s="956" t="s">
        <v>95</v>
      </c>
      <c r="I61" s="956" t="s">
        <v>96</v>
      </c>
      <c r="J61" s="957" t="s">
        <v>97</v>
      </c>
      <c r="K61" s="1951" t="s">
        <v>98</v>
      </c>
      <c r="L61" s="1952"/>
      <c r="M61" s="1953"/>
      <c r="N61" s="319"/>
      <c r="O61" s="1954" t="s">
        <v>1396</v>
      </c>
      <c r="P61" s="1955"/>
      <c r="Q61" s="319"/>
      <c r="R61" s="1030" t="s">
        <v>491</v>
      </c>
      <c r="S61" s="869"/>
      <c r="T61" s="1967"/>
      <c r="U61" s="1967"/>
    </row>
    <row r="62" spans="2:31" ht="18.75" customHeight="1" outlineLevel="1">
      <c r="B62" s="692" t="s">
        <v>68</v>
      </c>
      <c r="C62" s="1083" t="s">
        <v>141</v>
      </c>
      <c r="D62" s="1083"/>
      <c r="E62" s="1083"/>
      <c r="F62" s="1124">
        <f t="shared" ref="F62" si="18">IFERROR(IF(C62="","",VLOOKUP(C62,ProductLookup,2,FALSE)),0)</f>
        <v>530</v>
      </c>
      <c r="G62" s="1002">
        <v>1</v>
      </c>
      <c r="H62" s="974">
        <f t="shared" ref="H62:H82" si="19">IF(F62="","",F62*G62)</f>
        <v>530</v>
      </c>
      <c r="I62" s="1125">
        <f>IF(F62="","", H62/(1-M94))</f>
        <v>963.63636363636351</v>
      </c>
      <c r="J62" s="1126" t="str" cm="1">
        <f t="array" ref="J62">IF(C62="","",_xlfn._xlws.FILTER(Products!C41:C536,Products!A41:A536=C62,""))</f>
        <v/>
      </c>
      <c r="K62" s="1970"/>
      <c r="L62" s="1970"/>
      <c r="M62" s="1971"/>
      <c r="N62" s="281"/>
      <c r="O62" s="1942" t="s">
        <v>1490</v>
      </c>
      <c r="P62" s="1943"/>
      <c r="Q62" s="281"/>
      <c r="R62" s="1025"/>
      <c r="S62" s="869"/>
      <c r="T62" s="1966"/>
      <c r="U62" s="1966"/>
    </row>
    <row r="63" spans="2:31" ht="18.75" customHeight="1" outlineLevel="1">
      <c r="B63" s="692"/>
      <c r="C63" s="1062" t="s">
        <v>147</v>
      </c>
      <c r="D63" s="1062"/>
      <c r="E63" s="1062"/>
      <c r="F63" s="1101">
        <f t="shared" ref="F63" si="20">IFERROR(IF(C63="","",VLOOKUP(C63,ProductLookup,2,FALSE)),0)</f>
        <v>445</v>
      </c>
      <c r="G63" s="1003">
        <v>1</v>
      </c>
      <c r="H63" s="975">
        <f t="shared" si="19"/>
        <v>445</v>
      </c>
      <c r="I63" s="959">
        <f>IF(F63="","", H63/(1-M94))</f>
        <v>809.09090909090901</v>
      </c>
      <c r="J63" s="991" t="str" cm="1">
        <f t="array" ref="J63">IF(C63="","",_xlfn._xlws.FILTER(Products!C42:C537,Products!A42:A537=C63,""))</f>
        <v/>
      </c>
      <c r="K63" s="1936"/>
      <c r="L63" s="1936"/>
      <c r="M63" s="1937"/>
      <c r="N63" s="281"/>
      <c r="O63" s="1944"/>
      <c r="P63" s="1945"/>
      <c r="Q63" s="281"/>
      <c r="R63" s="1026"/>
      <c r="S63" s="869"/>
      <c r="T63" s="1966"/>
      <c r="U63" s="1966"/>
    </row>
    <row r="64" spans="2:31" ht="18.75" customHeight="1" outlineLevel="1">
      <c r="B64" s="692" t="s">
        <v>69</v>
      </c>
      <c r="C64" s="1059" t="s">
        <v>164</v>
      </c>
      <c r="D64" s="1059"/>
      <c r="E64" s="1059"/>
      <c r="F64" s="324">
        <f t="shared" ref="F64" si="21">IFERROR(IF(C64="","",VLOOKUP(C64,ProductLookup,2,FALSE)),0)</f>
        <v>0</v>
      </c>
      <c r="G64" s="1004">
        <v>1</v>
      </c>
      <c r="H64" s="976">
        <f t="shared" si="19"/>
        <v>0</v>
      </c>
      <c r="I64" s="958">
        <f>IF(F64="","", H64/(1-M94))</f>
        <v>0</v>
      </c>
      <c r="J64" s="990" t="str" cm="1">
        <f t="array" ref="J64">IF(C64="","",_xlfn._xlws.FILTER(Products!C43:C538,Products!A43:A538=C64,""))</f>
        <v/>
      </c>
      <c r="K64" s="1938"/>
      <c r="L64" s="1938"/>
      <c r="M64" s="1939"/>
      <c r="N64" s="281"/>
      <c r="O64" s="1944"/>
      <c r="P64" s="1945"/>
      <c r="Q64" s="281"/>
      <c r="R64" s="1027"/>
      <c r="S64" s="869"/>
      <c r="T64" s="1966"/>
      <c r="U64" s="1966"/>
    </row>
    <row r="65" spans="2:21" ht="18.75" customHeight="1" outlineLevel="1" thickBot="1">
      <c r="B65" s="692"/>
      <c r="C65" s="1062" t="s">
        <v>183</v>
      </c>
      <c r="D65" s="1062"/>
      <c r="E65" s="1062"/>
      <c r="F65" s="1101">
        <f t="shared" ref="F65" si="22">IFERROR(IF(C65="","",VLOOKUP(C65,ProductLookup,2,FALSE)),0)</f>
        <v>65</v>
      </c>
      <c r="G65" s="1003">
        <v>1</v>
      </c>
      <c r="H65" s="975">
        <f t="shared" si="19"/>
        <v>65</v>
      </c>
      <c r="I65" s="959">
        <f>IF(F65="","", H65/(1-M94))</f>
        <v>118.18181818181817</v>
      </c>
      <c r="J65" s="991" t="str" cm="1">
        <f t="array" ref="J65">IF(C65="","",_xlfn._xlws.FILTER(Products!C44:C539,Products!A44:A539=C65,""))</f>
        <v xml:space="preserve"> </v>
      </c>
      <c r="K65" s="1936"/>
      <c r="L65" s="1936"/>
      <c r="M65" s="1937"/>
      <c r="N65" s="281"/>
      <c r="O65" s="1944"/>
      <c r="P65" s="1945"/>
      <c r="Q65" s="281"/>
      <c r="R65" s="1026"/>
      <c r="S65" s="869"/>
      <c r="T65" s="1966"/>
      <c r="U65" s="1966"/>
    </row>
    <row r="66" spans="2:21" ht="18.75" customHeight="1" outlineLevel="1">
      <c r="B66" s="692" t="s">
        <v>70</v>
      </c>
      <c r="C66" s="1058" t="s">
        <v>167</v>
      </c>
      <c r="D66" s="1059"/>
      <c r="E66" s="1059"/>
      <c r="F66" s="95">
        <f t="shared" ref="F66" si="23">IFERROR(IF(C66="","",VLOOKUP(C66,ProductLookup,2,FALSE)),0)</f>
        <v>180</v>
      </c>
      <c r="G66" s="485">
        <v>1</v>
      </c>
      <c r="H66" s="1051">
        <f t="shared" si="19"/>
        <v>180</v>
      </c>
      <c r="I66" s="1052">
        <f>IF(F66="","", H66/(1-M94))</f>
        <v>327.27272727272725</v>
      </c>
      <c r="J66" s="1053" t="str" cm="1">
        <f t="array" ref="J66">IF(C66="","",_xlfn._xlws.FILTER(Products!C45:C540,Products!A45:A540=C66,""))</f>
        <v/>
      </c>
      <c r="K66" s="1938"/>
      <c r="L66" s="1938"/>
      <c r="M66" s="1939"/>
      <c r="N66" s="281"/>
      <c r="O66" s="1946"/>
      <c r="P66" s="1947"/>
      <c r="Q66" s="281"/>
      <c r="R66" s="1027"/>
      <c r="S66" s="869"/>
      <c r="T66" s="1146"/>
      <c r="U66" s="1146"/>
    </row>
    <row r="67" spans="2:21" ht="18.75" customHeight="1" outlineLevel="1">
      <c r="B67" s="692"/>
      <c r="C67" s="1085"/>
      <c r="D67" s="1085"/>
      <c r="E67" s="1085"/>
      <c r="F67" s="665" t="str">
        <f t="shared" ref="F67:F68" si="24">IFERROR(IF(C67="","",VLOOKUP(C67,ProductLookup,2,FALSE)),0)</f>
        <v/>
      </c>
      <c r="G67" s="1042"/>
      <c r="H67" s="1043" t="str">
        <f t="shared" si="19"/>
        <v/>
      </c>
      <c r="I67" s="1044" t="str">
        <f>IF(F67="","", H67/(1-M94))</f>
        <v/>
      </c>
      <c r="J67" s="1045"/>
      <c r="K67" s="1936"/>
      <c r="L67" s="1936"/>
      <c r="M67" s="1937"/>
      <c r="N67" s="281"/>
      <c r="O67" s="1930"/>
      <c r="P67" s="1931"/>
      <c r="Q67" s="281"/>
      <c r="R67" s="1026"/>
      <c r="S67" s="869"/>
      <c r="T67" s="1146"/>
      <c r="U67" s="1146"/>
    </row>
    <row r="68" spans="2:21" ht="18.75" customHeight="1" outlineLevel="1">
      <c r="B68" s="692" t="s">
        <v>71</v>
      </c>
      <c r="C68" s="1059" t="s">
        <v>142</v>
      </c>
      <c r="D68" s="1059"/>
      <c r="E68" s="1059"/>
      <c r="F68" s="324">
        <f t="shared" si="24"/>
        <v>850</v>
      </c>
      <c r="G68" s="1004"/>
      <c r="H68" s="976">
        <f t="shared" si="19"/>
        <v>0</v>
      </c>
      <c r="I68" s="958">
        <f>IF(F68="","", H68/(1-M94))</f>
        <v>0</v>
      </c>
      <c r="J68" s="990" t="str" cm="1">
        <f t="array" ref="J68">IF(C68="","",_xlfn._xlws.FILTER(Products!C47:C542,Products!A47:A542=C68,""))</f>
        <v/>
      </c>
      <c r="K68" s="1938"/>
      <c r="L68" s="1938"/>
      <c r="M68" s="1939"/>
      <c r="N68" s="281"/>
      <c r="O68" s="1932"/>
      <c r="P68" s="1933"/>
      <c r="Q68" s="281"/>
      <c r="R68" s="1027"/>
      <c r="S68" s="869"/>
      <c r="T68" s="1146"/>
      <c r="U68" s="1146"/>
    </row>
    <row r="69" spans="2:21" ht="18.75" customHeight="1" outlineLevel="1">
      <c r="B69" s="692"/>
      <c r="C69" s="1062" t="s">
        <v>148</v>
      </c>
      <c r="D69" s="1062"/>
      <c r="E69" s="1062"/>
      <c r="F69" s="1101">
        <f t="shared" ref="F69" si="25">IFERROR(IF(C69="","",VLOOKUP(C69,ProductLookup,2,FALSE)),0)</f>
        <v>605</v>
      </c>
      <c r="G69" s="1003"/>
      <c r="H69" s="975">
        <f t="shared" si="19"/>
        <v>0</v>
      </c>
      <c r="I69" s="959">
        <f>IF(F69="","", H69/(1-M94))</f>
        <v>0</v>
      </c>
      <c r="J69" s="991" t="str" cm="1">
        <f t="array" ref="J69">IF(C69="","",_xlfn._xlws.FILTER(Products!C48:C543,Products!A48:A543=C69,""))</f>
        <v/>
      </c>
      <c r="K69" s="1936"/>
      <c r="L69" s="1936"/>
      <c r="M69" s="1937"/>
      <c r="N69" s="281"/>
      <c r="O69" s="1923"/>
      <c r="P69" s="1924"/>
      <c r="Q69" s="281"/>
      <c r="R69" s="1026"/>
      <c r="S69" s="869"/>
      <c r="T69" s="1146"/>
      <c r="U69" s="1146"/>
    </row>
    <row r="70" spans="2:21" ht="18.75" customHeight="1" outlineLevel="1">
      <c r="B70" s="692" t="s">
        <v>72</v>
      </c>
      <c r="C70" s="1059"/>
      <c r="D70" s="1059"/>
      <c r="E70" s="1059"/>
      <c r="F70" s="324" t="str">
        <f t="shared" ref="F70" si="26">IFERROR(IF(C70="","",VLOOKUP(C70,ProductLookup,2,FALSE)),0)</f>
        <v/>
      </c>
      <c r="G70" s="1004"/>
      <c r="H70" s="976" t="str">
        <f t="shared" si="19"/>
        <v/>
      </c>
      <c r="I70" s="958" t="str">
        <f>IF(F70="","", H70/(1-M94))</f>
        <v/>
      </c>
      <c r="J70" s="990" t="str" cm="1">
        <f t="array" ref="J70">IF(C70="","",_xlfn._xlws.FILTER(Products!C49:C544,Products!A49:A544=C70,""))</f>
        <v/>
      </c>
      <c r="K70" s="1938"/>
      <c r="L70" s="1938"/>
      <c r="M70" s="1939"/>
      <c r="N70" s="281"/>
      <c r="O70" s="1930"/>
      <c r="P70" s="1931"/>
      <c r="Q70" s="281"/>
      <c r="R70" s="1027"/>
      <c r="S70" s="458"/>
      <c r="T70" s="1146"/>
      <c r="U70" s="1146"/>
    </row>
    <row r="71" spans="2:21" ht="18.75" customHeight="1" outlineLevel="1">
      <c r="B71" s="692"/>
      <c r="C71" s="1062" t="s">
        <v>169</v>
      </c>
      <c r="D71" s="1062"/>
      <c r="E71" s="1062"/>
      <c r="F71" s="1101">
        <f t="shared" ref="F71" si="27">IFERROR(IF(C71="","",VLOOKUP(C71,ProductLookup,2,FALSE)),0)</f>
        <v>15</v>
      </c>
      <c r="G71" s="1003"/>
      <c r="H71" s="975">
        <f t="shared" si="19"/>
        <v>0</v>
      </c>
      <c r="I71" s="959">
        <f>IF(F71="","", H71/(1-M94))</f>
        <v>0</v>
      </c>
      <c r="J71" s="991" t="str" cm="1">
        <f t="array" ref="J71">IF(C71="","",_xlfn._xlws.FILTER(Products!C50:C545,Products!A50:A545=C71,""))</f>
        <v/>
      </c>
      <c r="K71" s="1936"/>
      <c r="L71" s="1936"/>
      <c r="M71" s="1937"/>
      <c r="N71" s="281"/>
      <c r="O71" s="1932"/>
      <c r="P71" s="1933"/>
      <c r="Q71" s="281"/>
      <c r="R71" s="1026"/>
      <c r="S71" s="458"/>
      <c r="T71" s="1146"/>
      <c r="U71" s="1146"/>
    </row>
    <row r="72" spans="2:21" ht="18.75" customHeight="1" outlineLevel="1">
      <c r="B72" s="692" t="s">
        <v>73</v>
      </c>
      <c r="C72" s="1059" t="s">
        <v>171</v>
      </c>
      <c r="D72" s="1059"/>
      <c r="E72" s="1059"/>
      <c r="F72" s="324">
        <f t="shared" ref="F72" si="28">IFERROR(IF(C72="","",VLOOKUP(C72,ProductLookup,2,FALSE)),0)</f>
        <v>195</v>
      </c>
      <c r="G72" s="1004"/>
      <c r="H72" s="976">
        <f t="shared" si="19"/>
        <v>0</v>
      </c>
      <c r="I72" s="958">
        <f>IF(F72="","", H72/(1-M94))</f>
        <v>0</v>
      </c>
      <c r="J72" s="990" t="str" cm="1">
        <f t="array" ref="J72">IF(C72="","",_xlfn._xlws.FILTER(Products!C51:C546,Products!A51:A546=C72,""))</f>
        <v/>
      </c>
      <c r="K72" s="1938"/>
      <c r="L72" s="1938"/>
      <c r="M72" s="1939"/>
      <c r="N72" s="281"/>
      <c r="O72" s="1923"/>
      <c r="P72" s="1924"/>
      <c r="Q72" s="281"/>
      <c r="R72" s="1027"/>
      <c r="S72" s="458"/>
      <c r="T72" s="1146"/>
      <c r="U72" s="1146"/>
    </row>
    <row r="73" spans="2:21" ht="18.75" customHeight="1" outlineLevel="1">
      <c r="B73" s="692"/>
      <c r="C73" s="1062" t="s">
        <v>183</v>
      </c>
      <c r="D73" s="1062"/>
      <c r="E73" s="1062"/>
      <c r="F73" s="1101">
        <f t="shared" ref="F73" si="29">IFERROR(IF(C73="","",VLOOKUP(C73,ProductLookup,2,FALSE)),0)</f>
        <v>65</v>
      </c>
      <c r="G73" s="1003"/>
      <c r="H73" s="975">
        <f t="shared" si="19"/>
        <v>0</v>
      </c>
      <c r="I73" s="959">
        <f>IF(F73="","", H73/(1-M94))</f>
        <v>0</v>
      </c>
      <c r="J73" s="991" t="str" cm="1">
        <f t="array" ref="J73">IF(C73="","",_xlfn._xlws.FILTER(Products!C52:C547,Products!A52:A547=C73,""))</f>
        <v xml:space="preserve"> </v>
      </c>
      <c r="K73" s="1936"/>
      <c r="L73" s="1936"/>
      <c r="M73" s="1937"/>
      <c r="N73" s="281"/>
      <c r="O73" s="1930"/>
      <c r="P73" s="1931"/>
      <c r="Q73" s="281"/>
      <c r="R73" s="1026"/>
      <c r="S73" s="458"/>
      <c r="T73" s="1146"/>
      <c r="U73" s="1146"/>
    </row>
    <row r="74" spans="2:21" ht="18.75" customHeight="1" outlineLevel="1">
      <c r="B74" s="692" t="s">
        <v>74</v>
      </c>
      <c r="C74" s="1059" t="s">
        <v>236</v>
      </c>
      <c r="D74" s="1059"/>
      <c r="E74" s="1059"/>
      <c r="F74" s="324">
        <f t="shared" ref="F74" si="30">IFERROR(IF(C74="","",VLOOKUP(C74,ProductLookup,2,FALSE)),0)</f>
        <v>150</v>
      </c>
      <c r="G74" s="1004"/>
      <c r="H74" s="976">
        <f t="shared" si="19"/>
        <v>0</v>
      </c>
      <c r="I74" s="958">
        <f>IF(F74="","", H74/(1-M94))</f>
        <v>0</v>
      </c>
      <c r="J74" s="990" t="str" cm="1">
        <f t="array" ref="J74">IF(C74="","",_xlfn._xlws.FILTER(Products!C53:C548,Products!A53:A548=C74,""))</f>
        <v xml:space="preserve"> </v>
      </c>
      <c r="K74" s="1938"/>
      <c r="L74" s="1938"/>
      <c r="M74" s="1939"/>
      <c r="N74" s="281"/>
      <c r="O74" s="1932"/>
      <c r="P74" s="1933"/>
      <c r="Q74" s="281"/>
      <c r="R74" s="1027"/>
      <c r="S74" s="458"/>
      <c r="T74" s="1146"/>
      <c r="U74" s="1146"/>
    </row>
    <row r="75" spans="2:21" ht="18.75" customHeight="1" outlineLevel="1">
      <c r="B75" s="692"/>
      <c r="C75" s="1062" t="s">
        <v>1577</v>
      </c>
      <c r="D75" s="1062"/>
      <c r="E75" s="1062"/>
      <c r="F75" s="1101">
        <f t="shared" ref="F75" si="31">IFERROR(IF(C75="","",VLOOKUP(C75,ProductLookup,2,FALSE)),0)</f>
        <v>316</v>
      </c>
      <c r="G75" s="1003"/>
      <c r="H75" s="975">
        <f t="shared" si="19"/>
        <v>0</v>
      </c>
      <c r="I75" s="959">
        <f>IF(F75="","", H75/(1-M94))</f>
        <v>0</v>
      </c>
      <c r="J75" s="991" t="str" cm="1">
        <f t="array" ref="J75">IF(C75="","",_xlfn._xlws.FILTER(Products!C54:C549,Products!A54:A549=C75,""))</f>
        <v>https://www.amazon.co.uk/Accsoon-CineView-Wireless-Transmission-Transfer-Black/dp/B09YCKHPCF/ref=sr_1_2?crid=4W8FLV6B3OWC&amp;dib=eyJ2IjoiMSJ9.TXxdZMTznRl62kCA3y19buTmh3lDWrcm3_BGyhk57Z5XWPTqnuAN0fsUHf2NRDFcrrbCEieyr5hio9KFBrX5SCgevA8gkevTlzoROwFW_v12AY5o5Mu8DXw6g3X83Eay9-oPwKmzmrFeMfaJAcDL9dHjxxUlQ7HclWvJgo2w85l6siZznF-j8x1dYYOFfVBWG6haOOoWMBliXKtkW7XDxY3YPGSzIrSa_q1ZfAQx0lAiOHS9BhQjJaz7lsAmpXjevQoigh2bRw0nDbIlZ3uqphYEdSqb3zzGDNd-dkKEa3FSJRYpRnTWmSZzhm46jCUKoZ3vrZEIUq98L9x6S90vXA.iTFECwRHWRTE-lsCm6LpO8oO8h6ngQ2N13Tyd8Vh37c&amp;dib_tag=se&amp;keywords=cineview%2BHE&amp;qid=1743429199&amp;s=electronics&amp;sprefix=cineview%2Bhe%2B%2Celectronics%2C88&amp;sr=1-2&amp;th=1</v>
      </c>
      <c r="K75" s="1936"/>
      <c r="L75" s="1936"/>
      <c r="M75" s="1937"/>
      <c r="N75" s="281"/>
      <c r="O75" s="1923"/>
      <c r="P75" s="1924"/>
      <c r="Q75" s="281"/>
      <c r="R75" s="1026"/>
      <c r="S75" s="458"/>
      <c r="T75" s="1146"/>
      <c r="U75" s="1146"/>
    </row>
    <row r="76" spans="2:21" ht="18.75" customHeight="1" outlineLevel="1">
      <c r="B76" s="692" t="s">
        <v>75</v>
      </c>
      <c r="C76" s="1059" t="s">
        <v>1137</v>
      </c>
      <c r="D76" s="1059"/>
      <c r="E76" s="1059"/>
      <c r="F76" s="324">
        <f t="shared" ref="F76:F77" si="32">IFERROR(IF(C76="","",VLOOKUP(C76,ProductLookup,2,FALSE)),0)</f>
        <v>156</v>
      </c>
      <c r="G76" s="1004"/>
      <c r="H76" s="976">
        <f t="shared" si="19"/>
        <v>0</v>
      </c>
      <c r="I76" s="958">
        <f>IF(F76="","", H76/(1-M94))</f>
        <v>0</v>
      </c>
      <c r="J76" s="990"/>
      <c r="K76" s="1938"/>
      <c r="L76" s="1938"/>
      <c r="M76" s="1939"/>
      <c r="N76" s="281"/>
      <c r="O76" s="1930"/>
      <c r="P76" s="1931"/>
      <c r="Q76" s="281"/>
      <c r="R76" s="1027"/>
      <c r="S76" s="458"/>
      <c r="T76" s="1146"/>
      <c r="U76" s="1146"/>
    </row>
    <row r="77" spans="2:21" ht="18.75" customHeight="1" outlineLevel="1">
      <c r="B77" s="692"/>
      <c r="C77" s="1062"/>
      <c r="D77" s="1062"/>
      <c r="E77" s="1062"/>
      <c r="F77" s="1101" t="str">
        <f t="shared" si="32"/>
        <v/>
      </c>
      <c r="G77" s="1003"/>
      <c r="H77" s="975" t="str">
        <f t="shared" si="19"/>
        <v/>
      </c>
      <c r="I77" s="959" t="str">
        <f>IF(F77="","", H77/(1-M94))</f>
        <v/>
      </c>
      <c r="J77" s="991" t="str" cm="1">
        <f t="array" ref="J77">IF(C77="","",_xlfn._xlws.FILTER(Products!C56:C551,Products!A56:A551=C77,""))</f>
        <v/>
      </c>
      <c r="K77" s="1936"/>
      <c r="L77" s="1936"/>
      <c r="M77" s="1937"/>
      <c r="N77" s="281"/>
      <c r="O77" s="1932"/>
      <c r="P77" s="1933"/>
      <c r="Q77" s="281"/>
      <c r="R77" s="1026"/>
      <c r="S77" s="458"/>
      <c r="T77" s="1146"/>
      <c r="U77" s="1146"/>
    </row>
    <row r="78" spans="2:21" ht="18.75" customHeight="1" outlineLevel="1">
      <c r="B78" s="692"/>
      <c r="C78" s="1059"/>
      <c r="D78" s="1059"/>
      <c r="E78" s="1059"/>
      <c r="F78" s="324" t="str">
        <f t="shared" ref="F78" si="33">IFERROR(IF(C78="","",VLOOKUP(C78,ProductLookup,2,FALSE)),0)</f>
        <v/>
      </c>
      <c r="G78" s="1004"/>
      <c r="H78" s="976" t="str">
        <f t="shared" si="19"/>
        <v/>
      </c>
      <c r="I78" s="958" t="str">
        <f>IF(F78="","", H78/(1-M94))</f>
        <v/>
      </c>
      <c r="J78" s="990" t="str" cm="1">
        <f t="array" ref="J78">IF(C78="","",_xlfn._xlws.FILTER(Products!C57:C552,Products!A57:A552=C78,""))</f>
        <v/>
      </c>
      <c r="K78" s="1938"/>
      <c r="L78" s="1938"/>
      <c r="M78" s="1939"/>
      <c r="N78" s="281"/>
      <c r="O78" s="1923"/>
      <c r="P78" s="1924"/>
      <c r="Q78" s="281"/>
      <c r="R78" s="1027"/>
      <c r="S78" s="458"/>
      <c r="T78" s="1146"/>
      <c r="U78" s="1146"/>
    </row>
    <row r="79" spans="2:21" ht="18.75" customHeight="1" outlineLevel="1">
      <c r="B79" s="692"/>
      <c r="C79" s="1062"/>
      <c r="D79" s="1062"/>
      <c r="E79" s="1062"/>
      <c r="F79" s="1101" t="str">
        <f t="shared" ref="F79" si="34">IFERROR(IF(C79="","",VLOOKUP(C79,ProductLookup,2,FALSE)),0)</f>
        <v/>
      </c>
      <c r="G79" s="1003"/>
      <c r="H79" s="975" t="str">
        <f t="shared" si="19"/>
        <v/>
      </c>
      <c r="I79" s="959" t="str">
        <f>IF(F79="","", H79/(1-M94))</f>
        <v/>
      </c>
      <c r="J79" s="991" t="str" cm="1">
        <f t="array" ref="J79">IF(C79="","",_xlfn._xlws.FILTER(Products!C58:C553,Products!A58:A553=C79,""))</f>
        <v/>
      </c>
      <c r="K79" s="1936"/>
      <c r="L79" s="1936"/>
      <c r="M79" s="1937"/>
      <c r="N79" s="281"/>
      <c r="O79" s="1930"/>
      <c r="P79" s="1931"/>
      <c r="Q79" s="281"/>
      <c r="R79" s="1026"/>
      <c r="S79" s="458"/>
      <c r="T79" s="1146"/>
      <c r="U79" s="1146"/>
    </row>
    <row r="80" spans="2:21" ht="18.75" customHeight="1" outlineLevel="1">
      <c r="B80" s="692"/>
      <c r="C80" s="1059" t="s">
        <v>1138</v>
      </c>
      <c r="D80" s="1059"/>
      <c r="E80" s="1059"/>
      <c r="F80" s="324">
        <f t="shared" ref="F80" si="35">IFERROR(IF(C80="","",VLOOKUP(C80,ProductLookup,2,FALSE)),0)</f>
        <v>30</v>
      </c>
      <c r="G80" s="1004"/>
      <c r="H80" s="976">
        <f t="shared" si="19"/>
        <v>0</v>
      </c>
      <c r="I80" s="958">
        <f>IF(F80="","", H80/(1-M94))</f>
        <v>0</v>
      </c>
      <c r="J80" s="990" t="str" cm="1">
        <f t="array" ref="J80">IF(C80="","",_xlfn._xlws.FILTER(Products!C59:C554,Products!A59:A554=C80,""))</f>
        <v xml:space="preserve"> </v>
      </c>
      <c r="K80" s="1938"/>
      <c r="L80" s="1938"/>
      <c r="M80" s="1939"/>
      <c r="N80" s="281"/>
      <c r="O80" s="1932"/>
      <c r="P80" s="1933"/>
      <c r="Q80" s="281"/>
      <c r="R80" s="1027"/>
      <c r="S80" s="458"/>
      <c r="T80" s="1146"/>
      <c r="U80" s="1146"/>
    </row>
    <row r="81" spans="2:21" ht="18.75" customHeight="1" outlineLevel="1">
      <c r="B81" s="692"/>
      <c r="C81" s="1062"/>
      <c r="D81" s="1062"/>
      <c r="E81" s="1062"/>
      <c r="F81" s="1101" t="str">
        <f t="shared" ref="F81" si="36">IFERROR(IF(C81="","",VLOOKUP(C81,ProductLookup,2,FALSE)),0)</f>
        <v/>
      </c>
      <c r="G81" s="1003"/>
      <c r="H81" s="975" t="str">
        <f t="shared" si="19"/>
        <v/>
      </c>
      <c r="I81" s="959" t="str">
        <f>IF(F81="","", H81/(1-M94))</f>
        <v/>
      </c>
      <c r="J81" s="991" t="str" cm="1">
        <f t="array" ref="J81">IF(C81="","",_xlfn._xlws.FILTER(Products!C60:C555,Products!A60:A555=C81,""))</f>
        <v/>
      </c>
      <c r="K81" s="1936"/>
      <c r="L81" s="1936"/>
      <c r="M81" s="1937"/>
      <c r="N81" s="281"/>
      <c r="O81" s="1923"/>
      <c r="P81" s="1924"/>
      <c r="Q81" s="281"/>
      <c r="R81" s="1026"/>
      <c r="S81" s="458"/>
      <c r="T81" s="1146"/>
      <c r="U81" s="1146"/>
    </row>
    <row r="82" spans="2:21" ht="18.75" customHeight="1" outlineLevel="1">
      <c r="B82" s="692"/>
      <c r="C82" s="1059"/>
      <c r="D82" s="1059"/>
      <c r="E82" s="1059"/>
      <c r="F82" s="324" t="str">
        <f t="shared" ref="F82" si="37">IFERROR(IF(C82="","",VLOOKUP(C82,ProductLookup,2,FALSE)),0)</f>
        <v/>
      </c>
      <c r="G82" s="1004"/>
      <c r="H82" s="976" t="str">
        <f t="shared" si="19"/>
        <v/>
      </c>
      <c r="I82" s="958" t="str">
        <f>IF(F82="","", H82/(1-M94))</f>
        <v/>
      </c>
      <c r="J82" s="990" t="str" cm="1">
        <f t="array" ref="J82">IF(C82="","",_xlfn._xlws.FILTER(Products!C61:C556,Products!A61:A556=C82,""))</f>
        <v/>
      </c>
      <c r="K82" s="1938"/>
      <c r="L82" s="1938"/>
      <c r="M82" s="1939"/>
      <c r="N82" s="281"/>
      <c r="O82" s="1930"/>
      <c r="P82" s="1931"/>
      <c r="Q82" s="281"/>
      <c r="R82" s="1027"/>
      <c r="S82" s="458"/>
      <c r="T82" s="1146"/>
      <c r="U82" s="1146"/>
    </row>
    <row r="83" spans="2:21" ht="18.75" customHeight="1" outlineLevel="1" thickBot="1">
      <c r="B83" s="765"/>
      <c r="C83" s="1074"/>
      <c r="D83" s="1074"/>
      <c r="E83" s="1074"/>
      <c r="F83" s="1101" t="str">
        <f t="shared" ref="F83" si="38">IFERROR(IF(C83="","",VLOOKUP(C83,ProductLookup,2,FALSE)),0)</f>
        <v/>
      </c>
      <c r="G83" s="1003"/>
      <c r="H83" s="975" t="str">
        <f>IF(F83="","",F83*G83)</f>
        <v/>
      </c>
      <c r="I83" s="959" t="str">
        <f>IF(F83="","", H83/(1-M94))</f>
        <v/>
      </c>
      <c r="J83" s="991" t="str" cm="1">
        <f t="array" ref="J83">IF(C83="","",_xlfn._xlws.FILTER(Products!C62:C557,Products!A62:A557=C83,""))</f>
        <v/>
      </c>
      <c r="K83" s="1928"/>
      <c r="L83" s="1928"/>
      <c r="M83" s="1929"/>
      <c r="N83" s="281"/>
      <c r="O83" s="1932"/>
      <c r="P83" s="1933"/>
      <c r="Q83" s="281"/>
      <c r="R83" s="1028"/>
      <c r="S83" s="458"/>
      <c r="T83" s="1146"/>
      <c r="U83" s="1146"/>
    </row>
    <row r="84" spans="2:21" ht="18.75" customHeight="1" outlineLevel="1">
      <c r="B84" s="1940" t="s">
        <v>112</v>
      </c>
      <c r="C84" s="1080"/>
      <c r="D84" s="1081"/>
      <c r="E84" s="1081"/>
      <c r="F84" s="1102"/>
      <c r="G84" s="1005"/>
      <c r="H84" s="1009" t="str">
        <f t="shared" ref="H84:H90" si="39">IF(F84="","",F84*G84)</f>
        <v/>
      </c>
      <c r="I84" s="966" t="str">
        <f>IF(F84="","", H84/(1-M94))</f>
        <v/>
      </c>
      <c r="J84" s="992"/>
      <c r="K84" s="1934"/>
      <c r="L84" s="1934"/>
      <c r="M84" s="1935"/>
      <c r="N84" s="281"/>
      <c r="O84" s="1923"/>
      <c r="P84" s="1924"/>
      <c r="Q84" s="281"/>
      <c r="R84" s="1025"/>
      <c r="S84" s="458"/>
      <c r="T84" s="1146"/>
      <c r="U84" s="1146"/>
    </row>
    <row r="85" spans="2:21" ht="18.75" customHeight="1" outlineLevel="1">
      <c r="B85" s="1941"/>
      <c r="C85" s="1073"/>
      <c r="D85" s="1074"/>
      <c r="E85" s="1074"/>
      <c r="F85" s="1036"/>
      <c r="G85" s="1003"/>
      <c r="H85" s="975" t="str">
        <f t="shared" si="39"/>
        <v/>
      </c>
      <c r="I85" s="959" t="str">
        <f>IF(F85="","", H85/(1-M94))</f>
        <v/>
      </c>
      <c r="J85" s="993"/>
      <c r="K85" s="1936"/>
      <c r="L85" s="1936"/>
      <c r="M85" s="1937"/>
      <c r="O85" s="1930"/>
      <c r="P85" s="1931"/>
      <c r="R85" s="1026"/>
      <c r="S85" s="458"/>
      <c r="T85" s="1146"/>
      <c r="U85" s="1146"/>
    </row>
    <row r="86" spans="2:21" ht="18.75" customHeight="1" outlineLevel="1">
      <c r="B86" s="692"/>
      <c r="C86" s="1058"/>
      <c r="D86" s="1059"/>
      <c r="E86" s="1059"/>
      <c r="F86" s="1103"/>
      <c r="G86" s="1004"/>
      <c r="H86" s="976" t="str">
        <f t="shared" si="39"/>
        <v/>
      </c>
      <c r="I86" s="958" t="str">
        <f>IF(F86="","", H86/(1-M94))</f>
        <v/>
      </c>
      <c r="J86" s="994"/>
      <c r="K86" s="1938"/>
      <c r="L86" s="1938"/>
      <c r="M86" s="1939"/>
      <c r="N86" s="281"/>
      <c r="O86" s="1932"/>
      <c r="P86" s="1933"/>
      <c r="Q86" s="281"/>
      <c r="R86" s="1027"/>
      <c r="S86" s="458"/>
      <c r="T86" s="1146"/>
      <c r="U86" s="1146"/>
    </row>
    <row r="87" spans="2:21" ht="18.75" customHeight="1" outlineLevel="1" thickBot="1">
      <c r="B87" s="692"/>
      <c r="C87" s="1054"/>
      <c r="D87" s="1055"/>
      <c r="E87" s="1055"/>
      <c r="F87" s="1012"/>
      <c r="G87" s="529"/>
      <c r="H87" s="1008" t="str">
        <f t="shared" si="39"/>
        <v/>
      </c>
      <c r="I87" s="968" t="str">
        <f>IF(F87="","", H87/(1-M94))</f>
        <v/>
      </c>
      <c r="J87" s="995"/>
      <c r="K87" s="1928"/>
      <c r="L87" s="1928"/>
      <c r="M87" s="1929"/>
      <c r="N87" s="281"/>
      <c r="O87" s="1923"/>
      <c r="P87" s="1924"/>
      <c r="Q87" s="281"/>
      <c r="R87" s="1028"/>
      <c r="S87" s="458"/>
      <c r="T87" s="1146"/>
      <c r="U87" s="1146"/>
    </row>
    <row r="88" spans="2:21" ht="18.75" customHeight="1" outlineLevel="1">
      <c r="B88" s="969" t="s">
        <v>1373</v>
      </c>
      <c r="C88" s="526" t="s">
        <v>1373</v>
      </c>
      <c r="D88" s="1086"/>
      <c r="E88" s="1087"/>
      <c r="F88" s="978">
        <f>IFERROR(IF(C88="","",VLOOKUP(C88,ProductLookup,2,FALSE)),0)</f>
        <v>150</v>
      </c>
      <c r="G88" s="1002"/>
      <c r="H88" s="974">
        <f t="shared" si="39"/>
        <v>0</v>
      </c>
      <c r="I88" s="966">
        <f>IF(F88="","", H88/(1-N787))</f>
        <v>0</v>
      </c>
      <c r="J88" s="996"/>
      <c r="K88" s="1934"/>
      <c r="L88" s="1934"/>
      <c r="M88" s="1935"/>
      <c r="N88" s="281"/>
      <c r="O88" s="1930"/>
      <c r="P88" s="1931"/>
      <c r="Q88" s="281"/>
      <c r="R88" s="1025"/>
      <c r="S88" s="458"/>
      <c r="T88" s="1146"/>
      <c r="U88" s="1146"/>
    </row>
    <row r="89" spans="2:21" ht="18.75" customHeight="1" outlineLevel="1">
      <c r="B89" s="970" t="s">
        <v>100</v>
      </c>
      <c r="C89" s="1064" t="s">
        <v>59</v>
      </c>
      <c r="D89" s="1065"/>
      <c r="E89" s="1065"/>
      <c r="F89" s="93">
        <f>IFERROR(IF(C89="","",VLOOKUP(C89,ProductLookup,2,FALSE)),0)</f>
        <v>20</v>
      </c>
      <c r="G89" s="1003">
        <v>1</v>
      </c>
      <c r="H89" s="975">
        <f t="shared" si="39"/>
        <v>20</v>
      </c>
      <c r="I89" s="959">
        <f>IF(F89="","", H89/(1-M94))</f>
        <v>36.36363636363636</v>
      </c>
      <c r="J89" s="997"/>
      <c r="K89" s="1936"/>
      <c r="L89" s="1936"/>
      <c r="M89" s="1937"/>
      <c r="N89" s="281"/>
      <c r="O89" s="1932"/>
      <c r="P89" s="1933"/>
      <c r="Q89" s="281"/>
      <c r="R89" s="1026"/>
      <c r="S89" s="458"/>
      <c r="T89" s="1146"/>
      <c r="U89" s="1146"/>
    </row>
    <row r="90" spans="2:21" ht="18.75" customHeight="1" outlineLevel="1">
      <c r="B90" s="967" t="s">
        <v>102</v>
      </c>
      <c r="C90" s="1067" t="s">
        <v>103</v>
      </c>
      <c r="D90" s="1068"/>
      <c r="E90" s="1069"/>
      <c r="F90" s="979">
        <f>IFERROR(IF(C90="","",VLOOKUP(C90,ProductLookup,2,FALSE)),0)</f>
        <v>250</v>
      </c>
      <c r="G90" s="1004"/>
      <c r="H90" s="976">
        <f t="shared" si="39"/>
        <v>0</v>
      </c>
      <c r="I90" s="958">
        <f>IF(F90="","", H90/(1-M94))</f>
        <v>0</v>
      </c>
      <c r="J90" s="998"/>
      <c r="K90" s="1938"/>
      <c r="L90" s="1938"/>
      <c r="M90" s="1939"/>
      <c r="N90" s="281"/>
      <c r="O90" s="1923"/>
      <c r="P90" s="1924"/>
      <c r="Q90" s="281"/>
      <c r="R90" s="1027"/>
      <c r="S90" s="458"/>
      <c r="T90" s="1146"/>
      <c r="U90" s="1146"/>
    </row>
    <row r="91" spans="2:21" ht="18.75" customHeight="1" outlineLevel="1" thickBot="1">
      <c r="B91" s="971"/>
      <c r="C91" s="1070" t="s">
        <v>105</v>
      </c>
      <c r="D91" s="1071"/>
      <c r="E91" s="1072"/>
      <c r="F91" s="440">
        <f>IFERROR(IF(C91="","",VLOOKUP(C91,ProductLookup,2,FALSE)),0)</f>
        <v>500</v>
      </c>
      <c r="G91" s="529">
        <v>2</v>
      </c>
      <c r="H91" s="1008">
        <f>IF(F91="","",F91*G91)</f>
        <v>1000</v>
      </c>
      <c r="I91" s="968">
        <f>IF(F91="","", H91/(1-M94))</f>
        <v>1818.181818181818</v>
      </c>
      <c r="J91" s="995"/>
      <c r="K91" s="1928"/>
      <c r="L91" s="1928"/>
      <c r="M91" s="1929"/>
      <c r="N91" s="281"/>
      <c r="O91" s="1930"/>
      <c r="P91" s="1931"/>
      <c r="Q91" s="281"/>
      <c r="R91" s="1028"/>
      <c r="S91" s="458"/>
      <c r="T91" s="1146"/>
      <c r="U91" s="1146"/>
    </row>
    <row r="92" spans="2:21" ht="18.75" customHeight="1" outlineLevel="1" thickBot="1">
      <c r="B92" s="281"/>
      <c r="C92" s="281"/>
      <c r="D92" s="281"/>
      <c r="F92" s="283"/>
      <c r="G92" s="354" t="s">
        <v>26</v>
      </c>
      <c r="H92" s="355">
        <v>100</v>
      </c>
      <c r="I92" s="533"/>
      <c r="J92" s="545"/>
      <c r="K92" s="545"/>
      <c r="L92" s="544"/>
      <c r="M92" s="544"/>
      <c r="N92" s="281"/>
      <c r="O92" s="1932"/>
      <c r="P92" s="1933"/>
      <c r="Q92" s="281"/>
      <c r="R92" s="544"/>
      <c r="S92" s="458"/>
      <c r="T92" s="1146"/>
      <c r="U92" s="1146"/>
    </row>
    <row r="93" spans="2:21" ht="18.75" customHeight="1" outlineLevel="1">
      <c r="B93" s="281"/>
      <c r="C93" s="281"/>
      <c r="F93" s="293"/>
      <c r="G93" s="358" t="s">
        <v>29</v>
      </c>
      <c r="H93" s="1022">
        <f>SUM(H61:H92)</f>
        <v>2340</v>
      </c>
      <c r="I93" s="534">
        <f>SUM(H62:H91)</f>
        <v>2240</v>
      </c>
      <c r="J93" s="359"/>
      <c r="K93" s="1032" t="s">
        <v>113</v>
      </c>
      <c r="L93" s="283"/>
      <c r="M93" s="1032" t="s">
        <v>1429</v>
      </c>
      <c r="O93" s="1923"/>
      <c r="P93" s="1924"/>
      <c r="R93" s="972"/>
      <c r="S93" s="458"/>
      <c r="T93" s="1146"/>
      <c r="U93" s="1146"/>
    </row>
    <row r="94" spans="2:21" ht="18.75" customHeight="1" outlineLevel="1" thickBot="1">
      <c r="B94" s="281"/>
      <c r="C94" s="281"/>
      <c r="D94" s="281"/>
      <c r="E94" s="1990"/>
      <c r="F94" s="1991"/>
      <c r="G94" s="853" t="s">
        <v>63</v>
      </c>
      <c r="H94" s="854">
        <v>3988</v>
      </c>
      <c r="I94" s="535"/>
      <c r="J94" s="972"/>
      <c r="K94" s="1033">
        <f>(H93/(1-M94))</f>
        <v>4254.545454545454</v>
      </c>
      <c r="L94" s="283"/>
      <c r="M94" s="1143">
        <v>0.45</v>
      </c>
      <c r="O94" s="1925"/>
      <c r="P94" s="1926"/>
      <c r="R94" s="973"/>
      <c r="S94" s="458"/>
      <c r="T94" s="1146"/>
      <c r="U94" s="1146"/>
    </row>
    <row r="95" spans="2:21" ht="18.75" customHeight="1" outlineLevel="1" thickBot="1">
      <c r="B95" s="281"/>
      <c r="C95" s="281"/>
      <c r="D95" s="293"/>
      <c r="E95" s="293"/>
      <c r="F95" s="303"/>
      <c r="G95" s="362" t="s">
        <v>109</v>
      </c>
      <c r="H95" s="122">
        <f>H94-H93</f>
        <v>1648</v>
      </c>
      <c r="I95" s="536">
        <f>H94-H93</f>
        <v>1648</v>
      </c>
      <c r="J95" s="973"/>
      <c r="K95" s="973"/>
      <c r="N95" s="281"/>
      <c r="O95" s="458"/>
      <c r="Q95" s="281"/>
      <c r="S95" s="458"/>
      <c r="T95" s="1147"/>
      <c r="U95" s="961"/>
    </row>
    <row r="96" spans="2:21" ht="18.75" customHeight="1" thickBot="1">
      <c r="B96" s="281"/>
      <c r="C96" s="1927" t="s">
        <v>1367</v>
      </c>
      <c r="D96" s="1927"/>
      <c r="E96" s="1927"/>
      <c r="F96" s="303"/>
      <c r="G96" s="677"/>
      <c r="H96" s="678"/>
      <c r="I96" s="678"/>
      <c r="J96" s="290"/>
      <c r="K96" s="290"/>
      <c r="N96" s="281"/>
      <c r="O96" s="458"/>
      <c r="Q96" s="281"/>
      <c r="R96" s="586"/>
      <c r="S96" s="458"/>
      <c r="T96" s="1147"/>
      <c r="U96" s="961"/>
    </row>
    <row r="97" spans="2:21" s="320" customFormat="1" ht="37.5" customHeight="1" outlineLevel="1" thickBot="1">
      <c r="B97" s="683" t="s">
        <v>115</v>
      </c>
      <c r="C97" s="1948" t="s">
        <v>12</v>
      </c>
      <c r="D97" s="1949"/>
      <c r="E97" s="1950"/>
      <c r="F97" s="956" t="s">
        <v>13</v>
      </c>
      <c r="G97" s="955" t="s">
        <v>14</v>
      </c>
      <c r="H97" s="956" t="s">
        <v>95</v>
      </c>
      <c r="I97" s="956" t="s">
        <v>96</v>
      </c>
      <c r="J97" s="957" t="s">
        <v>97</v>
      </c>
      <c r="K97" s="1951" t="s">
        <v>98</v>
      </c>
      <c r="L97" s="1952"/>
      <c r="M97" s="1953"/>
      <c r="N97" s="319"/>
      <c r="O97" s="1954" t="s">
        <v>1396</v>
      </c>
      <c r="P97" s="1955"/>
      <c r="Q97" s="319"/>
      <c r="R97" s="1030" t="s">
        <v>491</v>
      </c>
      <c r="S97" s="458"/>
      <c r="T97" s="1967"/>
      <c r="U97" s="1967"/>
    </row>
    <row r="98" spans="2:21" ht="18.75" customHeight="1" outlineLevel="1">
      <c r="B98" s="692"/>
      <c r="C98" s="1211" t="s">
        <v>246</v>
      </c>
      <c r="D98" s="1212"/>
      <c r="E98" s="1212"/>
      <c r="F98" s="1100">
        <f t="shared" ref="F98" si="40">IFERROR(IF(C98="","",VLOOKUP(C98,ProductLookup,2,FALSE)),0)</f>
        <v>265</v>
      </c>
      <c r="G98" s="1002">
        <v>1</v>
      </c>
      <c r="H98" s="974">
        <f t="shared" ref="H98:H126" si="41">IF(F98="","",F98*G98)</f>
        <v>265</v>
      </c>
      <c r="I98" s="958">
        <f>IF(F98="","", H98/(1-M130))</f>
        <v>481.81818181818176</v>
      </c>
      <c r="J98" s="990" t="str" cm="1">
        <f t="array" ref="J98">IF(C98="","",_xlfn._xlws.FILTER(Products!C77:C572,Products!A77:A572=C98,""))</f>
        <v xml:space="preserve"> </v>
      </c>
      <c r="K98" s="1934"/>
      <c r="L98" s="1934"/>
      <c r="M98" s="1935"/>
      <c r="N98" s="281"/>
      <c r="O98" s="1942" t="s">
        <v>1490</v>
      </c>
      <c r="P98" s="1943"/>
      <c r="Q98" s="281"/>
      <c r="R98" s="1025"/>
      <c r="S98" s="458"/>
      <c r="T98" s="1966"/>
      <c r="U98" s="1966"/>
    </row>
    <row r="99" spans="2:21" ht="18.75" customHeight="1" outlineLevel="1">
      <c r="B99" s="692"/>
      <c r="C99" s="1213" t="s">
        <v>248</v>
      </c>
      <c r="D99" s="1214"/>
      <c r="E99" s="1214"/>
      <c r="F99" s="1101">
        <f t="shared" ref="F99" si="42">IFERROR(IF(C99="","",VLOOKUP(C99,ProductLookup,2,FALSE)),0)</f>
        <v>20</v>
      </c>
      <c r="G99" s="1003">
        <v>1</v>
      </c>
      <c r="H99" s="975">
        <f t="shared" si="41"/>
        <v>20</v>
      </c>
      <c r="I99" s="959">
        <f>IF(F99="","", H99/(1-M130))</f>
        <v>36.36363636363636</v>
      </c>
      <c r="J99" s="991" t="str" cm="1">
        <f t="array" ref="J99">IF(C99="","",_xlfn._xlws.FILTER(Products!C78:C573,Products!A78:A573=C99,""))</f>
        <v xml:space="preserve"> </v>
      </c>
      <c r="K99" s="1936"/>
      <c r="L99" s="1936"/>
      <c r="M99" s="1937"/>
      <c r="N99" s="281"/>
      <c r="O99" s="1944"/>
      <c r="P99" s="1945"/>
      <c r="Q99" s="281"/>
      <c r="R99" s="1026"/>
      <c r="S99" s="458"/>
      <c r="T99" s="1966"/>
      <c r="U99" s="1966"/>
    </row>
    <row r="100" spans="2:21" ht="18.75" customHeight="1" outlineLevel="1">
      <c r="B100" s="692"/>
      <c r="C100" s="1215" t="s">
        <v>278</v>
      </c>
      <c r="D100" s="1216"/>
      <c r="E100" s="1216"/>
      <c r="F100" s="324">
        <f t="shared" ref="F100" si="43">IFERROR(IF(C100="","",VLOOKUP(C100,ProductLookup,2,FALSE)),0)</f>
        <v>20</v>
      </c>
      <c r="G100" s="1004"/>
      <c r="H100" s="976">
        <f t="shared" si="41"/>
        <v>0</v>
      </c>
      <c r="I100" s="958">
        <f>IF(F100="","", H100/(1-M130))</f>
        <v>0</v>
      </c>
      <c r="J100" s="990" t="str" cm="1">
        <f t="array" ref="J100">IF(C100="","",_xlfn._xlws.FILTER(Products!C79:C574,Products!A79:A574=C100,""))</f>
        <v xml:space="preserve"> </v>
      </c>
      <c r="K100" s="1938"/>
      <c r="L100" s="1938"/>
      <c r="M100" s="1939"/>
      <c r="N100" s="281"/>
      <c r="O100" s="1944"/>
      <c r="P100" s="1945"/>
      <c r="Q100" s="281"/>
      <c r="R100" s="1027"/>
      <c r="S100" s="458"/>
      <c r="T100" s="1966"/>
      <c r="U100" s="1966"/>
    </row>
    <row r="101" spans="2:21" ht="18.75" customHeight="1" outlineLevel="1" thickBot="1">
      <c r="B101" s="692"/>
      <c r="C101" s="1213"/>
      <c r="D101" s="1214"/>
      <c r="E101" s="1214"/>
      <c r="F101" s="1101" t="str">
        <f t="shared" ref="F101" si="44">IFERROR(IF(C101="","",VLOOKUP(C101,ProductLookup,2,FALSE)),0)</f>
        <v/>
      </c>
      <c r="G101" s="1003"/>
      <c r="H101" s="975" t="str">
        <f t="shared" si="41"/>
        <v/>
      </c>
      <c r="I101" s="959" t="str">
        <f>IF(F101="","", H101/(1-M130))</f>
        <v/>
      </c>
      <c r="J101" s="991" t="str" cm="1">
        <f t="array" ref="J101">IF(C101="","",_xlfn._xlws.FILTER(Products!C80:C575,Products!A80:A575=C101,""))</f>
        <v/>
      </c>
      <c r="K101" s="1936"/>
      <c r="L101" s="1936"/>
      <c r="M101" s="1937"/>
      <c r="N101" s="281"/>
      <c r="O101" s="1944"/>
      <c r="P101" s="1945"/>
      <c r="Q101" s="281"/>
      <c r="R101" s="1026"/>
      <c r="S101" s="458"/>
      <c r="T101" s="1966"/>
      <c r="U101" s="1966"/>
    </row>
    <row r="102" spans="2:21" ht="18.75" customHeight="1" outlineLevel="1">
      <c r="B102" s="692"/>
      <c r="C102" s="1058" t="s">
        <v>1451</v>
      </c>
      <c r="D102" s="1216"/>
      <c r="E102" s="1216"/>
      <c r="F102" s="324">
        <f t="shared" ref="F102" si="45">IFERROR(IF(C102="","",VLOOKUP(C102,ProductLookup,2,FALSE)),0)</f>
        <v>215</v>
      </c>
      <c r="G102" s="1004"/>
      <c r="H102" s="976">
        <f t="shared" si="41"/>
        <v>0</v>
      </c>
      <c r="I102" s="958">
        <f>IF(F102="","", H102/(1-M130))</f>
        <v>0</v>
      </c>
      <c r="J102" s="990" t="str" cm="1">
        <f t="array" ref="J102">IF(C102="","",_xlfn._xlws.FILTER(Products!C81:C576,Products!A81:A576=C102,""))</f>
        <v xml:space="preserve"> </v>
      </c>
      <c r="K102" s="1938"/>
      <c r="L102" s="1938"/>
      <c r="M102" s="1939"/>
      <c r="N102" s="281"/>
      <c r="O102" s="1946"/>
      <c r="P102" s="1947"/>
      <c r="Q102" s="281"/>
      <c r="R102" s="1027"/>
      <c r="S102" s="458"/>
      <c r="T102" s="1146"/>
      <c r="U102" s="1146"/>
    </row>
    <row r="103" spans="2:21" ht="18.75" customHeight="1" outlineLevel="1">
      <c r="B103" s="692"/>
      <c r="C103" s="1061" t="s">
        <v>229</v>
      </c>
      <c r="D103" s="1214"/>
      <c r="E103" s="1214"/>
      <c r="F103" s="1101">
        <f t="shared" ref="F103:F104" si="46">IFERROR(IF(C103="","",VLOOKUP(C103,ProductLookup,2,FALSE)),0)</f>
        <v>385</v>
      </c>
      <c r="G103" s="1003"/>
      <c r="H103" s="975">
        <f t="shared" si="41"/>
        <v>0</v>
      </c>
      <c r="I103" s="959">
        <f>IF(F103="","", H103/(1-M130))</f>
        <v>0</v>
      </c>
      <c r="J103" s="991"/>
      <c r="K103" s="1936"/>
      <c r="L103" s="1936"/>
      <c r="M103" s="1937"/>
      <c r="N103" s="281"/>
      <c r="O103" s="1930"/>
      <c r="P103" s="1931"/>
      <c r="Q103" s="281"/>
      <c r="R103" s="1026"/>
      <c r="S103" s="458"/>
      <c r="T103" s="1146"/>
      <c r="U103" s="1146"/>
    </row>
    <row r="104" spans="2:21" ht="18.75" customHeight="1" outlineLevel="1">
      <c r="B104" s="692"/>
      <c r="C104" s="1058" t="s">
        <v>1557</v>
      </c>
      <c r="D104" s="1216"/>
      <c r="E104" s="1216"/>
      <c r="F104" s="324">
        <f t="shared" si="46"/>
        <v>94</v>
      </c>
      <c r="G104" s="1004"/>
      <c r="H104" s="976">
        <f t="shared" si="41"/>
        <v>0</v>
      </c>
      <c r="I104" s="958">
        <f>IF(F104="","", H104/(1-M130))</f>
        <v>0</v>
      </c>
      <c r="J104" s="990" t="str" cm="1">
        <f t="array" ref="J104">IF(C104="","",_xlfn._xlws.FILTER(Products!C83:C578,Products!A83:A578=C104,""))</f>
        <v xml:space="preserve"> </v>
      </c>
      <c r="K104" s="1938"/>
      <c r="L104" s="1938"/>
      <c r="M104" s="1939"/>
      <c r="N104" s="281"/>
      <c r="O104" s="1932"/>
      <c r="P104" s="1933"/>
      <c r="Q104" s="281"/>
      <c r="R104" s="1027"/>
      <c r="S104" s="458"/>
      <c r="T104" s="1146"/>
      <c r="U104" s="1146"/>
    </row>
    <row r="105" spans="2:21" ht="18.75" customHeight="1" outlineLevel="1">
      <c r="B105" s="692"/>
      <c r="C105" s="1061" t="s">
        <v>1453</v>
      </c>
      <c r="D105" s="1214"/>
      <c r="E105" s="1214"/>
      <c r="F105" s="1101">
        <f t="shared" ref="F105" si="47">IFERROR(IF(C105="","",VLOOKUP(C105,ProductLookup,2,FALSE)),0)</f>
        <v>240</v>
      </c>
      <c r="G105" s="1003"/>
      <c r="H105" s="975">
        <f t="shared" si="41"/>
        <v>0</v>
      </c>
      <c r="I105" s="959">
        <f>IF(F105="","", H105/(1-M130))</f>
        <v>0</v>
      </c>
      <c r="J105" s="991" t="str" cm="1">
        <f t="array" ref="J105">IF(C105="","",_xlfn._xlws.FILTER(Products!C84:C579,Products!A84:A579=C105,""))</f>
        <v xml:space="preserve"> </v>
      </c>
      <c r="K105" s="1936"/>
      <c r="L105" s="1936"/>
      <c r="M105" s="1937"/>
      <c r="N105" s="281"/>
      <c r="O105" s="1923"/>
      <c r="P105" s="1924"/>
      <c r="Q105" s="281"/>
      <c r="R105" s="1026"/>
      <c r="S105" s="458"/>
      <c r="T105" s="1146"/>
      <c r="U105" s="1146"/>
    </row>
    <row r="106" spans="2:21" ht="18.75" customHeight="1" outlineLevel="1">
      <c r="B106" s="692"/>
      <c r="C106" s="1058" t="s">
        <v>1322</v>
      </c>
      <c r="D106" s="1216"/>
      <c r="E106" s="1216"/>
      <c r="F106" s="324">
        <f t="shared" ref="F106" si="48">IFERROR(IF(C106="","",VLOOKUP(C106,ProductLookup,2,FALSE)),0)</f>
        <v>49</v>
      </c>
      <c r="G106" s="1004"/>
      <c r="H106" s="976">
        <f t="shared" si="41"/>
        <v>0</v>
      </c>
      <c r="I106" s="958">
        <f>IF(F106="","", H106/(1-M130))</f>
        <v>0</v>
      </c>
      <c r="J106" s="990" t="str" cm="1">
        <f t="array" ref="J106">IF(C106="","",_xlfn._xlws.FILTER(Products!C85:C580,Products!A85:A580=C106,""))</f>
        <v xml:space="preserve"> </v>
      </c>
      <c r="K106" s="1938"/>
      <c r="L106" s="1938"/>
      <c r="M106" s="1939"/>
      <c r="N106" s="281"/>
      <c r="O106" s="1930"/>
      <c r="P106" s="1931"/>
      <c r="Q106" s="281"/>
      <c r="R106" s="1027"/>
      <c r="S106" s="458"/>
      <c r="T106" s="1146"/>
      <c r="U106" s="1146"/>
    </row>
    <row r="107" spans="2:21" ht="18.75" customHeight="1" outlineLevel="1">
      <c r="B107" s="692"/>
      <c r="C107" s="1061" t="s">
        <v>223</v>
      </c>
      <c r="D107" s="1218"/>
      <c r="E107" s="1218"/>
      <c r="F107" s="1101">
        <f t="shared" ref="F107" si="49">IFERROR(IF(C107="","",VLOOKUP(C107,ProductLookup,2,FALSE)),0)</f>
        <v>50</v>
      </c>
      <c r="G107" s="1003"/>
      <c r="H107" s="975">
        <f t="shared" si="41"/>
        <v>0</v>
      </c>
      <c r="I107" s="959">
        <f>IF(F107="","", H107/(1-M130))</f>
        <v>0</v>
      </c>
      <c r="J107" s="991" t="str" cm="1">
        <f t="array" ref="J107">IF(C107="","",_xlfn._xlws.FILTER(Products!C86:C581,Products!A86:A581=C107,""))</f>
        <v xml:space="preserve"> </v>
      </c>
      <c r="K107" s="1936"/>
      <c r="L107" s="1936"/>
      <c r="M107" s="1937"/>
      <c r="N107" s="281"/>
      <c r="O107" s="1932"/>
      <c r="P107" s="1933"/>
      <c r="Q107" s="281"/>
      <c r="R107" s="1026"/>
      <c r="S107" s="458"/>
      <c r="T107" s="1146"/>
      <c r="U107" s="1146"/>
    </row>
    <row r="108" spans="2:21" ht="18.75" customHeight="1" outlineLevel="1">
      <c r="B108" s="692"/>
      <c r="C108" s="1215"/>
      <c r="D108" s="1216"/>
      <c r="E108" s="1216"/>
      <c r="F108" s="324" t="str">
        <f t="shared" ref="F108" si="50">IFERROR(IF(C108="","",VLOOKUP(C108,ProductLookup,2,FALSE)),0)</f>
        <v/>
      </c>
      <c r="G108" s="1004"/>
      <c r="H108" s="976" t="str">
        <f t="shared" si="41"/>
        <v/>
      </c>
      <c r="I108" s="958" t="str">
        <f>IF(F108="","", H108/(1-M130))</f>
        <v/>
      </c>
      <c r="J108" s="990" t="str" cm="1">
        <f t="array" ref="J108">IF(C108="","",_xlfn._xlws.FILTER(Products!C87:C582,Products!A87:A582=C108,""))</f>
        <v/>
      </c>
      <c r="K108" s="1938"/>
      <c r="L108" s="1938"/>
      <c r="M108" s="1939"/>
      <c r="N108" s="281"/>
      <c r="O108" s="1923"/>
      <c r="P108" s="1924"/>
      <c r="Q108" s="281"/>
      <c r="R108" s="1027"/>
      <c r="S108" s="458"/>
      <c r="T108" s="1146"/>
      <c r="U108" s="1146"/>
    </row>
    <row r="109" spans="2:21" ht="18.75" customHeight="1" outlineLevel="1">
      <c r="B109" s="692"/>
      <c r="C109" s="1213"/>
      <c r="D109" s="1214"/>
      <c r="E109" s="1214"/>
      <c r="F109" s="1101" t="str">
        <f t="shared" ref="F109" si="51">IFERROR(IF(C109="","",VLOOKUP(C109,ProductLookup,2,FALSE)),0)</f>
        <v/>
      </c>
      <c r="G109" s="1003"/>
      <c r="H109" s="975" t="str">
        <f t="shared" si="41"/>
        <v/>
      </c>
      <c r="I109" s="959" t="str">
        <f>IF(F109="","", H109/(1-M130))</f>
        <v/>
      </c>
      <c r="J109" s="991" t="str" cm="1">
        <f t="array" ref="J109">IF(C109="","",_xlfn._xlws.FILTER(Products!C88:C583,Products!A88:A583=C109,""))</f>
        <v/>
      </c>
      <c r="K109" s="1936"/>
      <c r="L109" s="1936"/>
      <c r="M109" s="1937"/>
      <c r="N109" s="281"/>
      <c r="O109" s="1930"/>
      <c r="P109" s="1931"/>
      <c r="Q109" s="281"/>
      <c r="R109" s="1026"/>
      <c r="S109" s="458"/>
      <c r="T109" s="1146"/>
      <c r="U109" s="1146"/>
    </row>
    <row r="110" spans="2:21" ht="18.75" customHeight="1" outlineLevel="1">
      <c r="B110" s="692"/>
      <c r="C110" s="1058"/>
      <c r="D110" s="1059"/>
      <c r="E110" s="1059"/>
      <c r="F110" s="324" t="str">
        <f t="shared" ref="F110" si="52">IFERROR(IF(C110="","",VLOOKUP(C110,ProductLookup,2,FALSE)),0)</f>
        <v/>
      </c>
      <c r="G110" s="1004"/>
      <c r="H110" s="976" t="str">
        <f t="shared" si="41"/>
        <v/>
      </c>
      <c r="I110" s="958" t="str">
        <f>IF(F110="","", H110/(1-M130))</f>
        <v/>
      </c>
      <c r="J110" s="990" t="str" cm="1">
        <f t="array" ref="J110">IF(C110="","",_xlfn._xlws.FILTER(Products!C89:C584,Products!A89:A584=C110,""))</f>
        <v/>
      </c>
      <c r="K110" s="1938"/>
      <c r="L110" s="1938"/>
      <c r="M110" s="1939"/>
      <c r="N110" s="281"/>
      <c r="O110" s="1932"/>
      <c r="P110" s="1933"/>
      <c r="Q110" s="281"/>
      <c r="R110" s="1027"/>
      <c r="S110" s="458"/>
      <c r="T110" s="1146"/>
      <c r="U110" s="1146"/>
    </row>
    <row r="111" spans="2:21" ht="18.75" customHeight="1" outlineLevel="1">
      <c r="B111" s="692" t="s">
        <v>1555</v>
      </c>
      <c r="C111" s="1061" t="s">
        <v>1139</v>
      </c>
      <c r="D111" s="1062"/>
      <c r="E111" s="1062"/>
      <c r="F111" s="1101">
        <f t="shared" ref="F111" si="53">IFERROR(IF(C111="","",VLOOKUP(C111,ProductLookup,2,FALSE)),0)</f>
        <v>235</v>
      </c>
      <c r="G111" s="1003"/>
      <c r="H111" s="975">
        <f t="shared" si="41"/>
        <v>0</v>
      </c>
      <c r="I111" s="959">
        <f>IF(F111="","", H111/(1-M130))</f>
        <v>0</v>
      </c>
      <c r="J111" s="991" t="str" cm="1">
        <f t="array" ref="J111">IF(C111="","",_xlfn._xlws.FILTER(Products!C90:C585,Products!A90:A585=C111,""))</f>
        <v xml:space="preserve"> </v>
      </c>
      <c r="K111" s="1936"/>
      <c r="L111" s="1936"/>
      <c r="M111" s="1937"/>
      <c r="N111" s="281"/>
      <c r="O111" s="1923"/>
      <c r="P111" s="1924"/>
      <c r="Q111" s="281"/>
      <c r="R111" s="1026"/>
      <c r="S111" s="458"/>
      <c r="T111" s="1146"/>
      <c r="U111" s="1146"/>
    </row>
    <row r="112" spans="2:21" ht="18.75" customHeight="1" outlineLevel="1">
      <c r="B112" s="692"/>
      <c r="C112" s="1058"/>
      <c r="D112" s="1059"/>
      <c r="E112" s="1059"/>
      <c r="F112" s="324" t="str">
        <f t="shared" ref="F112:F113" si="54">IFERROR(IF(C112="","",VLOOKUP(C112,ProductLookup,2,FALSE)),0)</f>
        <v/>
      </c>
      <c r="G112" s="1004"/>
      <c r="H112" s="976" t="str">
        <f t="shared" si="41"/>
        <v/>
      </c>
      <c r="I112" s="958" t="str">
        <f>IF(F112="","", H112/(1-M130))</f>
        <v/>
      </c>
      <c r="J112" s="990"/>
      <c r="K112" s="1938"/>
      <c r="L112" s="1938"/>
      <c r="M112" s="1939"/>
      <c r="N112" s="281"/>
      <c r="O112" s="1930"/>
      <c r="P112" s="1931"/>
      <c r="Q112" s="281"/>
      <c r="R112" s="1027"/>
      <c r="S112" s="458"/>
      <c r="T112" s="1146"/>
      <c r="U112" s="1146"/>
    </row>
    <row r="113" spans="2:21" ht="18.75" customHeight="1" outlineLevel="1">
      <c r="B113" s="692"/>
      <c r="C113" s="1061"/>
      <c r="D113" s="1062"/>
      <c r="E113" s="1062"/>
      <c r="F113" s="1101" t="str">
        <f t="shared" si="54"/>
        <v/>
      </c>
      <c r="G113" s="1003"/>
      <c r="H113" s="975" t="str">
        <f t="shared" si="41"/>
        <v/>
      </c>
      <c r="I113" s="959" t="str">
        <f>IF(F113="","", H113/(1-M130))</f>
        <v/>
      </c>
      <c r="J113" s="991" t="str" cm="1">
        <f t="array" ref="J113">IF(C113="","",_xlfn._xlws.FILTER(Products!C92:C587,Products!A92:A587=C113,""))</f>
        <v/>
      </c>
      <c r="K113" s="1936"/>
      <c r="L113" s="1936"/>
      <c r="M113" s="1937"/>
      <c r="N113" s="281"/>
      <c r="O113" s="1932"/>
      <c r="P113" s="1933"/>
      <c r="Q113" s="281"/>
      <c r="R113" s="1026"/>
      <c r="S113" s="458"/>
      <c r="T113" s="1146"/>
      <c r="U113" s="1146"/>
    </row>
    <row r="114" spans="2:21" ht="18.75" customHeight="1" outlineLevel="1">
      <c r="B114" s="692"/>
      <c r="C114" s="1058"/>
      <c r="D114" s="1059"/>
      <c r="E114" s="1059"/>
      <c r="F114" s="324" t="str">
        <f t="shared" ref="F114" si="55">IFERROR(IF(C114="","",VLOOKUP(C114,ProductLookup,2,FALSE)),0)</f>
        <v/>
      </c>
      <c r="G114" s="1004"/>
      <c r="H114" s="976" t="str">
        <f t="shared" si="41"/>
        <v/>
      </c>
      <c r="I114" s="958" t="str">
        <f>IF(F114="","", H114/(1-M130))</f>
        <v/>
      </c>
      <c r="J114" s="990" t="str" cm="1">
        <f t="array" ref="J114">IF(C114="","",_xlfn._xlws.FILTER(Products!C93:C588,Products!A93:A588=C114,""))</f>
        <v/>
      </c>
      <c r="K114" s="1938"/>
      <c r="L114" s="1938"/>
      <c r="M114" s="1939"/>
      <c r="N114" s="281"/>
      <c r="O114" s="1923"/>
      <c r="P114" s="1924"/>
      <c r="Q114" s="281"/>
      <c r="R114" s="1027"/>
      <c r="S114" s="458"/>
      <c r="T114" s="1146"/>
      <c r="U114" s="1146"/>
    </row>
    <row r="115" spans="2:21" ht="18.75" customHeight="1" outlineLevel="1">
      <c r="B115" s="692"/>
      <c r="C115" s="1061"/>
      <c r="D115" s="1062"/>
      <c r="E115" s="1062"/>
      <c r="F115" s="1101" t="str">
        <f t="shared" ref="F115" si="56">IFERROR(IF(C115="","",VLOOKUP(C115,ProductLookup,2,FALSE)),0)</f>
        <v/>
      </c>
      <c r="G115" s="1003"/>
      <c r="H115" s="975" t="str">
        <f t="shared" si="41"/>
        <v/>
      </c>
      <c r="I115" s="959" t="str">
        <f>IF(F115="","", H115/(1-M130))</f>
        <v/>
      </c>
      <c r="J115" s="991" t="str" cm="1">
        <f t="array" ref="J115">IF(C115="","",_xlfn._xlws.FILTER(Products!C94:C589,Products!A94:A589=C115,""))</f>
        <v/>
      </c>
      <c r="K115" s="1936"/>
      <c r="L115" s="1936"/>
      <c r="M115" s="1937"/>
      <c r="N115" s="281"/>
      <c r="O115" s="1930"/>
      <c r="P115" s="1931"/>
      <c r="Q115" s="281"/>
      <c r="R115" s="1026"/>
      <c r="S115" s="458"/>
      <c r="T115" s="1146"/>
      <c r="U115" s="1146"/>
    </row>
    <row r="116" spans="2:21" ht="18.75" customHeight="1" outlineLevel="1">
      <c r="B116" s="692"/>
      <c r="C116" s="1058"/>
      <c r="D116" s="1059"/>
      <c r="E116" s="1059"/>
      <c r="F116" s="324" t="str">
        <f t="shared" ref="F116" si="57">IFERROR(IF(C116="","",VLOOKUP(C116,ProductLookup,2,FALSE)),0)</f>
        <v/>
      </c>
      <c r="G116" s="1004"/>
      <c r="H116" s="976" t="str">
        <f t="shared" si="41"/>
        <v/>
      </c>
      <c r="I116" s="958" t="str">
        <f>IF(F116="","", H116/(1-M130))</f>
        <v/>
      </c>
      <c r="J116" s="990" t="str" cm="1">
        <f t="array" ref="J116">IF(C116="","",_xlfn._xlws.FILTER(Products!C95:C590,Products!A95:A590=C116,""))</f>
        <v/>
      </c>
      <c r="K116" s="1938"/>
      <c r="L116" s="1938"/>
      <c r="M116" s="1939"/>
      <c r="N116" s="281"/>
      <c r="O116" s="1932"/>
      <c r="P116" s="1933"/>
      <c r="Q116" s="281"/>
      <c r="R116" s="1027"/>
      <c r="S116" s="458"/>
      <c r="T116" s="1146"/>
      <c r="U116" s="1146"/>
    </row>
    <row r="117" spans="2:21" ht="18.75" customHeight="1" outlineLevel="1">
      <c r="B117" s="692"/>
      <c r="C117" s="1061"/>
      <c r="D117" s="1062"/>
      <c r="E117" s="1062"/>
      <c r="F117" s="1101" t="str">
        <f t="shared" ref="F117" si="58">IFERROR(IF(C117="","",VLOOKUP(C117,ProductLookup,2,FALSE)),0)</f>
        <v/>
      </c>
      <c r="G117" s="1003"/>
      <c r="H117" s="975" t="str">
        <f t="shared" si="41"/>
        <v/>
      </c>
      <c r="I117" s="959" t="str">
        <f>IF(F117="","", H117/(1-M130))</f>
        <v/>
      </c>
      <c r="J117" s="991" t="str" cm="1">
        <f t="array" ref="J117">IF(C117="","",_xlfn._xlws.FILTER(Products!C96:C591,Products!A96:A591=C117,""))</f>
        <v/>
      </c>
      <c r="K117" s="1936"/>
      <c r="L117" s="1936"/>
      <c r="M117" s="1937"/>
      <c r="N117" s="281"/>
      <c r="O117" s="1923"/>
      <c r="P117" s="1924"/>
      <c r="Q117" s="281"/>
      <c r="R117" s="1026"/>
      <c r="S117" s="458"/>
      <c r="T117" s="1146"/>
      <c r="U117" s="1146"/>
    </row>
    <row r="118" spans="2:21" ht="18.75" customHeight="1" outlineLevel="1">
      <c r="B118" s="692"/>
      <c r="C118" s="1058"/>
      <c r="D118" s="1059"/>
      <c r="E118" s="1059"/>
      <c r="F118" s="324" t="str">
        <f t="shared" ref="F118" si="59">IFERROR(IF(C118="","",VLOOKUP(C118,ProductLookup,2,FALSE)),0)</f>
        <v/>
      </c>
      <c r="G118" s="1004"/>
      <c r="H118" s="976" t="str">
        <f t="shared" si="41"/>
        <v/>
      </c>
      <c r="I118" s="958" t="str">
        <f>IF(F118="","", H118/(1-M130))</f>
        <v/>
      </c>
      <c r="J118" s="990" t="str" cm="1">
        <f t="array" ref="J118">IF(C118="","",_xlfn._xlws.FILTER(Products!C97:C592,Products!A97:A592=C118,""))</f>
        <v/>
      </c>
      <c r="K118" s="1938"/>
      <c r="L118" s="1938"/>
      <c r="M118" s="1939"/>
      <c r="N118" s="281"/>
      <c r="O118" s="1930"/>
      <c r="P118" s="1931"/>
      <c r="Q118" s="281"/>
      <c r="R118" s="1027"/>
      <c r="S118" s="458"/>
      <c r="T118" s="1146"/>
      <c r="U118" s="1146"/>
    </row>
    <row r="119" spans="2:21" ht="18.75" customHeight="1" outlineLevel="1" thickBot="1">
      <c r="B119" s="765"/>
      <c r="C119" s="1073"/>
      <c r="D119" s="1074"/>
      <c r="E119" s="1074"/>
      <c r="F119" s="1101" t="str">
        <f t="shared" ref="F119" si="60">IFERROR(IF(C119="","",VLOOKUP(C119,ProductLookup,2,FALSE)),0)</f>
        <v/>
      </c>
      <c r="G119" s="1003"/>
      <c r="H119" s="975" t="str">
        <f t="shared" si="41"/>
        <v/>
      </c>
      <c r="I119" s="959" t="str">
        <f>IF(F119="","", H119/(1-M130))</f>
        <v/>
      </c>
      <c r="J119" s="991" t="str" cm="1">
        <f t="array" ref="J119">IF(C119="","",_xlfn._xlws.FILTER(Products!C98:C593,Products!A98:A593=C119,""))</f>
        <v/>
      </c>
      <c r="K119" s="1928"/>
      <c r="L119" s="1928"/>
      <c r="M119" s="1929"/>
      <c r="N119" s="281"/>
      <c r="O119" s="1932"/>
      <c r="P119" s="1933"/>
      <c r="Q119" s="281"/>
      <c r="R119" s="1028"/>
      <c r="S119" s="458"/>
      <c r="T119" s="1146"/>
      <c r="U119" s="1146"/>
    </row>
    <row r="120" spans="2:21" ht="18.75" customHeight="1" outlineLevel="1">
      <c r="B120" s="1940" t="s">
        <v>112</v>
      </c>
      <c r="C120" s="1080"/>
      <c r="D120" s="1081"/>
      <c r="E120" s="1081"/>
      <c r="F120" s="1102"/>
      <c r="G120" s="1005"/>
      <c r="H120" s="1009" t="str">
        <f t="shared" si="41"/>
        <v/>
      </c>
      <c r="I120" s="966" t="str">
        <f>IF(F120="","", H120/(1-M130))</f>
        <v/>
      </c>
      <c r="J120" s="992"/>
      <c r="K120" s="1934"/>
      <c r="L120" s="1934"/>
      <c r="M120" s="1935"/>
      <c r="N120" s="281"/>
      <c r="O120" s="1923"/>
      <c r="P120" s="1924"/>
      <c r="Q120" s="281"/>
      <c r="R120" s="1025"/>
      <c r="S120" s="458"/>
      <c r="T120" s="1146"/>
      <c r="U120" s="1146"/>
    </row>
    <row r="121" spans="2:21" ht="18.75" customHeight="1" outlineLevel="1">
      <c r="B121" s="1941"/>
      <c r="C121" s="1073"/>
      <c r="D121" s="1074"/>
      <c r="E121" s="1074"/>
      <c r="F121" s="1036"/>
      <c r="G121" s="1003"/>
      <c r="H121" s="975" t="str">
        <f t="shared" si="41"/>
        <v/>
      </c>
      <c r="I121" s="959" t="str">
        <f>IF(F121="","", H121/(1-M130))</f>
        <v/>
      </c>
      <c r="J121" s="993"/>
      <c r="K121" s="1936"/>
      <c r="L121" s="1936"/>
      <c r="M121" s="1937"/>
      <c r="N121" s="281"/>
      <c r="O121" s="1930"/>
      <c r="P121" s="1931"/>
      <c r="Q121" s="281"/>
      <c r="R121" s="1026"/>
      <c r="S121" s="458"/>
      <c r="T121" s="1146"/>
      <c r="U121" s="1146"/>
    </row>
    <row r="122" spans="2:21" ht="18.75" customHeight="1" outlineLevel="1">
      <c r="B122" s="692"/>
      <c r="C122" s="1058"/>
      <c r="D122" s="1059"/>
      <c r="E122" s="1059"/>
      <c r="F122" s="1103"/>
      <c r="G122" s="1004"/>
      <c r="H122" s="976" t="str">
        <f t="shared" si="41"/>
        <v/>
      </c>
      <c r="I122" s="958" t="str">
        <f>IF(F122="","", H122/(1-M130))</f>
        <v/>
      </c>
      <c r="J122" s="994"/>
      <c r="K122" s="1938"/>
      <c r="L122" s="1938"/>
      <c r="M122" s="1939"/>
      <c r="N122" s="281"/>
      <c r="O122" s="1932"/>
      <c r="P122" s="1933"/>
      <c r="Q122" s="281"/>
      <c r="R122" s="1027"/>
      <c r="S122" s="458"/>
      <c r="T122" s="1146"/>
      <c r="U122" s="1146"/>
    </row>
    <row r="123" spans="2:21" ht="18.75" customHeight="1" outlineLevel="1" thickBot="1">
      <c r="B123" s="692"/>
      <c r="C123" s="1054"/>
      <c r="D123" s="1055"/>
      <c r="E123" s="1055"/>
      <c r="F123" s="1012"/>
      <c r="G123" s="529"/>
      <c r="H123" s="1008" t="str">
        <f t="shared" si="41"/>
        <v/>
      </c>
      <c r="I123" s="968" t="str">
        <f>IF(F123="","", H123/(1-M130))</f>
        <v/>
      </c>
      <c r="J123" s="995"/>
      <c r="K123" s="1928"/>
      <c r="L123" s="1928"/>
      <c r="M123" s="1929"/>
      <c r="N123" s="281"/>
      <c r="O123" s="1923"/>
      <c r="P123" s="1924"/>
      <c r="Q123" s="281"/>
      <c r="R123" s="1028"/>
      <c r="S123" s="458"/>
      <c r="T123" s="1146"/>
      <c r="U123" s="1146"/>
    </row>
    <row r="124" spans="2:21" ht="18.75" customHeight="1" outlineLevel="1">
      <c r="B124" s="969" t="s">
        <v>1373</v>
      </c>
      <c r="C124" s="327" t="s">
        <v>1373</v>
      </c>
      <c r="D124" s="1076"/>
      <c r="E124" s="1076"/>
      <c r="F124" s="1100">
        <f>IFERROR(IF(C124="","",VLOOKUP(C124,ProductLookup,2,FALSE)),0)</f>
        <v>150</v>
      </c>
      <c r="G124" s="1005"/>
      <c r="H124" s="1009">
        <f t="shared" si="41"/>
        <v>0</v>
      </c>
      <c r="I124" s="966">
        <f>IF(F124="","", H124/(1-N823))</f>
        <v>0</v>
      </c>
      <c r="J124" s="996"/>
      <c r="K124" s="1934"/>
      <c r="L124" s="1934"/>
      <c r="M124" s="1935"/>
      <c r="N124" s="281"/>
      <c r="O124" s="1930"/>
      <c r="P124" s="1931"/>
      <c r="Q124" s="281"/>
      <c r="R124" s="1025"/>
      <c r="S124" s="458"/>
      <c r="T124" s="1146"/>
      <c r="U124" s="1146"/>
    </row>
    <row r="125" spans="2:21" ht="18.75" customHeight="1" outlineLevel="1">
      <c r="B125" s="970" t="s">
        <v>100</v>
      </c>
      <c r="C125" s="1064" t="s">
        <v>59</v>
      </c>
      <c r="D125" s="1065"/>
      <c r="E125" s="1065"/>
      <c r="F125" s="1101">
        <f>IFERROR(IF(C125="","",VLOOKUP(C125,ProductLookup,2,FALSE)),0)</f>
        <v>20</v>
      </c>
      <c r="G125" s="1003">
        <v>1</v>
      </c>
      <c r="H125" s="975">
        <f t="shared" si="41"/>
        <v>20</v>
      </c>
      <c r="I125" s="959">
        <f>IF(F125="","", H125/(1-M130))</f>
        <v>36.36363636363636</v>
      </c>
      <c r="J125" s="997"/>
      <c r="K125" s="1936"/>
      <c r="L125" s="1936"/>
      <c r="M125" s="1937"/>
      <c r="N125" s="281"/>
      <c r="O125" s="1932"/>
      <c r="P125" s="1933"/>
      <c r="Q125" s="281"/>
      <c r="R125" s="1026"/>
      <c r="S125" s="458"/>
      <c r="T125" s="1146"/>
      <c r="U125" s="1146"/>
    </row>
    <row r="126" spans="2:21" ht="18.75" customHeight="1" outlineLevel="1">
      <c r="B126" s="967" t="s">
        <v>102</v>
      </c>
      <c r="C126" s="1067" t="s">
        <v>103</v>
      </c>
      <c r="D126" s="1068"/>
      <c r="E126" s="1068"/>
      <c r="F126" s="324">
        <f>IFERROR(IF(C126="","",VLOOKUP(C126,ProductLookup,2,FALSE)),0)</f>
        <v>250</v>
      </c>
      <c r="G126" s="1004">
        <v>1</v>
      </c>
      <c r="H126" s="976">
        <f t="shared" si="41"/>
        <v>250</v>
      </c>
      <c r="I126" s="958">
        <f>IF(F126="","", H126/(1-M130))</f>
        <v>454.5454545454545</v>
      </c>
      <c r="J126" s="998"/>
      <c r="K126" s="1938"/>
      <c r="L126" s="1938"/>
      <c r="M126" s="1939"/>
      <c r="N126" s="281"/>
      <c r="O126" s="1923"/>
      <c r="P126" s="1924"/>
      <c r="Q126" s="281"/>
      <c r="R126" s="1027"/>
      <c r="S126" s="458"/>
      <c r="T126" s="1146"/>
      <c r="U126" s="1146"/>
    </row>
    <row r="127" spans="2:21" ht="18.75" customHeight="1" outlineLevel="1" thickBot="1">
      <c r="B127" s="971"/>
      <c r="C127" s="1070" t="s">
        <v>105</v>
      </c>
      <c r="D127" s="1071"/>
      <c r="E127" s="1071"/>
      <c r="F127" s="120">
        <f>IFERROR(IF(C127="","",VLOOKUP(C127,ProductLookup,2,FALSE)),0)</f>
        <v>500</v>
      </c>
      <c r="G127" s="529"/>
      <c r="H127" s="1008">
        <f>IF(F127="","",F127*G127)</f>
        <v>0</v>
      </c>
      <c r="I127" s="968">
        <f>IF(F127="","", H127/(1-M130))</f>
        <v>0</v>
      </c>
      <c r="J127" s="995"/>
      <c r="K127" s="1928"/>
      <c r="L127" s="1928"/>
      <c r="M127" s="1929"/>
      <c r="N127" s="281"/>
      <c r="O127" s="1930"/>
      <c r="P127" s="1931"/>
      <c r="Q127" s="281"/>
      <c r="R127" s="1028"/>
      <c r="S127" s="458"/>
      <c r="T127" s="1146"/>
      <c r="U127" s="1146"/>
    </row>
    <row r="128" spans="2:21" ht="18.75" customHeight="1" outlineLevel="1" thickBot="1">
      <c r="B128" s="281"/>
      <c r="C128" s="281"/>
      <c r="D128" s="281"/>
      <c r="F128" s="283"/>
      <c r="G128" s="696" t="s">
        <v>26</v>
      </c>
      <c r="H128" s="355">
        <v>100</v>
      </c>
      <c r="I128" s="698"/>
      <c r="J128" s="367"/>
      <c r="K128" s="367"/>
      <c r="L128" s="544"/>
      <c r="M128" s="544"/>
      <c r="N128" s="281"/>
      <c r="O128" s="1932"/>
      <c r="P128" s="1933"/>
      <c r="Q128" s="281"/>
      <c r="R128" s="357"/>
      <c r="S128" s="458"/>
      <c r="T128" s="1146"/>
      <c r="U128" s="1146"/>
    </row>
    <row r="129" spans="2:21" ht="18.75" customHeight="1" outlineLevel="1">
      <c r="B129" s="281"/>
      <c r="C129" s="281"/>
      <c r="D129" s="281"/>
      <c r="F129" s="293"/>
      <c r="G129" s="358" t="s">
        <v>29</v>
      </c>
      <c r="H129" s="1022">
        <f>SUM(H97:H128)</f>
        <v>655</v>
      </c>
      <c r="I129" s="534">
        <f>SUM(H98:H127)</f>
        <v>555</v>
      </c>
      <c r="J129" s="361"/>
      <c r="K129" s="1032" t="s">
        <v>113</v>
      </c>
      <c r="L129" s="283"/>
      <c r="M129" s="1144" t="s">
        <v>1429</v>
      </c>
      <c r="O129" s="1923"/>
      <c r="P129" s="1924"/>
      <c r="R129" s="972"/>
      <c r="S129" s="458"/>
      <c r="T129" s="1146"/>
      <c r="U129" s="1146"/>
    </row>
    <row r="130" spans="2:21" ht="18.75" customHeight="1" outlineLevel="1" thickBot="1">
      <c r="B130" s="281"/>
      <c r="C130" s="281"/>
      <c r="D130" s="281"/>
      <c r="F130" s="293"/>
      <c r="G130" s="853" t="s">
        <v>63</v>
      </c>
      <c r="H130" s="854">
        <v>1398</v>
      </c>
      <c r="I130" s="535"/>
      <c r="J130" s="359"/>
      <c r="K130" s="1033">
        <f>(H129/(1-M130))</f>
        <v>1190.9090909090908</v>
      </c>
      <c r="L130" s="283"/>
      <c r="M130" s="1145">
        <v>0.45</v>
      </c>
      <c r="O130" s="1925"/>
      <c r="P130" s="1926"/>
      <c r="R130" s="973"/>
      <c r="S130" s="458"/>
      <c r="T130" s="1146"/>
      <c r="U130" s="1146"/>
    </row>
    <row r="131" spans="2:21" ht="18.75" customHeight="1" outlineLevel="1" thickBot="1">
      <c r="B131" s="281"/>
      <c r="C131" s="281"/>
      <c r="D131" s="281"/>
      <c r="F131" s="303"/>
      <c r="G131" s="362" t="s">
        <v>109</v>
      </c>
      <c r="H131" s="122">
        <f>H130-H129</f>
        <v>743</v>
      </c>
      <c r="I131" s="536">
        <f>H130-H129</f>
        <v>743</v>
      </c>
      <c r="J131" s="310"/>
      <c r="K131" s="310"/>
      <c r="N131" s="281"/>
      <c r="O131" s="458"/>
      <c r="Q131" s="281"/>
      <c r="S131" s="458"/>
      <c r="T131" s="1147"/>
      <c r="U131" s="961"/>
    </row>
    <row r="132" spans="2:21" ht="18.75" customHeight="1" thickBot="1">
      <c r="B132" s="281"/>
      <c r="C132" s="1927" t="s">
        <v>1370</v>
      </c>
      <c r="D132" s="1927"/>
      <c r="E132" s="1927"/>
      <c r="F132" s="303"/>
      <c r="G132" s="677"/>
      <c r="H132" s="678"/>
      <c r="I132" s="678"/>
      <c r="J132" s="310"/>
      <c r="K132" s="310"/>
      <c r="N132" s="281"/>
      <c r="O132" s="458"/>
      <c r="Q132" s="281"/>
      <c r="S132" s="458"/>
      <c r="T132" s="1147"/>
      <c r="U132" s="961"/>
    </row>
    <row r="133" spans="2:21" s="320" customFormat="1" ht="37.5" customHeight="1" outlineLevel="1" thickBot="1">
      <c r="B133" s="683" t="s">
        <v>1217</v>
      </c>
      <c r="C133" s="1948" t="s">
        <v>12</v>
      </c>
      <c r="D133" s="1949"/>
      <c r="E133" s="1950"/>
      <c r="F133" s="956" t="s">
        <v>13</v>
      </c>
      <c r="G133" s="955" t="s">
        <v>14</v>
      </c>
      <c r="H133" s="956" t="s">
        <v>95</v>
      </c>
      <c r="I133" s="956" t="s">
        <v>96</v>
      </c>
      <c r="J133" s="957" t="s">
        <v>97</v>
      </c>
      <c r="K133" s="1951" t="s">
        <v>98</v>
      </c>
      <c r="L133" s="1952"/>
      <c r="M133" s="1953"/>
      <c r="N133" s="319"/>
      <c r="O133" s="1954" t="s">
        <v>1396</v>
      </c>
      <c r="P133" s="1955"/>
      <c r="Q133" s="319"/>
      <c r="R133" s="1030" t="s">
        <v>491</v>
      </c>
      <c r="S133" s="458"/>
      <c r="T133" s="1967"/>
      <c r="U133" s="1967"/>
    </row>
    <row r="134" spans="2:21" ht="18.75" customHeight="1" outlineLevel="1">
      <c r="B134" s="1222" t="s">
        <v>1372</v>
      </c>
      <c r="C134" s="1172" t="s">
        <v>1433</v>
      </c>
      <c r="D134" s="1127"/>
      <c r="E134" s="1128"/>
      <c r="F134" s="1100">
        <f t="shared" ref="F134" si="61">IFERROR(IF(C134="","",VLOOKUP(C134,ProductLookup,2,FALSE)),0)</f>
        <v>333</v>
      </c>
      <c r="G134" s="1005">
        <v>1</v>
      </c>
      <c r="H134" s="1009">
        <f>IF(F134="","",F134*G134)</f>
        <v>333</v>
      </c>
      <c r="I134" s="966">
        <f>IF(F134="","", H134/(1-M166))</f>
        <v>605.45454545454538</v>
      </c>
      <c r="J134" s="1129" t="str" cm="1">
        <f t="array" ref="J134">IF(C134="","",_xlfn._xlws.FILTER(Products!C113:C608,Products!A113:A608=C134,""))</f>
        <v>https://amzn.eu/d/gQFNuqg</v>
      </c>
      <c r="K134" s="1934"/>
      <c r="L134" s="1934"/>
      <c r="M134" s="1935"/>
      <c r="N134" s="281"/>
      <c r="O134" s="1942" t="s">
        <v>1490</v>
      </c>
      <c r="P134" s="1943"/>
      <c r="Q134" s="281"/>
      <c r="R134" s="1025"/>
      <c r="S134" s="458"/>
      <c r="T134" s="1966"/>
      <c r="U134" s="1966"/>
    </row>
    <row r="135" spans="2:21" ht="18.75" customHeight="1" outlineLevel="1">
      <c r="B135" s="693"/>
      <c r="C135" s="1056" t="s">
        <v>395</v>
      </c>
      <c r="D135" s="1057"/>
      <c r="E135" s="1105"/>
      <c r="F135" s="1101">
        <f t="shared" ref="F135" si="62">IFERROR(IF(C135="","",VLOOKUP(C135,ProductLookup,2,FALSE)),0)</f>
        <v>183</v>
      </c>
      <c r="G135" s="1003"/>
      <c r="H135" s="975">
        <f t="shared" ref="H135:H154" si="63">IF(F135="","",F135*G135)</f>
        <v>0</v>
      </c>
      <c r="I135" s="959">
        <f>IF(F135="","", H135/(1-M166))</f>
        <v>0</v>
      </c>
      <c r="J135" s="991" t="str" cm="1">
        <f t="array" ref="J135">IF(C135="","",_xlfn._xlws.FILTER(Products!C114:C609,Products!A114:A609=C135,""))</f>
        <v>https://www.amazon.co.uk/zowietek-Simultaneously-Standalone-Streaming-Facebook/dp/B0CWRP5PDR/ref=asc_df_B0CWRP5PDR?mcid=eefe34b1b2fc3fc1b3df43c973ffc2ed&amp;tag=googshopuk-21&amp;linkCode=df0&amp;hvadid=711120501807&amp;hvpos=&amp;hvnetw=g&amp;hvrand=4843177524831471375&amp;hvpone=&amp;hvptwo=&amp;hvqmt=&amp;hvdev=c&amp;hvdvcmdl=&amp;hvlocint=&amp;hvlocphy=9045657&amp;hvtargid=pla-2292002633496&amp;gad_source=1&amp;th=1</v>
      </c>
      <c r="K135" s="1936"/>
      <c r="L135" s="1936"/>
      <c r="M135" s="1937"/>
      <c r="N135" s="281"/>
      <c r="O135" s="1944"/>
      <c r="P135" s="1945"/>
      <c r="Q135" s="281"/>
      <c r="R135" s="1026"/>
      <c r="S135" s="458"/>
      <c r="T135" s="1966"/>
      <c r="U135" s="1966"/>
    </row>
    <row r="136" spans="2:21" ht="18.75" customHeight="1" outlineLevel="1" thickBot="1">
      <c r="B136" s="694"/>
      <c r="C136" s="1198" t="s">
        <v>392</v>
      </c>
      <c r="D136" s="1198"/>
      <c r="E136" s="1198"/>
      <c r="F136" s="108">
        <f t="shared" ref="F136" si="64">IFERROR(IF(C136="","",VLOOKUP(C136,ProductLookup,2,FALSE)),0)</f>
        <v>85</v>
      </c>
      <c r="G136" s="1199"/>
      <c r="H136" s="1200">
        <f t="shared" si="63"/>
        <v>0</v>
      </c>
      <c r="I136" s="1201">
        <f>IF(F136="","", H136/(1-M166))</f>
        <v>0</v>
      </c>
      <c r="J136" s="1202" t="str" cm="1">
        <f t="array" ref="J136">IF(C136="","",_xlfn._xlws.FILTER(Products!C115:C610,Products!A115:A610=C136,""))</f>
        <v>https://www.amazon.co.uk/Distortion-Zowietek-Raspberry-Industrial-Telescope/dp/B0D46BX12G</v>
      </c>
      <c r="K136" s="1986"/>
      <c r="L136" s="1986"/>
      <c r="M136" s="1987"/>
      <c r="N136" s="281"/>
      <c r="O136" s="1944"/>
      <c r="P136" s="1945"/>
      <c r="Q136" s="281"/>
      <c r="R136" s="1027"/>
      <c r="S136" s="458"/>
      <c r="T136" s="1966"/>
      <c r="U136" s="1966"/>
    </row>
    <row r="137" spans="2:21" ht="18.75" customHeight="1" outlineLevel="1" thickBot="1">
      <c r="B137" s="693" t="s">
        <v>1497</v>
      </c>
      <c r="C137" s="1085" t="s">
        <v>335</v>
      </c>
      <c r="D137" s="1085"/>
      <c r="E137" s="1085"/>
      <c r="F137" s="665">
        <f t="shared" ref="F137" si="65">IFERROR(IF(C137="","",VLOOKUP(C137,ProductLookup,2,FALSE)),0)</f>
        <v>989</v>
      </c>
      <c r="G137" s="1042"/>
      <c r="H137" s="1043">
        <f t="shared" si="63"/>
        <v>0</v>
      </c>
      <c r="I137" s="1044">
        <f>IF(F137="","", H137/(1-M166))</f>
        <v>0</v>
      </c>
      <c r="J137" s="1045" t="str" cm="1">
        <f t="array" ref="J137">IF(C137="","",_xlfn._xlws.FILTER(Products!C116:C611,Products!A116:A611=C137,""))</f>
        <v>https://www.laptopsdirect.co.uk/lenovo-loq-3-series-intel-core-i7-24gb-1tb-rtx-4050-144hz-15.6-inch-fhd-win-83dv00k6uk/version.asp?utm_campaign=369493_SHOPIA+%5BINVOKE+AB%5D&amp;utm_medium=affiliate&amp;refsource=awin&amp;sv1=affiliate&amp;sv_campaign_id=369493&amp;awc=74730_1742315475_74e57a67ca34be0df4d83028e86ddea6</v>
      </c>
      <c r="K137" s="1988"/>
      <c r="L137" s="1988"/>
      <c r="M137" s="1989"/>
      <c r="N137" s="281"/>
      <c r="O137" s="1944"/>
      <c r="P137" s="1945"/>
      <c r="Q137" s="281"/>
      <c r="R137" s="1026"/>
      <c r="S137" s="458"/>
      <c r="T137" s="1966"/>
      <c r="U137" s="1966"/>
    </row>
    <row r="138" spans="2:21" ht="18.75" customHeight="1" outlineLevel="1" thickBot="1">
      <c r="B138" s="693"/>
      <c r="C138" s="1161" t="s">
        <v>1212</v>
      </c>
      <c r="D138" s="1161"/>
      <c r="E138" s="1161"/>
      <c r="F138" s="324">
        <f t="shared" ref="F138" si="66">IFERROR(IF(C138="","",VLOOKUP(C138,ProductLookup,2,FALSE)),0)</f>
        <v>540.83000000000004</v>
      </c>
      <c r="G138" s="1004"/>
      <c r="H138" s="976">
        <f t="shared" si="63"/>
        <v>0</v>
      </c>
      <c r="I138" s="958">
        <f>IF(F138="","", H138/(1-M166))</f>
        <v>0</v>
      </c>
      <c r="J138" s="990" t="str" cm="1">
        <f t="array" ref="J138">IF(C138="","",_xlfn._xlws.FILTER(Products!C117:C612,Products!A117:A612=C138,""))</f>
        <v>https://www.hp.com/gb-en/shop/product.aspx?id=876Z1EA&amp;opt=ABU&amp;sel=NTB</v>
      </c>
      <c r="K138" s="1984"/>
      <c r="L138" s="1984"/>
      <c r="M138" s="1985"/>
      <c r="N138" s="281"/>
      <c r="O138" s="1946"/>
      <c r="P138" s="1947"/>
      <c r="Q138" s="281"/>
      <c r="R138" s="1027"/>
      <c r="S138" s="458"/>
      <c r="T138" s="1146"/>
      <c r="U138" s="1146"/>
    </row>
    <row r="139" spans="2:21" ht="18.75" customHeight="1" outlineLevel="1">
      <c r="B139" s="1222" t="s">
        <v>1561</v>
      </c>
      <c r="C139" s="1164" t="s">
        <v>327</v>
      </c>
      <c r="D139" s="1164"/>
      <c r="E139" s="1164"/>
      <c r="F139" s="1223">
        <f t="shared" ref="F139:F140" si="67">IFERROR(IF(C139="","",VLOOKUP(C139,ProductLookup,2,FALSE)),0)</f>
        <v>191</v>
      </c>
      <c r="G139" s="1167"/>
      <c r="H139" s="1168">
        <f t="shared" si="63"/>
        <v>0</v>
      </c>
      <c r="I139" s="1169">
        <f>IF(F139="","", H139/(1-M166))</f>
        <v>0</v>
      </c>
      <c r="J139" s="1170"/>
      <c r="K139" s="1978"/>
      <c r="L139" s="1978"/>
      <c r="M139" s="1979"/>
      <c r="N139" s="281"/>
      <c r="O139" s="1930"/>
      <c r="P139" s="1931"/>
      <c r="Q139" s="281"/>
      <c r="R139" s="1026"/>
      <c r="S139" s="458"/>
      <c r="T139" s="1146"/>
      <c r="U139" s="1146"/>
    </row>
    <row r="140" spans="2:21" ht="18.75" customHeight="1" outlineLevel="1" thickBot="1">
      <c r="B140" s="694"/>
      <c r="C140" s="1198" t="s">
        <v>1562</v>
      </c>
      <c r="D140" s="1198"/>
      <c r="E140" s="1198"/>
      <c r="F140" s="108">
        <f t="shared" si="67"/>
        <v>237.65</v>
      </c>
      <c r="G140" s="1199"/>
      <c r="H140" s="1200">
        <f t="shared" si="63"/>
        <v>0</v>
      </c>
      <c r="I140" s="1201">
        <f>IF(F140="","", H140/(1-M166))</f>
        <v>0</v>
      </c>
      <c r="J140" s="1202" t="str" cm="1">
        <f t="array" ref="J140">IF(C140="","",_xlfn._xlws.FILTER(Products!C119:C614,Products!A119:A614=C140,""))</f>
        <v>https://www.safefiredirect.co.uk/esp-5mp-external-pan-tilt-zoom-ptz-ip-camera-controller.aspx?gad_source=1&amp;gad_campaignid=21992665653&amp;gbraid=0AAAAADxevV8xV7BM81i-I4XcWwIx6TFC2&amp;gclid=CjwKCAjwxrLHBhA2EiwAu9EdMxxrjD4nvr6cjtE3cpAWpEpT4pvhQ2uqNzKkPfKRV9v-pS1swnEDnxoC5egQAvD_BwE</v>
      </c>
      <c r="K140" s="1986"/>
      <c r="L140" s="1986"/>
      <c r="M140" s="1987"/>
      <c r="N140" s="281"/>
      <c r="O140" s="1932"/>
      <c r="P140" s="1933"/>
      <c r="Q140" s="281"/>
      <c r="R140" s="1027"/>
      <c r="S140" s="458"/>
      <c r="T140" s="1146"/>
      <c r="U140" s="1146"/>
    </row>
    <row r="141" spans="2:21" ht="18.75" customHeight="1" outlineLevel="1">
      <c r="B141" s="1222" t="s">
        <v>1565</v>
      </c>
      <c r="C141" s="1164" t="s">
        <v>346</v>
      </c>
      <c r="D141" s="1164"/>
      <c r="E141" s="1164"/>
      <c r="F141" s="1223">
        <f t="shared" ref="F141" si="68">IFERROR(IF(C141="","",VLOOKUP(C141,ProductLookup,2,FALSE)),0)</f>
        <v>103.25</v>
      </c>
      <c r="G141" s="1167">
        <v>1</v>
      </c>
      <c r="H141" s="1168">
        <f t="shared" si="63"/>
        <v>103.25</v>
      </c>
      <c r="I141" s="1169">
        <f>IF(F141="","", H141/(1-M166))</f>
        <v>187.72727272727272</v>
      </c>
      <c r="J141" s="1170" t="str" cm="1">
        <f t="array" ref="J141">IF(C141="","",_xlfn._xlws.FILTER(Products!C120:C615,Products!A120:A615=C141,""))</f>
        <v>https://www.broadbandbuyer.com/products/51049-zyxel-xmg-108hp-gb0101f/</v>
      </c>
      <c r="K141" s="1978"/>
      <c r="L141" s="1978"/>
      <c r="M141" s="1979"/>
      <c r="N141" s="281"/>
      <c r="O141" s="1923"/>
      <c r="P141" s="1924"/>
      <c r="Q141" s="281"/>
      <c r="R141" s="1026"/>
      <c r="S141" s="458"/>
      <c r="T141" s="1146"/>
      <c r="U141" s="1146"/>
    </row>
    <row r="142" spans="2:21" ht="18.75" customHeight="1" outlineLevel="1" thickBot="1">
      <c r="B142" s="693"/>
      <c r="C142" s="1198" t="s">
        <v>356</v>
      </c>
      <c r="D142" s="1198"/>
      <c r="E142" s="1198"/>
      <c r="F142" s="108">
        <f t="shared" ref="F142" si="69">IFERROR(IF(C142="","",VLOOKUP(C142,ProductLookup,2,FALSE)),0)</f>
        <v>177.37</v>
      </c>
      <c r="G142" s="1199">
        <v>1</v>
      </c>
      <c r="H142" s="1200">
        <f t="shared" si="63"/>
        <v>177.37</v>
      </c>
      <c r="I142" s="1201">
        <f>IF(F142="","", H142/(1-M166))</f>
        <v>322.4909090909091</v>
      </c>
      <c r="J142" s="1202" t="str" cm="1">
        <f t="array" ref="J142">IF(C142="","",_xlfn._xlws.FILTER(Products!C121:C616,Products!A121:A616=C142,""))</f>
        <v>https://www.kenable.co.uk/en/networking/network-cables-reels/indoor-ethernet-reels/11909-indoor-cat6a-23awg-copper-ethernet-sftp-network-cable-reel-305m-grey-5054338119090.html</v>
      </c>
      <c r="K142" s="1986"/>
      <c r="L142" s="1986"/>
      <c r="M142" s="1987"/>
      <c r="N142" s="281"/>
      <c r="O142" s="1930"/>
      <c r="P142" s="1931"/>
      <c r="Q142" s="281"/>
      <c r="R142" s="1027"/>
      <c r="S142" s="458"/>
      <c r="T142" s="1146"/>
      <c r="U142" s="1146"/>
    </row>
    <row r="143" spans="2:21" ht="18.75" customHeight="1" outlineLevel="1">
      <c r="B143" s="1968" t="s">
        <v>1564</v>
      </c>
      <c r="C143" s="1164" t="s">
        <v>1450</v>
      </c>
      <c r="D143" s="1164"/>
      <c r="E143" s="1164"/>
      <c r="F143" s="1223">
        <f t="shared" ref="F143" si="70">IFERROR(IF(C143="","",VLOOKUP(C143,ProductLookup,2,FALSE)),0)</f>
        <v>1387.2</v>
      </c>
      <c r="G143" s="1167"/>
      <c r="H143" s="1168">
        <f t="shared" si="63"/>
        <v>0</v>
      </c>
      <c r="I143" s="1169">
        <f>IF(F143="","", H143/(1-M166))</f>
        <v>0</v>
      </c>
      <c r="J143" s="1170" t="str" cm="1">
        <f t="array" ref="J143">IF(C143="","",_xlfn._xlws.FILTER(Products!C122:C617,Products!A122:A617=C143,""))</f>
        <v>https://store.midwich.com/products/details/YOLOBOXEXTREME</v>
      </c>
      <c r="K143" s="1978"/>
      <c r="L143" s="1978"/>
      <c r="M143" s="1979"/>
      <c r="N143" s="281"/>
      <c r="O143" s="1932"/>
      <c r="P143" s="1933"/>
      <c r="Q143" s="281"/>
      <c r="R143" s="1026"/>
      <c r="S143" s="458"/>
      <c r="T143" s="1146"/>
      <c r="U143" s="1146"/>
    </row>
    <row r="144" spans="2:21" ht="18.75" customHeight="1" outlineLevel="1">
      <c r="B144" s="1972"/>
      <c r="C144" s="1059" t="s">
        <v>1449</v>
      </c>
      <c r="D144" s="1059"/>
      <c r="E144" s="1059"/>
      <c r="F144" s="95">
        <f t="shared" ref="F144" si="71">IFERROR(IF(C144="","",VLOOKUP(C144,ProductLookup,2,FALSE)),0)</f>
        <v>1110.83</v>
      </c>
      <c r="G144" s="485"/>
      <c r="H144" s="1051">
        <f t="shared" si="63"/>
        <v>0</v>
      </c>
      <c r="I144" s="1052">
        <f>IF(F144="","", H144/(1-M166))</f>
        <v>0</v>
      </c>
      <c r="J144" s="1053" t="str" cm="1">
        <f t="array" ref="J144">IF(C144="","",_xlfn._xlws.FILTER(Products!C123:C618,Products!A123:A618=C144,""))</f>
        <v>https://store.midwich.com/products/details/YOLYOLOBOXULTRA</v>
      </c>
      <c r="K144" s="1938"/>
      <c r="L144" s="1938"/>
      <c r="M144" s="1939"/>
      <c r="N144" s="281"/>
      <c r="O144" s="1923"/>
      <c r="P144" s="1924"/>
      <c r="Q144" s="281"/>
      <c r="R144" s="1027"/>
      <c r="S144" s="458"/>
      <c r="T144" s="1146"/>
      <c r="U144" s="1146"/>
    </row>
    <row r="145" spans="2:21" ht="18.75" customHeight="1" outlineLevel="1" thickBot="1">
      <c r="B145" s="1227"/>
      <c r="C145" s="1204" t="s">
        <v>1569</v>
      </c>
      <c r="D145" s="1204"/>
      <c r="E145" s="1204"/>
      <c r="F145" s="1228">
        <f t="shared" ref="F145" si="72">IFERROR(IF(C145="","",VLOOKUP(C145,ProductLookup,2,FALSE)),0)</f>
        <v>99</v>
      </c>
      <c r="G145" s="1206"/>
      <c r="H145" s="1207">
        <f t="shared" si="63"/>
        <v>0</v>
      </c>
      <c r="I145" s="1208">
        <f>IF(F145="","", H145/(1-M166))</f>
        <v>0</v>
      </c>
      <c r="J145" s="1209" t="str" cm="1">
        <f t="array" ref="J145">IF(C145="","",_xlfn._xlws.FILTER(Products!C124:C619,Products!A124:A619=C145,""))</f>
        <v>https://store.yololiv.com/products/ndi</v>
      </c>
      <c r="K145" s="1980"/>
      <c r="L145" s="1980"/>
      <c r="M145" s="1981"/>
      <c r="N145" s="281"/>
      <c r="O145" s="1930"/>
      <c r="P145" s="1931"/>
      <c r="Q145" s="281"/>
      <c r="R145" s="1026"/>
      <c r="S145" s="458"/>
      <c r="T145" s="1146"/>
      <c r="U145" s="1146"/>
    </row>
    <row r="146" spans="2:21" ht="18.75" customHeight="1" outlineLevel="1" thickBot="1">
      <c r="B146" s="1227" t="s">
        <v>1568</v>
      </c>
      <c r="C146" s="1177" t="s">
        <v>1446</v>
      </c>
      <c r="D146" s="1177"/>
      <c r="E146" s="1177"/>
      <c r="F146" s="1226">
        <f>IFERROR(IF(C146="","",VLOOKUP(C146,ProductLookup,2,FALSE)),0)</f>
        <v>119.17</v>
      </c>
      <c r="G146" s="1180"/>
      <c r="H146" s="1181">
        <f t="shared" si="63"/>
        <v>0</v>
      </c>
      <c r="I146" s="1182">
        <f>IF(F146="","", H146/(1-M166))</f>
        <v>0</v>
      </c>
      <c r="J146" s="1183" t="str" cm="1">
        <f t="array" ref="J146">IF(C146="","",_xlfn._xlws.FILTER(Products!C125:C620,Products!A125:A620=C146,""))</f>
        <v>https://www.thomann.co.uk/yololiv_yolodeck.htm?gad_source=1&amp;gad_campaignid=1581404125&amp;gbraid=0AAAAADuDMCWKMiQEcS3tqSbcYtV0R6Nop&amp;gclid=Cj0KCQjw0Y3HBhCxARIsAN7931Ws8E4wxg62GsWCJ3QVyMOjUZEfxYVUzU44gu5ficQxoS77Pti6tQgaAiZgEALw_wcB</v>
      </c>
      <c r="K146" s="1982"/>
      <c r="L146" s="1982"/>
      <c r="M146" s="1983"/>
      <c r="N146" s="281"/>
      <c r="O146" s="1932"/>
      <c r="P146" s="1933"/>
      <c r="Q146" s="281"/>
      <c r="R146" s="1027"/>
      <c r="S146" s="458"/>
      <c r="T146" s="1146"/>
      <c r="U146" s="1146"/>
    </row>
    <row r="147" spans="2:21" ht="18.75" customHeight="1" outlineLevel="1" thickBot="1">
      <c r="B147" s="1224" t="s">
        <v>1566</v>
      </c>
      <c r="C147" s="1232" t="s">
        <v>350</v>
      </c>
      <c r="D147" s="1233"/>
      <c r="E147" s="1233"/>
      <c r="F147" s="1225">
        <f>IFERROR(IF(C147="","",VLOOKUP(C147,ProductLookup,2,FALSE)),0)</f>
        <v>76</v>
      </c>
      <c r="G147" s="1234"/>
      <c r="H147" s="1225">
        <f t="shared" si="63"/>
        <v>0</v>
      </c>
      <c r="I147" s="1235">
        <f>IF(F147="","", H147/(1-M166))</f>
        <v>0</v>
      </c>
      <c r="J147" s="1236" t="str" cm="1">
        <f t="array" ref="J147">IF(C147="","",_xlfn._xlws.FILTER(Products!C126:C621,Products!A126:A621=C147,""))</f>
        <v>https://www.amazon.co.uk/Elgato-Cam-Link-Broadcast-camcorder/dp/B07K3FN5MR/ref=sr_1_3?crid=3PHFNNPKNHY03&amp;dib=eyJ2IjoiMSJ9.UvfR7OQt4s7VnI1jy5-XKeOHymRUE9LGIk8FtABAkQ4mukuTYikPZ8iUGcuSEc4Deh0i2YKV54WGO8l3eEOaND3FgcgRlnPLCYyyFXzqBHhc6bgH50fsCe2zEW0ehP2NOJn4uqALFYTVtmUsRu1iCi0konxZ4G6SSjh75tSu02yaBY7IGaGtSQmDyRti-u0dK5UMTO2DPQlfLUvFvs3jVYqzTNtARJOGzInu3CToaXo.DhGJBsJHLmLjnDJQrG1whVkobN1wXEDB7-ke5fnBzXU&amp;dib_tag=se&amp;keywords=Camlink%2B4k&amp;qid=1742323415&amp;sprefix=camlink%2B4k%2Caps%2C170&amp;sr=8-3&amp;th=1</v>
      </c>
      <c r="K147" s="1976" t="s">
        <v>1567</v>
      </c>
      <c r="L147" s="1976"/>
      <c r="M147" s="1977"/>
      <c r="N147" s="281"/>
      <c r="O147" s="1923"/>
      <c r="P147" s="1924"/>
      <c r="Q147" s="281"/>
      <c r="R147" s="1026"/>
      <c r="S147" s="458"/>
      <c r="T147" s="1146"/>
      <c r="U147" s="1146"/>
    </row>
    <row r="148" spans="2:21" ht="18.75" customHeight="1" outlineLevel="1">
      <c r="B148" s="970" t="s">
        <v>1585</v>
      </c>
      <c r="C148" s="1210" t="s">
        <v>167</v>
      </c>
      <c r="D148" s="1229"/>
      <c r="E148" s="1229"/>
      <c r="F148" s="524">
        <f t="shared" ref="F148:F149" si="73">IFERROR(IF(C148="","",VLOOKUP(C148,ProductLookup,2,FALSE)),0)</f>
        <v>180</v>
      </c>
      <c r="G148" s="523">
        <v>1</v>
      </c>
      <c r="H148" s="524">
        <f t="shared" si="63"/>
        <v>180</v>
      </c>
      <c r="I148" s="1230">
        <f>IF(F148="","", H148/(1-M166))</f>
        <v>327.27272727272725</v>
      </c>
      <c r="J148" s="1231"/>
      <c r="K148" s="1970"/>
      <c r="L148" s="1970"/>
      <c r="M148" s="1970"/>
      <c r="N148" s="281"/>
      <c r="O148" s="1930"/>
      <c r="P148" s="1931"/>
      <c r="Q148" s="281"/>
      <c r="R148" s="1027"/>
      <c r="S148" s="458"/>
      <c r="T148" s="1146"/>
      <c r="U148" s="1146"/>
    </row>
    <row r="149" spans="2:21" ht="18.75" customHeight="1" outlineLevel="1">
      <c r="B149" s="693"/>
      <c r="C149" s="1056"/>
      <c r="D149" s="1057"/>
      <c r="E149" s="1057"/>
      <c r="F149" s="93" t="str">
        <f t="shared" si="73"/>
        <v/>
      </c>
      <c r="G149" s="98"/>
      <c r="H149" s="93" t="str">
        <f t="shared" si="63"/>
        <v/>
      </c>
      <c r="I149" s="1219" t="str">
        <f>IF(F149="","", H149/(1-M166))</f>
        <v/>
      </c>
      <c r="J149" s="1131" t="str" cm="1">
        <f t="array" ref="J149">IF(C149="","",_xlfn._xlws.FILTER(Products!C128:C623,Products!A128:A623=C149,""))</f>
        <v/>
      </c>
      <c r="K149" s="1936"/>
      <c r="L149" s="1936"/>
      <c r="M149" s="1936"/>
      <c r="N149" s="281"/>
      <c r="O149" s="1932"/>
      <c r="P149" s="1933"/>
      <c r="Q149" s="281"/>
      <c r="R149" s="1026"/>
      <c r="S149" s="458"/>
      <c r="T149" s="1146"/>
      <c r="U149" s="1146"/>
    </row>
    <row r="150" spans="2:21" ht="18.75" customHeight="1" outlineLevel="1">
      <c r="B150" s="693"/>
      <c r="C150" s="1078"/>
      <c r="D150" s="1079"/>
      <c r="E150" s="1079"/>
      <c r="F150" s="95" t="str">
        <f t="shared" ref="F150" si="74">IFERROR(IF(C150="","",VLOOKUP(C150,ProductLookup,2,FALSE)),0)</f>
        <v/>
      </c>
      <c r="G150" s="99"/>
      <c r="H150" s="95" t="str">
        <f t="shared" si="63"/>
        <v/>
      </c>
      <c r="I150" s="1220" t="str">
        <f>IF(F150="","", H150/(1-M166))</f>
        <v/>
      </c>
      <c r="J150" s="1221" t="str" cm="1">
        <f t="array" ref="J150">IF(C150="","",_xlfn._xlws.FILTER(Products!C129:C624,Products!A129:A624=C150,""))</f>
        <v/>
      </c>
      <c r="K150" s="1938"/>
      <c r="L150" s="1938"/>
      <c r="M150" s="1938"/>
      <c r="N150" s="281"/>
      <c r="O150" s="1923"/>
      <c r="P150" s="1924"/>
      <c r="Q150" s="281"/>
      <c r="R150" s="1027"/>
      <c r="S150" s="458"/>
      <c r="T150" s="1146"/>
      <c r="U150" s="1146"/>
    </row>
    <row r="151" spans="2:21" ht="18.75" customHeight="1" outlineLevel="1">
      <c r="B151" s="693"/>
      <c r="C151" s="1056"/>
      <c r="D151" s="1057"/>
      <c r="E151" s="1057"/>
      <c r="F151" s="93" t="str">
        <f t="shared" ref="F151" si="75">IFERROR(IF(C151="","",VLOOKUP(C151,ProductLookup,2,FALSE)),0)</f>
        <v/>
      </c>
      <c r="G151" s="98"/>
      <c r="H151" s="93" t="str">
        <f t="shared" si="63"/>
        <v/>
      </c>
      <c r="I151" s="1219" t="str">
        <f>IF(F151="","", H151/(1-M166))</f>
        <v/>
      </c>
      <c r="J151" s="1131" t="str" cm="1">
        <f t="array" ref="J151">IF(C151="","",_xlfn._xlws.FILTER(Products!C130:C625,Products!A130:A625=C151,""))</f>
        <v/>
      </c>
      <c r="K151" s="1936"/>
      <c r="L151" s="1936"/>
      <c r="M151" s="1936"/>
      <c r="N151" s="281"/>
      <c r="O151" s="1930"/>
      <c r="P151" s="1931"/>
      <c r="Q151" s="281"/>
      <c r="R151" s="1026"/>
      <c r="S151" s="458"/>
      <c r="T151" s="1146"/>
      <c r="U151" s="1146"/>
    </row>
    <row r="152" spans="2:21" ht="18.75" customHeight="1" outlineLevel="1">
      <c r="B152" s="693"/>
      <c r="C152" s="1078"/>
      <c r="D152" s="1079"/>
      <c r="E152" s="1079"/>
      <c r="F152" s="95" t="str">
        <f t="shared" ref="F152" si="76">IFERROR(IF(C152="","",VLOOKUP(C152,ProductLookup,2,FALSE)),0)</f>
        <v/>
      </c>
      <c r="G152" s="99"/>
      <c r="H152" s="95" t="str">
        <f t="shared" si="63"/>
        <v/>
      </c>
      <c r="I152" s="1220" t="str">
        <f>IF(F152="","", H152/(1-M166))</f>
        <v/>
      </c>
      <c r="J152" s="1221" t="str" cm="1">
        <f t="array" ref="J152">IF(C152="","",_xlfn._xlws.FILTER(Products!C131:C626,Products!A131:A626=C152,""))</f>
        <v/>
      </c>
      <c r="K152" s="1938"/>
      <c r="L152" s="1938"/>
      <c r="M152" s="1938"/>
      <c r="N152" s="281"/>
      <c r="O152" s="1932"/>
      <c r="P152" s="1933"/>
      <c r="Q152" s="281"/>
      <c r="R152" s="1027"/>
      <c r="S152" s="458"/>
      <c r="T152" s="1146"/>
      <c r="U152" s="1146"/>
    </row>
    <row r="153" spans="2:21" ht="18.75" customHeight="1" outlineLevel="1">
      <c r="B153" s="693"/>
      <c r="C153" s="1056"/>
      <c r="D153" s="1057"/>
      <c r="E153" s="1057"/>
      <c r="F153" s="93" t="str">
        <f t="shared" ref="F153" si="77">IFERROR(IF(C153="","",VLOOKUP(C153,ProductLookup,2,FALSE)),0)</f>
        <v/>
      </c>
      <c r="G153" s="98"/>
      <c r="H153" s="93" t="str">
        <f t="shared" si="63"/>
        <v/>
      </c>
      <c r="I153" s="1219" t="str">
        <f>IF(F153="","", H153/(1-M166))</f>
        <v/>
      </c>
      <c r="J153" s="1131" t="str" cm="1">
        <f t="array" ref="J153">IF(C153="","",_xlfn._xlws.FILTER(Products!C132:C627,Products!A132:A627=C153,""))</f>
        <v/>
      </c>
      <c r="K153" s="1936"/>
      <c r="L153" s="1936"/>
      <c r="M153" s="1936"/>
      <c r="N153" s="281"/>
      <c r="O153" s="1923"/>
      <c r="P153" s="1924"/>
      <c r="Q153" s="281"/>
      <c r="R153" s="1026"/>
      <c r="S153" s="458"/>
      <c r="T153" s="1146"/>
      <c r="U153" s="1146"/>
    </row>
    <row r="154" spans="2:21" ht="18.75" customHeight="1" outlineLevel="1">
      <c r="B154" s="693"/>
      <c r="C154" s="1078"/>
      <c r="D154" s="1079"/>
      <c r="E154" s="1079"/>
      <c r="F154" s="95" t="str">
        <f t="shared" ref="F154" si="78">IFERROR(IF(C154="","",VLOOKUP(C154,ProductLookup,2,FALSE)),0)</f>
        <v/>
      </c>
      <c r="G154" s="99"/>
      <c r="H154" s="95" t="str">
        <f t="shared" si="63"/>
        <v/>
      </c>
      <c r="I154" s="1220" t="str">
        <f>IF(F154="","", H154/(1-M166))</f>
        <v/>
      </c>
      <c r="J154" s="1221" t="str" cm="1">
        <f t="array" ref="J154">IF(C154="","",_xlfn._xlws.FILTER(Products!C133:C628,Products!A133:A628=C154,""))</f>
        <v/>
      </c>
      <c r="K154" s="1938"/>
      <c r="L154" s="1938"/>
      <c r="M154" s="1938"/>
      <c r="N154" s="281"/>
      <c r="O154" s="1930"/>
      <c r="P154" s="1931"/>
      <c r="Q154" s="281"/>
      <c r="R154" s="1027"/>
      <c r="S154" s="458"/>
      <c r="T154" s="1146"/>
      <c r="U154" s="1146"/>
    </row>
    <row r="155" spans="2:21" ht="18.75" customHeight="1" outlineLevel="1" thickBot="1">
      <c r="B155" s="765"/>
      <c r="C155" s="1055"/>
      <c r="D155" s="1055"/>
      <c r="E155" s="1055"/>
      <c r="F155" s="1101"/>
      <c r="G155" s="1003"/>
      <c r="H155" s="975"/>
      <c r="I155" s="959" t="str">
        <f>IF(F155="","", H155/(1-M166))</f>
        <v/>
      </c>
      <c r="J155" s="991" t="str" cm="1">
        <f t="array" ref="J155">IF(C155="","",_xlfn._xlws.FILTER(Products!C134:C629,Products!A134:A629=C155,""))</f>
        <v/>
      </c>
      <c r="K155" s="1928"/>
      <c r="L155" s="1928"/>
      <c r="M155" s="1929"/>
      <c r="N155" s="281"/>
      <c r="O155" s="1932"/>
      <c r="P155" s="1933"/>
      <c r="Q155" s="281"/>
      <c r="R155" s="1028"/>
      <c r="S155" s="458"/>
      <c r="T155" s="1146"/>
      <c r="U155" s="1146"/>
    </row>
    <row r="156" spans="2:21" ht="18.75" customHeight="1" outlineLevel="1">
      <c r="B156" s="1940" t="s">
        <v>112</v>
      </c>
      <c r="C156" s="1058"/>
      <c r="D156" s="1059"/>
      <c r="E156" s="1059"/>
      <c r="F156" s="1102"/>
      <c r="G156" s="1005"/>
      <c r="H156" s="1009" t="str">
        <f t="shared" ref="H156:H162" si="79">IF(F156="","",F156*G156)</f>
        <v/>
      </c>
      <c r="I156" s="966" t="str">
        <f>IF(F156="","", H156/(1-M166))</f>
        <v/>
      </c>
      <c r="J156" s="992"/>
      <c r="K156" s="1934"/>
      <c r="L156" s="1934"/>
      <c r="M156" s="1935"/>
      <c r="N156" s="281"/>
      <c r="O156" s="1923"/>
      <c r="P156" s="1924"/>
      <c r="Q156" s="281"/>
      <c r="R156" s="1025"/>
      <c r="S156" s="458"/>
      <c r="T156" s="1146"/>
      <c r="U156" s="1146"/>
    </row>
    <row r="157" spans="2:21" ht="18.75" customHeight="1" outlineLevel="1">
      <c r="B157" s="1941"/>
      <c r="C157" s="1073"/>
      <c r="D157" s="1074"/>
      <c r="E157" s="1074"/>
      <c r="F157" s="1036"/>
      <c r="G157" s="1003"/>
      <c r="H157" s="975" t="str">
        <f t="shared" si="79"/>
        <v/>
      </c>
      <c r="I157" s="959" t="str">
        <f>IF(F157="","", H157/(1-M166))</f>
        <v/>
      </c>
      <c r="J157" s="993"/>
      <c r="K157" s="1936"/>
      <c r="L157" s="1936"/>
      <c r="M157" s="1937"/>
      <c r="N157" s="281"/>
      <c r="O157" s="1930"/>
      <c r="P157" s="1931"/>
      <c r="Q157" s="281"/>
      <c r="R157" s="1026"/>
      <c r="S157" s="458"/>
      <c r="T157" s="1146"/>
      <c r="U157" s="1146"/>
    </row>
    <row r="158" spans="2:21" ht="18.75" customHeight="1" outlineLevel="1">
      <c r="B158" s="692"/>
      <c r="C158" s="1058"/>
      <c r="D158" s="1059"/>
      <c r="E158" s="1059"/>
      <c r="F158" s="1103"/>
      <c r="G158" s="1004"/>
      <c r="H158" s="976" t="str">
        <f t="shared" si="79"/>
        <v/>
      </c>
      <c r="I158" s="958" t="str">
        <f>IF(F158="","", H158/(1-M166))</f>
        <v/>
      </c>
      <c r="J158" s="994"/>
      <c r="K158" s="1938"/>
      <c r="L158" s="1938"/>
      <c r="M158" s="1939"/>
      <c r="N158" s="281"/>
      <c r="O158" s="1932"/>
      <c r="P158" s="1933"/>
      <c r="Q158" s="281"/>
      <c r="R158" s="1027"/>
      <c r="S158" s="458"/>
      <c r="T158" s="1146"/>
      <c r="U158" s="1146"/>
    </row>
    <row r="159" spans="2:21" ht="18.75" customHeight="1" outlineLevel="1" thickBot="1">
      <c r="B159" s="692"/>
      <c r="C159" s="1054"/>
      <c r="D159" s="1055"/>
      <c r="E159" s="1055"/>
      <c r="F159" s="1036"/>
      <c r="G159" s="1003"/>
      <c r="H159" s="975" t="str">
        <f t="shared" si="79"/>
        <v/>
      </c>
      <c r="I159" s="968" t="str">
        <f>IF(F159="","", H159/(1-M166))</f>
        <v/>
      </c>
      <c r="J159" s="995"/>
      <c r="K159" s="1928"/>
      <c r="L159" s="1928"/>
      <c r="M159" s="1929"/>
      <c r="N159" s="281"/>
      <c r="O159" s="1923"/>
      <c r="P159" s="1924"/>
      <c r="Q159" s="281"/>
      <c r="R159" s="1028"/>
      <c r="T159" s="1146"/>
      <c r="U159" s="1146"/>
    </row>
    <row r="160" spans="2:21" ht="18.75" customHeight="1" outlineLevel="1">
      <c r="B160" s="969" t="s">
        <v>1373</v>
      </c>
      <c r="C160" s="327" t="s">
        <v>1373</v>
      </c>
      <c r="D160" s="1076"/>
      <c r="E160" s="1076"/>
      <c r="F160" s="1100">
        <f>IFERROR(IF(C160="","",VLOOKUP(C160,ProductLookup,2,FALSE)),0)</f>
        <v>150</v>
      </c>
      <c r="G160" s="1005"/>
      <c r="H160" s="1009">
        <f t="shared" si="79"/>
        <v>0</v>
      </c>
      <c r="I160" s="966">
        <f>IF(F160="","", H160/(1-N859))</f>
        <v>0</v>
      </c>
      <c r="J160" s="996"/>
      <c r="K160" s="1934"/>
      <c r="L160" s="1934"/>
      <c r="M160" s="1935"/>
      <c r="N160" s="281"/>
      <c r="O160" s="1930"/>
      <c r="P160" s="1931"/>
      <c r="Q160" s="281"/>
      <c r="R160" s="1025"/>
      <c r="S160" s="458"/>
      <c r="T160" s="1146"/>
      <c r="U160" s="1146"/>
    </row>
    <row r="161" spans="2:21" ht="18.75" customHeight="1" outlineLevel="1">
      <c r="B161" s="970" t="s">
        <v>100</v>
      </c>
      <c r="C161" s="1064" t="s">
        <v>59</v>
      </c>
      <c r="D161" s="1065"/>
      <c r="E161" s="1065"/>
      <c r="F161" s="1101">
        <f>IFERROR(IF(C161="","",VLOOKUP(C161,ProductLookup,2,FALSE)),0)</f>
        <v>20</v>
      </c>
      <c r="G161" s="1003">
        <v>1</v>
      </c>
      <c r="H161" s="975">
        <f t="shared" si="79"/>
        <v>20</v>
      </c>
      <c r="I161" s="959">
        <f>IF(F161="","", H161/(1-M166))</f>
        <v>36.36363636363636</v>
      </c>
      <c r="J161" s="997"/>
      <c r="K161" s="1936"/>
      <c r="L161" s="1936"/>
      <c r="M161" s="1937"/>
      <c r="N161" s="281"/>
      <c r="O161" s="1932"/>
      <c r="P161" s="1933"/>
      <c r="Q161" s="281"/>
      <c r="R161" s="1026"/>
      <c r="S161" s="458"/>
      <c r="T161" s="1146"/>
      <c r="U161" s="1146"/>
    </row>
    <row r="162" spans="2:21" ht="18.75" customHeight="1" outlineLevel="1">
      <c r="B162" s="967" t="s">
        <v>102</v>
      </c>
      <c r="C162" s="1067" t="s">
        <v>103</v>
      </c>
      <c r="D162" s="1068"/>
      <c r="E162" s="1068"/>
      <c r="F162" s="324">
        <f>IFERROR(IF(C162="","",VLOOKUP(C162,ProductLookup,2,FALSE)),0)</f>
        <v>250</v>
      </c>
      <c r="G162" s="1004"/>
      <c r="H162" s="976">
        <f t="shared" si="79"/>
        <v>0</v>
      </c>
      <c r="I162" s="958">
        <f>IF(F162="","", H162/(1-M166))</f>
        <v>0</v>
      </c>
      <c r="J162" s="998"/>
      <c r="K162" s="1938"/>
      <c r="L162" s="1938"/>
      <c r="M162" s="1939"/>
      <c r="N162" s="281"/>
      <c r="O162" s="1923"/>
      <c r="P162" s="1924"/>
      <c r="Q162" s="281"/>
      <c r="R162" s="1027"/>
      <c r="S162" s="458"/>
      <c r="T162" s="1146"/>
      <c r="U162" s="1146"/>
    </row>
    <row r="163" spans="2:21" ht="18.75" customHeight="1" outlineLevel="1" thickBot="1">
      <c r="B163" s="971"/>
      <c r="C163" s="1070" t="s">
        <v>105</v>
      </c>
      <c r="D163" s="1071"/>
      <c r="E163" s="1071"/>
      <c r="F163" s="120">
        <f>IFERROR(IF(C163="","",VLOOKUP(C163,ProductLookup,2,FALSE)),0)</f>
        <v>500</v>
      </c>
      <c r="G163" s="1003">
        <v>2</v>
      </c>
      <c r="H163" s="975">
        <f>IF(F163="","",F163*G163)</f>
        <v>1000</v>
      </c>
      <c r="I163" s="968">
        <f>IF(F163="","", H163/(1-M166))</f>
        <v>1818.181818181818</v>
      </c>
      <c r="J163" s="995"/>
      <c r="K163" s="1928"/>
      <c r="L163" s="1928"/>
      <c r="M163" s="1929"/>
      <c r="N163" s="281"/>
      <c r="O163" s="1930"/>
      <c r="P163" s="1931"/>
      <c r="Q163" s="281"/>
      <c r="R163" s="1028"/>
      <c r="S163" s="458"/>
      <c r="T163" s="1146"/>
      <c r="U163" s="1146"/>
    </row>
    <row r="164" spans="2:21" ht="18.75" customHeight="1" outlineLevel="1" thickBot="1">
      <c r="B164" s="281"/>
      <c r="C164" s="281"/>
      <c r="D164" s="281"/>
      <c r="F164" s="293"/>
      <c r="G164" s="354" t="s">
        <v>26</v>
      </c>
      <c r="H164" s="355">
        <v>100</v>
      </c>
      <c r="I164" s="533"/>
      <c r="J164" s="980"/>
      <c r="K164" s="980"/>
      <c r="L164" s="544"/>
      <c r="M164" s="544"/>
      <c r="N164" s="281"/>
      <c r="O164" s="1932"/>
      <c r="P164" s="1933"/>
      <c r="Q164" s="281"/>
      <c r="R164" s="357"/>
      <c r="S164" s="458"/>
      <c r="T164" s="1146"/>
      <c r="U164" s="1146"/>
    </row>
    <row r="165" spans="2:21" ht="18.75" customHeight="1" outlineLevel="1">
      <c r="B165" s="1975"/>
      <c r="C165" s="1158"/>
      <c r="D165" s="281"/>
      <c r="F165" s="281"/>
      <c r="G165" s="1023" t="s">
        <v>29</v>
      </c>
      <c r="H165" s="1022">
        <f>SUM(H133:H164)</f>
        <v>1913.62</v>
      </c>
      <c r="I165" s="534">
        <f>SUM(H134:H163)</f>
        <v>1813.62</v>
      </c>
      <c r="J165" s="367"/>
      <c r="K165" s="1032" t="s">
        <v>113</v>
      </c>
      <c r="L165" s="283"/>
      <c r="M165" s="1032" t="s">
        <v>1429</v>
      </c>
      <c r="O165" s="1923"/>
      <c r="P165" s="1924"/>
      <c r="R165" s="972"/>
      <c r="S165" s="458"/>
      <c r="T165" s="1146"/>
      <c r="U165" s="1146"/>
    </row>
    <row r="166" spans="2:21" ht="18.75" customHeight="1" outlineLevel="1" thickBot="1">
      <c r="B166" s="1975"/>
      <c r="C166" s="1158"/>
      <c r="D166" s="281"/>
      <c r="F166" s="281"/>
      <c r="G166" s="853" t="s">
        <v>63</v>
      </c>
      <c r="H166" s="854">
        <v>3988</v>
      </c>
      <c r="I166" s="535"/>
      <c r="J166" s="384"/>
      <c r="K166" s="1033">
        <f>(H165/(1-M166))</f>
        <v>3479.3090909090906</v>
      </c>
      <c r="L166" s="283"/>
      <c r="M166" s="1143">
        <v>0.45</v>
      </c>
      <c r="O166" s="1925"/>
      <c r="P166" s="1926"/>
      <c r="R166" s="973"/>
      <c r="T166" s="1146"/>
      <c r="U166" s="1146"/>
    </row>
    <row r="167" spans="2:21" ht="18.75" customHeight="1" outlineLevel="1" thickBot="1">
      <c r="B167" s="281"/>
      <c r="C167" s="281"/>
      <c r="D167" s="281"/>
      <c r="F167" s="294"/>
      <c r="G167" s="362" t="s">
        <v>109</v>
      </c>
      <c r="H167" s="122">
        <f>H166-H165</f>
        <v>2074.38</v>
      </c>
      <c r="I167" s="536">
        <f>H166-H165</f>
        <v>2074.38</v>
      </c>
      <c r="J167" s="282"/>
      <c r="K167" s="282"/>
      <c r="L167" s="1021"/>
      <c r="M167" s="1021"/>
      <c r="N167" s="281"/>
      <c r="O167" s="386"/>
      <c r="Q167" s="281"/>
      <c r="R167" s="385" t="s">
        <v>118</v>
      </c>
      <c r="S167" s="386"/>
      <c r="T167" s="1148"/>
      <c r="U167" s="961"/>
    </row>
    <row r="168" spans="2:21" ht="18.75" customHeight="1" thickBot="1">
      <c r="B168" s="281"/>
      <c r="C168" s="1927" t="s">
        <v>1371</v>
      </c>
      <c r="D168" s="1927"/>
      <c r="E168" s="1927"/>
      <c r="F168" s="281"/>
      <c r="G168" s="293"/>
      <c r="H168" s="387"/>
      <c r="I168" s="387"/>
      <c r="J168" s="367"/>
      <c r="K168" s="367"/>
      <c r="N168" s="281"/>
      <c r="O168" s="386"/>
      <c r="Q168" s="281"/>
      <c r="S168" s="386"/>
      <c r="T168" s="1148"/>
      <c r="U168" s="961"/>
    </row>
    <row r="169" spans="2:21" ht="37.5" customHeight="1" outlineLevel="1" thickBot="1">
      <c r="B169" s="683" t="s">
        <v>1469</v>
      </c>
      <c r="C169" s="1948" t="s">
        <v>12</v>
      </c>
      <c r="D169" s="1949"/>
      <c r="E169" s="1950"/>
      <c r="F169" s="315" t="s">
        <v>13</v>
      </c>
      <c r="G169" s="955" t="s">
        <v>14</v>
      </c>
      <c r="H169" s="956" t="s">
        <v>95</v>
      </c>
      <c r="I169" s="956" t="s">
        <v>96</v>
      </c>
      <c r="J169" s="957" t="s">
        <v>97</v>
      </c>
      <c r="K169" s="1951" t="s">
        <v>98</v>
      </c>
      <c r="L169" s="1952"/>
      <c r="M169" s="1953"/>
      <c r="N169" s="281"/>
      <c r="O169" s="1954" t="s">
        <v>1396</v>
      </c>
      <c r="P169" s="1955"/>
      <c r="Q169" s="281"/>
      <c r="R169" s="1030" t="s">
        <v>491</v>
      </c>
      <c r="S169" s="386"/>
      <c r="T169" s="1967"/>
      <c r="U169" s="1967"/>
    </row>
    <row r="170" spans="2:21" ht="18.75" customHeight="1" outlineLevel="1">
      <c r="B170" s="691" t="s">
        <v>1500</v>
      </c>
      <c r="C170" s="1078" t="s">
        <v>194</v>
      </c>
      <c r="D170" s="1079"/>
      <c r="E170" s="1104"/>
      <c r="F170" s="1100">
        <f t="shared" ref="F170" si="80">IFERROR(IF(C170="","",VLOOKUP(C170,ProductLookup,2,FALSE)),0)</f>
        <v>203.33</v>
      </c>
      <c r="G170" s="1002">
        <v>2</v>
      </c>
      <c r="H170" s="974">
        <f t="shared" ref="H170:H190" si="81">IF(F170="","",F170*G170)</f>
        <v>406.66</v>
      </c>
      <c r="I170" s="958">
        <f>IF(F170="","", H170/(1-M202))</f>
        <v>739.38181818181818</v>
      </c>
      <c r="J170" s="990" t="str" cm="1">
        <f t="array" ref="J170">IF(C170="","",_xlfn._xlws.FILTER(Products!C149:C644,Products!A149:A644=C170,""))</f>
        <v/>
      </c>
      <c r="K170" s="1934"/>
      <c r="L170" s="1934"/>
      <c r="M170" s="1935"/>
      <c r="N170" s="281"/>
      <c r="O170" s="1942" t="s">
        <v>1490</v>
      </c>
      <c r="P170" s="1943"/>
      <c r="Q170" s="281"/>
      <c r="R170" s="1025"/>
      <c r="S170" s="386"/>
      <c r="T170" s="1966"/>
      <c r="U170" s="1966"/>
    </row>
    <row r="171" spans="2:21" ht="18.75" customHeight="1" outlineLevel="1">
      <c r="B171" s="692"/>
      <c r="C171" s="1056"/>
      <c r="D171" s="1057"/>
      <c r="E171" s="1105"/>
      <c r="F171" s="1101" t="str">
        <f t="shared" ref="F171" si="82">IFERROR(IF(C171="","",VLOOKUP(C171,ProductLookup,2,FALSE)),0)</f>
        <v/>
      </c>
      <c r="G171" s="1003"/>
      <c r="H171" s="975" t="str">
        <f t="shared" si="81"/>
        <v/>
      </c>
      <c r="I171" s="959" t="str">
        <f>IF(F171="","", H171/(1-M202))</f>
        <v/>
      </c>
      <c r="J171" s="991" t="str" cm="1">
        <f t="array" ref="J171">IF(C171="","",_xlfn._xlws.FILTER(Products!C150:C645,Products!A150:A645=C171,""))</f>
        <v/>
      </c>
      <c r="K171" s="1936"/>
      <c r="L171" s="1936"/>
      <c r="M171" s="1937"/>
      <c r="N171" s="281"/>
      <c r="O171" s="1944"/>
      <c r="P171" s="1945"/>
      <c r="Q171" s="281"/>
      <c r="R171" s="1026"/>
      <c r="S171" s="386"/>
      <c r="T171" s="1966"/>
      <c r="U171" s="1966"/>
    </row>
    <row r="172" spans="2:21" ht="18.75" customHeight="1" outlineLevel="1">
      <c r="B172" s="692" t="s">
        <v>1501</v>
      </c>
      <c r="C172" s="1058" t="s">
        <v>193</v>
      </c>
      <c r="D172" s="1059"/>
      <c r="E172" s="1059"/>
      <c r="F172" s="324">
        <f t="shared" ref="F172" si="83">IFERROR(IF(C172="","",VLOOKUP(C172,ProductLookup,2,FALSE)),0)</f>
        <v>136.66</v>
      </c>
      <c r="G172" s="1004">
        <v>2</v>
      </c>
      <c r="H172" s="976">
        <f t="shared" si="81"/>
        <v>273.32</v>
      </c>
      <c r="I172" s="958">
        <f>IF(F172="","", H172/(1-M202))</f>
        <v>496.94545454545448</v>
      </c>
      <c r="J172" s="990" t="str" cm="1">
        <f t="array" ref="J172">IF(C172="","",_xlfn._xlws.FILTER(Products!C151:C646,Products!A151:A646=C172,""))</f>
        <v/>
      </c>
      <c r="K172" s="1938"/>
      <c r="L172" s="1938"/>
      <c r="M172" s="1939"/>
      <c r="N172" s="281"/>
      <c r="O172" s="1944"/>
      <c r="P172" s="1945"/>
      <c r="Q172" s="281"/>
      <c r="R172" s="1027"/>
      <c r="S172" s="386"/>
      <c r="T172" s="1966"/>
      <c r="U172" s="1966"/>
    </row>
    <row r="173" spans="2:21" ht="18.75" customHeight="1" outlineLevel="1" thickBot="1">
      <c r="B173" s="692"/>
      <c r="C173" s="1061"/>
      <c r="D173" s="1062"/>
      <c r="E173" s="1062"/>
      <c r="F173" s="1101" t="str">
        <f t="shared" ref="F173" si="84">IFERROR(IF(C173="","",VLOOKUP(C173,ProductLookup,2,FALSE)),0)</f>
        <v/>
      </c>
      <c r="G173" s="1003"/>
      <c r="H173" s="975" t="str">
        <f t="shared" si="81"/>
        <v/>
      </c>
      <c r="I173" s="959" t="str">
        <f>IF(F173="","", H173/(1-M202))</f>
        <v/>
      </c>
      <c r="J173" s="991" t="str" cm="1">
        <f t="array" ref="J173">IF(C173="","",_xlfn._xlws.FILTER(Products!C152:C647,Products!A152:A647=C173,""))</f>
        <v/>
      </c>
      <c r="K173" s="1936"/>
      <c r="L173" s="1936"/>
      <c r="M173" s="1937"/>
      <c r="N173" s="281"/>
      <c r="O173" s="1944"/>
      <c r="P173" s="1945"/>
      <c r="Q173" s="281"/>
      <c r="R173" s="1026"/>
      <c r="S173" s="386"/>
      <c r="T173" s="1966"/>
      <c r="U173" s="1966"/>
    </row>
    <row r="174" spans="2:21" ht="18.75" customHeight="1" outlineLevel="1">
      <c r="B174" s="692"/>
      <c r="C174" s="1058"/>
      <c r="D174" s="1059"/>
      <c r="E174" s="1059"/>
      <c r="F174" s="324" t="str">
        <f t="shared" ref="F174" si="85">IFERROR(IF(C174="","",VLOOKUP(C174,ProductLookup,2,FALSE)),0)</f>
        <v/>
      </c>
      <c r="G174" s="1004"/>
      <c r="H174" s="976" t="str">
        <f t="shared" si="81"/>
        <v/>
      </c>
      <c r="I174" s="958" t="str">
        <f>IF(F174="","", H174/(1-M202))</f>
        <v/>
      </c>
      <c r="J174" s="990" t="str" cm="1">
        <f t="array" ref="J174">IF(C174="","",_xlfn._xlws.FILTER(Products!C153:C648,Products!A153:A648=C174,""))</f>
        <v/>
      </c>
      <c r="K174" s="1938"/>
      <c r="L174" s="1938"/>
      <c r="M174" s="1939"/>
      <c r="N174" s="281"/>
      <c r="O174" s="1946"/>
      <c r="P174" s="1947"/>
      <c r="Q174" s="281"/>
      <c r="R174" s="1027"/>
      <c r="S174" s="386"/>
      <c r="T174" s="1146"/>
      <c r="U174" s="1146"/>
    </row>
    <row r="175" spans="2:21" ht="18.75" customHeight="1" outlineLevel="1">
      <c r="B175" s="692" t="s">
        <v>1506</v>
      </c>
      <c r="C175" s="1061" t="s">
        <v>1504</v>
      </c>
      <c r="D175" s="1062"/>
      <c r="E175" s="1062"/>
      <c r="F175" s="1101">
        <f t="shared" ref="F175:F176" si="86">IFERROR(IF(C175="","",VLOOKUP(C175,ProductLookup,2,FALSE)),0)</f>
        <v>130</v>
      </c>
      <c r="G175" s="1003"/>
      <c r="H175" s="975">
        <f t="shared" si="81"/>
        <v>0</v>
      </c>
      <c r="I175" s="959">
        <f>IF(F175="","", H175/(1-M202))</f>
        <v>0</v>
      </c>
      <c r="J175" s="991"/>
      <c r="K175" s="1936"/>
      <c r="L175" s="1936"/>
      <c r="M175" s="1937"/>
      <c r="N175" s="281"/>
      <c r="O175" s="1930"/>
      <c r="P175" s="1931"/>
      <c r="Q175" s="281"/>
      <c r="R175" s="1026"/>
      <c r="S175" s="386"/>
      <c r="T175" s="1146"/>
      <c r="U175" s="1146"/>
    </row>
    <row r="176" spans="2:21" ht="18.75" customHeight="1" outlineLevel="1">
      <c r="B176" s="692"/>
      <c r="C176" s="1058"/>
      <c r="D176" s="1059"/>
      <c r="E176" s="1059"/>
      <c r="F176" s="324" t="str">
        <f t="shared" si="86"/>
        <v/>
      </c>
      <c r="G176" s="1004"/>
      <c r="H176" s="976" t="str">
        <f t="shared" si="81"/>
        <v/>
      </c>
      <c r="I176" s="958" t="str">
        <f>IF(F176="","", H176/(1-M202))</f>
        <v/>
      </c>
      <c r="J176" s="990" t="str" cm="1">
        <f t="array" ref="J176">IF(C176="","",_xlfn._xlws.FILTER(Products!C155:C650,Products!A155:A650=C176,""))</f>
        <v/>
      </c>
      <c r="K176" s="1938"/>
      <c r="L176" s="1938"/>
      <c r="M176" s="1939"/>
      <c r="N176" s="281"/>
      <c r="O176" s="1932"/>
      <c r="P176" s="1933"/>
      <c r="Q176" s="281"/>
      <c r="R176" s="1027"/>
      <c r="S176" s="386"/>
      <c r="T176" s="1146"/>
      <c r="U176" s="1146"/>
    </row>
    <row r="177" spans="2:21" ht="18.75" customHeight="1" outlineLevel="1">
      <c r="B177" s="692"/>
      <c r="C177" s="1061"/>
      <c r="D177" s="1062"/>
      <c r="E177" s="1062"/>
      <c r="F177" s="1101" t="str">
        <f t="shared" ref="F177" si="87">IFERROR(IF(C177="","",VLOOKUP(C177,ProductLookup,2,FALSE)),0)</f>
        <v/>
      </c>
      <c r="G177" s="1003"/>
      <c r="H177" s="975" t="str">
        <f t="shared" si="81"/>
        <v/>
      </c>
      <c r="I177" s="959" t="str">
        <f>IF(F177="","", H177/(1-M202))</f>
        <v/>
      </c>
      <c r="J177" s="991" t="str" cm="1">
        <f t="array" ref="J177">IF(C177="","",_xlfn._xlws.FILTER(Products!C156:C651,Products!A156:A651=C177,""))</f>
        <v/>
      </c>
      <c r="K177" s="1936"/>
      <c r="L177" s="1936"/>
      <c r="M177" s="1937"/>
      <c r="N177" s="281"/>
      <c r="O177" s="1923"/>
      <c r="P177" s="1924"/>
      <c r="Q177" s="281"/>
      <c r="R177" s="1026"/>
      <c r="S177" s="386"/>
      <c r="T177" s="1146"/>
      <c r="U177" s="1146"/>
    </row>
    <row r="178" spans="2:21" ht="18.75" customHeight="1" outlineLevel="1">
      <c r="B178" s="692" t="s">
        <v>1502</v>
      </c>
      <c r="C178" s="1058" t="s">
        <v>1507</v>
      </c>
      <c r="D178" s="1059"/>
      <c r="E178" s="1059"/>
      <c r="F178" s="324">
        <f t="shared" ref="F178" si="88">IFERROR(IF(C178="","",VLOOKUP(C178,ProductLookup,2,FALSE)),0)</f>
        <v>44.56</v>
      </c>
      <c r="G178" s="1004">
        <v>1</v>
      </c>
      <c r="H178" s="976">
        <f t="shared" si="81"/>
        <v>44.56</v>
      </c>
      <c r="I178" s="958">
        <f>IF(F178="","", H178/(1-M202))</f>
        <v>81.018181818181816</v>
      </c>
      <c r="J178" s="990" t="str" cm="1">
        <f t="array" ref="J178">IF(C178="","",_xlfn._xlws.FILTER(Products!C157:C652,Products!A157:A652=C178,""))</f>
        <v>https://cpc.farnell.com/qtx/dmx-192/192-channel-dmx-controller/dp/DP37696?st=LCS%20DR%20QQ%20DSS-001-1</v>
      </c>
      <c r="K178" s="1938"/>
      <c r="L178" s="1938"/>
      <c r="M178" s="1939"/>
      <c r="N178" s="281"/>
      <c r="O178" s="1930"/>
      <c r="P178" s="1931"/>
      <c r="Q178" s="281"/>
      <c r="R178" s="1027"/>
      <c r="S178" s="386"/>
      <c r="T178" s="1146"/>
      <c r="U178" s="1146"/>
    </row>
    <row r="179" spans="2:21" ht="18.75" customHeight="1" outlineLevel="1">
      <c r="B179" s="692"/>
      <c r="C179" s="1061"/>
      <c r="D179" s="1062"/>
      <c r="E179" s="1062"/>
      <c r="F179" s="1101" t="str">
        <f t="shared" ref="F179" si="89">IFERROR(IF(C179="","",VLOOKUP(C179,ProductLookup,2,FALSE)),0)</f>
        <v/>
      </c>
      <c r="G179" s="1003"/>
      <c r="H179" s="975" t="str">
        <f t="shared" si="81"/>
        <v/>
      </c>
      <c r="I179" s="959" t="str">
        <f>IF(F179="","", H179/(1-M202))</f>
        <v/>
      </c>
      <c r="J179" s="991" t="str" cm="1">
        <f t="array" ref="J179">IF(C179="","",_xlfn._xlws.FILTER(Products!C158:C653,Products!A158:A653=C179,""))</f>
        <v/>
      </c>
      <c r="K179" s="1936"/>
      <c r="L179" s="1936"/>
      <c r="M179" s="1937"/>
      <c r="N179" s="281"/>
      <c r="O179" s="1932"/>
      <c r="P179" s="1933"/>
      <c r="Q179" s="281"/>
      <c r="R179" s="1026"/>
      <c r="S179" s="386"/>
      <c r="T179" s="1146"/>
      <c r="U179" s="1146"/>
    </row>
    <row r="180" spans="2:21" ht="18.75" customHeight="1" outlineLevel="1">
      <c r="B180" s="692"/>
      <c r="C180" s="1058"/>
      <c r="D180" s="1059"/>
      <c r="E180" s="1059"/>
      <c r="F180" s="324" t="str">
        <f t="shared" ref="F180" si="90">IFERROR(IF(C180="","",VLOOKUP(C180,ProductLookup,2,FALSE)),0)</f>
        <v/>
      </c>
      <c r="G180" s="1004"/>
      <c r="H180" s="976" t="str">
        <f t="shared" si="81"/>
        <v/>
      </c>
      <c r="I180" s="958" t="str">
        <f>IF(F180="","", H180/(1-M202))</f>
        <v/>
      </c>
      <c r="J180" s="990" t="str" cm="1">
        <f t="array" ref="J180">IF(C180="","",_xlfn._xlws.FILTER(Products!C159:C654,Products!A159:A654=C180,""))</f>
        <v/>
      </c>
      <c r="K180" s="1938"/>
      <c r="L180" s="1938"/>
      <c r="M180" s="1939"/>
      <c r="N180" s="281"/>
      <c r="O180" s="1923"/>
      <c r="P180" s="1924"/>
      <c r="Q180" s="281"/>
      <c r="R180" s="1027"/>
      <c r="S180" s="386"/>
      <c r="T180" s="1146"/>
      <c r="U180" s="1146"/>
    </row>
    <row r="181" spans="2:21" ht="18.75" customHeight="1" outlineLevel="1">
      <c r="B181" s="692" t="s">
        <v>1503</v>
      </c>
      <c r="C181" s="1061" t="s">
        <v>200</v>
      </c>
      <c r="D181" s="1062"/>
      <c r="E181" s="1062"/>
      <c r="F181" s="1101">
        <f t="shared" ref="F181" si="91">IFERROR(IF(C181="","",VLOOKUP(C181,ProductLookup,2,FALSE)),0)</f>
        <v>21.6</v>
      </c>
      <c r="G181" s="1003"/>
      <c r="H181" s="975">
        <f t="shared" si="81"/>
        <v>0</v>
      </c>
      <c r="I181" s="959">
        <f>IF(F181="","", H181/(1-M202))</f>
        <v>0</v>
      </c>
      <c r="J181" s="991" t="str" cm="1">
        <f t="array" ref="J181">IF(C181="","",_xlfn._xlws.FILTER(Products!C160:C655,Products!A160:A655=C181,""))</f>
        <v/>
      </c>
      <c r="K181" s="1936"/>
      <c r="L181" s="1936"/>
      <c r="M181" s="1937"/>
      <c r="N181" s="281"/>
      <c r="O181" s="1930"/>
      <c r="P181" s="1931"/>
      <c r="Q181" s="281"/>
      <c r="R181" s="1026"/>
      <c r="S181" s="386"/>
      <c r="T181" s="1146"/>
      <c r="U181" s="1146"/>
    </row>
    <row r="182" spans="2:21" ht="18.75" customHeight="1" outlineLevel="1">
      <c r="B182" s="692"/>
      <c r="C182" s="1058" t="s">
        <v>204</v>
      </c>
      <c r="D182" s="1059"/>
      <c r="E182" s="1059"/>
      <c r="F182" s="324">
        <f t="shared" ref="F182" si="92">IFERROR(IF(C182="","",VLOOKUP(C182,ProductLookup,2,FALSE)),0)</f>
        <v>30</v>
      </c>
      <c r="G182" s="1004"/>
      <c r="H182" s="976">
        <f t="shared" si="81"/>
        <v>0</v>
      </c>
      <c r="I182" s="958">
        <f>IF(F182="","", H182/(1-M202))</f>
        <v>0</v>
      </c>
      <c r="J182" s="990" t="str" cm="1">
        <f t="array" ref="J182">IF(C182="","",_xlfn._xlws.FILTER(Products!C161:C656,Products!A161:A656=C182,""))</f>
        <v/>
      </c>
      <c r="K182" s="1938"/>
      <c r="L182" s="1938"/>
      <c r="M182" s="1939"/>
      <c r="N182" s="281"/>
      <c r="O182" s="1932"/>
      <c r="P182" s="1933"/>
      <c r="Q182" s="281"/>
      <c r="R182" s="1027"/>
      <c r="S182" s="386"/>
      <c r="T182" s="1146"/>
      <c r="U182" s="1146"/>
    </row>
    <row r="183" spans="2:21" ht="18.75" customHeight="1" outlineLevel="1">
      <c r="B183" s="692"/>
      <c r="C183" s="1061" t="s">
        <v>199</v>
      </c>
      <c r="D183" s="1062"/>
      <c r="E183" s="1062"/>
      <c r="F183" s="1101">
        <f t="shared" ref="F183" si="93">IFERROR(IF(C183="","",VLOOKUP(C183,ProductLookup,2,FALSE)),0)</f>
        <v>9</v>
      </c>
      <c r="G183" s="1003"/>
      <c r="H183" s="975">
        <f t="shared" si="81"/>
        <v>0</v>
      </c>
      <c r="I183" s="959">
        <f>IF(F183="","", H183/(1-M202))</f>
        <v>0</v>
      </c>
      <c r="J183" s="991" t="str" cm="1">
        <f t="array" ref="J183">IF(C183="","",_xlfn._xlws.FILTER(Products!C162:C657,Products!A162:A657=C183,""))</f>
        <v/>
      </c>
      <c r="K183" s="1936"/>
      <c r="L183" s="1936"/>
      <c r="M183" s="1937"/>
      <c r="N183" s="281"/>
      <c r="O183" s="1923"/>
      <c r="P183" s="1924"/>
      <c r="Q183" s="281"/>
      <c r="R183" s="1026"/>
      <c r="S183" s="386"/>
      <c r="T183" s="1146"/>
      <c r="U183" s="1146"/>
    </row>
    <row r="184" spans="2:21" ht="18.75" customHeight="1" outlineLevel="1">
      <c r="B184" s="692"/>
      <c r="C184" s="1058" t="s">
        <v>202</v>
      </c>
      <c r="D184" s="1059"/>
      <c r="E184" s="1059"/>
      <c r="F184" s="324">
        <f t="shared" ref="F184:F185" si="94">IFERROR(IF(C184="","",VLOOKUP(C184,ProductLookup,2,FALSE)),0)</f>
        <v>3</v>
      </c>
      <c r="G184" s="1004"/>
      <c r="H184" s="976">
        <f t="shared" si="81"/>
        <v>0</v>
      </c>
      <c r="I184" s="958">
        <f>IF(F184="","", H184/(1-M202))</f>
        <v>0</v>
      </c>
      <c r="J184" s="990"/>
      <c r="K184" s="1938"/>
      <c r="L184" s="1938"/>
      <c r="M184" s="1939"/>
      <c r="N184" s="281"/>
      <c r="O184" s="1930"/>
      <c r="P184" s="1931"/>
      <c r="Q184" s="281"/>
      <c r="R184" s="1027"/>
      <c r="S184" s="386"/>
      <c r="T184" s="1146"/>
      <c r="U184" s="1146"/>
    </row>
    <row r="185" spans="2:21" ht="18.75" customHeight="1" outlineLevel="1">
      <c r="B185" s="692"/>
      <c r="C185" s="1061"/>
      <c r="D185" s="1062"/>
      <c r="E185" s="1062"/>
      <c r="F185" s="1101" t="str">
        <f t="shared" si="94"/>
        <v/>
      </c>
      <c r="G185" s="1003"/>
      <c r="H185" s="975" t="str">
        <f t="shared" si="81"/>
        <v/>
      </c>
      <c r="I185" s="959" t="str">
        <f>IF(F185="","", H185/(1-M202))</f>
        <v/>
      </c>
      <c r="J185" s="991" t="str" cm="1">
        <f t="array" ref="J185">IF(C185="","",_xlfn._xlws.FILTER(Products!C164:C659,Products!A164:A659=C185,""))</f>
        <v/>
      </c>
      <c r="K185" s="1936"/>
      <c r="L185" s="1936"/>
      <c r="M185" s="1937"/>
      <c r="N185" s="281"/>
      <c r="O185" s="1932"/>
      <c r="P185" s="1933"/>
      <c r="Q185" s="281"/>
      <c r="R185" s="1026"/>
      <c r="S185" s="386"/>
      <c r="T185" s="1146"/>
      <c r="U185" s="1146"/>
    </row>
    <row r="186" spans="2:21" ht="18.75" customHeight="1" outlineLevel="1">
      <c r="B186" s="692"/>
      <c r="C186" s="1058" t="s">
        <v>225</v>
      </c>
      <c r="D186" s="1059"/>
      <c r="E186" s="1059"/>
      <c r="F186" s="324">
        <f t="shared" ref="F186" si="95">IFERROR(IF(C186="","",VLOOKUP(C186,ProductLookup,2,FALSE)),0)</f>
        <v>100</v>
      </c>
      <c r="G186" s="1004">
        <v>1</v>
      </c>
      <c r="H186" s="976">
        <f t="shared" si="81"/>
        <v>100</v>
      </c>
      <c r="I186" s="958">
        <f>IF(F186="","", H186/(1-M202))</f>
        <v>181.81818181818181</v>
      </c>
      <c r="J186" s="990" t="str" cm="1">
        <f t="array" ref="J186">IF(C186="","",_xlfn._xlws.FILTER(Products!C165:C660,Products!A165:A660=C186,""))</f>
        <v/>
      </c>
      <c r="K186" s="1938"/>
      <c r="L186" s="1938"/>
      <c r="M186" s="1939"/>
      <c r="N186" s="281"/>
      <c r="O186" s="1923"/>
      <c r="P186" s="1924"/>
      <c r="Q186" s="281"/>
      <c r="R186" s="1027"/>
      <c r="S186" s="386"/>
      <c r="T186" s="1146"/>
      <c r="U186" s="1146"/>
    </row>
    <row r="187" spans="2:21" ht="18.75" customHeight="1" outlineLevel="1">
      <c r="B187" s="692"/>
      <c r="C187" s="1061"/>
      <c r="D187" s="1062"/>
      <c r="E187" s="1062"/>
      <c r="F187" s="1101"/>
      <c r="G187" s="1003"/>
      <c r="H187" s="975" t="str">
        <f t="shared" si="81"/>
        <v/>
      </c>
      <c r="I187" s="959" t="str">
        <f>IF(F187="","", H187/(1-M202))</f>
        <v/>
      </c>
      <c r="J187" s="991" t="str" cm="1">
        <f t="array" ref="J187">IF(C187="","",_xlfn._xlws.FILTER(Products!C166:C661,Products!A166:A661=C187,""))</f>
        <v/>
      </c>
      <c r="K187" s="1936"/>
      <c r="L187" s="1936"/>
      <c r="M187" s="1937"/>
      <c r="N187" s="281"/>
      <c r="O187" s="1930"/>
      <c r="P187" s="1931"/>
      <c r="Q187" s="281"/>
      <c r="R187" s="1026"/>
      <c r="S187" s="386"/>
      <c r="T187" s="1146"/>
      <c r="U187" s="1146"/>
    </row>
    <row r="188" spans="2:21" ht="18.75" customHeight="1" outlineLevel="1">
      <c r="B188" s="692"/>
      <c r="C188" s="1058"/>
      <c r="D188" s="1059"/>
      <c r="E188" s="1059"/>
      <c r="F188" s="324"/>
      <c r="G188" s="1004"/>
      <c r="H188" s="976" t="str">
        <f t="shared" si="81"/>
        <v/>
      </c>
      <c r="I188" s="958" t="str">
        <f>IF(F188="","", H188/(1-M202))</f>
        <v/>
      </c>
      <c r="J188" s="990" t="str" cm="1">
        <f t="array" ref="J188">IF(C188="","",_xlfn._xlws.FILTER(Products!C167:C662,Products!A167:A662=C188,""))</f>
        <v/>
      </c>
      <c r="K188" s="1938"/>
      <c r="L188" s="1938"/>
      <c r="M188" s="1939"/>
      <c r="N188" s="281"/>
      <c r="O188" s="1932"/>
      <c r="P188" s="1933"/>
      <c r="Q188" s="281"/>
      <c r="R188" s="1027"/>
      <c r="S188" s="386"/>
      <c r="T188" s="1146"/>
      <c r="U188" s="1146"/>
    </row>
    <row r="189" spans="2:21" ht="18.75" customHeight="1" outlineLevel="1">
      <c r="B189" s="692"/>
      <c r="C189" s="1061"/>
      <c r="D189" s="1062"/>
      <c r="E189" s="1062"/>
      <c r="F189" s="1101" t="str">
        <f t="shared" ref="F189" si="96">IFERROR(IF(C189="","",VLOOKUP(C189,ProductLookup,2,FALSE)),0)</f>
        <v/>
      </c>
      <c r="G189" s="1003"/>
      <c r="H189" s="975" t="str">
        <f t="shared" si="81"/>
        <v/>
      </c>
      <c r="I189" s="959" t="str">
        <f>IF(F189="","", H189/(1-M202))</f>
        <v/>
      </c>
      <c r="J189" s="991" t="str" cm="1">
        <f t="array" ref="J189">IF(C189="","",_xlfn._xlws.FILTER(Products!C168:C663,Products!A168:A663=C189,""))</f>
        <v/>
      </c>
      <c r="K189" s="1936"/>
      <c r="L189" s="1936"/>
      <c r="M189" s="1937"/>
      <c r="N189" s="281"/>
      <c r="O189" s="1923"/>
      <c r="P189" s="1924"/>
      <c r="Q189" s="281"/>
      <c r="R189" s="1026"/>
      <c r="S189" s="386"/>
      <c r="T189" s="1146"/>
      <c r="U189" s="1146"/>
    </row>
    <row r="190" spans="2:21" ht="18.75" customHeight="1" outlineLevel="1">
      <c r="B190" s="692"/>
      <c r="C190" s="1058"/>
      <c r="D190" s="1059"/>
      <c r="E190" s="1059"/>
      <c r="F190" s="324" t="str">
        <f t="shared" ref="F190" si="97">IFERROR(IF(C190="","",VLOOKUP(C190,ProductLookup,2,FALSE)),0)</f>
        <v/>
      </c>
      <c r="G190" s="1004"/>
      <c r="H190" s="976" t="str">
        <f t="shared" si="81"/>
        <v/>
      </c>
      <c r="I190" s="958" t="str">
        <f>IF(F190="","", H190/(1-M202))</f>
        <v/>
      </c>
      <c r="J190" s="990" t="str" cm="1">
        <f t="array" ref="J190">IF(C190="","",_xlfn._xlws.FILTER(Products!C169:C664,Products!A169:A664=C190,""))</f>
        <v/>
      </c>
      <c r="K190" s="1938"/>
      <c r="L190" s="1938"/>
      <c r="M190" s="1939"/>
      <c r="N190" s="281"/>
      <c r="O190" s="1930"/>
      <c r="P190" s="1931"/>
      <c r="Q190" s="281"/>
      <c r="R190" s="1027"/>
      <c r="S190" s="386"/>
      <c r="T190" s="1146"/>
      <c r="U190" s="1146"/>
    </row>
    <row r="191" spans="2:21" ht="18.75" customHeight="1" outlineLevel="1" thickBot="1">
      <c r="B191" s="692"/>
      <c r="C191" s="1054"/>
      <c r="D191" s="1055"/>
      <c r="E191" s="1055"/>
      <c r="F191" s="1101"/>
      <c r="G191" s="1003"/>
      <c r="H191" s="975"/>
      <c r="I191" s="959" t="str">
        <f>IF(F191="","", H191/(1-M202))</f>
        <v/>
      </c>
      <c r="J191" s="991" t="str" cm="1">
        <f t="array" ref="J191">IF(C191="","",_xlfn._xlws.FILTER(Products!C170:C665,Products!A170:A665=C191,""))</f>
        <v/>
      </c>
      <c r="K191" s="1928"/>
      <c r="L191" s="1928"/>
      <c r="M191" s="1929"/>
      <c r="N191" s="281"/>
      <c r="O191" s="1932"/>
      <c r="P191" s="1933"/>
      <c r="Q191" s="281"/>
      <c r="R191" s="1028"/>
      <c r="S191" s="386"/>
      <c r="T191" s="1146"/>
      <c r="U191" s="1146"/>
    </row>
    <row r="192" spans="2:21" ht="18.75" customHeight="1" outlineLevel="1">
      <c r="B192" s="1940" t="s">
        <v>112</v>
      </c>
      <c r="C192" s="1058" t="s">
        <v>1586</v>
      </c>
      <c r="D192" s="1059"/>
      <c r="E192" s="1059"/>
      <c r="F192" s="1102">
        <v>50</v>
      </c>
      <c r="G192" s="1005">
        <v>2</v>
      </c>
      <c r="H192" s="1009">
        <f t="shared" ref="H192:H198" si="98">IF(F192="","",F192*G192)</f>
        <v>100</v>
      </c>
      <c r="I192" s="966">
        <f>IF(F192="","", H192/(1-M202))</f>
        <v>181.81818181818181</v>
      </c>
      <c r="J192" s="992"/>
      <c r="K192" s="1934"/>
      <c r="L192" s="1934"/>
      <c r="M192" s="1935"/>
      <c r="N192" s="281"/>
      <c r="O192" s="1923"/>
      <c r="P192" s="1924"/>
      <c r="Q192" s="281"/>
      <c r="R192" s="1025"/>
      <c r="S192" s="386"/>
      <c r="T192" s="1146"/>
      <c r="U192" s="1146"/>
    </row>
    <row r="193" spans="2:21" ht="18.75" customHeight="1" outlineLevel="1">
      <c r="B193" s="1941"/>
      <c r="C193" s="1073" t="s">
        <v>1587</v>
      </c>
      <c r="D193" s="1074"/>
      <c r="E193" s="1074"/>
      <c r="F193" s="1036">
        <v>250</v>
      </c>
      <c r="G193" s="1003">
        <v>1</v>
      </c>
      <c r="H193" s="975">
        <f t="shared" si="98"/>
        <v>250</v>
      </c>
      <c r="I193" s="959">
        <f>IF(F193="","", H193/(1-M202))</f>
        <v>454.5454545454545</v>
      </c>
      <c r="J193" s="993"/>
      <c r="K193" s="1936"/>
      <c r="L193" s="1936"/>
      <c r="M193" s="1937"/>
      <c r="N193" s="281"/>
      <c r="O193" s="1930"/>
      <c r="P193" s="1931"/>
      <c r="Q193" s="281"/>
      <c r="R193" s="1026"/>
      <c r="S193" s="386"/>
      <c r="T193" s="1146"/>
      <c r="U193" s="1146"/>
    </row>
    <row r="194" spans="2:21" ht="18.75" customHeight="1" outlineLevel="1">
      <c r="B194" s="692"/>
      <c r="C194" s="1058"/>
      <c r="D194" s="1059"/>
      <c r="E194" s="1059"/>
      <c r="F194" s="1103"/>
      <c r="G194" s="1004"/>
      <c r="H194" s="976" t="str">
        <f t="shared" si="98"/>
        <v/>
      </c>
      <c r="I194" s="958" t="str">
        <f>IF(F194="","", H194/(1-M202))</f>
        <v/>
      </c>
      <c r="J194" s="994"/>
      <c r="K194" s="1938"/>
      <c r="L194" s="1938"/>
      <c r="M194" s="1939"/>
      <c r="N194" s="281"/>
      <c r="O194" s="1932"/>
      <c r="P194" s="1933"/>
      <c r="Q194" s="281"/>
      <c r="R194" s="1027"/>
      <c r="S194" s="386"/>
      <c r="T194" s="1146"/>
      <c r="U194" s="1146"/>
    </row>
    <row r="195" spans="2:21" ht="18.75" customHeight="1" outlineLevel="1" thickBot="1">
      <c r="B195" s="692"/>
      <c r="C195" s="1054"/>
      <c r="D195" s="1055"/>
      <c r="E195" s="1055"/>
      <c r="F195" s="1036"/>
      <c r="G195" s="1003"/>
      <c r="H195" s="975" t="str">
        <f t="shared" si="98"/>
        <v/>
      </c>
      <c r="I195" s="968" t="str">
        <f>IF(F195="","", H195/(1-M202))</f>
        <v/>
      </c>
      <c r="J195" s="995"/>
      <c r="K195" s="1928"/>
      <c r="L195" s="1928"/>
      <c r="M195" s="1929"/>
      <c r="N195" s="281"/>
      <c r="O195" s="1923"/>
      <c r="P195" s="1924"/>
      <c r="Q195" s="281"/>
      <c r="R195" s="1028"/>
      <c r="S195" s="386"/>
      <c r="T195" s="1146"/>
      <c r="U195" s="1146"/>
    </row>
    <row r="196" spans="2:21" ht="18.75" customHeight="1" outlineLevel="1">
      <c r="B196" s="969" t="s">
        <v>1373</v>
      </c>
      <c r="C196" s="327" t="s">
        <v>1373</v>
      </c>
      <c r="D196" s="1076"/>
      <c r="E196" s="1076"/>
      <c r="F196" s="1100">
        <f>IFERROR(IF(C196="","",VLOOKUP(C196,ProductLookup,2,FALSE)),0)</f>
        <v>150</v>
      </c>
      <c r="G196" s="1005"/>
      <c r="H196" s="1009">
        <f t="shared" si="98"/>
        <v>0</v>
      </c>
      <c r="I196" s="966">
        <f>IF(F196="","", H196/(1-N895))</f>
        <v>0</v>
      </c>
      <c r="J196" s="996"/>
      <c r="K196" s="1934"/>
      <c r="L196" s="1934"/>
      <c r="M196" s="1935"/>
      <c r="N196" s="281"/>
      <c r="O196" s="1930"/>
      <c r="P196" s="1931"/>
      <c r="Q196" s="281"/>
      <c r="R196" s="1025"/>
      <c r="S196" s="386"/>
      <c r="T196" s="1146"/>
      <c r="U196" s="1146"/>
    </row>
    <row r="197" spans="2:21" ht="18.75" customHeight="1" outlineLevel="1">
      <c r="B197" s="970" t="s">
        <v>100</v>
      </c>
      <c r="C197" s="1064" t="s">
        <v>59</v>
      </c>
      <c r="D197" s="1065"/>
      <c r="E197" s="1065"/>
      <c r="F197" s="1101">
        <f>IFERROR(IF(C197="","",VLOOKUP(C197,ProductLookup,2,FALSE)),0)</f>
        <v>20</v>
      </c>
      <c r="G197" s="1003">
        <v>1</v>
      </c>
      <c r="H197" s="975">
        <f t="shared" si="98"/>
        <v>20</v>
      </c>
      <c r="I197" s="959">
        <f>IF(F197="","", H197/(1-M202))</f>
        <v>36.36363636363636</v>
      </c>
      <c r="J197" s="997"/>
      <c r="K197" s="1936"/>
      <c r="L197" s="1936"/>
      <c r="M197" s="1937"/>
      <c r="N197" s="281"/>
      <c r="O197" s="1932"/>
      <c r="P197" s="1933"/>
      <c r="Q197" s="281"/>
      <c r="R197" s="1026"/>
      <c r="S197" s="386"/>
      <c r="T197" s="1146"/>
      <c r="U197" s="1146"/>
    </row>
    <row r="198" spans="2:21" ht="18.75" customHeight="1" outlineLevel="1">
      <c r="B198" s="967" t="s">
        <v>102</v>
      </c>
      <c r="C198" s="1067" t="s">
        <v>103</v>
      </c>
      <c r="D198" s="1068"/>
      <c r="E198" s="1068"/>
      <c r="F198" s="324">
        <f>IFERROR(IF(C198="","",VLOOKUP(C198,ProductLookup,2,FALSE)),0)</f>
        <v>250</v>
      </c>
      <c r="G198" s="1004"/>
      <c r="H198" s="976">
        <f t="shared" si="98"/>
        <v>0</v>
      </c>
      <c r="I198" s="958">
        <f>IF(F198="","", H198/(1-M202))</f>
        <v>0</v>
      </c>
      <c r="J198" s="998"/>
      <c r="K198" s="1938"/>
      <c r="L198" s="1938"/>
      <c r="M198" s="1939"/>
      <c r="O198" s="1923"/>
      <c r="P198" s="1924"/>
      <c r="R198" s="1027"/>
      <c r="T198" s="1146"/>
      <c r="U198" s="1146"/>
    </row>
    <row r="199" spans="2:21" ht="18.75" customHeight="1" outlineLevel="1" thickBot="1">
      <c r="B199" s="971"/>
      <c r="C199" s="1070" t="s">
        <v>105</v>
      </c>
      <c r="D199" s="1071"/>
      <c r="E199" s="1071"/>
      <c r="F199" s="120">
        <f>IFERROR(IF(C199="","",VLOOKUP(C199,ProductLookup,2,FALSE)),0)</f>
        <v>500</v>
      </c>
      <c r="G199" s="529">
        <v>1</v>
      </c>
      <c r="H199" s="1008">
        <f>IF(F199="","",F199*G199)</f>
        <v>500</v>
      </c>
      <c r="I199" s="968">
        <f>IF(F199="","", H199/(1-M202))</f>
        <v>909.09090909090901</v>
      </c>
      <c r="J199" s="995"/>
      <c r="K199" s="1928"/>
      <c r="L199" s="1928"/>
      <c r="M199" s="1929"/>
      <c r="N199" s="281"/>
      <c r="O199" s="1930"/>
      <c r="P199" s="1931"/>
      <c r="Q199" s="281"/>
      <c r="R199" s="1028"/>
      <c r="S199" s="386"/>
      <c r="T199" s="1146"/>
      <c r="U199" s="1146"/>
    </row>
    <row r="200" spans="2:21" ht="18.75" customHeight="1" outlineLevel="1" thickBot="1">
      <c r="B200" s="281"/>
      <c r="C200" s="281"/>
      <c r="D200" s="281"/>
      <c r="F200" s="293"/>
      <c r="G200" s="696" t="s">
        <v>26</v>
      </c>
      <c r="H200" s="355">
        <v>100</v>
      </c>
      <c r="I200" s="698"/>
      <c r="J200" s="367"/>
      <c r="K200" s="367"/>
      <c r="L200" s="544"/>
      <c r="M200" s="544"/>
      <c r="N200" s="281"/>
      <c r="O200" s="1932"/>
      <c r="P200" s="1933"/>
      <c r="Q200" s="281"/>
      <c r="S200" s="386"/>
      <c r="T200" s="1146"/>
      <c r="U200" s="1146"/>
    </row>
    <row r="201" spans="2:21" ht="18.75" customHeight="1" outlineLevel="1">
      <c r="B201" s="281"/>
      <c r="C201" s="281"/>
      <c r="D201" s="281"/>
      <c r="F201" s="281"/>
      <c r="G201" s="358" t="s">
        <v>29</v>
      </c>
      <c r="H201" s="1022">
        <f>SUM(H169:H200)</f>
        <v>1794.54</v>
      </c>
      <c r="I201" s="534">
        <f>SUM(H170:H199)</f>
        <v>1694.54</v>
      </c>
      <c r="J201" s="367"/>
      <c r="K201" s="1032" t="s">
        <v>113</v>
      </c>
      <c r="L201" s="283"/>
      <c r="M201" s="1032" t="s">
        <v>1429</v>
      </c>
      <c r="O201" s="1923"/>
      <c r="P201" s="1924"/>
      <c r="S201" s="386"/>
      <c r="T201" s="1146"/>
      <c r="U201" s="1146"/>
    </row>
    <row r="202" spans="2:21" ht="18.75" customHeight="1" outlineLevel="1" thickBot="1">
      <c r="B202" s="281"/>
      <c r="C202" s="281"/>
      <c r="D202" s="281"/>
      <c r="F202" s="281"/>
      <c r="G202" s="853" t="s">
        <v>63</v>
      </c>
      <c r="H202" s="854">
        <v>3785</v>
      </c>
      <c r="I202" s="535"/>
      <c r="J202" s="1024"/>
      <c r="K202" s="1033">
        <f>(H201/(1-M202))</f>
        <v>3262.7999999999997</v>
      </c>
      <c r="L202" s="283"/>
      <c r="M202" s="1143">
        <v>0.45</v>
      </c>
      <c r="O202" s="1925"/>
      <c r="P202" s="1926"/>
      <c r="S202" s="386"/>
      <c r="T202" s="1146"/>
      <c r="U202" s="1146"/>
    </row>
    <row r="203" spans="2:21" ht="18.75" customHeight="1" outlineLevel="1" thickBot="1">
      <c r="B203" s="281"/>
      <c r="C203" s="281"/>
      <c r="D203" s="281"/>
      <c r="F203" s="294"/>
      <c r="G203" s="362" t="s">
        <v>109</v>
      </c>
      <c r="H203" s="122">
        <f>H202-H201</f>
        <v>1990.46</v>
      </c>
      <c r="I203" s="536">
        <f>H202-H201</f>
        <v>1990.46</v>
      </c>
      <c r="J203" s="282"/>
      <c r="K203" s="282"/>
      <c r="L203" s="1024"/>
      <c r="M203" s="1024"/>
      <c r="N203" s="281"/>
      <c r="O203" s="386"/>
      <c r="Q203" s="281"/>
      <c r="S203" s="386"/>
      <c r="T203" s="1148"/>
      <c r="U203" s="961"/>
    </row>
    <row r="204" spans="2:21" ht="18.75" customHeight="1" thickBot="1">
      <c r="C204" s="1927" t="s">
        <v>1470</v>
      </c>
      <c r="D204" s="1927"/>
      <c r="E204" s="1927"/>
      <c r="I204" s="282"/>
      <c r="J204" s="359"/>
      <c r="N204" s="281"/>
      <c r="O204" s="386"/>
      <c r="Q204" s="281"/>
      <c r="S204" s="386"/>
      <c r="T204" s="1148"/>
      <c r="U204" s="961"/>
    </row>
    <row r="205" spans="2:21" ht="37.5" customHeight="1" outlineLevel="1" thickBot="1">
      <c r="B205" s="683" t="s">
        <v>1471</v>
      </c>
      <c r="C205" s="1948" t="s">
        <v>12</v>
      </c>
      <c r="D205" s="1949"/>
      <c r="E205" s="1950"/>
      <c r="F205" s="315" t="s">
        <v>13</v>
      </c>
      <c r="G205" s="955" t="s">
        <v>14</v>
      </c>
      <c r="H205" s="956" t="s">
        <v>95</v>
      </c>
      <c r="I205" s="956" t="s">
        <v>96</v>
      </c>
      <c r="J205" s="957" t="s">
        <v>97</v>
      </c>
      <c r="K205" s="1951" t="s">
        <v>98</v>
      </c>
      <c r="L205" s="1952"/>
      <c r="M205" s="1953"/>
      <c r="N205" s="281"/>
      <c r="O205" s="1954" t="s">
        <v>1396</v>
      </c>
      <c r="P205" s="1955"/>
      <c r="Q205" s="281"/>
      <c r="R205" s="1030" t="s">
        <v>491</v>
      </c>
      <c r="S205" s="386"/>
      <c r="T205" s="1967"/>
      <c r="U205" s="1967"/>
    </row>
    <row r="206" spans="2:21" ht="18.75" customHeight="1" outlineLevel="1">
      <c r="B206" s="691" t="s">
        <v>1479</v>
      </c>
      <c r="C206" s="1078" t="s">
        <v>1483</v>
      </c>
      <c r="D206" s="1079"/>
      <c r="E206" s="1104"/>
      <c r="F206" s="1100">
        <f t="shared" ref="F206" si="99">IFERROR(IF(C206="","",VLOOKUP(C206,ProductLookup,2,FALSE)),0)</f>
        <v>90</v>
      </c>
      <c r="G206" s="1002">
        <v>6</v>
      </c>
      <c r="H206" s="974">
        <f t="shared" ref="H206:H217" si="100">IF(F206="","",F206*G206)</f>
        <v>540</v>
      </c>
      <c r="I206" s="958">
        <f>IF(F206="","", H206/(1-M238))</f>
        <v>981.81818181818176</v>
      </c>
      <c r="J206" s="990" t="str" cm="1">
        <f t="array" ref="J206">IF(C206="","",_xlfn._xlws.FILTER(Products!C186:C681,Products!A186:A681=C206,""))</f>
        <v>https://cctvdirect.co.uk/products/ipc3528le-adf28k-wp?pr_prod_strat=e5_desc&amp;pr_rec_id=160fe5717&amp;pr_rec_pid=15135557058938&amp;pr_ref_pid=7086448312511&amp;pr_seq=uniform</v>
      </c>
      <c r="K206" s="1934" t="s">
        <v>1489</v>
      </c>
      <c r="L206" s="1934"/>
      <c r="M206" s="1935"/>
      <c r="N206" s="281"/>
      <c r="O206" s="1942" t="s">
        <v>1490</v>
      </c>
      <c r="P206" s="1943"/>
      <c r="Q206" s="281"/>
      <c r="R206" s="1025"/>
      <c r="S206" s="386"/>
      <c r="T206" s="1966"/>
      <c r="U206" s="1966"/>
    </row>
    <row r="207" spans="2:21" ht="18.75" customHeight="1" outlineLevel="1">
      <c r="B207" s="692"/>
      <c r="C207" s="1056"/>
      <c r="D207" s="1057"/>
      <c r="E207" s="1105"/>
      <c r="F207" s="1101" t="str">
        <f t="shared" ref="F207" si="101">IFERROR(IF(C207="","",VLOOKUP(C207,ProductLookup,2,FALSE)),0)</f>
        <v/>
      </c>
      <c r="G207" s="1003"/>
      <c r="H207" s="975" t="str">
        <f t="shared" si="100"/>
        <v/>
      </c>
      <c r="I207" s="959" t="str">
        <f>IF(F207="","", H207/(1-M238))</f>
        <v/>
      </c>
      <c r="J207" s="991" t="str" cm="1">
        <f t="array" ref="J207">IF(C207="","",_xlfn._xlws.FILTER(Products!C187:C682,Products!A187:A682=C207,""))</f>
        <v/>
      </c>
      <c r="K207" s="1936"/>
      <c r="L207" s="1936"/>
      <c r="M207" s="1937"/>
      <c r="N207" s="281"/>
      <c r="O207" s="1944"/>
      <c r="P207" s="1945"/>
      <c r="Q207" s="281"/>
      <c r="R207" s="1026"/>
      <c r="S207" s="386"/>
      <c r="T207" s="1966"/>
      <c r="U207" s="1966"/>
    </row>
    <row r="208" spans="2:21" ht="18.75" customHeight="1" outlineLevel="1">
      <c r="B208" s="692"/>
      <c r="C208" s="1058"/>
      <c r="D208" s="1059"/>
      <c r="E208" s="1059"/>
      <c r="F208" s="324" t="str">
        <f t="shared" ref="F208" si="102">IFERROR(IF(C208="","",VLOOKUP(C208,ProductLookup,2,FALSE)),0)</f>
        <v/>
      </c>
      <c r="G208" s="1004"/>
      <c r="H208" s="976" t="str">
        <f t="shared" si="100"/>
        <v/>
      </c>
      <c r="I208" s="958" t="str">
        <f>IF(F208="","", H208/(1-M238))</f>
        <v/>
      </c>
      <c r="J208" s="990" t="str" cm="1">
        <f t="array" ref="J208">IF(C208="","",_xlfn._xlws.FILTER(Products!C188:C683,Products!A188:A683=C208,""))</f>
        <v/>
      </c>
      <c r="K208" s="1938"/>
      <c r="L208" s="1938"/>
      <c r="M208" s="1939"/>
      <c r="N208" s="281"/>
      <c r="O208" s="1944"/>
      <c r="P208" s="1945"/>
      <c r="Q208" s="281"/>
      <c r="R208" s="1027"/>
      <c r="S208" s="386"/>
      <c r="T208" s="1966"/>
      <c r="U208" s="1966"/>
    </row>
    <row r="209" spans="2:21" ht="18.75" customHeight="1" outlineLevel="1" thickBot="1">
      <c r="B209" s="692" t="s">
        <v>69</v>
      </c>
      <c r="C209" s="1061" t="s">
        <v>1484</v>
      </c>
      <c r="D209" s="1062"/>
      <c r="E209" s="1062"/>
      <c r="F209" s="1101">
        <f t="shared" ref="F209" si="103">IFERROR(IF(C209="","",VLOOKUP(C209,ProductLookup,2,FALSE)),0)</f>
        <v>11</v>
      </c>
      <c r="G209" s="1003">
        <v>2</v>
      </c>
      <c r="H209" s="975">
        <f t="shared" si="100"/>
        <v>22</v>
      </c>
      <c r="I209" s="959">
        <f>IF(F209="","", H209/(1-M238))</f>
        <v>40</v>
      </c>
      <c r="J209" s="991" t="str" cm="1">
        <f t="array" ref="J209">IF(C209="","",_xlfn._xlws.FILTER(Products!C189:C684,Products!A189:A684=C209,""))</f>
        <v>https://cctvdirect.co.uk/products/uniview-3-extension-ring-for-ip-turret-cctv-camera</v>
      </c>
      <c r="K209" s="1936"/>
      <c r="L209" s="1936"/>
      <c r="M209" s="1937"/>
      <c r="N209" s="281"/>
      <c r="O209" s="1944"/>
      <c r="P209" s="1945"/>
      <c r="Q209" s="281"/>
      <c r="R209" s="1026"/>
      <c r="S209" s="386"/>
      <c r="T209" s="1966"/>
      <c r="U209" s="1966"/>
    </row>
    <row r="210" spans="2:21" ht="18.75" customHeight="1" outlineLevel="1">
      <c r="B210" s="692"/>
      <c r="C210" s="1058"/>
      <c r="D210" s="1059"/>
      <c r="E210" s="1059"/>
      <c r="F210" s="324" t="str">
        <f t="shared" ref="F210" si="104">IFERROR(IF(C210="","",VLOOKUP(C210,ProductLookup,2,FALSE)),0)</f>
        <v/>
      </c>
      <c r="G210" s="1004"/>
      <c r="H210" s="976" t="str">
        <f t="shared" si="100"/>
        <v/>
      </c>
      <c r="I210" s="958" t="str">
        <f>IF(F210="","", H210/(1-M238))</f>
        <v/>
      </c>
      <c r="J210" s="990" t="str" cm="1">
        <f t="array" ref="J210">IF(C210="","",_xlfn._xlws.FILTER(Products!C190:C685,Products!A190:A685=C210,""))</f>
        <v/>
      </c>
      <c r="K210" s="1938"/>
      <c r="L210" s="1938"/>
      <c r="M210" s="1939"/>
      <c r="N210" s="281"/>
      <c r="O210" s="1946"/>
      <c r="P210" s="1947"/>
      <c r="Q210" s="281"/>
      <c r="R210" s="1027"/>
      <c r="S210" s="386"/>
      <c r="T210" s="1146"/>
      <c r="U210" s="1146"/>
    </row>
    <row r="211" spans="2:21" ht="18.75" customHeight="1" outlineLevel="1">
      <c r="B211" s="692"/>
      <c r="C211" s="1061"/>
      <c r="D211" s="1062"/>
      <c r="E211" s="1062"/>
      <c r="F211" s="1101" t="str">
        <f t="shared" ref="F211:F212" si="105">IFERROR(IF(C211="","",VLOOKUP(C211,ProductLookup,2,FALSE)),0)</f>
        <v/>
      </c>
      <c r="G211" s="1003"/>
      <c r="H211" s="975" t="str">
        <f t="shared" si="100"/>
        <v/>
      </c>
      <c r="I211" s="959" t="str">
        <f>IF(F211="","", H211/(1-M238))</f>
        <v/>
      </c>
      <c r="J211" s="991"/>
      <c r="K211" s="1936"/>
      <c r="L211" s="1936"/>
      <c r="M211" s="1937"/>
      <c r="N211" s="281"/>
      <c r="O211" s="1930"/>
      <c r="P211" s="1931"/>
      <c r="Q211" s="281"/>
      <c r="R211" s="1026"/>
      <c r="S211" s="386"/>
      <c r="T211" s="1146"/>
      <c r="U211" s="1146"/>
    </row>
    <row r="212" spans="2:21" ht="18.75" customHeight="1" outlineLevel="1">
      <c r="B212" s="1972" t="s">
        <v>1480</v>
      </c>
      <c r="C212" s="1058" t="s">
        <v>1485</v>
      </c>
      <c r="D212" s="1059"/>
      <c r="E212" s="1059"/>
      <c r="F212" s="324">
        <f t="shared" si="105"/>
        <v>179</v>
      </c>
      <c r="G212" s="1004">
        <v>1</v>
      </c>
      <c r="H212" s="976">
        <f t="shared" si="100"/>
        <v>179</v>
      </c>
      <c r="I212" s="958">
        <f>IF(F212="","", H212/(1-M238))</f>
        <v>325.45454545454544</v>
      </c>
      <c r="J212" s="990" t="str" cm="1">
        <f t="array" ref="J212">IF(C212="","",_xlfn._xlws.FILTER(Products!C192:C687,Products!A192:A687=C212,""))</f>
        <v>https://cctvdirect.co.uk/products/unv-recorder-8-channel-nvr-4k-ai-pro-iq-nvr501-08-p8-iq?variant=55953724998010</v>
      </c>
      <c r="K212" s="1938"/>
      <c r="L212" s="1938"/>
      <c r="M212" s="1939"/>
      <c r="N212" s="281"/>
      <c r="O212" s="1932"/>
      <c r="P212" s="1933"/>
      <c r="Q212" s="281"/>
      <c r="R212" s="1027"/>
      <c r="S212" s="386"/>
      <c r="T212" s="1146"/>
      <c r="U212" s="1146"/>
    </row>
    <row r="213" spans="2:21" ht="18.75" customHeight="1" outlineLevel="1">
      <c r="B213" s="1972"/>
      <c r="C213" s="1061"/>
      <c r="D213" s="1062"/>
      <c r="E213" s="1062"/>
      <c r="F213" s="1101" t="str">
        <f t="shared" ref="F213" si="106">IFERROR(IF(C213="","",VLOOKUP(C213,ProductLookup,2,FALSE)),0)</f>
        <v/>
      </c>
      <c r="G213" s="1003"/>
      <c r="H213" s="975" t="str">
        <f t="shared" si="100"/>
        <v/>
      </c>
      <c r="I213" s="959" t="str">
        <f>IF(F213="","", H213/(1-M238))</f>
        <v/>
      </c>
      <c r="J213" s="991" t="str" cm="1">
        <f t="array" ref="J213">IF(C213="","",_xlfn._xlws.FILTER(Products!C193:C688,Products!A193:A688=C213,""))</f>
        <v/>
      </c>
      <c r="K213" s="1936"/>
      <c r="L213" s="1936"/>
      <c r="M213" s="1937"/>
      <c r="N213" s="281"/>
      <c r="O213" s="1923"/>
      <c r="P213" s="1924"/>
      <c r="Q213" s="281"/>
      <c r="R213" s="1026"/>
      <c r="S213" s="386"/>
      <c r="T213" s="1146"/>
      <c r="U213" s="1146"/>
    </row>
    <row r="214" spans="2:21" ht="18.75" customHeight="1" outlineLevel="1">
      <c r="B214" s="692"/>
      <c r="C214" s="1058"/>
      <c r="D214" s="1059"/>
      <c r="E214" s="1059"/>
      <c r="F214" s="324" t="str">
        <f t="shared" ref="F214" si="107">IFERROR(IF(C214="","",VLOOKUP(C214,ProductLookup,2,FALSE)),0)</f>
        <v/>
      </c>
      <c r="G214" s="1004"/>
      <c r="H214" s="976" t="str">
        <f t="shared" si="100"/>
        <v/>
      </c>
      <c r="I214" s="958" t="str">
        <f>IF(F214="","", H214/(1-M238))</f>
        <v/>
      </c>
      <c r="J214" s="990" t="str" cm="1">
        <f t="array" ref="J214">IF(C214="","",_xlfn._xlws.FILTER(Products!C194:C689,Products!A194:A689=C214,""))</f>
        <v/>
      </c>
      <c r="K214" s="1938"/>
      <c r="L214" s="1938"/>
      <c r="M214" s="1939"/>
      <c r="N214" s="281"/>
      <c r="O214" s="1930"/>
      <c r="P214" s="1931"/>
      <c r="Q214" s="281"/>
      <c r="R214" s="1027"/>
      <c r="S214" s="386"/>
      <c r="T214" s="1146"/>
      <c r="U214" s="1146"/>
    </row>
    <row r="215" spans="2:21" ht="18.75" customHeight="1" outlineLevel="1">
      <c r="B215" s="692" t="s">
        <v>1481</v>
      </c>
      <c r="C215" s="1061" t="s">
        <v>1486</v>
      </c>
      <c r="D215" s="1062"/>
      <c r="E215" s="1062"/>
      <c r="F215" s="1101">
        <f t="shared" ref="F215" si="108">IFERROR(IF(C215="","",VLOOKUP(C215,ProductLookup,2,FALSE)),0)</f>
        <v>59</v>
      </c>
      <c r="G215" s="1003">
        <v>1</v>
      </c>
      <c r="H215" s="975">
        <f t="shared" si="100"/>
        <v>59</v>
      </c>
      <c r="I215" s="959">
        <f>IF(F215="","", H215/(1-M238))</f>
        <v>107.27272727272727</v>
      </c>
      <c r="J215" s="991" t="str" cm="1">
        <f t="array" ref="J215">IF(C215="","",_xlfn._xlws.FILTER(Products!C195:C690,Products!A195:A690=C215,""))</f>
        <v>https://cctvdirect.co.uk/products/vuenet-22-fhd-professional-surveillance-monitor</v>
      </c>
      <c r="K215" s="1936"/>
      <c r="L215" s="1936"/>
      <c r="M215" s="1937"/>
      <c r="N215" s="281"/>
      <c r="O215" s="1932"/>
      <c r="P215" s="1933"/>
      <c r="Q215" s="281"/>
      <c r="R215" s="1026"/>
      <c r="S215" s="386"/>
      <c r="T215" s="1146"/>
      <c r="U215" s="1146"/>
    </row>
    <row r="216" spans="2:21" ht="18.75" customHeight="1" outlineLevel="1">
      <c r="B216" s="692"/>
      <c r="C216" s="1058"/>
      <c r="D216" s="1059"/>
      <c r="E216" s="1059"/>
      <c r="F216" s="324" t="str">
        <f t="shared" ref="F216" si="109">IFERROR(IF(C216="","",VLOOKUP(C216,ProductLookup,2,FALSE)),0)</f>
        <v/>
      </c>
      <c r="G216" s="1004"/>
      <c r="H216" s="976" t="str">
        <f t="shared" si="100"/>
        <v/>
      </c>
      <c r="I216" s="958" t="str">
        <f>IF(F216="","", H216/(1-M238))</f>
        <v/>
      </c>
      <c r="J216" s="990" t="str" cm="1">
        <f t="array" ref="J216">IF(C216="","",_xlfn._xlws.FILTER(Products!C196:C691,Products!A196:A691=C216,""))</f>
        <v/>
      </c>
      <c r="K216" s="1938"/>
      <c r="L216" s="1938"/>
      <c r="M216" s="1939"/>
      <c r="N216" s="281"/>
      <c r="O216" s="1923"/>
      <c r="P216" s="1924"/>
      <c r="Q216" s="281"/>
      <c r="R216" s="1027"/>
      <c r="S216" s="386"/>
      <c r="T216" s="1146"/>
      <c r="U216" s="1146"/>
    </row>
    <row r="217" spans="2:21" ht="18.75" customHeight="1" outlineLevel="1">
      <c r="B217" s="692"/>
      <c r="C217" s="1061"/>
      <c r="D217" s="1062"/>
      <c r="E217" s="1062"/>
      <c r="F217" s="1101" t="str">
        <f t="shared" ref="F217" si="110">IFERROR(IF(C217="","",VLOOKUP(C217,ProductLookup,2,FALSE)),0)</f>
        <v/>
      </c>
      <c r="G217" s="1003"/>
      <c r="H217" s="975" t="str">
        <f t="shared" si="100"/>
        <v/>
      </c>
      <c r="I217" s="959" t="str">
        <f>IF(F217="","", H217/(1-M238))</f>
        <v/>
      </c>
      <c r="J217" s="991" t="str" cm="1">
        <f t="array" ref="J217">IF(C217="","",_xlfn._xlws.FILTER(Products!C197:C692,Products!A197:A692=C217,""))</f>
        <v/>
      </c>
      <c r="K217" s="1936"/>
      <c r="L217" s="1936"/>
      <c r="M217" s="1937"/>
      <c r="N217" s="281"/>
      <c r="O217" s="1930"/>
      <c r="P217" s="1931"/>
      <c r="Q217" s="281"/>
      <c r="R217" s="1026"/>
      <c r="S217" s="386"/>
      <c r="T217" s="1146"/>
      <c r="U217" s="1146"/>
    </row>
    <row r="218" spans="2:21" ht="18.75" customHeight="1" outlineLevel="1">
      <c r="B218" s="692" t="s">
        <v>1482</v>
      </c>
      <c r="C218" s="1058" t="s">
        <v>1488</v>
      </c>
      <c r="D218" s="1059"/>
      <c r="E218" s="1059"/>
      <c r="F218" s="324">
        <f t="shared" ref="F218" si="111">IFERROR(IF(C218="","",VLOOKUP(C218,ProductLookup,2,FALSE)),0)</f>
        <v>99</v>
      </c>
      <c r="G218" s="1004"/>
      <c r="H218" s="976">
        <f>IF(F218="","",F218*G218)</f>
        <v>0</v>
      </c>
      <c r="I218" s="958">
        <f>IF(F218="","", H218/(1-M238))</f>
        <v>0</v>
      </c>
      <c r="J218" s="990" t="str" cm="1">
        <f t="array" ref="J218">IF(C218="","",_xlfn._xlws.FILTER(Products!C198:C693,Products!A198:A693=C218,""))</f>
        <v>https://cctvdirect.co.uk/products/easylink-wifi-link</v>
      </c>
      <c r="K218" s="1938"/>
      <c r="L218" s="1938"/>
      <c r="M218" s="1939"/>
      <c r="N218" s="281"/>
      <c r="O218" s="1932"/>
      <c r="P218" s="1933"/>
      <c r="Q218" s="281"/>
      <c r="R218" s="1027"/>
      <c r="S218" s="386"/>
      <c r="T218" s="1146"/>
      <c r="U218" s="1146"/>
    </row>
    <row r="219" spans="2:21" ht="18.75" customHeight="1" outlineLevel="1">
      <c r="B219" s="692"/>
      <c r="C219" s="1061"/>
      <c r="D219" s="1062"/>
      <c r="E219" s="1062"/>
      <c r="F219" s="1101" t="str">
        <f t="shared" ref="F219" si="112">IFERROR(IF(C219="","",VLOOKUP(C219,ProductLookup,2,FALSE)),0)</f>
        <v/>
      </c>
      <c r="G219" s="1003"/>
      <c r="H219" s="975" t="str">
        <f>IF(F219="","",F219*G219)</f>
        <v/>
      </c>
      <c r="I219" s="959" t="str">
        <f>IF(F219="","", H219/(1-M238))</f>
        <v/>
      </c>
      <c r="J219" s="991" t="str" cm="1">
        <f t="array" ref="J219">IF(C219="","",_xlfn._xlws.FILTER(Products!C199:C694,Products!A199:A694=C219,""))</f>
        <v/>
      </c>
      <c r="K219" s="1936"/>
      <c r="L219" s="1936"/>
      <c r="M219" s="1937"/>
      <c r="N219" s="281"/>
      <c r="O219" s="1923"/>
      <c r="P219" s="1924"/>
      <c r="Q219" s="281"/>
      <c r="R219" s="1026"/>
      <c r="S219" s="386"/>
      <c r="T219" s="1146"/>
      <c r="U219" s="1146"/>
    </row>
    <row r="220" spans="2:21" ht="18.75" customHeight="1" outlineLevel="1">
      <c r="B220" s="692" t="s">
        <v>1585</v>
      </c>
      <c r="C220" s="1058" t="s">
        <v>167</v>
      </c>
      <c r="D220" s="1059"/>
      <c r="E220" s="1059"/>
      <c r="F220" s="324">
        <f t="shared" ref="F220:F221" si="113">IFERROR(IF(C220="","",VLOOKUP(C220,ProductLookup,2,FALSE)),0)</f>
        <v>180</v>
      </c>
      <c r="G220" s="1004">
        <v>1</v>
      </c>
      <c r="H220" s="976">
        <f t="shared" ref="H220:H222" si="114">IF(F220="","",F220*G220)</f>
        <v>180</v>
      </c>
      <c r="I220" s="958">
        <f>IF(F220="","", H220/(1-M238))</f>
        <v>327.27272727272725</v>
      </c>
      <c r="J220" s="990"/>
      <c r="K220" s="1938"/>
      <c r="L220" s="1938"/>
      <c r="M220" s="1939"/>
      <c r="N220" s="281"/>
      <c r="O220" s="1930"/>
      <c r="P220" s="1931"/>
      <c r="Q220" s="281"/>
      <c r="R220" s="1027"/>
      <c r="S220" s="386"/>
      <c r="T220" s="1146"/>
      <c r="U220" s="1146"/>
    </row>
    <row r="221" spans="2:21" ht="18.75" customHeight="1" outlineLevel="1">
      <c r="B221" s="692"/>
      <c r="C221" s="1061"/>
      <c r="D221" s="1062"/>
      <c r="E221" s="1062"/>
      <c r="F221" s="1101" t="str">
        <f t="shared" si="113"/>
        <v/>
      </c>
      <c r="G221" s="1003"/>
      <c r="H221" s="975" t="str">
        <f t="shared" si="114"/>
        <v/>
      </c>
      <c r="I221" s="959" t="str">
        <f>IF(F221="","", H221/(1-M238))</f>
        <v/>
      </c>
      <c r="J221" s="991" t="str" cm="1">
        <f t="array" ref="J221">IF(C221="","",_xlfn._xlws.FILTER(Products!C201:C696,Products!A201:A696=C221,""))</f>
        <v/>
      </c>
      <c r="K221" s="1936"/>
      <c r="L221" s="1936"/>
      <c r="M221" s="1937"/>
      <c r="N221" s="281"/>
      <c r="O221" s="1932"/>
      <c r="P221" s="1933"/>
      <c r="Q221" s="281"/>
      <c r="R221" s="1026"/>
      <c r="S221" s="386"/>
      <c r="T221" s="1146"/>
      <c r="U221" s="1146"/>
    </row>
    <row r="222" spans="2:21" ht="18.75" customHeight="1" outlineLevel="1">
      <c r="B222" s="692" t="s">
        <v>1555</v>
      </c>
      <c r="C222" s="1058" t="s">
        <v>1139</v>
      </c>
      <c r="D222" s="1059"/>
      <c r="E222" s="1059"/>
      <c r="F222" s="324">
        <f>IFERROR(IF(C222="","",VLOOKUP(C222,ProductLookup,2,FALSE)),0)</f>
        <v>235</v>
      </c>
      <c r="G222" s="1004">
        <v>1</v>
      </c>
      <c r="H222" s="976">
        <f t="shared" si="114"/>
        <v>235</v>
      </c>
      <c r="I222" s="958">
        <f>IF(F222="","", H222/(1-M238))</f>
        <v>427.27272727272725</v>
      </c>
      <c r="J222" s="990" t="str" cm="1">
        <f t="array" ref="J222">IF(C222="","",_xlfn._xlws.FILTER(Products!C202:C697,Products!A202:A697=C222,""))</f>
        <v/>
      </c>
      <c r="K222" s="1938"/>
      <c r="L222" s="1938"/>
      <c r="M222" s="1939"/>
      <c r="N222" s="281"/>
      <c r="O222" s="1923"/>
      <c r="P222" s="1924"/>
      <c r="Q222" s="281"/>
      <c r="R222" s="1027"/>
      <c r="S222" s="386"/>
      <c r="T222" s="1146"/>
      <c r="U222" s="1146"/>
    </row>
    <row r="223" spans="2:21" ht="18.75" customHeight="1" outlineLevel="1">
      <c r="B223" s="692"/>
      <c r="C223" s="1061"/>
      <c r="D223" s="1062"/>
      <c r="E223" s="1062"/>
      <c r="F223" s="1101" t="str">
        <f>IFERROR(IF(C223="","",VLOOKUP(C223,ProductLookup,2,FALSE)),0)</f>
        <v/>
      </c>
      <c r="G223" s="1003"/>
      <c r="H223" s="975" t="str">
        <f>IF(F223="","",F223*G223)</f>
        <v/>
      </c>
      <c r="I223" s="959" t="str">
        <f>IF(F223="","", H223/(1-M238))</f>
        <v/>
      </c>
      <c r="J223" s="991" t="str" cm="1">
        <f t="array" ref="J223">IF(C223="","",_xlfn._xlws.FILTER(Products!C203:C698,Products!A203:A698=C223,""))</f>
        <v/>
      </c>
      <c r="K223" s="1936"/>
      <c r="L223" s="1936"/>
      <c r="M223" s="1937"/>
      <c r="N223" s="281"/>
      <c r="O223" s="1930"/>
      <c r="P223" s="1931"/>
      <c r="Q223" s="281"/>
      <c r="R223" s="1026"/>
      <c r="S223" s="386"/>
      <c r="T223" s="1146"/>
      <c r="U223" s="1146"/>
    </row>
    <row r="224" spans="2:21" ht="18.75" customHeight="1" outlineLevel="1">
      <c r="B224" s="692"/>
      <c r="C224" s="1058"/>
      <c r="D224" s="1059"/>
      <c r="E224" s="1059"/>
      <c r="F224" s="324" t="str">
        <f t="shared" ref="F224" si="115">IFERROR(IF(C224="","",VLOOKUP(C224,ProductLookup,2,FALSE)),0)</f>
        <v/>
      </c>
      <c r="G224" s="1004"/>
      <c r="H224" s="976" t="str">
        <f t="shared" ref="H224:H226" si="116">IF(F224="","",F224*G224)</f>
        <v/>
      </c>
      <c r="I224" s="958" t="str">
        <f>IF(F224="","", H224/(1-M238))</f>
        <v/>
      </c>
      <c r="J224" s="990" t="str" cm="1">
        <f t="array" ref="J224">IF(C224="","",_xlfn._xlws.FILTER(Products!C204:C699,Products!A204:A699=C224,""))</f>
        <v/>
      </c>
      <c r="K224" s="1938"/>
      <c r="L224" s="1938"/>
      <c r="M224" s="1939"/>
      <c r="N224" s="281"/>
      <c r="O224" s="1932"/>
      <c r="P224" s="1933"/>
      <c r="Q224" s="281"/>
      <c r="R224" s="1027"/>
      <c r="S224" s="386"/>
      <c r="T224" s="1146"/>
      <c r="U224" s="1146"/>
    </row>
    <row r="225" spans="2:21" ht="18.75" customHeight="1" outlineLevel="1">
      <c r="B225" s="692"/>
      <c r="C225" s="1061"/>
      <c r="D225" s="1062"/>
      <c r="E225" s="1062"/>
      <c r="F225" s="1101" t="str">
        <f t="shared" ref="F225" si="117">IFERROR(IF(C225="","",VLOOKUP(C225,ProductLookup,2,FALSE)),0)</f>
        <v/>
      </c>
      <c r="G225" s="1003"/>
      <c r="H225" s="975" t="str">
        <f t="shared" si="116"/>
        <v/>
      </c>
      <c r="I225" s="959" t="str">
        <f>IF(F225="","", H225/(1-M238))</f>
        <v/>
      </c>
      <c r="J225" s="991" t="str" cm="1">
        <f t="array" ref="J225">IF(C225="","",_xlfn._xlws.FILTER(Products!C205:C700,Products!A205:A700=C225,""))</f>
        <v/>
      </c>
      <c r="K225" s="1936"/>
      <c r="L225" s="1936"/>
      <c r="M225" s="1937"/>
      <c r="N225" s="281"/>
      <c r="O225" s="1923"/>
      <c r="P225" s="1924"/>
      <c r="Q225" s="281"/>
      <c r="R225" s="1026"/>
      <c r="S225" s="386"/>
      <c r="T225" s="1146"/>
      <c r="U225" s="1146"/>
    </row>
    <row r="226" spans="2:21" ht="18.75" customHeight="1" outlineLevel="1">
      <c r="B226" s="692"/>
      <c r="C226" s="1058"/>
      <c r="D226" s="1059"/>
      <c r="E226" s="1059"/>
      <c r="F226" s="324" t="str">
        <f t="shared" ref="F226" si="118">IFERROR(IF(C226="","",VLOOKUP(C226,ProductLookup,2,FALSE)),0)</f>
        <v/>
      </c>
      <c r="G226" s="1004"/>
      <c r="H226" s="976" t="str">
        <f t="shared" si="116"/>
        <v/>
      </c>
      <c r="I226" s="958" t="str">
        <f>IF(F226="","", H226/(1-M238))</f>
        <v/>
      </c>
      <c r="J226" s="990" t="str" cm="1">
        <f t="array" ref="J226">IF(C226="","",_xlfn._xlws.FILTER(Products!C206:C701,Products!A206:A701=C226,""))</f>
        <v/>
      </c>
      <c r="K226" s="1938"/>
      <c r="L226" s="1938"/>
      <c r="M226" s="1939"/>
      <c r="N226" s="281"/>
      <c r="O226" s="1930"/>
      <c r="P226" s="1931"/>
      <c r="Q226" s="281"/>
      <c r="R226" s="1027"/>
      <c r="S226" s="386"/>
      <c r="T226" s="1146"/>
      <c r="U226" s="1146"/>
    </row>
    <row r="227" spans="2:21" ht="18.75" customHeight="1" outlineLevel="1" thickBot="1">
      <c r="B227" s="692"/>
      <c r="C227" s="1054"/>
      <c r="D227" s="1055"/>
      <c r="E227" s="1055"/>
      <c r="F227" s="1101"/>
      <c r="G227" s="1003"/>
      <c r="H227" s="975"/>
      <c r="I227" s="959" t="str">
        <f>IF(F227="","", H227/(1-M238))</f>
        <v/>
      </c>
      <c r="J227" s="991" t="str" cm="1">
        <f t="array" ref="J227">IF(C227="","",_xlfn._xlws.FILTER(Products!C207:C702,Products!A207:A702=C227,""))</f>
        <v/>
      </c>
      <c r="K227" s="1928"/>
      <c r="L227" s="1928"/>
      <c r="M227" s="1929"/>
      <c r="N227" s="281"/>
      <c r="O227" s="1932"/>
      <c r="P227" s="1933"/>
      <c r="Q227" s="281"/>
      <c r="R227" s="1028"/>
      <c r="S227" s="386"/>
      <c r="T227" s="1146"/>
      <c r="U227" s="1146"/>
    </row>
    <row r="228" spans="2:21" ht="18.75" customHeight="1" outlineLevel="1">
      <c r="B228" s="1940" t="s">
        <v>112</v>
      </c>
      <c r="C228" s="1058"/>
      <c r="D228" s="1059"/>
      <c r="E228" s="1059"/>
      <c r="F228" s="1102"/>
      <c r="G228" s="1005"/>
      <c r="H228" s="1009" t="str">
        <f t="shared" ref="H228:H234" si="119">IF(F228="","",F228*G228)</f>
        <v/>
      </c>
      <c r="I228" s="966" t="str">
        <f>IF(F228="","", H228/(1-M238))</f>
        <v/>
      </c>
      <c r="J228" s="992"/>
      <c r="K228" s="1934"/>
      <c r="L228" s="1934"/>
      <c r="M228" s="1935"/>
      <c r="N228" s="281"/>
      <c r="O228" s="1923"/>
      <c r="P228" s="1924"/>
      <c r="Q228" s="281"/>
      <c r="R228" s="1025"/>
      <c r="S228" s="386"/>
      <c r="T228" s="1146"/>
      <c r="U228" s="1146"/>
    </row>
    <row r="229" spans="2:21" ht="18.75" customHeight="1" outlineLevel="1">
      <c r="B229" s="1941"/>
      <c r="C229" s="1073"/>
      <c r="D229" s="1074"/>
      <c r="E229" s="1074"/>
      <c r="F229" s="1036"/>
      <c r="G229" s="1003"/>
      <c r="H229" s="975" t="str">
        <f t="shared" si="119"/>
        <v/>
      </c>
      <c r="I229" s="959" t="str">
        <f>IF(F229="","", H229/(1-M238))</f>
        <v/>
      </c>
      <c r="J229" s="993"/>
      <c r="K229" s="1936"/>
      <c r="L229" s="1936"/>
      <c r="M229" s="1937"/>
      <c r="N229" s="281"/>
      <c r="O229" s="1930"/>
      <c r="P229" s="1931"/>
      <c r="Q229" s="281"/>
      <c r="R229" s="1026"/>
      <c r="S229" s="386"/>
      <c r="T229" s="1146"/>
      <c r="U229" s="1146"/>
    </row>
    <row r="230" spans="2:21" ht="18.75" customHeight="1" outlineLevel="1">
      <c r="B230" s="692"/>
      <c r="C230" s="1058"/>
      <c r="D230" s="1059"/>
      <c r="E230" s="1059"/>
      <c r="F230" s="1103"/>
      <c r="G230" s="1004"/>
      <c r="H230" s="976" t="str">
        <f t="shared" si="119"/>
        <v/>
      </c>
      <c r="I230" s="958" t="str">
        <f>IF(F230="","", H230/(1-M238))</f>
        <v/>
      </c>
      <c r="J230" s="994"/>
      <c r="K230" s="1938"/>
      <c r="L230" s="1938"/>
      <c r="M230" s="1939"/>
      <c r="N230" s="281"/>
      <c r="O230" s="1932"/>
      <c r="P230" s="1933"/>
      <c r="Q230" s="281"/>
      <c r="R230" s="1027"/>
      <c r="S230" s="386"/>
      <c r="T230" s="1146"/>
      <c r="U230" s="1146"/>
    </row>
    <row r="231" spans="2:21" ht="18.75" customHeight="1" outlineLevel="1" thickBot="1">
      <c r="B231" s="692"/>
      <c r="C231" s="1054"/>
      <c r="D231" s="1055"/>
      <c r="E231" s="1055"/>
      <c r="F231" s="1036"/>
      <c r="G231" s="1003"/>
      <c r="H231" s="975" t="str">
        <f t="shared" si="119"/>
        <v/>
      </c>
      <c r="I231" s="968" t="str">
        <f>IF(F231="","", H231/(1-M238))</f>
        <v/>
      </c>
      <c r="J231" s="995"/>
      <c r="K231" s="1928"/>
      <c r="L231" s="1928"/>
      <c r="M231" s="1929"/>
      <c r="N231" s="281"/>
      <c r="O231" s="1923"/>
      <c r="P231" s="1924"/>
      <c r="Q231" s="281"/>
      <c r="R231" s="1028"/>
      <c r="S231" s="386"/>
      <c r="T231" s="1146"/>
      <c r="U231" s="1146"/>
    </row>
    <row r="232" spans="2:21" ht="18.75" customHeight="1" outlineLevel="1">
      <c r="B232" s="969" t="s">
        <v>1373</v>
      </c>
      <c r="C232" s="327" t="s">
        <v>1373</v>
      </c>
      <c r="D232" s="1076"/>
      <c r="E232" s="1076"/>
      <c r="F232" s="1100">
        <f>IFERROR(IF(C232="","",VLOOKUP(C232,ProductLookup,2,FALSE)),0)</f>
        <v>150</v>
      </c>
      <c r="G232" s="1005"/>
      <c r="H232" s="1009">
        <f t="shared" si="119"/>
        <v>0</v>
      </c>
      <c r="I232" s="966">
        <f>IF(F232="","", H232/(1-N932))</f>
        <v>0</v>
      </c>
      <c r="J232" s="996"/>
      <c r="K232" s="1934"/>
      <c r="L232" s="1934"/>
      <c r="M232" s="1935"/>
      <c r="N232" s="281"/>
      <c r="O232" s="1930"/>
      <c r="P232" s="1931"/>
      <c r="Q232" s="281"/>
      <c r="R232" s="1025"/>
      <c r="S232" s="386"/>
      <c r="T232" s="1146"/>
      <c r="U232" s="1146"/>
    </row>
    <row r="233" spans="2:21" ht="18.75" customHeight="1" outlineLevel="1">
      <c r="B233" s="970" t="s">
        <v>100</v>
      </c>
      <c r="C233" s="1064" t="s">
        <v>59</v>
      </c>
      <c r="D233" s="1065"/>
      <c r="E233" s="1065"/>
      <c r="F233" s="1101">
        <f>IFERROR(IF(C233="","",VLOOKUP(C233,ProductLookup,2,FALSE)),0)</f>
        <v>20</v>
      </c>
      <c r="G233" s="1003">
        <v>1</v>
      </c>
      <c r="H233" s="975">
        <f t="shared" si="119"/>
        <v>20</v>
      </c>
      <c r="I233" s="959">
        <f>IF(F233="","", H233/(1-M238))</f>
        <v>36.36363636363636</v>
      </c>
      <c r="J233" s="997"/>
      <c r="K233" s="1936"/>
      <c r="L233" s="1936"/>
      <c r="M233" s="1937"/>
      <c r="N233" s="281"/>
      <c r="O233" s="1932"/>
      <c r="P233" s="1933"/>
      <c r="Q233" s="281"/>
      <c r="R233" s="1026"/>
      <c r="S233" s="386"/>
      <c r="T233" s="1146"/>
      <c r="U233" s="1146"/>
    </row>
    <row r="234" spans="2:21" ht="18.75" customHeight="1" outlineLevel="1">
      <c r="B234" s="967" t="s">
        <v>102</v>
      </c>
      <c r="C234" s="1067" t="s">
        <v>103</v>
      </c>
      <c r="D234" s="1068"/>
      <c r="E234" s="1068"/>
      <c r="F234" s="324">
        <f>IFERROR(IF(C234="","",VLOOKUP(C234,ProductLookup,2,FALSE)),0)</f>
        <v>250</v>
      </c>
      <c r="G234" s="1004"/>
      <c r="H234" s="976">
        <f t="shared" si="119"/>
        <v>0</v>
      </c>
      <c r="I234" s="958">
        <f>IF(F234="","", H234/(1-M238))</f>
        <v>0</v>
      </c>
      <c r="J234" s="998"/>
      <c r="K234" s="1938"/>
      <c r="L234" s="1938"/>
      <c r="M234" s="1939"/>
      <c r="O234" s="1923"/>
      <c r="P234" s="1924"/>
      <c r="R234" s="1027"/>
      <c r="T234" s="1146"/>
      <c r="U234" s="1146"/>
    </row>
    <row r="235" spans="2:21" ht="18.75" customHeight="1" outlineLevel="1" thickBot="1">
      <c r="B235" s="971"/>
      <c r="C235" s="1070" t="s">
        <v>105</v>
      </c>
      <c r="D235" s="1071"/>
      <c r="E235" s="1071"/>
      <c r="F235" s="120">
        <f>IFERROR(IF(C235="","",VLOOKUP(C235,ProductLookup,2,FALSE)),0)</f>
        <v>500</v>
      </c>
      <c r="G235" s="529">
        <v>1</v>
      </c>
      <c r="H235" s="1008">
        <f>IF(F235="","",F235*G235)</f>
        <v>500</v>
      </c>
      <c r="I235" s="968">
        <f>IF(F235="","", H235/(1-M238))</f>
        <v>909.09090909090901</v>
      </c>
      <c r="J235" s="995"/>
      <c r="K235" s="1928"/>
      <c r="L235" s="1928"/>
      <c r="M235" s="1929"/>
      <c r="N235" s="281"/>
      <c r="O235" s="1930"/>
      <c r="P235" s="1931"/>
      <c r="Q235" s="281"/>
      <c r="R235" s="1028"/>
      <c r="S235" s="386"/>
      <c r="T235" s="1146"/>
      <c r="U235" s="1146"/>
    </row>
    <row r="236" spans="2:21" ht="18.75" customHeight="1" outlineLevel="1" thickBot="1">
      <c r="B236" s="281"/>
      <c r="C236" s="281"/>
      <c r="D236" s="281"/>
      <c r="F236" s="293"/>
      <c r="G236" s="696" t="s">
        <v>26</v>
      </c>
      <c r="H236" s="355">
        <v>100</v>
      </c>
      <c r="I236" s="698"/>
      <c r="J236" s="367"/>
      <c r="K236" s="367"/>
      <c r="L236" s="544"/>
      <c r="M236" s="544"/>
      <c r="N236" s="281"/>
      <c r="O236" s="1932"/>
      <c r="P236" s="1933"/>
      <c r="Q236" s="281"/>
      <c r="S236" s="386"/>
      <c r="T236" s="1146"/>
      <c r="U236" s="1146"/>
    </row>
    <row r="237" spans="2:21" ht="18.75" customHeight="1" outlineLevel="1">
      <c r="B237" s="281"/>
      <c r="C237" s="281"/>
      <c r="D237" s="281"/>
      <c r="F237" s="281"/>
      <c r="G237" s="358" t="s">
        <v>29</v>
      </c>
      <c r="H237" s="1022">
        <f>SUM(H205:H236)</f>
        <v>1835</v>
      </c>
      <c r="I237" s="534">
        <f>SUM(H206:H235)</f>
        <v>1735</v>
      </c>
      <c r="J237" s="367"/>
      <c r="K237" s="1032" t="s">
        <v>113</v>
      </c>
      <c r="L237" s="283"/>
      <c r="M237" s="1032" t="s">
        <v>1429</v>
      </c>
      <c r="O237" s="1923"/>
      <c r="P237" s="1924"/>
      <c r="S237" s="386"/>
      <c r="T237" s="1146"/>
      <c r="U237" s="1146"/>
    </row>
    <row r="238" spans="2:21" ht="18.75" customHeight="1" outlineLevel="1" thickBot="1">
      <c r="B238" s="281"/>
      <c r="C238" s="281"/>
      <c r="D238" s="281"/>
      <c r="F238" s="281"/>
      <c r="G238" s="853" t="s">
        <v>63</v>
      </c>
      <c r="H238" s="854">
        <v>2988</v>
      </c>
      <c r="I238" s="535"/>
      <c r="J238" s="1024"/>
      <c r="K238" s="1033">
        <f>(H237/(1-M238))</f>
        <v>3336.363636363636</v>
      </c>
      <c r="L238" s="283"/>
      <c r="M238" s="1143">
        <v>0.45</v>
      </c>
      <c r="O238" s="1925"/>
      <c r="P238" s="1926"/>
      <c r="S238" s="386"/>
      <c r="T238" s="1146"/>
      <c r="U238" s="1146"/>
    </row>
    <row r="239" spans="2:21" ht="18.75" customHeight="1" outlineLevel="1" thickBot="1">
      <c r="B239" s="281"/>
      <c r="C239" s="281"/>
      <c r="D239" s="281"/>
      <c r="F239" s="294"/>
      <c r="G239" s="362" t="s">
        <v>109</v>
      </c>
      <c r="H239" s="122">
        <f>H238-H237</f>
        <v>1153</v>
      </c>
      <c r="I239" s="536">
        <f>H238-H237</f>
        <v>1153</v>
      </c>
      <c r="J239" s="282"/>
      <c r="K239" s="282"/>
      <c r="L239" s="1024"/>
      <c r="M239" s="1024"/>
      <c r="N239" s="281"/>
      <c r="O239" s="386"/>
      <c r="Q239" s="281"/>
      <c r="S239" s="386"/>
      <c r="T239" s="1148"/>
      <c r="U239" s="961"/>
    </row>
    <row r="240" spans="2:21" ht="18.75" customHeight="1" thickBot="1">
      <c r="C240" s="1927" t="s">
        <v>1472</v>
      </c>
      <c r="D240" s="1927"/>
      <c r="E240" s="1927"/>
      <c r="I240" s="282"/>
      <c r="J240" s="359"/>
      <c r="N240" s="281"/>
      <c r="O240" s="386"/>
      <c r="Q240" s="281"/>
      <c r="S240" s="386"/>
      <c r="T240" s="1148"/>
      <c r="U240" s="961"/>
    </row>
    <row r="241" spans="2:21" ht="37.5" customHeight="1" outlineLevel="1" thickBot="1">
      <c r="B241" s="683" t="s">
        <v>1474</v>
      </c>
      <c r="C241" s="1948" t="s">
        <v>1594</v>
      </c>
      <c r="D241" s="1949"/>
      <c r="E241" s="1950"/>
      <c r="F241" s="315" t="s">
        <v>13</v>
      </c>
      <c r="G241" s="955" t="s">
        <v>14</v>
      </c>
      <c r="H241" s="956" t="s">
        <v>95</v>
      </c>
      <c r="I241" s="956" t="s">
        <v>96</v>
      </c>
      <c r="J241" s="957" t="s">
        <v>97</v>
      </c>
      <c r="K241" s="1951" t="s">
        <v>98</v>
      </c>
      <c r="L241" s="1952"/>
      <c r="M241" s="1953"/>
      <c r="N241" s="281"/>
      <c r="O241" s="1954" t="s">
        <v>1396</v>
      </c>
      <c r="P241" s="1955"/>
      <c r="Q241" s="281"/>
      <c r="R241" s="1030" t="s">
        <v>491</v>
      </c>
      <c r="S241" s="386"/>
      <c r="T241" s="1967"/>
      <c r="U241" s="1967"/>
    </row>
    <row r="242" spans="2:21" ht="18.75" customHeight="1" outlineLevel="1">
      <c r="B242" s="1968" t="s">
        <v>1541</v>
      </c>
      <c r="C242" s="1089" t="s">
        <v>1510</v>
      </c>
      <c r="D242" s="1127"/>
      <c r="E242" s="1128"/>
      <c r="F242" s="1100">
        <f t="shared" ref="F242" si="120">IFERROR(IF(C242="","",VLOOKUP(C242,ProductLookup,2,FALSE)),0)</f>
        <v>137</v>
      </c>
      <c r="G242" s="1005"/>
      <c r="H242" s="1009">
        <f t="shared" ref="H242:H262" si="121">IF(F242="","",F242*G242)</f>
        <v>0</v>
      </c>
      <c r="I242" s="966">
        <f>IF(F242="","", H242/(1-M274))</f>
        <v>0</v>
      </c>
      <c r="J242" s="1129" t="str" cm="1">
        <f t="array" ref="J242">IF(C242="","",_xlfn._xlws.FILTER(Products!C223:C718,Products!A223:A718=C242,""))</f>
        <v>https://soundproofingstore.uk/product/prosound-acoustic-wall-panels/</v>
      </c>
      <c r="K242" s="1934"/>
      <c r="L242" s="1934"/>
      <c r="M242" s="1935"/>
      <c r="N242" s="281"/>
      <c r="O242" s="1942" t="s">
        <v>1490</v>
      </c>
      <c r="P242" s="1943"/>
      <c r="Q242" s="281"/>
      <c r="R242" s="1025"/>
      <c r="S242" s="386"/>
      <c r="T242" s="1966"/>
      <c r="U242" s="1966"/>
    </row>
    <row r="243" spans="2:21" ht="18.75" customHeight="1" outlineLevel="1">
      <c r="B243" s="1972"/>
      <c r="C243" s="1090" t="s">
        <v>1588</v>
      </c>
      <c r="D243" s="1057"/>
      <c r="E243" s="1105"/>
      <c r="F243" s="1101">
        <v>85</v>
      </c>
      <c r="G243" s="1003">
        <v>18</v>
      </c>
      <c r="H243" s="975">
        <f t="shared" si="121"/>
        <v>1530</v>
      </c>
      <c r="I243" s="959">
        <f>IF(F243="","", H243/(1-M274))</f>
        <v>2781.8181818181815</v>
      </c>
      <c r="J243" s="1131" t="str" cm="1">
        <f t="array" ref="J243">IF(C243="","",_xlfn._xlws.FILTER(Products!C224:C719,Products!A224:A719=C243,""))</f>
        <v/>
      </c>
      <c r="K243" s="1936"/>
      <c r="L243" s="1936"/>
      <c r="M243" s="1937"/>
      <c r="N243" s="281"/>
      <c r="O243" s="1944"/>
      <c r="P243" s="1945"/>
      <c r="Q243" s="281"/>
      <c r="R243" s="1026"/>
      <c r="S243" s="386"/>
      <c r="T243" s="1966"/>
      <c r="U243" s="1966"/>
    </row>
    <row r="244" spans="2:21" ht="18.75" customHeight="1" outlineLevel="1">
      <c r="B244" s="692"/>
      <c r="C244" s="1058" t="s">
        <v>1589</v>
      </c>
      <c r="D244" s="1059"/>
      <c r="E244" s="1059"/>
      <c r="F244" s="324">
        <v>59</v>
      </c>
      <c r="G244" s="1004"/>
      <c r="H244" s="976">
        <f t="shared" si="121"/>
        <v>0</v>
      </c>
      <c r="I244" s="958">
        <f>IF(F244="","", H244/(1-M274))</f>
        <v>0</v>
      </c>
      <c r="J244" s="1126" t="str" cm="1">
        <f t="array" ref="J244">IF(C244="","",_xlfn._xlws.FILTER(Products!C225:C720,Products!A225:A720=C244,""))</f>
        <v/>
      </c>
      <c r="K244" s="1938"/>
      <c r="L244" s="1938"/>
      <c r="M244" s="1939"/>
      <c r="N244" s="281"/>
      <c r="O244" s="1944"/>
      <c r="P244" s="1945"/>
      <c r="Q244" s="281"/>
      <c r="R244" s="1027"/>
      <c r="S244" s="386"/>
      <c r="T244" s="1966"/>
      <c r="U244" s="1966"/>
    </row>
    <row r="245" spans="2:21" ht="18.75" customHeight="1" outlineLevel="1" thickBot="1">
      <c r="B245" s="692"/>
      <c r="C245" s="1061" t="s">
        <v>1590</v>
      </c>
      <c r="D245" s="1062"/>
      <c r="E245" s="1062"/>
      <c r="F245" s="1101">
        <v>75</v>
      </c>
      <c r="G245" s="1003"/>
      <c r="H245" s="975">
        <f t="shared" si="121"/>
        <v>0</v>
      </c>
      <c r="I245" s="959">
        <f>IF(F245="","", H245/(1-M274))</f>
        <v>0</v>
      </c>
      <c r="J245" s="1131" t="str" cm="1">
        <f t="array" ref="J245">IF(C245="","",_xlfn._xlws.FILTER(Products!C226:C721,Products!A226:A721=C245,""))</f>
        <v/>
      </c>
      <c r="K245" s="1936"/>
      <c r="L245" s="1936"/>
      <c r="M245" s="1937"/>
      <c r="N245" s="281"/>
      <c r="O245" s="1944"/>
      <c r="P245" s="1945"/>
      <c r="Q245" s="281"/>
      <c r="R245" s="1026"/>
      <c r="S245" s="386"/>
      <c r="T245" s="1966"/>
      <c r="U245" s="1966"/>
    </row>
    <row r="246" spans="2:21" ht="18.75" customHeight="1" outlineLevel="1">
      <c r="B246" s="692"/>
      <c r="C246" s="1058"/>
      <c r="D246" s="1059"/>
      <c r="E246" s="1059"/>
      <c r="F246" s="324" t="str">
        <f t="shared" ref="F246" si="122">IFERROR(IF(C246="","",VLOOKUP(C246,ProductLookup,2,FALSE)),0)</f>
        <v/>
      </c>
      <c r="G246" s="1004"/>
      <c r="H246" s="976" t="str">
        <f t="shared" si="121"/>
        <v/>
      </c>
      <c r="I246" s="958" t="str">
        <f>IF(F246="","", H246/(1-M274))</f>
        <v/>
      </c>
      <c r="J246" s="1126" t="str" cm="1">
        <f t="array" ref="J246">IF(C246="","",_xlfn._xlws.FILTER(Products!C227:C722,Products!A227:A722=C246,""))</f>
        <v/>
      </c>
      <c r="K246" s="1938"/>
      <c r="L246" s="1938"/>
      <c r="M246" s="1939"/>
      <c r="N246" s="281"/>
      <c r="O246" s="1946"/>
      <c r="P246" s="1947"/>
      <c r="Q246" s="281"/>
      <c r="R246" s="1027"/>
      <c r="S246" s="386"/>
      <c r="T246" s="1146"/>
      <c r="U246" s="1146"/>
    </row>
    <row r="247" spans="2:21" ht="18.75" customHeight="1" outlineLevel="1" thickBot="1">
      <c r="B247" s="765"/>
      <c r="C247" s="1073"/>
      <c r="D247" s="1074"/>
      <c r="E247" s="1074"/>
      <c r="F247" s="1101" t="str">
        <f t="shared" ref="F247" si="123">IFERROR(IF(C247="","",VLOOKUP(C247,ProductLookup,2,FALSE)),0)</f>
        <v/>
      </c>
      <c r="G247" s="1003"/>
      <c r="H247" s="975" t="str">
        <f t="shared" si="121"/>
        <v/>
      </c>
      <c r="I247" s="959" t="str">
        <f>IF(F247="","", H247/(1-M274))</f>
        <v/>
      </c>
      <c r="J247" s="991" t="str" cm="1">
        <f t="array" ref="J247">IF(C247="","",_xlfn._xlws.FILTER(Products!C228:C723,Products!A228:A723=C247,""))</f>
        <v/>
      </c>
      <c r="K247" s="1973"/>
      <c r="L247" s="1973"/>
      <c r="M247" s="1974"/>
      <c r="N247" s="281"/>
      <c r="O247" s="1930"/>
      <c r="P247" s="1931"/>
      <c r="Q247" s="281"/>
      <c r="R247" s="1026"/>
      <c r="S247" s="386"/>
      <c r="T247" s="1146"/>
      <c r="U247" s="1146"/>
    </row>
    <row r="248" spans="2:21" ht="18.75" customHeight="1" outlineLevel="1">
      <c r="B248" s="1968" t="s">
        <v>1540</v>
      </c>
      <c r="C248" s="1080" t="s">
        <v>1536</v>
      </c>
      <c r="D248" s="1081"/>
      <c r="E248" s="1081"/>
      <c r="F248" s="1100">
        <f t="shared" ref="F248" si="124">IFERROR(IF(C248="","",VLOOKUP(C248,ProductLookup,2,FALSE)),0)</f>
        <v>391</v>
      </c>
      <c r="G248" s="1005"/>
      <c r="H248" s="1009">
        <f t="shared" si="121"/>
        <v>0</v>
      </c>
      <c r="I248" s="966">
        <f>IF(F248="","", H248/(1-M274))</f>
        <v>0</v>
      </c>
      <c r="J248" s="1129" t="str" cm="1">
        <f t="array" ref="J248">IF(C248="","",_xlfn._xlws.FILTER(Products!C229:C724,Products!A229:A724=C248,""))</f>
        <v>https://www.soundproofingstore.co.uk/acoustic-bass-plus-panels</v>
      </c>
      <c r="K248" s="1934"/>
      <c r="L248" s="1934"/>
      <c r="M248" s="1935"/>
      <c r="N248" s="281"/>
      <c r="O248" s="1932"/>
      <c r="P248" s="1933"/>
      <c r="Q248" s="281"/>
      <c r="R248" s="1027"/>
      <c r="S248" s="386"/>
      <c r="T248" s="1146"/>
      <c r="U248" s="1146"/>
    </row>
    <row r="249" spans="2:21" ht="18.75" customHeight="1" outlineLevel="1">
      <c r="B249" s="1972"/>
      <c r="C249" s="1061"/>
      <c r="D249" s="1062"/>
      <c r="E249" s="1062"/>
      <c r="F249" s="1101" t="str">
        <f t="shared" ref="F249" si="125">IFERROR(IF(C249="","",VLOOKUP(C249,ProductLookup,2,FALSE)),0)</f>
        <v/>
      </c>
      <c r="G249" s="1003"/>
      <c r="H249" s="975" t="str">
        <f t="shared" si="121"/>
        <v/>
      </c>
      <c r="I249" s="959" t="str">
        <f>IF(F249="","", H249/(1-M274))</f>
        <v/>
      </c>
      <c r="J249" s="991" t="str" cm="1">
        <f t="array" ref="J249">IF(C249="","",_xlfn._xlws.FILTER(Products!C230:C725,Products!A230:A725=C249,""))</f>
        <v/>
      </c>
      <c r="K249" s="1936"/>
      <c r="L249" s="1936"/>
      <c r="M249" s="1937"/>
      <c r="N249" s="281"/>
      <c r="O249" s="1923"/>
      <c r="P249" s="1924"/>
      <c r="Q249" s="281"/>
      <c r="R249" s="1026"/>
      <c r="S249" s="386"/>
      <c r="T249" s="1146"/>
      <c r="U249" s="1146"/>
    </row>
    <row r="250" spans="2:21" ht="18.75" customHeight="1" outlineLevel="1">
      <c r="B250" s="692"/>
      <c r="C250" s="1058"/>
      <c r="D250" s="1059"/>
      <c r="E250" s="1059"/>
      <c r="F250" s="324" t="str">
        <f t="shared" ref="F250" si="126">IFERROR(IF(C250="","",VLOOKUP(C250,ProductLookup,2,FALSE)),0)</f>
        <v/>
      </c>
      <c r="G250" s="1004"/>
      <c r="H250" s="976" t="str">
        <f t="shared" si="121"/>
        <v/>
      </c>
      <c r="I250" s="958" t="str">
        <f>IF(F250="","", H250/(1-M274))</f>
        <v/>
      </c>
      <c r="J250" s="990" t="str" cm="1">
        <f t="array" ref="J250">IF(C250="","",_xlfn._xlws.FILTER(Products!C231:C726,Products!A231:A726=C250,""))</f>
        <v/>
      </c>
      <c r="K250" s="1938"/>
      <c r="L250" s="1938"/>
      <c r="M250" s="1939"/>
      <c r="N250" s="281"/>
      <c r="O250" s="1930"/>
      <c r="P250" s="1931"/>
      <c r="Q250" s="281"/>
      <c r="R250" s="1027"/>
      <c r="S250" s="386"/>
      <c r="T250" s="1146"/>
      <c r="U250" s="1146"/>
    </row>
    <row r="251" spans="2:21" ht="18.75" customHeight="1" outlineLevel="1">
      <c r="B251" s="692"/>
      <c r="C251" s="1061"/>
      <c r="D251" s="1062"/>
      <c r="E251" s="1062"/>
      <c r="F251" s="1101" t="str">
        <f t="shared" ref="F251" si="127">IFERROR(IF(C251="","",VLOOKUP(C251,ProductLookup,2,FALSE)),0)</f>
        <v/>
      </c>
      <c r="G251" s="1003"/>
      <c r="H251" s="975" t="str">
        <f t="shared" si="121"/>
        <v/>
      </c>
      <c r="I251" s="959" t="str">
        <f>IF(F251="","", H251/(1-M274))</f>
        <v/>
      </c>
      <c r="J251" s="991" t="str" cm="1">
        <f t="array" ref="J251">IF(C251="","",_xlfn._xlws.FILTER(Products!C232:C727,Products!A232:A727=C251,""))</f>
        <v/>
      </c>
      <c r="K251" s="1936"/>
      <c r="L251" s="1936"/>
      <c r="M251" s="1937"/>
      <c r="N251" s="281"/>
      <c r="O251" s="1932"/>
      <c r="P251" s="1933"/>
      <c r="Q251" s="281"/>
      <c r="R251" s="1026"/>
      <c r="S251" s="386"/>
      <c r="T251" s="1146"/>
      <c r="U251" s="1146"/>
    </row>
    <row r="252" spans="2:21" ht="18.75" customHeight="1" outlineLevel="1">
      <c r="B252" s="692"/>
      <c r="C252" s="1058"/>
      <c r="D252" s="1059"/>
      <c r="E252" s="1059"/>
      <c r="F252" s="324" t="str">
        <f t="shared" ref="F252" si="128">IFERROR(IF(C252="","",VLOOKUP(C252,ProductLookup,2,FALSE)),0)</f>
        <v/>
      </c>
      <c r="G252" s="1004"/>
      <c r="H252" s="976" t="str">
        <f t="shared" si="121"/>
        <v/>
      </c>
      <c r="I252" s="958" t="str">
        <f>IF(F252="","", H252/(1-M274))</f>
        <v/>
      </c>
      <c r="J252" s="990" t="str" cm="1">
        <f t="array" ref="J252">IF(C252="","",_xlfn._xlws.FILTER(Products!C233:C728,Products!A233:A728=C252,""))</f>
        <v/>
      </c>
      <c r="K252" s="1938"/>
      <c r="L252" s="1938"/>
      <c r="M252" s="1939"/>
      <c r="N252" s="281"/>
      <c r="O252" s="1923"/>
      <c r="P252" s="1924"/>
      <c r="Q252" s="281"/>
      <c r="R252" s="1027"/>
      <c r="S252" s="386"/>
      <c r="T252" s="1146"/>
      <c r="U252" s="1146"/>
    </row>
    <row r="253" spans="2:21" ht="18.75" customHeight="1" outlineLevel="1" thickBot="1">
      <c r="B253" s="765"/>
      <c r="C253" s="1054"/>
      <c r="D253" s="1055"/>
      <c r="E253" s="1055"/>
      <c r="F253" s="120" t="str">
        <f t="shared" ref="F253" si="129">IFERROR(IF(C253="","",VLOOKUP(C253,ProductLookup,2,FALSE)),0)</f>
        <v/>
      </c>
      <c r="G253" s="529"/>
      <c r="H253" s="1008" t="str">
        <f t="shared" si="121"/>
        <v/>
      </c>
      <c r="I253" s="968" t="str">
        <f>IF(F253="","", H253/(1-M274))</f>
        <v/>
      </c>
      <c r="J253" s="1130" t="str" cm="1">
        <f t="array" ref="J253">IF(C253="","",_xlfn._xlws.FILTER(Products!C234:C729,Products!A234:A729=C253,""))</f>
        <v/>
      </c>
      <c r="K253" s="1928"/>
      <c r="L253" s="1928"/>
      <c r="M253" s="1929"/>
      <c r="N253" s="281"/>
      <c r="O253" s="1930"/>
      <c r="P253" s="1931"/>
      <c r="Q253" s="281"/>
      <c r="R253" s="1026"/>
      <c r="S253" s="386"/>
      <c r="T253" s="1146"/>
      <c r="U253" s="1146"/>
    </row>
    <row r="254" spans="2:21" ht="18.75" customHeight="1" outlineLevel="1">
      <c r="B254" s="1968" t="s">
        <v>1539</v>
      </c>
      <c r="C254" s="1080" t="s">
        <v>1529</v>
      </c>
      <c r="D254" s="1081"/>
      <c r="E254" s="1081"/>
      <c r="F254" s="1100">
        <f t="shared" ref="F254" si="130">IFERROR(IF(C254="","",VLOOKUP(C254,ProductLookup,2,FALSE)),0)</f>
        <v>275</v>
      </c>
      <c r="G254" s="1005"/>
      <c r="H254" s="1009">
        <f t="shared" si="121"/>
        <v>0</v>
      </c>
      <c r="I254" s="966">
        <f>IF(F254="","", H254/(1-M274))</f>
        <v>0</v>
      </c>
      <c r="J254" s="1129" t="str" cm="1">
        <f t="array" ref="J254">IF(C254="","",_xlfn._xlws.FILTER(Products!C235:C730,Products!A235:A730=C254,""))</f>
        <v>https://soundproofingstore.uk/product/prosound-acoustic-ceiling-rafts/</v>
      </c>
      <c r="K254" s="1934"/>
      <c r="L254" s="1934"/>
      <c r="M254" s="1935"/>
      <c r="N254" s="281"/>
      <c r="O254" s="1932"/>
      <c r="P254" s="1933"/>
      <c r="Q254" s="281"/>
      <c r="R254" s="1027"/>
      <c r="S254" s="386"/>
      <c r="T254" s="1146"/>
      <c r="U254" s="1146"/>
    </row>
    <row r="255" spans="2:21" ht="18.75" customHeight="1" outlineLevel="1">
      <c r="B255" s="1972"/>
      <c r="C255" s="1061"/>
      <c r="D255" s="1062"/>
      <c r="E255" s="1062"/>
      <c r="F255" s="1101" t="str">
        <f t="shared" ref="F255" si="131">IFERROR(IF(C255="","",VLOOKUP(C255,ProductLookup,2,FALSE)),0)</f>
        <v/>
      </c>
      <c r="G255" s="1003"/>
      <c r="H255" s="975" t="str">
        <f t="shared" si="121"/>
        <v/>
      </c>
      <c r="I255" s="959" t="str">
        <f>IF(F255="","", H255/(1-M274))</f>
        <v/>
      </c>
      <c r="J255" s="991" t="str" cm="1">
        <f t="array" ref="J255">IF(C255="","",_xlfn._xlws.FILTER(Products!C236:C731,Products!A236:A731=C255,""))</f>
        <v/>
      </c>
      <c r="K255" s="1936"/>
      <c r="L255" s="1936"/>
      <c r="M255" s="1937"/>
      <c r="N255" s="281"/>
      <c r="O255" s="1923"/>
      <c r="P255" s="1924"/>
      <c r="Q255" s="281"/>
      <c r="R255" s="1026"/>
      <c r="S255" s="386"/>
      <c r="T255" s="1146"/>
      <c r="U255" s="1146"/>
    </row>
    <row r="256" spans="2:21" ht="18.75" customHeight="1" outlineLevel="1">
      <c r="B256" s="692"/>
      <c r="C256" s="1058"/>
      <c r="D256" s="1059"/>
      <c r="E256" s="1059"/>
      <c r="F256" s="324" t="str">
        <f t="shared" ref="F256:F257" si="132">IFERROR(IF(C256="","",VLOOKUP(C256,ProductLookup,2,FALSE)),0)</f>
        <v/>
      </c>
      <c r="G256" s="1004"/>
      <c r="H256" s="976" t="str">
        <f t="shared" si="121"/>
        <v/>
      </c>
      <c r="I256" s="958" t="str">
        <f>IF(F256="","", H256/(1-M274))</f>
        <v/>
      </c>
      <c r="J256" s="990"/>
      <c r="K256" s="1938"/>
      <c r="L256" s="1938"/>
      <c r="M256" s="1939"/>
      <c r="N256" s="281"/>
      <c r="O256" s="1930"/>
      <c r="P256" s="1931"/>
      <c r="Q256" s="281"/>
      <c r="R256" s="1027"/>
      <c r="S256" s="386"/>
      <c r="T256" s="1146"/>
      <c r="U256" s="1146"/>
    </row>
    <row r="257" spans="2:21" ht="18.75" customHeight="1" outlineLevel="1">
      <c r="B257" s="692"/>
      <c r="C257" s="1061"/>
      <c r="D257" s="1062"/>
      <c r="E257" s="1062"/>
      <c r="F257" s="1101" t="str">
        <f t="shared" si="132"/>
        <v/>
      </c>
      <c r="G257" s="1003"/>
      <c r="H257" s="975" t="str">
        <f t="shared" si="121"/>
        <v/>
      </c>
      <c r="I257" s="959" t="str">
        <f>IF(F257="","", H257/(1-M274))</f>
        <v/>
      </c>
      <c r="J257" s="991" t="str" cm="1">
        <f t="array" ref="J257">IF(C257="","",_xlfn._xlws.FILTER(Products!C238:C733,Products!A238:A733=C257,""))</f>
        <v/>
      </c>
      <c r="K257" s="1936"/>
      <c r="L257" s="1936"/>
      <c r="M257" s="1937"/>
      <c r="N257" s="281"/>
      <c r="O257" s="1932"/>
      <c r="P257" s="1933"/>
      <c r="Q257" s="281"/>
      <c r="R257" s="1026"/>
      <c r="S257" s="386"/>
      <c r="T257" s="1146"/>
      <c r="U257" s="1146"/>
    </row>
    <row r="258" spans="2:21" ht="18.75" customHeight="1" outlineLevel="1">
      <c r="B258" s="692"/>
      <c r="C258" s="1058"/>
      <c r="D258" s="1059"/>
      <c r="E258" s="1059"/>
      <c r="F258" s="324" t="str">
        <f t="shared" ref="F258" si="133">IFERROR(IF(C258="","",VLOOKUP(C258,ProductLookup,2,FALSE)),0)</f>
        <v/>
      </c>
      <c r="G258" s="1004"/>
      <c r="H258" s="976" t="str">
        <f t="shared" si="121"/>
        <v/>
      </c>
      <c r="I258" s="958" t="str">
        <f>IF(F258="","", H258/(1-M274))</f>
        <v/>
      </c>
      <c r="J258" s="990" t="str" cm="1">
        <f t="array" ref="J258">IF(C258="","",_xlfn._xlws.FILTER(Products!C239:C734,Products!A239:A734=C258,""))</f>
        <v/>
      </c>
      <c r="K258" s="1938"/>
      <c r="L258" s="1938"/>
      <c r="M258" s="1939"/>
      <c r="N258" s="281"/>
      <c r="O258" s="1923"/>
      <c r="P258" s="1924"/>
      <c r="Q258" s="281"/>
      <c r="R258" s="1027"/>
      <c r="S258" s="386"/>
      <c r="T258" s="1146"/>
      <c r="U258" s="1146"/>
    </row>
    <row r="259" spans="2:21" ht="18.75" customHeight="1" outlineLevel="1" thickBot="1">
      <c r="B259" s="765"/>
      <c r="C259" s="1054"/>
      <c r="D259" s="1055"/>
      <c r="E259" s="1055"/>
      <c r="F259" s="120" t="str">
        <f t="shared" ref="F259" si="134">IFERROR(IF(C259="","",VLOOKUP(C259,ProductLookup,2,FALSE)),0)</f>
        <v/>
      </c>
      <c r="G259" s="529"/>
      <c r="H259" s="1008" t="str">
        <f t="shared" si="121"/>
        <v/>
      </c>
      <c r="I259" s="968" t="str">
        <f>IF(F259="","", H259/(1-M274))</f>
        <v/>
      </c>
      <c r="J259" s="1130" t="str" cm="1">
        <f t="array" ref="J259">IF(C259="","",_xlfn._xlws.FILTER(Products!C240:C735,Products!A240:A735=C259,""))</f>
        <v/>
      </c>
      <c r="K259" s="1928"/>
      <c r="L259" s="1928"/>
      <c r="M259" s="1929"/>
      <c r="N259" s="281"/>
      <c r="O259" s="1930"/>
      <c r="P259" s="1931"/>
      <c r="Q259" s="281"/>
      <c r="R259" s="1026"/>
      <c r="S259" s="386"/>
      <c r="T259" s="1146"/>
      <c r="U259" s="1146"/>
    </row>
    <row r="260" spans="2:21" ht="18.75" customHeight="1" outlineLevel="1">
      <c r="B260" s="692" t="s">
        <v>1544</v>
      </c>
      <c r="C260" s="1080" t="s">
        <v>1542</v>
      </c>
      <c r="D260" s="1081"/>
      <c r="E260" s="1081"/>
      <c r="F260" s="1100">
        <f t="shared" ref="F260" si="135">IFERROR(IF(C260="","",VLOOKUP(C260,ProductLookup,2,FALSE)),0)</f>
        <v>12.5</v>
      </c>
      <c r="G260" s="1005">
        <v>2</v>
      </c>
      <c r="H260" s="1009">
        <f t="shared" si="121"/>
        <v>25</v>
      </c>
      <c r="I260" s="966">
        <f>IF(F260="","", H260/(1-M274))</f>
        <v>45.454545454545453</v>
      </c>
      <c r="J260" s="1129" t="str" cm="1">
        <f t="array" ref="J260">IF(C260="","",_xlfn._xlws.FILTER(Products!C241:C736,Products!A241:A736=C260,""))</f>
        <v>https://soundproofingstore.uk/product/max-torque-grab-adhesive-290ml/</v>
      </c>
      <c r="K260" s="1934"/>
      <c r="L260" s="1934"/>
      <c r="M260" s="1935"/>
      <c r="N260" s="281"/>
      <c r="O260" s="1932"/>
      <c r="P260" s="1933"/>
      <c r="Q260" s="281"/>
      <c r="R260" s="1027"/>
      <c r="S260" s="386"/>
      <c r="T260" s="1146"/>
      <c r="U260" s="1146"/>
    </row>
    <row r="261" spans="2:21" ht="18.75" customHeight="1" outlineLevel="1" thickBot="1">
      <c r="B261" s="692"/>
      <c r="C261" s="1054"/>
      <c r="D261" s="1055"/>
      <c r="E261" s="1055"/>
      <c r="F261" s="120" t="str">
        <f t="shared" ref="F261" si="136">IFERROR(IF(C261="","",VLOOKUP(C261,ProductLookup,2,FALSE)),0)</f>
        <v/>
      </c>
      <c r="G261" s="529"/>
      <c r="H261" s="1008" t="str">
        <f t="shared" si="121"/>
        <v/>
      </c>
      <c r="I261" s="968" t="str">
        <f>IF(F261="","", H261/(1-M274))</f>
        <v/>
      </c>
      <c r="J261" s="1130" t="str" cm="1">
        <f t="array" ref="J261">IF(C261="","",_xlfn._xlws.FILTER(Products!C242:C737,Products!A242:A737=C261,""))</f>
        <v/>
      </c>
      <c r="K261" s="1928"/>
      <c r="L261" s="1928"/>
      <c r="M261" s="1929"/>
      <c r="N261" s="281"/>
      <c r="O261" s="1923"/>
      <c r="P261" s="1924"/>
      <c r="Q261" s="281"/>
      <c r="R261" s="1026"/>
      <c r="S261" s="386"/>
      <c r="T261" s="1146"/>
      <c r="U261" s="1146"/>
    </row>
    <row r="262" spans="2:21" ht="18.75" customHeight="1" outlineLevel="1">
      <c r="B262" s="1968" t="s">
        <v>1571</v>
      </c>
      <c r="C262" s="1123" t="s">
        <v>1456</v>
      </c>
      <c r="D262" s="1083"/>
      <c r="E262" s="1083"/>
      <c r="F262" s="1124">
        <f t="shared" ref="F262" si="137">IFERROR(IF(C262="","",VLOOKUP(C262,ProductLookup,2,FALSE)),0)</f>
        <v>300</v>
      </c>
      <c r="G262" s="1002"/>
      <c r="H262" s="974">
        <f t="shared" si="121"/>
        <v>0</v>
      </c>
      <c r="I262" s="1125">
        <f>IF(F262="","", H262/(1-M274))</f>
        <v>0</v>
      </c>
      <c r="J262" s="1126" t="str" cm="1">
        <f t="array" ref="J262">IF(C262="","",_xlfn._xlws.FILTER(Products!C243:C738,Products!A243:A738=C262,""))</f>
        <v/>
      </c>
      <c r="K262" s="1970"/>
      <c r="L262" s="1970"/>
      <c r="M262" s="1971"/>
      <c r="N262" s="281"/>
      <c r="O262" s="1930"/>
      <c r="P262" s="1931"/>
      <c r="Q262" s="281"/>
      <c r="R262" s="1027"/>
      <c r="S262" s="386"/>
      <c r="T262" s="1146"/>
      <c r="U262" s="1146"/>
    </row>
    <row r="263" spans="2:21" ht="18.75" customHeight="1" outlineLevel="1" thickBot="1">
      <c r="B263" s="1969"/>
      <c r="C263" s="1054"/>
      <c r="D263" s="1055"/>
      <c r="E263" s="1055"/>
      <c r="F263" s="120"/>
      <c r="G263" s="529"/>
      <c r="H263" s="1008"/>
      <c r="I263" s="968" t="str">
        <f>IF(F263="","", H263/(1-M274))</f>
        <v/>
      </c>
      <c r="J263" s="1130" t="str" cm="1">
        <f t="array" ref="J263">IF(C263="","",_xlfn._xlws.FILTER(Products!C244:C739,Products!A244:A739=C263,""))</f>
        <v/>
      </c>
      <c r="K263" s="1928"/>
      <c r="L263" s="1928"/>
      <c r="M263" s="1929"/>
      <c r="N263" s="281"/>
      <c r="O263" s="1932"/>
      <c r="P263" s="1933"/>
      <c r="Q263" s="281"/>
      <c r="R263" s="1028"/>
      <c r="S263" s="386"/>
      <c r="T263" s="1146"/>
      <c r="U263" s="1146"/>
    </row>
    <row r="264" spans="2:21" ht="18.75" customHeight="1" outlineLevel="1">
      <c r="B264" s="1940" t="s">
        <v>112</v>
      </c>
      <c r="C264" s="1058" t="s">
        <v>1591</v>
      </c>
      <c r="D264" s="1059"/>
      <c r="E264" s="1059"/>
      <c r="F264" s="1102">
        <v>20</v>
      </c>
      <c r="G264" s="1005">
        <v>8</v>
      </c>
      <c r="H264" s="1009">
        <f t="shared" ref="H264:H270" si="138">IF(F264="","",F264*G264)</f>
        <v>160</v>
      </c>
      <c r="I264" s="966">
        <f>IF(F264="","", H264/(1-M274))</f>
        <v>290.90909090909088</v>
      </c>
      <c r="J264" s="992"/>
      <c r="K264" s="1934"/>
      <c r="L264" s="1934"/>
      <c r="M264" s="1935"/>
      <c r="N264" s="281"/>
      <c r="O264" s="1923"/>
      <c r="P264" s="1924"/>
      <c r="Q264" s="281"/>
      <c r="R264" s="1025"/>
      <c r="S264" s="386"/>
      <c r="T264" s="1146"/>
      <c r="U264" s="1146"/>
    </row>
    <row r="265" spans="2:21" ht="18.75" customHeight="1" outlineLevel="1">
      <c r="B265" s="1941"/>
      <c r="C265" s="1073" t="s">
        <v>1592</v>
      </c>
      <c r="D265" s="1074"/>
      <c r="E265" s="1074"/>
      <c r="F265" s="1036">
        <v>2</v>
      </c>
      <c r="G265" s="1003">
        <v>10</v>
      </c>
      <c r="H265" s="975">
        <f t="shared" si="138"/>
        <v>20</v>
      </c>
      <c r="I265" s="959">
        <f>IF(F265="","", H265/(1-M274))</f>
        <v>36.36363636363636</v>
      </c>
      <c r="J265" s="993"/>
      <c r="K265" s="1936"/>
      <c r="L265" s="1936"/>
      <c r="M265" s="1937"/>
      <c r="N265" s="281"/>
      <c r="O265" s="1930"/>
      <c r="P265" s="1931"/>
      <c r="Q265" s="281"/>
      <c r="R265" s="1026"/>
      <c r="S265" s="386"/>
      <c r="T265" s="1146"/>
      <c r="U265" s="1146"/>
    </row>
    <row r="266" spans="2:21" ht="18.75" customHeight="1" outlineLevel="1">
      <c r="B266" s="692"/>
      <c r="C266" s="1058"/>
      <c r="D266" s="1059"/>
      <c r="E266" s="1059"/>
      <c r="F266" s="1103"/>
      <c r="G266" s="1004"/>
      <c r="H266" s="976" t="str">
        <f t="shared" si="138"/>
        <v/>
      </c>
      <c r="I266" s="958" t="str">
        <f>IF(F266="","", H266/(1-M274))</f>
        <v/>
      </c>
      <c r="J266" s="994"/>
      <c r="K266" s="1938"/>
      <c r="L266" s="1938"/>
      <c r="M266" s="1939"/>
      <c r="N266" s="281"/>
      <c r="O266" s="1932"/>
      <c r="P266" s="1933"/>
      <c r="Q266" s="281"/>
      <c r="R266" s="1027"/>
      <c r="S266" s="386"/>
      <c r="T266" s="1146"/>
      <c r="U266" s="1146"/>
    </row>
    <row r="267" spans="2:21" ht="18.75" customHeight="1" outlineLevel="1" thickBot="1">
      <c r="B267" s="692"/>
      <c r="C267" s="1054"/>
      <c r="D267" s="1055"/>
      <c r="E267" s="1055"/>
      <c r="F267" s="1036"/>
      <c r="G267" s="1003"/>
      <c r="H267" s="975" t="str">
        <f t="shared" si="138"/>
        <v/>
      </c>
      <c r="I267" s="968" t="str">
        <f>IF(F267="","", H267/(1-M274))</f>
        <v/>
      </c>
      <c r="J267" s="995"/>
      <c r="K267" s="1928"/>
      <c r="L267" s="1928"/>
      <c r="M267" s="1929"/>
      <c r="N267" s="281"/>
      <c r="O267" s="1923"/>
      <c r="P267" s="1924"/>
      <c r="Q267" s="281"/>
      <c r="R267" s="1028"/>
      <c r="S267" s="386"/>
      <c r="T267" s="1146"/>
      <c r="U267" s="1146"/>
    </row>
    <row r="268" spans="2:21" ht="18.75" customHeight="1" outlineLevel="1">
      <c r="B268" s="969" t="s">
        <v>1373</v>
      </c>
      <c r="C268" s="327" t="s">
        <v>1373</v>
      </c>
      <c r="D268" s="1076"/>
      <c r="E268" s="1076"/>
      <c r="F268" s="1100">
        <f>IFERROR(IF(C268="","",VLOOKUP(C268,ProductLookup,2,FALSE)),0)</f>
        <v>150</v>
      </c>
      <c r="G268" s="1005"/>
      <c r="H268" s="1009">
        <f t="shared" si="138"/>
        <v>0</v>
      </c>
      <c r="I268" s="966">
        <f>IF(F268="","", H268/(1-N969))</f>
        <v>0</v>
      </c>
      <c r="J268" s="996"/>
      <c r="K268" s="1934"/>
      <c r="L268" s="1934"/>
      <c r="M268" s="1935"/>
      <c r="N268" s="281"/>
      <c r="O268" s="1930"/>
      <c r="P268" s="1931"/>
      <c r="Q268" s="281"/>
      <c r="R268" s="1025"/>
      <c r="S268" s="386"/>
      <c r="T268" s="1146"/>
      <c r="U268" s="1146"/>
    </row>
    <row r="269" spans="2:21" ht="18.75" customHeight="1" outlineLevel="1">
      <c r="B269" s="970" t="s">
        <v>100</v>
      </c>
      <c r="C269" s="1064" t="s">
        <v>59</v>
      </c>
      <c r="D269" s="1065"/>
      <c r="E269" s="1065"/>
      <c r="F269" s="1101">
        <f>IFERROR(IF(C269="","",VLOOKUP(C269,ProductLookup,2,FALSE)),0)</f>
        <v>20</v>
      </c>
      <c r="G269" s="1003">
        <v>1</v>
      </c>
      <c r="H269" s="975">
        <f t="shared" si="138"/>
        <v>20</v>
      </c>
      <c r="I269" s="959">
        <f>IF(F269="","", H269/(1-M274))</f>
        <v>36.36363636363636</v>
      </c>
      <c r="J269" s="997"/>
      <c r="K269" s="1936"/>
      <c r="L269" s="1936"/>
      <c r="M269" s="1937"/>
      <c r="N269" s="281"/>
      <c r="O269" s="1932"/>
      <c r="P269" s="1933"/>
      <c r="Q269" s="281"/>
      <c r="R269" s="1026"/>
      <c r="S269" s="386"/>
      <c r="T269" s="1146"/>
      <c r="U269" s="1146"/>
    </row>
    <row r="270" spans="2:21" ht="18.75" customHeight="1" outlineLevel="1">
      <c r="B270" s="967" t="s">
        <v>102</v>
      </c>
      <c r="C270" s="1067" t="s">
        <v>103</v>
      </c>
      <c r="D270" s="1068"/>
      <c r="E270" s="1068"/>
      <c r="F270" s="324">
        <f>IFERROR(IF(C270="","",VLOOKUP(C270,ProductLookup,2,FALSE)),0)</f>
        <v>250</v>
      </c>
      <c r="G270" s="1004"/>
      <c r="H270" s="976">
        <f t="shared" si="138"/>
        <v>0</v>
      </c>
      <c r="I270" s="958">
        <f>IF(F270="","", H270/(1-M274))</f>
        <v>0</v>
      </c>
      <c r="J270" s="998"/>
      <c r="K270" s="1938"/>
      <c r="L270" s="1938"/>
      <c r="M270" s="1939"/>
      <c r="O270" s="1923"/>
      <c r="P270" s="1924"/>
      <c r="R270" s="1027"/>
      <c r="T270" s="1146"/>
      <c r="U270" s="1146"/>
    </row>
    <row r="271" spans="2:21" ht="18.75" customHeight="1" outlineLevel="1" thickBot="1">
      <c r="B271" s="971"/>
      <c r="C271" s="1070" t="s">
        <v>105</v>
      </c>
      <c r="D271" s="1071"/>
      <c r="E271" s="1071"/>
      <c r="F271" s="120">
        <f>IFERROR(IF(C271="","",VLOOKUP(C271,ProductLookup,2,FALSE)),0)</f>
        <v>500</v>
      </c>
      <c r="G271" s="529">
        <v>2</v>
      </c>
      <c r="H271" s="1008">
        <f>IF(F271="","",F271*G271)</f>
        <v>1000</v>
      </c>
      <c r="I271" s="968">
        <f>IF(F271="","", H271/(1-M274))</f>
        <v>1818.181818181818</v>
      </c>
      <c r="J271" s="995"/>
      <c r="K271" s="1928"/>
      <c r="L271" s="1928"/>
      <c r="M271" s="1929"/>
      <c r="N271" s="281"/>
      <c r="O271" s="1930"/>
      <c r="P271" s="1931"/>
      <c r="Q271" s="281"/>
      <c r="R271" s="1028"/>
      <c r="S271" s="386"/>
      <c r="T271" s="1146"/>
      <c r="U271" s="1146"/>
    </row>
    <row r="272" spans="2:21" ht="18.75" customHeight="1" outlineLevel="1" thickBot="1">
      <c r="B272" s="281"/>
      <c r="C272" s="281"/>
      <c r="D272" s="281"/>
      <c r="F272" s="293"/>
      <c r="G272" s="696" t="s">
        <v>26</v>
      </c>
      <c r="H272" s="355">
        <v>100</v>
      </c>
      <c r="I272" s="698"/>
      <c r="J272" s="367"/>
      <c r="K272" s="367"/>
      <c r="L272" s="544"/>
      <c r="M272" s="544"/>
      <c r="N272" s="281"/>
      <c r="O272" s="1932"/>
      <c r="P272" s="1933"/>
      <c r="Q272" s="281"/>
      <c r="S272" s="386"/>
      <c r="T272" s="1146"/>
      <c r="U272" s="1146"/>
    </row>
    <row r="273" spans="2:21" ht="18.75" customHeight="1" outlineLevel="1">
      <c r="B273" s="281"/>
      <c r="C273" s="281"/>
      <c r="D273" s="281"/>
      <c r="F273" s="281"/>
      <c r="G273" s="358" t="s">
        <v>29</v>
      </c>
      <c r="H273" s="1022">
        <f>SUM(H241:H272)</f>
        <v>2855</v>
      </c>
      <c r="I273" s="534">
        <f>SUM(H242:H271)</f>
        <v>2755</v>
      </c>
      <c r="J273" s="367"/>
      <c r="K273" s="1032" t="s">
        <v>113</v>
      </c>
      <c r="L273" s="283"/>
      <c r="M273" s="1032" t="s">
        <v>1429</v>
      </c>
      <c r="O273" s="1923"/>
      <c r="P273" s="1924"/>
      <c r="S273" s="386"/>
      <c r="T273" s="1146"/>
      <c r="U273" s="1146"/>
    </row>
    <row r="274" spans="2:21" ht="18.75" customHeight="1" outlineLevel="1" thickBot="1">
      <c r="B274" s="281"/>
      <c r="C274" s="281"/>
      <c r="D274" s="281"/>
      <c r="F274" s="281"/>
      <c r="G274" s="853" t="s">
        <v>63</v>
      </c>
      <c r="H274" s="854">
        <v>4988</v>
      </c>
      <c r="I274" s="535"/>
      <c r="J274" s="1024"/>
      <c r="K274" s="1033">
        <f>(H273/(1-M274))</f>
        <v>5190.9090909090901</v>
      </c>
      <c r="L274" s="283"/>
      <c r="M274" s="1143">
        <v>0.45</v>
      </c>
      <c r="O274" s="1925"/>
      <c r="P274" s="1926"/>
      <c r="S274" s="386"/>
      <c r="T274" s="1146"/>
      <c r="U274" s="1146"/>
    </row>
    <row r="275" spans="2:21" ht="18.75" customHeight="1" outlineLevel="1" thickBot="1">
      <c r="B275" s="281"/>
      <c r="C275" s="281"/>
      <c r="D275" s="281"/>
      <c r="F275" s="294"/>
      <c r="G275" s="362" t="s">
        <v>109</v>
      </c>
      <c r="H275" s="122">
        <f>H274-H273</f>
        <v>2133</v>
      </c>
      <c r="I275" s="536">
        <f>H274-H273</f>
        <v>2133</v>
      </c>
      <c r="J275" s="282"/>
      <c r="K275" s="282"/>
      <c r="L275" s="1024"/>
      <c r="M275" s="1024"/>
      <c r="N275" s="281"/>
      <c r="O275" s="386"/>
      <c r="Q275" s="281"/>
      <c r="S275" s="386"/>
      <c r="T275" s="1148"/>
      <c r="U275" s="961"/>
    </row>
    <row r="276" spans="2:21" ht="18.75" customHeight="1">
      <c r="C276" s="1927" t="s">
        <v>1473</v>
      </c>
      <c r="D276" s="1927"/>
      <c r="E276" s="1927"/>
      <c r="I276" s="282"/>
      <c r="J276" s="359"/>
      <c r="N276" s="281"/>
      <c r="O276" s="386"/>
      <c r="Q276" s="281"/>
      <c r="S276" s="386"/>
      <c r="T276" s="1148"/>
      <c r="U276" s="961"/>
    </row>
    <row r="277" spans="2:21" ht="37.5" hidden="1" customHeight="1" outlineLevel="1" thickBot="1">
      <c r="B277" s="1256" t="s">
        <v>1395</v>
      </c>
      <c r="C277" s="1948" t="s">
        <v>12</v>
      </c>
      <c r="D277" s="1949"/>
      <c r="E277" s="1949"/>
      <c r="F277" s="315" t="s">
        <v>13</v>
      </c>
      <c r="G277" s="955" t="s">
        <v>14</v>
      </c>
      <c r="H277" s="956" t="s">
        <v>95</v>
      </c>
      <c r="I277" s="956" t="s">
        <v>96</v>
      </c>
      <c r="J277" s="957" t="s">
        <v>97</v>
      </c>
      <c r="K277" s="1951" t="s">
        <v>98</v>
      </c>
      <c r="L277" s="1952"/>
      <c r="M277" s="1953"/>
      <c r="N277" s="281"/>
      <c r="O277" s="1954" t="s">
        <v>1396</v>
      </c>
      <c r="P277" s="1955"/>
      <c r="Q277" s="281"/>
      <c r="R277" s="1030" t="s">
        <v>491</v>
      </c>
      <c r="S277" s="386"/>
      <c r="T277" s="1967"/>
      <c r="U277" s="1967"/>
    </row>
    <row r="278" spans="2:21" ht="18.75" hidden="1" customHeight="1" outlineLevel="1">
      <c r="B278" s="691"/>
      <c r="C278" s="1094"/>
      <c r="D278" s="1229"/>
      <c r="E278" s="1257"/>
      <c r="F278" s="1124"/>
      <c r="G278" s="1002"/>
      <c r="H278" s="974" t="str">
        <f t="shared" ref="H278:H298" si="139">IF(F278="","",F278*G278)</f>
        <v/>
      </c>
      <c r="I278" s="1125" t="str">
        <f>IF(F278="","", H278/(1-M310))</f>
        <v/>
      </c>
      <c r="J278" s="1126" t="str" cm="1">
        <f t="array" ref="J278">IF(C278="","",_xlfn._xlws.FILTER(Products!C262:C757,Products!A262:A757=C278,""))</f>
        <v/>
      </c>
      <c r="K278" s="1964"/>
      <c r="L278" s="1964"/>
      <c r="M278" s="1965"/>
      <c r="N278" s="281"/>
      <c r="O278" s="1942" t="s">
        <v>1490</v>
      </c>
      <c r="P278" s="1943"/>
      <c r="Q278" s="281"/>
      <c r="R278" s="1025"/>
      <c r="S278" s="386"/>
      <c r="T278" s="1966"/>
      <c r="U278" s="1966"/>
    </row>
    <row r="279" spans="2:21" ht="18.75" hidden="1" customHeight="1" outlineLevel="1">
      <c r="B279" s="692"/>
      <c r="C279" s="1090"/>
      <c r="D279" s="1057"/>
      <c r="E279" s="1105"/>
      <c r="F279" s="1101"/>
      <c r="G279" s="1003"/>
      <c r="H279" s="975" t="str">
        <f t="shared" si="139"/>
        <v/>
      </c>
      <c r="I279" s="959" t="str">
        <f>IF(F279="","", H279/(1-M310))</f>
        <v/>
      </c>
      <c r="J279" s="991" t="str" cm="1">
        <f t="array" ref="J279">IF(C279="","",_xlfn._xlws.FILTER(Products!C263:C758,Products!A263:A758=C279,""))</f>
        <v/>
      </c>
      <c r="K279" s="1958"/>
      <c r="L279" s="1958"/>
      <c r="M279" s="1959"/>
      <c r="N279" s="281"/>
      <c r="O279" s="1944"/>
      <c r="P279" s="1945"/>
      <c r="Q279" s="281"/>
      <c r="R279" s="1026"/>
      <c r="S279" s="386"/>
      <c r="T279" s="1966"/>
      <c r="U279" s="1966"/>
    </row>
    <row r="280" spans="2:21" ht="18.75" hidden="1" customHeight="1" outlineLevel="1">
      <c r="B280" s="692"/>
      <c r="C280" s="1058"/>
      <c r="D280" s="1059"/>
      <c r="E280" s="1059"/>
      <c r="F280" s="324"/>
      <c r="G280" s="1004"/>
      <c r="H280" s="976" t="str">
        <f t="shared" si="139"/>
        <v/>
      </c>
      <c r="I280" s="958" t="str">
        <f>IF(F280="","", H280/(1-M310))</f>
        <v/>
      </c>
      <c r="J280" s="990" t="str" cm="1">
        <f t="array" ref="J280">IF(C280="","",_xlfn._xlws.FILTER(Products!C264:C759,Products!A264:A759=C280,""))</f>
        <v/>
      </c>
      <c r="K280" s="1960"/>
      <c r="L280" s="1960"/>
      <c r="M280" s="1961"/>
      <c r="N280" s="281"/>
      <c r="O280" s="1944"/>
      <c r="P280" s="1945"/>
      <c r="Q280" s="281"/>
      <c r="R280" s="1027"/>
      <c r="S280" s="386"/>
      <c r="T280" s="1966"/>
      <c r="U280" s="1966"/>
    </row>
    <row r="281" spans="2:21" ht="18.75" hidden="1" customHeight="1" outlineLevel="1" thickBot="1">
      <c r="B281" s="692"/>
      <c r="C281" s="1061"/>
      <c r="D281" s="1062"/>
      <c r="E281" s="1062"/>
      <c r="F281" s="1101"/>
      <c r="G281" s="1003"/>
      <c r="H281" s="975" t="str">
        <f t="shared" si="139"/>
        <v/>
      </c>
      <c r="I281" s="959" t="str">
        <f>IF(F281="","", H281/(1-M310))</f>
        <v/>
      </c>
      <c r="J281" s="991" t="str" cm="1">
        <f t="array" ref="J281">IF(C281="","",_xlfn._xlws.FILTER(Products!C265:C760,Products!A265:A760=C281,""))</f>
        <v/>
      </c>
      <c r="K281" s="1958"/>
      <c r="L281" s="1958"/>
      <c r="M281" s="1959"/>
      <c r="N281" s="281"/>
      <c r="O281" s="1944"/>
      <c r="P281" s="1945"/>
      <c r="Q281" s="281"/>
      <c r="R281" s="1026"/>
      <c r="S281" s="386"/>
      <c r="T281" s="1966"/>
      <c r="U281" s="1966"/>
    </row>
    <row r="282" spans="2:21" ht="18.75" hidden="1" customHeight="1" outlineLevel="1">
      <c r="B282" s="692"/>
      <c r="C282" s="1058"/>
      <c r="D282" s="1059"/>
      <c r="E282" s="1059"/>
      <c r="F282" s="324"/>
      <c r="G282" s="1004"/>
      <c r="H282" s="976" t="str">
        <f t="shared" si="139"/>
        <v/>
      </c>
      <c r="I282" s="958" t="str">
        <f>IF(F282="","", H282/(1-M310))</f>
        <v/>
      </c>
      <c r="J282" s="990" t="str" cm="1">
        <f t="array" ref="J282">IF(C282="","",_xlfn._xlws.FILTER(Products!C266:C761,Products!A266:A761=C282,""))</f>
        <v/>
      </c>
      <c r="K282" s="1960"/>
      <c r="L282" s="1960"/>
      <c r="M282" s="1961"/>
      <c r="N282" s="281"/>
      <c r="O282" s="1946"/>
      <c r="P282" s="1947"/>
      <c r="Q282" s="281"/>
      <c r="R282" s="1156"/>
      <c r="S282" s="1148"/>
      <c r="T282" s="1146"/>
      <c r="U282" s="1146"/>
    </row>
    <row r="283" spans="2:21" ht="18.75" hidden="1" customHeight="1" outlineLevel="1">
      <c r="B283" s="692"/>
      <c r="C283" s="1061"/>
      <c r="D283" s="1062"/>
      <c r="E283" s="1062"/>
      <c r="F283" s="1101"/>
      <c r="G283" s="1003"/>
      <c r="H283" s="975" t="str">
        <f t="shared" si="139"/>
        <v/>
      </c>
      <c r="I283" s="959" t="str">
        <f>IF(F283="","", H283/(1-M310))</f>
        <v/>
      </c>
      <c r="J283" s="991"/>
      <c r="K283" s="1958"/>
      <c r="L283" s="1958"/>
      <c r="M283" s="1959"/>
      <c r="N283" s="281"/>
      <c r="O283" s="1930"/>
      <c r="P283" s="1931"/>
      <c r="Q283" s="281"/>
      <c r="R283" s="1157"/>
      <c r="S283" s="1148"/>
      <c r="T283" s="1146"/>
      <c r="U283" s="1146"/>
    </row>
    <row r="284" spans="2:21" ht="18.75" hidden="1" customHeight="1" outlineLevel="1">
      <c r="B284" s="692"/>
      <c r="C284" s="1058"/>
      <c r="D284" s="1059"/>
      <c r="E284" s="1059"/>
      <c r="F284" s="324"/>
      <c r="G284" s="1004"/>
      <c r="H284" s="976" t="str">
        <f t="shared" si="139"/>
        <v/>
      </c>
      <c r="I284" s="958" t="str">
        <f>IF(F284="","", H284/(1-M310))</f>
        <v/>
      </c>
      <c r="J284" s="990" t="str" cm="1">
        <f t="array" ref="J284">IF(C284="","",_xlfn._xlws.FILTER(Products!C268:C763,Products!A268:A763=C284,""))</f>
        <v/>
      </c>
      <c r="K284" s="1960"/>
      <c r="L284" s="1960"/>
      <c r="M284" s="1961"/>
      <c r="N284" s="281"/>
      <c r="O284" s="1932"/>
      <c r="P284" s="1933"/>
      <c r="Q284" s="281"/>
      <c r="R284" s="1156"/>
      <c r="S284" s="1148"/>
      <c r="T284" s="1146"/>
      <c r="U284" s="1146"/>
    </row>
    <row r="285" spans="2:21" ht="18.75" hidden="1" customHeight="1" outlineLevel="1">
      <c r="B285" s="692"/>
      <c r="C285" s="1061"/>
      <c r="D285" s="1062"/>
      <c r="E285" s="1062"/>
      <c r="F285" s="1101"/>
      <c r="G285" s="1003"/>
      <c r="H285" s="975" t="str">
        <f t="shared" si="139"/>
        <v/>
      </c>
      <c r="I285" s="959" t="str">
        <f>IF(F285="","", H285/(1-M310))</f>
        <v/>
      </c>
      <c r="J285" s="991" t="str" cm="1">
        <f t="array" ref="J285">IF(C285="","",_xlfn._xlws.FILTER(Products!C269:C764,Products!A269:A764=C285,""))</f>
        <v/>
      </c>
      <c r="K285" s="1958"/>
      <c r="L285" s="1958"/>
      <c r="M285" s="1959"/>
      <c r="N285" s="281"/>
      <c r="O285" s="1923"/>
      <c r="P285" s="1924"/>
      <c r="Q285" s="281"/>
      <c r="R285" s="1157"/>
      <c r="S285" s="1158"/>
      <c r="T285" s="1146"/>
      <c r="U285" s="1146"/>
    </row>
    <row r="286" spans="2:21" ht="18.75" hidden="1" customHeight="1" outlineLevel="1">
      <c r="B286" s="692"/>
      <c r="C286" s="1058"/>
      <c r="D286" s="1059"/>
      <c r="E286" s="1059"/>
      <c r="F286" s="324"/>
      <c r="G286" s="1004"/>
      <c r="H286" s="976" t="str">
        <f t="shared" si="139"/>
        <v/>
      </c>
      <c r="I286" s="958" t="str">
        <f>IF(F286="","", H286/(1-M310))</f>
        <v/>
      </c>
      <c r="J286" s="990" t="str" cm="1">
        <f t="array" ref="J286">IF(C286="","",_xlfn._xlws.FILTER(Products!C270:C765,Products!A270:A765=C286,""))</f>
        <v/>
      </c>
      <c r="K286" s="1960"/>
      <c r="L286" s="1960"/>
      <c r="M286" s="1961"/>
      <c r="N286" s="281"/>
      <c r="O286" s="1930"/>
      <c r="P286" s="1931"/>
      <c r="Q286" s="281"/>
      <c r="R286" s="1156"/>
      <c r="S286" s="1158"/>
      <c r="T286" s="1146"/>
      <c r="U286" s="1146"/>
    </row>
    <row r="287" spans="2:21" ht="18.75" hidden="1" customHeight="1" outlineLevel="1">
      <c r="B287" s="692"/>
      <c r="C287" s="1061"/>
      <c r="D287" s="1062"/>
      <c r="E287" s="1062"/>
      <c r="F287" s="1101"/>
      <c r="G287" s="1003"/>
      <c r="H287" s="975" t="str">
        <f t="shared" si="139"/>
        <v/>
      </c>
      <c r="I287" s="959" t="str">
        <f>IF(F287="","", H287/(1-M310))</f>
        <v/>
      </c>
      <c r="J287" s="991" t="str" cm="1">
        <f t="array" ref="J287">IF(C287="","",_xlfn._xlws.FILTER(Products!C271:C766,Products!A271:A766=C287,""))</f>
        <v/>
      </c>
      <c r="K287" s="1958"/>
      <c r="L287" s="1958"/>
      <c r="M287" s="1959"/>
      <c r="N287" s="281"/>
      <c r="O287" s="1932"/>
      <c r="P287" s="1933"/>
      <c r="Q287" s="281"/>
      <c r="R287" s="1157"/>
      <c r="S287" s="1158"/>
      <c r="T287" s="1146"/>
      <c r="U287" s="1146"/>
    </row>
    <row r="288" spans="2:21" ht="18.75" hidden="1" customHeight="1" outlineLevel="1">
      <c r="B288" s="692"/>
      <c r="C288" s="1058"/>
      <c r="D288" s="1059"/>
      <c r="E288" s="1059"/>
      <c r="F288" s="324"/>
      <c r="G288" s="1004"/>
      <c r="H288" s="976" t="str">
        <f t="shared" si="139"/>
        <v/>
      </c>
      <c r="I288" s="958" t="str">
        <f>IF(F288="","", H288/(1-M310))</f>
        <v/>
      </c>
      <c r="J288" s="990" t="str" cm="1">
        <f t="array" ref="J288">IF(C288="","",_xlfn._xlws.FILTER(Products!C272:C767,Products!A272:A767=C288,""))</f>
        <v/>
      </c>
      <c r="K288" s="1960"/>
      <c r="L288" s="1960"/>
      <c r="M288" s="1961"/>
      <c r="N288" s="281"/>
      <c r="O288" s="1923"/>
      <c r="P288" s="1924"/>
      <c r="Q288" s="281"/>
      <c r="R288" s="1156"/>
      <c r="S288" s="1148"/>
      <c r="T288" s="1146"/>
      <c r="U288" s="1146"/>
    </row>
    <row r="289" spans="2:21" ht="18.75" hidden="1" customHeight="1" outlineLevel="1">
      <c r="B289" s="692"/>
      <c r="C289" s="1061"/>
      <c r="D289" s="1062"/>
      <c r="E289" s="1062"/>
      <c r="F289" s="1101"/>
      <c r="G289" s="1003"/>
      <c r="H289" s="975" t="str">
        <f t="shared" si="139"/>
        <v/>
      </c>
      <c r="I289" s="959" t="str">
        <f>IF(F289="","", H289/(1-M310))</f>
        <v/>
      </c>
      <c r="J289" s="991" t="str" cm="1">
        <f t="array" ref="J289">IF(C289="","",_xlfn._xlws.FILTER(Products!C273:C768,Products!A273:A768=C289,""))</f>
        <v/>
      </c>
      <c r="K289" s="1958"/>
      <c r="L289" s="1958"/>
      <c r="M289" s="1959"/>
      <c r="N289" s="281"/>
      <c r="O289" s="1930"/>
      <c r="P289" s="1931"/>
      <c r="Q289" s="281"/>
      <c r="R289" s="1157"/>
      <c r="S289" s="1148"/>
      <c r="T289" s="1146"/>
      <c r="U289" s="1146"/>
    </row>
    <row r="290" spans="2:21" ht="18.75" hidden="1" customHeight="1" outlineLevel="1">
      <c r="B290" s="692"/>
      <c r="C290" s="1058"/>
      <c r="D290" s="1059"/>
      <c r="E290" s="1059"/>
      <c r="F290" s="324"/>
      <c r="G290" s="1004"/>
      <c r="H290" s="976" t="str">
        <f t="shared" si="139"/>
        <v/>
      </c>
      <c r="I290" s="958" t="str">
        <f>IF(F290="","", H290/(1-M310))</f>
        <v/>
      </c>
      <c r="J290" s="990" t="str" cm="1">
        <f t="array" ref="J290">IF(C290="","",_xlfn._xlws.FILTER(Products!C274:C769,Products!A274:A769=C290,""))</f>
        <v/>
      </c>
      <c r="K290" s="1960"/>
      <c r="L290" s="1960"/>
      <c r="M290" s="1961"/>
      <c r="N290" s="281"/>
      <c r="O290" s="1932"/>
      <c r="P290" s="1933"/>
      <c r="Q290" s="281"/>
      <c r="R290" s="1027"/>
      <c r="S290" s="386"/>
      <c r="T290" s="1146"/>
      <c r="U290" s="1146"/>
    </row>
    <row r="291" spans="2:21" ht="18.75" hidden="1" customHeight="1" outlineLevel="1">
      <c r="B291" s="692"/>
      <c r="C291" s="1061"/>
      <c r="D291" s="1062"/>
      <c r="E291" s="1062"/>
      <c r="F291" s="1101"/>
      <c r="G291" s="1003"/>
      <c r="H291" s="975" t="str">
        <f t="shared" si="139"/>
        <v/>
      </c>
      <c r="I291" s="959" t="str">
        <f>IF(F291="","", H291/(1-M310))</f>
        <v/>
      </c>
      <c r="J291" s="991" t="str" cm="1">
        <f t="array" ref="J291">IF(C291="","",_xlfn._xlws.FILTER(Products!C275:C770,Products!A275:A770=C291,""))</f>
        <v/>
      </c>
      <c r="K291" s="1958"/>
      <c r="L291" s="1958"/>
      <c r="M291" s="1959"/>
      <c r="N291" s="281"/>
      <c r="O291" s="1923"/>
      <c r="P291" s="1924"/>
      <c r="Q291" s="281"/>
      <c r="R291" s="1026"/>
      <c r="S291" s="386"/>
      <c r="T291" s="1146"/>
      <c r="U291" s="1146"/>
    </row>
    <row r="292" spans="2:21" ht="18.75" hidden="1" customHeight="1" outlineLevel="1">
      <c r="B292" s="692"/>
      <c r="C292" s="1058"/>
      <c r="D292" s="1059"/>
      <c r="E292" s="1059"/>
      <c r="F292" s="324"/>
      <c r="G292" s="1004"/>
      <c r="H292" s="976" t="str">
        <f t="shared" si="139"/>
        <v/>
      </c>
      <c r="I292" s="958" t="str">
        <f>IF(F292="","", H292/(1-M310))</f>
        <v/>
      </c>
      <c r="J292" s="990"/>
      <c r="K292" s="1960"/>
      <c r="L292" s="1960"/>
      <c r="M292" s="1961"/>
      <c r="N292" s="281"/>
      <c r="O292" s="1930"/>
      <c r="P292" s="1931"/>
      <c r="Q292" s="281"/>
      <c r="R292" s="1027"/>
      <c r="S292" s="386"/>
      <c r="T292" s="1146"/>
      <c r="U292" s="1146"/>
    </row>
    <row r="293" spans="2:21" ht="18.75" hidden="1" customHeight="1" outlineLevel="1">
      <c r="B293" s="692"/>
      <c r="C293" s="1061"/>
      <c r="D293" s="1062"/>
      <c r="E293" s="1062"/>
      <c r="F293" s="1101"/>
      <c r="G293" s="1003"/>
      <c r="H293" s="975" t="str">
        <f t="shared" si="139"/>
        <v/>
      </c>
      <c r="I293" s="959" t="str">
        <f>IF(F293="","", H293/(1-M310))</f>
        <v/>
      </c>
      <c r="J293" s="991" t="str" cm="1">
        <f t="array" ref="J293">IF(C293="","",_xlfn._xlws.FILTER(Products!C277:C772,Products!A277:A772=C293,""))</f>
        <v/>
      </c>
      <c r="K293" s="1958"/>
      <c r="L293" s="1958"/>
      <c r="M293" s="1959"/>
      <c r="N293" s="281"/>
      <c r="O293" s="1932"/>
      <c r="P293" s="1933"/>
      <c r="Q293" s="281"/>
      <c r="R293" s="1026"/>
      <c r="S293" s="386"/>
      <c r="T293" s="1146"/>
      <c r="U293" s="1146"/>
    </row>
    <row r="294" spans="2:21" ht="18.75" hidden="1" customHeight="1" outlineLevel="1">
      <c r="B294" s="692"/>
      <c r="C294" s="1058"/>
      <c r="D294" s="1059"/>
      <c r="E294" s="1059"/>
      <c r="F294" s="324"/>
      <c r="G294" s="1004"/>
      <c r="H294" s="976" t="str">
        <f t="shared" si="139"/>
        <v/>
      </c>
      <c r="I294" s="958" t="str">
        <f>IF(F294="","", H294/(1-M310))</f>
        <v/>
      </c>
      <c r="J294" s="990" t="str" cm="1">
        <f t="array" ref="J294">IF(C294="","",_xlfn._xlws.FILTER(Products!C278:C773,Products!A278:A773=C294,""))</f>
        <v/>
      </c>
      <c r="K294" s="1960"/>
      <c r="L294" s="1960"/>
      <c r="M294" s="1961"/>
      <c r="N294" s="281"/>
      <c r="O294" s="1923"/>
      <c r="P294" s="1924"/>
      <c r="Q294" s="281"/>
      <c r="R294" s="1027"/>
      <c r="S294" s="386"/>
      <c r="T294" s="1146"/>
      <c r="U294" s="1146"/>
    </row>
    <row r="295" spans="2:21" ht="18.75" hidden="1" customHeight="1" outlineLevel="1">
      <c r="B295" s="692"/>
      <c r="C295" s="1061"/>
      <c r="D295" s="1062"/>
      <c r="E295" s="1062"/>
      <c r="F295" s="1101"/>
      <c r="G295" s="1003"/>
      <c r="H295" s="975" t="str">
        <f t="shared" si="139"/>
        <v/>
      </c>
      <c r="I295" s="959" t="str">
        <f>IF(F295="","", H295/(1-M310))</f>
        <v/>
      </c>
      <c r="J295" s="991" t="str" cm="1">
        <f t="array" ref="J295">IF(C295="","",_xlfn._xlws.FILTER(Products!C279:C774,Products!A279:A774=C295,""))</f>
        <v/>
      </c>
      <c r="K295" s="1958"/>
      <c r="L295" s="1958"/>
      <c r="M295" s="1959"/>
      <c r="N295" s="281"/>
      <c r="O295" s="1930"/>
      <c r="P295" s="1931"/>
      <c r="Q295" s="281"/>
      <c r="R295" s="1026"/>
      <c r="S295" s="386"/>
      <c r="T295" s="1146"/>
      <c r="U295" s="1146"/>
    </row>
    <row r="296" spans="2:21" ht="18.75" hidden="1" customHeight="1" outlineLevel="1">
      <c r="B296" s="692"/>
      <c r="C296" s="1058"/>
      <c r="D296" s="1059"/>
      <c r="E296" s="1059"/>
      <c r="F296" s="324"/>
      <c r="G296" s="1004"/>
      <c r="H296" s="976" t="str">
        <f t="shared" si="139"/>
        <v/>
      </c>
      <c r="I296" s="958" t="str">
        <f>IF(F296="","", H296/(1-M310))</f>
        <v/>
      </c>
      <c r="J296" s="990" t="str" cm="1">
        <f t="array" ref="J296">IF(C296="","",_xlfn._xlws.FILTER(Products!C280:C775,Products!A280:A775=C296,""))</f>
        <v/>
      </c>
      <c r="K296" s="1960"/>
      <c r="L296" s="1960"/>
      <c r="M296" s="1961"/>
      <c r="N296" s="281"/>
      <c r="O296" s="1932"/>
      <c r="P296" s="1933"/>
      <c r="Q296" s="281"/>
      <c r="R296" s="1027"/>
      <c r="S296" s="386"/>
      <c r="T296" s="1146"/>
      <c r="U296" s="1146"/>
    </row>
    <row r="297" spans="2:21" ht="18.75" hidden="1" customHeight="1" outlineLevel="1">
      <c r="B297" s="692"/>
      <c r="C297" s="1061"/>
      <c r="D297" s="1062"/>
      <c r="E297" s="1062"/>
      <c r="F297" s="1101"/>
      <c r="G297" s="1003"/>
      <c r="H297" s="975" t="str">
        <f t="shared" si="139"/>
        <v/>
      </c>
      <c r="I297" s="959" t="str">
        <f>IF(F297="","", H297/(1-M310))</f>
        <v/>
      </c>
      <c r="J297" s="991" t="str" cm="1">
        <f t="array" ref="J297">IF(C297="","",_xlfn._xlws.FILTER(Products!C281:C776,Products!A281:A776=C297,""))</f>
        <v/>
      </c>
      <c r="K297" s="1958"/>
      <c r="L297" s="1958"/>
      <c r="M297" s="1959"/>
      <c r="N297" s="281"/>
      <c r="O297" s="1923"/>
      <c r="P297" s="1924"/>
      <c r="Q297" s="281"/>
      <c r="R297" s="1026"/>
      <c r="S297" s="386"/>
      <c r="T297" s="1146"/>
      <c r="U297" s="1146"/>
    </row>
    <row r="298" spans="2:21" ht="18.75" hidden="1" customHeight="1" outlineLevel="1">
      <c r="B298" s="692"/>
      <c r="C298" s="1058"/>
      <c r="D298" s="1059"/>
      <c r="E298" s="1059"/>
      <c r="F298" s="324"/>
      <c r="G298" s="1004"/>
      <c r="H298" s="976" t="str">
        <f t="shared" si="139"/>
        <v/>
      </c>
      <c r="I298" s="958" t="str">
        <f>IF(F298="","", H298/(1-M310))</f>
        <v/>
      </c>
      <c r="J298" s="990" t="str" cm="1">
        <f t="array" ref="J298">IF(C298="","",_xlfn._xlws.FILTER(Products!C282:C777,Products!A282:A777=C298,""))</f>
        <v/>
      </c>
      <c r="K298" s="1960"/>
      <c r="L298" s="1960"/>
      <c r="M298" s="1961"/>
      <c r="N298" s="281"/>
      <c r="O298" s="1930"/>
      <c r="P298" s="1931"/>
      <c r="Q298" s="281"/>
      <c r="R298" s="1027"/>
      <c r="S298" s="386"/>
      <c r="T298" s="1146"/>
      <c r="U298" s="1146"/>
    </row>
    <row r="299" spans="2:21" ht="18.75" hidden="1" customHeight="1" outlineLevel="1" thickBot="1">
      <c r="B299" s="692"/>
      <c r="C299" s="1054"/>
      <c r="D299" s="1055"/>
      <c r="E299" s="1055"/>
      <c r="F299" s="120"/>
      <c r="G299" s="529"/>
      <c r="H299" s="1008"/>
      <c r="I299" s="968" t="str">
        <f>IF(F299="","", H299/(1-M310))</f>
        <v/>
      </c>
      <c r="J299" s="1130" t="str" cm="1">
        <f t="array" ref="J299">IF(C299="","",_xlfn._xlws.FILTER(Products!C283:C778,Products!A283:A778=C299,""))</f>
        <v/>
      </c>
      <c r="K299" s="1962"/>
      <c r="L299" s="1962"/>
      <c r="M299" s="1963"/>
      <c r="N299" s="281"/>
      <c r="O299" s="1932"/>
      <c r="P299" s="1933"/>
      <c r="Q299" s="281"/>
      <c r="R299" s="1028"/>
      <c r="S299" s="386"/>
      <c r="T299" s="1146"/>
      <c r="U299" s="1146"/>
    </row>
    <row r="300" spans="2:21" ht="18.75" hidden="1" customHeight="1" outlineLevel="1">
      <c r="B300" s="1940" t="s">
        <v>112</v>
      </c>
      <c r="C300" s="1080"/>
      <c r="D300" s="1081"/>
      <c r="E300" s="1081"/>
      <c r="F300" s="1102"/>
      <c r="G300" s="1005"/>
      <c r="H300" s="1009" t="str">
        <f t="shared" ref="H300:H306" si="140">IF(F300="","",F300*G300)</f>
        <v/>
      </c>
      <c r="I300" s="966" t="str">
        <f>IF(F300="","", H300/(1-M310))</f>
        <v/>
      </c>
      <c r="J300" s="992"/>
      <c r="K300" s="1956"/>
      <c r="L300" s="1956"/>
      <c r="M300" s="1957"/>
      <c r="N300" s="281"/>
      <c r="O300" s="1923"/>
      <c r="P300" s="1924"/>
      <c r="Q300" s="281"/>
      <c r="R300" s="1025"/>
      <c r="S300" s="386"/>
      <c r="T300" s="1146"/>
      <c r="U300" s="1146"/>
    </row>
    <row r="301" spans="2:21" ht="18.75" hidden="1" customHeight="1" outlineLevel="1">
      <c r="B301" s="1941"/>
      <c r="C301" s="1073"/>
      <c r="D301" s="1074"/>
      <c r="E301" s="1074"/>
      <c r="F301" s="1036"/>
      <c r="G301" s="1003"/>
      <c r="H301" s="975" t="str">
        <f t="shared" si="140"/>
        <v/>
      </c>
      <c r="I301" s="959" t="str">
        <f>IF(F301="","", H301/(1-M310))</f>
        <v/>
      </c>
      <c r="J301" s="993"/>
      <c r="K301" s="1958"/>
      <c r="L301" s="1958"/>
      <c r="M301" s="1959"/>
      <c r="N301" s="281"/>
      <c r="O301" s="1930"/>
      <c r="P301" s="1931"/>
      <c r="Q301" s="281"/>
      <c r="R301" s="1026"/>
      <c r="S301" s="386"/>
      <c r="T301" s="1146"/>
      <c r="U301" s="1146"/>
    </row>
    <row r="302" spans="2:21" ht="18.75" hidden="1" customHeight="1" outlineLevel="1">
      <c r="B302" s="692"/>
      <c r="C302" s="1058"/>
      <c r="D302" s="1059"/>
      <c r="E302" s="1059"/>
      <c r="F302" s="1103"/>
      <c r="G302" s="1004"/>
      <c r="H302" s="976" t="str">
        <f t="shared" si="140"/>
        <v/>
      </c>
      <c r="I302" s="958" t="str">
        <f>IF(F302="","", H302/(1-M310))</f>
        <v/>
      </c>
      <c r="J302" s="994"/>
      <c r="K302" s="1960"/>
      <c r="L302" s="1960"/>
      <c r="M302" s="1961"/>
      <c r="N302" s="281"/>
      <c r="O302" s="1932"/>
      <c r="P302" s="1933"/>
      <c r="Q302" s="281"/>
      <c r="R302" s="1027"/>
      <c r="S302" s="386"/>
      <c r="T302" s="1146"/>
      <c r="U302" s="1146"/>
    </row>
    <row r="303" spans="2:21" ht="18.75" hidden="1" customHeight="1" outlineLevel="1" thickBot="1">
      <c r="B303" s="692"/>
      <c r="C303" s="1054"/>
      <c r="D303" s="1055"/>
      <c r="E303" s="1055"/>
      <c r="F303" s="1012"/>
      <c r="G303" s="529"/>
      <c r="H303" s="1008" t="str">
        <f t="shared" si="140"/>
        <v/>
      </c>
      <c r="I303" s="968" t="str">
        <f>IF(F303="","", H303/(1-M310))</f>
        <v/>
      </c>
      <c r="J303" s="995"/>
      <c r="K303" s="1962"/>
      <c r="L303" s="1962"/>
      <c r="M303" s="1963"/>
      <c r="N303" s="281"/>
      <c r="O303" s="1923"/>
      <c r="P303" s="1924"/>
      <c r="Q303" s="281"/>
      <c r="R303" s="1028"/>
      <c r="S303" s="386"/>
      <c r="T303" s="1146"/>
      <c r="U303" s="1146"/>
    </row>
    <row r="304" spans="2:21" ht="18.75" hidden="1" customHeight="1" outlineLevel="1">
      <c r="B304" s="969" t="s">
        <v>1373</v>
      </c>
      <c r="C304" s="327" t="s">
        <v>1373</v>
      </c>
      <c r="D304" s="1076"/>
      <c r="E304" s="1076"/>
      <c r="F304" s="1100">
        <f>IFERROR(IF(C304="","",VLOOKUP(C304,ProductLookup,2,FALSE)),0)</f>
        <v>150</v>
      </c>
      <c r="G304" s="1005"/>
      <c r="H304" s="1009">
        <f t="shared" si="140"/>
        <v>0</v>
      </c>
      <c r="I304" s="966">
        <f>IF(F304="","", H304/(1-N1006))</f>
        <v>0</v>
      </c>
      <c r="J304" s="996"/>
      <c r="K304" s="1934"/>
      <c r="L304" s="1934"/>
      <c r="M304" s="1935"/>
      <c r="N304" s="281"/>
      <c r="O304" s="1930"/>
      <c r="P304" s="1931"/>
      <c r="Q304" s="281"/>
      <c r="R304" s="1025"/>
      <c r="S304" s="386"/>
      <c r="T304" s="1146"/>
      <c r="U304" s="1146"/>
    </row>
    <row r="305" spans="2:21" ht="18.75" hidden="1" customHeight="1" outlineLevel="1">
      <c r="B305" s="970" t="s">
        <v>100</v>
      </c>
      <c r="C305" s="1064" t="s">
        <v>59</v>
      </c>
      <c r="D305" s="1065"/>
      <c r="E305" s="1065"/>
      <c r="F305" s="1101">
        <f>IFERROR(IF(C305="","",VLOOKUP(C305,ProductLookup,2,FALSE)),0)</f>
        <v>20</v>
      </c>
      <c r="G305" s="1003"/>
      <c r="H305" s="975">
        <f t="shared" si="140"/>
        <v>0</v>
      </c>
      <c r="I305" s="959">
        <f>IF(F305="","", H305/(1-M310))</f>
        <v>0</v>
      </c>
      <c r="J305" s="997"/>
      <c r="K305" s="1936"/>
      <c r="L305" s="1936"/>
      <c r="M305" s="1937"/>
      <c r="N305" s="281"/>
      <c r="O305" s="1932"/>
      <c r="P305" s="1933"/>
      <c r="Q305" s="281"/>
      <c r="R305" s="1026"/>
      <c r="S305" s="386"/>
      <c r="T305" s="1146"/>
      <c r="U305" s="1146"/>
    </row>
    <row r="306" spans="2:21" ht="18.75" hidden="1" customHeight="1" outlineLevel="1">
      <c r="B306" s="967" t="s">
        <v>102</v>
      </c>
      <c r="C306" s="1067" t="s">
        <v>103</v>
      </c>
      <c r="D306" s="1068"/>
      <c r="E306" s="1068"/>
      <c r="F306" s="324">
        <f>IFERROR(IF(C306="","",VLOOKUP(C306,ProductLookup,2,FALSE)),0)</f>
        <v>250</v>
      </c>
      <c r="G306" s="1004"/>
      <c r="H306" s="976">
        <f t="shared" si="140"/>
        <v>0</v>
      </c>
      <c r="I306" s="958">
        <f>IF(F306="","", H306/(1-M310))</f>
        <v>0</v>
      </c>
      <c r="J306" s="998"/>
      <c r="K306" s="1938"/>
      <c r="L306" s="1938"/>
      <c r="M306" s="1939"/>
      <c r="O306" s="1923"/>
      <c r="P306" s="1924"/>
      <c r="R306" s="1027"/>
      <c r="T306" s="1146"/>
      <c r="U306" s="1146"/>
    </row>
    <row r="307" spans="2:21" ht="18.75" hidden="1" customHeight="1" outlineLevel="1" thickBot="1">
      <c r="B307" s="971"/>
      <c r="C307" s="1070" t="s">
        <v>105</v>
      </c>
      <c r="D307" s="1071"/>
      <c r="E307" s="1071"/>
      <c r="F307" s="120">
        <f>IFERROR(IF(C307="","",VLOOKUP(C307,ProductLookup,2,FALSE)),0)</f>
        <v>500</v>
      </c>
      <c r="G307" s="529"/>
      <c r="H307" s="1008">
        <f>IF(F307="","",F307*G307)</f>
        <v>0</v>
      </c>
      <c r="I307" s="968">
        <f>IF(F307="","", H307/(1-M310))</f>
        <v>0</v>
      </c>
      <c r="J307" s="995"/>
      <c r="K307" s="1928"/>
      <c r="L307" s="1928"/>
      <c r="M307" s="1929"/>
      <c r="N307" s="281"/>
      <c r="O307" s="1930"/>
      <c r="P307" s="1931"/>
      <c r="Q307" s="281"/>
      <c r="R307" s="1028"/>
      <c r="S307" s="386"/>
      <c r="T307" s="1146"/>
      <c r="U307" s="1146"/>
    </row>
    <row r="308" spans="2:21" ht="18.75" hidden="1" customHeight="1" outlineLevel="1" thickBot="1">
      <c r="B308" s="281"/>
      <c r="C308" s="281"/>
      <c r="D308" s="281"/>
      <c r="F308" s="293"/>
      <c r="G308" s="696" t="s">
        <v>26</v>
      </c>
      <c r="H308" s="355"/>
      <c r="I308" s="698"/>
      <c r="J308" s="367"/>
      <c r="K308" s="367"/>
      <c r="L308" s="544"/>
      <c r="M308" s="544"/>
      <c r="N308" s="281"/>
      <c r="O308" s="1932"/>
      <c r="P308" s="1933"/>
      <c r="Q308" s="281"/>
      <c r="S308" s="386"/>
      <c r="T308" s="1146"/>
      <c r="U308" s="1146"/>
    </row>
    <row r="309" spans="2:21" ht="18.75" hidden="1" customHeight="1" outlineLevel="1">
      <c r="B309" s="281"/>
      <c r="C309" s="281"/>
      <c r="D309" s="281"/>
      <c r="F309" s="281"/>
      <c r="G309" s="358" t="s">
        <v>29</v>
      </c>
      <c r="H309" s="1022">
        <f>SUM(H277:H308)</f>
        <v>0</v>
      </c>
      <c r="I309" s="534">
        <f>SUM(H278:H307)</f>
        <v>0</v>
      </c>
      <c r="J309" s="367"/>
      <c r="K309" s="1032" t="s">
        <v>113</v>
      </c>
      <c r="L309" s="283"/>
      <c r="M309" s="1032" t="s">
        <v>1429</v>
      </c>
      <c r="O309" s="1923"/>
      <c r="P309" s="1924"/>
      <c r="S309" s="386"/>
      <c r="T309" s="1146"/>
      <c r="U309" s="1146"/>
    </row>
    <row r="310" spans="2:21" ht="18.75" hidden="1" customHeight="1" outlineLevel="1" thickBot="1">
      <c r="B310" s="281"/>
      <c r="C310" s="281"/>
      <c r="D310" s="281"/>
      <c r="F310" s="281"/>
      <c r="G310" s="853" t="s">
        <v>63</v>
      </c>
      <c r="H310" s="854"/>
      <c r="I310" s="535"/>
      <c r="J310" s="1024"/>
      <c r="K310" s="1033">
        <f>(H309/(1-M310))</f>
        <v>0</v>
      </c>
      <c r="L310" s="283"/>
      <c r="M310" s="1143">
        <v>0.45</v>
      </c>
      <c r="O310" s="1925"/>
      <c r="P310" s="1926"/>
      <c r="S310" s="386"/>
      <c r="T310" s="1146"/>
      <c r="U310" s="1146"/>
    </row>
    <row r="311" spans="2:21" ht="18.75" hidden="1" customHeight="1" outlineLevel="1" thickBot="1">
      <c r="B311" s="281"/>
      <c r="C311" s="281"/>
      <c r="D311" s="281"/>
      <c r="F311" s="294"/>
      <c r="G311" s="362" t="s">
        <v>109</v>
      </c>
      <c r="H311" s="122">
        <f>H310-H309</f>
        <v>0</v>
      </c>
      <c r="I311" s="536">
        <f>H310-H309</f>
        <v>0</v>
      </c>
      <c r="J311" s="282"/>
      <c r="K311" s="282"/>
      <c r="L311" s="1024"/>
      <c r="M311" s="1024"/>
      <c r="N311" s="281"/>
      <c r="O311" s="281"/>
      <c r="P311" s="281"/>
      <c r="Q311" s="281"/>
      <c r="S311" s="386"/>
      <c r="T311" s="1148"/>
      <c r="U311" s="961"/>
    </row>
    <row r="312" spans="2:21" ht="18.75" customHeight="1" collapsed="1">
      <c r="C312" s="1927" t="s">
        <v>1597</v>
      </c>
      <c r="D312" s="1927"/>
      <c r="E312" s="1927"/>
      <c r="I312" s="282"/>
      <c r="J312" s="359"/>
      <c r="N312" s="281"/>
      <c r="O312" s="281"/>
      <c r="P312" s="281"/>
      <c r="Q312" s="281"/>
      <c r="S312" s="386"/>
      <c r="T312" s="1148"/>
      <c r="U312" s="961"/>
    </row>
    <row r="313" spans="2:21" ht="37.5" hidden="1" customHeight="1" outlineLevel="1" thickBot="1">
      <c r="B313" s="363" t="s">
        <v>1573</v>
      </c>
      <c r="C313" s="1948" t="s">
        <v>12</v>
      </c>
      <c r="D313" s="1949"/>
      <c r="E313" s="1950"/>
      <c r="F313" s="315" t="s">
        <v>13</v>
      </c>
      <c r="G313" s="955" t="s">
        <v>14</v>
      </c>
      <c r="H313" s="956" t="s">
        <v>95</v>
      </c>
      <c r="I313" s="956" t="s">
        <v>96</v>
      </c>
      <c r="J313" s="957" t="s">
        <v>97</v>
      </c>
      <c r="K313" s="1951" t="s">
        <v>98</v>
      </c>
      <c r="L313" s="1952"/>
      <c r="M313" s="1953"/>
      <c r="N313" s="281"/>
      <c r="O313" s="1954" t="s">
        <v>1396</v>
      </c>
      <c r="P313" s="1955"/>
    </row>
    <row r="314" spans="2:21" ht="18.75" hidden="1" customHeight="1" outlineLevel="1">
      <c r="B314" s="691"/>
      <c r="C314" s="1089"/>
      <c r="D314" s="1127"/>
      <c r="E314" s="1128"/>
      <c r="F314" s="1100"/>
      <c r="G314" s="1005"/>
      <c r="H314" s="1009" t="str">
        <f t="shared" ref="H314:H334" si="141">IF(F314="","",F314*G314)</f>
        <v/>
      </c>
      <c r="I314" s="966" t="str">
        <f>IF(F314="","", H314/(1-M346))</f>
        <v/>
      </c>
      <c r="J314" s="1129" t="str" cm="1">
        <f t="array" ref="J314">IF(C314="","",_xlfn._xlws.FILTER(Products!C298:C793,Products!A298:A793=C314,""))</f>
        <v/>
      </c>
      <c r="K314" s="1934"/>
      <c r="L314" s="1934"/>
      <c r="M314" s="1935"/>
      <c r="N314" s="281"/>
      <c r="O314" s="1942" t="s">
        <v>1490</v>
      </c>
      <c r="P314" s="1943"/>
    </row>
    <row r="315" spans="2:21" ht="18.75" hidden="1" customHeight="1" outlineLevel="1">
      <c r="B315" s="692"/>
      <c r="C315" s="1090"/>
      <c r="D315" s="1057"/>
      <c r="E315" s="1105"/>
      <c r="F315" s="1101"/>
      <c r="G315" s="1003"/>
      <c r="H315" s="975" t="str">
        <f t="shared" si="141"/>
        <v/>
      </c>
      <c r="I315" s="959" t="str">
        <f>IF(F315="","", H315/(1-M346))</f>
        <v/>
      </c>
      <c r="J315" s="991" t="str" cm="1">
        <f t="array" ref="J315">IF(C315="","",_xlfn._xlws.FILTER(Products!C299:C794,Products!A299:A794=C315,""))</f>
        <v/>
      </c>
      <c r="K315" s="1936"/>
      <c r="L315" s="1936"/>
      <c r="M315" s="1937"/>
      <c r="N315" s="281"/>
      <c r="O315" s="1944"/>
      <c r="P315" s="1945"/>
    </row>
    <row r="316" spans="2:21" ht="18.75" hidden="1" customHeight="1" outlineLevel="1">
      <c r="B316" s="692"/>
      <c r="C316" s="1058"/>
      <c r="D316" s="1059"/>
      <c r="E316" s="1059"/>
      <c r="F316" s="324"/>
      <c r="G316" s="1004"/>
      <c r="H316" s="976" t="str">
        <f t="shared" si="141"/>
        <v/>
      </c>
      <c r="I316" s="958" t="str">
        <f>IF(F316="","", H316/(1-M346))</f>
        <v/>
      </c>
      <c r="J316" s="990" t="str" cm="1">
        <f t="array" ref="J316">IF(C316="","",_xlfn._xlws.FILTER(Products!C300:C795,Products!A300:A795=C316,""))</f>
        <v/>
      </c>
      <c r="K316" s="1938"/>
      <c r="L316" s="1938"/>
      <c r="M316" s="1939"/>
      <c r="N316" s="281"/>
      <c r="O316" s="1944"/>
      <c r="P316" s="1945"/>
    </row>
    <row r="317" spans="2:21" ht="18.75" hidden="1" customHeight="1" outlineLevel="1" thickBot="1">
      <c r="B317" s="692"/>
      <c r="C317" s="1061"/>
      <c r="D317" s="1062"/>
      <c r="E317" s="1062"/>
      <c r="F317" s="1101"/>
      <c r="G317" s="1003"/>
      <c r="H317" s="975" t="str">
        <f t="shared" si="141"/>
        <v/>
      </c>
      <c r="I317" s="959" t="str">
        <f>IF(F317="","", H317/(1-M346))</f>
        <v/>
      </c>
      <c r="J317" s="991" t="str" cm="1">
        <f t="array" ref="J317">IF(C317="","",_xlfn._xlws.FILTER(Products!C301:C796,Products!A301:A796=C317,""))</f>
        <v/>
      </c>
      <c r="K317" s="1936"/>
      <c r="L317" s="1936"/>
      <c r="M317" s="1937"/>
      <c r="N317" s="281"/>
      <c r="O317" s="1944"/>
      <c r="P317" s="1945"/>
    </row>
    <row r="318" spans="2:21" ht="18.75" hidden="1" customHeight="1" outlineLevel="1">
      <c r="B318" s="692"/>
      <c r="C318" s="1058"/>
      <c r="D318" s="1059"/>
      <c r="E318" s="1059"/>
      <c r="F318" s="324"/>
      <c r="G318" s="1004"/>
      <c r="H318" s="976" t="str">
        <f t="shared" si="141"/>
        <v/>
      </c>
      <c r="I318" s="958" t="str">
        <f>IF(F318="","", H318/(1-M346))</f>
        <v/>
      </c>
      <c r="J318" s="990" t="str" cm="1">
        <f t="array" ref="J318">IF(C318="","",_xlfn._xlws.FILTER(Products!C302:C797,Products!A302:A797=C318,""))</f>
        <v/>
      </c>
      <c r="K318" s="1938"/>
      <c r="L318" s="1938"/>
      <c r="M318" s="1939"/>
      <c r="N318" s="281"/>
      <c r="O318" s="1946"/>
      <c r="P318" s="1947"/>
    </row>
    <row r="319" spans="2:21" ht="18.75" hidden="1" customHeight="1" outlineLevel="1">
      <c r="B319" s="692"/>
      <c r="C319" s="1061"/>
      <c r="D319" s="1062"/>
      <c r="E319" s="1062"/>
      <c r="F319" s="1101"/>
      <c r="G319" s="1003"/>
      <c r="H319" s="975" t="str">
        <f t="shared" si="141"/>
        <v/>
      </c>
      <c r="I319" s="959" t="str">
        <f>IF(F319="","", H319/(1-M346))</f>
        <v/>
      </c>
      <c r="J319" s="991"/>
      <c r="K319" s="1936"/>
      <c r="L319" s="1936"/>
      <c r="M319" s="1937"/>
      <c r="N319" s="281"/>
      <c r="O319" s="1930"/>
      <c r="P319" s="1931"/>
    </row>
    <row r="320" spans="2:21" ht="18.75" hidden="1" customHeight="1" outlineLevel="1">
      <c r="B320" s="692"/>
      <c r="C320" s="1058"/>
      <c r="D320" s="1059"/>
      <c r="E320" s="1059"/>
      <c r="F320" s="324"/>
      <c r="G320" s="1004"/>
      <c r="H320" s="976" t="str">
        <f t="shared" si="141"/>
        <v/>
      </c>
      <c r="I320" s="958" t="str">
        <f>IF(F320="","", H320/(1-M346))</f>
        <v/>
      </c>
      <c r="J320" s="990" t="str" cm="1">
        <f t="array" ref="J320">IF(C320="","",_xlfn._xlws.FILTER(Products!C304:C799,Products!A304:A799=C320,""))</f>
        <v/>
      </c>
      <c r="K320" s="1938"/>
      <c r="L320" s="1938"/>
      <c r="M320" s="1939"/>
      <c r="N320" s="281"/>
      <c r="O320" s="1932"/>
      <c r="P320" s="1933"/>
    </row>
    <row r="321" spans="2:16" ht="18.75" hidden="1" customHeight="1" outlineLevel="1">
      <c r="B321" s="692"/>
      <c r="C321" s="1061"/>
      <c r="D321" s="1062"/>
      <c r="E321" s="1062"/>
      <c r="F321" s="1101"/>
      <c r="G321" s="1003"/>
      <c r="H321" s="975" t="str">
        <f t="shared" si="141"/>
        <v/>
      </c>
      <c r="I321" s="959" t="str">
        <f>IF(F321="","", H321/(1-M346))</f>
        <v/>
      </c>
      <c r="J321" s="991" t="str" cm="1">
        <f t="array" ref="J321">IF(C321="","",_xlfn._xlws.FILTER(Products!C305:C800,Products!A305:A800=C321,""))</f>
        <v/>
      </c>
      <c r="K321" s="1936"/>
      <c r="L321" s="1936"/>
      <c r="M321" s="1937"/>
      <c r="N321" s="281"/>
      <c r="O321" s="1923"/>
      <c r="P321" s="1924"/>
    </row>
    <row r="322" spans="2:16" ht="18.75" hidden="1" customHeight="1" outlineLevel="1">
      <c r="B322" s="692"/>
      <c r="C322" s="1058"/>
      <c r="D322" s="1059"/>
      <c r="E322" s="1059"/>
      <c r="F322" s="324"/>
      <c r="G322" s="1004"/>
      <c r="H322" s="976" t="str">
        <f t="shared" si="141"/>
        <v/>
      </c>
      <c r="I322" s="958" t="str">
        <f>IF(F322="","", H322/(1-M346))</f>
        <v/>
      </c>
      <c r="J322" s="990" t="str" cm="1">
        <f t="array" ref="J322">IF(C322="","",_xlfn._xlws.FILTER(Products!C306:C801,Products!A306:A801=C322,""))</f>
        <v/>
      </c>
      <c r="K322" s="1938"/>
      <c r="L322" s="1938"/>
      <c r="M322" s="1939"/>
      <c r="N322" s="281"/>
      <c r="O322" s="1930"/>
      <c r="P322" s="1931"/>
    </row>
    <row r="323" spans="2:16" ht="18.75" hidden="1" customHeight="1" outlineLevel="1">
      <c r="B323" s="692"/>
      <c r="C323" s="1061"/>
      <c r="D323" s="1062"/>
      <c r="E323" s="1062"/>
      <c r="F323" s="1101"/>
      <c r="G323" s="1003"/>
      <c r="H323" s="975" t="str">
        <f t="shared" si="141"/>
        <v/>
      </c>
      <c r="I323" s="959" t="str">
        <f>IF(F323="","", H323/(1-M346))</f>
        <v/>
      </c>
      <c r="J323" s="991" t="str" cm="1">
        <f t="array" ref="J323">IF(C323="","",_xlfn._xlws.FILTER(Products!C307:C802,Products!A307:A802=C323,""))</f>
        <v/>
      </c>
      <c r="K323" s="1936"/>
      <c r="L323" s="1936"/>
      <c r="M323" s="1937"/>
      <c r="N323" s="281"/>
      <c r="O323" s="1932"/>
      <c r="P323" s="1933"/>
    </row>
    <row r="324" spans="2:16" ht="18.75" hidden="1" customHeight="1" outlineLevel="1">
      <c r="B324" s="692"/>
      <c r="C324" s="1058"/>
      <c r="D324" s="1059"/>
      <c r="E324" s="1059"/>
      <c r="F324" s="324"/>
      <c r="G324" s="1004"/>
      <c r="H324" s="976" t="str">
        <f t="shared" si="141"/>
        <v/>
      </c>
      <c r="I324" s="958" t="str">
        <f>IF(F324="","", H324/(1-M346))</f>
        <v/>
      </c>
      <c r="J324" s="990" t="str" cm="1">
        <f t="array" ref="J324">IF(C324="","",_xlfn._xlws.FILTER(Products!C308:C803,Products!A308:A803=C324,""))</f>
        <v/>
      </c>
      <c r="K324" s="1938"/>
      <c r="L324" s="1938"/>
      <c r="M324" s="1939"/>
      <c r="N324" s="281"/>
      <c r="O324" s="1923"/>
      <c r="P324" s="1924"/>
    </row>
    <row r="325" spans="2:16" ht="18.75" hidden="1" customHeight="1" outlineLevel="1">
      <c r="B325" s="692"/>
      <c r="C325" s="1061"/>
      <c r="D325" s="1062"/>
      <c r="E325" s="1062"/>
      <c r="F325" s="1101"/>
      <c r="G325" s="1003"/>
      <c r="H325" s="975" t="str">
        <f t="shared" si="141"/>
        <v/>
      </c>
      <c r="I325" s="959" t="str">
        <f>IF(F325="","", H325/(1-M346))</f>
        <v/>
      </c>
      <c r="J325" s="991" t="str" cm="1">
        <f t="array" ref="J325">IF(C325="","",_xlfn._xlws.FILTER(Products!C309:C804,Products!A309:A804=C325,""))</f>
        <v/>
      </c>
      <c r="K325" s="1936"/>
      <c r="L325" s="1936"/>
      <c r="M325" s="1937"/>
      <c r="N325" s="281"/>
      <c r="O325" s="1930"/>
      <c r="P325" s="1931"/>
    </row>
    <row r="326" spans="2:16" ht="18.75" hidden="1" customHeight="1" outlineLevel="1">
      <c r="B326" s="692"/>
      <c r="C326" s="1058"/>
      <c r="D326" s="1059"/>
      <c r="E326" s="1059"/>
      <c r="F326" s="324"/>
      <c r="G326" s="1004"/>
      <c r="H326" s="976" t="str">
        <f t="shared" si="141"/>
        <v/>
      </c>
      <c r="I326" s="958" t="str">
        <f>IF(F326="","", H326/(1-M346))</f>
        <v/>
      </c>
      <c r="J326" s="990" t="str" cm="1">
        <f t="array" ref="J326">IF(C326="","",_xlfn._xlws.FILTER(Products!C310:C805,Products!A310:A805=C326,""))</f>
        <v/>
      </c>
      <c r="K326" s="1938"/>
      <c r="L326" s="1938"/>
      <c r="M326" s="1939"/>
      <c r="N326" s="281"/>
      <c r="O326" s="1932"/>
      <c r="P326" s="1933"/>
    </row>
    <row r="327" spans="2:16" ht="18.75" hidden="1" customHeight="1" outlineLevel="1">
      <c r="B327" s="692"/>
      <c r="C327" s="1061"/>
      <c r="D327" s="1062"/>
      <c r="E327" s="1062"/>
      <c r="F327" s="1101"/>
      <c r="G327" s="1003"/>
      <c r="H327" s="975" t="str">
        <f t="shared" si="141"/>
        <v/>
      </c>
      <c r="I327" s="959" t="str">
        <f>IF(F327="","", H327/(1-M346))</f>
        <v/>
      </c>
      <c r="J327" s="991" t="str" cm="1">
        <f t="array" ref="J327">IF(C327="","",_xlfn._xlws.FILTER(Products!C311:C806,Products!A311:A806=C327,""))</f>
        <v/>
      </c>
      <c r="K327" s="1936"/>
      <c r="L327" s="1936"/>
      <c r="M327" s="1937"/>
      <c r="N327" s="281"/>
      <c r="O327" s="1923"/>
      <c r="P327" s="1924"/>
    </row>
    <row r="328" spans="2:16" ht="18.75" hidden="1" customHeight="1" outlineLevel="1">
      <c r="B328" s="692"/>
      <c r="C328" s="1058"/>
      <c r="D328" s="1059"/>
      <c r="E328" s="1059"/>
      <c r="F328" s="324"/>
      <c r="G328" s="1004"/>
      <c r="H328" s="976" t="str">
        <f t="shared" si="141"/>
        <v/>
      </c>
      <c r="I328" s="958" t="str">
        <f>IF(F328="","", H328/(1-M346))</f>
        <v/>
      </c>
      <c r="J328" s="990"/>
      <c r="K328" s="1938"/>
      <c r="L328" s="1938"/>
      <c r="M328" s="1939"/>
      <c r="N328" s="281"/>
      <c r="O328" s="1930"/>
      <c r="P328" s="1931"/>
    </row>
    <row r="329" spans="2:16" ht="18.75" hidden="1" customHeight="1" outlineLevel="1">
      <c r="B329" s="692"/>
      <c r="C329" s="1061"/>
      <c r="D329" s="1062"/>
      <c r="E329" s="1062"/>
      <c r="F329" s="1101"/>
      <c r="G329" s="1003"/>
      <c r="H329" s="975" t="str">
        <f t="shared" si="141"/>
        <v/>
      </c>
      <c r="I329" s="959" t="str">
        <f>IF(F329="","", H329/(1-M346))</f>
        <v/>
      </c>
      <c r="J329" s="991" t="str" cm="1">
        <f t="array" ref="J329">IF(C329="","",_xlfn._xlws.FILTER(Products!C313:C808,Products!A313:A808=C329,""))</f>
        <v/>
      </c>
      <c r="K329" s="1936"/>
      <c r="L329" s="1936"/>
      <c r="M329" s="1937"/>
      <c r="N329" s="281"/>
      <c r="O329" s="1932"/>
      <c r="P329" s="1933"/>
    </row>
    <row r="330" spans="2:16" ht="18.75" hidden="1" customHeight="1" outlineLevel="1">
      <c r="B330" s="692"/>
      <c r="C330" s="1058"/>
      <c r="D330" s="1059"/>
      <c r="E330" s="1059"/>
      <c r="F330" s="324"/>
      <c r="G330" s="1004"/>
      <c r="H330" s="976" t="str">
        <f t="shared" si="141"/>
        <v/>
      </c>
      <c r="I330" s="958" t="str">
        <f>IF(F330="","", H330/(1-M346))</f>
        <v/>
      </c>
      <c r="J330" s="990" t="str" cm="1">
        <f t="array" ref="J330">IF(C330="","",_xlfn._xlws.FILTER(Products!C314:C809,Products!A314:A809=C330,""))</f>
        <v/>
      </c>
      <c r="K330" s="1938"/>
      <c r="L330" s="1938"/>
      <c r="M330" s="1939"/>
      <c r="N330" s="281"/>
      <c r="O330" s="1923"/>
      <c r="P330" s="1924"/>
    </row>
    <row r="331" spans="2:16" ht="18.75" hidden="1" customHeight="1" outlineLevel="1">
      <c r="B331" s="692"/>
      <c r="C331" s="1061"/>
      <c r="D331" s="1062"/>
      <c r="E331" s="1062"/>
      <c r="F331" s="1101"/>
      <c r="G331" s="1003"/>
      <c r="H331" s="975" t="str">
        <f t="shared" si="141"/>
        <v/>
      </c>
      <c r="I331" s="959" t="str">
        <f>IF(F331="","", H331/(1-M346))</f>
        <v/>
      </c>
      <c r="J331" s="991" t="str" cm="1">
        <f t="array" ref="J331">IF(C331="","",_xlfn._xlws.FILTER(Products!C315:C810,Products!A315:A810=C331,""))</f>
        <v/>
      </c>
      <c r="K331" s="1936"/>
      <c r="L331" s="1936"/>
      <c r="M331" s="1937"/>
      <c r="N331" s="281"/>
      <c r="O331" s="1930"/>
      <c r="P331" s="1931"/>
    </row>
    <row r="332" spans="2:16" ht="18.75" hidden="1" customHeight="1" outlineLevel="1">
      <c r="B332" s="692"/>
      <c r="C332" s="1058"/>
      <c r="D332" s="1059"/>
      <c r="E332" s="1059"/>
      <c r="F332" s="324"/>
      <c r="G332" s="1004"/>
      <c r="H332" s="976" t="str">
        <f t="shared" si="141"/>
        <v/>
      </c>
      <c r="I332" s="958" t="str">
        <f>IF(F332="","", H332/(1-M346))</f>
        <v/>
      </c>
      <c r="J332" s="990" t="str" cm="1">
        <f t="array" ref="J332">IF(C332="","",_xlfn._xlws.FILTER(Products!C316:C811,Products!A316:A811=C332,""))</f>
        <v/>
      </c>
      <c r="K332" s="1938"/>
      <c r="L332" s="1938"/>
      <c r="M332" s="1939"/>
      <c r="N332" s="281"/>
      <c r="O332" s="1932"/>
      <c r="P332" s="1933"/>
    </row>
    <row r="333" spans="2:16" ht="18.75" hidden="1" customHeight="1" outlineLevel="1">
      <c r="B333" s="692"/>
      <c r="C333" s="1061"/>
      <c r="D333" s="1062"/>
      <c r="E333" s="1062"/>
      <c r="F333" s="1101"/>
      <c r="G333" s="1003"/>
      <c r="H333" s="975" t="str">
        <f t="shared" si="141"/>
        <v/>
      </c>
      <c r="I333" s="959" t="str">
        <f>IF(F333="","", H333/(1-M346))</f>
        <v/>
      </c>
      <c r="J333" s="991" t="str" cm="1">
        <f t="array" ref="J333">IF(C333="","",_xlfn._xlws.FILTER(Products!C317:C812,Products!A317:A812=C333,""))</f>
        <v/>
      </c>
      <c r="K333" s="1936"/>
      <c r="L333" s="1936"/>
      <c r="M333" s="1937"/>
      <c r="N333" s="281"/>
      <c r="O333" s="1923"/>
      <c r="P333" s="1924"/>
    </row>
    <row r="334" spans="2:16" ht="18.75" hidden="1" customHeight="1" outlineLevel="1">
      <c r="B334" s="692"/>
      <c r="C334" s="1058"/>
      <c r="D334" s="1059"/>
      <c r="E334" s="1059"/>
      <c r="F334" s="324"/>
      <c r="G334" s="1004"/>
      <c r="H334" s="976" t="str">
        <f t="shared" si="141"/>
        <v/>
      </c>
      <c r="I334" s="958" t="str">
        <f>IF(F334="","", H334/(1-M346))</f>
        <v/>
      </c>
      <c r="J334" s="990" t="str" cm="1">
        <f t="array" ref="J334">IF(C334="","",_xlfn._xlws.FILTER(Products!C318:C813,Products!A318:A813=C334,""))</f>
        <v/>
      </c>
      <c r="K334" s="1938"/>
      <c r="L334" s="1938"/>
      <c r="M334" s="1939"/>
      <c r="N334" s="281"/>
      <c r="O334" s="1930"/>
      <c r="P334" s="1931"/>
    </row>
    <row r="335" spans="2:16" ht="18.75" hidden="1" customHeight="1" outlineLevel="1" thickBot="1">
      <c r="B335" s="692"/>
      <c r="C335" s="1054"/>
      <c r="D335" s="1055"/>
      <c r="E335" s="1055"/>
      <c r="F335" s="120"/>
      <c r="G335" s="529"/>
      <c r="H335" s="1008"/>
      <c r="I335" s="968" t="str">
        <f>IF(F335="","", H335/(1-M346))</f>
        <v/>
      </c>
      <c r="J335" s="1130" t="str" cm="1">
        <f t="array" ref="J335">IF(C335="","",_xlfn._xlws.FILTER(Products!C319:C814,Products!A319:A814=C335,""))</f>
        <v/>
      </c>
      <c r="K335" s="1928"/>
      <c r="L335" s="1928"/>
      <c r="M335" s="1929"/>
      <c r="N335" s="281"/>
      <c r="O335" s="1932"/>
      <c r="P335" s="1933"/>
    </row>
    <row r="336" spans="2:16" ht="18.75" hidden="1" customHeight="1" outlineLevel="1">
      <c r="B336" s="1940" t="s">
        <v>112</v>
      </c>
      <c r="C336" s="1080"/>
      <c r="D336" s="1081"/>
      <c r="E336" s="1081"/>
      <c r="F336" s="1102"/>
      <c r="G336" s="1005"/>
      <c r="H336" s="1009" t="str">
        <f t="shared" ref="H336:H342" si="142">IF(F336="","",F336*G336)</f>
        <v/>
      </c>
      <c r="I336" s="966" t="str">
        <f>IF(F336="","", H336/(1-M346))</f>
        <v/>
      </c>
      <c r="J336" s="992"/>
      <c r="K336" s="1934"/>
      <c r="L336" s="1934"/>
      <c r="M336" s="1935"/>
      <c r="N336" s="281"/>
      <c r="O336" s="1923"/>
      <c r="P336" s="1924"/>
    </row>
    <row r="337" spans="2:18" ht="18.75" hidden="1" customHeight="1" outlineLevel="1">
      <c r="B337" s="1941"/>
      <c r="C337" s="1073"/>
      <c r="D337" s="1074"/>
      <c r="E337" s="1074"/>
      <c r="F337" s="1036"/>
      <c r="G337" s="1003"/>
      <c r="H337" s="975" t="str">
        <f t="shared" si="142"/>
        <v/>
      </c>
      <c r="I337" s="959" t="str">
        <f>IF(F337="","", H337/(1-M346))</f>
        <v/>
      </c>
      <c r="J337" s="993"/>
      <c r="K337" s="1936"/>
      <c r="L337" s="1936"/>
      <c r="M337" s="1937"/>
      <c r="N337" s="281"/>
      <c r="O337" s="1930"/>
      <c r="P337" s="1931"/>
    </row>
    <row r="338" spans="2:18" ht="18.75" hidden="1" customHeight="1" outlineLevel="1">
      <c r="B338" s="692"/>
      <c r="C338" s="1058"/>
      <c r="D338" s="1059"/>
      <c r="E338" s="1059"/>
      <c r="F338" s="1103"/>
      <c r="G338" s="1004"/>
      <c r="H338" s="976" t="str">
        <f t="shared" si="142"/>
        <v/>
      </c>
      <c r="I338" s="958" t="str">
        <f>IF(F338="","", H338/(1-M346))</f>
        <v/>
      </c>
      <c r="J338" s="994"/>
      <c r="K338" s="1938"/>
      <c r="L338" s="1938"/>
      <c r="M338" s="1939"/>
      <c r="N338" s="281"/>
      <c r="O338" s="1932"/>
      <c r="P338" s="1933"/>
    </row>
    <row r="339" spans="2:18" ht="18.75" hidden="1" customHeight="1" outlineLevel="1" thickBot="1">
      <c r="B339" s="692"/>
      <c r="C339" s="1054"/>
      <c r="D339" s="1055"/>
      <c r="E339" s="1055"/>
      <c r="F339" s="1012"/>
      <c r="G339" s="529"/>
      <c r="H339" s="1008" t="str">
        <f t="shared" si="142"/>
        <v/>
      </c>
      <c r="I339" s="968" t="str">
        <f>IF(F339="","", H339/(1-M346))</f>
        <v/>
      </c>
      <c r="J339" s="995"/>
      <c r="K339" s="1928"/>
      <c r="L339" s="1928"/>
      <c r="M339" s="1929"/>
      <c r="N339" s="281"/>
      <c r="O339" s="1923"/>
      <c r="P339" s="1924"/>
    </row>
    <row r="340" spans="2:18" ht="18.75" hidden="1" customHeight="1" outlineLevel="1">
      <c r="B340" s="969" t="s">
        <v>1373</v>
      </c>
      <c r="C340" s="327" t="s">
        <v>1373</v>
      </c>
      <c r="D340" s="1076"/>
      <c r="E340" s="1076"/>
      <c r="F340" s="1100">
        <f>IFERROR(IF(C340="","",VLOOKUP(C340,ProductLookup,2,FALSE)),0)</f>
        <v>150</v>
      </c>
      <c r="G340" s="1005"/>
      <c r="H340" s="1009">
        <f t="shared" si="142"/>
        <v>0</v>
      </c>
      <c r="I340" s="966">
        <f>IF(F340="","", H340/(1-N1044))</f>
        <v>0</v>
      </c>
      <c r="J340" s="996"/>
      <c r="K340" s="1934"/>
      <c r="L340" s="1934"/>
      <c r="M340" s="1935"/>
      <c r="N340" s="281"/>
      <c r="O340" s="1930"/>
      <c r="P340" s="1931"/>
    </row>
    <row r="341" spans="2:18" ht="18.75" hidden="1" customHeight="1" outlineLevel="1">
      <c r="B341" s="970" t="s">
        <v>100</v>
      </c>
      <c r="C341" s="1064" t="s">
        <v>59</v>
      </c>
      <c r="D341" s="1065"/>
      <c r="E341" s="1065"/>
      <c r="F341" s="1101">
        <f>IFERROR(IF(C341="","",VLOOKUP(C341,ProductLookup,2,FALSE)),0)</f>
        <v>20</v>
      </c>
      <c r="G341" s="1003"/>
      <c r="H341" s="975">
        <f t="shared" si="142"/>
        <v>0</v>
      </c>
      <c r="I341" s="959">
        <f>IF(F341="","", H341/(1-M346))</f>
        <v>0</v>
      </c>
      <c r="J341" s="997"/>
      <c r="K341" s="1936"/>
      <c r="L341" s="1936"/>
      <c r="M341" s="1937"/>
      <c r="N341" s="281"/>
      <c r="O341" s="1932"/>
      <c r="P341" s="1933"/>
    </row>
    <row r="342" spans="2:18" ht="18.75" hidden="1" customHeight="1" outlineLevel="1">
      <c r="B342" s="967" t="s">
        <v>102</v>
      </c>
      <c r="C342" s="1067" t="s">
        <v>103</v>
      </c>
      <c r="D342" s="1068"/>
      <c r="E342" s="1068"/>
      <c r="F342" s="324">
        <f>IFERROR(IF(C342="","",VLOOKUP(C342,ProductLookup,2,FALSE)),0)</f>
        <v>250</v>
      </c>
      <c r="G342" s="1004"/>
      <c r="H342" s="976">
        <f t="shared" si="142"/>
        <v>0</v>
      </c>
      <c r="I342" s="958">
        <f>IF(F342="","", H342/(1-M346))</f>
        <v>0</v>
      </c>
      <c r="J342" s="998"/>
      <c r="K342" s="1938"/>
      <c r="L342" s="1938"/>
      <c r="M342" s="1939"/>
      <c r="O342" s="1923"/>
      <c r="P342" s="1924"/>
    </row>
    <row r="343" spans="2:18" ht="18.75" hidden="1" customHeight="1" outlineLevel="1" thickBot="1">
      <c r="B343" s="971"/>
      <c r="C343" s="1070" t="s">
        <v>105</v>
      </c>
      <c r="D343" s="1071"/>
      <c r="E343" s="1071"/>
      <c r="F343" s="120">
        <f>IFERROR(IF(C343="","",VLOOKUP(C343,ProductLookup,2,FALSE)),0)</f>
        <v>500</v>
      </c>
      <c r="G343" s="529"/>
      <c r="H343" s="1008">
        <f>IF(F343="","",F343*G343)</f>
        <v>0</v>
      </c>
      <c r="I343" s="968">
        <f>IF(F343="","", H343/(1-M346))</f>
        <v>0</v>
      </c>
      <c r="J343" s="995"/>
      <c r="K343" s="1928"/>
      <c r="L343" s="1928"/>
      <c r="M343" s="1929"/>
      <c r="N343" s="281"/>
      <c r="O343" s="1930"/>
      <c r="P343" s="1931"/>
    </row>
    <row r="344" spans="2:18" ht="18.75" hidden="1" customHeight="1" outlineLevel="1" thickBot="1">
      <c r="B344" s="281"/>
      <c r="C344" s="281"/>
      <c r="D344" s="281"/>
      <c r="F344" s="293"/>
      <c r="G344" s="696" t="s">
        <v>26</v>
      </c>
      <c r="H344" s="355"/>
      <c r="I344" s="698"/>
      <c r="J344" s="367"/>
      <c r="K344" s="367"/>
      <c r="L344" s="544"/>
      <c r="M344" s="544"/>
      <c r="N344" s="281"/>
      <c r="O344" s="1932"/>
      <c r="P344" s="1933"/>
    </row>
    <row r="345" spans="2:18" ht="18.75" hidden="1" customHeight="1" outlineLevel="1">
      <c r="B345" s="281"/>
      <c r="C345" s="281"/>
      <c r="D345" s="281"/>
      <c r="F345" s="281"/>
      <c r="G345" s="358" t="s">
        <v>29</v>
      </c>
      <c r="H345" s="1022">
        <f>SUM(H313:H344)</f>
        <v>0</v>
      </c>
      <c r="I345" s="534">
        <f>SUM(H314:H343)</f>
        <v>0</v>
      </c>
      <c r="J345" s="367"/>
      <c r="K345" s="1032" t="s">
        <v>113</v>
      </c>
      <c r="L345" s="283"/>
      <c r="M345" s="1032" t="s">
        <v>1429</v>
      </c>
      <c r="O345" s="1923"/>
      <c r="P345" s="1924"/>
    </row>
    <row r="346" spans="2:18" ht="18.75" hidden="1" customHeight="1" outlineLevel="1" thickBot="1">
      <c r="B346" s="281"/>
      <c r="C346" s="281"/>
      <c r="D346" s="281"/>
      <c r="F346" s="281"/>
      <c r="G346" s="360" t="s">
        <v>63</v>
      </c>
      <c r="H346" s="854"/>
      <c r="I346" s="535"/>
      <c r="J346" s="1024"/>
      <c r="K346" s="1033">
        <f>(H345/(1-M346))</f>
        <v>0</v>
      </c>
      <c r="L346" s="283"/>
      <c r="M346" s="1143">
        <v>0.45</v>
      </c>
      <c r="O346" s="1925"/>
      <c r="P346" s="1926"/>
    </row>
    <row r="347" spans="2:18" ht="18.75" hidden="1" customHeight="1" outlineLevel="1" thickBot="1">
      <c r="B347" s="281"/>
      <c r="C347" s="281"/>
      <c r="D347" s="281"/>
      <c r="F347" s="294"/>
      <c r="G347" s="362" t="s">
        <v>109</v>
      </c>
      <c r="H347" s="122">
        <f>H346-H345</f>
        <v>0</v>
      </c>
      <c r="I347" s="536">
        <f>H346-H345</f>
        <v>0</v>
      </c>
      <c r="J347" s="282"/>
      <c r="K347" s="282"/>
      <c r="L347" s="1024"/>
      <c r="M347" s="1024"/>
      <c r="N347" s="281"/>
      <c r="O347" s="281"/>
      <c r="P347" s="281"/>
    </row>
    <row r="348" spans="2:18" ht="18.75" customHeight="1" collapsed="1">
      <c r="C348" s="1927" t="s">
        <v>1572</v>
      </c>
      <c r="D348" s="1927"/>
      <c r="E348" s="1927"/>
      <c r="I348" s="282"/>
      <c r="J348" s="359"/>
      <c r="N348" s="281"/>
      <c r="O348" s="281"/>
      <c r="P348" s="281"/>
    </row>
    <row r="349" spans="2:18" ht="18.75" customHeight="1">
      <c r="B349"/>
      <c r="C349"/>
      <c r="D349"/>
      <c r="E349"/>
      <c r="F349"/>
      <c r="G349"/>
      <c r="H349"/>
      <c r="K349"/>
      <c r="L349"/>
      <c r="M349"/>
      <c r="N349"/>
      <c r="O349"/>
      <c r="P349"/>
      <c r="Q349"/>
      <c r="R349"/>
    </row>
    <row r="350" spans="2:18" ht="18.75" customHeight="1" thickBot="1">
      <c r="B350"/>
      <c r="C350"/>
      <c r="D350"/>
      <c r="E350"/>
      <c r="F350"/>
      <c r="G350"/>
      <c r="H350"/>
      <c r="K350"/>
      <c r="L350"/>
      <c r="M350"/>
      <c r="N350"/>
      <c r="O350"/>
      <c r="P350"/>
      <c r="Q350"/>
      <c r="R350"/>
    </row>
    <row r="351" spans="2:18" ht="18.75" customHeight="1">
      <c r="B351"/>
      <c r="C351"/>
      <c r="D351"/>
      <c r="E351"/>
      <c r="F351"/>
      <c r="G351"/>
      <c r="H351"/>
      <c r="K351"/>
      <c r="L351"/>
      <c r="M351"/>
      <c r="N351"/>
      <c r="O351"/>
      <c r="P351"/>
      <c r="Q351"/>
      <c r="R351"/>
    </row>
    <row r="352" spans="2:18" ht="18.75" customHeight="1" thickBot="1">
      <c r="B352"/>
      <c r="C352"/>
      <c r="D352"/>
      <c r="E352"/>
      <c r="F352"/>
      <c r="G352"/>
      <c r="H352"/>
      <c r="K352"/>
      <c r="L352"/>
      <c r="M352"/>
      <c r="N352"/>
      <c r="O352"/>
      <c r="P352"/>
      <c r="Q352"/>
      <c r="R352"/>
    </row>
    <row r="354" ht="18.75" customHeight="1" thickBot="1"/>
    <row r="356" ht="18.75" customHeight="1" thickBot="1"/>
    <row r="358" ht="18.75" customHeight="1" thickBot="1"/>
    <row r="360" ht="18.75" customHeight="1" thickBot="1"/>
    <row r="362" ht="18.75" customHeight="1" thickBot="1"/>
    <row r="364" ht="18.75" customHeight="1" thickBot="1"/>
    <row r="366" ht="18.75" customHeight="1" thickBot="1"/>
    <row r="368" ht="18.75" customHeight="1" thickBot="1"/>
    <row r="370" ht="18.75" customHeight="1" thickBot="1"/>
    <row r="372" ht="18.75" customHeight="1" thickBot="1"/>
    <row r="374" ht="18.75" customHeight="1" thickBot="1"/>
    <row r="376" ht="18.75" customHeight="1" thickBot="1"/>
    <row r="378" ht="18.75" customHeight="1" thickBot="1"/>
    <row r="380" ht="18.75" customHeight="1" thickBot="1"/>
    <row r="382" ht="18.75" customHeight="1" thickBot="1"/>
    <row r="384" ht="18.75" customHeight="1" thickBot="1"/>
    <row r="386" ht="18.75" customHeight="1" thickBot="1"/>
    <row r="388" ht="18.75" customHeight="1" thickBot="1"/>
    <row r="390" ht="18.75" customHeight="1" thickBot="1"/>
    <row r="392" ht="18.75" customHeight="1" thickBot="1"/>
    <row r="394" ht="18.75" customHeight="1" thickBot="1"/>
    <row r="396" ht="18.75" customHeight="1" thickBot="1"/>
    <row r="398" ht="18.75" customHeight="1" thickBot="1"/>
    <row r="400" ht="18.75" customHeight="1" thickBot="1"/>
    <row r="402" ht="18.75" customHeight="1" thickBot="1"/>
    <row r="404" ht="18.75" customHeight="1" thickBot="1"/>
    <row r="406" ht="18.75" customHeight="1" thickBot="1"/>
    <row r="408" ht="18.75" customHeight="1" thickBot="1"/>
    <row r="410" ht="18.75" customHeight="1" thickBot="1"/>
    <row r="412" ht="18.75" customHeight="1" thickBot="1"/>
    <row r="414" ht="18.75" customHeight="1" thickBot="1"/>
    <row r="416" ht="18.75" customHeight="1" thickBot="1"/>
    <row r="418" ht="18.75" customHeight="1" thickBot="1"/>
    <row r="420" ht="18.75" customHeight="1" thickBot="1"/>
    <row r="422" ht="18.75" customHeight="1" thickBot="1"/>
    <row r="424" ht="18.75" customHeight="1" thickBot="1"/>
    <row r="426" ht="18.75" customHeight="1" thickBot="1"/>
    <row r="428" ht="18.75" customHeight="1" thickBot="1"/>
    <row r="430" ht="18.75" customHeight="1" thickBot="1"/>
    <row r="432" ht="18.75" customHeight="1" thickBot="1"/>
    <row r="434" ht="18.75" customHeight="1" thickBot="1"/>
    <row r="436" ht="18.75" customHeight="1" thickBot="1"/>
    <row r="438" ht="18.75" customHeight="1" thickBot="1"/>
    <row r="440" ht="18.75" customHeight="1" thickBot="1"/>
    <row r="442" ht="18.75" customHeight="1" thickBot="1"/>
    <row r="444" ht="18.75" customHeight="1" thickBot="1"/>
    <row r="446" ht="18.75" customHeight="1" thickBot="1"/>
    <row r="448" ht="18.75" customHeight="1" thickBot="1"/>
    <row r="450" ht="18.75" customHeight="1" thickBot="1"/>
    <row r="452" ht="18.75" customHeight="1" thickBot="1"/>
    <row r="454" ht="18.75" customHeight="1" thickBot="1"/>
    <row r="456" ht="18.75" customHeight="1" thickBot="1"/>
    <row r="458" ht="18.75" customHeight="1" thickBot="1"/>
    <row r="460" ht="18.75" customHeight="1" thickBot="1"/>
    <row r="462" ht="18.75" customHeight="1" thickBot="1"/>
    <row r="464" ht="18.75" customHeight="1" thickBot="1"/>
    <row r="466" ht="18.75" customHeight="1" thickBot="1"/>
    <row r="468" ht="18.75" customHeight="1" thickBot="1"/>
    <row r="470" ht="18.75" customHeight="1" thickBot="1"/>
    <row r="472" ht="18.75" customHeight="1" thickBot="1"/>
    <row r="474" ht="18.75" customHeight="1" thickBot="1"/>
    <row r="476" ht="18.75" customHeight="1" thickBot="1"/>
    <row r="478" ht="18.75" customHeight="1" thickBot="1"/>
    <row r="480" ht="18.75" customHeight="1" thickBot="1"/>
    <row r="482" ht="18.75" customHeight="1" thickBot="1"/>
    <row r="484" ht="18.75" customHeight="1" thickBot="1"/>
    <row r="486" ht="18.75" customHeight="1" thickBot="1"/>
    <row r="488" ht="18.75" customHeight="1" thickBot="1"/>
    <row r="490" ht="18.75" customHeight="1" thickBot="1"/>
    <row r="492" ht="18.75" customHeight="1" thickBot="1"/>
    <row r="494" ht="18.75" customHeight="1" thickBot="1"/>
    <row r="496" ht="18.75" customHeight="1" thickBot="1"/>
    <row r="498" ht="18.75" customHeight="1" thickBot="1"/>
    <row r="500" ht="18.75" customHeight="1" thickBot="1"/>
    <row r="502" ht="18.75" customHeight="1" thickBot="1"/>
    <row r="504" ht="18.75" customHeight="1" thickBot="1"/>
    <row r="506" ht="18.75" customHeight="1" thickBot="1"/>
    <row r="508" ht="18.75" customHeight="1" thickBot="1"/>
    <row r="510" ht="18.75" customHeight="1" thickBot="1"/>
    <row r="512" ht="18.75" customHeight="1" thickBot="1"/>
    <row r="514" ht="18.75" customHeight="1" thickBot="1"/>
    <row r="516" ht="18.75" customHeight="1" thickBot="1"/>
    <row r="518" ht="18.75" customHeight="1" thickBot="1"/>
    <row r="520" ht="18.75" customHeight="1" thickBot="1"/>
    <row r="522" ht="18.75" customHeight="1" thickBot="1"/>
    <row r="524" ht="18.75" customHeight="1" thickBot="1"/>
    <row r="526" ht="18.75" customHeight="1" thickBot="1"/>
    <row r="528" ht="18.75" customHeight="1" thickBot="1"/>
    <row r="530" ht="18.75" customHeight="1" thickBot="1"/>
    <row r="532" ht="18.75" customHeight="1" thickBot="1"/>
    <row r="534" ht="18.75" customHeight="1" thickBot="1"/>
    <row r="536" ht="18.75" customHeight="1" thickBot="1"/>
    <row r="538" ht="18.75" customHeight="1" thickBot="1"/>
    <row r="540" ht="18.75" customHeight="1" thickBot="1"/>
    <row r="542" ht="18.75" customHeight="1" thickBot="1"/>
    <row r="544" ht="18.75" customHeight="1" thickBot="1"/>
    <row r="546" ht="18.75" customHeight="1" thickBot="1"/>
    <row r="548" ht="18.75" customHeight="1" thickBot="1"/>
    <row r="550" ht="18.75" customHeight="1" thickBot="1"/>
    <row r="552" ht="18.75" customHeight="1" thickBot="1"/>
    <row r="554" ht="18.75" customHeight="1" thickBot="1"/>
    <row r="556" ht="18.75" customHeight="1" thickBot="1"/>
    <row r="558" ht="18.75" customHeight="1" thickBot="1"/>
    <row r="560" ht="18.75" customHeight="1" thickBot="1"/>
    <row r="562" ht="18.75" customHeight="1" thickBot="1"/>
    <row r="564" ht="18.75" customHeight="1" thickBot="1"/>
    <row r="566" ht="18.75" customHeight="1" thickBot="1"/>
    <row r="568" ht="18.75" customHeight="1" thickBot="1"/>
    <row r="570" ht="18.75" customHeight="1" thickBot="1"/>
    <row r="572" ht="18.75" customHeight="1" thickBot="1"/>
    <row r="574" ht="18.75" customHeight="1" thickBot="1"/>
    <row r="576" ht="18.75" customHeight="1" thickBot="1"/>
    <row r="578" ht="18.75" customHeight="1" thickBot="1"/>
    <row r="580" ht="18.75" customHeight="1" thickBot="1"/>
    <row r="582" ht="18.75" customHeight="1" thickBot="1"/>
    <row r="584" ht="18.75" customHeight="1" thickBot="1"/>
    <row r="586" ht="18.75" customHeight="1" thickBot="1"/>
    <row r="588" ht="18.75" customHeight="1" thickBot="1"/>
    <row r="590" ht="18.75" customHeight="1" thickBot="1"/>
    <row r="592" ht="18.75" customHeight="1" thickBot="1"/>
    <row r="594" ht="18.75" customHeight="1" thickBot="1"/>
    <row r="596" ht="18.75" customHeight="1" thickBot="1"/>
    <row r="598" ht="18.75" customHeight="1" thickBot="1"/>
    <row r="600" ht="18.75" customHeight="1" thickBot="1"/>
    <row r="602" ht="18.75" customHeight="1" thickBot="1"/>
    <row r="604" ht="18.75" customHeight="1" thickBot="1"/>
    <row r="606" ht="18.75" customHeight="1" thickBot="1"/>
    <row r="608" ht="18.75" customHeight="1" thickBot="1"/>
    <row r="610" ht="18.75" customHeight="1" thickBot="1"/>
    <row r="612" ht="18.75" customHeight="1" thickBot="1"/>
    <row r="614" ht="18.75" customHeight="1" thickBot="1"/>
    <row r="616" ht="18.75" customHeight="1" thickBot="1"/>
    <row r="618" ht="18.75" customHeight="1" thickBot="1"/>
    <row r="620" ht="18.75" customHeight="1" thickBot="1"/>
    <row r="622" ht="18.75" customHeight="1" thickBot="1"/>
    <row r="624" ht="18.75" customHeight="1" thickBot="1"/>
    <row r="626" ht="18.75" customHeight="1" thickBot="1"/>
    <row r="628" ht="18.75" customHeight="1" thickBot="1"/>
    <row r="630" ht="18.75" customHeight="1" thickBot="1"/>
    <row r="632" ht="18.75" customHeight="1" thickBot="1"/>
    <row r="634" ht="18.75" customHeight="1" thickBot="1"/>
    <row r="636" ht="18.75" customHeight="1" thickBot="1"/>
    <row r="638" ht="18.75" customHeight="1" thickBot="1"/>
    <row r="640" ht="18.75" customHeight="1" thickBot="1"/>
    <row r="642" ht="18.75" customHeight="1" thickBot="1"/>
    <row r="644" ht="18.75" customHeight="1" thickBot="1"/>
    <row r="646" ht="18.75" customHeight="1" thickBot="1"/>
    <row r="648" ht="18.75" customHeight="1" thickBot="1"/>
    <row r="650" ht="18.75" customHeight="1" thickBot="1"/>
    <row r="652" ht="18.75" customHeight="1" thickBot="1"/>
    <row r="654" ht="18.75" customHeight="1" thickBot="1"/>
    <row r="656" ht="18.75" customHeight="1" thickBot="1"/>
    <row r="658" ht="18.75" customHeight="1" thickBot="1"/>
    <row r="660" ht="18.75" customHeight="1" thickBot="1"/>
    <row r="662" ht="18.75" customHeight="1" thickBot="1"/>
    <row r="664" ht="18.75" customHeight="1" thickBot="1"/>
    <row r="666" ht="18.75" customHeight="1" thickBot="1"/>
    <row r="668" ht="18.75" customHeight="1" thickBot="1"/>
    <row r="670" ht="18.75" customHeight="1" thickBot="1"/>
    <row r="672" ht="18.75" customHeight="1" thickBot="1"/>
    <row r="674" ht="18.75" customHeight="1" thickBot="1"/>
    <row r="676" ht="18.75" customHeight="1" thickBot="1"/>
    <row r="678" ht="18.75" customHeight="1" thickBot="1"/>
    <row r="680" ht="18.75" customHeight="1" thickBot="1"/>
    <row r="682" ht="18.75" customHeight="1" thickBot="1"/>
    <row r="684" ht="18.75" customHeight="1" thickBot="1"/>
    <row r="686" ht="18.75" customHeight="1" thickBot="1"/>
    <row r="688" ht="18.75" customHeight="1" thickBot="1"/>
    <row r="690" ht="18.75" customHeight="1" thickBot="1"/>
    <row r="692" ht="18.75" customHeight="1" thickBot="1"/>
    <row r="694" ht="18.75" customHeight="1" thickBot="1"/>
    <row r="696" ht="18.75" customHeight="1" thickBot="1"/>
    <row r="698" ht="18.75" customHeight="1" thickBot="1"/>
    <row r="700" ht="18.75" customHeight="1" thickBot="1"/>
    <row r="702" ht="18.75" customHeight="1" thickBot="1"/>
    <row r="704" ht="18.75" customHeight="1" thickBot="1"/>
    <row r="706" ht="18.75" customHeight="1" thickBot="1"/>
    <row r="708" ht="18.75" customHeight="1" thickBot="1"/>
    <row r="710" ht="18.75" customHeight="1" thickBot="1"/>
    <row r="712" ht="18.75" customHeight="1" thickBot="1"/>
    <row r="714" ht="18.75" customHeight="1" thickBot="1"/>
    <row r="716" ht="18.75" customHeight="1" thickBot="1"/>
    <row r="718" ht="18.75" customHeight="1" thickBot="1"/>
    <row r="720" ht="18.75" customHeight="1" thickBot="1"/>
    <row r="722" ht="18.75" customHeight="1" thickBot="1"/>
    <row r="724" ht="18.75" customHeight="1" thickBot="1"/>
    <row r="726" ht="18.75" customHeight="1" thickBot="1"/>
    <row r="728" ht="18.75" customHeight="1" thickBot="1"/>
    <row r="730" ht="18.75" customHeight="1" thickBot="1"/>
    <row r="732" ht="18.75" customHeight="1" thickBot="1"/>
    <row r="734" ht="18.75" customHeight="1" thickBot="1"/>
    <row r="736" ht="18.75" customHeight="1" thickBot="1"/>
    <row r="738" ht="18.75" customHeight="1" thickBot="1"/>
    <row r="740" ht="18.75" customHeight="1" thickBot="1"/>
    <row r="742" ht="18.75" customHeight="1" thickBot="1"/>
    <row r="744" ht="18.75" customHeight="1" thickBot="1"/>
    <row r="746" ht="18.75" customHeight="1" thickBot="1"/>
    <row r="748" ht="18.75" customHeight="1" thickBot="1"/>
    <row r="750" ht="18.75" customHeight="1" thickBot="1"/>
    <row r="752" ht="18.75" customHeight="1" thickBot="1"/>
    <row r="754" ht="18.75" customHeight="1" thickBot="1"/>
    <row r="756" ht="18.75" customHeight="1" thickBot="1"/>
    <row r="758" ht="18.75" customHeight="1" thickBot="1"/>
    <row r="760" ht="18.75" customHeight="1" thickBot="1"/>
    <row r="762" ht="18.75" customHeight="1" thickBot="1"/>
    <row r="764" ht="18.75" customHeight="1" thickBot="1"/>
    <row r="766" ht="18.75" customHeight="1" thickBot="1"/>
    <row r="768" ht="18.75" customHeight="1" thickBot="1"/>
    <row r="770" ht="18.75" customHeight="1" thickBot="1"/>
    <row r="772" ht="18.75" customHeight="1" thickBot="1"/>
    <row r="774" ht="18.75" customHeight="1" thickBot="1"/>
    <row r="776" ht="18.75" customHeight="1" thickBot="1"/>
    <row r="778" ht="18.75" customHeight="1" thickBot="1"/>
    <row r="780" ht="18.75" customHeight="1" thickBot="1"/>
    <row r="782" ht="18.75" customHeight="1" thickBot="1"/>
    <row r="784" ht="18.75" customHeight="1" thickBot="1"/>
    <row r="786" ht="18.75" customHeight="1" thickBot="1"/>
    <row r="788" ht="18.75" customHeight="1" thickBot="1"/>
    <row r="790" ht="18.75" customHeight="1" thickBot="1"/>
    <row r="792" ht="18.75" customHeight="1" thickBot="1"/>
    <row r="794" ht="18.75" customHeight="1" thickBot="1"/>
    <row r="796" ht="18.75" customHeight="1" thickBot="1"/>
    <row r="798" ht="18.75" customHeight="1" thickBot="1"/>
    <row r="800" ht="18.75" customHeight="1" thickBot="1"/>
    <row r="802" ht="18.75" customHeight="1" thickBot="1"/>
    <row r="804" ht="18.75" customHeight="1" thickBot="1"/>
    <row r="806" ht="18.75" customHeight="1" thickBot="1"/>
    <row r="808" ht="18.75" customHeight="1" thickBot="1"/>
    <row r="810" ht="18.75" customHeight="1" thickBot="1"/>
    <row r="812" ht="18.75" customHeight="1" thickBot="1"/>
    <row r="814" ht="18.75" customHeight="1" thickBot="1"/>
    <row r="816" ht="18.75" customHeight="1" thickBot="1"/>
    <row r="818" ht="18.75" customHeight="1" thickBot="1"/>
    <row r="820" ht="18.75" customHeight="1" thickBot="1"/>
    <row r="822" ht="18.75" customHeight="1" thickBot="1"/>
    <row r="824" ht="18.75" customHeight="1" thickBot="1"/>
    <row r="826" ht="18.75" customHeight="1" thickBot="1"/>
    <row r="828" ht="18.75" customHeight="1" thickBot="1"/>
    <row r="830" ht="18.75" customHeight="1" thickBot="1"/>
    <row r="832" ht="18.75" customHeight="1" thickBot="1"/>
    <row r="834" ht="18.75" customHeight="1" thickBot="1"/>
    <row r="836" ht="18.75" customHeight="1" thickBot="1"/>
    <row r="838" ht="18.75" customHeight="1" thickBot="1"/>
    <row r="840" ht="18.75" customHeight="1" thickBot="1"/>
    <row r="842" ht="18.75" customHeight="1" thickBot="1"/>
    <row r="844" ht="18.75" customHeight="1" thickBot="1"/>
    <row r="846" ht="18.75" customHeight="1" thickBot="1"/>
    <row r="848" ht="18.75" customHeight="1" thickBot="1"/>
    <row r="850" ht="18.75" customHeight="1" thickBot="1"/>
    <row r="852" ht="18.75" customHeight="1" thickBot="1"/>
    <row r="854" ht="18.75" customHeight="1" thickBot="1"/>
    <row r="856" ht="18.75" customHeight="1" thickBot="1"/>
    <row r="858" ht="18.75" customHeight="1" thickBot="1"/>
    <row r="860" ht="18.75" customHeight="1" thickBot="1"/>
    <row r="862" ht="18.75" customHeight="1" thickBot="1"/>
    <row r="864" ht="18.75" customHeight="1" thickBot="1"/>
    <row r="866" ht="18.75" customHeight="1" thickBot="1"/>
    <row r="868" ht="18.75" customHeight="1" thickBot="1"/>
    <row r="870" ht="18.75" customHeight="1" thickBot="1"/>
    <row r="872" ht="18.75" customHeight="1" thickBot="1"/>
    <row r="874" ht="18.75" customHeight="1" thickBot="1"/>
    <row r="876" ht="18.75" customHeight="1" thickBot="1"/>
    <row r="878" ht="18.75" customHeight="1" thickBot="1"/>
    <row r="880" ht="18.75" customHeight="1" thickBot="1"/>
    <row r="882" ht="18.75" customHeight="1" thickBot="1"/>
    <row r="884" ht="18.75" customHeight="1" thickBot="1"/>
    <row r="886" ht="18.75" customHeight="1" thickBot="1"/>
    <row r="888" ht="18.75" customHeight="1" thickBot="1"/>
    <row r="890" ht="18.75" customHeight="1" thickBot="1"/>
    <row r="892" ht="18.75" customHeight="1" thickBot="1"/>
    <row r="894" ht="18.75" customHeight="1" thickBot="1"/>
    <row r="896" ht="18.75" customHeight="1" thickBot="1"/>
    <row r="898" ht="18.75" customHeight="1" thickBot="1"/>
    <row r="900" ht="18.75" customHeight="1" thickBot="1"/>
    <row r="902" ht="18.75" customHeight="1" thickBot="1"/>
    <row r="904" ht="18.75" customHeight="1" thickBot="1"/>
    <row r="906" ht="18.75" customHeight="1" thickBot="1"/>
    <row r="908" ht="18.75" customHeight="1" thickBot="1"/>
    <row r="910" ht="18.75" customHeight="1" thickBot="1"/>
    <row r="912" ht="18.75" customHeight="1" thickBot="1"/>
    <row r="914" ht="18.75" customHeight="1" thickBot="1"/>
    <row r="916" ht="18.75" customHeight="1" thickBot="1"/>
    <row r="918" ht="18.75" customHeight="1" thickBot="1"/>
    <row r="920" ht="18.75" customHeight="1" thickBot="1"/>
    <row r="922" ht="18.75" customHeight="1" thickBot="1"/>
    <row r="924" ht="18.75" customHeight="1" thickBot="1"/>
    <row r="926" ht="18.75" customHeight="1" thickBot="1"/>
    <row r="928" ht="18.75" customHeight="1" thickBot="1"/>
    <row r="930" ht="18.75" customHeight="1" thickBot="1"/>
    <row r="932" ht="18.75" customHeight="1" thickBot="1"/>
    <row r="934" ht="18.75" customHeight="1" thickBot="1"/>
    <row r="936" ht="18.75" customHeight="1" thickBot="1"/>
    <row r="938" ht="18.75" customHeight="1" thickBot="1"/>
    <row r="940" ht="18.75" customHeight="1" thickBot="1"/>
    <row r="942" ht="18.75" customHeight="1" thickBot="1"/>
    <row r="944" ht="18.75" customHeight="1" thickBot="1"/>
    <row r="946" ht="18.75" customHeight="1" thickBot="1"/>
    <row r="948" ht="18.75" customHeight="1" thickBot="1"/>
    <row r="950" ht="18.75" customHeight="1" thickBot="1"/>
    <row r="952" ht="18.75" customHeight="1" thickBot="1"/>
    <row r="954" ht="18.75" customHeight="1" thickBot="1"/>
    <row r="956" ht="18.75" customHeight="1" thickBot="1"/>
    <row r="958" ht="18.75" customHeight="1" thickBot="1"/>
    <row r="960" ht="18.75" customHeight="1" thickBot="1"/>
    <row r="962" ht="18.75" customHeight="1" thickBot="1"/>
    <row r="964" ht="18.75" customHeight="1" thickBot="1"/>
    <row r="966" ht="18.75" customHeight="1" thickBot="1"/>
    <row r="968" ht="18.75" customHeight="1" thickBot="1"/>
    <row r="970" ht="18.75" customHeight="1" thickBot="1"/>
    <row r="972" ht="18.75" customHeight="1" thickBot="1"/>
    <row r="974" ht="18.75" customHeight="1" thickBot="1"/>
    <row r="976" ht="18.75" customHeight="1" thickBot="1"/>
    <row r="978" ht="18.75" customHeight="1" thickBot="1"/>
    <row r="980" ht="18.75" customHeight="1" thickBot="1"/>
    <row r="982" ht="18.75" customHeight="1" thickBot="1"/>
    <row r="984" ht="18.75" customHeight="1" thickBot="1"/>
    <row r="986" ht="18.75" customHeight="1" thickBot="1"/>
    <row r="988" ht="18.75" customHeight="1" thickBot="1"/>
    <row r="990" ht="18.75" customHeight="1" thickBot="1"/>
    <row r="992" ht="18.75" customHeight="1" thickBot="1"/>
    <row r="994" ht="18.75" customHeight="1" thickBot="1"/>
    <row r="996" ht="18.75" customHeight="1" thickBot="1"/>
    <row r="998" ht="18.75" customHeight="1" thickBot="1"/>
    <row r="1000" ht="18.75" customHeight="1" thickBot="1"/>
    <row r="1002" ht="18.75" customHeight="1" thickBot="1"/>
    <row r="1004" ht="18.75" customHeight="1" thickBot="1"/>
    <row r="1006" ht="18.75" customHeight="1" thickBot="1"/>
    <row r="1008" ht="18.75" customHeight="1" thickBot="1"/>
    <row r="1010" ht="18.75" customHeight="1" thickBot="1"/>
    <row r="1012" ht="18.75" customHeight="1" thickBot="1"/>
    <row r="1014" ht="18.75" customHeight="1" thickBot="1"/>
    <row r="1016" ht="18.75" customHeight="1" thickBot="1"/>
    <row r="1018" ht="18.75" customHeight="1" thickBot="1"/>
    <row r="1020" ht="18.75" customHeight="1" thickBot="1"/>
    <row r="1022" ht="18.75" customHeight="1" thickBot="1"/>
    <row r="1024" ht="18.75" customHeight="1" thickBot="1"/>
    <row r="1026" ht="18.75" customHeight="1" thickBot="1"/>
    <row r="1028" ht="18.75" customHeight="1" thickBot="1"/>
    <row r="1030" ht="18.75" customHeight="1" thickBot="1"/>
    <row r="1032" ht="18.75" customHeight="1" thickBot="1"/>
    <row r="1034" ht="18.75" customHeight="1" thickBot="1"/>
    <row r="1036" ht="18.75" customHeight="1" thickBot="1"/>
    <row r="1038" ht="18.75" customHeight="1" thickBot="1"/>
    <row r="1040" ht="18.75" customHeight="1" thickBot="1"/>
    <row r="1042" ht="18.75" customHeight="1" thickBot="1"/>
    <row r="1044" ht="18.75" customHeight="1" thickBot="1"/>
    <row r="1046" ht="18.75" customHeight="1" thickBot="1"/>
    <row r="1048" ht="18.75" customHeight="1" thickBot="1"/>
    <row r="1050" ht="18.75" customHeight="1" thickBot="1"/>
    <row r="1052" ht="18.75" customHeight="1" thickBot="1"/>
    <row r="1054" ht="18.75" customHeight="1" thickBot="1"/>
    <row r="1056" ht="18.75" customHeight="1" thickBot="1"/>
    <row r="1058" ht="18.75" customHeight="1" thickBot="1"/>
    <row r="1060" ht="18.75" customHeight="1" thickBot="1"/>
    <row r="1062" ht="18.75" customHeight="1" thickBot="1"/>
    <row r="1064" ht="18.75" customHeight="1" thickBot="1"/>
    <row r="1066" ht="18.75" customHeight="1" thickBot="1"/>
    <row r="1068" ht="18.75" customHeight="1" thickBot="1"/>
    <row r="1070" ht="18.75" customHeight="1" thickBot="1"/>
    <row r="1072" ht="18.75" customHeight="1" thickBot="1"/>
    <row r="1074" ht="18.75" customHeight="1" thickBot="1"/>
    <row r="1076" ht="18.75" customHeight="1" thickBot="1"/>
    <row r="1078" ht="18.75" customHeight="1" thickBot="1"/>
    <row r="1080" ht="18.75" customHeight="1" thickBot="1"/>
    <row r="1082" ht="18.75" customHeight="1" thickBot="1"/>
    <row r="1084" ht="18.75" customHeight="1" thickBot="1"/>
    <row r="1086" ht="18.75" customHeight="1" thickBot="1"/>
    <row r="1088" ht="18.75" customHeight="1" thickBot="1"/>
    <row r="1090" ht="18.75" customHeight="1" thickBot="1"/>
    <row r="1092" ht="18.75" customHeight="1" thickBot="1"/>
    <row r="1094" ht="18.75" customHeight="1" thickBot="1"/>
    <row r="1096" ht="18.75" customHeight="1" thickBot="1"/>
    <row r="1098" ht="18.75" customHeight="1" thickBot="1"/>
    <row r="1100" ht="18.75" customHeight="1" thickBot="1"/>
    <row r="1102" ht="18.75" customHeight="1" thickBot="1"/>
    <row r="1104" ht="18.75" customHeight="1" thickBot="1"/>
    <row r="1106" ht="18.75" customHeight="1" thickBot="1"/>
    <row r="1108" ht="18.75" customHeight="1" thickBot="1"/>
    <row r="1110" ht="18.75" customHeight="1" thickBot="1"/>
    <row r="1112" ht="18.75" customHeight="1" thickBot="1"/>
    <row r="1114" ht="18.75" customHeight="1" thickBot="1"/>
    <row r="1116" ht="18.75" customHeight="1" thickBot="1"/>
    <row r="1118" ht="18.75" customHeight="1" thickBot="1"/>
    <row r="1120" ht="18.75" customHeight="1" thickBot="1"/>
    <row r="1122" ht="18.75" customHeight="1" thickBot="1"/>
    <row r="1124" ht="18.75" customHeight="1" thickBot="1"/>
    <row r="1126" ht="18.75" customHeight="1" thickBot="1"/>
    <row r="1128" ht="18.75" customHeight="1" thickBot="1"/>
    <row r="1130" ht="18.75" customHeight="1" thickBot="1"/>
    <row r="1132" ht="18.75" customHeight="1" thickBot="1"/>
    <row r="1134" ht="18.75" customHeight="1" thickBot="1"/>
    <row r="1136" ht="18.75" customHeight="1" thickBot="1"/>
    <row r="1138" ht="18.75" customHeight="1" thickBot="1"/>
    <row r="1140" ht="18.75" customHeight="1" thickBot="1"/>
    <row r="1142" ht="18.75" customHeight="1" thickBot="1"/>
    <row r="1144" ht="18.75" customHeight="1" thickBot="1"/>
    <row r="1146" ht="18.75" customHeight="1" thickBot="1"/>
    <row r="1148" ht="18.75" customHeight="1" thickBot="1"/>
    <row r="1150" ht="18.75" customHeight="1" thickBot="1"/>
    <row r="1152" ht="18.75" customHeight="1" thickBot="1"/>
    <row r="1154" ht="18.75" customHeight="1" thickBot="1"/>
    <row r="1156" ht="18.75" customHeight="1" thickBot="1"/>
    <row r="1158" ht="18.75" customHeight="1" thickBot="1"/>
    <row r="1160" ht="18.75" customHeight="1" thickBot="1"/>
    <row r="1162" ht="18.75" customHeight="1" thickBot="1"/>
    <row r="1164" ht="18.75" customHeight="1" thickBot="1"/>
    <row r="1166" ht="18.75" customHeight="1" thickBot="1"/>
    <row r="1168" ht="18.75" customHeight="1" thickBot="1"/>
    <row r="1170" ht="18.75" customHeight="1" thickBot="1"/>
    <row r="1172" ht="18.75" customHeight="1" thickBot="1"/>
    <row r="1174" ht="18.75" customHeight="1" thickBot="1"/>
    <row r="1176" ht="18.75" customHeight="1" thickBot="1"/>
    <row r="1178" ht="18.75" customHeight="1" thickBot="1"/>
    <row r="1180" ht="18.75" customHeight="1" thickBot="1"/>
    <row r="1182" ht="18.75" customHeight="1" thickBot="1"/>
    <row r="1184" ht="18.75" customHeight="1" thickBot="1"/>
    <row r="1186" ht="18.75" customHeight="1" thickBot="1"/>
    <row r="1188" ht="18.75" customHeight="1" thickBot="1"/>
    <row r="1190" ht="18.75" customHeight="1" thickBot="1"/>
    <row r="1192" ht="18.75" customHeight="1" thickBot="1"/>
    <row r="1194" ht="18.75" customHeight="1" thickBot="1"/>
    <row r="1196" ht="18.75" customHeight="1" thickBot="1"/>
    <row r="1198" ht="18.75" customHeight="1" thickBot="1"/>
    <row r="1200" ht="18.75" customHeight="1" thickBot="1"/>
    <row r="1202" ht="18.75" customHeight="1" thickBot="1"/>
    <row r="1204" ht="18.75" customHeight="1" thickBot="1"/>
    <row r="1206" ht="18.75" customHeight="1" thickBot="1"/>
    <row r="1208" ht="18.75" customHeight="1" thickBot="1"/>
    <row r="1210" ht="18.75" customHeight="1" thickBot="1"/>
    <row r="1212" ht="18.75" customHeight="1" thickBot="1"/>
    <row r="1214" ht="18.75" customHeight="1" thickBot="1"/>
    <row r="1216" ht="18.75" customHeight="1" thickBot="1"/>
    <row r="1218" ht="18.75" customHeight="1" thickBot="1"/>
    <row r="1220" ht="18.75" customHeight="1" thickBot="1"/>
    <row r="1222" ht="18.75" customHeight="1" thickBot="1"/>
    <row r="1224" ht="18.75" customHeight="1" thickBot="1"/>
    <row r="1226" ht="18.75" customHeight="1" thickBot="1"/>
    <row r="1228" ht="18.75" customHeight="1" thickBot="1"/>
    <row r="1230" ht="18.75" customHeight="1" thickBot="1"/>
    <row r="1232" ht="18.75" customHeight="1" thickBot="1"/>
    <row r="1234" ht="18.75" customHeight="1" thickBot="1"/>
    <row r="1236" ht="18.75" customHeight="1" thickBot="1"/>
    <row r="1238" ht="18.75" customHeight="1" thickBot="1"/>
    <row r="1240" ht="18.75" customHeight="1" thickBot="1"/>
    <row r="1242" ht="18.75" customHeight="1" thickBot="1"/>
    <row r="1244" ht="18.75" customHeight="1" thickBot="1"/>
    <row r="1246" ht="18.75" customHeight="1" thickBot="1"/>
    <row r="1248" ht="18.75" customHeight="1" thickBot="1"/>
    <row r="1250" ht="18.75" customHeight="1" thickBot="1"/>
    <row r="1252" ht="18.75" customHeight="1" thickBot="1"/>
    <row r="1254" ht="18.75" customHeight="1" thickBot="1"/>
    <row r="1256" ht="18.75" customHeight="1" thickBot="1"/>
    <row r="1258" ht="18.75" customHeight="1" thickBot="1"/>
    <row r="1260" ht="18.75" customHeight="1" thickBot="1"/>
    <row r="1262" ht="18.75" customHeight="1" thickBot="1"/>
    <row r="1264" ht="18.75" customHeight="1" thickBot="1"/>
    <row r="1266" ht="18.75" customHeight="1" thickBot="1"/>
    <row r="1268" ht="18.75" customHeight="1" thickBot="1"/>
    <row r="1270" ht="18.75" customHeight="1" thickBot="1"/>
    <row r="1272" ht="18.75" customHeight="1" thickBot="1"/>
    <row r="1274" ht="18.75" customHeight="1" thickBot="1"/>
    <row r="1276" ht="18.75" customHeight="1" thickBot="1"/>
    <row r="1278" ht="18.75" customHeight="1" thickBot="1"/>
    <row r="1280" ht="18.75" customHeight="1" thickBot="1"/>
    <row r="1282" ht="18.75" customHeight="1" thickBot="1"/>
    <row r="1284" ht="18.75" customHeight="1" thickBot="1"/>
    <row r="1286" ht="18.75" customHeight="1" thickBot="1"/>
    <row r="1288" ht="18.75" customHeight="1" thickBot="1"/>
    <row r="1290" ht="18.75" customHeight="1" thickBot="1"/>
    <row r="1292" ht="18.75" customHeight="1" thickBot="1"/>
    <row r="1294" ht="18.75" customHeight="1" thickBot="1"/>
    <row r="1296" ht="18.75" customHeight="1" thickBot="1"/>
    <row r="1298" ht="18.75" customHeight="1" thickBot="1"/>
    <row r="1300" ht="18.75" customHeight="1" thickBot="1"/>
    <row r="1302" ht="18.75" customHeight="1" thickBot="1"/>
    <row r="1304" ht="18.75" customHeight="1" thickBot="1"/>
    <row r="1306" ht="18.75" customHeight="1" thickBot="1"/>
    <row r="1308" ht="18.75" customHeight="1" thickBot="1"/>
    <row r="1310" ht="18.75" customHeight="1" thickBot="1"/>
    <row r="1312" ht="18.75" customHeight="1" thickBot="1"/>
    <row r="1314" ht="18.75" customHeight="1" thickBot="1"/>
    <row r="1316" ht="18.75" customHeight="1" thickBot="1"/>
    <row r="1318" ht="18.75" customHeight="1" thickBot="1"/>
    <row r="1320" ht="18.75" customHeight="1" thickBot="1"/>
    <row r="1322" ht="18.75" customHeight="1" thickBot="1"/>
    <row r="1324" ht="18.75" customHeight="1" thickBot="1"/>
    <row r="1326" ht="18.75" customHeight="1" thickBot="1"/>
    <row r="1328" ht="18.75" customHeight="1" thickBot="1"/>
    <row r="1330" ht="18.75" customHeight="1" thickBot="1"/>
    <row r="1332" ht="18.75" customHeight="1" thickBot="1"/>
    <row r="1334" ht="18.75" customHeight="1" thickBot="1"/>
    <row r="1336" ht="18.75" customHeight="1" thickBot="1"/>
    <row r="1338" ht="18.75" customHeight="1" thickBot="1"/>
    <row r="1340" ht="18.75" customHeight="1" thickBot="1"/>
    <row r="1342" ht="18.75" customHeight="1" thickBot="1"/>
    <row r="1344" ht="18.75" customHeight="1" thickBot="1"/>
    <row r="1346" ht="18.75" customHeight="1" thickBot="1"/>
    <row r="1348" ht="18.75" customHeight="1" thickBot="1"/>
    <row r="1350" ht="18.75" customHeight="1" thickBot="1"/>
    <row r="1352" ht="18.75" customHeight="1" thickBot="1"/>
    <row r="1354" ht="18.75" customHeight="1" thickBot="1"/>
    <row r="1356" ht="18.75" customHeight="1" thickBot="1"/>
    <row r="1358" ht="18.75" customHeight="1" thickBot="1"/>
    <row r="1360" ht="18.75" customHeight="1" thickBot="1"/>
    <row r="1362" ht="18.75" customHeight="1" thickBot="1"/>
    <row r="1364" ht="18.75" customHeight="1" thickBot="1"/>
    <row r="1366" ht="18.75" customHeight="1" thickBot="1"/>
    <row r="1368" ht="18.75" customHeight="1" thickBot="1"/>
    <row r="1370" ht="18.75" customHeight="1" thickBot="1"/>
    <row r="1372" ht="18.75" customHeight="1" thickBot="1"/>
    <row r="1374" ht="18.75" customHeight="1" thickBot="1"/>
    <row r="1376" ht="18.75" customHeight="1" thickBot="1"/>
    <row r="1378" ht="18.75" customHeight="1" thickBot="1"/>
    <row r="1380" ht="18.75" customHeight="1" thickBot="1"/>
    <row r="1382" ht="18.75" customHeight="1" thickBot="1"/>
    <row r="1384" ht="18.75" customHeight="1" thickBot="1"/>
    <row r="1386" ht="18.75" customHeight="1" thickBot="1"/>
    <row r="1388" ht="18.75" customHeight="1" thickBot="1"/>
    <row r="1390" ht="18.75" customHeight="1" thickBot="1"/>
    <row r="1392" ht="18.75" customHeight="1" thickBot="1"/>
    <row r="1394" ht="18.75" customHeight="1" thickBot="1"/>
    <row r="1396" ht="18.75" customHeight="1" thickBot="1"/>
    <row r="1398" ht="18.75" customHeight="1" thickBot="1"/>
    <row r="1400" ht="18.75" customHeight="1" thickBot="1"/>
    <row r="1402" ht="18.75" customHeight="1" thickBot="1"/>
    <row r="1404" ht="18.75" customHeight="1" thickBot="1"/>
    <row r="1406" ht="18.75" customHeight="1" thickBot="1"/>
    <row r="1408" ht="18.75" customHeight="1" thickBot="1"/>
    <row r="1410" ht="18.75" customHeight="1" thickBot="1"/>
    <row r="1412" ht="18.75" customHeight="1" thickBot="1"/>
    <row r="1414" ht="18.75" customHeight="1" thickBot="1"/>
    <row r="1416" ht="18.75" customHeight="1" thickBot="1"/>
    <row r="1418" ht="18.75" customHeight="1" thickBot="1"/>
    <row r="1420" ht="18.75" customHeight="1" thickBot="1"/>
    <row r="1422" ht="18.75" customHeight="1" thickBot="1"/>
    <row r="1424" ht="18.75" customHeight="1" thickBot="1"/>
    <row r="1426" ht="18.75" customHeight="1" thickBot="1"/>
    <row r="1428" ht="18.75" customHeight="1" thickBot="1"/>
    <row r="1430" ht="18.75" customHeight="1" thickBot="1"/>
    <row r="1432" ht="18.75" customHeight="1" thickBot="1"/>
    <row r="1434" ht="18.75" customHeight="1" thickBot="1"/>
    <row r="1436" ht="18.75" customHeight="1" thickBot="1"/>
    <row r="1438" ht="18.75" customHeight="1" thickBot="1"/>
    <row r="1440" ht="18.75" customHeight="1" thickBot="1"/>
    <row r="1442" ht="18.75" customHeight="1" thickBot="1"/>
    <row r="1444" ht="18.75" customHeight="1" thickBot="1"/>
    <row r="1446" ht="18.75" customHeight="1" thickBot="1"/>
    <row r="1448" ht="18.75" customHeight="1" thickBot="1"/>
    <row r="1450" ht="18.75" customHeight="1" thickBot="1"/>
    <row r="1452" ht="18.75" customHeight="1" thickBot="1"/>
    <row r="1454" ht="18.75" customHeight="1" thickBot="1"/>
    <row r="1456" ht="18.75" customHeight="1" thickBot="1"/>
    <row r="1458" ht="18.75" customHeight="1" thickBot="1"/>
    <row r="1460" ht="18.75" customHeight="1" thickBot="1"/>
    <row r="1462" ht="18.75" customHeight="1" thickBot="1"/>
    <row r="1464" ht="18.75" customHeight="1" thickBot="1"/>
    <row r="1466" ht="18.75" customHeight="1" thickBot="1"/>
    <row r="1468" ht="18.75" customHeight="1" thickBot="1"/>
    <row r="1470" ht="18.75" customHeight="1" thickBot="1"/>
    <row r="1472" ht="18.75" customHeight="1" thickBot="1"/>
    <row r="1474" ht="18.75" customHeight="1" thickBot="1"/>
    <row r="1476" ht="18.75" customHeight="1" thickBot="1"/>
    <row r="1478" ht="18.75" customHeight="1" thickBot="1"/>
    <row r="1480" ht="18.75" customHeight="1" thickBot="1"/>
    <row r="1482" ht="18.75" customHeight="1" thickBot="1"/>
    <row r="1484" ht="18.75" customHeight="1" thickBot="1"/>
    <row r="1486" ht="18.75" customHeight="1" thickBot="1"/>
    <row r="1488" ht="18.75" customHeight="1" thickBot="1"/>
    <row r="1490" ht="18.75" customHeight="1" thickBot="1"/>
    <row r="1492" ht="18.75" customHeight="1" thickBot="1"/>
    <row r="1494" ht="18.75" customHeight="1" thickBot="1"/>
    <row r="1496" ht="18.75" customHeight="1" thickBot="1"/>
    <row r="1498" ht="18.75" customHeight="1" thickBot="1"/>
    <row r="1500" ht="18.75" customHeight="1" thickBot="1"/>
    <row r="1502" ht="18.75" customHeight="1" thickBot="1"/>
    <row r="1504" ht="18.75" customHeight="1" thickBot="1"/>
    <row r="1506" ht="18.75" customHeight="1" thickBot="1"/>
    <row r="1508" ht="18.75" customHeight="1" thickBot="1"/>
    <row r="1510" ht="18.75" customHeight="1" thickBot="1"/>
    <row r="1512" ht="18.75" customHeight="1" thickBot="1"/>
    <row r="1514" ht="18.75" customHeight="1" thickBot="1"/>
    <row r="1516" ht="18.75" customHeight="1" thickBot="1"/>
    <row r="1518" ht="18.75" customHeight="1" thickBot="1"/>
    <row r="1520" ht="18.75" customHeight="1" thickBot="1"/>
    <row r="1522" ht="18.75" customHeight="1" thickBot="1"/>
    <row r="1524" ht="18.75" customHeight="1" thickBot="1"/>
    <row r="1526" ht="18.75" customHeight="1" thickBot="1"/>
    <row r="1528" ht="18.75" customHeight="1" thickBot="1"/>
    <row r="1530" ht="18.75" customHeight="1" thickBot="1"/>
    <row r="1532" ht="18.75" customHeight="1" thickBot="1"/>
    <row r="1534" ht="18.75" customHeight="1" thickBot="1"/>
    <row r="1536" ht="18.75" customHeight="1" thickBot="1"/>
    <row r="1538" ht="18.75" customHeight="1" thickBot="1"/>
    <row r="1540" ht="18.75" customHeight="1" thickBot="1"/>
    <row r="1542" ht="18.75" customHeight="1" thickBot="1"/>
    <row r="1544" ht="18.75" customHeight="1" thickBot="1"/>
    <row r="1546" ht="18.75" customHeight="1" thickBot="1"/>
    <row r="1548" ht="18.75" customHeight="1" thickBot="1"/>
    <row r="1550" ht="18.75" customHeight="1" thickBot="1"/>
    <row r="1552" ht="18.75" customHeight="1" thickBot="1"/>
    <row r="1554" ht="18.75" customHeight="1" thickBot="1"/>
    <row r="1556" ht="18.75" customHeight="1" thickBot="1"/>
    <row r="1558" ht="18.75" customHeight="1" thickBot="1"/>
    <row r="1560" ht="18.75" customHeight="1" thickBot="1"/>
    <row r="1562" ht="18.75" customHeight="1" thickBot="1"/>
    <row r="1564" ht="18.75" customHeight="1" thickBot="1"/>
    <row r="1566" ht="18.75" customHeight="1" thickBot="1"/>
    <row r="1568" ht="18.75" customHeight="1" thickBot="1"/>
    <row r="1570" ht="18.75" customHeight="1" thickBot="1"/>
    <row r="1572" ht="18.75" customHeight="1" thickBot="1"/>
    <row r="1574" ht="18.75" customHeight="1" thickBot="1"/>
    <row r="1576" ht="18.75" customHeight="1" thickBot="1"/>
    <row r="1578" ht="18.75" customHeight="1" thickBot="1"/>
    <row r="1580" ht="18.75" customHeight="1" thickBot="1"/>
    <row r="1582" ht="18.75" customHeight="1" thickBot="1"/>
    <row r="1584" ht="18.75" customHeight="1" thickBot="1"/>
    <row r="1586" ht="18.75" customHeight="1" thickBot="1"/>
    <row r="1588" ht="18.75" customHeight="1" thickBot="1"/>
    <row r="1590" ht="18.75" customHeight="1" thickBot="1"/>
    <row r="1592" ht="18.75" customHeight="1" thickBot="1"/>
    <row r="1594" ht="18.75" customHeight="1" thickBot="1"/>
    <row r="1596" ht="18.75" customHeight="1" thickBot="1"/>
    <row r="1598" ht="18.75" customHeight="1" thickBot="1"/>
    <row r="1600" ht="18.75" customHeight="1" thickBot="1"/>
    <row r="1602" ht="18.75" customHeight="1" thickBot="1"/>
    <row r="1604" ht="18.75" customHeight="1" thickBot="1"/>
    <row r="1606" ht="18.75" customHeight="1" thickBot="1"/>
    <row r="1608" ht="18.75" customHeight="1" thickBot="1"/>
    <row r="1610" ht="18.75" customHeight="1" thickBot="1"/>
    <row r="1612" ht="18.75" customHeight="1" thickBot="1"/>
    <row r="1614" ht="18.75" customHeight="1" thickBot="1"/>
    <row r="1616" ht="18.75" customHeight="1" thickBot="1"/>
    <row r="1618" ht="18.75" customHeight="1" thickBot="1"/>
    <row r="1620" ht="18.75" customHeight="1" thickBot="1"/>
    <row r="1622" ht="18.75" customHeight="1" thickBot="1"/>
    <row r="1624" ht="18.75" customHeight="1" thickBot="1"/>
    <row r="1626" ht="18.75" customHeight="1" thickBot="1"/>
    <row r="1628" ht="18.75" customHeight="1" thickBot="1"/>
    <row r="1630" ht="18.75" customHeight="1" thickBot="1"/>
    <row r="1632" ht="18.75" customHeight="1" thickBot="1"/>
    <row r="1634" ht="18.75" customHeight="1" thickBot="1"/>
    <row r="1636" ht="18.75" customHeight="1" thickBot="1"/>
    <row r="1638" ht="18.75" customHeight="1" thickBot="1"/>
    <row r="1640" ht="18.75" customHeight="1" thickBot="1"/>
    <row r="1642" ht="18.75" customHeight="1" thickBot="1"/>
    <row r="1644" ht="18.75" customHeight="1" thickBot="1"/>
    <row r="1646" ht="18.75" customHeight="1" thickBot="1"/>
    <row r="1648" ht="18.75" customHeight="1" thickBot="1"/>
    <row r="1650" ht="18.75" customHeight="1" thickBot="1"/>
    <row r="1652" ht="18.75" customHeight="1" thickBot="1"/>
    <row r="1654" ht="18.75" customHeight="1" thickBot="1"/>
    <row r="1656" ht="18.75" customHeight="1" thickBot="1"/>
    <row r="1658" ht="18.75" customHeight="1" thickBot="1"/>
    <row r="1660" ht="18.75" customHeight="1" thickBot="1"/>
    <row r="1662" ht="18.75" customHeight="1" thickBot="1"/>
    <row r="1664" ht="18.75" customHeight="1" thickBot="1"/>
    <row r="1666" ht="18.75" customHeight="1" thickBot="1"/>
    <row r="1668" ht="18.75" customHeight="1" thickBot="1"/>
    <row r="1670" ht="18.75" customHeight="1" thickBot="1"/>
    <row r="1672" ht="18.75" customHeight="1" thickBot="1"/>
    <row r="1674" ht="18.75" customHeight="1" thickBot="1"/>
    <row r="1676" ht="18.75" customHeight="1" thickBot="1"/>
    <row r="1678" ht="18.75" customHeight="1" thickBot="1"/>
    <row r="1680" ht="18.75" customHeight="1" thickBot="1"/>
    <row r="1682" ht="18.75" customHeight="1" thickBot="1"/>
    <row r="1684" ht="18.75" customHeight="1" thickBot="1"/>
    <row r="1686" ht="18.75" customHeight="1" thickBot="1"/>
    <row r="1688" ht="18.75" customHeight="1" thickBot="1"/>
    <row r="1690" ht="18.75" customHeight="1" thickBot="1"/>
    <row r="1692" ht="18.75" customHeight="1" thickBot="1"/>
    <row r="1694" ht="18.75" customHeight="1" thickBot="1"/>
    <row r="1696" ht="18.75" customHeight="1" thickBot="1"/>
    <row r="1698" ht="18.75" customHeight="1" thickBot="1"/>
    <row r="1700" ht="18.75" customHeight="1" thickBot="1"/>
    <row r="1702" ht="18.75" customHeight="1" thickBot="1"/>
    <row r="1704" ht="18.75" customHeight="1" thickBot="1"/>
    <row r="1706" ht="18.75" customHeight="1" thickBot="1"/>
    <row r="1708" ht="18.75" customHeight="1" thickBot="1"/>
    <row r="1710" ht="18.75" customHeight="1" thickBot="1"/>
    <row r="1712" ht="18.75" customHeight="1" thickBot="1"/>
    <row r="1714" ht="18.75" customHeight="1" thickBot="1"/>
    <row r="1716" ht="18.75" customHeight="1" thickBot="1"/>
    <row r="1718" ht="18.75" customHeight="1" thickBot="1"/>
    <row r="1720" ht="18.75" customHeight="1" thickBot="1"/>
    <row r="1722" ht="18.75" customHeight="1" thickBot="1"/>
    <row r="1724" ht="18.75" customHeight="1" thickBot="1"/>
    <row r="1726" ht="18.75" customHeight="1" thickBot="1"/>
    <row r="1728" ht="18.75" customHeight="1" thickBot="1"/>
    <row r="1730" ht="18.75" customHeight="1" thickBot="1"/>
    <row r="1732" ht="18.75" customHeight="1" thickBot="1"/>
    <row r="1734" ht="18.75" customHeight="1" thickBot="1"/>
    <row r="1736" ht="18.75" customHeight="1" thickBot="1"/>
    <row r="1738" ht="18.75" customHeight="1" thickBot="1"/>
    <row r="1740" ht="18.75" customHeight="1" thickBot="1"/>
    <row r="1742" ht="18.75" customHeight="1" thickBot="1"/>
    <row r="1744" ht="18.75" customHeight="1" thickBot="1"/>
    <row r="1746" ht="18.75" customHeight="1" thickBot="1"/>
    <row r="1748" ht="18.75" customHeight="1" thickBot="1"/>
    <row r="1750" ht="18.75" customHeight="1" thickBot="1"/>
    <row r="1752" ht="18.75" customHeight="1" thickBot="1"/>
    <row r="1754" ht="18.75" customHeight="1" thickBot="1"/>
    <row r="1756" ht="18.75" customHeight="1" thickBot="1"/>
    <row r="1758" ht="18.75" customHeight="1" thickBot="1"/>
    <row r="1760" ht="18.75" customHeight="1" thickBot="1"/>
    <row r="1762" ht="18.75" customHeight="1" thickBot="1"/>
    <row r="1764" ht="18.75" customHeight="1" thickBot="1"/>
    <row r="1766" ht="18.75" customHeight="1" thickBot="1"/>
    <row r="1768" ht="18.75" customHeight="1" thickBot="1"/>
    <row r="1770" ht="18.75" customHeight="1" thickBot="1"/>
    <row r="1772" ht="18.75" customHeight="1" thickBot="1"/>
    <row r="1774" ht="18.75" customHeight="1" thickBot="1"/>
    <row r="1776" ht="18.75" customHeight="1" thickBot="1"/>
    <row r="1778" ht="18.75" customHeight="1" thickBot="1"/>
    <row r="1780" ht="18.75" customHeight="1" thickBot="1"/>
    <row r="1782" ht="18.75" customHeight="1" thickBot="1"/>
    <row r="1784" ht="18.75" customHeight="1" thickBot="1"/>
    <row r="1786" ht="18.75" customHeight="1" thickBot="1"/>
    <row r="1788" ht="18.75" customHeight="1" thickBot="1"/>
    <row r="1790" ht="18.75" customHeight="1" thickBot="1"/>
    <row r="1792" ht="18.75" customHeight="1" thickBot="1"/>
    <row r="1794" ht="18.75" customHeight="1" thickBot="1"/>
    <row r="1796" ht="18.75" customHeight="1" thickBot="1"/>
    <row r="1798" ht="18.75" customHeight="1" thickBot="1"/>
    <row r="1800" ht="18.75" customHeight="1" thickBot="1"/>
    <row r="1802" ht="18.75" customHeight="1" thickBot="1"/>
    <row r="1804" ht="18.75" customHeight="1" thickBot="1"/>
    <row r="1806" ht="18.75" customHeight="1" thickBot="1"/>
    <row r="1808" ht="18.75" customHeight="1" thickBot="1"/>
    <row r="1810" ht="18.75" customHeight="1" thickBot="1"/>
    <row r="1812" ht="18.75" customHeight="1" thickBot="1"/>
    <row r="1814" ht="18.75" customHeight="1" thickBot="1"/>
    <row r="1816" ht="18.75" customHeight="1" thickBot="1"/>
    <row r="1818" ht="18.75" customHeight="1" thickBot="1"/>
    <row r="1820" ht="18.75" customHeight="1" thickBot="1"/>
    <row r="1822" ht="18.75" customHeight="1" thickBot="1"/>
    <row r="1824" ht="18.75" customHeight="1" thickBot="1"/>
    <row r="1826" ht="18.75" customHeight="1" thickBot="1"/>
    <row r="1828" ht="18.75" customHeight="1" thickBot="1"/>
    <row r="1830" ht="18.75" customHeight="1" thickBot="1"/>
    <row r="1832" ht="18.75" customHeight="1" thickBot="1"/>
    <row r="1834" ht="18.75" customHeight="1" thickBot="1"/>
    <row r="1836" ht="18.75" customHeight="1" thickBot="1"/>
    <row r="1838" ht="18.75" customHeight="1" thickBot="1"/>
    <row r="1840" ht="18.75" customHeight="1" thickBot="1"/>
    <row r="1842" ht="18.75" customHeight="1" thickBot="1"/>
    <row r="1844" ht="18.75" customHeight="1" thickBot="1"/>
    <row r="1846" ht="18.75" customHeight="1" thickBot="1"/>
    <row r="1848" ht="18.75" customHeight="1" thickBot="1"/>
    <row r="1850" ht="18.75" customHeight="1" thickBot="1"/>
    <row r="1852" ht="18.75" customHeight="1" thickBot="1"/>
    <row r="1854" ht="18.75" customHeight="1" thickBot="1"/>
    <row r="1856" ht="18.75" customHeight="1" thickBot="1"/>
    <row r="1858" ht="18.75" customHeight="1" thickBot="1"/>
    <row r="1860" ht="18.75" customHeight="1" thickBot="1"/>
    <row r="1862" ht="18.75" customHeight="1" thickBot="1"/>
    <row r="1864" ht="18.75" customHeight="1" thickBot="1"/>
    <row r="1866" ht="18.75" customHeight="1" thickBot="1"/>
    <row r="1868" ht="18.75" customHeight="1" thickBot="1"/>
    <row r="1870" ht="18.75" customHeight="1" thickBot="1"/>
    <row r="1872" ht="18.75" customHeight="1" thickBot="1"/>
    <row r="1874" ht="18.75" customHeight="1" thickBot="1"/>
    <row r="1876" ht="18.75" customHeight="1" thickBot="1"/>
    <row r="1878" ht="18.75" customHeight="1" thickBot="1"/>
    <row r="1880" ht="18.75" customHeight="1" thickBot="1"/>
    <row r="1882" ht="18.75" customHeight="1" thickBot="1"/>
    <row r="1884" ht="18.75" customHeight="1" thickBot="1"/>
    <row r="1886" ht="18.75" customHeight="1" thickBot="1"/>
    <row r="1888" ht="18.75" customHeight="1" thickBot="1"/>
    <row r="1890" ht="18.75" customHeight="1" thickBot="1"/>
    <row r="1892" ht="18.75" customHeight="1" thickBot="1"/>
    <row r="1894" ht="18.75" customHeight="1" thickBot="1"/>
    <row r="1896" ht="18.75" customHeight="1" thickBot="1"/>
    <row r="1898" ht="18.75" customHeight="1" thickBot="1"/>
    <row r="1900" ht="18.75" customHeight="1" thickBot="1"/>
    <row r="1902" ht="18.75" customHeight="1" thickBot="1"/>
    <row r="1904" ht="18.75" customHeight="1" thickBot="1"/>
    <row r="1906" ht="18.75" customHeight="1" thickBot="1"/>
    <row r="1908" ht="18.75" customHeight="1" thickBot="1"/>
    <row r="1910" ht="18.75" customHeight="1" thickBot="1"/>
    <row r="1912" ht="18.75" customHeight="1" thickBot="1"/>
    <row r="1914" ht="18.75" customHeight="1" thickBot="1"/>
    <row r="1916" ht="18.75" customHeight="1" thickBot="1"/>
    <row r="1918" ht="18.75" customHeight="1" thickBot="1"/>
    <row r="1920" ht="18.75" customHeight="1" thickBot="1"/>
    <row r="1922" ht="18.75" customHeight="1" thickBot="1"/>
    <row r="1924" ht="18.75" customHeight="1" thickBot="1"/>
    <row r="1926" ht="18.75" customHeight="1" thickBot="1"/>
    <row r="1928" ht="18.75" customHeight="1" thickBot="1"/>
    <row r="1930" ht="18.75" customHeight="1" thickBot="1"/>
    <row r="1932" ht="18.75" customHeight="1" thickBot="1"/>
    <row r="1934" ht="18.75" customHeight="1" thickBot="1"/>
    <row r="1936" ht="18.75" customHeight="1" thickBot="1"/>
    <row r="1938" ht="18.75" customHeight="1" thickBot="1"/>
    <row r="1940" ht="18.75" customHeight="1" thickBot="1"/>
    <row r="1942" ht="18.75" customHeight="1" thickBot="1"/>
    <row r="1944" ht="18.75" customHeight="1" thickBot="1"/>
    <row r="1946" ht="18.75" customHeight="1" thickBot="1"/>
    <row r="1948" ht="18.75" customHeight="1" thickBot="1"/>
    <row r="1950" ht="18.75" customHeight="1" thickBot="1"/>
    <row r="1952" ht="18.75" customHeight="1" thickBot="1"/>
    <row r="1954" ht="18.75" customHeight="1" thickBot="1"/>
    <row r="1956" ht="18.75" customHeight="1" thickBot="1"/>
    <row r="1958" ht="18.75" customHeight="1" thickBot="1"/>
    <row r="1960" ht="18.75" customHeight="1" thickBot="1"/>
    <row r="1962" ht="18.75" customHeight="1" thickBot="1"/>
    <row r="1964" ht="18.75" customHeight="1" thickBot="1"/>
    <row r="1966" ht="18.75" customHeight="1" thickBot="1"/>
    <row r="1968" ht="18.75" customHeight="1" thickBot="1"/>
    <row r="1970" ht="18.75" customHeight="1" thickBot="1"/>
    <row r="1972" ht="18.75" customHeight="1" thickBot="1"/>
    <row r="1974" ht="18.75" customHeight="1" thickBot="1"/>
    <row r="1976" ht="18.75" customHeight="1" thickBot="1"/>
    <row r="1978" ht="18.75" customHeight="1" thickBot="1"/>
    <row r="1980" ht="18.75" customHeight="1" thickBot="1"/>
    <row r="1982" ht="18.75" customHeight="1" thickBot="1"/>
    <row r="1984" ht="18.75" customHeight="1" thickBot="1"/>
    <row r="1986" ht="18.75" customHeight="1" thickBot="1"/>
    <row r="1988" ht="18.75" customHeight="1" thickBot="1"/>
    <row r="1990" ht="18.75" customHeight="1" thickBot="1"/>
    <row r="1992" ht="18.75" customHeight="1" thickBot="1"/>
    <row r="1994" ht="18.75" customHeight="1" thickBot="1"/>
    <row r="1996" ht="18.75" customHeight="1" thickBot="1"/>
    <row r="1998" ht="18.75" customHeight="1" thickBot="1"/>
    <row r="2000" ht="18.75" customHeight="1" thickBot="1"/>
    <row r="2002" ht="18.75" customHeight="1" thickBot="1"/>
    <row r="2004" ht="18.75" customHeight="1" thickBot="1"/>
    <row r="2006" ht="18.75" customHeight="1" thickBot="1"/>
    <row r="2008" ht="18.75" customHeight="1" thickBot="1"/>
    <row r="2010" ht="18.75" customHeight="1" thickBot="1"/>
    <row r="2012" ht="18.75" customHeight="1" thickBot="1"/>
    <row r="2014" ht="18.75" customHeight="1" thickBot="1"/>
    <row r="2016" ht="18.75" customHeight="1" thickBot="1"/>
    <row r="2018" ht="18.75" customHeight="1" thickBot="1"/>
    <row r="2020" ht="18.75" customHeight="1" thickBot="1"/>
    <row r="2022" ht="18.75" customHeight="1" thickBot="1"/>
    <row r="2024" ht="18.75" customHeight="1" thickBot="1"/>
    <row r="2026" ht="18.75" customHeight="1" thickBot="1"/>
    <row r="2028" ht="18.75" customHeight="1" thickBot="1"/>
    <row r="2030" ht="18.75" customHeight="1" thickBot="1"/>
    <row r="2032" ht="18.75" customHeight="1" thickBot="1"/>
    <row r="2034" ht="18.75" customHeight="1" thickBot="1"/>
    <row r="2036" ht="18.75" customHeight="1" thickBot="1"/>
    <row r="2038" ht="18.75" customHeight="1" thickBot="1"/>
    <row r="2040" ht="18.75" customHeight="1" thickBot="1"/>
    <row r="2042" ht="18.75" customHeight="1" thickBot="1"/>
    <row r="2044" ht="18.75" customHeight="1" thickBot="1"/>
    <row r="2046" ht="18.75" customHeight="1" thickBot="1"/>
    <row r="2048" ht="18.75" customHeight="1" thickBot="1"/>
    <row r="2050" ht="18.75" customHeight="1" thickBot="1"/>
    <row r="2052" ht="18.75" customHeight="1" thickBot="1"/>
    <row r="2054" ht="18.75" customHeight="1" thickBot="1"/>
    <row r="2056" ht="18.75" customHeight="1" thickBot="1"/>
    <row r="2058" ht="18.75" customHeight="1" thickBot="1"/>
    <row r="2060" ht="18.75" customHeight="1" thickBot="1"/>
    <row r="2062" ht="18.75" customHeight="1" thickBot="1"/>
    <row r="2064" ht="18.75" customHeight="1" thickBot="1"/>
    <row r="2066" ht="18.75" customHeight="1" thickBot="1"/>
    <row r="2068" ht="18.75" customHeight="1" thickBot="1"/>
    <row r="2070" ht="18.75" customHeight="1" thickBot="1"/>
    <row r="2072" ht="18.75" customHeight="1" thickBot="1"/>
    <row r="2074" ht="18.75" customHeight="1" thickBot="1"/>
    <row r="2076" ht="18.75" customHeight="1" thickBot="1"/>
    <row r="2078" ht="18.75" customHeight="1" thickBot="1"/>
    <row r="2080" ht="18.75" customHeight="1" thickBot="1"/>
    <row r="2082" ht="18.75" customHeight="1" thickBot="1"/>
    <row r="2084" ht="18.75" customHeight="1" thickBot="1"/>
    <row r="2086" ht="18.75" customHeight="1" thickBot="1"/>
    <row r="2088" ht="18.75" customHeight="1" thickBot="1"/>
    <row r="2090" ht="18.75" customHeight="1" thickBot="1"/>
    <row r="2092" ht="18.75" customHeight="1" thickBot="1"/>
    <row r="2094" ht="18.75" customHeight="1" thickBot="1"/>
    <row r="2096" ht="18.75" customHeight="1" thickBot="1"/>
    <row r="2098" ht="18.75" customHeight="1" thickBot="1"/>
    <row r="2100" ht="18.75" customHeight="1" thickBot="1"/>
    <row r="2102" ht="18.75" customHeight="1" thickBot="1"/>
    <row r="2104" ht="18.75" customHeight="1" thickBot="1"/>
    <row r="2106" ht="18.75" customHeight="1" thickBot="1"/>
    <row r="2108" ht="18.75" customHeight="1" thickBot="1"/>
    <row r="2110" ht="18.75" customHeight="1" thickBot="1"/>
    <row r="2112" ht="18.75" customHeight="1" thickBot="1"/>
    <row r="2114" ht="18.75" customHeight="1" thickBot="1"/>
    <row r="2116" ht="18.75" customHeight="1" thickBot="1"/>
    <row r="2118" ht="18.75" customHeight="1" thickBot="1"/>
    <row r="2120" ht="18.75" customHeight="1" thickBot="1"/>
    <row r="2122" ht="18.75" customHeight="1" thickBot="1"/>
    <row r="2124" ht="18.75" customHeight="1" thickBot="1"/>
    <row r="2126" ht="18.75" customHeight="1" thickBot="1"/>
    <row r="2128" ht="18.75" customHeight="1" thickBot="1"/>
    <row r="2130" ht="18.75" customHeight="1" thickBot="1"/>
    <row r="2132" ht="18.75" customHeight="1" thickBot="1"/>
    <row r="2134" ht="18.75" customHeight="1" thickBot="1"/>
    <row r="2136" ht="18.75" customHeight="1" thickBot="1"/>
    <row r="2138" ht="18.75" customHeight="1" thickBot="1"/>
    <row r="2140" ht="18.75" customHeight="1" thickBot="1"/>
    <row r="2142" ht="18.75" customHeight="1" thickBot="1"/>
    <row r="2144" ht="18.75" customHeight="1" thickBot="1"/>
    <row r="2146" ht="18.75" customHeight="1" thickBot="1"/>
    <row r="2148" ht="18.75" customHeight="1" thickBot="1"/>
    <row r="2150" ht="18.75" customHeight="1" thickBot="1"/>
    <row r="2152" ht="18.75" customHeight="1" thickBot="1"/>
    <row r="2154" ht="18.75" customHeight="1" thickBot="1"/>
    <row r="2156" ht="18.75" customHeight="1" thickBot="1"/>
    <row r="2158" ht="18.75" customHeight="1" thickBot="1"/>
    <row r="2160" ht="18.75" customHeight="1" thickBot="1"/>
    <row r="2162" ht="18.75" customHeight="1" thickBot="1"/>
    <row r="2164" ht="18.75" customHeight="1" thickBot="1"/>
    <row r="2166" ht="18.75" customHeight="1" thickBot="1"/>
    <row r="2168" ht="18.75" customHeight="1" thickBot="1"/>
    <row r="2170" ht="18.75" customHeight="1" thickBot="1"/>
    <row r="2172" ht="18.75" customHeight="1" thickBot="1"/>
    <row r="2174" ht="18.75" customHeight="1" thickBot="1"/>
    <row r="2176" ht="18.75" customHeight="1" thickBot="1"/>
    <row r="2178" ht="18.75" customHeight="1" thickBot="1"/>
    <row r="2180" ht="18.75" customHeight="1" thickBot="1"/>
    <row r="2182" ht="18.75" customHeight="1" thickBot="1"/>
    <row r="2184" ht="18.75" customHeight="1" thickBot="1"/>
    <row r="2186" ht="18.75" customHeight="1" thickBot="1"/>
    <row r="2188" ht="18.75" customHeight="1" thickBot="1"/>
    <row r="2190" ht="18.75" customHeight="1" thickBot="1"/>
    <row r="2192" ht="18.75" customHeight="1" thickBot="1"/>
    <row r="2194" ht="18.75" customHeight="1" thickBot="1"/>
    <row r="2196" ht="18.75" customHeight="1" thickBot="1"/>
    <row r="2198" ht="18.75" customHeight="1" thickBot="1"/>
    <row r="2200" ht="18.75" customHeight="1" thickBot="1"/>
    <row r="2202" ht="18.75" customHeight="1" thickBot="1"/>
    <row r="2204" ht="18.75" customHeight="1" thickBot="1"/>
    <row r="2206" ht="18.75" customHeight="1" thickBot="1"/>
    <row r="2208" ht="18.75" customHeight="1" thickBot="1"/>
    <row r="2210" ht="18.75" customHeight="1" thickBot="1"/>
    <row r="2212" ht="18.75" customHeight="1" thickBot="1"/>
    <row r="2214" ht="18.75" customHeight="1" thickBot="1"/>
    <row r="2216" ht="18.75" customHeight="1" thickBot="1"/>
    <row r="2218" ht="18.75" customHeight="1" thickBot="1"/>
    <row r="2220" ht="18.75" customHeight="1" thickBot="1"/>
    <row r="2222" ht="18.75" customHeight="1" thickBot="1"/>
    <row r="2224" ht="18.75" customHeight="1" thickBot="1"/>
    <row r="2226" ht="18.75" customHeight="1" thickBot="1"/>
    <row r="2228" ht="18.75" customHeight="1" thickBot="1"/>
    <row r="2230" ht="18.75" customHeight="1" thickBot="1"/>
    <row r="2232" ht="18.75" customHeight="1" thickBot="1"/>
    <row r="2234" ht="18.75" customHeight="1" thickBot="1"/>
    <row r="2236" ht="18.75" customHeight="1" thickBot="1"/>
    <row r="2238" ht="18.75" customHeight="1" thickBot="1"/>
    <row r="2240" ht="18.75" customHeight="1" thickBot="1"/>
    <row r="2242" ht="18.75" customHeight="1" thickBot="1"/>
    <row r="2244" ht="18.75" customHeight="1" thickBot="1"/>
    <row r="2246" ht="18.75" customHeight="1" thickBot="1"/>
    <row r="2248" ht="18.75" customHeight="1" thickBot="1"/>
    <row r="2250" ht="18.75" customHeight="1" thickBot="1"/>
    <row r="2252" ht="18.75" customHeight="1" thickBot="1"/>
    <row r="2254" ht="18.75" customHeight="1" thickBot="1"/>
    <row r="2256" ht="18.75" customHeight="1" thickBot="1"/>
    <row r="2258" ht="18.75" customHeight="1" thickBot="1"/>
    <row r="2260" ht="18.75" customHeight="1" thickBot="1"/>
    <row r="2262" ht="18.75" customHeight="1" thickBot="1"/>
    <row r="2264" ht="18.75" customHeight="1" thickBot="1"/>
    <row r="2266" ht="18.75" customHeight="1" thickBot="1"/>
    <row r="2268" ht="18.75" customHeight="1" thickBot="1"/>
    <row r="2270" ht="18.75" customHeight="1" thickBot="1"/>
    <row r="2272" ht="18.75" customHeight="1" thickBot="1"/>
    <row r="2274" ht="18.75" customHeight="1" thickBot="1"/>
    <row r="2276" ht="18.75" customHeight="1" thickBot="1"/>
    <row r="2278" ht="18.75" customHeight="1" thickBot="1"/>
    <row r="2280" ht="18.75" customHeight="1" thickBot="1"/>
    <row r="2282" ht="18.75" customHeight="1" thickBot="1"/>
    <row r="2284" ht="18.75" customHeight="1" thickBot="1"/>
    <row r="2286" ht="18.75" customHeight="1" thickBot="1"/>
    <row r="2288" ht="18.75" customHeight="1" thickBot="1"/>
    <row r="2290" ht="18.75" customHeight="1" thickBot="1"/>
    <row r="2292" ht="18.75" customHeight="1" thickBot="1"/>
    <row r="2294" ht="18.75" customHeight="1" thickBot="1"/>
    <row r="2296" ht="18.75" customHeight="1" thickBot="1"/>
    <row r="2298" ht="18.75" customHeight="1" thickBot="1"/>
    <row r="2300" ht="18.75" customHeight="1" thickBot="1"/>
    <row r="2302" ht="18.75" customHeight="1" thickBot="1"/>
    <row r="2304" ht="18.75" customHeight="1" thickBot="1"/>
    <row r="2306" ht="18.75" customHeight="1" thickBot="1"/>
    <row r="2308" ht="18.75" customHeight="1" thickBot="1"/>
    <row r="2310" ht="18.75" customHeight="1" thickBot="1"/>
    <row r="2312" ht="18.75" customHeight="1" thickBot="1"/>
    <row r="2314" ht="18.75" customHeight="1" thickBot="1"/>
    <row r="2316" ht="18.75" customHeight="1" thickBot="1"/>
    <row r="2318" ht="18.75" customHeight="1" thickBot="1"/>
    <row r="2320" ht="18.75" customHeight="1" thickBot="1"/>
    <row r="2322" ht="18.75" customHeight="1" thickBot="1"/>
    <row r="2324" ht="18.75" customHeight="1" thickBot="1"/>
    <row r="2326" ht="18.75" customHeight="1" thickBot="1"/>
    <row r="2328" ht="18.75" customHeight="1" thickBot="1"/>
    <row r="2330" ht="18.75" customHeight="1" thickBot="1"/>
    <row r="2332" ht="18.75" customHeight="1" thickBot="1"/>
    <row r="2334" ht="18.75" customHeight="1" thickBot="1"/>
    <row r="2336" ht="18.75" customHeight="1" thickBot="1"/>
    <row r="2338" ht="18.75" customHeight="1" thickBot="1"/>
    <row r="2340" ht="18.75" customHeight="1" thickBot="1"/>
    <row r="2342" ht="18.75" customHeight="1" thickBot="1"/>
    <row r="2344" ht="18.75" customHeight="1" thickBot="1"/>
    <row r="2346" ht="18.75" customHeight="1" thickBot="1"/>
    <row r="2348" ht="18.75" customHeight="1" thickBot="1"/>
    <row r="2350" ht="18.75" customHeight="1" thickBot="1"/>
    <row r="2352" ht="18.75" customHeight="1" thickBot="1"/>
    <row r="2354" ht="18.75" customHeight="1" thickBot="1"/>
    <row r="2356" ht="18.75" customHeight="1" thickBot="1"/>
    <row r="2358" ht="18.75" customHeight="1" thickBot="1"/>
    <row r="2360" ht="18.75" customHeight="1" thickBot="1"/>
    <row r="2362" ht="18.75" customHeight="1" thickBot="1"/>
    <row r="2364" ht="18.75" customHeight="1" thickBot="1"/>
    <row r="2366" ht="18.75" customHeight="1" thickBot="1"/>
    <row r="2368" ht="18.75" customHeight="1" thickBot="1"/>
    <row r="2370" ht="18.75" customHeight="1" thickBot="1"/>
    <row r="2372" ht="18.75" customHeight="1" thickBot="1"/>
    <row r="2374" ht="18.75" customHeight="1" thickBot="1"/>
    <row r="2376" ht="18.75" customHeight="1" thickBot="1"/>
    <row r="2378" ht="18.75" customHeight="1" thickBot="1"/>
    <row r="2380" ht="18.75" customHeight="1" thickBot="1"/>
    <row r="2382" ht="18.75" customHeight="1" thickBot="1"/>
    <row r="2384" ht="18.75" customHeight="1" thickBot="1"/>
    <row r="2386" ht="18.75" customHeight="1" thickBot="1"/>
    <row r="2388" ht="18.75" customHeight="1" thickBot="1"/>
    <row r="2390" ht="18.75" customHeight="1" thickBot="1"/>
    <row r="2392" ht="18.75" customHeight="1" thickBot="1"/>
    <row r="2394" ht="18.75" customHeight="1" thickBot="1"/>
    <row r="2396" ht="18.75" customHeight="1" thickBot="1"/>
    <row r="2398" ht="18.75" customHeight="1" thickBot="1"/>
    <row r="2400" ht="18.75" customHeight="1" thickBot="1"/>
    <row r="2402" ht="18.75" customHeight="1" thickBot="1"/>
    <row r="2404" ht="18.75" customHeight="1" thickBot="1"/>
    <row r="2406" ht="18.75" customHeight="1" thickBot="1"/>
    <row r="2408" ht="18.75" customHeight="1" thickBot="1"/>
    <row r="2410" ht="18.75" customHeight="1" thickBot="1"/>
    <row r="2412" ht="18.75" customHeight="1" thickBot="1"/>
    <row r="2414" ht="18.75" customHeight="1" thickBot="1"/>
    <row r="2416" ht="18.75" customHeight="1" thickBot="1"/>
    <row r="2418" ht="18.75" customHeight="1" thickBot="1"/>
    <row r="2420" ht="18.75" customHeight="1" thickBot="1"/>
    <row r="2422" ht="18.75" customHeight="1" thickBot="1"/>
    <row r="2424" ht="18.75" customHeight="1" thickBot="1"/>
    <row r="2426" ht="18.75" customHeight="1" thickBot="1"/>
    <row r="2428" ht="18.75" customHeight="1" thickBot="1"/>
    <row r="2430" ht="18.75" customHeight="1" thickBot="1"/>
    <row r="2432" ht="18.75" customHeight="1" thickBot="1"/>
    <row r="2434" ht="18.75" customHeight="1" thickBot="1"/>
    <row r="2436" ht="18.75" customHeight="1" thickBot="1"/>
    <row r="2438" ht="18.75" customHeight="1" thickBot="1"/>
    <row r="2440" ht="18.75" customHeight="1" thickBot="1"/>
    <row r="2442" ht="18.75" customHeight="1" thickBot="1"/>
    <row r="2444" ht="18.75" customHeight="1" thickBot="1"/>
    <row r="2446" ht="18.75" customHeight="1" thickBot="1"/>
    <row r="2448" ht="18.75" customHeight="1" thickBot="1"/>
    <row r="2450" ht="18.75" customHeight="1" thickBot="1"/>
    <row r="2452" ht="18.75" customHeight="1" thickBot="1"/>
    <row r="2454" ht="18.75" customHeight="1" thickBot="1"/>
    <row r="2456" ht="18.75" customHeight="1" thickBot="1"/>
    <row r="2458" ht="18.75" customHeight="1" thickBot="1"/>
    <row r="2460" ht="18.75" customHeight="1" thickBot="1"/>
    <row r="2462" ht="18.75" customHeight="1" thickBot="1"/>
    <row r="2464" ht="18.75" customHeight="1" thickBot="1"/>
    <row r="2466" ht="18.75" customHeight="1" thickBot="1"/>
    <row r="2468" ht="18.75" customHeight="1" thickBot="1"/>
    <row r="2470" ht="18.75" customHeight="1" thickBot="1"/>
    <row r="2472" ht="18.75" customHeight="1" thickBot="1"/>
    <row r="2474" ht="18.75" customHeight="1" thickBot="1"/>
    <row r="2476" ht="18.75" customHeight="1" thickBot="1"/>
    <row r="2478" ht="18.75" customHeight="1" thickBot="1"/>
    <row r="2480" ht="18.75" customHeight="1" thickBot="1"/>
    <row r="2482" ht="18.75" customHeight="1" thickBot="1"/>
    <row r="2484" ht="18.75" customHeight="1" thickBot="1"/>
    <row r="2486" ht="18.75" customHeight="1" thickBot="1"/>
    <row r="2488" ht="18.75" customHeight="1" thickBot="1"/>
    <row r="2490" ht="18.75" customHeight="1" thickBot="1"/>
    <row r="2492" ht="18.75" customHeight="1" thickBot="1"/>
    <row r="2494" ht="18.75" customHeight="1" thickBot="1"/>
    <row r="2496" ht="18.75" customHeight="1" thickBot="1"/>
    <row r="2498" ht="18.75" customHeight="1" thickBot="1"/>
    <row r="2500" ht="18.75" customHeight="1" thickBot="1"/>
    <row r="2502" ht="18.75" customHeight="1" thickBot="1"/>
    <row r="2504" ht="18.75" customHeight="1" thickBot="1"/>
    <row r="2506" ht="18.75" customHeight="1" thickBot="1"/>
    <row r="2508" ht="18.75" customHeight="1" thickBot="1"/>
    <row r="2510" ht="18.75" customHeight="1" thickBot="1"/>
    <row r="2512" ht="18.75" customHeight="1" thickBot="1"/>
    <row r="2514" ht="18.75" customHeight="1" thickBot="1"/>
    <row r="2516" ht="18.75" customHeight="1" thickBot="1"/>
    <row r="2518" ht="18.75" customHeight="1" thickBot="1"/>
    <row r="2520" ht="18.75" customHeight="1" thickBot="1"/>
    <row r="2522" ht="18.75" customHeight="1" thickBot="1"/>
    <row r="2524" ht="18.75" customHeight="1" thickBot="1"/>
    <row r="2526" ht="18.75" customHeight="1" thickBot="1"/>
    <row r="2528" ht="18.75" customHeight="1" thickBot="1"/>
    <row r="2530" ht="18.75" customHeight="1" thickBot="1"/>
    <row r="2532" ht="18.75" customHeight="1" thickBot="1"/>
    <row r="2534" ht="18.75" customHeight="1" thickBot="1"/>
    <row r="2536" ht="18.75" customHeight="1" thickBot="1"/>
    <row r="2538" ht="18.75" customHeight="1" thickBot="1"/>
    <row r="2540" ht="18.75" customHeight="1" thickBot="1"/>
    <row r="2542" ht="18.75" customHeight="1" thickBot="1"/>
    <row r="2544" ht="18.75" customHeight="1" thickBot="1"/>
    <row r="2546" ht="18.75" customHeight="1" thickBot="1"/>
    <row r="2548" ht="18.75" customHeight="1" thickBot="1"/>
    <row r="2550" ht="18.75" customHeight="1" thickBot="1"/>
    <row r="2552" ht="18.75" customHeight="1" thickBot="1"/>
    <row r="2554" ht="18.75" customHeight="1" thickBot="1"/>
    <row r="2556" ht="18.75" customHeight="1" thickBot="1"/>
    <row r="2558" ht="18.75" customHeight="1" thickBot="1"/>
    <row r="2560" ht="18.75" customHeight="1" thickBot="1"/>
    <row r="2562" ht="18.75" customHeight="1" thickBot="1"/>
    <row r="2564" ht="18.75" customHeight="1" thickBot="1"/>
    <row r="2566" ht="18.75" customHeight="1" thickBot="1"/>
    <row r="2568" ht="18.75" customHeight="1" thickBot="1"/>
    <row r="2570" ht="18.75" customHeight="1" thickBot="1"/>
    <row r="2572" ht="18.75" customHeight="1" thickBot="1"/>
    <row r="2574" ht="18.75" customHeight="1" thickBot="1"/>
    <row r="2576" ht="18.75" customHeight="1" thickBot="1"/>
    <row r="2578" ht="18.75" customHeight="1" thickBot="1"/>
    <row r="2580" ht="18.75" customHeight="1" thickBot="1"/>
    <row r="2582" ht="18.75" customHeight="1" thickBot="1"/>
    <row r="2584" ht="18.75" customHeight="1" thickBot="1"/>
    <row r="2586" ht="18.75" customHeight="1" thickBot="1"/>
    <row r="2588" ht="18.75" customHeight="1" thickBot="1"/>
    <row r="2590" ht="18.75" customHeight="1" thickBot="1"/>
    <row r="2592" ht="18.75" customHeight="1" thickBot="1"/>
    <row r="2594" ht="18.75" customHeight="1" thickBot="1"/>
    <row r="2596" ht="18.75" customHeight="1" thickBot="1"/>
    <row r="2598" ht="18.75" customHeight="1" thickBot="1"/>
    <row r="2600" ht="18.75" customHeight="1" thickBot="1"/>
    <row r="2602" ht="18.75" customHeight="1" thickBot="1"/>
    <row r="2604" ht="18.75" customHeight="1" thickBot="1"/>
    <row r="2606" ht="18.75" customHeight="1" thickBot="1"/>
    <row r="2608" ht="18.75" customHeight="1" thickBot="1"/>
    <row r="2610" ht="18.75" customHeight="1" thickBot="1"/>
    <row r="2612" ht="18.75" customHeight="1" thickBot="1"/>
    <row r="2614" ht="18.75" customHeight="1" thickBot="1"/>
    <row r="2616" ht="18.75" customHeight="1" thickBot="1"/>
    <row r="2618" ht="18.75" customHeight="1" thickBot="1"/>
    <row r="2620" ht="18.75" customHeight="1" thickBot="1"/>
    <row r="2622" ht="18.75" customHeight="1" thickBot="1"/>
    <row r="2624" ht="18.75" customHeight="1" thickBot="1"/>
    <row r="2626" ht="18.75" customHeight="1" thickBot="1"/>
    <row r="2628" ht="18.75" customHeight="1" thickBot="1"/>
    <row r="2630" ht="18.75" customHeight="1" thickBot="1"/>
    <row r="2632" ht="18.75" customHeight="1" thickBot="1"/>
    <row r="2634" ht="18.75" customHeight="1" thickBot="1"/>
    <row r="2636" ht="18.75" customHeight="1" thickBot="1"/>
    <row r="2638" ht="18.75" customHeight="1" thickBot="1"/>
    <row r="2640" ht="18.75" customHeight="1" thickBot="1"/>
    <row r="2642" ht="18.75" customHeight="1" thickBot="1"/>
    <row r="2644" ht="18.75" customHeight="1" thickBot="1"/>
    <row r="2646" ht="18.75" customHeight="1" thickBot="1"/>
    <row r="2648" ht="18.75" customHeight="1" thickBot="1"/>
    <row r="2650" ht="18.75" customHeight="1" thickBot="1"/>
    <row r="2652" ht="18.75" customHeight="1" thickBot="1"/>
    <row r="2654" ht="18.75" customHeight="1" thickBot="1"/>
    <row r="2656" ht="18.75" customHeight="1" thickBot="1"/>
    <row r="2658" ht="18.75" customHeight="1" thickBot="1"/>
    <row r="2660" ht="18.75" customHeight="1" thickBot="1"/>
    <row r="2662" ht="18.75" customHeight="1" thickBot="1"/>
    <row r="2664" ht="18.75" customHeight="1" thickBot="1"/>
    <row r="2666" ht="18.75" customHeight="1" thickBot="1"/>
    <row r="2668" ht="18.75" customHeight="1" thickBot="1"/>
    <row r="2670" ht="18.75" customHeight="1" thickBot="1"/>
    <row r="2672" ht="18.75" customHeight="1" thickBot="1"/>
    <row r="2674" ht="18.75" customHeight="1" thickBot="1"/>
    <row r="2676" ht="18.75" customHeight="1" thickBot="1"/>
    <row r="2678" ht="18.75" customHeight="1" thickBot="1"/>
    <row r="2680" ht="18.75" customHeight="1" thickBot="1"/>
    <row r="2682" ht="18.75" customHeight="1" thickBot="1"/>
    <row r="2684" ht="18.75" customHeight="1" thickBot="1"/>
    <row r="2686" ht="18.75" customHeight="1" thickBot="1"/>
    <row r="2688" ht="18.75" customHeight="1" thickBot="1"/>
    <row r="2690" ht="18.75" customHeight="1" thickBot="1"/>
    <row r="2692" ht="18.75" customHeight="1" thickBot="1"/>
    <row r="2694" ht="18.75" customHeight="1" thickBot="1"/>
    <row r="2696" ht="18.75" customHeight="1" thickBot="1"/>
    <row r="2698" ht="18.75" customHeight="1" thickBot="1"/>
    <row r="2700" ht="18.75" customHeight="1" thickBot="1"/>
    <row r="2702" ht="18.75" customHeight="1" thickBot="1"/>
    <row r="2704" ht="18.75" customHeight="1" thickBot="1"/>
    <row r="2706" ht="18.75" customHeight="1" thickBot="1"/>
    <row r="2708" ht="18.75" customHeight="1" thickBot="1"/>
    <row r="2710" ht="18.75" customHeight="1" thickBot="1"/>
    <row r="2712" ht="18.75" customHeight="1" thickBot="1"/>
    <row r="2714" ht="18.75" customHeight="1" thickBot="1"/>
    <row r="2716" ht="18.75" customHeight="1" thickBot="1"/>
    <row r="2718" ht="18.75" customHeight="1" thickBot="1"/>
    <row r="2720" ht="18.75" customHeight="1" thickBot="1"/>
    <row r="2722" ht="18.75" customHeight="1" thickBot="1"/>
    <row r="2724" ht="18.75" customHeight="1" thickBot="1"/>
    <row r="2726" ht="18.75" customHeight="1" thickBot="1"/>
    <row r="2728" ht="18.75" customHeight="1" thickBot="1"/>
    <row r="2730" ht="18.75" customHeight="1" thickBot="1"/>
    <row r="2732" ht="18.75" customHeight="1" thickBot="1"/>
    <row r="2734" ht="18.75" customHeight="1" thickBot="1"/>
    <row r="2736" ht="18.75" customHeight="1" thickBot="1"/>
    <row r="2738" ht="18.75" customHeight="1" thickBot="1"/>
    <row r="2740" ht="18.75" customHeight="1" thickBot="1"/>
    <row r="2742" ht="18.75" customHeight="1" thickBot="1"/>
    <row r="2744" ht="18.75" customHeight="1" thickBot="1"/>
    <row r="2746" ht="18.75" customHeight="1" thickBot="1"/>
    <row r="2748" ht="18.75" customHeight="1" thickBot="1"/>
    <row r="2750" ht="18.75" customHeight="1" thickBot="1"/>
    <row r="2752" ht="18.75" customHeight="1" thickBot="1"/>
    <row r="2754" ht="18.75" customHeight="1" thickBot="1"/>
    <row r="2756" ht="18.75" customHeight="1" thickBot="1"/>
    <row r="2758" ht="18.75" customHeight="1" thickBot="1"/>
    <row r="2760" ht="18.75" customHeight="1" thickBot="1"/>
    <row r="2762" ht="18.75" customHeight="1" thickBot="1"/>
    <row r="2764" ht="18.75" customHeight="1" thickBot="1"/>
    <row r="2766" ht="18.75" customHeight="1" thickBot="1"/>
    <row r="2768" ht="18.75" customHeight="1" thickBot="1"/>
    <row r="2770" ht="18.75" customHeight="1" thickBot="1"/>
    <row r="2772" ht="18.75" customHeight="1" thickBot="1"/>
    <row r="2774" ht="18.75" customHeight="1" thickBot="1"/>
    <row r="2776" ht="18.75" customHeight="1" thickBot="1"/>
    <row r="2778" ht="18.75" customHeight="1" thickBot="1"/>
    <row r="2780" ht="18.75" customHeight="1" thickBot="1"/>
    <row r="2782" ht="18.75" customHeight="1" thickBot="1"/>
    <row r="2784" ht="18.75" customHeight="1" thickBot="1"/>
    <row r="2786" ht="18.75" customHeight="1" thickBot="1"/>
    <row r="2788" ht="18.75" customHeight="1" thickBot="1"/>
    <row r="2790" ht="18.75" customHeight="1" thickBot="1"/>
    <row r="2792" ht="18.75" customHeight="1" thickBot="1"/>
    <row r="2794" ht="18.75" customHeight="1" thickBot="1"/>
    <row r="2796" ht="18.75" customHeight="1" thickBot="1"/>
    <row r="2798" ht="18.75" customHeight="1" thickBot="1"/>
    <row r="2800" ht="18.75" customHeight="1" thickBot="1"/>
    <row r="2802" ht="18.75" customHeight="1" thickBot="1"/>
    <row r="2804" ht="18.75" customHeight="1" thickBot="1"/>
    <row r="2806" ht="18.75" customHeight="1" thickBot="1"/>
    <row r="2808" ht="18.75" customHeight="1" thickBot="1"/>
    <row r="2810" ht="18.75" customHeight="1" thickBot="1"/>
    <row r="2812" ht="18.75" customHeight="1" thickBot="1"/>
    <row r="2814" ht="18.75" customHeight="1" thickBot="1"/>
    <row r="2816" ht="18.75" customHeight="1" thickBot="1"/>
    <row r="2818" ht="18.75" customHeight="1" thickBot="1"/>
    <row r="2820" ht="18.75" customHeight="1" thickBot="1"/>
    <row r="2822" ht="18.75" customHeight="1" thickBot="1"/>
    <row r="2824" ht="18.75" customHeight="1" thickBot="1"/>
    <row r="2826" ht="18.75" customHeight="1" thickBot="1"/>
    <row r="2828" ht="18.75" customHeight="1" thickBot="1"/>
    <row r="2830" ht="18.75" customHeight="1" thickBot="1"/>
    <row r="2832" ht="18.75" customHeight="1" thickBot="1"/>
    <row r="2834" ht="18.75" customHeight="1" thickBot="1"/>
    <row r="2836" ht="18.75" customHeight="1" thickBot="1"/>
    <row r="2838" ht="18.75" customHeight="1" thickBot="1"/>
    <row r="2840" ht="18.75" customHeight="1" thickBot="1"/>
    <row r="2842" ht="18.75" customHeight="1" thickBot="1"/>
    <row r="2844" ht="18.75" customHeight="1" thickBot="1"/>
    <row r="2846" ht="18.75" customHeight="1" thickBot="1"/>
    <row r="2848" ht="18.75" customHeight="1" thickBot="1"/>
    <row r="2850" ht="18.75" customHeight="1" thickBot="1"/>
    <row r="2852" ht="18.75" customHeight="1" thickBot="1"/>
    <row r="2854" ht="18.75" customHeight="1" thickBot="1"/>
    <row r="2856" ht="18.75" customHeight="1" thickBot="1"/>
    <row r="2858" ht="18.75" customHeight="1" thickBot="1"/>
    <row r="2860" ht="18.75" customHeight="1" thickBot="1"/>
    <row r="2862" ht="18.75" customHeight="1" thickBot="1"/>
    <row r="2864" ht="18.75" customHeight="1" thickBot="1"/>
    <row r="2866" ht="18.75" customHeight="1" thickBot="1"/>
    <row r="2868" ht="18.75" customHeight="1" thickBot="1"/>
    <row r="2870" ht="18.75" customHeight="1" thickBot="1"/>
    <row r="2872" ht="18.75" customHeight="1" thickBot="1"/>
    <row r="2874" ht="18.75" customHeight="1" thickBot="1"/>
    <row r="2876" ht="18.75" customHeight="1" thickBot="1"/>
    <row r="2878" ht="18.75" customHeight="1" thickBot="1"/>
    <row r="2880" ht="18.75" customHeight="1" thickBot="1"/>
    <row r="2882" ht="18.75" customHeight="1" thickBot="1"/>
    <row r="2884" ht="18.75" customHeight="1" thickBot="1"/>
    <row r="2886" ht="18.75" customHeight="1" thickBot="1"/>
    <row r="2888" ht="18.75" customHeight="1" thickBot="1"/>
    <row r="2890" ht="18.75" customHeight="1" thickBot="1"/>
    <row r="2892" ht="18.75" customHeight="1" thickBot="1"/>
    <row r="2894" ht="18.75" customHeight="1" thickBot="1"/>
    <row r="2896" ht="18.75" customHeight="1" thickBot="1"/>
    <row r="2898" ht="18.75" customHeight="1" thickBot="1"/>
    <row r="2900" ht="18.75" customHeight="1" thickBot="1"/>
    <row r="2902" ht="18.75" customHeight="1" thickBot="1"/>
    <row r="2904" ht="18.75" customHeight="1" thickBot="1"/>
    <row r="2906" ht="18.75" customHeight="1" thickBot="1"/>
    <row r="2908" ht="18.75" customHeight="1" thickBot="1"/>
    <row r="2910" ht="18.75" customHeight="1" thickBot="1"/>
    <row r="2912" ht="18.75" customHeight="1" thickBot="1"/>
    <row r="2914" ht="18.75" customHeight="1" thickBot="1"/>
    <row r="2916" ht="18.75" customHeight="1" thickBot="1"/>
    <row r="2918" ht="18.75" customHeight="1" thickBot="1"/>
    <row r="2920" ht="18.75" customHeight="1" thickBot="1"/>
    <row r="2922" ht="18.75" customHeight="1" thickBot="1"/>
    <row r="2924" ht="18.75" customHeight="1" thickBot="1"/>
    <row r="2926" ht="18.75" customHeight="1" thickBot="1"/>
    <row r="2928" ht="18.75" customHeight="1" thickBot="1"/>
    <row r="2930" ht="18.75" customHeight="1" thickBot="1"/>
    <row r="2932" ht="18.75" customHeight="1" thickBot="1"/>
    <row r="2934" ht="18.75" customHeight="1" thickBot="1"/>
    <row r="2936" ht="18.75" customHeight="1" thickBot="1"/>
    <row r="2938" ht="18.75" customHeight="1" thickBot="1"/>
    <row r="2940" ht="18.75" customHeight="1" thickBot="1"/>
    <row r="2942" ht="18.75" customHeight="1" thickBot="1"/>
    <row r="2944" ht="18.75" customHeight="1" thickBot="1"/>
    <row r="2946" ht="18.75" customHeight="1" thickBot="1"/>
    <row r="2948" ht="18.75" customHeight="1" thickBot="1"/>
    <row r="2950" ht="18.75" customHeight="1" thickBot="1"/>
    <row r="2952" ht="18.75" customHeight="1" thickBot="1"/>
    <row r="2954" ht="18.75" customHeight="1" thickBot="1"/>
    <row r="2956" ht="18.75" customHeight="1" thickBot="1"/>
    <row r="2958" ht="18.75" customHeight="1" thickBot="1"/>
    <row r="2960" ht="18.75" customHeight="1" thickBot="1"/>
    <row r="2962" ht="18.75" customHeight="1" thickBot="1"/>
    <row r="2964" ht="18.75" customHeight="1" thickBot="1"/>
    <row r="2966" ht="18.75" customHeight="1" thickBot="1"/>
    <row r="2968" ht="18.75" customHeight="1" thickBot="1"/>
    <row r="2970" ht="18.75" customHeight="1" thickBot="1"/>
    <row r="2972" ht="18.75" customHeight="1" thickBot="1"/>
    <row r="2974" ht="18.75" customHeight="1" thickBot="1"/>
    <row r="2976" ht="18.75" customHeight="1" thickBot="1"/>
    <row r="2978" ht="18.75" customHeight="1" thickBot="1"/>
    <row r="2980" ht="18.75" customHeight="1" thickBot="1"/>
    <row r="2982" ht="18.75" customHeight="1" thickBot="1"/>
    <row r="2984" ht="18.75" customHeight="1" thickBot="1"/>
    <row r="2986" ht="18.75" customHeight="1" thickBot="1"/>
    <row r="2988" ht="18.75" customHeight="1" thickBot="1"/>
    <row r="2990" ht="18.75" customHeight="1" thickBot="1"/>
    <row r="2992" ht="18.75" customHeight="1" thickBot="1"/>
    <row r="2994" ht="18.75" customHeight="1" thickBot="1"/>
    <row r="2996" ht="18.75" customHeight="1" thickBot="1"/>
    <row r="2998" ht="18.75" customHeight="1" thickBot="1"/>
    <row r="3000" ht="18.75" customHeight="1" thickBot="1"/>
    <row r="3002" ht="18.75" customHeight="1" thickBot="1"/>
    <row r="3004" ht="18.75" customHeight="1" thickBot="1"/>
    <row r="3006" ht="18.75" customHeight="1" thickBot="1"/>
    <row r="3008" ht="18.75" customHeight="1" thickBot="1"/>
    <row r="3010" ht="18.75" customHeight="1" thickBot="1"/>
    <row r="3012" ht="18.75" customHeight="1" thickBot="1"/>
    <row r="3014" ht="18.75" customHeight="1" thickBot="1"/>
    <row r="3016" ht="18.75" customHeight="1" thickBot="1"/>
    <row r="3018" ht="18.75" customHeight="1" thickBot="1"/>
    <row r="3020" ht="18.75" customHeight="1" thickBot="1"/>
    <row r="3022" ht="18.75" customHeight="1" thickBot="1"/>
    <row r="3024" ht="18.75" customHeight="1" thickBot="1"/>
    <row r="3026" ht="18.75" customHeight="1" thickBot="1"/>
    <row r="3028" ht="18.75" customHeight="1" thickBot="1"/>
    <row r="3030" ht="18.75" customHeight="1" thickBot="1"/>
    <row r="3032" ht="18.75" customHeight="1" thickBot="1"/>
    <row r="3034" ht="18.75" customHeight="1" thickBot="1"/>
    <row r="3036" ht="18.75" customHeight="1" thickBot="1"/>
    <row r="3038" ht="18.75" customHeight="1" thickBot="1"/>
    <row r="3040" ht="18.75" customHeight="1" thickBot="1"/>
    <row r="3042" ht="18.75" customHeight="1" thickBot="1"/>
    <row r="3044" ht="18.75" customHeight="1" thickBot="1"/>
    <row r="3046" ht="18.75" customHeight="1" thickBot="1"/>
    <row r="3048" ht="18.75" customHeight="1" thickBot="1"/>
    <row r="3050" ht="18.75" customHeight="1" thickBot="1"/>
    <row r="3052" ht="18.75" customHeight="1" thickBot="1"/>
    <row r="3054" ht="18.75" customHeight="1" thickBot="1"/>
    <row r="3056" ht="18.75" customHeight="1" thickBot="1"/>
    <row r="3058" ht="18.75" customHeight="1" thickBot="1"/>
    <row r="3060" ht="18.75" customHeight="1" thickBot="1"/>
    <row r="3062" ht="18.75" customHeight="1" thickBot="1"/>
    <row r="3064" ht="18.75" customHeight="1" thickBot="1"/>
    <row r="3066" ht="18.75" customHeight="1" thickBot="1"/>
    <row r="3068" ht="18.75" customHeight="1" thickBot="1"/>
    <row r="3070" ht="18.75" customHeight="1" thickBot="1"/>
    <row r="3072" ht="18.75" customHeight="1" thickBot="1"/>
    <row r="3074" ht="18.75" customHeight="1" thickBot="1"/>
    <row r="3076" ht="18.75" customHeight="1" thickBot="1"/>
    <row r="3078" ht="18.75" customHeight="1" thickBot="1"/>
    <row r="3080" ht="18.75" customHeight="1" thickBot="1"/>
    <row r="3082" ht="18.75" customHeight="1" thickBot="1"/>
    <row r="3084" ht="18.75" customHeight="1" thickBot="1"/>
    <row r="3086" ht="18.75" customHeight="1" thickBot="1"/>
    <row r="3088" ht="18.75" customHeight="1" thickBot="1"/>
    <row r="3090" ht="18.75" customHeight="1" thickBot="1"/>
    <row r="3092" ht="18.75" customHeight="1" thickBot="1"/>
    <row r="3094" ht="18.75" customHeight="1" thickBot="1"/>
    <row r="3096" ht="18.75" customHeight="1" thickBot="1"/>
    <row r="3098" ht="18.75" customHeight="1" thickBot="1"/>
    <row r="3100" ht="18.75" customHeight="1" thickBot="1"/>
    <row r="3102" ht="18.75" customHeight="1" thickBot="1"/>
    <row r="3104" ht="18.75" customHeight="1" thickBot="1"/>
    <row r="3106" ht="18.75" customHeight="1" thickBot="1"/>
    <row r="3108" ht="18.75" customHeight="1" thickBot="1"/>
    <row r="3110" ht="18.75" customHeight="1" thickBot="1"/>
    <row r="3112" ht="18.75" customHeight="1" thickBot="1"/>
    <row r="3114" ht="18.75" customHeight="1" thickBot="1"/>
    <row r="3116" ht="18.75" customHeight="1" thickBot="1"/>
    <row r="3118" ht="18.75" customHeight="1" thickBot="1"/>
    <row r="3120" ht="18.75" customHeight="1" thickBot="1"/>
    <row r="3122" ht="18.75" customHeight="1" thickBot="1"/>
    <row r="3124" ht="18.75" customHeight="1" thickBot="1"/>
    <row r="3126" ht="18.75" customHeight="1" thickBot="1"/>
    <row r="3128" ht="18.75" customHeight="1" thickBot="1"/>
    <row r="3130" ht="18.75" customHeight="1" thickBot="1"/>
    <row r="3132" ht="18.75" customHeight="1" thickBot="1"/>
    <row r="3134" ht="18.75" customHeight="1" thickBot="1"/>
    <row r="3136" ht="18.75" customHeight="1" thickBot="1"/>
    <row r="3138" ht="18.75" customHeight="1" thickBot="1"/>
    <row r="3140" ht="18.75" customHeight="1" thickBot="1"/>
    <row r="3142" ht="18.75" customHeight="1" thickBot="1"/>
    <row r="3144" ht="18.75" customHeight="1" thickBot="1"/>
    <row r="3146" ht="18.75" customHeight="1" thickBot="1"/>
    <row r="3148" ht="18.75" customHeight="1" thickBot="1"/>
    <row r="3150" ht="18.75" customHeight="1" thickBot="1"/>
    <row r="3152" ht="18.75" customHeight="1" thickBot="1"/>
    <row r="3154" ht="18.75" customHeight="1" thickBot="1"/>
    <row r="3156" ht="18.75" customHeight="1" thickBot="1"/>
    <row r="3158" ht="18.75" customHeight="1" thickBot="1"/>
    <row r="3160" ht="18.75" customHeight="1" thickBot="1"/>
    <row r="3162" ht="18.75" customHeight="1" thickBot="1"/>
    <row r="3164" ht="18.75" customHeight="1" thickBot="1"/>
    <row r="3166" ht="18.75" customHeight="1" thickBot="1"/>
    <row r="3168" ht="18.75" customHeight="1" thickBot="1"/>
    <row r="3170" ht="18.75" customHeight="1" thickBot="1"/>
    <row r="3172" ht="18.75" customHeight="1" thickBot="1"/>
    <row r="3174" ht="18.75" customHeight="1" thickBot="1"/>
    <row r="3176" ht="18.75" customHeight="1" thickBot="1"/>
    <row r="3178" ht="18.75" customHeight="1" thickBot="1"/>
    <row r="3180" ht="18.75" customHeight="1" thickBot="1"/>
    <row r="3182" ht="18.75" customHeight="1" thickBot="1"/>
    <row r="3184" ht="18.75" customHeight="1" thickBot="1"/>
    <row r="3186" ht="18.75" customHeight="1" thickBot="1"/>
    <row r="3188" ht="18.75" customHeight="1" thickBot="1"/>
    <row r="3190" ht="18.75" customHeight="1" thickBot="1"/>
    <row r="3192" ht="18.75" customHeight="1" thickBot="1"/>
    <row r="3194" ht="18.75" customHeight="1" thickBot="1"/>
    <row r="3196" ht="18.75" customHeight="1" thickBot="1"/>
    <row r="3198" ht="18.75" customHeight="1" thickBot="1"/>
    <row r="3200" ht="18.75" customHeight="1" thickBot="1"/>
    <row r="3202" ht="18.75" customHeight="1" thickBot="1"/>
    <row r="3204" ht="18.75" customHeight="1" thickBot="1"/>
    <row r="3206" ht="18.75" customHeight="1" thickBot="1"/>
    <row r="3208" ht="18.75" customHeight="1" thickBot="1"/>
    <row r="3210" ht="18.75" customHeight="1" thickBot="1"/>
    <row r="3212" ht="18.75" customHeight="1" thickBot="1"/>
    <row r="3214" ht="18.75" customHeight="1" thickBot="1"/>
    <row r="3216" ht="18.75" customHeight="1" thickBot="1"/>
    <row r="3218" ht="18.75" customHeight="1" thickBot="1"/>
    <row r="3220" ht="18.75" customHeight="1" thickBot="1"/>
    <row r="3222" ht="18.75" customHeight="1" thickBot="1"/>
    <row r="3224" ht="18.75" customHeight="1" thickBot="1"/>
    <row r="3226" ht="18.75" customHeight="1" thickBot="1"/>
    <row r="3228" ht="18.75" customHeight="1" thickBot="1"/>
    <row r="3230" ht="18.75" customHeight="1" thickBot="1"/>
    <row r="3232" ht="18.75" customHeight="1" thickBot="1"/>
    <row r="3234" ht="18.75" customHeight="1" thickBot="1"/>
    <row r="3236" ht="18.75" customHeight="1" thickBot="1"/>
    <row r="3238" ht="18.75" customHeight="1" thickBot="1"/>
    <row r="3240" ht="18.75" customHeight="1" thickBot="1"/>
    <row r="3242" ht="18.75" customHeight="1" thickBot="1"/>
    <row r="3244" ht="18.75" customHeight="1" thickBot="1"/>
    <row r="3246" ht="18.75" customHeight="1" thickBot="1"/>
    <row r="3248" ht="18.75" customHeight="1" thickBot="1"/>
    <row r="3250" ht="18.75" customHeight="1" thickBot="1"/>
    <row r="3252" ht="18.75" customHeight="1" thickBot="1"/>
    <row r="3254" ht="18.75" customHeight="1" thickBot="1"/>
    <row r="3256" ht="18.75" customHeight="1" thickBot="1"/>
    <row r="3258" ht="18.75" customHeight="1" thickBot="1"/>
    <row r="3260" ht="18.75" customHeight="1" thickBot="1"/>
    <row r="3262" ht="18.75" customHeight="1" thickBot="1"/>
    <row r="3264" ht="18.75" customHeight="1" thickBot="1"/>
    <row r="3266" ht="18.75" customHeight="1" thickBot="1"/>
    <row r="3268" ht="18.75" customHeight="1" thickBot="1"/>
    <row r="3270" ht="18.75" customHeight="1" thickBot="1"/>
    <row r="3272" ht="18.75" customHeight="1" thickBot="1"/>
    <row r="3274" ht="18.75" customHeight="1" thickBot="1"/>
    <row r="3276" ht="18.75" customHeight="1" thickBot="1"/>
    <row r="3278" ht="18.75" customHeight="1" thickBot="1"/>
    <row r="3280" ht="18.75" customHeight="1" thickBot="1"/>
    <row r="3282" ht="18.75" customHeight="1" thickBot="1"/>
    <row r="3284" ht="18.75" customHeight="1" thickBot="1"/>
    <row r="3286" ht="18.75" customHeight="1" thickBot="1"/>
    <row r="3288" ht="18.75" customHeight="1" thickBot="1"/>
    <row r="3290" ht="18.75" customHeight="1" thickBot="1"/>
    <row r="3292" ht="18.75" customHeight="1" thickBot="1"/>
    <row r="3294" ht="18.75" customHeight="1" thickBot="1"/>
    <row r="3296" ht="18.75" customHeight="1" thickBot="1"/>
    <row r="3298" ht="18.75" customHeight="1" thickBot="1"/>
    <row r="3300" ht="18.75" customHeight="1" thickBot="1"/>
    <row r="3302" ht="18.75" customHeight="1" thickBot="1"/>
    <row r="3304" ht="18.75" customHeight="1" thickBot="1"/>
    <row r="3306" ht="18.75" customHeight="1" thickBot="1"/>
    <row r="3308" ht="18.75" customHeight="1" thickBot="1"/>
    <row r="3310" ht="18.75" customHeight="1" thickBot="1"/>
    <row r="3312" ht="18.75" customHeight="1" thickBot="1"/>
    <row r="3314" ht="18.75" customHeight="1" thickBot="1"/>
    <row r="3316" ht="18.75" customHeight="1" thickBot="1"/>
    <row r="3318" ht="18.75" customHeight="1" thickBot="1"/>
    <row r="3320" ht="18.75" customHeight="1" thickBot="1"/>
    <row r="3322" ht="18.75" customHeight="1" thickBot="1"/>
    <row r="3324" ht="18.75" customHeight="1" thickBot="1"/>
    <row r="3326" ht="18.75" customHeight="1" thickBot="1"/>
    <row r="3328" ht="18.75" customHeight="1" thickBot="1"/>
    <row r="3330" ht="18.75" customHeight="1" thickBot="1"/>
    <row r="3332" ht="18.75" customHeight="1" thickBot="1"/>
    <row r="3334" ht="18.75" customHeight="1" thickBot="1"/>
    <row r="3336" ht="18.75" customHeight="1" thickBot="1"/>
    <row r="3338" ht="18.75" customHeight="1" thickBot="1"/>
    <row r="3340" ht="18.75" customHeight="1" thickBot="1"/>
    <row r="3342" ht="18.75" customHeight="1" thickBot="1"/>
    <row r="3344" ht="18.75" customHeight="1" thickBot="1"/>
    <row r="3346" ht="18.75" customHeight="1" thickBot="1"/>
    <row r="3348" ht="18.75" customHeight="1" thickBot="1"/>
    <row r="3350" ht="18.75" customHeight="1" thickBot="1"/>
    <row r="3352" ht="18.75" customHeight="1" thickBot="1"/>
    <row r="3354" ht="18.75" customHeight="1" thickBot="1"/>
    <row r="3356" ht="18.75" customHeight="1" thickBot="1"/>
    <row r="3358" ht="18.75" customHeight="1" thickBot="1"/>
    <row r="3360" ht="18.75" customHeight="1" thickBot="1"/>
    <row r="3362" ht="18.75" customHeight="1" thickBot="1"/>
    <row r="3364" ht="18.75" customHeight="1" thickBot="1"/>
    <row r="3366" ht="18.75" customHeight="1" thickBot="1"/>
    <row r="3368" ht="18.75" customHeight="1" thickBot="1"/>
    <row r="3370" ht="18.75" customHeight="1" thickBot="1"/>
    <row r="3372" ht="18.75" customHeight="1" thickBot="1"/>
    <row r="3374" ht="18.75" customHeight="1" thickBot="1"/>
    <row r="3376" ht="18.75" customHeight="1" thickBot="1"/>
    <row r="3378" ht="18.75" customHeight="1" thickBot="1"/>
    <row r="3380" ht="18.75" customHeight="1" thickBot="1"/>
    <row r="3382" ht="18.75" customHeight="1" thickBot="1"/>
    <row r="3384" ht="18.75" customHeight="1" thickBot="1"/>
    <row r="3386" ht="18.75" customHeight="1" thickBot="1"/>
    <row r="3388" ht="18.75" customHeight="1" thickBot="1"/>
    <row r="3390" ht="18.75" customHeight="1" thickBot="1"/>
    <row r="3392" ht="18.75" customHeight="1" thickBot="1"/>
    <row r="3394" ht="18.75" customHeight="1" thickBot="1"/>
    <row r="3396" ht="18.75" customHeight="1" thickBot="1"/>
    <row r="3398" ht="18.75" customHeight="1" thickBot="1"/>
    <row r="3400" ht="18.75" customHeight="1" thickBot="1"/>
    <row r="3402" ht="18.75" customHeight="1" thickBot="1"/>
    <row r="3404" ht="18.75" customHeight="1" thickBot="1"/>
    <row r="3406" ht="18.75" customHeight="1" thickBot="1"/>
    <row r="3408" ht="18.75" customHeight="1" thickBot="1"/>
    <row r="3410" ht="18.75" customHeight="1" thickBot="1"/>
    <row r="3412" ht="18.75" customHeight="1" thickBot="1"/>
    <row r="3414" ht="18.75" customHeight="1" thickBot="1"/>
    <row r="3416" ht="18.75" customHeight="1" thickBot="1"/>
    <row r="3418" ht="18.75" customHeight="1" thickBot="1"/>
    <row r="3420" ht="18.75" customHeight="1" thickBot="1"/>
    <row r="3422" ht="18.75" customHeight="1" thickBot="1"/>
    <row r="3424" ht="18.75" customHeight="1" thickBot="1"/>
    <row r="3426" ht="18.75" customHeight="1" thickBot="1"/>
    <row r="3428" ht="18.75" customHeight="1" thickBot="1"/>
    <row r="3430" ht="18.75" customHeight="1" thickBot="1"/>
    <row r="3432" ht="18.75" customHeight="1" thickBot="1"/>
    <row r="3434" ht="18.75" customHeight="1" thickBot="1"/>
    <row r="3436" ht="18.75" customHeight="1" thickBot="1"/>
    <row r="3438" ht="18.75" customHeight="1" thickBot="1"/>
    <row r="3440" ht="18.75" customHeight="1" thickBot="1"/>
    <row r="3442" ht="18.75" customHeight="1" thickBot="1"/>
    <row r="3444" ht="18.75" customHeight="1" thickBot="1"/>
    <row r="3446" ht="18.75" customHeight="1" thickBot="1"/>
    <row r="3448" ht="18.75" customHeight="1" thickBot="1"/>
    <row r="3450" ht="18.75" customHeight="1" thickBot="1"/>
    <row r="3452" ht="18.75" customHeight="1" thickBot="1"/>
    <row r="3454" ht="18.75" customHeight="1" thickBot="1"/>
    <row r="3456" ht="18.75" customHeight="1" thickBot="1"/>
    <row r="3458" ht="18.75" customHeight="1" thickBot="1"/>
    <row r="3460" ht="18.75" customHeight="1" thickBot="1"/>
    <row r="3462" ht="18.75" customHeight="1" thickBot="1"/>
    <row r="3464" ht="18.75" customHeight="1" thickBot="1"/>
    <row r="3466" ht="18.75" customHeight="1" thickBot="1"/>
    <row r="3468" ht="18.75" customHeight="1" thickBot="1"/>
    <row r="3470" ht="18.75" customHeight="1" thickBot="1"/>
    <row r="3472" ht="18.75" customHeight="1" thickBot="1"/>
    <row r="3474" ht="18.75" customHeight="1" thickBot="1"/>
    <row r="3476" ht="18.75" customHeight="1" thickBot="1"/>
    <row r="3478" ht="18.75" customHeight="1" thickBot="1"/>
    <row r="3480" ht="18.75" customHeight="1" thickBot="1"/>
    <row r="3482" ht="18.75" customHeight="1" thickBot="1"/>
    <row r="3484" ht="18.75" customHeight="1" thickBot="1"/>
    <row r="3486" ht="18.75" customHeight="1" thickBot="1"/>
    <row r="3488" ht="18.75" customHeight="1" thickBot="1"/>
    <row r="3490" ht="18.75" customHeight="1" thickBot="1"/>
    <row r="3492" ht="18.75" customHeight="1" thickBot="1"/>
    <row r="3494" ht="18.75" customHeight="1" thickBot="1"/>
    <row r="3496" ht="18.75" customHeight="1" thickBot="1"/>
    <row r="3498" ht="18.75" customHeight="1" thickBot="1"/>
    <row r="3500" ht="18.75" customHeight="1" thickBot="1"/>
    <row r="3502" ht="18.75" customHeight="1" thickBot="1"/>
    <row r="3504" ht="18.75" customHeight="1" thickBot="1"/>
    <row r="3506" ht="18.75" customHeight="1" thickBot="1"/>
    <row r="3508" ht="18.75" customHeight="1" thickBot="1"/>
    <row r="3510" ht="18.75" customHeight="1" thickBot="1"/>
    <row r="3512" ht="18.75" customHeight="1" thickBot="1"/>
    <row r="3514" ht="18.75" customHeight="1" thickBot="1"/>
    <row r="3516" ht="18.75" customHeight="1" thickBot="1"/>
    <row r="3518" ht="18.75" customHeight="1" thickBot="1"/>
    <row r="3520" ht="18.75" customHeight="1" thickBot="1"/>
    <row r="3522" ht="18.75" customHeight="1" thickBot="1"/>
    <row r="3524" ht="18.75" customHeight="1" thickBot="1"/>
    <row r="3526" ht="18.75" customHeight="1" thickBot="1"/>
    <row r="3528" ht="18.75" customHeight="1" thickBot="1"/>
    <row r="3530" ht="18.75" customHeight="1" thickBot="1"/>
    <row r="3532" ht="18.75" customHeight="1" thickBot="1"/>
    <row r="3534" ht="18.75" customHeight="1" thickBot="1"/>
    <row r="3536" ht="18.75" customHeight="1" thickBot="1"/>
    <row r="3538" ht="18.75" customHeight="1" thickBot="1"/>
    <row r="3540" ht="18.75" customHeight="1" thickBot="1"/>
    <row r="3542" ht="18.75" customHeight="1" thickBot="1"/>
    <row r="3544" ht="18.75" customHeight="1" thickBot="1"/>
    <row r="3546" ht="18.75" customHeight="1" thickBot="1"/>
    <row r="3548" ht="18.75" customHeight="1" thickBot="1"/>
    <row r="3550" ht="18.75" customHeight="1" thickBot="1"/>
    <row r="3552" ht="18.75" customHeight="1" thickBot="1"/>
    <row r="3554" ht="18.75" customHeight="1" thickBot="1"/>
    <row r="3556" ht="18.75" customHeight="1" thickBot="1"/>
    <row r="3558" ht="18.75" customHeight="1" thickBot="1"/>
    <row r="3560" ht="18.75" customHeight="1" thickBot="1"/>
    <row r="3562" ht="18.75" customHeight="1" thickBot="1"/>
    <row r="3564" ht="18.75" customHeight="1" thickBot="1"/>
    <row r="3566" ht="18.75" customHeight="1" thickBot="1"/>
    <row r="3568" ht="18.75" customHeight="1" thickBot="1"/>
    <row r="3570" ht="18.75" customHeight="1" thickBot="1"/>
    <row r="3572" ht="18.75" customHeight="1" thickBot="1"/>
    <row r="3574" ht="18.75" customHeight="1" thickBot="1"/>
    <row r="3576" ht="18.75" customHeight="1" thickBot="1"/>
    <row r="3578" ht="18.75" customHeight="1" thickBot="1"/>
    <row r="3580" ht="18.75" customHeight="1" thickBot="1"/>
    <row r="3582" ht="18.75" customHeight="1" thickBot="1"/>
    <row r="3584" ht="18.75" customHeight="1" thickBot="1"/>
    <row r="3586" ht="18.75" customHeight="1" thickBot="1"/>
    <row r="3588" ht="18.75" customHeight="1" thickBot="1"/>
    <row r="3590" ht="18.75" customHeight="1" thickBot="1"/>
    <row r="3592" ht="18.75" customHeight="1" thickBot="1"/>
    <row r="3594" ht="18.75" customHeight="1" thickBot="1"/>
    <row r="3596" ht="18.75" customHeight="1" thickBot="1"/>
    <row r="3598" ht="18.75" customHeight="1" thickBot="1"/>
    <row r="3600" ht="18.75" customHeight="1" thickBot="1"/>
    <row r="3602" ht="18.75" customHeight="1" thickBot="1"/>
    <row r="3604" ht="18.75" customHeight="1" thickBot="1"/>
    <row r="3606" ht="18.75" customHeight="1" thickBot="1"/>
    <row r="3608" ht="18.75" customHeight="1" thickBot="1"/>
    <row r="3610" ht="18.75" customHeight="1" thickBot="1"/>
    <row r="3612" ht="18.75" customHeight="1" thickBot="1"/>
    <row r="3614" ht="18.75" customHeight="1" thickBot="1"/>
    <row r="3616" ht="18.75" customHeight="1" thickBot="1"/>
    <row r="3618" ht="18.75" customHeight="1" thickBot="1"/>
    <row r="3620" ht="18.75" customHeight="1" thickBot="1"/>
    <row r="3622" ht="18.75" customHeight="1" thickBot="1"/>
    <row r="3624" ht="18.75" customHeight="1" thickBot="1"/>
    <row r="3626" ht="18.75" customHeight="1" thickBot="1"/>
    <row r="3628" ht="18.75" customHeight="1" thickBot="1"/>
    <row r="3630" ht="18.75" customHeight="1" thickBot="1"/>
    <row r="3632" ht="18.75" customHeight="1" thickBot="1"/>
    <row r="3634" ht="18.75" customHeight="1" thickBot="1"/>
    <row r="3636" ht="18.75" customHeight="1" thickBot="1"/>
    <row r="3638" ht="18.75" customHeight="1" thickBot="1"/>
    <row r="3640" ht="18.75" customHeight="1" thickBot="1"/>
    <row r="3642" ht="18.75" customHeight="1" thickBot="1"/>
    <row r="3644" ht="18.75" customHeight="1" thickBot="1"/>
    <row r="3646" ht="18.75" customHeight="1" thickBot="1"/>
    <row r="3648" ht="18.75" customHeight="1" thickBot="1"/>
    <row r="3650" ht="18.75" customHeight="1" thickBot="1"/>
    <row r="3652" ht="18.75" customHeight="1" thickBot="1"/>
    <row r="3654" ht="18.75" customHeight="1" thickBot="1"/>
    <row r="3656" ht="18.75" customHeight="1" thickBot="1"/>
    <row r="3658" ht="18.75" customHeight="1" thickBot="1"/>
    <row r="3660" ht="18.75" customHeight="1" thickBot="1"/>
    <row r="3662" ht="18.75" customHeight="1" thickBot="1"/>
    <row r="3664" ht="18.75" customHeight="1" thickBot="1"/>
    <row r="3666" ht="18.75" customHeight="1" thickBot="1"/>
    <row r="3668" ht="18.75" customHeight="1" thickBot="1"/>
    <row r="3670" ht="18.75" customHeight="1" thickBot="1"/>
    <row r="3672" ht="18.75" customHeight="1" thickBot="1"/>
    <row r="3674" ht="18.75" customHeight="1" thickBot="1"/>
    <row r="3676" ht="18.75" customHeight="1" thickBot="1"/>
    <row r="3678" ht="18.75" customHeight="1" thickBot="1"/>
    <row r="3680" ht="18.75" customHeight="1" thickBot="1"/>
    <row r="3682" ht="18.75" customHeight="1" thickBot="1"/>
    <row r="3684" ht="18.75" customHeight="1" thickBot="1"/>
    <row r="3686" ht="18.75" customHeight="1" thickBot="1"/>
    <row r="3688" ht="18.75" customHeight="1" thickBot="1"/>
    <row r="3690" ht="18.75" customHeight="1" thickBot="1"/>
    <row r="3692" ht="18.75" customHeight="1" thickBot="1"/>
    <row r="3694" ht="18.75" customHeight="1" thickBot="1"/>
    <row r="3696" ht="18.75" customHeight="1" thickBot="1"/>
    <row r="3698" ht="18.75" customHeight="1" thickBot="1"/>
    <row r="3700" ht="18.75" customHeight="1" thickBot="1"/>
    <row r="3702" ht="18.75" customHeight="1" thickBot="1"/>
    <row r="3704" ht="18.75" customHeight="1" thickBot="1"/>
    <row r="3706" ht="18.75" customHeight="1" thickBot="1"/>
    <row r="3708" ht="18.75" customHeight="1" thickBot="1"/>
    <row r="3710" ht="18.75" customHeight="1" thickBot="1"/>
    <row r="3712" ht="18.75" customHeight="1" thickBot="1"/>
    <row r="3714" ht="18.75" customHeight="1" thickBot="1"/>
    <row r="3716" ht="18.75" customHeight="1" thickBot="1"/>
    <row r="3718" ht="18.75" customHeight="1" thickBot="1"/>
    <row r="3720" ht="18.75" customHeight="1" thickBot="1"/>
    <row r="3722" ht="18.75" customHeight="1" thickBot="1"/>
    <row r="3724" ht="18.75" customHeight="1" thickBot="1"/>
    <row r="3726" ht="18.75" customHeight="1" thickBot="1"/>
    <row r="3728" ht="18.75" customHeight="1" thickBot="1"/>
    <row r="3730" ht="18.75" customHeight="1" thickBot="1"/>
    <row r="3732" ht="18.75" customHeight="1" thickBot="1"/>
    <row r="3734" ht="18.75" customHeight="1" thickBot="1"/>
    <row r="3736" ht="18.75" customHeight="1" thickBot="1"/>
    <row r="3738" ht="18.75" customHeight="1" thickBot="1"/>
    <row r="3740" ht="18.75" customHeight="1" thickBot="1"/>
    <row r="3742" ht="18.75" customHeight="1" thickBot="1"/>
    <row r="3744" ht="18.75" customHeight="1" thickBot="1"/>
    <row r="3746" ht="18.75" customHeight="1" thickBot="1"/>
    <row r="3748" ht="18.75" customHeight="1" thickBot="1"/>
    <row r="3750" ht="18.75" customHeight="1" thickBot="1"/>
    <row r="3752" ht="18.75" customHeight="1" thickBot="1"/>
    <row r="3754" ht="18.75" customHeight="1" thickBot="1"/>
    <row r="3756" ht="18.75" customHeight="1" thickBot="1"/>
    <row r="3758" ht="18.75" customHeight="1" thickBot="1"/>
    <row r="3760" ht="18.75" customHeight="1" thickBot="1"/>
    <row r="3762" ht="18.75" customHeight="1" thickBot="1"/>
    <row r="3764" ht="18.75" customHeight="1" thickBot="1"/>
    <row r="3766" ht="18.75" customHeight="1" thickBot="1"/>
    <row r="3768" ht="18.75" customHeight="1" thickBot="1"/>
    <row r="3770" ht="18.75" customHeight="1" thickBot="1"/>
    <row r="3772" ht="18.75" customHeight="1" thickBot="1"/>
    <row r="3774" ht="18.75" customHeight="1" thickBot="1"/>
    <row r="3776" ht="18.75" customHeight="1" thickBot="1"/>
    <row r="3778" ht="18.75" customHeight="1" thickBot="1"/>
    <row r="3780" ht="18.75" customHeight="1" thickBot="1"/>
    <row r="3782" ht="18.75" customHeight="1" thickBot="1"/>
    <row r="3784" ht="18.75" customHeight="1" thickBot="1"/>
    <row r="3786" ht="18.75" customHeight="1" thickBot="1"/>
    <row r="3788" ht="18.75" customHeight="1" thickBot="1"/>
    <row r="3790" ht="18.75" customHeight="1" thickBot="1"/>
    <row r="3792" ht="18.75" customHeight="1" thickBot="1"/>
    <row r="3794" ht="18.75" customHeight="1" thickBot="1"/>
    <row r="3796" ht="18.75" customHeight="1" thickBot="1"/>
    <row r="3798" ht="18.75" customHeight="1" thickBot="1"/>
    <row r="3800" ht="18.75" customHeight="1" thickBot="1"/>
    <row r="3802" ht="18.75" customHeight="1" thickBot="1"/>
    <row r="3804" ht="18.75" customHeight="1" thickBot="1"/>
    <row r="3806" ht="18.75" customHeight="1" thickBot="1"/>
    <row r="3808" ht="18.75" customHeight="1" thickBot="1"/>
    <row r="3810" ht="18.75" customHeight="1" thickBot="1"/>
    <row r="3812" ht="18.75" customHeight="1" thickBot="1"/>
    <row r="3814" ht="18.75" customHeight="1" thickBot="1"/>
    <row r="3816" ht="18.75" customHeight="1" thickBot="1"/>
    <row r="3818" ht="18.75" customHeight="1" thickBot="1"/>
    <row r="3820" ht="18.75" customHeight="1" thickBot="1"/>
    <row r="3822" ht="18.75" customHeight="1" thickBot="1"/>
    <row r="3824" ht="18.75" customHeight="1" thickBot="1"/>
    <row r="3826" ht="18.75" customHeight="1" thickBot="1"/>
    <row r="3828" ht="18.75" customHeight="1" thickBot="1"/>
    <row r="3830" ht="18.75" customHeight="1" thickBot="1"/>
    <row r="3832" ht="18.75" customHeight="1" thickBot="1"/>
    <row r="3834" ht="18.75" customHeight="1" thickBot="1"/>
    <row r="3836" ht="18.75" customHeight="1" thickBot="1"/>
    <row r="3838" ht="18.75" customHeight="1" thickBot="1"/>
    <row r="3840" ht="18.75" customHeight="1" thickBot="1"/>
    <row r="3842" ht="18.75" customHeight="1" thickBot="1"/>
    <row r="3844" ht="18.75" customHeight="1" thickBot="1"/>
    <row r="3846" ht="18.75" customHeight="1" thickBot="1"/>
    <row r="3848" ht="18.75" customHeight="1" thickBot="1"/>
    <row r="3850" ht="18.75" customHeight="1" thickBot="1"/>
    <row r="3852" ht="18.75" customHeight="1" thickBot="1"/>
    <row r="3854" ht="18.75" customHeight="1" thickBot="1"/>
    <row r="3856" ht="18.75" customHeight="1" thickBot="1"/>
    <row r="3858" ht="18.75" customHeight="1" thickBot="1"/>
    <row r="3860" ht="18.75" customHeight="1" thickBot="1"/>
    <row r="3862" ht="18.75" customHeight="1" thickBot="1"/>
    <row r="3864" ht="18.75" customHeight="1" thickBot="1"/>
    <row r="3866" ht="18.75" customHeight="1" thickBot="1"/>
    <row r="3868" ht="18.75" customHeight="1" thickBot="1"/>
    <row r="3870" ht="18.75" customHeight="1" thickBot="1"/>
    <row r="3872" ht="18.75" customHeight="1" thickBot="1"/>
    <row r="3874" ht="18.75" customHeight="1" thickBot="1"/>
    <row r="3876" ht="18.75" customHeight="1" thickBot="1"/>
    <row r="3878" ht="18.75" customHeight="1" thickBot="1"/>
    <row r="3880" ht="18.75" customHeight="1" thickBot="1"/>
    <row r="3882" ht="18.75" customHeight="1" thickBot="1"/>
    <row r="3884" ht="18.75" customHeight="1" thickBot="1"/>
    <row r="3886" ht="18.75" customHeight="1" thickBot="1"/>
    <row r="3888" ht="18.75" customHeight="1" thickBot="1"/>
    <row r="3890" ht="18.75" customHeight="1" thickBot="1"/>
    <row r="3892" ht="18.75" customHeight="1" thickBot="1"/>
    <row r="3894" ht="18.75" customHeight="1" thickBot="1"/>
    <row r="3896" ht="18.75" customHeight="1" thickBot="1"/>
    <row r="3898" ht="18.75" customHeight="1" thickBot="1"/>
    <row r="3900" ht="18.75" customHeight="1" thickBot="1"/>
    <row r="3902" ht="18.75" customHeight="1" thickBot="1"/>
    <row r="3904" ht="18.75" customHeight="1" thickBot="1"/>
    <row r="3906" ht="18.75" customHeight="1" thickBot="1"/>
    <row r="3908" ht="18.75" customHeight="1" thickBot="1"/>
    <row r="3910" ht="18.75" customHeight="1" thickBot="1"/>
    <row r="3912" ht="18.75" customHeight="1" thickBot="1"/>
    <row r="3914" ht="18.75" customHeight="1" thickBot="1"/>
    <row r="3916" ht="18.75" customHeight="1" thickBot="1"/>
    <row r="3918" ht="18.75" customHeight="1" thickBot="1"/>
    <row r="3920" ht="18.75" customHeight="1" thickBot="1"/>
    <row r="3922" ht="18.75" customHeight="1" thickBot="1"/>
    <row r="3924" ht="18.75" customHeight="1" thickBot="1"/>
    <row r="3926" ht="18.75" customHeight="1" thickBot="1"/>
    <row r="3928" ht="18.75" customHeight="1" thickBot="1"/>
    <row r="3930" ht="18.75" customHeight="1" thickBot="1"/>
    <row r="3932" ht="18.75" customHeight="1" thickBot="1"/>
    <row r="3934" ht="18.75" customHeight="1" thickBot="1"/>
    <row r="3936" ht="18.75" customHeight="1" thickBot="1"/>
    <row r="3938" ht="18.75" customHeight="1" thickBot="1"/>
    <row r="3940" ht="18.75" customHeight="1" thickBot="1"/>
    <row r="3942" ht="18.75" customHeight="1" thickBot="1"/>
    <row r="3944" ht="18.75" customHeight="1" thickBot="1"/>
    <row r="3946" ht="18.75" customHeight="1" thickBot="1"/>
    <row r="3948" ht="18.75" customHeight="1" thickBot="1"/>
    <row r="3950" ht="18.75" customHeight="1" thickBot="1"/>
    <row r="3952" ht="18.75" customHeight="1" thickBot="1"/>
    <row r="3954" ht="18.75" customHeight="1" thickBot="1"/>
    <row r="3956" ht="18.75" customHeight="1" thickBot="1"/>
    <row r="3958" ht="18.75" customHeight="1" thickBot="1"/>
    <row r="3960" ht="18.75" customHeight="1" thickBot="1"/>
    <row r="3962" ht="18.75" customHeight="1" thickBot="1"/>
    <row r="3964" ht="18.75" customHeight="1" thickBot="1"/>
    <row r="3966" ht="18.75" customHeight="1" thickBot="1"/>
    <row r="3968" ht="18.75" customHeight="1" thickBot="1"/>
    <row r="3970" ht="18.75" customHeight="1" thickBot="1"/>
    <row r="3972" ht="18.75" customHeight="1" thickBot="1"/>
    <row r="3974" ht="18.75" customHeight="1" thickBot="1"/>
    <row r="3976" ht="18.75" customHeight="1" thickBot="1"/>
    <row r="3978" ht="18.75" customHeight="1" thickBot="1"/>
    <row r="3980" ht="18.75" customHeight="1" thickBot="1"/>
    <row r="3982" ht="18.75" customHeight="1" thickBot="1"/>
    <row r="3984" ht="18.75" customHeight="1" thickBot="1"/>
    <row r="3986" ht="18.75" customHeight="1" thickBot="1"/>
    <row r="3988" ht="18.75" customHeight="1" thickBot="1"/>
    <row r="3990" ht="18.75" customHeight="1" thickBot="1"/>
    <row r="3992" ht="18.75" customHeight="1" thickBot="1"/>
    <row r="3994" ht="18.75" customHeight="1" thickBot="1"/>
    <row r="3996" ht="18.75" customHeight="1" thickBot="1"/>
    <row r="3998" ht="18.75" customHeight="1" thickBot="1"/>
    <row r="4000" ht="18.75" customHeight="1" thickBot="1"/>
    <row r="4002" ht="18.75" customHeight="1" thickBot="1"/>
    <row r="4004" ht="18.75" customHeight="1" thickBot="1"/>
    <row r="4006" ht="18.75" customHeight="1" thickBot="1"/>
    <row r="4008" ht="18.75" customHeight="1" thickBot="1"/>
    <row r="4010" ht="18.75" customHeight="1" thickBot="1"/>
    <row r="4012" ht="18.75" customHeight="1" thickBot="1"/>
    <row r="4014" ht="18.75" customHeight="1" thickBot="1"/>
    <row r="4016" ht="18.75" customHeight="1" thickBot="1"/>
    <row r="4018" ht="18.75" customHeight="1" thickBot="1"/>
    <row r="4020" ht="18.75" customHeight="1" thickBot="1"/>
    <row r="4022" ht="18.75" customHeight="1" thickBot="1"/>
    <row r="4024" ht="18.75" customHeight="1" thickBot="1"/>
    <row r="4026" ht="18.75" customHeight="1" thickBot="1"/>
    <row r="4028" ht="18.75" customHeight="1" thickBot="1"/>
    <row r="4030" ht="18.75" customHeight="1" thickBot="1"/>
    <row r="4032" ht="18.75" customHeight="1" thickBot="1"/>
    <row r="4034" ht="18.75" customHeight="1" thickBot="1"/>
    <row r="4036" ht="18.75" customHeight="1" thickBot="1"/>
    <row r="4038" ht="18.75" customHeight="1" thickBot="1"/>
    <row r="4040" ht="18.75" customHeight="1" thickBot="1"/>
    <row r="4042" ht="18.75" customHeight="1" thickBot="1"/>
    <row r="4044" ht="18.75" customHeight="1" thickBot="1"/>
    <row r="4046" ht="18.75" customHeight="1" thickBot="1"/>
    <row r="4048" ht="18.75" customHeight="1" thickBot="1"/>
    <row r="4050" ht="18.75" customHeight="1" thickBot="1"/>
    <row r="4052" ht="18.75" customHeight="1" thickBot="1"/>
    <row r="4054" ht="18.75" customHeight="1" thickBot="1"/>
    <row r="4056" ht="18.75" customHeight="1" thickBot="1"/>
    <row r="4058" ht="18.75" customHeight="1" thickBot="1"/>
    <row r="4060" ht="18.75" customHeight="1" thickBot="1"/>
    <row r="4062" ht="18.75" customHeight="1" thickBot="1"/>
    <row r="4064" ht="18.75" customHeight="1" thickBot="1"/>
    <row r="4066" ht="18.75" customHeight="1" thickBot="1"/>
    <row r="4068" ht="18.75" customHeight="1" thickBot="1"/>
    <row r="4070" ht="18.75" customHeight="1" thickBot="1"/>
    <row r="4072" ht="18.75" customHeight="1" thickBot="1"/>
    <row r="4074" ht="18.75" customHeight="1" thickBot="1"/>
    <row r="4076" ht="18.75" customHeight="1" thickBot="1"/>
    <row r="4078" ht="18.75" customHeight="1" thickBot="1"/>
    <row r="4080" ht="18.75" customHeight="1" thickBot="1"/>
    <row r="4082" ht="18.75" customHeight="1" thickBot="1"/>
    <row r="4084" ht="18.75" customHeight="1" thickBot="1"/>
    <row r="4086" ht="18.75" customHeight="1" thickBot="1"/>
    <row r="4088" ht="18.75" customHeight="1" thickBot="1"/>
    <row r="4090" ht="18.75" customHeight="1" thickBot="1"/>
    <row r="4092" ht="18.75" customHeight="1" thickBot="1"/>
    <row r="4094" ht="18.75" customHeight="1" thickBot="1"/>
    <row r="4096" ht="18.75" customHeight="1" thickBot="1"/>
    <row r="4098" ht="18.75" customHeight="1" thickBot="1"/>
    <row r="4100" ht="18.75" customHeight="1" thickBot="1"/>
    <row r="4102" ht="18.75" customHeight="1" thickBot="1"/>
    <row r="4104" ht="18.75" customHeight="1" thickBot="1"/>
    <row r="4106" ht="18.75" customHeight="1" thickBot="1"/>
    <row r="4108" ht="18.75" customHeight="1" thickBot="1"/>
    <row r="4110" ht="18.75" customHeight="1" thickBot="1"/>
    <row r="4112" ht="18.75" customHeight="1" thickBot="1"/>
    <row r="4114" ht="18.75" customHeight="1" thickBot="1"/>
    <row r="4116" ht="18.75" customHeight="1" thickBot="1"/>
    <row r="4118" ht="18.75" customHeight="1" thickBot="1"/>
    <row r="4120" ht="18.75" customHeight="1" thickBot="1"/>
    <row r="4122" ht="18.75" customHeight="1" thickBot="1"/>
    <row r="4124" ht="18.75" customHeight="1" thickBot="1"/>
    <row r="4126" ht="18.75" customHeight="1" thickBot="1"/>
    <row r="4128" ht="18.75" customHeight="1" thickBot="1"/>
    <row r="4130" ht="18.75" customHeight="1" thickBot="1"/>
    <row r="4132" ht="18.75" customHeight="1" thickBot="1"/>
    <row r="4134" ht="18.75" customHeight="1" thickBot="1"/>
    <row r="4136" ht="18.75" customHeight="1" thickBot="1"/>
    <row r="4138" ht="18.75" customHeight="1" thickBot="1"/>
    <row r="4140" ht="18.75" customHeight="1" thickBot="1"/>
    <row r="4142" ht="18.75" customHeight="1" thickBot="1"/>
    <row r="4144" ht="18.75" customHeight="1" thickBot="1"/>
    <row r="4146" ht="18.75" customHeight="1" thickBot="1"/>
    <row r="4148" ht="18.75" customHeight="1" thickBot="1"/>
    <row r="4150" ht="18.75" customHeight="1" thickBot="1"/>
    <row r="4152" ht="18.75" customHeight="1" thickBot="1"/>
    <row r="4154" ht="18.75" customHeight="1" thickBot="1"/>
    <row r="4156" ht="18.75" customHeight="1" thickBot="1"/>
    <row r="4158" ht="18.75" customHeight="1" thickBot="1"/>
    <row r="4160" ht="18.75" customHeight="1" thickBot="1"/>
    <row r="4162" ht="18.75" customHeight="1" thickBot="1"/>
    <row r="4164" ht="18.75" customHeight="1" thickBot="1"/>
    <row r="4166" ht="18.75" customHeight="1" thickBot="1"/>
    <row r="4168" ht="18.75" customHeight="1" thickBot="1"/>
    <row r="4170" ht="18.75" customHeight="1" thickBot="1"/>
    <row r="4172" ht="18.75" customHeight="1" thickBot="1"/>
    <row r="4174" ht="18.75" customHeight="1" thickBot="1"/>
    <row r="4176" ht="18.75" customHeight="1" thickBot="1"/>
    <row r="4178" ht="18.75" customHeight="1" thickBot="1"/>
    <row r="4180" ht="18.75" customHeight="1" thickBot="1"/>
    <row r="4182" ht="18.75" customHeight="1" thickBot="1"/>
    <row r="4184" ht="18.75" customHeight="1" thickBot="1"/>
    <row r="4186" ht="18.75" customHeight="1" thickBot="1"/>
    <row r="4188" ht="18.75" customHeight="1" thickBot="1"/>
    <row r="4190" ht="18.75" customHeight="1" thickBot="1"/>
    <row r="4192" ht="18.75" customHeight="1" thickBot="1"/>
    <row r="4194" ht="18.75" customHeight="1" thickBot="1"/>
    <row r="4196" ht="18.75" customHeight="1" thickBot="1"/>
    <row r="4198" ht="18.75" customHeight="1" thickBot="1"/>
    <row r="4200" ht="18.75" customHeight="1" thickBot="1"/>
    <row r="4202" ht="18.75" customHeight="1" thickBot="1"/>
    <row r="4204" ht="18.75" customHeight="1" thickBot="1"/>
    <row r="4206" ht="18.75" customHeight="1" thickBot="1"/>
    <row r="4208" ht="18.75" customHeight="1" thickBot="1"/>
    <row r="4210" ht="18.75" customHeight="1" thickBot="1"/>
    <row r="4212" ht="18.75" customHeight="1" thickBot="1"/>
    <row r="4214" ht="18.75" customHeight="1" thickBot="1"/>
    <row r="4216" ht="18.75" customHeight="1" thickBot="1"/>
    <row r="4218" ht="18.75" customHeight="1" thickBot="1"/>
    <row r="4220" ht="18.75" customHeight="1" thickBot="1"/>
    <row r="4222" ht="18.75" customHeight="1" thickBot="1"/>
    <row r="4224" ht="18.75" customHeight="1" thickBot="1"/>
    <row r="4226" ht="18.75" customHeight="1" thickBot="1"/>
    <row r="4228" ht="18.75" customHeight="1" thickBot="1"/>
    <row r="4230" ht="18.75" customHeight="1" thickBot="1"/>
    <row r="4232" ht="18.75" customHeight="1" thickBot="1"/>
    <row r="4234" ht="18.75" customHeight="1" thickBot="1"/>
    <row r="4236" ht="18.75" customHeight="1" thickBot="1"/>
    <row r="4238" ht="18.75" customHeight="1" thickBot="1"/>
    <row r="4240" ht="18.75" customHeight="1" thickBot="1"/>
    <row r="4242" ht="18.75" customHeight="1" thickBot="1"/>
    <row r="4244" ht="18.75" customHeight="1" thickBot="1"/>
    <row r="4246" ht="18.75" customHeight="1" thickBot="1"/>
    <row r="4248" ht="18.75" customHeight="1" thickBot="1"/>
    <row r="4250" ht="18.75" customHeight="1" thickBot="1"/>
    <row r="4252" ht="18.75" customHeight="1" thickBot="1"/>
    <row r="4254" ht="18.75" customHeight="1" thickBot="1"/>
    <row r="4256" ht="18.75" customHeight="1" thickBot="1"/>
    <row r="4258" ht="18.75" customHeight="1" thickBot="1"/>
    <row r="4260" ht="18.75" customHeight="1" thickBot="1"/>
    <row r="4262" ht="18.75" customHeight="1" thickBot="1"/>
    <row r="4264" ht="18.75" customHeight="1" thickBot="1"/>
    <row r="4266" ht="18.75" customHeight="1" thickBot="1"/>
    <row r="4268" ht="18.75" customHeight="1" thickBot="1"/>
    <row r="4270" ht="18.75" customHeight="1" thickBot="1"/>
    <row r="4272" ht="18.75" customHeight="1" thickBot="1"/>
    <row r="4274" ht="18.75" customHeight="1" thickBot="1"/>
    <row r="4276" ht="18.75" customHeight="1" thickBot="1"/>
    <row r="4278" ht="18.75" customHeight="1" thickBot="1"/>
    <row r="4280" ht="18.75" customHeight="1" thickBot="1"/>
    <row r="4282" ht="18.75" customHeight="1" thickBot="1"/>
    <row r="4284" ht="18.75" customHeight="1" thickBot="1"/>
    <row r="4286" ht="18.75" customHeight="1" thickBot="1"/>
    <row r="4288" ht="18.75" customHeight="1" thickBot="1"/>
    <row r="4290" ht="18.75" customHeight="1" thickBot="1"/>
    <row r="4292" ht="18.75" customHeight="1" thickBot="1"/>
    <row r="4294" ht="18.75" customHeight="1" thickBot="1"/>
    <row r="4296" ht="18.75" customHeight="1" thickBot="1"/>
    <row r="4298" ht="18.75" customHeight="1" thickBot="1"/>
    <row r="4300" ht="18.75" customHeight="1" thickBot="1"/>
    <row r="4302" ht="18.75" customHeight="1" thickBot="1"/>
    <row r="4304" ht="18.75" customHeight="1" thickBot="1"/>
    <row r="4306" ht="18.75" customHeight="1" thickBot="1"/>
    <row r="4308" ht="18.75" customHeight="1" thickBot="1"/>
    <row r="4310" ht="18.75" customHeight="1" thickBot="1"/>
    <row r="4312" ht="18.75" customHeight="1" thickBot="1"/>
    <row r="4314" ht="18.75" customHeight="1" thickBot="1"/>
    <row r="4316" ht="18.75" customHeight="1" thickBot="1"/>
    <row r="4318" ht="18.75" customHeight="1" thickBot="1"/>
    <row r="4320" ht="18.75" customHeight="1" thickBot="1"/>
    <row r="4322" ht="18.75" customHeight="1" thickBot="1"/>
    <row r="4324" ht="18.75" customHeight="1" thickBot="1"/>
    <row r="4326" ht="18.75" customHeight="1" thickBot="1"/>
    <row r="4328" ht="18.75" customHeight="1" thickBot="1"/>
    <row r="4330" ht="18.75" customHeight="1" thickBot="1"/>
    <row r="4332" ht="18.75" customHeight="1" thickBot="1"/>
    <row r="4334" ht="18.75" customHeight="1" thickBot="1"/>
    <row r="4336" ht="18.75" customHeight="1" thickBot="1"/>
    <row r="4338" ht="18.75" customHeight="1" thickBot="1"/>
    <row r="4340" ht="18.75" customHeight="1" thickBot="1"/>
    <row r="4342" ht="18.75" customHeight="1" thickBot="1"/>
    <row r="4344" ht="18.75" customHeight="1" thickBot="1"/>
    <row r="4346" ht="18.75" customHeight="1" thickBot="1"/>
    <row r="4348" ht="18.75" customHeight="1" thickBot="1"/>
    <row r="4350" ht="18.75" customHeight="1" thickBot="1"/>
    <row r="4352" ht="18.75" customHeight="1" thickBot="1"/>
    <row r="4354" ht="18.75" customHeight="1" thickBot="1"/>
    <row r="4356" ht="18.75" customHeight="1" thickBot="1"/>
    <row r="4358" ht="18.75" customHeight="1" thickBot="1"/>
    <row r="4360" ht="18.75" customHeight="1" thickBot="1"/>
    <row r="4362" ht="18.75" customHeight="1" thickBot="1"/>
    <row r="4364" ht="18.75" customHeight="1" thickBot="1"/>
    <row r="4366" ht="18.75" customHeight="1" thickBot="1"/>
    <row r="4368" ht="18.75" customHeight="1" thickBot="1"/>
    <row r="4370" ht="18.75" customHeight="1" thickBot="1"/>
    <row r="4372" ht="18.75" customHeight="1" thickBot="1"/>
    <row r="4374" ht="18.75" customHeight="1" thickBot="1"/>
    <row r="4376" ht="18.75" customHeight="1" thickBot="1"/>
    <row r="4378" ht="18.75" customHeight="1" thickBot="1"/>
    <row r="4380" ht="18.75" customHeight="1" thickBot="1"/>
    <row r="4382" ht="18.75" customHeight="1" thickBot="1"/>
    <row r="4384" ht="18.75" customHeight="1" thickBot="1"/>
    <row r="4386" ht="18.75" customHeight="1" thickBot="1"/>
    <row r="4388" ht="18.75" customHeight="1" thickBot="1"/>
    <row r="4390" ht="18.75" customHeight="1" thickBot="1"/>
    <row r="4392" ht="18.75" customHeight="1" thickBot="1"/>
    <row r="4394" ht="18.75" customHeight="1" thickBot="1"/>
    <row r="4396" ht="18.75" customHeight="1" thickBot="1"/>
    <row r="4398" ht="18.75" customHeight="1" thickBot="1"/>
    <row r="4400" ht="18.75" customHeight="1" thickBot="1"/>
    <row r="4402" ht="18.75" customHeight="1" thickBot="1"/>
    <row r="4404" ht="18.75" customHeight="1" thickBot="1"/>
    <row r="4406" ht="18.75" customHeight="1" thickBot="1"/>
    <row r="4408" ht="18.75" customHeight="1" thickBot="1"/>
    <row r="4410" ht="18.75" customHeight="1" thickBot="1"/>
    <row r="4412" ht="18.75" customHeight="1" thickBot="1"/>
    <row r="4414" ht="18.75" customHeight="1" thickBot="1"/>
    <row r="4416" ht="18.75" customHeight="1" thickBot="1"/>
    <row r="4418" ht="18.75" customHeight="1" thickBot="1"/>
    <row r="4420" ht="18.75" customHeight="1" thickBot="1"/>
    <row r="4422" ht="18.75" customHeight="1" thickBot="1"/>
    <row r="4424" ht="18.75" customHeight="1" thickBot="1"/>
    <row r="4426" ht="18.75" customHeight="1" thickBot="1"/>
    <row r="4428" ht="18.75" customHeight="1" thickBot="1"/>
    <row r="4430" ht="18.75" customHeight="1" thickBot="1"/>
    <row r="4432" ht="18.75" customHeight="1" thickBot="1"/>
    <row r="4434" ht="18.75" customHeight="1" thickBot="1"/>
    <row r="4436" ht="18.75" customHeight="1" thickBot="1"/>
    <row r="4438" ht="18.75" customHeight="1" thickBot="1"/>
    <row r="4440" ht="18.75" customHeight="1" thickBot="1"/>
    <row r="4442" ht="18.75" customHeight="1" thickBot="1"/>
    <row r="4444" ht="18.75" customHeight="1" thickBot="1"/>
    <row r="4446" ht="18.75" customHeight="1" thickBot="1"/>
    <row r="4448" ht="18.75" customHeight="1" thickBot="1"/>
    <row r="4450" ht="18.75" customHeight="1" thickBot="1"/>
    <row r="4452" ht="18.75" customHeight="1" thickBot="1"/>
    <row r="4454" ht="18.75" customHeight="1" thickBot="1"/>
    <row r="4456" ht="18.75" customHeight="1" thickBot="1"/>
    <row r="4458" ht="18.75" customHeight="1" thickBot="1"/>
    <row r="4460" ht="18.75" customHeight="1" thickBot="1"/>
    <row r="4462" ht="18.75" customHeight="1" thickBot="1"/>
    <row r="4464" ht="18.75" customHeight="1" thickBot="1"/>
    <row r="4466" ht="18.75" customHeight="1" thickBot="1"/>
    <row r="4468" ht="18.75" customHeight="1" thickBot="1"/>
    <row r="4470" ht="18.75" customHeight="1" thickBot="1"/>
    <row r="4472" ht="18.75" customHeight="1" thickBot="1"/>
    <row r="4474" ht="18.75" customHeight="1" thickBot="1"/>
    <row r="4476" ht="18.75" customHeight="1" thickBot="1"/>
    <row r="4478" ht="18.75" customHeight="1" thickBot="1"/>
    <row r="4480" ht="18.75" customHeight="1" thickBot="1"/>
    <row r="4482" ht="18.75" customHeight="1" thickBot="1"/>
    <row r="4484" ht="18.75" customHeight="1" thickBot="1"/>
    <row r="4486" ht="18.75" customHeight="1" thickBot="1"/>
    <row r="4488" ht="18.75" customHeight="1" thickBot="1"/>
    <row r="4490" ht="18.75" customHeight="1" thickBot="1"/>
    <row r="4492" ht="18.75" customHeight="1" thickBot="1"/>
    <row r="4494" ht="18.75" customHeight="1" thickBot="1"/>
    <row r="4496" ht="18.75" customHeight="1" thickBot="1"/>
    <row r="4498" ht="18.75" customHeight="1" thickBot="1"/>
    <row r="4500" ht="18.75" customHeight="1" thickBot="1"/>
    <row r="4502" ht="18.75" customHeight="1" thickBot="1"/>
    <row r="4504" ht="18.75" customHeight="1" thickBot="1"/>
    <row r="4506" ht="18.75" customHeight="1" thickBot="1"/>
    <row r="4508" ht="18.75" customHeight="1" thickBot="1"/>
    <row r="4510" ht="18.75" customHeight="1" thickBot="1"/>
    <row r="4512" ht="18.75" customHeight="1" thickBot="1"/>
    <row r="4514" ht="18.75" customHeight="1" thickBot="1"/>
    <row r="4516" ht="18.75" customHeight="1" thickBot="1"/>
    <row r="4518" ht="18.75" customHeight="1" thickBot="1"/>
    <row r="4520" ht="18.75" customHeight="1" thickBot="1"/>
    <row r="4522" ht="18.75" customHeight="1" thickBot="1"/>
    <row r="4524" ht="18.75" customHeight="1" thickBot="1"/>
    <row r="4526" ht="18.75" customHeight="1" thickBot="1"/>
    <row r="4528" ht="18.75" customHeight="1" thickBot="1"/>
    <row r="4530" ht="18.75" customHeight="1" thickBot="1"/>
    <row r="4532" ht="18.75" customHeight="1" thickBot="1"/>
    <row r="4534" ht="18.75" customHeight="1" thickBot="1"/>
    <row r="4536" ht="18.75" customHeight="1" thickBot="1"/>
    <row r="4538" ht="18.75" customHeight="1" thickBot="1"/>
    <row r="4540" ht="18.75" customHeight="1" thickBot="1"/>
    <row r="4542" ht="18.75" customHeight="1" thickBot="1"/>
    <row r="4544" ht="18.75" customHeight="1" thickBot="1"/>
    <row r="4546" ht="18.75" customHeight="1" thickBot="1"/>
    <row r="4548" ht="18.75" customHeight="1" thickBot="1"/>
    <row r="4550" ht="18.75" customHeight="1" thickBot="1"/>
    <row r="4552" ht="18.75" customHeight="1" thickBot="1"/>
    <row r="4554" ht="18.75" customHeight="1" thickBot="1"/>
    <row r="4556" ht="18.75" customHeight="1" thickBot="1"/>
    <row r="4558" ht="18.75" customHeight="1" thickBot="1"/>
    <row r="4560" ht="18.75" customHeight="1" thickBot="1"/>
    <row r="4562" ht="18.75" customHeight="1" thickBot="1"/>
    <row r="4564" ht="18.75" customHeight="1" thickBot="1"/>
    <row r="4566" ht="18.75" customHeight="1" thickBot="1"/>
    <row r="4568" ht="18.75" customHeight="1" thickBot="1"/>
    <row r="4570" ht="18.75" customHeight="1" thickBot="1"/>
    <row r="4572" ht="18.75" customHeight="1" thickBot="1"/>
    <row r="4574" ht="18.75" customHeight="1" thickBot="1"/>
    <row r="4576" ht="18.75" customHeight="1" thickBot="1"/>
    <row r="4578" ht="18.75" customHeight="1" thickBot="1"/>
    <row r="4580" ht="18.75" customHeight="1" thickBot="1"/>
    <row r="4582" ht="18.75" customHeight="1" thickBot="1"/>
    <row r="4584" ht="18.75" customHeight="1" thickBot="1"/>
    <row r="4586" ht="18.75" customHeight="1" thickBot="1"/>
    <row r="4588" ht="18.75" customHeight="1" thickBot="1"/>
    <row r="4590" ht="18.75" customHeight="1" thickBot="1"/>
    <row r="4592" ht="18.75" customHeight="1" thickBot="1"/>
    <row r="4594" ht="18.75" customHeight="1" thickBot="1"/>
    <row r="4596" ht="18.75" customHeight="1" thickBot="1"/>
    <row r="4598" ht="18.75" customHeight="1" thickBot="1"/>
    <row r="4600" ht="18.75" customHeight="1" thickBot="1"/>
    <row r="4602" ht="18.75" customHeight="1" thickBot="1"/>
    <row r="4604" ht="18.75" customHeight="1" thickBot="1"/>
    <row r="4606" ht="18.75" customHeight="1" thickBot="1"/>
    <row r="4608" ht="18.75" customHeight="1" thickBot="1"/>
    <row r="4610" ht="18.75" customHeight="1" thickBot="1"/>
    <row r="4612" ht="18.75" customHeight="1" thickBot="1"/>
    <row r="4614" ht="18.75" customHeight="1" thickBot="1"/>
    <row r="4616" ht="18.75" customHeight="1" thickBot="1"/>
    <row r="4618" ht="18.75" customHeight="1" thickBot="1"/>
    <row r="4620" ht="18.75" customHeight="1" thickBot="1"/>
    <row r="4622" ht="18.75" customHeight="1" thickBot="1"/>
    <row r="4624" ht="18.75" customHeight="1" thickBot="1"/>
    <row r="4626" ht="18.75" customHeight="1" thickBot="1"/>
    <row r="4628" ht="18.75" customHeight="1" thickBot="1"/>
    <row r="4630" ht="18.75" customHeight="1" thickBot="1"/>
    <row r="4632" ht="18.75" customHeight="1" thickBot="1"/>
    <row r="4634" ht="18.75" customHeight="1" thickBot="1"/>
    <row r="4636" ht="18.75" customHeight="1" thickBot="1"/>
    <row r="4638" ht="18.75" customHeight="1" thickBot="1"/>
    <row r="4640" ht="18.75" customHeight="1" thickBot="1"/>
    <row r="4642" ht="18.75" customHeight="1" thickBot="1"/>
    <row r="4644" ht="18.75" customHeight="1" thickBot="1"/>
    <row r="4646" ht="18.75" customHeight="1" thickBot="1"/>
    <row r="4648" ht="18.75" customHeight="1" thickBot="1"/>
    <row r="4650" ht="18.75" customHeight="1" thickBot="1"/>
    <row r="4652" ht="18.75" customHeight="1" thickBot="1"/>
    <row r="4654" ht="18.75" customHeight="1" thickBot="1"/>
    <row r="4656" ht="18.75" customHeight="1" thickBot="1"/>
    <row r="4658" ht="18.75" customHeight="1" thickBot="1"/>
    <row r="4660" ht="18.75" customHeight="1" thickBot="1"/>
    <row r="4662" ht="18.75" customHeight="1" thickBot="1"/>
    <row r="4664" ht="18.75" customHeight="1" thickBot="1"/>
    <row r="4666" ht="18.75" customHeight="1" thickBot="1"/>
    <row r="4668" ht="18.75" customHeight="1" thickBot="1"/>
    <row r="4670" ht="18.75" customHeight="1" thickBot="1"/>
    <row r="4672" ht="18.75" customHeight="1" thickBot="1"/>
    <row r="4674" ht="18.75" customHeight="1" thickBot="1"/>
    <row r="4676" ht="18.75" customHeight="1" thickBot="1"/>
    <row r="4678" ht="18.75" customHeight="1" thickBot="1"/>
    <row r="4680" ht="18.75" customHeight="1" thickBot="1"/>
    <row r="4682" ht="18.75" customHeight="1" thickBot="1"/>
    <row r="4684" ht="18.75" customHeight="1" thickBot="1"/>
    <row r="4686" ht="18.75" customHeight="1" thickBot="1"/>
    <row r="4688" ht="18.75" customHeight="1" thickBot="1"/>
    <row r="4690" ht="18.75" customHeight="1" thickBot="1"/>
    <row r="4692" ht="18.75" customHeight="1" thickBot="1"/>
    <row r="4694" ht="18.75" customHeight="1" thickBot="1"/>
    <row r="4696" ht="18.75" customHeight="1" thickBot="1"/>
    <row r="4698" ht="18.75" customHeight="1" thickBot="1"/>
    <row r="4700" ht="18.75" customHeight="1" thickBot="1"/>
    <row r="4702" ht="18.75" customHeight="1" thickBot="1"/>
    <row r="4704" ht="18.75" customHeight="1" thickBot="1"/>
    <row r="4706" ht="18.75" customHeight="1" thickBot="1"/>
    <row r="4708" ht="18.75" customHeight="1" thickBot="1"/>
    <row r="4710" ht="18.75" customHeight="1" thickBot="1"/>
    <row r="4712" ht="18.75" customHeight="1" thickBot="1"/>
    <row r="4714" ht="18.75" customHeight="1" thickBot="1"/>
    <row r="4716" ht="18.75" customHeight="1" thickBot="1"/>
    <row r="4718" ht="18.75" customHeight="1" thickBot="1"/>
    <row r="4720" ht="18.75" customHeight="1" thickBot="1"/>
    <row r="4722" ht="18.75" customHeight="1" thickBot="1"/>
    <row r="4724" ht="18.75" customHeight="1" thickBot="1"/>
    <row r="4726" ht="18.75" customHeight="1" thickBot="1"/>
    <row r="4728" ht="18.75" customHeight="1" thickBot="1"/>
    <row r="4730" ht="18.75" customHeight="1" thickBot="1"/>
    <row r="4732" ht="18.75" customHeight="1" thickBot="1"/>
    <row r="4734" ht="18.75" customHeight="1" thickBot="1"/>
    <row r="4736" ht="18.75" customHeight="1" thickBot="1"/>
    <row r="4738" ht="18.75" customHeight="1" thickBot="1"/>
    <row r="4740" ht="18.75" customHeight="1" thickBot="1"/>
    <row r="4742" ht="18.75" customHeight="1" thickBot="1"/>
    <row r="4744" ht="18.75" customHeight="1" thickBot="1"/>
    <row r="4746" ht="18.75" customHeight="1" thickBot="1"/>
    <row r="4748" ht="18.75" customHeight="1" thickBot="1"/>
    <row r="4750" ht="18.75" customHeight="1" thickBot="1"/>
    <row r="4752" ht="18.75" customHeight="1" thickBot="1"/>
    <row r="4754" ht="18.75" customHeight="1" thickBot="1"/>
    <row r="4756" ht="18.75" customHeight="1" thickBot="1"/>
    <row r="4758" ht="18.75" customHeight="1" thickBot="1"/>
    <row r="4760" ht="18.75" customHeight="1" thickBot="1"/>
    <row r="4762" ht="18.75" customHeight="1" thickBot="1"/>
    <row r="4764" ht="18.75" customHeight="1" thickBot="1"/>
    <row r="4766" ht="18.75" customHeight="1" thickBot="1"/>
    <row r="4768" ht="18.75" customHeight="1" thickBot="1"/>
    <row r="4770" ht="18.75" customHeight="1" thickBot="1"/>
    <row r="4772" ht="18.75" customHeight="1" thickBot="1"/>
    <row r="4774" ht="18.75" customHeight="1" thickBot="1"/>
    <row r="4776" ht="18.75" customHeight="1" thickBot="1"/>
    <row r="4778" ht="18.75" customHeight="1" thickBot="1"/>
    <row r="4780" ht="18.75" customHeight="1" thickBot="1"/>
    <row r="4782" ht="18.75" customHeight="1" thickBot="1"/>
    <row r="4784" ht="18.75" customHeight="1" thickBot="1"/>
    <row r="4786" ht="18.75" customHeight="1" thickBot="1"/>
    <row r="4788" ht="18.75" customHeight="1" thickBot="1"/>
    <row r="4790" ht="18.75" customHeight="1" thickBot="1"/>
    <row r="4792" ht="18.75" customHeight="1" thickBot="1"/>
    <row r="4794" ht="18.75" customHeight="1" thickBot="1"/>
    <row r="4796" ht="18.75" customHeight="1" thickBot="1"/>
    <row r="4798" ht="18.75" customHeight="1" thickBot="1"/>
    <row r="4800" ht="18.75" customHeight="1" thickBot="1"/>
    <row r="4802" ht="18.75" customHeight="1" thickBot="1"/>
    <row r="4804" ht="18.75" customHeight="1" thickBot="1"/>
    <row r="4806" ht="18.75" customHeight="1" thickBot="1"/>
    <row r="4808" ht="18.75" customHeight="1" thickBot="1"/>
    <row r="4810" ht="18.75" customHeight="1" thickBot="1"/>
    <row r="4812" ht="18.75" customHeight="1" thickBot="1"/>
    <row r="4814" ht="18.75" customHeight="1" thickBot="1"/>
    <row r="4816" ht="18.75" customHeight="1" thickBot="1"/>
    <row r="4818" ht="18.75" customHeight="1" thickBot="1"/>
    <row r="4820" ht="18.75" customHeight="1" thickBot="1"/>
    <row r="4822" ht="18.75" customHeight="1" thickBot="1"/>
    <row r="4824" ht="18.75" customHeight="1" thickBot="1"/>
    <row r="4826" ht="18.75" customHeight="1" thickBot="1"/>
    <row r="4828" ht="18.75" customHeight="1" thickBot="1"/>
    <row r="4830" ht="18.75" customHeight="1" thickBot="1"/>
    <row r="4832" ht="18.75" customHeight="1" thickBot="1"/>
    <row r="4834" ht="18.75" customHeight="1" thickBot="1"/>
    <row r="4836" ht="18.75" customHeight="1" thickBot="1"/>
    <row r="4838" ht="18.75" customHeight="1" thickBot="1"/>
    <row r="4840" ht="18.75" customHeight="1" thickBot="1"/>
    <row r="4842" ht="18.75" customHeight="1" thickBot="1"/>
    <row r="4844" ht="18.75" customHeight="1" thickBot="1"/>
    <row r="4846" ht="18.75" customHeight="1" thickBot="1"/>
    <row r="4848" ht="18.75" customHeight="1" thickBot="1"/>
    <row r="4850" ht="18.75" customHeight="1" thickBot="1"/>
    <row r="4852" ht="18.75" customHeight="1" thickBot="1"/>
    <row r="4854" ht="18.75" customHeight="1" thickBot="1"/>
    <row r="4856" ht="18.75" customHeight="1" thickBot="1"/>
    <row r="4858" ht="18.75" customHeight="1" thickBot="1"/>
    <row r="4860" ht="18.75" customHeight="1" thickBot="1"/>
    <row r="4862" ht="18.75" customHeight="1" thickBot="1"/>
    <row r="4864" ht="18.75" customHeight="1" thickBot="1"/>
    <row r="4866" ht="18.75" customHeight="1" thickBot="1"/>
    <row r="4868" ht="18.75" customHeight="1" thickBot="1"/>
    <row r="4870" ht="18.75" customHeight="1" thickBot="1"/>
    <row r="4872" ht="18.75" customHeight="1" thickBot="1"/>
    <row r="4874" ht="18.75" customHeight="1" thickBot="1"/>
    <row r="4876" ht="18.75" customHeight="1" thickBot="1"/>
    <row r="4878" ht="18.75" customHeight="1" thickBot="1"/>
    <row r="4880" ht="18.75" customHeight="1" thickBot="1"/>
    <row r="4882" ht="18.75" customHeight="1" thickBot="1"/>
    <row r="4884" ht="18.75" customHeight="1" thickBot="1"/>
    <row r="4886" ht="18.75" customHeight="1" thickBot="1"/>
    <row r="4888" ht="18.75" customHeight="1" thickBot="1"/>
    <row r="4890" ht="18.75" customHeight="1" thickBot="1"/>
    <row r="4892" ht="18.75" customHeight="1" thickBot="1"/>
    <row r="4894" ht="18.75" customHeight="1" thickBot="1"/>
    <row r="4896" ht="18.75" customHeight="1" thickBot="1"/>
    <row r="4898" ht="18.75" customHeight="1" thickBot="1"/>
    <row r="4900" ht="18.75" customHeight="1" thickBot="1"/>
    <row r="4902" ht="18.75" customHeight="1" thickBot="1"/>
    <row r="4904" ht="18.75" customHeight="1" thickBot="1"/>
    <row r="4906" ht="18.75" customHeight="1" thickBot="1"/>
    <row r="4908" ht="18.75" customHeight="1" thickBot="1"/>
    <row r="4910" ht="18.75" customHeight="1" thickBot="1"/>
    <row r="4912" ht="18.75" customHeight="1" thickBot="1"/>
    <row r="4914" ht="18.75" customHeight="1" thickBot="1"/>
    <row r="4916" ht="18.75" customHeight="1" thickBot="1"/>
    <row r="4918" ht="18.75" customHeight="1" thickBot="1"/>
    <row r="4920" ht="18.75" customHeight="1" thickBot="1"/>
    <row r="4922" ht="18.75" customHeight="1" thickBot="1"/>
    <row r="4924" ht="18.75" customHeight="1" thickBot="1"/>
    <row r="4926" ht="18.75" customHeight="1" thickBot="1"/>
    <row r="4928" ht="18.75" customHeight="1" thickBot="1"/>
    <row r="4930" ht="18.75" customHeight="1" thickBot="1"/>
    <row r="4932" ht="18.75" customHeight="1" thickBot="1"/>
    <row r="4934" ht="18.75" customHeight="1" thickBot="1"/>
    <row r="4936" ht="18.75" customHeight="1" thickBot="1"/>
    <row r="4938" ht="18.75" customHeight="1" thickBot="1"/>
    <row r="4940" ht="18.75" customHeight="1" thickBot="1"/>
    <row r="4942" ht="18.75" customHeight="1" thickBot="1"/>
    <row r="4944" ht="18.75" customHeight="1" thickBot="1"/>
    <row r="4946" ht="18.75" customHeight="1" thickBot="1"/>
    <row r="4948" ht="18.75" customHeight="1" thickBot="1"/>
    <row r="4950" ht="18.75" customHeight="1" thickBot="1"/>
    <row r="4952" ht="18.75" customHeight="1" thickBot="1"/>
    <row r="4954" ht="18.75" customHeight="1" thickBot="1"/>
    <row r="4956" ht="18.75" customHeight="1" thickBot="1"/>
    <row r="4958" ht="18.75" customHeight="1" thickBot="1"/>
    <row r="4960" ht="18.75" customHeight="1" thickBot="1"/>
    <row r="4962" ht="18.75" customHeight="1" thickBot="1"/>
    <row r="4964" ht="18.75" customHeight="1" thickBot="1"/>
    <row r="4966" ht="18.75" customHeight="1" thickBot="1"/>
    <row r="4968" ht="18.75" customHeight="1" thickBot="1"/>
    <row r="4970" ht="18.75" customHeight="1" thickBot="1"/>
    <row r="4972" ht="18.75" customHeight="1" thickBot="1"/>
    <row r="4974" ht="18.75" customHeight="1" thickBot="1"/>
    <row r="4976" ht="18.75" customHeight="1" thickBot="1"/>
    <row r="4978" ht="18.75" customHeight="1" thickBot="1"/>
    <row r="4980" ht="18.75" customHeight="1" thickBot="1"/>
    <row r="4982" ht="18.75" customHeight="1" thickBot="1"/>
    <row r="4984" ht="18.75" customHeight="1" thickBot="1"/>
    <row r="4986" ht="18.75" customHeight="1" thickBot="1"/>
    <row r="4988" ht="18.75" customHeight="1" thickBot="1"/>
    <row r="4990" ht="18.75" customHeight="1" thickBot="1"/>
    <row r="4992" ht="18.75" customHeight="1" thickBot="1"/>
    <row r="4994" ht="18.75" customHeight="1" thickBot="1"/>
    <row r="4996" ht="18.75" customHeight="1" thickBot="1"/>
    <row r="4998" ht="18.75" customHeight="1" thickBot="1"/>
    <row r="5000" ht="18.75" customHeight="1" thickBot="1"/>
    <row r="5002" ht="18.75" customHeight="1" thickBot="1"/>
    <row r="5004" ht="18.75" customHeight="1" thickBot="1"/>
    <row r="5006" ht="18.75" customHeight="1" thickBot="1"/>
    <row r="5008" ht="18.75" customHeight="1" thickBot="1"/>
    <row r="5010" ht="18.75" customHeight="1" thickBot="1"/>
    <row r="5012" ht="18.75" customHeight="1" thickBot="1"/>
    <row r="5014" ht="18.75" customHeight="1" thickBot="1"/>
    <row r="5016" ht="18.75" customHeight="1" thickBot="1"/>
    <row r="5018" ht="18.75" customHeight="1" thickBot="1"/>
    <row r="5020" ht="18.75" customHeight="1" thickBot="1"/>
    <row r="5022" ht="18.75" customHeight="1" thickBot="1"/>
    <row r="5024" ht="18.75" customHeight="1" thickBot="1"/>
    <row r="5026" ht="18.75" customHeight="1" thickBot="1"/>
    <row r="5028" ht="18.75" customHeight="1" thickBot="1"/>
    <row r="5030" ht="18.75" customHeight="1" thickBot="1"/>
    <row r="5032" ht="18.75" customHeight="1" thickBot="1"/>
    <row r="5034" ht="18.75" customHeight="1" thickBot="1"/>
    <row r="5036" ht="18.75" customHeight="1" thickBot="1"/>
    <row r="5038" ht="18.75" customHeight="1" thickBot="1"/>
    <row r="5040" ht="18.75" customHeight="1" thickBot="1"/>
    <row r="5042" ht="18.75" customHeight="1" thickBot="1"/>
    <row r="5044" ht="18.75" customHeight="1" thickBot="1"/>
    <row r="5046" ht="18.75" customHeight="1" thickBot="1"/>
    <row r="5048" ht="18.75" customHeight="1" thickBot="1"/>
    <row r="5050" ht="18.75" customHeight="1" thickBot="1"/>
    <row r="5052" ht="18.75" customHeight="1" thickBot="1"/>
    <row r="5054" ht="18.75" customHeight="1" thickBot="1"/>
    <row r="5056" ht="18.75" customHeight="1" thickBot="1"/>
    <row r="5058" ht="18.75" customHeight="1" thickBot="1"/>
    <row r="5060" ht="18.75" customHeight="1" thickBot="1"/>
    <row r="5062" ht="18.75" customHeight="1" thickBot="1"/>
    <row r="5064" ht="18.75" customHeight="1" thickBot="1"/>
    <row r="5066" ht="18.75" customHeight="1" thickBot="1"/>
    <row r="5068" ht="18.75" customHeight="1" thickBot="1"/>
    <row r="5070" ht="18.75" customHeight="1" thickBot="1"/>
    <row r="5072" ht="18.75" customHeight="1" thickBot="1"/>
    <row r="5074" ht="18.75" customHeight="1" thickBot="1"/>
    <row r="5076" ht="18.75" customHeight="1" thickBot="1"/>
    <row r="5078" ht="18.75" customHeight="1" thickBot="1"/>
    <row r="5080" ht="18.75" customHeight="1" thickBot="1"/>
    <row r="5082" ht="18.75" customHeight="1" thickBot="1"/>
    <row r="5084" ht="18.75" customHeight="1" thickBot="1"/>
    <row r="5086" ht="18.75" customHeight="1" thickBot="1"/>
    <row r="5088" ht="18.75" customHeight="1" thickBot="1"/>
    <row r="5090" ht="18.75" customHeight="1" thickBot="1"/>
    <row r="5092" ht="18.75" customHeight="1" thickBot="1"/>
    <row r="5094" ht="18.75" customHeight="1" thickBot="1"/>
    <row r="5096" ht="18.75" customHeight="1" thickBot="1"/>
    <row r="5098" ht="18.75" customHeight="1" thickBot="1"/>
    <row r="5100" ht="18.75" customHeight="1" thickBot="1"/>
    <row r="5102" ht="18.75" customHeight="1" thickBot="1"/>
    <row r="5104" ht="18.75" customHeight="1" thickBot="1"/>
    <row r="5106" ht="18.75" customHeight="1" thickBot="1"/>
    <row r="5108" ht="18.75" customHeight="1" thickBot="1"/>
    <row r="5110" ht="18.75" customHeight="1" thickBot="1"/>
    <row r="5112" ht="18.75" customHeight="1" thickBot="1"/>
    <row r="5114" ht="18.75" customHeight="1" thickBot="1"/>
    <row r="5116" ht="18.75" customHeight="1" thickBot="1"/>
    <row r="5118" ht="18.75" customHeight="1" thickBot="1"/>
    <row r="5120" ht="18.75" customHeight="1" thickBot="1"/>
    <row r="5122" ht="18.75" customHeight="1" thickBot="1"/>
    <row r="5124" ht="18.75" customHeight="1" thickBot="1"/>
    <row r="5126" ht="18.75" customHeight="1" thickBot="1"/>
    <row r="5128" ht="18.75" customHeight="1" thickBot="1"/>
    <row r="5130" ht="18.75" customHeight="1" thickBot="1"/>
    <row r="5132" ht="18.75" customHeight="1" thickBot="1"/>
    <row r="5134" ht="18.75" customHeight="1" thickBot="1"/>
    <row r="5136" ht="18.75" customHeight="1" thickBot="1"/>
    <row r="5138" ht="18.75" customHeight="1" thickBot="1"/>
    <row r="5140" ht="18.75" customHeight="1" thickBot="1"/>
    <row r="5142" ht="18.75" customHeight="1" thickBot="1"/>
    <row r="5144" ht="18.75" customHeight="1" thickBot="1"/>
    <row r="5146" ht="18.75" customHeight="1" thickBot="1"/>
    <row r="5148" ht="18.75" customHeight="1" thickBot="1"/>
    <row r="5150" ht="18.75" customHeight="1" thickBot="1"/>
    <row r="5152" ht="18.75" customHeight="1" thickBot="1"/>
    <row r="5154" ht="18.75" customHeight="1" thickBot="1"/>
    <row r="5156" ht="18.75" customHeight="1" thickBot="1"/>
    <row r="5158" ht="18.75" customHeight="1" thickBot="1"/>
    <row r="5160" ht="18.75" customHeight="1" thickBot="1"/>
    <row r="5162" ht="18.75" customHeight="1" thickBot="1"/>
    <row r="5164" ht="18.75" customHeight="1" thickBot="1"/>
    <row r="5166" ht="18.75" customHeight="1" thickBot="1"/>
    <row r="5168" ht="18.75" customHeight="1" thickBot="1"/>
    <row r="5170" ht="18.75" customHeight="1" thickBot="1"/>
    <row r="5172" ht="18.75" customHeight="1" thickBot="1"/>
    <row r="5174" ht="18.75" customHeight="1" thickBot="1"/>
    <row r="5176" ht="18.75" customHeight="1" thickBot="1"/>
    <row r="5178" ht="18.75" customHeight="1" thickBot="1"/>
    <row r="5180" ht="18.75" customHeight="1" thickBot="1"/>
    <row r="5182" ht="18.75" customHeight="1" thickBot="1"/>
    <row r="5184" ht="18.75" customHeight="1" thickBot="1"/>
    <row r="5186" ht="18.75" customHeight="1" thickBot="1"/>
    <row r="5188" ht="18.75" customHeight="1" thickBot="1"/>
    <row r="5190" ht="18.75" customHeight="1" thickBot="1"/>
    <row r="5192" ht="18.75" customHeight="1" thickBot="1"/>
    <row r="5194" ht="18.75" customHeight="1" thickBot="1"/>
    <row r="5196" ht="18.75" customHeight="1" thickBot="1"/>
    <row r="5198" ht="18.75" customHeight="1" thickBot="1"/>
    <row r="5200" ht="18.75" customHeight="1" thickBot="1"/>
    <row r="5202" ht="18.75" customHeight="1" thickBot="1"/>
    <row r="5204" ht="18.75" customHeight="1" thickBot="1"/>
    <row r="5206" ht="18.75" customHeight="1" thickBot="1"/>
    <row r="5208" ht="18.75" customHeight="1" thickBot="1"/>
    <row r="5210" ht="18.75" customHeight="1" thickBot="1"/>
    <row r="5212" ht="18.75" customHeight="1" thickBot="1"/>
    <row r="5214" ht="18.75" customHeight="1" thickBot="1"/>
    <row r="5216" ht="18.75" customHeight="1" thickBot="1"/>
    <row r="5218" ht="18.75" customHeight="1" thickBot="1"/>
    <row r="5220" ht="18.75" customHeight="1" thickBot="1"/>
    <row r="5222" ht="18.75" customHeight="1" thickBot="1"/>
    <row r="5224" ht="18.75" customHeight="1" thickBot="1"/>
    <row r="5226" ht="18.75" customHeight="1" thickBot="1"/>
    <row r="5228" ht="18.75" customHeight="1" thickBot="1"/>
    <row r="5230" ht="18.75" customHeight="1" thickBot="1"/>
    <row r="5232" ht="18.75" customHeight="1" thickBot="1"/>
    <row r="5234" ht="18.75" customHeight="1" thickBot="1"/>
    <row r="5236" ht="18.75" customHeight="1" thickBot="1"/>
    <row r="5238" ht="18.75" customHeight="1" thickBot="1"/>
    <row r="5240" ht="18.75" customHeight="1" thickBot="1"/>
    <row r="5242" ht="18.75" customHeight="1" thickBot="1"/>
    <row r="5244" ht="18.75" customHeight="1" thickBot="1"/>
    <row r="5246" ht="18.75" customHeight="1" thickBot="1"/>
    <row r="5248" ht="18.75" customHeight="1" thickBot="1"/>
    <row r="5250" ht="18.75" customHeight="1" thickBot="1"/>
    <row r="5252" ht="18.75" customHeight="1" thickBot="1"/>
    <row r="5254" ht="18.75" customHeight="1" thickBot="1"/>
    <row r="5256" ht="18.75" customHeight="1" thickBot="1"/>
    <row r="5258" ht="18.75" customHeight="1" thickBot="1"/>
    <row r="5260" ht="18.75" customHeight="1" thickBot="1"/>
    <row r="5262" ht="18.75" customHeight="1" thickBot="1"/>
    <row r="5264" ht="18.75" customHeight="1" thickBot="1"/>
    <row r="5266" ht="18.75" customHeight="1" thickBot="1"/>
    <row r="5268" ht="18.75" customHeight="1" thickBot="1"/>
    <row r="5270" ht="18.75" customHeight="1" thickBot="1"/>
    <row r="5272" ht="18.75" customHeight="1" thickBot="1"/>
    <row r="5274" ht="18.75" customHeight="1" thickBot="1"/>
    <row r="5276" ht="18.75" customHeight="1" thickBot="1"/>
    <row r="5278" ht="18.75" customHeight="1" thickBot="1"/>
    <row r="5280" ht="18.75" customHeight="1" thickBot="1"/>
    <row r="5282" ht="18.75" customHeight="1" thickBot="1"/>
    <row r="5284" ht="18.75" customHeight="1" thickBot="1"/>
    <row r="5286" ht="18.75" customHeight="1" thickBot="1"/>
    <row r="5288" ht="18.75" customHeight="1" thickBot="1"/>
    <row r="5290" ht="18.75" customHeight="1" thickBot="1"/>
    <row r="5292" ht="18.75" customHeight="1" thickBot="1"/>
    <row r="5294" ht="18.75" customHeight="1" thickBot="1"/>
    <row r="5296" ht="18.75" customHeight="1" thickBot="1"/>
    <row r="5298" ht="18.75" customHeight="1" thickBot="1"/>
    <row r="5300" ht="18.75" customHeight="1" thickBot="1"/>
    <row r="5302" ht="18.75" customHeight="1" thickBot="1"/>
    <row r="5304" ht="18.75" customHeight="1" thickBot="1"/>
    <row r="5306" ht="18.75" customHeight="1" thickBot="1"/>
    <row r="5308" ht="18.75" customHeight="1" thickBot="1"/>
    <row r="5310" ht="18.75" customHeight="1" thickBot="1"/>
    <row r="5312" ht="18.75" customHeight="1" thickBot="1"/>
    <row r="5314" ht="18.75" customHeight="1" thickBot="1"/>
    <row r="5316" ht="18.75" customHeight="1" thickBot="1"/>
    <row r="5318" ht="18.75" customHeight="1" thickBot="1"/>
    <row r="5320" ht="18.75" customHeight="1" thickBot="1"/>
    <row r="5322" ht="18.75" customHeight="1" thickBot="1"/>
    <row r="5324" ht="18.75" customHeight="1" thickBot="1"/>
    <row r="5326" ht="18.75" customHeight="1" thickBot="1"/>
    <row r="5328" ht="18.75" customHeight="1" thickBot="1"/>
    <row r="5330" ht="18.75" customHeight="1" thickBot="1"/>
    <row r="5332" ht="18.75" customHeight="1" thickBot="1"/>
    <row r="5334" ht="18.75" customHeight="1" thickBot="1"/>
    <row r="5336" ht="18.75" customHeight="1" thickBot="1"/>
    <row r="5338" ht="18.75" customHeight="1" thickBot="1"/>
    <row r="5340" ht="18.75" customHeight="1" thickBot="1"/>
    <row r="5342" ht="18.75" customHeight="1" thickBot="1"/>
    <row r="5344" ht="18.75" customHeight="1" thickBot="1"/>
    <row r="5346" ht="18.75" customHeight="1" thickBot="1"/>
    <row r="5348" ht="18.75" customHeight="1" thickBot="1"/>
    <row r="5350" ht="18.75" customHeight="1" thickBot="1"/>
    <row r="5352" ht="18.75" customHeight="1" thickBot="1"/>
    <row r="5354" ht="18.75" customHeight="1" thickBot="1"/>
    <row r="5356" ht="18.75" customHeight="1" thickBot="1"/>
    <row r="5358" ht="18.75" customHeight="1" thickBot="1"/>
    <row r="5360" ht="18.75" customHeight="1" thickBot="1"/>
    <row r="5362" ht="18.75" customHeight="1" thickBot="1"/>
    <row r="5364" ht="18.75" customHeight="1" thickBot="1"/>
    <row r="5366" ht="18.75" customHeight="1" thickBot="1"/>
    <row r="5368" ht="18.75" customHeight="1" thickBot="1"/>
    <row r="5370" ht="18.75" customHeight="1" thickBot="1"/>
    <row r="5372" ht="18.75" customHeight="1" thickBot="1"/>
    <row r="5374" ht="18.75" customHeight="1" thickBot="1"/>
    <row r="5376" ht="18.75" customHeight="1" thickBot="1"/>
    <row r="5378" ht="18.75" customHeight="1" thickBot="1"/>
    <row r="5380" ht="18.75" customHeight="1" thickBot="1"/>
    <row r="5382" ht="18.75" customHeight="1" thickBot="1"/>
    <row r="5384" ht="18.75" customHeight="1" thickBot="1"/>
    <row r="5386" ht="18.75" customHeight="1" thickBot="1"/>
    <row r="5388" ht="18.75" customHeight="1" thickBot="1"/>
    <row r="5390" ht="18.75" customHeight="1" thickBot="1"/>
    <row r="5392" ht="18.75" customHeight="1" thickBot="1"/>
    <row r="5394" ht="18.75" customHeight="1" thickBot="1"/>
    <row r="5396" ht="18.75" customHeight="1" thickBot="1"/>
    <row r="5398" ht="18.75" customHeight="1" thickBot="1"/>
    <row r="5400" ht="18.75" customHeight="1" thickBot="1"/>
    <row r="5402" ht="18.75" customHeight="1" thickBot="1"/>
    <row r="5404" ht="18.75" customHeight="1" thickBot="1"/>
    <row r="5406" ht="18.75" customHeight="1" thickBot="1"/>
    <row r="5408" ht="18.75" customHeight="1" thickBot="1"/>
    <row r="5410" ht="18.75" customHeight="1" thickBot="1"/>
    <row r="5412" ht="18.75" customHeight="1" thickBot="1"/>
    <row r="5414" ht="18.75" customHeight="1" thickBot="1"/>
    <row r="5416" ht="18.75" customHeight="1" thickBot="1"/>
    <row r="5418" ht="18.75" customHeight="1" thickBot="1"/>
    <row r="5420" ht="18.75" customHeight="1" thickBot="1"/>
    <row r="5422" ht="18.75" customHeight="1" thickBot="1"/>
    <row r="5424" ht="18.75" customHeight="1" thickBot="1"/>
    <row r="5426" ht="18.75" customHeight="1" thickBot="1"/>
    <row r="5428" ht="18.75" customHeight="1" thickBot="1"/>
    <row r="5430" ht="18.75" customHeight="1" thickBot="1"/>
    <row r="5432" ht="18.75" customHeight="1" thickBot="1"/>
    <row r="5434" ht="18.75" customHeight="1" thickBot="1"/>
    <row r="5436" ht="18.75" customHeight="1" thickBot="1"/>
    <row r="5438" ht="18.75" customHeight="1" thickBot="1"/>
    <row r="5440" ht="18.75" customHeight="1" thickBot="1"/>
    <row r="5442" ht="18.75" customHeight="1" thickBot="1"/>
    <row r="5444" ht="18.75" customHeight="1" thickBot="1"/>
    <row r="5446" ht="18.75" customHeight="1" thickBot="1"/>
    <row r="5448" ht="18.75" customHeight="1" thickBot="1"/>
    <row r="5450" ht="18.75" customHeight="1" thickBot="1"/>
    <row r="5452" ht="18.75" customHeight="1" thickBot="1"/>
    <row r="5454" ht="18.75" customHeight="1" thickBot="1"/>
    <row r="5456" ht="18.75" customHeight="1" thickBot="1"/>
    <row r="5458" ht="18.75" customHeight="1" thickBot="1"/>
    <row r="5460" ht="18.75" customHeight="1" thickBot="1"/>
    <row r="5462" ht="18.75" customHeight="1" thickBot="1"/>
    <row r="5464" ht="18.75" customHeight="1" thickBot="1"/>
    <row r="5466" ht="18.75" customHeight="1" thickBot="1"/>
    <row r="5468" ht="18.75" customHeight="1" thickBot="1"/>
    <row r="5470" ht="18.75" customHeight="1" thickBot="1"/>
    <row r="5472" ht="18.75" customHeight="1" thickBot="1"/>
    <row r="5474" ht="18.75" customHeight="1" thickBot="1"/>
    <row r="5476" ht="18.75" customHeight="1" thickBot="1"/>
    <row r="5478" ht="18.75" customHeight="1" thickBot="1"/>
    <row r="5480" ht="18.75" customHeight="1" thickBot="1"/>
    <row r="5482" ht="18.75" customHeight="1" thickBot="1"/>
    <row r="5484" ht="18.75" customHeight="1" thickBot="1"/>
    <row r="5486" ht="18.75" customHeight="1" thickBot="1"/>
    <row r="5488" ht="18.75" customHeight="1" thickBot="1"/>
    <row r="5490" ht="18.75" customHeight="1" thickBot="1"/>
    <row r="5492" ht="18.75" customHeight="1" thickBot="1"/>
    <row r="5494" ht="18.75" customHeight="1" thickBot="1"/>
    <row r="5496" ht="18.75" customHeight="1" thickBot="1"/>
    <row r="5498" ht="18.75" customHeight="1" thickBot="1"/>
    <row r="5500" ht="18.75" customHeight="1" thickBot="1"/>
    <row r="5502" ht="18.75" customHeight="1" thickBot="1"/>
    <row r="5504" ht="18.75" customHeight="1" thickBot="1"/>
    <row r="5506" ht="18.75" customHeight="1" thickBot="1"/>
    <row r="5508" ht="18.75" customHeight="1" thickBot="1"/>
    <row r="5510" ht="18.75" customHeight="1" thickBot="1"/>
    <row r="5512" ht="18.75" customHeight="1" thickBot="1"/>
    <row r="5514" ht="18.75" customHeight="1" thickBot="1"/>
    <row r="5516" ht="18.75" customHeight="1" thickBot="1"/>
    <row r="5518" ht="18.75" customHeight="1" thickBot="1"/>
    <row r="5520" ht="18.75" customHeight="1" thickBot="1"/>
    <row r="5522" ht="18.75" customHeight="1" thickBot="1"/>
    <row r="5524" ht="18.75" customHeight="1" thickBot="1"/>
    <row r="5526" ht="18.75" customHeight="1" thickBot="1"/>
    <row r="5528" ht="18.75" customHeight="1" thickBot="1"/>
    <row r="5530" ht="18.75" customHeight="1" thickBot="1"/>
    <row r="5532" ht="18.75" customHeight="1" thickBot="1"/>
    <row r="5534" ht="18.75" customHeight="1" thickBot="1"/>
    <row r="5536" ht="18.75" customHeight="1" thickBot="1"/>
    <row r="5538" ht="18.75" customHeight="1" thickBot="1"/>
    <row r="5540" ht="18.75" customHeight="1" thickBot="1"/>
    <row r="5542" ht="18.75" customHeight="1" thickBot="1"/>
    <row r="5544" ht="18.75" customHeight="1" thickBot="1"/>
    <row r="5546" ht="18.75" customHeight="1" thickBot="1"/>
    <row r="5548" ht="18.75" customHeight="1" thickBot="1"/>
    <row r="5550" ht="18.75" customHeight="1" thickBot="1"/>
    <row r="5552" ht="18.75" customHeight="1" thickBot="1"/>
    <row r="5554" ht="18.75" customHeight="1" thickBot="1"/>
    <row r="5556" ht="18.75" customHeight="1" thickBot="1"/>
    <row r="5558" ht="18.75" customHeight="1" thickBot="1"/>
    <row r="5560" ht="18.75" customHeight="1" thickBot="1"/>
    <row r="5562" ht="18.75" customHeight="1" thickBot="1"/>
    <row r="5564" ht="18.75" customHeight="1" thickBot="1"/>
    <row r="5566" ht="18.75" customHeight="1" thickBot="1"/>
    <row r="5568" ht="18.75" customHeight="1" thickBot="1"/>
    <row r="5570" ht="18.75" customHeight="1" thickBot="1"/>
    <row r="5572" ht="18.75" customHeight="1" thickBot="1"/>
    <row r="5574" ht="18.75" customHeight="1" thickBot="1"/>
    <row r="5576" ht="18.75" customHeight="1" thickBot="1"/>
    <row r="5578" ht="18.75" customHeight="1" thickBot="1"/>
    <row r="5580" ht="18.75" customHeight="1" thickBot="1"/>
    <row r="5582" ht="18.75" customHeight="1" thickBot="1"/>
    <row r="5584" ht="18.75" customHeight="1" thickBot="1"/>
    <row r="5586" ht="18.75" customHeight="1" thickBot="1"/>
    <row r="5588" ht="18.75" customHeight="1" thickBot="1"/>
    <row r="5590" ht="18.75" customHeight="1" thickBot="1"/>
    <row r="5592" ht="18.75" customHeight="1" thickBot="1"/>
    <row r="5594" ht="18.75" customHeight="1" thickBot="1"/>
    <row r="5596" ht="18.75" customHeight="1" thickBot="1"/>
    <row r="5598" ht="18.75" customHeight="1" thickBot="1"/>
    <row r="5600" ht="18.75" customHeight="1" thickBot="1"/>
    <row r="5602" ht="18.75" customHeight="1" thickBot="1"/>
    <row r="5604" ht="18.75" customHeight="1" thickBot="1"/>
    <row r="5606" ht="18.75" customHeight="1" thickBot="1"/>
    <row r="5608" ht="18.75" customHeight="1" thickBot="1"/>
    <row r="5610" ht="18.75" customHeight="1" thickBot="1"/>
    <row r="5612" ht="18.75" customHeight="1" thickBot="1"/>
    <row r="5614" ht="18.75" customHeight="1" thickBot="1"/>
    <row r="5616" ht="18.75" customHeight="1" thickBot="1"/>
    <row r="5618" ht="18.75" customHeight="1" thickBot="1"/>
    <row r="5620" ht="18.75" customHeight="1" thickBot="1"/>
    <row r="5622" ht="18.75" customHeight="1" thickBot="1"/>
    <row r="5624" ht="18.75" customHeight="1" thickBot="1"/>
    <row r="5626" ht="18.75" customHeight="1" thickBot="1"/>
    <row r="5628" ht="18.75" customHeight="1" thickBot="1"/>
    <row r="5630" ht="18.75" customHeight="1" thickBot="1"/>
    <row r="5632" ht="18.75" customHeight="1" thickBot="1"/>
    <row r="5634" ht="18.75" customHeight="1" thickBot="1"/>
    <row r="5636" ht="18.75" customHeight="1" thickBot="1"/>
    <row r="5638" ht="18.75" customHeight="1" thickBot="1"/>
    <row r="5640" ht="18.75" customHeight="1" thickBot="1"/>
    <row r="5642" ht="18.75" customHeight="1" thickBot="1"/>
    <row r="5644" ht="18.75" customHeight="1" thickBot="1"/>
    <row r="5646" ht="18.75" customHeight="1" thickBot="1"/>
    <row r="5648" ht="18.75" customHeight="1" thickBot="1"/>
    <row r="5650" ht="18.75" customHeight="1" thickBot="1"/>
    <row r="5652" ht="18.75" customHeight="1" thickBot="1"/>
    <row r="5654" ht="18.75" customHeight="1" thickBot="1"/>
    <row r="5656" ht="18.75" customHeight="1" thickBot="1"/>
    <row r="5658" ht="18.75" customHeight="1" thickBot="1"/>
    <row r="5660" ht="18.75" customHeight="1" thickBot="1"/>
    <row r="5662" ht="18.75" customHeight="1" thickBot="1"/>
    <row r="5664" ht="18.75" customHeight="1" thickBot="1"/>
    <row r="5666" ht="18.75" customHeight="1" thickBot="1"/>
    <row r="5668" ht="18.75" customHeight="1" thickBot="1"/>
    <row r="5670" ht="18.75" customHeight="1" thickBot="1"/>
    <row r="5672" ht="18.75" customHeight="1" thickBot="1"/>
    <row r="5674" ht="18.75" customHeight="1" thickBot="1"/>
    <row r="5676" ht="18.75" customHeight="1" thickBot="1"/>
    <row r="5678" ht="18.75" customHeight="1" thickBot="1"/>
    <row r="5680" ht="18.75" customHeight="1" thickBot="1"/>
    <row r="5682" ht="18.75" customHeight="1" thickBot="1"/>
    <row r="5684" ht="18.75" customHeight="1" thickBot="1"/>
    <row r="5686" ht="18.75" customHeight="1" thickBot="1"/>
    <row r="5688" ht="18.75" customHeight="1" thickBot="1"/>
    <row r="5690" ht="18.75" customHeight="1" thickBot="1"/>
    <row r="5692" ht="18.75" customHeight="1" thickBot="1"/>
    <row r="5694" ht="18.75" customHeight="1" thickBot="1"/>
    <row r="5696" ht="18.75" customHeight="1" thickBot="1"/>
    <row r="5698" ht="18.75" customHeight="1" thickBot="1"/>
    <row r="5700" ht="18.75" customHeight="1" thickBot="1"/>
    <row r="5702" ht="18.75" customHeight="1" thickBot="1"/>
    <row r="5704" ht="18.75" customHeight="1" thickBot="1"/>
    <row r="5706" ht="18.75" customHeight="1" thickBot="1"/>
    <row r="5708" ht="18.75" customHeight="1" thickBot="1"/>
    <row r="5710" ht="18.75" customHeight="1" thickBot="1"/>
    <row r="5712" ht="18.75" customHeight="1" thickBot="1"/>
    <row r="5714" ht="18.75" customHeight="1" thickBot="1"/>
    <row r="5716" ht="18.75" customHeight="1" thickBot="1"/>
    <row r="5718" ht="18.75" customHeight="1" thickBot="1"/>
    <row r="5720" ht="18.75" customHeight="1" thickBot="1"/>
    <row r="5722" ht="18.75" customHeight="1" thickBot="1"/>
    <row r="5724" ht="18.75" customHeight="1" thickBot="1"/>
    <row r="5726" ht="18.75" customHeight="1" thickBot="1"/>
    <row r="5728" ht="18.75" customHeight="1" thickBot="1"/>
    <row r="5730" ht="18.75" customHeight="1" thickBot="1"/>
    <row r="5732" ht="18.75" customHeight="1" thickBot="1"/>
    <row r="5734" ht="18.75" customHeight="1" thickBot="1"/>
    <row r="5736" ht="18.75" customHeight="1" thickBot="1"/>
    <row r="5738" ht="18.75" customHeight="1" thickBot="1"/>
    <row r="5740" ht="18.75" customHeight="1" thickBot="1"/>
    <row r="5742" ht="18.75" customHeight="1" thickBot="1"/>
    <row r="5744" ht="18.75" customHeight="1" thickBot="1"/>
    <row r="5746" ht="18.75" customHeight="1" thickBot="1"/>
    <row r="5748" ht="18.75" customHeight="1" thickBot="1"/>
    <row r="5750" ht="18.75" customHeight="1" thickBot="1"/>
    <row r="5752" ht="18.75" customHeight="1" thickBot="1"/>
    <row r="5754" ht="18.75" customHeight="1" thickBot="1"/>
    <row r="5756" ht="18.75" customHeight="1" thickBot="1"/>
    <row r="5758" ht="18.75" customHeight="1" thickBot="1"/>
    <row r="5760" ht="18.75" customHeight="1" thickBot="1"/>
    <row r="5762" ht="18.75" customHeight="1" thickBot="1"/>
    <row r="5764" ht="18.75" customHeight="1" thickBot="1"/>
    <row r="5766" ht="18.75" customHeight="1" thickBot="1"/>
    <row r="5768" ht="18.75" customHeight="1" thickBot="1"/>
    <row r="5770" ht="18.75" customHeight="1" thickBot="1"/>
    <row r="5772" ht="18.75" customHeight="1" thickBot="1"/>
    <row r="5774" ht="18.75" customHeight="1" thickBot="1"/>
    <row r="5776" ht="18.75" customHeight="1" thickBot="1"/>
    <row r="5778" ht="18.75" customHeight="1" thickBot="1"/>
    <row r="5780" ht="18.75" customHeight="1" thickBot="1"/>
    <row r="5782" ht="18.75" customHeight="1" thickBot="1"/>
    <row r="5784" ht="18.75" customHeight="1" thickBot="1"/>
    <row r="5786" ht="18.75" customHeight="1" thickBot="1"/>
    <row r="5788" ht="18.75" customHeight="1" thickBot="1"/>
    <row r="5790" ht="18.75" customHeight="1" thickBot="1"/>
    <row r="5792" ht="18.75" customHeight="1" thickBot="1"/>
    <row r="5794" ht="18.75" customHeight="1" thickBot="1"/>
    <row r="5796" ht="18.75" customHeight="1" thickBot="1"/>
    <row r="5798" ht="18.75" customHeight="1" thickBot="1"/>
    <row r="5800" ht="18.75" customHeight="1" thickBot="1"/>
    <row r="5802" ht="18.75" customHeight="1" thickBot="1"/>
    <row r="5804" ht="18.75" customHeight="1" thickBot="1"/>
    <row r="5806" ht="18.75" customHeight="1" thickBot="1"/>
    <row r="5808" ht="18.75" customHeight="1" thickBot="1"/>
    <row r="5810" ht="18.75" customHeight="1" thickBot="1"/>
    <row r="5812" ht="18.75" customHeight="1" thickBot="1"/>
    <row r="5814" ht="18.75" customHeight="1" thickBot="1"/>
    <row r="5816" ht="18.75" customHeight="1" thickBot="1"/>
    <row r="5818" ht="18.75" customHeight="1" thickBot="1"/>
    <row r="5820" ht="18.75" customHeight="1" thickBot="1"/>
    <row r="5822" ht="18.75" customHeight="1" thickBot="1"/>
    <row r="5824" ht="18.75" customHeight="1" thickBot="1"/>
    <row r="5826" ht="18.75" customHeight="1" thickBot="1"/>
    <row r="5828" ht="18.75" customHeight="1" thickBot="1"/>
    <row r="5830" ht="18.75" customHeight="1" thickBot="1"/>
    <row r="5832" ht="18.75" customHeight="1" thickBot="1"/>
    <row r="5834" ht="18.75" customHeight="1" thickBot="1"/>
    <row r="5836" ht="18.75" customHeight="1" thickBot="1"/>
    <row r="5838" ht="18.75" customHeight="1" thickBot="1"/>
    <row r="5840" ht="18.75" customHeight="1" thickBot="1"/>
    <row r="5842" ht="18.75" customHeight="1" thickBot="1"/>
    <row r="5844" ht="18.75" customHeight="1" thickBot="1"/>
    <row r="5846" ht="18.75" customHeight="1" thickBot="1"/>
    <row r="5848" ht="18.75" customHeight="1" thickBot="1"/>
    <row r="5850" ht="18.75" customHeight="1" thickBot="1"/>
    <row r="5852" ht="18.75" customHeight="1" thickBot="1"/>
    <row r="5854" ht="18.75" customHeight="1" thickBot="1"/>
    <row r="5856" ht="18.75" customHeight="1" thickBot="1"/>
    <row r="5858" ht="18.75" customHeight="1" thickBot="1"/>
    <row r="5860" ht="18.75" customHeight="1" thickBot="1"/>
    <row r="5862" ht="18.75" customHeight="1" thickBot="1"/>
    <row r="5864" ht="18.75" customHeight="1" thickBot="1"/>
    <row r="5866" ht="18.75" customHeight="1" thickBot="1"/>
    <row r="5868" ht="18.75" customHeight="1" thickBot="1"/>
    <row r="5870" ht="18.75" customHeight="1" thickBot="1"/>
    <row r="5872" ht="18.75" customHeight="1" thickBot="1"/>
    <row r="5874" ht="18.75" customHeight="1" thickBot="1"/>
    <row r="5876" ht="18.75" customHeight="1" thickBot="1"/>
    <row r="5878" ht="18.75" customHeight="1" thickBot="1"/>
    <row r="5880" ht="18.75" customHeight="1" thickBot="1"/>
    <row r="5882" ht="18.75" customHeight="1" thickBot="1"/>
    <row r="5884" ht="18.75" customHeight="1" thickBot="1"/>
    <row r="5886" ht="18.75" customHeight="1" thickBot="1"/>
    <row r="5888" ht="18.75" customHeight="1" thickBot="1"/>
    <row r="5890" ht="18.75" customHeight="1" thickBot="1"/>
    <row r="5892" ht="18.75" customHeight="1" thickBot="1"/>
    <row r="5894" ht="18.75" customHeight="1" thickBot="1"/>
    <row r="5896" ht="18.75" customHeight="1" thickBot="1"/>
    <row r="5898" ht="18.75" customHeight="1" thickBot="1"/>
    <row r="5900" ht="18.75" customHeight="1" thickBot="1"/>
    <row r="5902" ht="18.75" customHeight="1" thickBot="1"/>
    <row r="5904" ht="18.75" customHeight="1" thickBot="1"/>
    <row r="5906" ht="18.75" customHeight="1" thickBot="1"/>
    <row r="5908" ht="18.75" customHeight="1" thickBot="1"/>
    <row r="5910" ht="18.75" customHeight="1" thickBot="1"/>
    <row r="5912" ht="18.75" customHeight="1" thickBot="1"/>
    <row r="5914" ht="18.75" customHeight="1" thickBot="1"/>
    <row r="5916" ht="18.75" customHeight="1" thickBot="1"/>
    <row r="5918" ht="18.75" customHeight="1" thickBot="1"/>
    <row r="5920" ht="18.75" customHeight="1" thickBot="1"/>
    <row r="5922" ht="18.75" customHeight="1" thickBot="1"/>
    <row r="5924" ht="18.75" customHeight="1" thickBot="1"/>
    <row r="5926" ht="18.75" customHeight="1" thickBot="1"/>
    <row r="5928" ht="18.75" customHeight="1" thickBot="1"/>
    <row r="5930" ht="18.75" customHeight="1" thickBot="1"/>
    <row r="5932" ht="18.75" customHeight="1" thickBot="1"/>
    <row r="5934" ht="18.75" customHeight="1" thickBot="1"/>
    <row r="5936" ht="18.75" customHeight="1" thickBot="1"/>
    <row r="5938" ht="18.75" customHeight="1" thickBot="1"/>
    <row r="5940" ht="18.75" customHeight="1" thickBot="1"/>
    <row r="5942" ht="18.75" customHeight="1" thickBot="1"/>
    <row r="5944" ht="18.75" customHeight="1" thickBot="1"/>
    <row r="5946" ht="18.75" customHeight="1" thickBot="1"/>
    <row r="5948" ht="18.75" customHeight="1" thickBot="1"/>
    <row r="5950" ht="18.75" customHeight="1" thickBot="1"/>
    <row r="5952" ht="18.75" customHeight="1" thickBot="1"/>
    <row r="5954" ht="18.75" customHeight="1" thickBot="1"/>
    <row r="5956" ht="18.75" customHeight="1" thickBot="1"/>
    <row r="5958" ht="18.75" customHeight="1" thickBot="1"/>
    <row r="5960" ht="18.75" customHeight="1" thickBot="1"/>
    <row r="5962" ht="18.75" customHeight="1" thickBot="1"/>
    <row r="5964" ht="18.75" customHeight="1" thickBot="1"/>
    <row r="5966" ht="18.75" customHeight="1" thickBot="1"/>
    <row r="5968" ht="18.75" customHeight="1" thickBot="1"/>
    <row r="5970" ht="18.75" customHeight="1" thickBot="1"/>
    <row r="5972" ht="18.75" customHeight="1" thickBot="1"/>
    <row r="5974" ht="18.75" customHeight="1" thickBot="1"/>
    <row r="5976" ht="18.75" customHeight="1" thickBot="1"/>
    <row r="5978" ht="18.75" customHeight="1" thickBot="1"/>
    <row r="5980" ht="18.75" customHeight="1" thickBot="1"/>
    <row r="5982" ht="18.75" customHeight="1" thickBot="1"/>
    <row r="5984" ht="18.75" customHeight="1" thickBot="1"/>
    <row r="5986" ht="18.75" customHeight="1" thickBot="1"/>
    <row r="5988" ht="18.75" customHeight="1" thickBot="1"/>
    <row r="5990" ht="18.75" customHeight="1" thickBot="1"/>
    <row r="5992" ht="18.75" customHeight="1" thickBot="1"/>
    <row r="5994" ht="18.75" customHeight="1" thickBot="1"/>
    <row r="5996" ht="18.75" customHeight="1" thickBot="1"/>
    <row r="5998" ht="18.75" customHeight="1" thickBot="1"/>
    <row r="6000" ht="18.75" customHeight="1" thickBot="1"/>
    <row r="6002" ht="18.75" customHeight="1" thickBot="1"/>
    <row r="6004" ht="18.75" customHeight="1" thickBot="1"/>
    <row r="6006" ht="18.75" customHeight="1" thickBot="1"/>
    <row r="6008" ht="18.75" customHeight="1" thickBot="1"/>
    <row r="6010" ht="18.75" customHeight="1" thickBot="1"/>
    <row r="6012" ht="18.75" customHeight="1" thickBot="1"/>
    <row r="6014" ht="18.75" customHeight="1" thickBot="1"/>
    <row r="6016" ht="18.75" customHeight="1" thickBot="1"/>
    <row r="6018" ht="18.75" customHeight="1" thickBot="1"/>
    <row r="6020" ht="18.75" customHeight="1" thickBot="1"/>
    <row r="6022" ht="18.75" customHeight="1" thickBot="1"/>
    <row r="6024" ht="18.75" customHeight="1" thickBot="1"/>
    <row r="6026" ht="18.75" customHeight="1" thickBot="1"/>
    <row r="6028" ht="18.75" customHeight="1" thickBot="1"/>
    <row r="6030" ht="18.75" customHeight="1" thickBot="1"/>
    <row r="6032" ht="18.75" customHeight="1" thickBot="1"/>
    <row r="6034" ht="18.75" customHeight="1" thickBot="1"/>
    <row r="6036" ht="18.75" customHeight="1" thickBot="1"/>
    <row r="6038" ht="18.75" customHeight="1" thickBot="1"/>
    <row r="6040" ht="18.75" customHeight="1" thickBot="1"/>
    <row r="6042" ht="18.75" customHeight="1" thickBot="1"/>
    <row r="6044" ht="18.75" customHeight="1" thickBot="1"/>
    <row r="6046" ht="18.75" customHeight="1" thickBot="1"/>
    <row r="6048" ht="18.75" customHeight="1" thickBot="1"/>
    <row r="6050" ht="18.75" customHeight="1" thickBot="1"/>
    <row r="6052" ht="18.75" customHeight="1" thickBot="1"/>
    <row r="6054" ht="18.75" customHeight="1" thickBot="1"/>
    <row r="6056" ht="18.75" customHeight="1" thickBot="1"/>
    <row r="6058" ht="18.75" customHeight="1" thickBot="1"/>
    <row r="6060" ht="18.75" customHeight="1" thickBot="1"/>
    <row r="6062" ht="18.75" customHeight="1" thickBot="1"/>
    <row r="6064" ht="18.75" customHeight="1" thickBot="1"/>
    <row r="6066" ht="18.75" customHeight="1" thickBot="1"/>
    <row r="6068" ht="18.75" customHeight="1" thickBot="1"/>
    <row r="6070" ht="18.75" customHeight="1" thickBot="1"/>
    <row r="6072" ht="18.75" customHeight="1" thickBot="1"/>
    <row r="6074" ht="18.75" customHeight="1" thickBot="1"/>
    <row r="6076" ht="18.75" customHeight="1" thickBot="1"/>
    <row r="6078" ht="18.75" customHeight="1" thickBot="1"/>
    <row r="6080" ht="18.75" customHeight="1" thickBot="1"/>
    <row r="6082" ht="18.75" customHeight="1" thickBot="1"/>
    <row r="6084" ht="18.75" customHeight="1" thickBot="1"/>
    <row r="6086" ht="18.75" customHeight="1" thickBot="1"/>
    <row r="6088" ht="18.75" customHeight="1" thickBot="1"/>
    <row r="6090" ht="18.75" customHeight="1" thickBot="1"/>
    <row r="6092" ht="18.75" customHeight="1" thickBot="1"/>
    <row r="6094" ht="18.75" customHeight="1" thickBot="1"/>
    <row r="6096" ht="18.75" customHeight="1" thickBot="1"/>
    <row r="6098" ht="18.75" customHeight="1" thickBot="1"/>
    <row r="6100" ht="18.75" customHeight="1" thickBot="1"/>
    <row r="6102" ht="18.75" customHeight="1" thickBot="1"/>
    <row r="6104" ht="18.75" customHeight="1" thickBot="1"/>
    <row r="6106" ht="18.75" customHeight="1" thickBot="1"/>
    <row r="6108" ht="18.75" customHeight="1" thickBot="1"/>
    <row r="6110" ht="18.75" customHeight="1" thickBot="1"/>
    <row r="6112" ht="18.75" customHeight="1" thickBot="1"/>
    <row r="6114" ht="18.75" customHeight="1" thickBot="1"/>
    <row r="6116" ht="18.75" customHeight="1" thickBot="1"/>
    <row r="6118" ht="18.75" customHeight="1" thickBot="1"/>
    <row r="6120" ht="18.75" customHeight="1" thickBot="1"/>
    <row r="6122" ht="18.75" customHeight="1" thickBot="1"/>
    <row r="6124" ht="18.75" customHeight="1" thickBot="1"/>
    <row r="6126" ht="18.75" customHeight="1" thickBot="1"/>
    <row r="6128" ht="18.75" customHeight="1" thickBot="1"/>
    <row r="6130" ht="18.75" customHeight="1" thickBot="1"/>
    <row r="6132" ht="18.75" customHeight="1" thickBot="1"/>
    <row r="6134" ht="18.75" customHeight="1" thickBot="1"/>
    <row r="6136" ht="18.75" customHeight="1" thickBot="1"/>
    <row r="6138" ht="18.75" customHeight="1" thickBot="1"/>
    <row r="6140" ht="18.75" customHeight="1" thickBot="1"/>
    <row r="6142" ht="18.75" customHeight="1" thickBot="1"/>
    <row r="6144" ht="18.75" customHeight="1" thickBot="1"/>
    <row r="6146" ht="18.75" customHeight="1" thickBot="1"/>
    <row r="6148" ht="18.75" customHeight="1" thickBot="1"/>
    <row r="6150" ht="18.75" customHeight="1" thickBot="1"/>
    <row r="6152" ht="18.75" customHeight="1" thickBot="1"/>
    <row r="6154" ht="18.75" customHeight="1" thickBot="1"/>
    <row r="6156" ht="18.75" customHeight="1" thickBot="1"/>
    <row r="6158" ht="18.75" customHeight="1" thickBot="1"/>
    <row r="6160" ht="18.75" customHeight="1" thickBot="1"/>
    <row r="6162" ht="18.75" customHeight="1" thickBot="1"/>
    <row r="6164" ht="18.75" customHeight="1" thickBot="1"/>
    <row r="6166" ht="18.75" customHeight="1" thickBot="1"/>
    <row r="6168" ht="18.75" customHeight="1" thickBot="1"/>
    <row r="6170" ht="18.75" customHeight="1" thickBot="1"/>
    <row r="6172" ht="18.75" customHeight="1" thickBot="1"/>
    <row r="6174" ht="18.75" customHeight="1" thickBot="1"/>
    <row r="6176" ht="18.75" customHeight="1" thickBot="1"/>
    <row r="6178" ht="18.75" customHeight="1" thickBot="1"/>
    <row r="6180" ht="18.75" customHeight="1" thickBot="1"/>
    <row r="6182" ht="18.75" customHeight="1" thickBot="1"/>
    <row r="6184" ht="18.75" customHeight="1" thickBot="1"/>
    <row r="6186" ht="18.75" customHeight="1" thickBot="1"/>
    <row r="6188" ht="18.75" customHeight="1" thickBot="1"/>
    <row r="6190" ht="18.75" customHeight="1" thickBot="1"/>
    <row r="6192" ht="18.75" customHeight="1" thickBot="1"/>
    <row r="6194" ht="18.75" customHeight="1" thickBot="1"/>
    <row r="6196" ht="18.75" customHeight="1" thickBot="1"/>
    <row r="6198" ht="18.75" customHeight="1" thickBot="1"/>
    <row r="6200" ht="18.75" customHeight="1" thickBot="1"/>
    <row r="6202" ht="18.75" customHeight="1" thickBot="1"/>
    <row r="6204" ht="18.75" customHeight="1" thickBot="1"/>
    <row r="6206" ht="18.75" customHeight="1" thickBot="1"/>
    <row r="6208" ht="18.75" customHeight="1" thickBot="1"/>
    <row r="6210" ht="18.75" customHeight="1" thickBot="1"/>
    <row r="6212" ht="18.75" customHeight="1" thickBot="1"/>
    <row r="6214" ht="18.75" customHeight="1" thickBot="1"/>
    <row r="6216" ht="18.75" customHeight="1" thickBot="1"/>
    <row r="6218" ht="18.75" customHeight="1" thickBot="1"/>
    <row r="6220" ht="18.75" customHeight="1" thickBot="1"/>
    <row r="6222" ht="18.75" customHeight="1" thickBot="1"/>
    <row r="6224" ht="18.75" customHeight="1" thickBot="1"/>
    <row r="6226" ht="18.75" customHeight="1" thickBot="1"/>
    <row r="6228" ht="18.75" customHeight="1" thickBot="1"/>
    <row r="6230" ht="18.75" customHeight="1" thickBot="1"/>
    <row r="6232" ht="18.75" customHeight="1" thickBot="1"/>
    <row r="6234" ht="18.75" customHeight="1" thickBot="1"/>
    <row r="6236" ht="18.75" customHeight="1" thickBot="1"/>
    <row r="6238" ht="18.75" customHeight="1" thickBot="1"/>
    <row r="6240" ht="18.75" customHeight="1" thickBot="1"/>
    <row r="6242" ht="18.75" customHeight="1" thickBot="1"/>
    <row r="6244" ht="18.75" customHeight="1" thickBot="1"/>
    <row r="6246" ht="18.75" customHeight="1" thickBot="1"/>
    <row r="6248" ht="18.75" customHeight="1" thickBot="1"/>
    <row r="6250" ht="18.75" customHeight="1" thickBot="1"/>
    <row r="6252" ht="18.75" customHeight="1" thickBot="1"/>
    <row r="6254" ht="18.75" customHeight="1" thickBot="1"/>
    <row r="6256" ht="18.75" customHeight="1" thickBot="1"/>
    <row r="6258" ht="18.75" customHeight="1" thickBot="1"/>
    <row r="6260" ht="18.75" customHeight="1" thickBot="1"/>
    <row r="6262" ht="18.75" customHeight="1" thickBot="1"/>
    <row r="6264" ht="18.75" customHeight="1" thickBot="1"/>
    <row r="6266" ht="18.75" customHeight="1" thickBot="1"/>
    <row r="6268" ht="18.75" customHeight="1" thickBot="1"/>
    <row r="6270" ht="18.75" customHeight="1" thickBot="1"/>
    <row r="6272" ht="18.75" customHeight="1" thickBot="1"/>
    <row r="6274" ht="18.75" customHeight="1" thickBot="1"/>
    <row r="6276" ht="18.75" customHeight="1" thickBot="1"/>
    <row r="6278" ht="18.75" customHeight="1" thickBot="1"/>
    <row r="6280" ht="18.75" customHeight="1" thickBot="1"/>
    <row r="6282" ht="18.75" customHeight="1" thickBot="1"/>
    <row r="6284" ht="18.75" customHeight="1" thickBot="1"/>
    <row r="6286" ht="18.75" customHeight="1" thickBot="1"/>
    <row r="6288" ht="18.75" customHeight="1" thickBot="1"/>
    <row r="6290" ht="18.75" customHeight="1" thickBot="1"/>
    <row r="6292" ht="18.75" customHeight="1" thickBot="1"/>
    <row r="6294" ht="18.75" customHeight="1" thickBot="1"/>
    <row r="6296" ht="18.75" customHeight="1" thickBot="1"/>
    <row r="6298" ht="18.75" customHeight="1" thickBot="1"/>
    <row r="6300" ht="18.75" customHeight="1" thickBot="1"/>
    <row r="6302" ht="18.75" customHeight="1" thickBot="1"/>
    <row r="6304" ht="18.75" customHeight="1" thickBot="1"/>
    <row r="6306" ht="18.75" customHeight="1" thickBot="1"/>
    <row r="6308" ht="18.75" customHeight="1" thickBot="1"/>
    <row r="6310" ht="18.75" customHeight="1" thickBot="1"/>
    <row r="6312" ht="18.75" customHeight="1" thickBot="1"/>
    <row r="6314" ht="18.75" customHeight="1" thickBot="1"/>
    <row r="6316" ht="18.75" customHeight="1" thickBot="1"/>
    <row r="6318" ht="18.75" customHeight="1" thickBot="1"/>
    <row r="6320" ht="18.75" customHeight="1" thickBot="1"/>
    <row r="6322" ht="18.75" customHeight="1" thickBot="1"/>
    <row r="6324" ht="18.75" customHeight="1" thickBot="1"/>
    <row r="6326" ht="18.75" customHeight="1" thickBot="1"/>
    <row r="6328" ht="18.75" customHeight="1" thickBot="1"/>
    <row r="6330" ht="18.75" customHeight="1" thickBot="1"/>
    <row r="6332" ht="18.75" customHeight="1" thickBot="1"/>
    <row r="6334" ht="18.75" customHeight="1" thickBot="1"/>
    <row r="6336" ht="18.75" customHeight="1" thickBot="1"/>
    <row r="6338" ht="18.75" customHeight="1" thickBot="1"/>
    <row r="6340" ht="18.75" customHeight="1" thickBot="1"/>
    <row r="6342" ht="18.75" customHeight="1" thickBot="1"/>
    <row r="6344" ht="18.75" customHeight="1" thickBot="1"/>
    <row r="6346" ht="18.75" customHeight="1" thickBot="1"/>
    <row r="6348" ht="18.75" customHeight="1" thickBot="1"/>
    <row r="6350" ht="18.75" customHeight="1" thickBot="1"/>
    <row r="6352" ht="18.75" customHeight="1" thickBot="1"/>
    <row r="6354" ht="18.75" customHeight="1" thickBot="1"/>
    <row r="6356" ht="18.75" customHeight="1" thickBot="1"/>
    <row r="6358" ht="18.75" customHeight="1" thickBot="1"/>
    <row r="6360" ht="18.75" customHeight="1" thickBot="1"/>
    <row r="6362" ht="18.75" customHeight="1" thickBot="1"/>
    <row r="6364" ht="18.75" customHeight="1" thickBot="1"/>
    <row r="6366" ht="18.75" customHeight="1" thickBot="1"/>
    <row r="6368" ht="18.75" customHeight="1" thickBot="1"/>
    <row r="6370" ht="18.75" customHeight="1" thickBot="1"/>
    <row r="6372" ht="18.75" customHeight="1" thickBot="1"/>
    <row r="6374" ht="18.75" customHeight="1" thickBot="1"/>
    <row r="6376" ht="18.75" customHeight="1" thickBot="1"/>
    <row r="6378" ht="18.75" customHeight="1" thickBot="1"/>
    <row r="6380" ht="18.75" customHeight="1" thickBot="1"/>
    <row r="6382" ht="18.75" customHeight="1" thickBot="1"/>
    <row r="6384" ht="18.75" customHeight="1" thickBot="1"/>
    <row r="6386" ht="18.75" customHeight="1" thickBot="1"/>
    <row r="6388" ht="18.75" customHeight="1" thickBot="1"/>
    <row r="6390" ht="18.75" customHeight="1" thickBot="1"/>
    <row r="6392" ht="18.75" customHeight="1" thickBot="1"/>
    <row r="6394" ht="18.75" customHeight="1" thickBot="1"/>
    <row r="6396" ht="18.75" customHeight="1" thickBot="1"/>
    <row r="6398" ht="18.75" customHeight="1" thickBot="1"/>
    <row r="6400" ht="18.75" customHeight="1" thickBot="1"/>
    <row r="6402" ht="18.75" customHeight="1" thickBot="1"/>
    <row r="6404" ht="18.75" customHeight="1" thickBot="1"/>
    <row r="6406" ht="18.75" customHeight="1" thickBot="1"/>
    <row r="6408" ht="18.75" customHeight="1" thickBot="1"/>
    <row r="6410" ht="18.75" customHeight="1" thickBot="1"/>
    <row r="6412" ht="18.75" customHeight="1" thickBot="1"/>
    <row r="6414" ht="18.75" customHeight="1" thickBot="1"/>
    <row r="6416" ht="18.75" customHeight="1" thickBot="1"/>
    <row r="6418" ht="18.75" customHeight="1" thickBot="1"/>
    <row r="6420" ht="18.75" customHeight="1" thickBot="1"/>
    <row r="6422" ht="18.75" customHeight="1" thickBot="1"/>
    <row r="6424" ht="18.75" customHeight="1" thickBot="1"/>
    <row r="6426" ht="18.75" customHeight="1" thickBot="1"/>
    <row r="6428" ht="18.75" customHeight="1" thickBot="1"/>
    <row r="6430" ht="18.75" customHeight="1" thickBot="1"/>
    <row r="6432" ht="18.75" customHeight="1" thickBot="1"/>
    <row r="6434" ht="18.75" customHeight="1" thickBot="1"/>
    <row r="6436" ht="18.75" customHeight="1" thickBot="1"/>
    <row r="6438" ht="18.75" customHeight="1" thickBot="1"/>
    <row r="6440" ht="18.75" customHeight="1" thickBot="1"/>
    <row r="6442" ht="18.75" customHeight="1" thickBot="1"/>
    <row r="6444" ht="18.75" customHeight="1" thickBot="1"/>
    <row r="6446" ht="18.75" customHeight="1" thickBot="1"/>
    <row r="6448" ht="18.75" customHeight="1" thickBot="1"/>
    <row r="6450" ht="18.75" customHeight="1" thickBot="1"/>
    <row r="6452" ht="18.75" customHeight="1" thickBot="1"/>
    <row r="6454" ht="18.75" customHeight="1" thickBot="1"/>
    <row r="6456" ht="18.75" customHeight="1" thickBot="1"/>
    <row r="6458" ht="18.75" customHeight="1" thickBot="1"/>
    <row r="6460" ht="18.75" customHeight="1" thickBot="1"/>
    <row r="6462" ht="18.75" customHeight="1" thickBot="1"/>
    <row r="6464" ht="18.75" customHeight="1" thickBot="1"/>
    <row r="6466" ht="18.75" customHeight="1" thickBot="1"/>
    <row r="6468" ht="18.75" customHeight="1" thickBot="1"/>
    <row r="6470" ht="18.75" customHeight="1" thickBot="1"/>
    <row r="6472" ht="18.75" customHeight="1" thickBot="1"/>
    <row r="6474" ht="18.75" customHeight="1" thickBot="1"/>
    <row r="6476" ht="18.75" customHeight="1" thickBot="1"/>
    <row r="6478" ht="18.75" customHeight="1" thickBot="1"/>
    <row r="6480" ht="18.75" customHeight="1" thickBot="1"/>
    <row r="6482" ht="18.75" customHeight="1" thickBot="1"/>
    <row r="6484" ht="18.75" customHeight="1" thickBot="1"/>
    <row r="6486" ht="18.75" customHeight="1" thickBot="1"/>
    <row r="6488" ht="18.75" customHeight="1" thickBot="1"/>
    <row r="6490" ht="18.75" customHeight="1" thickBot="1"/>
    <row r="6492" ht="18.75" customHeight="1" thickBot="1"/>
    <row r="6494" ht="18.75" customHeight="1" thickBot="1"/>
    <row r="6496" ht="18.75" customHeight="1" thickBot="1"/>
    <row r="6498" ht="18.75" customHeight="1" thickBot="1"/>
    <row r="6500" ht="18.75" customHeight="1" thickBot="1"/>
    <row r="6502" ht="18.75" customHeight="1" thickBot="1"/>
    <row r="6504" ht="18.75" customHeight="1" thickBot="1"/>
    <row r="6506" ht="18.75" customHeight="1" thickBot="1"/>
    <row r="6508" ht="18.75" customHeight="1" thickBot="1"/>
    <row r="6510" ht="18.75" customHeight="1" thickBot="1"/>
    <row r="6512" ht="18.75" customHeight="1" thickBot="1"/>
    <row r="6514" ht="18.75" customHeight="1" thickBot="1"/>
    <row r="6516" ht="18.75" customHeight="1" thickBot="1"/>
    <row r="6518" ht="18.75" customHeight="1" thickBot="1"/>
    <row r="6520" ht="18.75" customHeight="1" thickBot="1"/>
    <row r="6522" ht="18.75" customHeight="1" thickBot="1"/>
    <row r="6524" ht="18.75" customHeight="1" thickBot="1"/>
    <row r="6526" ht="18.75" customHeight="1" thickBot="1"/>
    <row r="6528" ht="18.75" customHeight="1" thickBot="1"/>
    <row r="6530" ht="18.75" customHeight="1" thickBot="1"/>
    <row r="6532" ht="18.75" customHeight="1" thickBot="1"/>
    <row r="6534" ht="18.75" customHeight="1" thickBot="1"/>
    <row r="6536" ht="18.75" customHeight="1" thickBot="1"/>
    <row r="6538" ht="18.75" customHeight="1" thickBot="1"/>
    <row r="6540" ht="18.75" customHeight="1" thickBot="1"/>
    <row r="6542" ht="18.75" customHeight="1" thickBot="1"/>
    <row r="6544" ht="18.75" customHeight="1" thickBot="1"/>
    <row r="6546" ht="18.75" customHeight="1" thickBot="1"/>
    <row r="6548" ht="18.75" customHeight="1" thickBot="1"/>
    <row r="6550" ht="18.75" customHeight="1" thickBot="1"/>
    <row r="6552" ht="18.75" customHeight="1" thickBot="1"/>
    <row r="6554" ht="18.75" customHeight="1" thickBot="1"/>
    <row r="6556" ht="18.75" customHeight="1" thickBot="1"/>
    <row r="6558" ht="18.75" customHeight="1" thickBot="1"/>
    <row r="6560" ht="18.75" customHeight="1" thickBot="1"/>
    <row r="6562" ht="18.75" customHeight="1" thickBot="1"/>
    <row r="6564" ht="18.75" customHeight="1" thickBot="1"/>
    <row r="6566" ht="18.75" customHeight="1" thickBot="1"/>
    <row r="6568" ht="18.75" customHeight="1" thickBot="1"/>
    <row r="6570" ht="18.75" customHeight="1" thickBot="1"/>
    <row r="6572" ht="18.75" customHeight="1" thickBot="1"/>
    <row r="6574" ht="18.75" customHeight="1" thickBot="1"/>
    <row r="6576" ht="18.75" customHeight="1" thickBot="1"/>
    <row r="6578" ht="18.75" customHeight="1" thickBot="1"/>
    <row r="6580" ht="18.75" customHeight="1" thickBot="1"/>
    <row r="6582" ht="18.75" customHeight="1" thickBot="1"/>
    <row r="6584" ht="18.75" customHeight="1" thickBot="1"/>
    <row r="6586" ht="18.75" customHeight="1" thickBot="1"/>
    <row r="6588" ht="18.75" customHeight="1" thickBot="1"/>
    <row r="6590" ht="18.75" customHeight="1" thickBot="1"/>
    <row r="6592" ht="18.75" customHeight="1" thickBot="1"/>
    <row r="6594" ht="18.75" customHeight="1" thickBot="1"/>
    <row r="6596" ht="18.75" customHeight="1" thickBot="1"/>
    <row r="6598" ht="18.75" customHeight="1" thickBot="1"/>
    <row r="6600" ht="18.75" customHeight="1" thickBot="1"/>
    <row r="6602" ht="18.75" customHeight="1" thickBot="1"/>
    <row r="6604" ht="18.75" customHeight="1" thickBot="1"/>
    <row r="6606" ht="18.75" customHeight="1" thickBot="1"/>
    <row r="6608" ht="18.75" customHeight="1" thickBot="1"/>
    <row r="6610" ht="18.75" customHeight="1" thickBot="1"/>
    <row r="6612" ht="18.75" customHeight="1" thickBot="1"/>
    <row r="6614" ht="18.75" customHeight="1" thickBot="1"/>
    <row r="6616" ht="18.75" customHeight="1" thickBot="1"/>
    <row r="6618" ht="18.75" customHeight="1" thickBot="1"/>
    <row r="6620" ht="18.75" customHeight="1" thickBot="1"/>
    <row r="6622" ht="18.75" customHeight="1" thickBot="1"/>
    <row r="6624" ht="18.75" customHeight="1" thickBot="1"/>
    <row r="6626" ht="18.75" customHeight="1" thickBot="1"/>
    <row r="6628" ht="18.75" customHeight="1" thickBot="1"/>
    <row r="6630" ht="18.75" customHeight="1" thickBot="1"/>
    <row r="6632" ht="18.75" customHeight="1" thickBot="1"/>
    <row r="6634" ht="18.75" customHeight="1" thickBot="1"/>
    <row r="6636" ht="18.75" customHeight="1" thickBot="1"/>
    <row r="6638" ht="18.75" customHeight="1" thickBot="1"/>
    <row r="6640" ht="18.75" customHeight="1" thickBot="1"/>
    <row r="6642" ht="18.75" customHeight="1" thickBot="1"/>
    <row r="6644" ht="18.75" customHeight="1" thickBot="1"/>
    <row r="6646" ht="18.75" customHeight="1" thickBot="1"/>
    <row r="6648" ht="18.75" customHeight="1" thickBot="1"/>
    <row r="6650" ht="18.75" customHeight="1" thickBot="1"/>
    <row r="6652" ht="18.75" customHeight="1" thickBot="1"/>
    <row r="6654" ht="18.75" customHeight="1" thickBot="1"/>
    <row r="6656" ht="18.75" customHeight="1" thickBot="1"/>
    <row r="6658" ht="18.75" customHeight="1" thickBot="1"/>
    <row r="6660" ht="18.75" customHeight="1" thickBot="1"/>
    <row r="6662" ht="18.75" customHeight="1" thickBot="1"/>
    <row r="6664" ht="18.75" customHeight="1" thickBot="1"/>
    <row r="6666" ht="18.75" customHeight="1" thickBot="1"/>
    <row r="6668" ht="18.75" customHeight="1" thickBot="1"/>
    <row r="6670" ht="18.75" customHeight="1" thickBot="1"/>
    <row r="6672" ht="18.75" customHeight="1" thickBot="1"/>
    <row r="6674" ht="18.75" customHeight="1" thickBot="1"/>
    <row r="6676" ht="18.75" customHeight="1" thickBot="1"/>
    <row r="6678" ht="18.75" customHeight="1" thickBot="1"/>
    <row r="6680" ht="18.75" customHeight="1" thickBot="1"/>
    <row r="6682" ht="18.75" customHeight="1" thickBot="1"/>
    <row r="6684" ht="18.75" customHeight="1" thickBot="1"/>
    <row r="6686" ht="18.75" customHeight="1" thickBot="1"/>
    <row r="6688" ht="18.75" customHeight="1" thickBot="1"/>
    <row r="6690" ht="18.75" customHeight="1" thickBot="1"/>
    <row r="6692" ht="18.75" customHeight="1" thickBot="1"/>
    <row r="6694" ht="18.75" customHeight="1" thickBot="1"/>
    <row r="6696" ht="18.75" customHeight="1" thickBot="1"/>
    <row r="6698" ht="18.75" customHeight="1" thickBot="1"/>
    <row r="6700" ht="18.75" customHeight="1" thickBot="1"/>
    <row r="6702" ht="18.75" customHeight="1" thickBot="1"/>
    <row r="6704" ht="18.75" customHeight="1" thickBot="1"/>
    <row r="6706" ht="18.75" customHeight="1" thickBot="1"/>
    <row r="6708" ht="18.75" customHeight="1" thickBot="1"/>
    <row r="6710" ht="18.75" customHeight="1" thickBot="1"/>
    <row r="6712" ht="18.75" customHeight="1" thickBot="1"/>
    <row r="6714" ht="18.75" customHeight="1" thickBot="1"/>
    <row r="6716" ht="18.75" customHeight="1" thickBot="1"/>
    <row r="6718" ht="18.75" customHeight="1" thickBot="1"/>
    <row r="6720" ht="18.75" customHeight="1" thickBot="1"/>
    <row r="6722" ht="18.75" customHeight="1" thickBot="1"/>
    <row r="6724" ht="18.75" customHeight="1" thickBot="1"/>
    <row r="6726" ht="18.75" customHeight="1" thickBot="1"/>
    <row r="6728" ht="18.75" customHeight="1" thickBot="1"/>
    <row r="6730" ht="18.75" customHeight="1" thickBot="1"/>
    <row r="6732" ht="18.75" customHeight="1" thickBot="1"/>
    <row r="6734" ht="18.75" customHeight="1" thickBot="1"/>
    <row r="6736" ht="18.75" customHeight="1" thickBot="1"/>
    <row r="6738" ht="18.75" customHeight="1" thickBot="1"/>
    <row r="6740" ht="18.75" customHeight="1" thickBot="1"/>
    <row r="6742" ht="18.75" customHeight="1" thickBot="1"/>
    <row r="6744" ht="18.75" customHeight="1" thickBot="1"/>
    <row r="6746" ht="18.75" customHeight="1" thickBot="1"/>
    <row r="6748" ht="18.75" customHeight="1" thickBot="1"/>
    <row r="6750" ht="18.75" customHeight="1" thickBot="1"/>
    <row r="6752" ht="18.75" customHeight="1" thickBot="1"/>
    <row r="6754" ht="18.75" customHeight="1" thickBot="1"/>
    <row r="6756" ht="18.75" customHeight="1" thickBot="1"/>
    <row r="6758" ht="18.75" customHeight="1" thickBot="1"/>
    <row r="6760" ht="18.75" customHeight="1" thickBot="1"/>
    <row r="6762" ht="18.75" customHeight="1" thickBot="1"/>
    <row r="6764" ht="18.75" customHeight="1" thickBot="1"/>
    <row r="6766" ht="18.75" customHeight="1" thickBot="1"/>
    <row r="6768" ht="18.75" customHeight="1" thickBot="1"/>
    <row r="6770" ht="18.75" customHeight="1" thickBot="1"/>
    <row r="6772" ht="18.75" customHeight="1" thickBot="1"/>
    <row r="6774" ht="18.75" customHeight="1" thickBot="1"/>
    <row r="6776" ht="18.75" customHeight="1" thickBot="1"/>
    <row r="6778" ht="18.75" customHeight="1" thickBot="1"/>
    <row r="6780" ht="18.75" customHeight="1" thickBot="1"/>
    <row r="6782" ht="18.75" customHeight="1" thickBot="1"/>
    <row r="6784" ht="18.75" customHeight="1" thickBot="1"/>
    <row r="6786" ht="18.75" customHeight="1" thickBot="1"/>
    <row r="6788" ht="18.75" customHeight="1" thickBot="1"/>
    <row r="6790" ht="18.75" customHeight="1" thickBot="1"/>
    <row r="6792" ht="18.75" customHeight="1" thickBot="1"/>
    <row r="6794" ht="18.75" customHeight="1" thickBot="1"/>
    <row r="6796" ht="18.75" customHeight="1" thickBot="1"/>
    <row r="6798" ht="18.75" customHeight="1" thickBot="1"/>
    <row r="6800" ht="18.75" customHeight="1" thickBot="1"/>
    <row r="6802" ht="18.75" customHeight="1" thickBot="1"/>
    <row r="6804" ht="18.75" customHeight="1" thickBot="1"/>
    <row r="6806" ht="18.75" customHeight="1" thickBot="1"/>
    <row r="6808" ht="18.75" customHeight="1" thickBot="1"/>
    <row r="6810" ht="18.75" customHeight="1" thickBot="1"/>
    <row r="6812" ht="18.75" customHeight="1" thickBot="1"/>
    <row r="6814" ht="18.75" customHeight="1" thickBot="1"/>
    <row r="6816" ht="18.75" customHeight="1" thickBot="1"/>
    <row r="6818" ht="18.75" customHeight="1" thickBot="1"/>
    <row r="6820" ht="18.75" customHeight="1" thickBot="1"/>
    <row r="6822" ht="18.75" customHeight="1" thickBot="1"/>
    <row r="6824" ht="18.75" customHeight="1" thickBot="1"/>
    <row r="6826" ht="18.75" customHeight="1" thickBot="1"/>
    <row r="6828" ht="18.75" customHeight="1" thickBot="1"/>
    <row r="6830" ht="18.75" customHeight="1" thickBot="1"/>
    <row r="6832" ht="18.75" customHeight="1" thickBot="1"/>
    <row r="6834" ht="18.75" customHeight="1" thickBot="1"/>
    <row r="6836" ht="18.75" customHeight="1" thickBot="1"/>
    <row r="6838" ht="18.75" customHeight="1" thickBot="1"/>
    <row r="6840" ht="18.75" customHeight="1" thickBot="1"/>
    <row r="6842" ht="18.75" customHeight="1" thickBot="1"/>
    <row r="6844" ht="18.75" customHeight="1" thickBot="1"/>
    <row r="6846" ht="18.75" customHeight="1" thickBot="1"/>
    <row r="6848" ht="18.75" customHeight="1" thickBot="1"/>
    <row r="6850" ht="18.75" customHeight="1" thickBot="1"/>
    <row r="6852" ht="18.75" customHeight="1" thickBot="1"/>
    <row r="6854" ht="18.75" customHeight="1" thickBot="1"/>
    <row r="6856" ht="18.75" customHeight="1" thickBot="1"/>
    <row r="6858" ht="18.75" customHeight="1" thickBot="1"/>
    <row r="6860" ht="18.75" customHeight="1" thickBot="1"/>
    <row r="6862" ht="18.75" customHeight="1" thickBot="1"/>
    <row r="6864" ht="18.75" customHeight="1" thickBot="1"/>
    <row r="6866" ht="18.75" customHeight="1" thickBot="1"/>
    <row r="6868" ht="18.75" customHeight="1" thickBot="1"/>
    <row r="6870" ht="18.75" customHeight="1" thickBot="1"/>
    <row r="6872" ht="18.75" customHeight="1" thickBot="1"/>
    <row r="6874" ht="18.75" customHeight="1" thickBot="1"/>
    <row r="6876" ht="18.75" customHeight="1" thickBot="1"/>
    <row r="6878" ht="18.75" customHeight="1" thickBot="1"/>
    <row r="6880" ht="18.75" customHeight="1" thickBot="1"/>
    <row r="6882" ht="18.75" customHeight="1" thickBot="1"/>
    <row r="6884" ht="18.75" customHeight="1" thickBot="1"/>
    <row r="6886" ht="18.75" customHeight="1" thickBot="1"/>
    <row r="6888" ht="18.75" customHeight="1" thickBot="1"/>
    <row r="6890" ht="18.75" customHeight="1" thickBot="1"/>
    <row r="6892" ht="18.75" customHeight="1" thickBot="1"/>
    <row r="6894" ht="18.75" customHeight="1" thickBot="1"/>
    <row r="6896" ht="18.75" customHeight="1" thickBot="1"/>
    <row r="6898" ht="18.75" customHeight="1" thickBot="1"/>
    <row r="6900" ht="18.75" customHeight="1" thickBot="1"/>
    <row r="6902" ht="18.75" customHeight="1" thickBot="1"/>
    <row r="6904" ht="18.75" customHeight="1" thickBot="1"/>
    <row r="6906" ht="18.75" customHeight="1" thickBot="1"/>
    <row r="6908" ht="18.75" customHeight="1" thickBot="1"/>
    <row r="6910" ht="18.75" customHeight="1" thickBot="1"/>
    <row r="6912" ht="18.75" customHeight="1" thickBot="1"/>
    <row r="6914" ht="18.75" customHeight="1" thickBot="1"/>
    <row r="6916" ht="18.75" customHeight="1" thickBot="1"/>
    <row r="6918" ht="18.75" customHeight="1" thickBot="1"/>
    <row r="6920" ht="18.75" customHeight="1" thickBot="1"/>
    <row r="6922" ht="18.75" customHeight="1" thickBot="1"/>
    <row r="6924" ht="18.75" customHeight="1" thickBot="1"/>
    <row r="6926" ht="18.75" customHeight="1" thickBot="1"/>
    <row r="6928" ht="18.75" customHeight="1" thickBot="1"/>
    <row r="6930" ht="18.75" customHeight="1" thickBot="1"/>
    <row r="6932" ht="18.75" customHeight="1" thickBot="1"/>
    <row r="6934" ht="18.75" customHeight="1" thickBot="1"/>
    <row r="6936" ht="18.75" customHeight="1" thickBot="1"/>
    <row r="6938" ht="18.75" customHeight="1" thickBot="1"/>
    <row r="6940" ht="18.75" customHeight="1" thickBot="1"/>
    <row r="6942" ht="18.75" customHeight="1" thickBot="1"/>
    <row r="6944" ht="18.75" customHeight="1" thickBot="1"/>
    <row r="6946" ht="18.75" customHeight="1" thickBot="1"/>
    <row r="6948" ht="18.75" customHeight="1" thickBot="1"/>
    <row r="6950" ht="18.75" customHeight="1" thickBot="1"/>
    <row r="6952" ht="18.75" customHeight="1" thickBot="1"/>
    <row r="6954" ht="18.75" customHeight="1" thickBot="1"/>
    <row r="6956" ht="18.75" customHeight="1" thickBot="1"/>
    <row r="6958" ht="18.75" customHeight="1" thickBot="1"/>
    <row r="6960" ht="18.75" customHeight="1" thickBot="1"/>
    <row r="6962" ht="18.75" customHeight="1" thickBot="1"/>
    <row r="6964" ht="18.75" customHeight="1" thickBot="1"/>
    <row r="6966" ht="18.75" customHeight="1" thickBot="1"/>
    <row r="6968" ht="18.75" customHeight="1" thickBot="1"/>
    <row r="6970" ht="18.75" customHeight="1" thickBot="1"/>
    <row r="6972" ht="18.75" customHeight="1" thickBot="1"/>
    <row r="6974" ht="18.75" customHeight="1" thickBot="1"/>
    <row r="6976" ht="18.75" customHeight="1" thickBot="1"/>
    <row r="6978" ht="18.75" customHeight="1" thickBot="1"/>
    <row r="6980" ht="18.75" customHeight="1" thickBot="1"/>
    <row r="6982" ht="18.75" customHeight="1" thickBot="1"/>
    <row r="6984" ht="18.75" customHeight="1" thickBot="1"/>
    <row r="6986" ht="18.75" customHeight="1" thickBot="1"/>
    <row r="6988" ht="18.75" customHeight="1" thickBot="1"/>
    <row r="6990" ht="18.75" customHeight="1" thickBot="1"/>
    <row r="6992" ht="18.75" customHeight="1" thickBot="1"/>
    <row r="6994" ht="18.75" customHeight="1" thickBot="1"/>
    <row r="6996" ht="18.75" customHeight="1" thickBot="1"/>
    <row r="6998" ht="18.75" customHeight="1" thickBot="1"/>
    <row r="7000" ht="18.75" customHeight="1" thickBot="1"/>
    <row r="7002" ht="18.75" customHeight="1" thickBot="1"/>
    <row r="7004" ht="18.75" customHeight="1" thickBot="1"/>
    <row r="7006" ht="18.75" customHeight="1" thickBot="1"/>
    <row r="7008" ht="18.75" customHeight="1" thickBot="1"/>
    <row r="7010" ht="18.75" customHeight="1" thickBot="1"/>
    <row r="7012" ht="18.75" customHeight="1" thickBot="1"/>
    <row r="7014" ht="18.75" customHeight="1" thickBot="1"/>
    <row r="7016" ht="18.75" customHeight="1" thickBot="1"/>
    <row r="7018" ht="18.75" customHeight="1" thickBot="1"/>
    <row r="7020" ht="18.75" customHeight="1" thickBot="1"/>
    <row r="7022" ht="18.75" customHeight="1" thickBot="1"/>
    <row r="7024" ht="18.75" customHeight="1" thickBot="1"/>
    <row r="7026" ht="18.75" customHeight="1" thickBot="1"/>
    <row r="7028" ht="18.75" customHeight="1" thickBot="1"/>
    <row r="7030" ht="18.75" customHeight="1" thickBot="1"/>
    <row r="7032" ht="18.75" customHeight="1" thickBot="1"/>
    <row r="7034" ht="18.75" customHeight="1" thickBot="1"/>
    <row r="7036" ht="18.75" customHeight="1" thickBot="1"/>
    <row r="7038" ht="18.75" customHeight="1" thickBot="1"/>
    <row r="7040" ht="18.75" customHeight="1" thickBot="1"/>
    <row r="7042" ht="18.75" customHeight="1" thickBot="1"/>
    <row r="7044" ht="18.75" customHeight="1" thickBot="1"/>
    <row r="7046" ht="18.75" customHeight="1" thickBot="1"/>
    <row r="7048" ht="18.75" customHeight="1" thickBot="1"/>
    <row r="7050" ht="18.75" customHeight="1" thickBot="1"/>
    <row r="7052" ht="18.75" customHeight="1" thickBot="1"/>
    <row r="7054" ht="18.75" customHeight="1" thickBot="1"/>
    <row r="7056" ht="18.75" customHeight="1" thickBot="1"/>
    <row r="7058" ht="18.75" customHeight="1" thickBot="1"/>
    <row r="7060" ht="18.75" customHeight="1" thickBot="1"/>
    <row r="7062" ht="18.75" customHeight="1" thickBot="1"/>
    <row r="7064" ht="18.75" customHeight="1" thickBot="1"/>
    <row r="7066" ht="18.75" customHeight="1" thickBot="1"/>
    <row r="7068" ht="18.75" customHeight="1" thickBot="1"/>
    <row r="7070" ht="18.75" customHeight="1" thickBot="1"/>
    <row r="7072" ht="18.75" customHeight="1" thickBot="1"/>
    <row r="7074" ht="18.75" customHeight="1" thickBot="1"/>
    <row r="7076" ht="18.75" customHeight="1" thickBot="1"/>
    <row r="7078" ht="18.75" customHeight="1" thickBot="1"/>
    <row r="7080" ht="18.75" customHeight="1" thickBot="1"/>
    <row r="7082" ht="18.75" customHeight="1" thickBot="1"/>
    <row r="7084" ht="18.75" customHeight="1" thickBot="1"/>
    <row r="7086" ht="18.75" customHeight="1" thickBot="1"/>
    <row r="7088" ht="18.75" customHeight="1" thickBot="1"/>
    <row r="7090" ht="18.75" customHeight="1" thickBot="1"/>
    <row r="7092" ht="18.75" customHeight="1" thickBot="1"/>
    <row r="7094" ht="18.75" customHeight="1" thickBot="1"/>
    <row r="7096" ht="18.75" customHeight="1" thickBot="1"/>
    <row r="7098" ht="18.75" customHeight="1" thickBot="1"/>
    <row r="7100" ht="18.75" customHeight="1" thickBot="1"/>
    <row r="7102" ht="18.75" customHeight="1" thickBot="1"/>
    <row r="7104" ht="18.75" customHeight="1" thickBot="1"/>
    <row r="7106" ht="18.75" customHeight="1" thickBot="1"/>
    <row r="7108" ht="18.75" customHeight="1" thickBot="1"/>
    <row r="7110" ht="18.75" customHeight="1" thickBot="1"/>
    <row r="7112" ht="18.75" customHeight="1" thickBot="1"/>
    <row r="7114" ht="18.75" customHeight="1" thickBot="1"/>
    <row r="7116" ht="18.75" customHeight="1" thickBot="1"/>
    <row r="7118" ht="18.75" customHeight="1" thickBot="1"/>
    <row r="7120" ht="18.75" customHeight="1" thickBot="1"/>
    <row r="7122" ht="18.75" customHeight="1" thickBot="1"/>
    <row r="7124" ht="18.75" customHeight="1" thickBot="1"/>
    <row r="7126" ht="18.75" customHeight="1" thickBot="1"/>
    <row r="7128" ht="18.75" customHeight="1" thickBot="1"/>
    <row r="7130" ht="18.75" customHeight="1" thickBot="1"/>
    <row r="7132" ht="18.75" customHeight="1" thickBot="1"/>
    <row r="7134" ht="18.75" customHeight="1" thickBot="1"/>
    <row r="7136" ht="18.75" customHeight="1" thickBot="1"/>
    <row r="7138" ht="18.75" customHeight="1" thickBot="1"/>
    <row r="7140" ht="18.75" customHeight="1" thickBot="1"/>
    <row r="7142" ht="18.75" customHeight="1" thickBot="1"/>
    <row r="7144" ht="18.75" customHeight="1" thickBot="1"/>
    <row r="7146" ht="18.75" customHeight="1" thickBot="1"/>
    <row r="7148" ht="18.75" customHeight="1" thickBot="1"/>
    <row r="7150" ht="18.75" customHeight="1" thickBot="1"/>
    <row r="7152" ht="18.75" customHeight="1" thickBot="1"/>
    <row r="7154" ht="18.75" customHeight="1" thickBot="1"/>
    <row r="7156" ht="18.75" customHeight="1" thickBot="1"/>
    <row r="7158" ht="18.75" customHeight="1" thickBot="1"/>
    <row r="7160" ht="18.75" customHeight="1" thickBot="1"/>
    <row r="7162" ht="18.75" customHeight="1" thickBot="1"/>
    <row r="7164" ht="18.75" customHeight="1" thickBot="1"/>
    <row r="7166" ht="18.75" customHeight="1" thickBot="1"/>
    <row r="7168" ht="18.75" customHeight="1" thickBot="1"/>
    <row r="7170" ht="18.75" customHeight="1" thickBot="1"/>
    <row r="7172" ht="18.75" customHeight="1" thickBot="1"/>
    <row r="7174" ht="18.75" customHeight="1" thickBot="1"/>
    <row r="7176" ht="18.75" customHeight="1" thickBot="1"/>
    <row r="7178" ht="18.75" customHeight="1" thickBot="1"/>
    <row r="7180" ht="18.75" customHeight="1" thickBot="1"/>
    <row r="7182" ht="18.75" customHeight="1" thickBot="1"/>
    <row r="7184" ht="18.75" customHeight="1" thickBot="1"/>
    <row r="7186" ht="18.75" customHeight="1" thickBot="1"/>
    <row r="7188" ht="18.75" customHeight="1" thickBot="1"/>
    <row r="7190" ht="18.75" customHeight="1" thickBot="1"/>
    <row r="7192" ht="18.75" customHeight="1" thickBot="1"/>
    <row r="7194" ht="18.75" customHeight="1" thickBot="1"/>
    <row r="7196" ht="18.75" customHeight="1" thickBot="1"/>
    <row r="7198" ht="18.75" customHeight="1" thickBot="1"/>
    <row r="7200" ht="18.75" customHeight="1" thickBot="1"/>
    <row r="7202" ht="18.75" customHeight="1" thickBot="1"/>
    <row r="7204" ht="18.75" customHeight="1" thickBot="1"/>
    <row r="7206" ht="18.75" customHeight="1" thickBot="1"/>
    <row r="7208" ht="18.75" customHeight="1" thickBot="1"/>
    <row r="7210" ht="18.75" customHeight="1" thickBot="1"/>
    <row r="7212" ht="18.75" customHeight="1" thickBot="1"/>
    <row r="7214" ht="18.75" customHeight="1" thickBot="1"/>
    <row r="7216" ht="18.75" customHeight="1" thickBot="1"/>
    <row r="7218" ht="18.75" customHeight="1" thickBot="1"/>
    <row r="7220" ht="18.75" customHeight="1" thickBot="1"/>
    <row r="7222" ht="18.75" customHeight="1" thickBot="1"/>
    <row r="7224" ht="18.75" customHeight="1" thickBot="1"/>
    <row r="7226" ht="18.75" customHeight="1" thickBot="1"/>
    <row r="7228" ht="18.75" customHeight="1" thickBot="1"/>
    <row r="7230" ht="18.75" customHeight="1" thickBot="1"/>
    <row r="7232" ht="18.75" customHeight="1" thickBot="1"/>
    <row r="7234" ht="18.75" customHeight="1" thickBot="1"/>
    <row r="7236" ht="18.75" customHeight="1" thickBot="1"/>
    <row r="7238" ht="18.75" customHeight="1" thickBot="1"/>
    <row r="7240" ht="18.75" customHeight="1" thickBot="1"/>
    <row r="7242" ht="18.75" customHeight="1" thickBot="1"/>
    <row r="7244" ht="18.75" customHeight="1" thickBot="1"/>
    <row r="7246" ht="18.75" customHeight="1" thickBot="1"/>
    <row r="7248" ht="18.75" customHeight="1" thickBot="1"/>
    <row r="7250" ht="18.75" customHeight="1" thickBot="1"/>
    <row r="7252" ht="18.75" customHeight="1" thickBot="1"/>
    <row r="7254" ht="18.75" customHeight="1" thickBot="1"/>
    <row r="7256" ht="18.75" customHeight="1" thickBot="1"/>
    <row r="7258" ht="18.75" customHeight="1" thickBot="1"/>
    <row r="7260" ht="18.75" customHeight="1" thickBot="1"/>
    <row r="7262" ht="18.75" customHeight="1" thickBot="1"/>
    <row r="7264" ht="18.75" customHeight="1" thickBot="1"/>
    <row r="7266" ht="18.75" customHeight="1" thickBot="1"/>
    <row r="7268" ht="18.75" customHeight="1" thickBot="1"/>
    <row r="7270" ht="18.75" customHeight="1" thickBot="1"/>
    <row r="7272" ht="18.75" customHeight="1" thickBot="1"/>
    <row r="7274" ht="18.75" customHeight="1" thickBot="1"/>
    <row r="7276" ht="18.75" customHeight="1" thickBot="1"/>
    <row r="7278" ht="18.75" customHeight="1" thickBot="1"/>
    <row r="7280" ht="18.75" customHeight="1" thickBot="1"/>
    <row r="7282" ht="18.75" customHeight="1" thickBot="1"/>
    <row r="7284" ht="18.75" customHeight="1" thickBot="1"/>
    <row r="7286" ht="18.75" customHeight="1" thickBot="1"/>
    <row r="7288" ht="18.75" customHeight="1" thickBot="1"/>
    <row r="7290" ht="18.75" customHeight="1" thickBot="1"/>
    <row r="7292" ht="18.75" customHeight="1" thickBot="1"/>
    <row r="7294" ht="18.75" customHeight="1" thickBot="1"/>
    <row r="7296" ht="18.75" customHeight="1" thickBot="1"/>
    <row r="7298" ht="18.75" customHeight="1" thickBot="1"/>
    <row r="7300" ht="18.75" customHeight="1" thickBot="1"/>
    <row r="7302" ht="18.75" customHeight="1" thickBot="1"/>
    <row r="7304" ht="18.75" customHeight="1" thickBot="1"/>
    <row r="7306" ht="18.75" customHeight="1" thickBot="1"/>
    <row r="7308" ht="18.75" customHeight="1" thickBot="1"/>
    <row r="7310" ht="18.75" customHeight="1" thickBot="1"/>
    <row r="7312" ht="18.75" customHeight="1" thickBot="1"/>
    <row r="7314" ht="18.75" customHeight="1" thickBot="1"/>
    <row r="7316" ht="18.75" customHeight="1" thickBot="1"/>
    <row r="7318" ht="18.75" customHeight="1" thickBot="1"/>
    <row r="7320" ht="18.75" customHeight="1" thickBot="1"/>
    <row r="7322" ht="18.75" customHeight="1" thickBot="1"/>
    <row r="7324" ht="18.75" customHeight="1" thickBot="1"/>
    <row r="7326" ht="18.75" customHeight="1" thickBot="1"/>
    <row r="7328" ht="18.75" customHeight="1" thickBot="1"/>
    <row r="7330" ht="18.75" customHeight="1" thickBot="1"/>
    <row r="7332" ht="18.75" customHeight="1" thickBot="1"/>
    <row r="7334" ht="18.75" customHeight="1" thickBot="1"/>
    <row r="7336" ht="18.75" customHeight="1" thickBot="1"/>
    <row r="7338" ht="18.75" customHeight="1" thickBot="1"/>
    <row r="7340" ht="18.75" customHeight="1" thickBot="1"/>
    <row r="7342" ht="18.75" customHeight="1" thickBot="1"/>
    <row r="7344" ht="18.75" customHeight="1" thickBot="1"/>
    <row r="7346" ht="18.75" customHeight="1" thickBot="1"/>
    <row r="7348" ht="18.75" customHeight="1" thickBot="1"/>
    <row r="7350" ht="18.75" customHeight="1" thickBot="1"/>
    <row r="7352" ht="18.75" customHeight="1" thickBot="1"/>
    <row r="7354" ht="18.75" customHeight="1" thickBot="1"/>
    <row r="7356" ht="18.75" customHeight="1" thickBot="1"/>
    <row r="7358" ht="18.75" customHeight="1" thickBot="1"/>
    <row r="7360" ht="18.75" customHeight="1" thickBot="1"/>
    <row r="7362" ht="18.75" customHeight="1" thickBot="1"/>
    <row r="7364" ht="18.75" customHeight="1" thickBot="1"/>
    <row r="7366" ht="18.75" customHeight="1" thickBot="1"/>
    <row r="7368" ht="18.75" customHeight="1" thickBot="1"/>
    <row r="7370" ht="18.75" customHeight="1" thickBot="1"/>
    <row r="7372" ht="18.75" customHeight="1" thickBot="1"/>
    <row r="7374" ht="18.75" customHeight="1" thickBot="1"/>
    <row r="7376" ht="18.75" customHeight="1" thickBot="1"/>
    <row r="7378" ht="18.75" customHeight="1" thickBot="1"/>
    <row r="7380" ht="18.75" customHeight="1" thickBot="1"/>
    <row r="7382" ht="18.75" customHeight="1" thickBot="1"/>
    <row r="7384" ht="18.75" customHeight="1" thickBot="1"/>
    <row r="7386" ht="18.75" customHeight="1" thickBot="1"/>
    <row r="7388" ht="18.75" customHeight="1" thickBot="1"/>
    <row r="7390" ht="18.75" customHeight="1" thickBot="1"/>
    <row r="7392" ht="18.75" customHeight="1" thickBot="1"/>
    <row r="7394" ht="18.75" customHeight="1" thickBot="1"/>
    <row r="7396" ht="18.75" customHeight="1" thickBot="1"/>
    <row r="7398" ht="18.75" customHeight="1" thickBot="1"/>
    <row r="7400" ht="18.75" customHeight="1" thickBot="1"/>
    <row r="7402" ht="18.75" customHeight="1" thickBot="1"/>
    <row r="7404" ht="18.75" customHeight="1" thickBot="1"/>
    <row r="7406" ht="18.75" customHeight="1" thickBot="1"/>
    <row r="7408" ht="18.75" customHeight="1" thickBot="1"/>
    <row r="7410" ht="18.75" customHeight="1" thickBot="1"/>
    <row r="7412" ht="18.75" customHeight="1" thickBot="1"/>
    <row r="7414" ht="18.75" customHeight="1" thickBot="1"/>
    <row r="7416" ht="18.75" customHeight="1" thickBot="1"/>
    <row r="7418" ht="18.75" customHeight="1" thickBot="1"/>
    <row r="7420" ht="18.75" customHeight="1" thickBot="1"/>
    <row r="7422" ht="18.75" customHeight="1" thickBot="1"/>
    <row r="7424" ht="18.75" customHeight="1" thickBot="1"/>
    <row r="7426" ht="18.75" customHeight="1" thickBot="1"/>
    <row r="7428" ht="18.75" customHeight="1" thickBot="1"/>
    <row r="7430" ht="18.75" customHeight="1" thickBot="1"/>
    <row r="7432" ht="18.75" customHeight="1" thickBot="1"/>
    <row r="7434" ht="18.75" customHeight="1" thickBot="1"/>
    <row r="7436" ht="18.75" customHeight="1" thickBot="1"/>
    <row r="7438" ht="18.75" customHeight="1" thickBot="1"/>
    <row r="7440" ht="18.75" customHeight="1" thickBot="1"/>
    <row r="7442" ht="18.75" customHeight="1" thickBot="1"/>
    <row r="7444" ht="18.75" customHeight="1" thickBot="1"/>
    <row r="7446" ht="18.75" customHeight="1" thickBot="1"/>
    <row r="7448" ht="18.75" customHeight="1" thickBot="1"/>
    <row r="7450" ht="18.75" customHeight="1" thickBot="1"/>
    <row r="7452" ht="18.75" customHeight="1" thickBot="1"/>
    <row r="7454" ht="18.75" customHeight="1" thickBot="1"/>
    <row r="7456" ht="18.75" customHeight="1" thickBot="1"/>
    <row r="7458" ht="18.75" customHeight="1" thickBot="1"/>
    <row r="7460" ht="18.75" customHeight="1" thickBot="1"/>
    <row r="7462" ht="18.75" customHeight="1" thickBot="1"/>
    <row r="7464" ht="18.75" customHeight="1" thickBot="1"/>
    <row r="7466" ht="18.75" customHeight="1" thickBot="1"/>
    <row r="7468" ht="18.75" customHeight="1" thickBot="1"/>
    <row r="7470" ht="18.75" customHeight="1" thickBot="1"/>
    <row r="7472" ht="18.75" customHeight="1" thickBot="1"/>
    <row r="7474" ht="18.75" customHeight="1" thickBot="1"/>
    <row r="7476" ht="18.75" customHeight="1" thickBot="1"/>
    <row r="7478" ht="18.75" customHeight="1" thickBot="1"/>
    <row r="7480" ht="18.75" customHeight="1" thickBot="1"/>
    <row r="7482" ht="18.75" customHeight="1" thickBot="1"/>
    <row r="7484" ht="18.75" customHeight="1" thickBot="1"/>
    <row r="7486" ht="18.75" customHeight="1" thickBot="1"/>
    <row r="7488" ht="18.75" customHeight="1" thickBot="1"/>
    <row r="7490" ht="18.75" customHeight="1" thickBot="1"/>
    <row r="7492" ht="18.75" customHeight="1" thickBot="1"/>
    <row r="7494" ht="18.75" customHeight="1" thickBot="1"/>
    <row r="7496" ht="18.75" customHeight="1" thickBot="1"/>
    <row r="7498" ht="18.75" customHeight="1" thickBot="1"/>
    <row r="7500" ht="18.75" customHeight="1" thickBot="1"/>
    <row r="7502" ht="18.75" customHeight="1" thickBot="1"/>
    <row r="7504" ht="18.75" customHeight="1" thickBot="1"/>
    <row r="7506" ht="18.75" customHeight="1" thickBot="1"/>
    <row r="7508" ht="18.75" customHeight="1" thickBot="1"/>
    <row r="7510" ht="18.75" customHeight="1" thickBot="1"/>
    <row r="7512" ht="18.75" customHeight="1" thickBot="1"/>
    <row r="7514" ht="18.75" customHeight="1" thickBot="1"/>
    <row r="7516" ht="18.75" customHeight="1" thickBot="1"/>
    <row r="7518" ht="18.75" customHeight="1" thickBot="1"/>
    <row r="7520" ht="18.75" customHeight="1" thickBot="1"/>
    <row r="7522" ht="18.75" customHeight="1" thickBot="1"/>
    <row r="7524" ht="18.75" customHeight="1" thickBot="1"/>
    <row r="7526" ht="18.75" customHeight="1" thickBot="1"/>
    <row r="7528" ht="18.75" customHeight="1" thickBot="1"/>
    <row r="7530" ht="18.75" customHeight="1" thickBot="1"/>
    <row r="7532" ht="18.75" customHeight="1" thickBot="1"/>
    <row r="7534" ht="18.75" customHeight="1" thickBot="1"/>
    <row r="7536" ht="18.75" customHeight="1" thickBot="1"/>
    <row r="7538" ht="18.75" customHeight="1" thickBot="1"/>
    <row r="7540" ht="18.75" customHeight="1" thickBot="1"/>
    <row r="7542" ht="18.75" customHeight="1" thickBot="1"/>
    <row r="7544" ht="18.75" customHeight="1" thickBot="1"/>
    <row r="7546" ht="18.75" customHeight="1" thickBot="1"/>
    <row r="7548" ht="18.75" customHeight="1" thickBot="1"/>
    <row r="7550" ht="18.75" customHeight="1" thickBot="1"/>
    <row r="7552" ht="18.75" customHeight="1" thickBot="1"/>
    <row r="7554" ht="18.75" customHeight="1" thickBot="1"/>
    <row r="7556" ht="18.75" customHeight="1" thickBot="1"/>
    <row r="7558" ht="18.75" customHeight="1" thickBot="1"/>
    <row r="7560" ht="18.75" customHeight="1" thickBot="1"/>
    <row r="7562" ht="18.75" customHeight="1" thickBot="1"/>
    <row r="7564" ht="18.75" customHeight="1" thickBot="1"/>
    <row r="7566" ht="18.75" customHeight="1" thickBot="1"/>
    <row r="7568" ht="18.75" customHeight="1" thickBot="1"/>
    <row r="7570" ht="18.75" customHeight="1" thickBot="1"/>
    <row r="7572" ht="18.75" customHeight="1" thickBot="1"/>
    <row r="7574" ht="18.75" customHeight="1" thickBot="1"/>
    <row r="7576" ht="18.75" customHeight="1" thickBot="1"/>
    <row r="7578" ht="18.75" customHeight="1" thickBot="1"/>
    <row r="7580" ht="18.75" customHeight="1" thickBot="1"/>
    <row r="7582" ht="18.75" customHeight="1" thickBot="1"/>
    <row r="7584" ht="18.75" customHeight="1" thickBot="1"/>
    <row r="7586" ht="18.75" customHeight="1" thickBot="1"/>
    <row r="7588" ht="18.75" customHeight="1" thickBot="1"/>
    <row r="7590" ht="18.75" customHeight="1" thickBot="1"/>
    <row r="7592" ht="18.75" customHeight="1" thickBot="1"/>
    <row r="7594" ht="18.75" customHeight="1" thickBot="1"/>
    <row r="7596" ht="18.75" customHeight="1" thickBot="1"/>
    <row r="7598" ht="18.75" customHeight="1" thickBot="1"/>
    <row r="7600" ht="18.75" customHeight="1" thickBot="1"/>
    <row r="7602" ht="18.75" customHeight="1" thickBot="1"/>
    <row r="7604" ht="18.75" customHeight="1" thickBot="1"/>
    <row r="7606" ht="18.75" customHeight="1" thickBot="1"/>
    <row r="7608" ht="18.75" customHeight="1" thickBot="1"/>
    <row r="7610" ht="18.75" customHeight="1" thickBot="1"/>
    <row r="7612" ht="18.75" customHeight="1" thickBot="1"/>
    <row r="7614" ht="18.75" customHeight="1" thickBot="1"/>
    <row r="7616" ht="18.75" customHeight="1" thickBot="1"/>
    <row r="7618" ht="18.75" customHeight="1" thickBot="1"/>
    <row r="7620" ht="18.75" customHeight="1" thickBot="1"/>
    <row r="7622" ht="18.75" customHeight="1" thickBot="1"/>
    <row r="7624" ht="18.75" customHeight="1" thickBot="1"/>
    <row r="7626" ht="18.75" customHeight="1" thickBot="1"/>
    <row r="7628" ht="18.75" customHeight="1" thickBot="1"/>
    <row r="7630" ht="18.75" customHeight="1" thickBot="1"/>
    <row r="7632" ht="18.75" customHeight="1" thickBot="1"/>
    <row r="7634" ht="18.75" customHeight="1" thickBot="1"/>
    <row r="7636" ht="18.75" customHeight="1" thickBot="1"/>
    <row r="7638" ht="18.75" customHeight="1" thickBot="1"/>
    <row r="7640" ht="18.75" customHeight="1" thickBot="1"/>
    <row r="7642" ht="18.75" customHeight="1" thickBot="1"/>
    <row r="7644" ht="18.75" customHeight="1" thickBot="1"/>
    <row r="7646" ht="18.75" customHeight="1" thickBot="1"/>
    <row r="7648" ht="18.75" customHeight="1" thickBot="1"/>
    <row r="7650" ht="18.75" customHeight="1" thickBot="1"/>
    <row r="7652" ht="18.75" customHeight="1" thickBot="1"/>
    <row r="7654" ht="18.75" customHeight="1" thickBot="1"/>
    <row r="7656" ht="18.75" customHeight="1" thickBot="1"/>
    <row r="7658" ht="18.75" customHeight="1" thickBot="1"/>
    <row r="7660" ht="18.75" customHeight="1" thickBot="1"/>
    <row r="7662" ht="18.75" customHeight="1" thickBot="1"/>
    <row r="7664" ht="18.75" customHeight="1" thickBot="1"/>
    <row r="7666" ht="18.75" customHeight="1" thickBot="1"/>
    <row r="7668" ht="18.75" customHeight="1" thickBot="1"/>
    <row r="7670" ht="18.75" customHeight="1" thickBot="1"/>
    <row r="7672" ht="18.75" customHeight="1" thickBot="1"/>
    <row r="7674" ht="18.75" customHeight="1" thickBot="1"/>
    <row r="7676" ht="18.75" customHeight="1" thickBot="1"/>
    <row r="7678" ht="18.75" customHeight="1" thickBot="1"/>
    <row r="7680" ht="18.75" customHeight="1" thickBot="1"/>
    <row r="7682" ht="18.75" customHeight="1" thickBot="1"/>
    <row r="7684" ht="18.75" customHeight="1" thickBot="1"/>
    <row r="7686" ht="18.75" customHeight="1" thickBot="1"/>
    <row r="7688" ht="18.75" customHeight="1" thickBot="1"/>
    <row r="7690" ht="18.75" customHeight="1" thickBot="1"/>
    <row r="7692" ht="18.75" customHeight="1" thickBot="1"/>
    <row r="7694" ht="18.75" customHeight="1" thickBot="1"/>
    <row r="7696" ht="18.75" customHeight="1" thickBot="1"/>
    <row r="7698" ht="18.75" customHeight="1" thickBot="1"/>
    <row r="7700" ht="18.75" customHeight="1" thickBot="1"/>
    <row r="7702" ht="18.75" customHeight="1" thickBot="1"/>
    <row r="7704" ht="18.75" customHeight="1" thickBot="1"/>
    <row r="7706" ht="18.75" customHeight="1" thickBot="1"/>
    <row r="7708" ht="18.75" customHeight="1" thickBot="1"/>
    <row r="7710" ht="18.75" customHeight="1" thickBot="1"/>
    <row r="7712" ht="18.75" customHeight="1" thickBot="1"/>
    <row r="7714" ht="18.75" customHeight="1" thickBot="1"/>
    <row r="7716" ht="18.75" customHeight="1" thickBot="1"/>
    <row r="7718" ht="18.75" customHeight="1" thickBot="1"/>
    <row r="7720" ht="18.75" customHeight="1" thickBot="1"/>
    <row r="7722" ht="18.75" customHeight="1" thickBot="1"/>
    <row r="7724" ht="18.75" customHeight="1" thickBot="1"/>
    <row r="7726" ht="18.75" customHeight="1" thickBot="1"/>
    <row r="7728" ht="18.75" customHeight="1" thickBot="1"/>
    <row r="7730" ht="18.75" customHeight="1" thickBot="1"/>
    <row r="7732" ht="18.75" customHeight="1" thickBot="1"/>
    <row r="7734" ht="18.75" customHeight="1" thickBot="1"/>
    <row r="7736" ht="18.75" customHeight="1" thickBot="1"/>
    <row r="7738" ht="18.75" customHeight="1" thickBot="1"/>
    <row r="7740" ht="18.75" customHeight="1" thickBot="1"/>
    <row r="7742" ht="18.75" customHeight="1" thickBot="1"/>
    <row r="7744" ht="18.75" customHeight="1" thickBot="1"/>
    <row r="7746" ht="18.75" customHeight="1" thickBot="1"/>
    <row r="7748" ht="18.75" customHeight="1" thickBot="1"/>
    <row r="7750" ht="18.75" customHeight="1" thickBot="1"/>
    <row r="7752" ht="18.75" customHeight="1" thickBot="1"/>
    <row r="7754" ht="18.75" customHeight="1" thickBot="1"/>
    <row r="7756" ht="18.75" customHeight="1" thickBot="1"/>
    <row r="7758" ht="18.75" customHeight="1" thickBot="1"/>
    <row r="7760" ht="18.75" customHeight="1" thickBot="1"/>
    <row r="7762" ht="18.75" customHeight="1" thickBot="1"/>
    <row r="7764" ht="18.75" customHeight="1" thickBot="1"/>
    <row r="7766" ht="18.75" customHeight="1" thickBot="1"/>
    <row r="7768" ht="18.75" customHeight="1" thickBot="1"/>
    <row r="7770" ht="18.75" customHeight="1" thickBot="1"/>
    <row r="7772" ht="18.75" customHeight="1" thickBot="1"/>
    <row r="7774" ht="18.75" customHeight="1" thickBot="1"/>
    <row r="7776" ht="18.75" customHeight="1" thickBot="1"/>
    <row r="7778" ht="18.75" customHeight="1" thickBot="1"/>
    <row r="7780" ht="18.75" customHeight="1" thickBot="1"/>
    <row r="7782" ht="18.75" customHeight="1" thickBot="1"/>
    <row r="7784" ht="18.75" customHeight="1" thickBot="1"/>
    <row r="7786" ht="18.75" customHeight="1" thickBot="1"/>
    <row r="7788" ht="18.75" customHeight="1" thickBot="1"/>
    <row r="7790" ht="18.75" customHeight="1" thickBot="1"/>
    <row r="7792" ht="18.75" customHeight="1" thickBot="1"/>
    <row r="7794" ht="18.75" customHeight="1" thickBot="1"/>
    <row r="7796" ht="18.75" customHeight="1" thickBot="1"/>
    <row r="7798" ht="18.75" customHeight="1" thickBot="1"/>
    <row r="7800" ht="18.75" customHeight="1" thickBot="1"/>
    <row r="7802" ht="18.75" customHeight="1" thickBot="1"/>
    <row r="7804" ht="18.75" customHeight="1" thickBot="1"/>
    <row r="7806" ht="18.75" customHeight="1" thickBot="1"/>
    <row r="7808" ht="18.75" customHeight="1" thickBot="1"/>
    <row r="7810" ht="18.75" customHeight="1" thickBot="1"/>
    <row r="7812" ht="18.75" customHeight="1" thickBot="1"/>
    <row r="7814" ht="18.75" customHeight="1" thickBot="1"/>
    <row r="7816" ht="18.75" customHeight="1" thickBot="1"/>
    <row r="7818" ht="18.75" customHeight="1" thickBot="1"/>
    <row r="7820" ht="18.75" customHeight="1" thickBot="1"/>
    <row r="7822" ht="18.75" customHeight="1" thickBot="1"/>
    <row r="7824" ht="18.75" customHeight="1" thickBot="1"/>
    <row r="7826" ht="18.75" customHeight="1" thickBot="1"/>
    <row r="7828" ht="18.75" customHeight="1" thickBot="1"/>
    <row r="7830" ht="18.75" customHeight="1" thickBot="1"/>
    <row r="7832" ht="18.75" customHeight="1" thickBot="1"/>
    <row r="7834" ht="18.75" customHeight="1" thickBot="1"/>
    <row r="7836" ht="18.75" customHeight="1" thickBot="1"/>
    <row r="7838" ht="18.75" customHeight="1" thickBot="1"/>
    <row r="7840" ht="18.75" customHeight="1" thickBot="1"/>
    <row r="7842" ht="18.75" customHeight="1" thickBot="1"/>
    <row r="7844" ht="18.75" customHeight="1" thickBot="1"/>
    <row r="7846" ht="18.75" customHeight="1" thickBot="1"/>
    <row r="7848" ht="18.75" customHeight="1" thickBot="1"/>
    <row r="7850" ht="18.75" customHeight="1" thickBot="1"/>
    <row r="7852" ht="18.75" customHeight="1" thickBot="1"/>
    <row r="7854" ht="18.75" customHeight="1" thickBot="1"/>
    <row r="7856" ht="18.75" customHeight="1" thickBot="1"/>
    <row r="7858" ht="18.75" customHeight="1" thickBot="1"/>
    <row r="7860" ht="18.75" customHeight="1" thickBot="1"/>
    <row r="7862" ht="18.75" customHeight="1" thickBot="1"/>
    <row r="7864" ht="18.75" customHeight="1" thickBot="1"/>
    <row r="7866" ht="18.75" customHeight="1" thickBot="1"/>
    <row r="7868" ht="18.75" customHeight="1" thickBot="1"/>
    <row r="7870" ht="18.75" customHeight="1" thickBot="1"/>
    <row r="7872" ht="18.75" customHeight="1" thickBot="1"/>
    <row r="7874" ht="18.75" customHeight="1" thickBot="1"/>
    <row r="7876" ht="18.75" customHeight="1" thickBot="1"/>
    <row r="7878" ht="18.75" customHeight="1" thickBot="1"/>
    <row r="7880" ht="18.75" customHeight="1" thickBot="1"/>
    <row r="7882" ht="18.75" customHeight="1" thickBot="1"/>
    <row r="7884" ht="18.75" customHeight="1" thickBot="1"/>
    <row r="7886" ht="18.75" customHeight="1" thickBot="1"/>
    <row r="7888" ht="18.75" customHeight="1" thickBot="1"/>
    <row r="7890" ht="18.75" customHeight="1" thickBot="1"/>
    <row r="7892" ht="18.75" customHeight="1" thickBot="1"/>
    <row r="7894" ht="18.75" customHeight="1" thickBot="1"/>
    <row r="7896" ht="18.75" customHeight="1" thickBot="1"/>
    <row r="7898" ht="18.75" customHeight="1" thickBot="1"/>
    <row r="7900" ht="18.75" customHeight="1" thickBot="1"/>
    <row r="7902" ht="18.75" customHeight="1" thickBot="1"/>
    <row r="7904" ht="18.75" customHeight="1" thickBot="1"/>
    <row r="7906" ht="18.75" customHeight="1" thickBot="1"/>
    <row r="7908" ht="18.75" customHeight="1" thickBot="1"/>
    <row r="7910" ht="18.75" customHeight="1" thickBot="1"/>
    <row r="7912" ht="18.75" customHeight="1" thickBot="1"/>
    <row r="7914" ht="18.75" customHeight="1" thickBot="1"/>
    <row r="7916" ht="18.75" customHeight="1" thickBot="1"/>
    <row r="7918" ht="18.75" customHeight="1" thickBot="1"/>
    <row r="7920" ht="18.75" customHeight="1" thickBot="1"/>
    <row r="7922" ht="18.75" customHeight="1" thickBot="1"/>
    <row r="7924" ht="18.75" customHeight="1" thickBot="1"/>
    <row r="7926" ht="18.75" customHeight="1" thickBot="1"/>
    <row r="7928" ht="18.75" customHeight="1" thickBot="1"/>
    <row r="7930" ht="18.75" customHeight="1" thickBot="1"/>
    <row r="7932" ht="18.75" customHeight="1" thickBot="1"/>
    <row r="7934" ht="18.75" customHeight="1" thickBot="1"/>
    <row r="7936" ht="18.75" customHeight="1" thickBot="1"/>
    <row r="7938" ht="18.75" customHeight="1" thickBot="1"/>
    <row r="7940" ht="18.75" customHeight="1" thickBot="1"/>
    <row r="7942" ht="18.75" customHeight="1" thickBot="1"/>
    <row r="7944" ht="18.75" customHeight="1" thickBot="1"/>
    <row r="7946" ht="18.75" customHeight="1" thickBot="1"/>
    <row r="7948" ht="18.75" customHeight="1" thickBot="1"/>
    <row r="7950" ht="18.75" customHeight="1" thickBot="1"/>
    <row r="7952" ht="18.75" customHeight="1" thickBot="1"/>
    <row r="7954" ht="18.75" customHeight="1" thickBot="1"/>
    <row r="7956" ht="18.75" customHeight="1" thickBot="1"/>
    <row r="7958" ht="18.75" customHeight="1" thickBot="1"/>
    <row r="7960" ht="18.75" customHeight="1" thickBot="1"/>
    <row r="7962" ht="18.75" customHeight="1" thickBot="1"/>
    <row r="7964" ht="18.75" customHeight="1" thickBot="1"/>
    <row r="7966" ht="18.75" customHeight="1" thickBot="1"/>
    <row r="7968" ht="18.75" customHeight="1" thickBot="1"/>
    <row r="7970" ht="18.75" customHeight="1" thickBot="1"/>
    <row r="7972" ht="18.75" customHeight="1" thickBot="1"/>
    <row r="7974" ht="18.75" customHeight="1" thickBot="1"/>
    <row r="7976" ht="18.75" customHeight="1" thickBot="1"/>
    <row r="7978" ht="18.75" customHeight="1" thickBot="1"/>
    <row r="7980" ht="18.75" customHeight="1" thickBot="1"/>
    <row r="7982" ht="18.75" customHeight="1" thickBot="1"/>
    <row r="7984" ht="18.75" customHeight="1" thickBot="1"/>
    <row r="7986" ht="18.75" customHeight="1" thickBot="1"/>
    <row r="7988" ht="18.75" customHeight="1" thickBot="1"/>
    <row r="7990" ht="18.75" customHeight="1" thickBot="1"/>
    <row r="7992" ht="18.75" customHeight="1" thickBot="1"/>
    <row r="7994" ht="18.75" customHeight="1" thickBot="1"/>
    <row r="7996" ht="18.75" customHeight="1" thickBot="1"/>
    <row r="7998" ht="18.75" customHeight="1" thickBot="1"/>
    <row r="8000" ht="18.75" customHeight="1" thickBot="1"/>
    <row r="8002" ht="18.75" customHeight="1" thickBot="1"/>
    <row r="8004" ht="18.75" customHeight="1" thickBot="1"/>
    <row r="8006" ht="18.75" customHeight="1" thickBot="1"/>
    <row r="8008" ht="18.75" customHeight="1" thickBot="1"/>
    <row r="8010" ht="18.75" customHeight="1" thickBot="1"/>
    <row r="8012" ht="18.75" customHeight="1" thickBot="1"/>
    <row r="8014" ht="18.75" customHeight="1" thickBot="1"/>
    <row r="8016" ht="18.75" customHeight="1" thickBot="1"/>
    <row r="8018" ht="18.75" customHeight="1" thickBot="1"/>
    <row r="8020" ht="18.75" customHeight="1" thickBot="1"/>
    <row r="8022" ht="18.75" customHeight="1" thickBot="1"/>
    <row r="8024" ht="18.75" customHeight="1" thickBot="1"/>
    <row r="8026" ht="18.75" customHeight="1" thickBot="1"/>
    <row r="8028" ht="18.75" customHeight="1" thickBot="1"/>
    <row r="8030" ht="18.75" customHeight="1" thickBot="1"/>
    <row r="8032" ht="18.75" customHeight="1" thickBot="1"/>
    <row r="8034" ht="18.75" customHeight="1" thickBot="1"/>
    <row r="8036" ht="18.75" customHeight="1" thickBot="1"/>
    <row r="8038" ht="18.75" customHeight="1" thickBot="1"/>
    <row r="8040" ht="18.75" customHeight="1" thickBot="1"/>
    <row r="8042" ht="18.75" customHeight="1" thickBot="1"/>
    <row r="8044" ht="18.75" customHeight="1" thickBot="1"/>
    <row r="8046" ht="18.75" customHeight="1" thickBot="1"/>
    <row r="8048" ht="18.75" customHeight="1" thickBot="1"/>
    <row r="8050" ht="18.75" customHeight="1" thickBot="1"/>
    <row r="8052" ht="18.75" customHeight="1" thickBot="1"/>
    <row r="8054" ht="18.75" customHeight="1" thickBot="1"/>
    <row r="8056" ht="18.75" customHeight="1" thickBot="1"/>
    <row r="8058" ht="18.75" customHeight="1" thickBot="1"/>
    <row r="8060" ht="18.75" customHeight="1" thickBot="1"/>
    <row r="8062" ht="18.75" customHeight="1" thickBot="1"/>
    <row r="8064" ht="18.75" customHeight="1" thickBot="1"/>
    <row r="8066" ht="18.75" customHeight="1" thickBot="1"/>
    <row r="8068" ht="18.75" customHeight="1" thickBot="1"/>
    <row r="8070" ht="18.75" customHeight="1" thickBot="1"/>
    <row r="8072" ht="18.75" customHeight="1" thickBot="1"/>
    <row r="8074" ht="18.75" customHeight="1" thickBot="1"/>
    <row r="8076" ht="18.75" customHeight="1" thickBot="1"/>
    <row r="8078" ht="18.75" customHeight="1" thickBot="1"/>
    <row r="8080" ht="18.75" customHeight="1" thickBot="1"/>
    <row r="8082" ht="18.75" customHeight="1" thickBot="1"/>
    <row r="8084" ht="18.75" customHeight="1" thickBot="1"/>
    <row r="8086" ht="18.75" customHeight="1" thickBot="1"/>
    <row r="8088" ht="18.75" customHeight="1" thickBot="1"/>
    <row r="8090" ht="18.75" customHeight="1" thickBot="1"/>
    <row r="8092" ht="18.75" customHeight="1" thickBot="1"/>
    <row r="8094" ht="18.75" customHeight="1" thickBot="1"/>
    <row r="8096" ht="18.75" customHeight="1" thickBot="1"/>
    <row r="8098" ht="18.75" customHeight="1" thickBot="1"/>
    <row r="8100" ht="18.75" customHeight="1" thickBot="1"/>
    <row r="8102" ht="18.75" customHeight="1" thickBot="1"/>
    <row r="8104" ht="18.75" customHeight="1" thickBot="1"/>
    <row r="8106" ht="18.75" customHeight="1" thickBot="1"/>
    <row r="8108" ht="18.75" customHeight="1" thickBot="1"/>
    <row r="8110" ht="18.75" customHeight="1" thickBot="1"/>
    <row r="8112" ht="18.75" customHeight="1" thickBot="1"/>
    <row r="8114" ht="18.75" customHeight="1" thickBot="1"/>
    <row r="8116" ht="18.75" customHeight="1" thickBot="1"/>
    <row r="8118" ht="18.75" customHeight="1" thickBot="1"/>
    <row r="8120" ht="18.75" customHeight="1" thickBot="1"/>
    <row r="8122" ht="18.75" customHeight="1" thickBot="1"/>
    <row r="8124" ht="18.75" customHeight="1" thickBot="1"/>
    <row r="8126" ht="18.75" customHeight="1" thickBot="1"/>
    <row r="8128" ht="18.75" customHeight="1" thickBot="1"/>
    <row r="8130" ht="18.75" customHeight="1" thickBot="1"/>
    <row r="8132" ht="18.75" customHeight="1" thickBot="1"/>
    <row r="8134" ht="18.75" customHeight="1" thickBot="1"/>
    <row r="8136" ht="18.75" customHeight="1" thickBot="1"/>
    <row r="8138" ht="18.75" customHeight="1" thickBot="1"/>
    <row r="8140" ht="18.75" customHeight="1" thickBot="1"/>
    <row r="8142" ht="18.75" customHeight="1" thickBot="1"/>
    <row r="8144" ht="18.75" customHeight="1" thickBot="1"/>
    <row r="8146" ht="18.75" customHeight="1" thickBot="1"/>
    <row r="8148" ht="18.75" customHeight="1" thickBot="1"/>
    <row r="8150" ht="18.75" customHeight="1" thickBot="1"/>
    <row r="8152" ht="18.75" customHeight="1" thickBot="1"/>
    <row r="8154" ht="18.75" customHeight="1" thickBot="1"/>
    <row r="8156" ht="18.75" customHeight="1" thickBot="1"/>
    <row r="8158" ht="18.75" customHeight="1" thickBot="1"/>
    <row r="8160" ht="18.75" customHeight="1" thickBot="1"/>
    <row r="8162" ht="18.75" customHeight="1" thickBot="1"/>
    <row r="8164" ht="18.75" customHeight="1" thickBot="1"/>
    <row r="8166" ht="18.75" customHeight="1" thickBot="1"/>
    <row r="8168" ht="18.75" customHeight="1" thickBot="1"/>
    <row r="8170" ht="18.75" customHeight="1" thickBot="1"/>
    <row r="8172" ht="18.75" customHeight="1" thickBot="1"/>
    <row r="8174" ht="18.75" customHeight="1" thickBot="1"/>
    <row r="8176" ht="18.75" customHeight="1" thickBot="1"/>
    <row r="8178" ht="18.75" customHeight="1" thickBot="1"/>
    <row r="8180" ht="18.75" customHeight="1" thickBot="1"/>
    <row r="8182" ht="18.75" customHeight="1" thickBot="1"/>
    <row r="8184" ht="18.75" customHeight="1" thickBot="1"/>
    <row r="8186" ht="18.75" customHeight="1" thickBot="1"/>
    <row r="8188" ht="18.75" customHeight="1" thickBot="1"/>
    <row r="8190" ht="18.75" customHeight="1" thickBot="1"/>
    <row r="8192" ht="18.75" customHeight="1" thickBot="1"/>
    <row r="8194" ht="18.75" customHeight="1" thickBot="1"/>
    <row r="8196" ht="18.75" customHeight="1" thickBot="1"/>
    <row r="8198" ht="18.75" customHeight="1" thickBot="1"/>
    <row r="8200" ht="18.75" customHeight="1" thickBot="1"/>
    <row r="8202" ht="18.75" customHeight="1" thickBot="1"/>
    <row r="8204" ht="18.75" customHeight="1" thickBot="1"/>
    <row r="8206" ht="18.75" customHeight="1" thickBot="1"/>
    <row r="8208" ht="18.75" customHeight="1" thickBot="1"/>
    <row r="8210" ht="18.75" customHeight="1" thickBot="1"/>
    <row r="8212" ht="18.75" customHeight="1" thickBot="1"/>
    <row r="8214" ht="18.75" customHeight="1" thickBot="1"/>
    <row r="8216" ht="18.75" customHeight="1" thickBot="1"/>
    <row r="8218" ht="18.75" customHeight="1" thickBot="1"/>
    <row r="8220" ht="18.75" customHeight="1" thickBot="1"/>
    <row r="8222" ht="18.75" customHeight="1" thickBot="1"/>
    <row r="8224" ht="18.75" customHeight="1" thickBot="1"/>
    <row r="8226" ht="18.75" customHeight="1" thickBot="1"/>
    <row r="8228" ht="18.75" customHeight="1" thickBot="1"/>
    <row r="8230" ht="18.75" customHeight="1" thickBot="1"/>
    <row r="8232" ht="18.75" customHeight="1" thickBot="1"/>
    <row r="8234" ht="18.75" customHeight="1" thickBot="1"/>
    <row r="8236" ht="18.75" customHeight="1" thickBot="1"/>
    <row r="8238" ht="18.75" customHeight="1" thickBot="1"/>
    <row r="8240" ht="18.75" customHeight="1" thickBot="1"/>
    <row r="8242" ht="18.75" customHeight="1" thickBot="1"/>
    <row r="8244" ht="18.75" customHeight="1" thickBot="1"/>
    <row r="8246" ht="18.75" customHeight="1" thickBot="1"/>
    <row r="8248" ht="18.75" customHeight="1" thickBot="1"/>
    <row r="8250" ht="18.75" customHeight="1" thickBot="1"/>
    <row r="8252" ht="18.75" customHeight="1" thickBot="1"/>
    <row r="8254" ht="18.75" customHeight="1" thickBot="1"/>
    <row r="8256" ht="18.75" customHeight="1" thickBot="1"/>
    <row r="8258" ht="18.75" customHeight="1" thickBot="1"/>
    <row r="8260" ht="18.75" customHeight="1" thickBot="1"/>
    <row r="8262" ht="18.75" customHeight="1" thickBot="1"/>
    <row r="8264" ht="18.75" customHeight="1" thickBot="1"/>
    <row r="8266" ht="18.75" customHeight="1" thickBot="1"/>
    <row r="8268" ht="18.75" customHeight="1" thickBot="1"/>
    <row r="8270" ht="18.75" customHeight="1" thickBot="1"/>
    <row r="8272" ht="18.75" customHeight="1" thickBot="1"/>
    <row r="8274" ht="18.75" customHeight="1" thickBot="1"/>
    <row r="8276" ht="18.75" customHeight="1" thickBot="1"/>
    <row r="8278" ht="18.75" customHeight="1" thickBot="1"/>
    <row r="8280" ht="18.75" customHeight="1" thickBot="1"/>
    <row r="8282" ht="18.75" customHeight="1" thickBot="1"/>
    <row r="8284" ht="18.75" customHeight="1" thickBot="1"/>
    <row r="8286" ht="18.75" customHeight="1" thickBot="1"/>
    <row r="8288" ht="18.75" customHeight="1" thickBot="1"/>
    <row r="8290" ht="18.75" customHeight="1" thickBot="1"/>
    <row r="8292" ht="18.75" customHeight="1" thickBot="1"/>
    <row r="8294" ht="18.75" customHeight="1" thickBot="1"/>
    <row r="8296" ht="18.75" customHeight="1" thickBot="1"/>
    <row r="8298" ht="18.75" customHeight="1" thickBot="1"/>
    <row r="8300" ht="18.75" customHeight="1" thickBot="1"/>
    <row r="8302" ht="18.75" customHeight="1" thickBot="1"/>
    <row r="8304" ht="18.75" customHeight="1" thickBot="1"/>
    <row r="8306" ht="18.75" customHeight="1" thickBot="1"/>
    <row r="8308" ht="18.75" customHeight="1" thickBot="1"/>
    <row r="8310" ht="18.75" customHeight="1" thickBot="1"/>
    <row r="8312" ht="18.75" customHeight="1" thickBot="1"/>
    <row r="8314" ht="18.75" customHeight="1" thickBot="1"/>
    <row r="8316" ht="18.75" customHeight="1" thickBot="1"/>
    <row r="8318" ht="18.75" customHeight="1" thickBot="1"/>
    <row r="8320" ht="18.75" customHeight="1" thickBot="1"/>
    <row r="8322" ht="18.75" customHeight="1" thickBot="1"/>
    <row r="8324" ht="18.75" customHeight="1" thickBot="1"/>
    <row r="8326" ht="18.75" customHeight="1" thickBot="1"/>
    <row r="8328" ht="18.75" customHeight="1" thickBot="1"/>
    <row r="8330" ht="18.75" customHeight="1" thickBot="1"/>
    <row r="8332" ht="18.75" customHeight="1" thickBot="1"/>
    <row r="8334" ht="18.75" customHeight="1" thickBot="1"/>
    <row r="8336" ht="18.75" customHeight="1" thickBot="1"/>
    <row r="8338" ht="18.75" customHeight="1" thickBot="1"/>
    <row r="8340" ht="18.75" customHeight="1" thickBot="1"/>
    <row r="8342" ht="18.75" customHeight="1" thickBot="1"/>
    <row r="8344" ht="18.75" customHeight="1" thickBot="1"/>
    <row r="8346" ht="18.75" customHeight="1" thickBot="1"/>
    <row r="8348" ht="18.75" customHeight="1" thickBot="1"/>
    <row r="8350" ht="18.75" customHeight="1" thickBot="1"/>
    <row r="8352" ht="18.75" customHeight="1" thickBot="1"/>
    <row r="8354" ht="18.75" customHeight="1" thickBot="1"/>
    <row r="8356" ht="18.75" customHeight="1" thickBot="1"/>
    <row r="8358" ht="18.75" customHeight="1" thickBot="1"/>
    <row r="8360" ht="18.75" customHeight="1" thickBot="1"/>
    <row r="8362" ht="18.75" customHeight="1" thickBot="1"/>
    <row r="8364" ht="18.75" customHeight="1" thickBot="1"/>
    <row r="8366" ht="18.75" customHeight="1" thickBot="1"/>
    <row r="8368" ht="18.75" customHeight="1" thickBot="1"/>
    <row r="8370" ht="18.75" customHeight="1" thickBot="1"/>
    <row r="8372" ht="18.75" customHeight="1" thickBot="1"/>
    <row r="8374" ht="18.75" customHeight="1" thickBot="1"/>
    <row r="8376" ht="18.75" customHeight="1" thickBot="1"/>
    <row r="8378" ht="18.75" customHeight="1" thickBot="1"/>
    <row r="8380" ht="18.75" customHeight="1" thickBot="1"/>
    <row r="8382" ht="18.75" customHeight="1" thickBot="1"/>
    <row r="8384" ht="18.75" customHeight="1" thickBot="1"/>
    <row r="8386" ht="18.75" customHeight="1" thickBot="1"/>
    <row r="8388" ht="18.75" customHeight="1" thickBot="1"/>
    <row r="8390" ht="18.75" customHeight="1" thickBot="1"/>
    <row r="8392" ht="18.75" customHeight="1" thickBot="1"/>
    <row r="8394" ht="18.75" customHeight="1" thickBot="1"/>
    <row r="8396" ht="18.75" customHeight="1" thickBot="1"/>
    <row r="8398" ht="18.75" customHeight="1" thickBot="1"/>
    <row r="8400" ht="18.75" customHeight="1" thickBot="1"/>
    <row r="8402" ht="18.75" customHeight="1" thickBot="1"/>
    <row r="8404" ht="18.75" customHeight="1" thickBot="1"/>
    <row r="8406" ht="18.75" customHeight="1" thickBot="1"/>
    <row r="8408" ht="18.75" customHeight="1" thickBot="1"/>
    <row r="8410" ht="18.75" customHeight="1" thickBot="1"/>
    <row r="8412" ht="18.75" customHeight="1" thickBot="1"/>
    <row r="8414" ht="18.75" customHeight="1" thickBot="1"/>
    <row r="8416" ht="18.75" customHeight="1" thickBot="1"/>
    <row r="8418" ht="18.75" customHeight="1" thickBot="1"/>
    <row r="8420" ht="18.75" customHeight="1" thickBot="1"/>
    <row r="8422" ht="18.75" customHeight="1" thickBot="1"/>
    <row r="8424" ht="18.75" customHeight="1" thickBot="1"/>
    <row r="8426" ht="18.75" customHeight="1" thickBot="1"/>
    <row r="8428" ht="18.75" customHeight="1" thickBot="1"/>
    <row r="8430" ht="18.75" customHeight="1" thickBot="1"/>
    <row r="8432" ht="18.75" customHeight="1" thickBot="1"/>
    <row r="8434" ht="18.75" customHeight="1" thickBot="1"/>
    <row r="8436" ht="18.75" customHeight="1" thickBot="1"/>
    <row r="8438" ht="18.75" customHeight="1" thickBot="1"/>
    <row r="8440" ht="18.75" customHeight="1" thickBot="1"/>
    <row r="8442" ht="18.75" customHeight="1" thickBot="1"/>
    <row r="8444" ht="18.75" customHeight="1" thickBot="1"/>
    <row r="8446" ht="18.75" customHeight="1" thickBot="1"/>
    <row r="8448" ht="18.75" customHeight="1" thickBot="1"/>
    <row r="8450" ht="18.75" customHeight="1" thickBot="1"/>
    <row r="8452" ht="18.75" customHeight="1" thickBot="1"/>
    <row r="8454" ht="18.75" customHeight="1" thickBot="1"/>
    <row r="8456" ht="18.75" customHeight="1" thickBot="1"/>
    <row r="8458" ht="18.75" customHeight="1" thickBot="1"/>
    <row r="8460" ht="18.75" customHeight="1" thickBot="1"/>
    <row r="8462" ht="18.75" customHeight="1" thickBot="1"/>
    <row r="8464" ht="18.75" customHeight="1" thickBot="1"/>
    <row r="8466" ht="18.75" customHeight="1" thickBot="1"/>
    <row r="8468" ht="18.75" customHeight="1" thickBot="1"/>
    <row r="8470" ht="18.75" customHeight="1" thickBot="1"/>
    <row r="8472" ht="18.75" customHeight="1" thickBot="1"/>
    <row r="8474" ht="18.75" customHeight="1" thickBot="1"/>
    <row r="8476" ht="18.75" customHeight="1" thickBot="1"/>
    <row r="8478" ht="18.75" customHeight="1" thickBot="1"/>
    <row r="8480" ht="18.75" customHeight="1" thickBot="1"/>
    <row r="8482" ht="18.75" customHeight="1" thickBot="1"/>
    <row r="8484" ht="18.75" customHeight="1" thickBot="1"/>
    <row r="8486" ht="18.75" customHeight="1" thickBot="1"/>
    <row r="8488" ht="18.75" customHeight="1" thickBot="1"/>
    <row r="8490" ht="18.75" customHeight="1" thickBot="1"/>
    <row r="8492" ht="18.75" customHeight="1" thickBot="1"/>
    <row r="8494" ht="18.75" customHeight="1" thickBot="1"/>
    <row r="8496" ht="18.75" customHeight="1" thickBot="1"/>
    <row r="8498" ht="18.75" customHeight="1" thickBot="1"/>
    <row r="8500" ht="18.75" customHeight="1" thickBot="1"/>
    <row r="8502" ht="18.75" customHeight="1" thickBot="1"/>
    <row r="8504" ht="18.75" customHeight="1" thickBot="1"/>
    <row r="8506" ht="18.75" customHeight="1" thickBot="1"/>
    <row r="8508" ht="18.75" customHeight="1" thickBot="1"/>
    <row r="8510" ht="18.75" customHeight="1" thickBot="1"/>
    <row r="8512" ht="18.75" customHeight="1" thickBot="1"/>
    <row r="8514" ht="18.75" customHeight="1" thickBot="1"/>
    <row r="8516" ht="18.75" customHeight="1" thickBot="1"/>
    <row r="8518" ht="18.75" customHeight="1" thickBot="1"/>
    <row r="8520" ht="18.75" customHeight="1" thickBot="1"/>
    <row r="8522" ht="18.75" customHeight="1" thickBot="1"/>
    <row r="8524" ht="18.75" customHeight="1" thickBot="1"/>
    <row r="8526" ht="18.75" customHeight="1" thickBot="1"/>
    <row r="8528" ht="18.75" customHeight="1" thickBot="1"/>
    <row r="8530" ht="18.75" customHeight="1" thickBot="1"/>
    <row r="8532" ht="18.75" customHeight="1" thickBot="1"/>
    <row r="8534" ht="18.75" customHeight="1" thickBot="1"/>
    <row r="8536" ht="18.75" customHeight="1" thickBot="1"/>
    <row r="8538" ht="18.75" customHeight="1" thickBot="1"/>
    <row r="8540" ht="18.75" customHeight="1" thickBot="1"/>
    <row r="8542" ht="18.75" customHeight="1" thickBot="1"/>
    <row r="8544" ht="18.75" customHeight="1" thickBot="1"/>
    <row r="8546" ht="18.75" customHeight="1" thickBot="1"/>
    <row r="8548" ht="18.75" customHeight="1" thickBot="1"/>
    <row r="8550" ht="18.75" customHeight="1" thickBot="1"/>
    <row r="8552" ht="18.75" customHeight="1" thickBot="1"/>
    <row r="8554" ht="18.75" customHeight="1" thickBot="1"/>
    <row r="8556" ht="18.75" customHeight="1" thickBot="1"/>
    <row r="8558" ht="18.75" customHeight="1" thickBot="1"/>
    <row r="8560" ht="18.75" customHeight="1" thickBot="1"/>
    <row r="8562" ht="18.75" customHeight="1" thickBot="1"/>
    <row r="8564" ht="18.75" customHeight="1" thickBot="1"/>
    <row r="8566" ht="18.75" customHeight="1" thickBot="1"/>
    <row r="8568" ht="18.75" customHeight="1" thickBot="1"/>
    <row r="8570" ht="18.75" customHeight="1" thickBot="1"/>
    <row r="8572" ht="18.75" customHeight="1" thickBot="1"/>
    <row r="8574" ht="18.75" customHeight="1" thickBot="1"/>
    <row r="8576" ht="18.75" customHeight="1" thickBot="1"/>
    <row r="8578" ht="18.75" customHeight="1" thickBot="1"/>
    <row r="8580" ht="18.75" customHeight="1" thickBot="1"/>
    <row r="8582" ht="18.75" customHeight="1" thickBot="1"/>
    <row r="8584" ht="18.75" customHeight="1" thickBot="1"/>
    <row r="8586" ht="18.75" customHeight="1" thickBot="1"/>
    <row r="8588" ht="18.75" customHeight="1" thickBot="1"/>
    <row r="8590" ht="18.75" customHeight="1" thickBot="1"/>
    <row r="8592" ht="18.75" customHeight="1" thickBot="1"/>
    <row r="8594" ht="18.75" customHeight="1" thickBot="1"/>
    <row r="8596" ht="18.75" customHeight="1" thickBot="1"/>
    <row r="8598" ht="18.75" customHeight="1" thickBot="1"/>
    <row r="8600" ht="18.75" customHeight="1" thickBot="1"/>
    <row r="8602" ht="18.75" customHeight="1" thickBot="1"/>
    <row r="8604" ht="18.75" customHeight="1" thickBot="1"/>
    <row r="8606" ht="18.75" customHeight="1" thickBot="1"/>
    <row r="8608" ht="18.75" customHeight="1" thickBot="1"/>
    <row r="8610" ht="18.75" customHeight="1" thickBot="1"/>
    <row r="8612" ht="18.75" customHeight="1" thickBot="1"/>
    <row r="8614" ht="18.75" customHeight="1" thickBot="1"/>
    <row r="8616" ht="18.75" customHeight="1" thickBot="1"/>
    <row r="8618" ht="18.75" customHeight="1" thickBot="1"/>
    <row r="8620" ht="18.75" customHeight="1" thickBot="1"/>
    <row r="8622" ht="18.75" customHeight="1" thickBot="1"/>
    <row r="8624" ht="18.75" customHeight="1" thickBot="1"/>
    <row r="8626" ht="18.75" customHeight="1" thickBot="1"/>
    <row r="8628" ht="18.75" customHeight="1" thickBot="1"/>
    <row r="8630" ht="18.75" customHeight="1" thickBot="1"/>
    <row r="8632" ht="18.75" customHeight="1" thickBot="1"/>
    <row r="8634" ht="18.75" customHeight="1" thickBot="1"/>
    <row r="8636" ht="18.75" customHeight="1" thickBot="1"/>
    <row r="8638" ht="18.75" customHeight="1" thickBot="1"/>
    <row r="8640" ht="18.75" customHeight="1" thickBot="1"/>
    <row r="8642" ht="18.75" customHeight="1" thickBot="1"/>
    <row r="8644" ht="18.75" customHeight="1" thickBot="1"/>
    <row r="8646" ht="18.75" customHeight="1" thickBot="1"/>
    <row r="8648" ht="18.75" customHeight="1" thickBot="1"/>
    <row r="8650" ht="18.75" customHeight="1" thickBot="1"/>
    <row r="8652" ht="18.75" customHeight="1" thickBot="1"/>
    <row r="8654" ht="18.75" customHeight="1" thickBot="1"/>
    <row r="8656" ht="18.75" customHeight="1" thickBot="1"/>
    <row r="8658" ht="18.75" customHeight="1" thickBot="1"/>
    <row r="8660" ht="18.75" customHeight="1" thickBot="1"/>
    <row r="8662" ht="18.75" customHeight="1" thickBot="1"/>
    <row r="8664" ht="18.75" customHeight="1" thickBot="1"/>
    <row r="8666" ht="18.75" customHeight="1" thickBot="1"/>
    <row r="8668" ht="18.75" customHeight="1" thickBot="1"/>
    <row r="8670" ht="18.75" customHeight="1" thickBot="1"/>
    <row r="8672" ht="18.75" customHeight="1" thickBot="1"/>
    <row r="8674" ht="18.75" customHeight="1" thickBot="1"/>
    <row r="8676" ht="18.75" customHeight="1" thickBot="1"/>
    <row r="8678" ht="18.75" customHeight="1" thickBot="1"/>
    <row r="8680" ht="18.75" customHeight="1" thickBot="1"/>
    <row r="8682" ht="18.75" customHeight="1" thickBot="1"/>
    <row r="8684" ht="18.75" customHeight="1" thickBot="1"/>
    <row r="8686" ht="18.75" customHeight="1" thickBot="1"/>
    <row r="8688" ht="18.75" customHeight="1" thickBot="1"/>
    <row r="8690" ht="18.75" customHeight="1" thickBot="1"/>
    <row r="8692" ht="18.75" customHeight="1" thickBot="1"/>
    <row r="8694" ht="18.75" customHeight="1" thickBot="1"/>
    <row r="8696" ht="18.75" customHeight="1" thickBot="1"/>
    <row r="8698" ht="18.75" customHeight="1" thickBot="1"/>
    <row r="8700" ht="18.75" customHeight="1" thickBot="1"/>
    <row r="8702" ht="18.75" customHeight="1" thickBot="1"/>
    <row r="8704" ht="18.75" customHeight="1" thickBot="1"/>
    <row r="8706" ht="18.75" customHeight="1" thickBot="1"/>
    <row r="8708" ht="18.75" customHeight="1" thickBot="1"/>
    <row r="8710" ht="18.75" customHeight="1" thickBot="1"/>
    <row r="8712" ht="18.75" customHeight="1" thickBot="1"/>
    <row r="8714" ht="18.75" customHeight="1" thickBot="1"/>
    <row r="8716" ht="18.75" customHeight="1" thickBot="1"/>
    <row r="8718" ht="18.75" customHeight="1" thickBot="1"/>
    <row r="8720" ht="18.75" customHeight="1" thickBot="1"/>
    <row r="8722" ht="18.75" customHeight="1" thickBot="1"/>
    <row r="8724" ht="18.75" customHeight="1" thickBot="1"/>
    <row r="8726" ht="18.75" customHeight="1" thickBot="1"/>
    <row r="8728" ht="18.75" customHeight="1" thickBot="1"/>
    <row r="8730" ht="18.75" customHeight="1" thickBot="1"/>
    <row r="8732" ht="18.75" customHeight="1" thickBot="1"/>
    <row r="8734" ht="18.75" customHeight="1" thickBot="1"/>
    <row r="8736" ht="18.75" customHeight="1" thickBot="1"/>
    <row r="8738" ht="18.75" customHeight="1" thickBot="1"/>
    <row r="8740" ht="18.75" customHeight="1" thickBot="1"/>
    <row r="8742" ht="18.75" customHeight="1" thickBot="1"/>
    <row r="8744" ht="18.75" customHeight="1" thickBot="1"/>
    <row r="8746" ht="18.75" customHeight="1" thickBot="1"/>
    <row r="8748" ht="18.75" customHeight="1" thickBot="1"/>
    <row r="8750" ht="18.75" customHeight="1" thickBot="1"/>
    <row r="8752" ht="18.75" customHeight="1" thickBot="1"/>
    <row r="8754" ht="18.75" customHeight="1" thickBot="1"/>
    <row r="8756" ht="18.75" customHeight="1" thickBot="1"/>
    <row r="8758" ht="18.75" customHeight="1" thickBot="1"/>
    <row r="8760" ht="18.75" customHeight="1" thickBot="1"/>
    <row r="8762" ht="18.75" customHeight="1" thickBot="1"/>
    <row r="8764" ht="18.75" customHeight="1" thickBot="1"/>
    <row r="8766" ht="18.75" customHeight="1" thickBot="1"/>
    <row r="8768" ht="18.75" customHeight="1" thickBot="1"/>
    <row r="8770" ht="18.75" customHeight="1" thickBot="1"/>
    <row r="8772" ht="18.75" customHeight="1" thickBot="1"/>
    <row r="8774" ht="18.75" customHeight="1" thickBot="1"/>
    <row r="8776" ht="18.75" customHeight="1" thickBot="1"/>
    <row r="8778" ht="18.75" customHeight="1" thickBot="1"/>
    <row r="8780" ht="18.75" customHeight="1" thickBot="1"/>
    <row r="8782" ht="18.75" customHeight="1" thickBot="1"/>
    <row r="8784" ht="18.75" customHeight="1" thickBot="1"/>
    <row r="8786" ht="18.75" customHeight="1" thickBot="1"/>
    <row r="8788" ht="18.75" customHeight="1" thickBot="1"/>
    <row r="8790" ht="18.75" customHeight="1" thickBot="1"/>
    <row r="8792" ht="18.75" customHeight="1" thickBot="1"/>
    <row r="8794" ht="18.75" customHeight="1" thickBot="1"/>
    <row r="8796" ht="18.75" customHeight="1" thickBot="1"/>
    <row r="8798" ht="18.75" customHeight="1" thickBot="1"/>
    <row r="8800" ht="18.75" customHeight="1" thickBot="1"/>
    <row r="8802" ht="18.75" customHeight="1" thickBot="1"/>
    <row r="8804" ht="18.75" customHeight="1" thickBot="1"/>
    <row r="8806" ht="18.75" customHeight="1" thickBot="1"/>
    <row r="8808" ht="18.75" customHeight="1" thickBot="1"/>
    <row r="8810" ht="18.75" customHeight="1" thickBot="1"/>
    <row r="8812" ht="18.75" customHeight="1" thickBot="1"/>
    <row r="8814" ht="18.75" customHeight="1" thickBot="1"/>
    <row r="8816" ht="18.75" customHeight="1" thickBot="1"/>
    <row r="8818" ht="18.75" customHeight="1" thickBot="1"/>
    <row r="8820" ht="18.75" customHeight="1" thickBot="1"/>
    <row r="8822" ht="18.75" customHeight="1" thickBot="1"/>
    <row r="8824" ht="18.75" customHeight="1" thickBot="1"/>
    <row r="8826" ht="18.75" customHeight="1" thickBot="1"/>
    <row r="8828" ht="18.75" customHeight="1" thickBot="1"/>
    <row r="8830" ht="18.75" customHeight="1" thickBot="1"/>
    <row r="8832" ht="18.75" customHeight="1" thickBot="1"/>
    <row r="8834" ht="18.75" customHeight="1" thickBot="1"/>
    <row r="8836" ht="18.75" customHeight="1" thickBot="1"/>
    <row r="8838" ht="18.75" customHeight="1" thickBot="1"/>
    <row r="8840" ht="18.75" customHeight="1" thickBot="1"/>
    <row r="8842" ht="18.75" customHeight="1" thickBot="1"/>
    <row r="8844" ht="18.75" customHeight="1" thickBot="1"/>
    <row r="8846" ht="18.75" customHeight="1" thickBot="1"/>
    <row r="8848" ht="18.75" customHeight="1" thickBot="1"/>
    <row r="8850" ht="18.75" customHeight="1" thickBot="1"/>
    <row r="8852" ht="18.75" customHeight="1" thickBot="1"/>
    <row r="8854" ht="18.75" customHeight="1" thickBot="1"/>
    <row r="8856" ht="18.75" customHeight="1" thickBot="1"/>
    <row r="8858" ht="18.75" customHeight="1" thickBot="1"/>
    <row r="8860" ht="18.75" customHeight="1" thickBot="1"/>
    <row r="8862" ht="18.75" customHeight="1" thickBot="1"/>
    <row r="8864" ht="18.75" customHeight="1" thickBot="1"/>
    <row r="8866" ht="18.75" customHeight="1" thickBot="1"/>
    <row r="8868" ht="18.75" customHeight="1" thickBot="1"/>
    <row r="8870" ht="18.75" customHeight="1" thickBot="1"/>
    <row r="8872" ht="18.75" customHeight="1" thickBot="1"/>
    <row r="8874" ht="18.75" customHeight="1" thickBot="1"/>
    <row r="8876" ht="18.75" customHeight="1" thickBot="1"/>
    <row r="8878" ht="18.75" customHeight="1" thickBot="1"/>
    <row r="8880" ht="18.75" customHeight="1" thickBot="1"/>
    <row r="8882" ht="18.75" customHeight="1" thickBot="1"/>
    <row r="8884" ht="18.75" customHeight="1" thickBot="1"/>
    <row r="8886" ht="18.75" customHeight="1" thickBot="1"/>
    <row r="8888" ht="18.75" customHeight="1" thickBot="1"/>
    <row r="8890" ht="18.75" customHeight="1" thickBot="1"/>
    <row r="8892" ht="18.75" customHeight="1" thickBot="1"/>
    <row r="8894" ht="18.75" customHeight="1" thickBot="1"/>
    <row r="8896" ht="18.75" customHeight="1" thickBot="1"/>
    <row r="8898" ht="18.75" customHeight="1" thickBot="1"/>
    <row r="8900" ht="18.75" customHeight="1" thickBot="1"/>
    <row r="8902" ht="18.75" customHeight="1" thickBot="1"/>
    <row r="8904" ht="18.75" customHeight="1" thickBot="1"/>
    <row r="8906" ht="18.75" customHeight="1" thickBot="1"/>
    <row r="8908" ht="18.75" customHeight="1" thickBot="1"/>
    <row r="8910" ht="18.75" customHeight="1" thickBot="1"/>
    <row r="8912" ht="18.75" customHeight="1" thickBot="1"/>
    <row r="8914" ht="18.75" customHeight="1" thickBot="1"/>
    <row r="8916" ht="18.75" customHeight="1" thickBot="1"/>
    <row r="8918" ht="18.75" customHeight="1" thickBot="1"/>
    <row r="8920" ht="18.75" customHeight="1" thickBot="1"/>
    <row r="8922" ht="18.75" customHeight="1" thickBot="1"/>
    <row r="8924" ht="18.75" customHeight="1" thickBot="1"/>
    <row r="8926" ht="18.75" customHeight="1" thickBot="1"/>
    <row r="8928" ht="18.75" customHeight="1" thickBot="1"/>
    <row r="8930" ht="18.75" customHeight="1" thickBot="1"/>
    <row r="8932" ht="18.75" customHeight="1" thickBot="1"/>
    <row r="8934" ht="18.75" customHeight="1" thickBot="1"/>
    <row r="8936" ht="18.75" customHeight="1" thickBot="1"/>
    <row r="8938" ht="18.75" customHeight="1" thickBot="1"/>
    <row r="8940" ht="18.75" customHeight="1" thickBot="1"/>
    <row r="8942" ht="18.75" customHeight="1" thickBot="1"/>
    <row r="8944" ht="18.75" customHeight="1" thickBot="1"/>
    <row r="8946" ht="18.75" customHeight="1" thickBot="1"/>
    <row r="8948" ht="18.75" customHeight="1" thickBot="1"/>
    <row r="8950" ht="18.75" customHeight="1" thickBot="1"/>
    <row r="8952" ht="18.75" customHeight="1" thickBot="1"/>
    <row r="8954" ht="18.75" customHeight="1" thickBot="1"/>
    <row r="8956" ht="18.75" customHeight="1" thickBot="1"/>
    <row r="8958" ht="18.75" customHeight="1" thickBot="1"/>
    <row r="8960" ht="18.75" customHeight="1" thickBot="1"/>
    <row r="8962" ht="18.75" customHeight="1" thickBot="1"/>
    <row r="8964" ht="18.75" customHeight="1" thickBot="1"/>
    <row r="8966" ht="18.75" customHeight="1" thickBot="1"/>
    <row r="8968" ht="18.75" customHeight="1" thickBot="1"/>
    <row r="8970" ht="18.75" customHeight="1" thickBot="1"/>
    <row r="8972" ht="18.75" customHeight="1" thickBot="1"/>
    <row r="8974" ht="18.75" customHeight="1" thickBot="1"/>
    <row r="8976" ht="18.75" customHeight="1" thickBot="1"/>
    <row r="8978" ht="18.75" customHeight="1" thickBot="1"/>
    <row r="8980" ht="18.75" customHeight="1" thickBot="1"/>
    <row r="8982" ht="18.75" customHeight="1" thickBot="1"/>
    <row r="8984" ht="18.75" customHeight="1" thickBot="1"/>
    <row r="8986" ht="18.75" customHeight="1" thickBot="1"/>
    <row r="8988" ht="18.75" customHeight="1" thickBot="1"/>
    <row r="8990" ht="18.75" customHeight="1" thickBot="1"/>
    <row r="8992" ht="18.75" customHeight="1" thickBot="1"/>
    <row r="8994" ht="18.75" customHeight="1" thickBot="1"/>
    <row r="8996" ht="18.75" customHeight="1" thickBot="1"/>
    <row r="8998" ht="18.75" customHeight="1" thickBot="1"/>
    <row r="9000" ht="18.75" customHeight="1" thickBot="1"/>
    <row r="9002" ht="18.75" customHeight="1" thickBot="1"/>
    <row r="9004" ht="18.75" customHeight="1" thickBot="1"/>
    <row r="9006" ht="18.75" customHeight="1" thickBot="1"/>
    <row r="9008" ht="18.75" customHeight="1" thickBot="1"/>
    <row r="9010" ht="18.75" customHeight="1" thickBot="1"/>
    <row r="9012" ht="18.75" customHeight="1" thickBot="1"/>
    <row r="9014" ht="18.75" customHeight="1" thickBot="1"/>
    <row r="9016" ht="18.75" customHeight="1" thickBot="1"/>
    <row r="9018" ht="18.75" customHeight="1" thickBot="1"/>
    <row r="9020" ht="18.75" customHeight="1" thickBot="1"/>
    <row r="9022" ht="18.75" customHeight="1" thickBot="1"/>
    <row r="9024" ht="18.75" customHeight="1" thickBot="1"/>
    <row r="9026" ht="18.75" customHeight="1" thickBot="1"/>
    <row r="9028" ht="18.75" customHeight="1" thickBot="1"/>
    <row r="9030" ht="18.75" customHeight="1" thickBot="1"/>
    <row r="9032" ht="18.75" customHeight="1" thickBot="1"/>
    <row r="9034" ht="18.75" customHeight="1" thickBot="1"/>
    <row r="9036" ht="18.75" customHeight="1" thickBot="1"/>
    <row r="9038" ht="18.75" customHeight="1" thickBot="1"/>
    <row r="9040" ht="18.75" customHeight="1" thickBot="1"/>
    <row r="9042" ht="18.75" customHeight="1" thickBot="1"/>
    <row r="9044" ht="18.75" customHeight="1" thickBot="1"/>
    <row r="9046" ht="18.75" customHeight="1" thickBot="1"/>
    <row r="9048" ht="18.75" customHeight="1" thickBot="1"/>
    <row r="9050" ht="18.75" customHeight="1" thickBot="1"/>
    <row r="9052" ht="18.75" customHeight="1" thickBot="1"/>
    <row r="9054" ht="18.75" customHeight="1" thickBot="1"/>
    <row r="9056" ht="18.75" customHeight="1" thickBot="1"/>
    <row r="9058" ht="18.75" customHeight="1" thickBot="1"/>
    <row r="9060" ht="18.75" customHeight="1" thickBot="1"/>
    <row r="9062" ht="18.75" customHeight="1" thickBot="1"/>
    <row r="9064" ht="18.75" customHeight="1" thickBot="1"/>
    <row r="9066" ht="18.75" customHeight="1" thickBot="1"/>
    <row r="9068" ht="18.75" customHeight="1" thickBot="1"/>
    <row r="9070" ht="18.75" customHeight="1" thickBot="1"/>
    <row r="9072" ht="18.75" customHeight="1" thickBot="1"/>
    <row r="9074" ht="18.75" customHeight="1" thickBot="1"/>
    <row r="9076" ht="18.75" customHeight="1" thickBot="1"/>
    <row r="9078" ht="18.75" customHeight="1" thickBot="1"/>
    <row r="9080" ht="18.75" customHeight="1" thickBot="1"/>
    <row r="9082" ht="18.75" customHeight="1" thickBot="1"/>
    <row r="9084" ht="18.75" customHeight="1" thickBot="1"/>
    <row r="9086" ht="18.75" customHeight="1" thickBot="1"/>
    <row r="9088" ht="18.75" customHeight="1" thickBot="1"/>
    <row r="9090" ht="18.75" customHeight="1" thickBot="1"/>
    <row r="9092" ht="18.75" customHeight="1" thickBot="1"/>
    <row r="9094" ht="18.75" customHeight="1" thickBot="1"/>
    <row r="9096" ht="18.75" customHeight="1" thickBot="1"/>
    <row r="9098" ht="18.75" customHeight="1" thickBot="1"/>
    <row r="9100" ht="18.75" customHeight="1" thickBot="1"/>
    <row r="9102" ht="18.75" customHeight="1" thickBot="1"/>
    <row r="9104" ht="18.75" customHeight="1" thickBot="1"/>
    <row r="9106" ht="18.75" customHeight="1" thickBot="1"/>
    <row r="9108" ht="18.75" customHeight="1" thickBot="1"/>
    <row r="9110" ht="18.75" customHeight="1" thickBot="1"/>
    <row r="9112" ht="18.75" customHeight="1" thickBot="1"/>
    <row r="9114" ht="18.75" customHeight="1" thickBot="1"/>
    <row r="9116" ht="18.75" customHeight="1" thickBot="1"/>
    <row r="9118" ht="18.75" customHeight="1" thickBot="1"/>
    <row r="9120" ht="18.75" customHeight="1" thickBot="1"/>
    <row r="9122" ht="18.75" customHeight="1" thickBot="1"/>
    <row r="9124" ht="18.75" customHeight="1" thickBot="1"/>
    <row r="9126" ht="18.75" customHeight="1" thickBot="1"/>
    <row r="9128" ht="18.75" customHeight="1" thickBot="1"/>
    <row r="9130" ht="18.75" customHeight="1" thickBot="1"/>
    <row r="9132" ht="18.75" customHeight="1" thickBot="1"/>
    <row r="9134" ht="18.75" customHeight="1" thickBot="1"/>
    <row r="9136" ht="18.75" customHeight="1" thickBot="1"/>
    <row r="9138" ht="18.75" customHeight="1" thickBot="1"/>
    <row r="9140" ht="18.75" customHeight="1" thickBot="1"/>
    <row r="9142" ht="18.75" customHeight="1" thickBot="1"/>
    <row r="9144" ht="18.75" customHeight="1" thickBot="1"/>
    <row r="9146" ht="18.75" customHeight="1" thickBot="1"/>
    <row r="9148" ht="18.75" customHeight="1" thickBot="1"/>
    <row r="9150" ht="18.75" customHeight="1" thickBot="1"/>
    <row r="9152" ht="18.75" customHeight="1" thickBot="1"/>
    <row r="9154" ht="18.75" customHeight="1" thickBot="1"/>
    <row r="9156" ht="18.75" customHeight="1" thickBot="1"/>
    <row r="9158" ht="18.75" customHeight="1" thickBot="1"/>
    <row r="9160" ht="18.75" customHeight="1" thickBot="1"/>
    <row r="9162" ht="18.75" customHeight="1" thickBot="1"/>
    <row r="9164" ht="18.75" customHeight="1" thickBot="1"/>
    <row r="9166" ht="18.75" customHeight="1" thickBot="1"/>
    <row r="9168" ht="18.75" customHeight="1" thickBot="1"/>
    <row r="9170" ht="18.75" customHeight="1" thickBot="1"/>
    <row r="9172" ht="18.75" customHeight="1" thickBot="1"/>
    <row r="9174" ht="18.75" customHeight="1" thickBot="1"/>
    <row r="9176" ht="18.75" customHeight="1" thickBot="1"/>
    <row r="9178" ht="18.75" customHeight="1" thickBot="1"/>
    <row r="9180" ht="18.75" customHeight="1" thickBot="1"/>
    <row r="9182" ht="18.75" customHeight="1" thickBot="1"/>
    <row r="9184" ht="18.75" customHeight="1" thickBot="1"/>
    <row r="9186" ht="18.75" customHeight="1" thickBot="1"/>
    <row r="9188" ht="18.75" customHeight="1" thickBot="1"/>
    <row r="9190" ht="18.75" customHeight="1" thickBot="1"/>
    <row r="9192" ht="18.75" customHeight="1" thickBot="1"/>
    <row r="9194" ht="18.75" customHeight="1" thickBot="1"/>
    <row r="9196" ht="18.75" customHeight="1" thickBot="1"/>
    <row r="9198" ht="18.75" customHeight="1" thickBot="1"/>
    <row r="9200" ht="18.75" customHeight="1" thickBot="1"/>
    <row r="9202" ht="18.75" customHeight="1" thickBot="1"/>
    <row r="9204" ht="18.75" customHeight="1" thickBot="1"/>
    <row r="9206" ht="18.75" customHeight="1" thickBot="1"/>
    <row r="9208" ht="18.75" customHeight="1" thickBot="1"/>
    <row r="9210" ht="18.75" customHeight="1" thickBot="1"/>
    <row r="9212" ht="18.75" customHeight="1" thickBot="1"/>
    <row r="9214" ht="18.75" customHeight="1" thickBot="1"/>
    <row r="9216" ht="18.75" customHeight="1" thickBot="1"/>
    <row r="9218" ht="18.75" customHeight="1" thickBot="1"/>
    <row r="9220" ht="18.75" customHeight="1" thickBot="1"/>
    <row r="9222" ht="18.75" customHeight="1" thickBot="1"/>
    <row r="9224" ht="18.75" customHeight="1" thickBot="1"/>
    <row r="9226" ht="18.75" customHeight="1" thickBot="1"/>
    <row r="9228" ht="18.75" customHeight="1" thickBot="1"/>
    <row r="9230" ht="18.75" customHeight="1" thickBot="1"/>
    <row r="9232" ht="18.75" customHeight="1" thickBot="1"/>
    <row r="9234" ht="18.75" customHeight="1" thickBot="1"/>
    <row r="9236" ht="18.75" customHeight="1" thickBot="1"/>
    <row r="9238" ht="18.75" customHeight="1" thickBot="1"/>
    <row r="9240" ht="18.75" customHeight="1" thickBot="1"/>
    <row r="9242" ht="18.75" customHeight="1" thickBot="1"/>
    <row r="9244" ht="18.75" customHeight="1" thickBot="1"/>
    <row r="9246" ht="18.75" customHeight="1" thickBot="1"/>
    <row r="9248" ht="18.75" customHeight="1" thickBot="1"/>
    <row r="9250" ht="18.75" customHeight="1" thickBot="1"/>
    <row r="9252" ht="18.75" customHeight="1" thickBot="1"/>
    <row r="9254" ht="18.75" customHeight="1" thickBot="1"/>
    <row r="9256" ht="18.75" customHeight="1" thickBot="1"/>
    <row r="9258" ht="18.75" customHeight="1" thickBot="1"/>
    <row r="9260" ht="18.75" customHeight="1" thickBot="1"/>
    <row r="9262" ht="18.75" customHeight="1" thickBot="1"/>
    <row r="9264" ht="18.75" customHeight="1" thickBot="1"/>
    <row r="9266" ht="18.75" customHeight="1" thickBot="1"/>
    <row r="9268" ht="18.75" customHeight="1" thickBot="1"/>
    <row r="9270" ht="18.75" customHeight="1" thickBot="1"/>
    <row r="9272" ht="18.75" customHeight="1" thickBot="1"/>
    <row r="9274" ht="18.75" customHeight="1" thickBot="1"/>
    <row r="9276" ht="18.75" customHeight="1" thickBot="1"/>
    <row r="9278" ht="18.75" customHeight="1" thickBot="1"/>
    <row r="9280" ht="18.75" customHeight="1" thickBot="1"/>
    <row r="9282" ht="18.75" customHeight="1" thickBot="1"/>
    <row r="9284" ht="18.75" customHeight="1" thickBot="1"/>
    <row r="9286" ht="18.75" customHeight="1" thickBot="1"/>
    <row r="9288" ht="18.75" customHeight="1" thickBot="1"/>
    <row r="9290" ht="18.75" customHeight="1" thickBot="1"/>
    <row r="9292" ht="18.75" customHeight="1" thickBot="1"/>
    <row r="9294" ht="18.75" customHeight="1" thickBot="1"/>
    <row r="9296" ht="18.75" customHeight="1" thickBot="1"/>
    <row r="9298" ht="18.75" customHeight="1" thickBot="1"/>
    <row r="9300" ht="18.75" customHeight="1" thickBot="1"/>
    <row r="9302" ht="18.75" customHeight="1" thickBot="1"/>
    <row r="9304" ht="18.75" customHeight="1" thickBot="1"/>
    <row r="9306" ht="18.75" customHeight="1" thickBot="1"/>
    <row r="9308" ht="18.75" customHeight="1" thickBot="1"/>
    <row r="9310" ht="18.75" customHeight="1" thickBot="1"/>
    <row r="9312" ht="18.75" customHeight="1" thickBot="1"/>
    <row r="9314" ht="18.75" customHeight="1" thickBot="1"/>
    <row r="9316" ht="18.75" customHeight="1" thickBot="1"/>
    <row r="9318" ht="18.75" customHeight="1" thickBot="1"/>
    <row r="9320" ht="18.75" customHeight="1" thickBot="1"/>
    <row r="9322" ht="18.75" customHeight="1" thickBot="1"/>
    <row r="9324" ht="18.75" customHeight="1" thickBot="1"/>
    <row r="9326" ht="18.75" customHeight="1" thickBot="1"/>
    <row r="9328" ht="18.75" customHeight="1" thickBot="1"/>
    <row r="9330" ht="18.75" customHeight="1" thickBot="1"/>
    <row r="9332" ht="18.75" customHeight="1" thickBot="1"/>
    <row r="9334" ht="18.75" customHeight="1" thickBot="1"/>
    <row r="9336" ht="18.75" customHeight="1" thickBot="1"/>
    <row r="9338" ht="18.75" customHeight="1" thickBot="1"/>
    <row r="9340" ht="18.75" customHeight="1" thickBot="1"/>
    <row r="9342" ht="18.75" customHeight="1" thickBot="1"/>
    <row r="9344" ht="18.75" customHeight="1" thickBot="1"/>
    <row r="9346" ht="18.75" customHeight="1" thickBot="1"/>
    <row r="9348" ht="18.75" customHeight="1" thickBot="1"/>
    <row r="9350" ht="18.75" customHeight="1" thickBot="1"/>
    <row r="9352" ht="18.75" customHeight="1" thickBot="1"/>
    <row r="9354" ht="18.75" customHeight="1" thickBot="1"/>
    <row r="9356" ht="18.75" customHeight="1" thickBot="1"/>
    <row r="9358" ht="18.75" customHeight="1" thickBot="1"/>
    <row r="9360" ht="18.75" customHeight="1" thickBot="1"/>
    <row r="9362" ht="18.75" customHeight="1" thickBot="1"/>
    <row r="9364" ht="18.75" customHeight="1" thickBot="1"/>
    <row r="9366" ht="18.75" customHeight="1" thickBot="1"/>
    <row r="9368" ht="18.75" customHeight="1" thickBot="1"/>
    <row r="9370" ht="18.75" customHeight="1" thickBot="1"/>
    <row r="9372" ht="18.75" customHeight="1" thickBot="1"/>
    <row r="9374" ht="18.75" customHeight="1" thickBot="1"/>
    <row r="9376" ht="18.75" customHeight="1" thickBot="1"/>
    <row r="9378" ht="18.75" customHeight="1" thickBot="1"/>
    <row r="9380" ht="18.75" customHeight="1" thickBot="1"/>
    <row r="9382" ht="18.75" customHeight="1" thickBot="1"/>
    <row r="9384" ht="18.75" customHeight="1" thickBot="1"/>
    <row r="9386" ht="18.75" customHeight="1" thickBot="1"/>
    <row r="9388" ht="18.75" customHeight="1" thickBot="1"/>
    <row r="9390" ht="18.75" customHeight="1" thickBot="1"/>
    <row r="9392" ht="18.75" customHeight="1" thickBot="1"/>
    <row r="9394" ht="18.75" customHeight="1" thickBot="1"/>
    <row r="9396" ht="18.75" customHeight="1" thickBot="1"/>
    <row r="9398" ht="18.75" customHeight="1" thickBot="1"/>
    <row r="9400" ht="18.75" customHeight="1" thickBot="1"/>
    <row r="9402" ht="18.75" customHeight="1" thickBot="1"/>
    <row r="9404" ht="18.75" customHeight="1" thickBot="1"/>
    <row r="9406" ht="18.75" customHeight="1" thickBot="1"/>
    <row r="9408" ht="18.75" customHeight="1" thickBot="1"/>
    <row r="9410" ht="18.75" customHeight="1" thickBot="1"/>
    <row r="9412" ht="18.75" customHeight="1" thickBot="1"/>
    <row r="9414" ht="18.75" customHeight="1" thickBot="1"/>
    <row r="9416" ht="18.75" customHeight="1" thickBot="1"/>
    <row r="9418" ht="18.75" customHeight="1" thickBot="1"/>
    <row r="9420" ht="18.75" customHeight="1" thickBot="1"/>
    <row r="9422" ht="18.75" customHeight="1" thickBot="1"/>
    <row r="9424" ht="18.75" customHeight="1" thickBot="1"/>
    <row r="9426" ht="18.75" customHeight="1" thickBot="1"/>
    <row r="9428" ht="18.75" customHeight="1" thickBot="1"/>
    <row r="9430" ht="18.75" customHeight="1" thickBot="1"/>
    <row r="9432" ht="18.75" customHeight="1" thickBot="1"/>
    <row r="9434" ht="18.75" customHeight="1" thickBot="1"/>
    <row r="9436" ht="18.75" customHeight="1" thickBot="1"/>
    <row r="9438" ht="18.75" customHeight="1" thickBot="1"/>
    <row r="9440" ht="18.75" customHeight="1" thickBot="1"/>
    <row r="9442" ht="18.75" customHeight="1" thickBot="1"/>
    <row r="9444" ht="18.75" customHeight="1" thickBot="1"/>
    <row r="9446" ht="18.75" customHeight="1" thickBot="1"/>
    <row r="9448" ht="18.75" customHeight="1" thickBot="1"/>
    <row r="9450" ht="18.75" customHeight="1" thickBot="1"/>
    <row r="9452" ht="18.75" customHeight="1" thickBot="1"/>
    <row r="9454" ht="18.75" customHeight="1" thickBot="1"/>
    <row r="9456" ht="18.75" customHeight="1" thickBot="1"/>
    <row r="9458" ht="18.75" customHeight="1" thickBot="1"/>
    <row r="9460" ht="18.75" customHeight="1" thickBot="1"/>
    <row r="9462" ht="18.75" customHeight="1" thickBot="1"/>
    <row r="9464" ht="18.75" customHeight="1" thickBot="1"/>
    <row r="9466" ht="18.75" customHeight="1" thickBot="1"/>
    <row r="9468" ht="18.75" customHeight="1" thickBot="1"/>
    <row r="9470" ht="18.75" customHeight="1" thickBot="1"/>
    <row r="9472" ht="18.75" customHeight="1" thickBot="1"/>
    <row r="9474" ht="18.75" customHeight="1" thickBot="1"/>
    <row r="9476" ht="18.75" customHeight="1" thickBot="1"/>
    <row r="9478" ht="18.75" customHeight="1" thickBot="1"/>
    <row r="9480" ht="18.75" customHeight="1" thickBot="1"/>
    <row r="9482" ht="18.75" customHeight="1" thickBot="1"/>
    <row r="9484" ht="18.75" customHeight="1" thickBot="1"/>
    <row r="9486" ht="18.75" customHeight="1" thickBot="1"/>
    <row r="9488" ht="18.75" customHeight="1" thickBot="1"/>
    <row r="9490" ht="18.75" customHeight="1" thickBot="1"/>
    <row r="9492" ht="18.75" customHeight="1" thickBot="1"/>
    <row r="9494" ht="18.75" customHeight="1" thickBot="1"/>
    <row r="9496" ht="18.75" customHeight="1" thickBot="1"/>
    <row r="9498" ht="18.75" customHeight="1" thickBot="1"/>
    <row r="9500" ht="18.75" customHeight="1" thickBot="1"/>
    <row r="9502" ht="18.75" customHeight="1" thickBot="1"/>
    <row r="9504" ht="18.75" customHeight="1" thickBot="1"/>
    <row r="9506" ht="18.75" customHeight="1" thickBot="1"/>
    <row r="9508" ht="18.75" customHeight="1" thickBot="1"/>
    <row r="9510" ht="18.75" customHeight="1" thickBot="1"/>
    <row r="9512" ht="18.75" customHeight="1" thickBot="1"/>
    <row r="9514" ht="18.75" customHeight="1" thickBot="1"/>
    <row r="9516" ht="18.75" customHeight="1" thickBot="1"/>
    <row r="9518" ht="18.75" customHeight="1" thickBot="1"/>
    <row r="9520" ht="18.75" customHeight="1" thickBot="1"/>
    <row r="9522" ht="18.75" customHeight="1" thickBot="1"/>
    <row r="9524" ht="18.75" customHeight="1" thickBot="1"/>
    <row r="9526" ht="18.75" customHeight="1" thickBot="1"/>
    <row r="9528" ht="18.75" customHeight="1" thickBot="1"/>
    <row r="9530" ht="18.75" customHeight="1" thickBot="1"/>
    <row r="9532" ht="18.75" customHeight="1" thickBot="1"/>
    <row r="9534" ht="18.75" customHeight="1" thickBot="1"/>
    <row r="9536" ht="18.75" customHeight="1" thickBot="1"/>
    <row r="9538" ht="18.75" customHeight="1" thickBot="1"/>
    <row r="9540" ht="18.75" customHeight="1" thickBot="1"/>
    <row r="9542" ht="18.75" customHeight="1" thickBot="1"/>
    <row r="9544" ht="18.75" customHeight="1" thickBot="1"/>
    <row r="9546" ht="18.75" customHeight="1" thickBot="1"/>
    <row r="9548" ht="18.75" customHeight="1" thickBot="1"/>
    <row r="9550" ht="18.75" customHeight="1" thickBot="1"/>
    <row r="9552" ht="18.75" customHeight="1" thickBot="1"/>
    <row r="9554" ht="18.75" customHeight="1" thickBot="1"/>
    <row r="9556" ht="18.75" customHeight="1" thickBot="1"/>
    <row r="9558" ht="18.75" customHeight="1" thickBot="1"/>
    <row r="9560" ht="18.75" customHeight="1" thickBot="1"/>
    <row r="9562" ht="18.75" customHeight="1" thickBot="1"/>
    <row r="9564" ht="18.75" customHeight="1" thickBot="1"/>
    <row r="9566" ht="18.75" customHeight="1" thickBot="1"/>
    <row r="9568" ht="18.75" customHeight="1" thickBot="1"/>
    <row r="9570" ht="18.75" customHeight="1" thickBot="1"/>
    <row r="9572" ht="18.75" customHeight="1" thickBot="1"/>
    <row r="9574" ht="18.75" customHeight="1" thickBot="1"/>
    <row r="9576" ht="18.75" customHeight="1" thickBot="1"/>
    <row r="9578" ht="18.75" customHeight="1" thickBot="1"/>
    <row r="9580" ht="18.75" customHeight="1" thickBot="1"/>
    <row r="9582" ht="18.75" customHeight="1" thickBot="1"/>
    <row r="9584" ht="18.75" customHeight="1" thickBot="1"/>
    <row r="9586" ht="18.75" customHeight="1" thickBot="1"/>
    <row r="9588" ht="18.75" customHeight="1" thickBot="1"/>
    <row r="9590" ht="18.75" customHeight="1" thickBot="1"/>
    <row r="9592" ht="18.75" customHeight="1" thickBot="1"/>
    <row r="9594" ht="18.75" customHeight="1" thickBot="1"/>
    <row r="9596" ht="18.75" customHeight="1" thickBot="1"/>
    <row r="9598" ht="18.75" customHeight="1" thickBot="1"/>
    <row r="9600" ht="18.75" customHeight="1" thickBot="1"/>
    <row r="9602" ht="18.75" customHeight="1" thickBot="1"/>
    <row r="9604" ht="18.75" customHeight="1" thickBot="1"/>
    <row r="9606" ht="18.75" customHeight="1" thickBot="1"/>
    <row r="9608" ht="18.75" customHeight="1" thickBot="1"/>
    <row r="9610" ht="18.75" customHeight="1" thickBot="1"/>
    <row r="9612" ht="18.75" customHeight="1" thickBot="1"/>
    <row r="9614" ht="18.75" customHeight="1" thickBot="1"/>
    <row r="9616" ht="18.75" customHeight="1" thickBot="1"/>
    <row r="9618" ht="18.75" customHeight="1" thickBot="1"/>
    <row r="9620" ht="18.75" customHeight="1" thickBot="1"/>
    <row r="9622" ht="18.75" customHeight="1" thickBot="1"/>
    <row r="9624" ht="18.75" customHeight="1" thickBot="1"/>
    <row r="9626" ht="18.75" customHeight="1" thickBot="1"/>
    <row r="9628" ht="18.75" customHeight="1" thickBot="1"/>
    <row r="9630" ht="18.75" customHeight="1" thickBot="1"/>
    <row r="9632" ht="18.75" customHeight="1" thickBot="1"/>
    <row r="9634" ht="18.75" customHeight="1" thickBot="1"/>
    <row r="9636" ht="18.75" customHeight="1" thickBot="1"/>
    <row r="9638" ht="18.75" customHeight="1" thickBot="1"/>
    <row r="9640" ht="18.75" customHeight="1" thickBot="1"/>
    <row r="9642" ht="18.75" customHeight="1" thickBot="1"/>
    <row r="9644" ht="18.75" customHeight="1" thickBot="1"/>
    <row r="9646" ht="18.75" customHeight="1" thickBot="1"/>
    <row r="9648" ht="18.75" customHeight="1" thickBot="1"/>
    <row r="9650" ht="18.75" customHeight="1" thickBot="1"/>
    <row r="9652" ht="18.75" customHeight="1" thickBot="1"/>
    <row r="9654" ht="18.75" customHeight="1" thickBot="1"/>
    <row r="9656" ht="18.75" customHeight="1" thickBot="1"/>
    <row r="9658" ht="18.75" customHeight="1" thickBot="1"/>
    <row r="9660" ht="18.75" customHeight="1" thickBot="1"/>
    <row r="9662" ht="18.75" customHeight="1" thickBot="1"/>
    <row r="9664" ht="18.75" customHeight="1" thickBot="1"/>
    <row r="9666" ht="18.75" customHeight="1" thickBot="1"/>
    <row r="9668" ht="18.75" customHeight="1" thickBot="1"/>
    <row r="9670" ht="18.75" customHeight="1" thickBot="1"/>
    <row r="9672" ht="18.75" customHeight="1" thickBot="1"/>
    <row r="9674" ht="18.75" customHeight="1" thickBot="1"/>
    <row r="9676" ht="18.75" customHeight="1" thickBot="1"/>
    <row r="9678" ht="18.75" customHeight="1" thickBot="1"/>
    <row r="9680" ht="18.75" customHeight="1" thickBot="1"/>
    <row r="9682" ht="18.75" customHeight="1" thickBot="1"/>
    <row r="9684" ht="18.75" customHeight="1" thickBot="1"/>
    <row r="9686" ht="18.75" customHeight="1" thickBot="1"/>
    <row r="9688" ht="18.75" customHeight="1" thickBot="1"/>
    <row r="9690" ht="18.75" customHeight="1" thickBot="1"/>
    <row r="9692" ht="18.75" customHeight="1" thickBot="1"/>
    <row r="9694" ht="18.75" customHeight="1" thickBot="1"/>
    <row r="9696" ht="18.75" customHeight="1" thickBot="1"/>
    <row r="9698" ht="18.75" customHeight="1" thickBot="1"/>
    <row r="9700" ht="18.75" customHeight="1" thickBot="1"/>
    <row r="9702" ht="18.75" customHeight="1" thickBot="1"/>
    <row r="9704" ht="18.75" customHeight="1" thickBot="1"/>
    <row r="9706" ht="18.75" customHeight="1" thickBot="1"/>
    <row r="9708" ht="18.75" customHeight="1" thickBot="1"/>
    <row r="9710" ht="18.75" customHeight="1" thickBot="1"/>
    <row r="9712" ht="18.75" customHeight="1" thickBot="1"/>
    <row r="9714" ht="18.75" customHeight="1" thickBot="1"/>
    <row r="9716" ht="18.75" customHeight="1" thickBot="1"/>
    <row r="9718" ht="18.75" customHeight="1" thickBot="1"/>
    <row r="9720" ht="18.75" customHeight="1" thickBot="1"/>
    <row r="9722" ht="18.75" customHeight="1" thickBot="1"/>
    <row r="9724" ht="18.75" customHeight="1" thickBot="1"/>
    <row r="9726" ht="18.75" customHeight="1" thickBot="1"/>
    <row r="9728" ht="18.75" customHeight="1" thickBot="1"/>
    <row r="9730" ht="18.75" customHeight="1" thickBot="1"/>
    <row r="9732" ht="18.75" customHeight="1" thickBot="1"/>
    <row r="9734" ht="18.75" customHeight="1" thickBot="1"/>
    <row r="9736" ht="18.75" customHeight="1" thickBot="1"/>
    <row r="9738" ht="18.75" customHeight="1" thickBot="1"/>
    <row r="9740" ht="18.75" customHeight="1" thickBot="1"/>
    <row r="9742" ht="18.75" customHeight="1" thickBot="1"/>
    <row r="9744" ht="18.75" customHeight="1" thickBot="1"/>
    <row r="9746" ht="18.75" customHeight="1" thickBot="1"/>
    <row r="9748" ht="18.75" customHeight="1" thickBot="1"/>
    <row r="9750" ht="18.75" customHeight="1" thickBot="1"/>
    <row r="9752" ht="18.75" customHeight="1" thickBot="1"/>
    <row r="9754" ht="18.75" customHeight="1" thickBot="1"/>
    <row r="9756" ht="18.75" customHeight="1" thickBot="1"/>
    <row r="9758" ht="18.75" customHeight="1" thickBot="1"/>
    <row r="9760" ht="18.75" customHeight="1" thickBot="1"/>
    <row r="9762" ht="18.75" customHeight="1" thickBot="1"/>
    <row r="9764" ht="18.75" customHeight="1" thickBot="1"/>
    <row r="9766" ht="18.75" customHeight="1" thickBot="1"/>
    <row r="9768" ht="18.75" customHeight="1" thickBot="1"/>
    <row r="9770" ht="18.75" customHeight="1" thickBot="1"/>
    <row r="9772" ht="18.75" customHeight="1" thickBot="1"/>
    <row r="9774" ht="18.75" customHeight="1" thickBot="1"/>
    <row r="9776" ht="18.75" customHeight="1" thickBot="1"/>
    <row r="9778" ht="18.75" customHeight="1" thickBot="1"/>
    <row r="9780" ht="18.75" customHeight="1" thickBot="1"/>
    <row r="9782" ht="18.75" customHeight="1" thickBot="1"/>
    <row r="9784" ht="18.75" customHeight="1" thickBot="1"/>
    <row r="9786" ht="18.75" customHeight="1" thickBot="1"/>
    <row r="9788" ht="18.75" customHeight="1" thickBot="1"/>
    <row r="9790" ht="18.75" customHeight="1" thickBot="1"/>
    <row r="9792" ht="18.75" customHeight="1" thickBot="1"/>
    <row r="9794" ht="18.75" customHeight="1" thickBot="1"/>
    <row r="9796" ht="18.75" customHeight="1" thickBot="1"/>
    <row r="9798" ht="18.75" customHeight="1" thickBot="1"/>
    <row r="9800" ht="18.75" customHeight="1" thickBot="1"/>
    <row r="9802" ht="18.75" customHeight="1" thickBot="1"/>
    <row r="9804" ht="18.75" customHeight="1" thickBot="1"/>
    <row r="9806" ht="18.75" customHeight="1" thickBot="1"/>
    <row r="9808" ht="18.75" customHeight="1" thickBot="1"/>
    <row r="9810" ht="18.75" customHeight="1" thickBot="1"/>
    <row r="9812" ht="18.75" customHeight="1" thickBot="1"/>
    <row r="9814" ht="18.75" customHeight="1" thickBot="1"/>
    <row r="9816" ht="18.75" customHeight="1" thickBot="1"/>
    <row r="9818" ht="18.75" customHeight="1" thickBot="1"/>
    <row r="9820" ht="18.75" customHeight="1" thickBot="1"/>
    <row r="9822" ht="18.75" customHeight="1" thickBot="1"/>
    <row r="9824" ht="18.75" customHeight="1" thickBot="1"/>
    <row r="9826" ht="18.75" customHeight="1" thickBot="1"/>
    <row r="9828" ht="18.75" customHeight="1" thickBot="1"/>
    <row r="9830" ht="18.75" customHeight="1" thickBot="1"/>
    <row r="9832" ht="18.75" customHeight="1" thickBot="1"/>
    <row r="9834" ht="18.75" customHeight="1" thickBot="1"/>
    <row r="9836" ht="18.75" customHeight="1" thickBot="1"/>
    <row r="9838" ht="18.75" customHeight="1" thickBot="1"/>
    <row r="9840" ht="18.75" customHeight="1" thickBot="1"/>
    <row r="9842" ht="18.75" customHeight="1" thickBot="1"/>
    <row r="9844" ht="18.75" customHeight="1" thickBot="1"/>
    <row r="9846" ht="18.75" customHeight="1" thickBot="1"/>
    <row r="9848" ht="18.75" customHeight="1" thickBot="1"/>
    <row r="9850" ht="18.75" customHeight="1" thickBot="1"/>
    <row r="9852" ht="18.75" customHeight="1" thickBot="1"/>
    <row r="9854" ht="18.75" customHeight="1" thickBot="1"/>
    <row r="9856" ht="18.75" customHeight="1" thickBot="1"/>
    <row r="9858" ht="18.75" customHeight="1" thickBot="1"/>
    <row r="9860" ht="18.75" customHeight="1" thickBot="1"/>
    <row r="9862" ht="18.75" customHeight="1" thickBot="1"/>
    <row r="9864" ht="18.75" customHeight="1" thickBot="1"/>
    <row r="9866" ht="18.75" customHeight="1" thickBot="1"/>
    <row r="9868" ht="18.75" customHeight="1" thickBot="1"/>
    <row r="9870" ht="18.75" customHeight="1" thickBot="1"/>
    <row r="9872" ht="18.75" customHeight="1" thickBot="1"/>
    <row r="9874" ht="18.75" customHeight="1" thickBot="1"/>
    <row r="9876" ht="18.75" customHeight="1" thickBot="1"/>
    <row r="9878" ht="18.75" customHeight="1" thickBot="1"/>
    <row r="9880" ht="18.75" customHeight="1" thickBot="1"/>
    <row r="9882" ht="18.75" customHeight="1" thickBot="1"/>
    <row r="9884" ht="18.75" customHeight="1" thickBot="1"/>
    <row r="9886" ht="18.75" customHeight="1" thickBot="1"/>
    <row r="9888" ht="18.75" customHeight="1" thickBot="1"/>
    <row r="9890" ht="18.75" customHeight="1" thickBot="1"/>
    <row r="9892" ht="18.75" customHeight="1" thickBot="1"/>
    <row r="9894" ht="18.75" customHeight="1" thickBot="1"/>
    <row r="9896" ht="18.75" customHeight="1" thickBot="1"/>
    <row r="9898" ht="18.75" customHeight="1" thickBot="1"/>
    <row r="9900" ht="18.75" customHeight="1" thickBot="1"/>
    <row r="9902" ht="18.75" customHeight="1" thickBot="1"/>
    <row r="9904" ht="18.75" customHeight="1" thickBot="1"/>
    <row r="9906" ht="18.75" customHeight="1" thickBot="1"/>
    <row r="9908" ht="18.75" customHeight="1" thickBot="1"/>
    <row r="9910" ht="18.75" customHeight="1" thickBot="1"/>
    <row r="9912" ht="18.75" customHeight="1" thickBot="1"/>
    <row r="9914" ht="18.75" customHeight="1" thickBot="1"/>
    <row r="9916" ht="18.75" customHeight="1" thickBot="1"/>
    <row r="9918" ht="18.75" customHeight="1" thickBot="1"/>
    <row r="9920" ht="18.75" customHeight="1" thickBot="1"/>
    <row r="9922" ht="18.75" customHeight="1" thickBot="1"/>
    <row r="9924" ht="18.75" customHeight="1" thickBot="1"/>
    <row r="9926" ht="18.75" customHeight="1" thickBot="1"/>
    <row r="9928" ht="18.75" customHeight="1" thickBot="1"/>
    <row r="9930" ht="18.75" customHeight="1" thickBot="1"/>
    <row r="9932" ht="18.75" customHeight="1" thickBot="1"/>
    <row r="9934" ht="18.75" customHeight="1" thickBot="1"/>
    <row r="9936" ht="18.75" customHeight="1" thickBot="1"/>
    <row r="9938" ht="18.75" customHeight="1" thickBot="1"/>
    <row r="9940" ht="18.75" customHeight="1" thickBot="1"/>
    <row r="9942" ht="18.75" customHeight="1" thickBot="1"/>
    <row r="9944" ht="18.75" customHeight="1" thickBot="1"/>
    <row r="9946" ht="18.75" customHeight="1" thickBot="1"/>
    <row r="9948" ht="18.75" customHeight="1" thickBot="1"/>
    <row r="9950" ht="18.75" customHeight="1" thickBot="1"/>
    <row r="9952" ht="18.75" customHeight="1" thickBot="1"/>
    <row r="9954" ht="18.75" customHeight="1" thickBot="1"/>
    <row r="9956" ht="18.75" customHeight="1" thickBot="1"/>
    <row r="9958" ht="18.75" customHeight="1" thickBot="1"/>
    <row r="9960" ht="18.75" customHeight="1" thickBot="1"/>
    <row r="9962" ht="18.75" customHeight="1" thickBot="1"/>
    <row r="9964" ht="18.75" customHeight="1" thickBot="1"/>
    <row r="9966" ht="18.75" customHeight="1" thickBot="1"/>
    <row r="9968" ht="18.75" customHeight="1" thickBot="1"/>
    <row r="9970" ht="18.75" customHeight="1" thickBot="1"/>
    <row r="9972" ht="18.75" customHeight="1" thickBot="1"/>
    <row r="9974" ht="18.75" customHeight="1" thickBot="1"/>
    <row r="9976" ht="18.75" customHeight="1" thickBot="1"/>
    <row r="9978" ht="18.75" customHeight="1" thickBot="1"/>
    <row r="9980" ht="18.75" customHeight="1" thickBot="1"/>
    <row r="9982" ht="18.75" customHeight="1" thickBot="1"/>
    <row r="9984" ht="18.75" customHeight="1" thickBot="1"/>
    <row r="9986" ht="18.75" customHeight="1" thickBot="1"/>
    <row r="9988" ht="18.75" customHeight="1" thickBot="1"/>
    <row r="9990" ht="18.75" customHeight="1" thickBot="1"/>
    <row r="9992" ht="18.75" customHeight="1" thickBot="1"/>
    <row r="9994" ht="18.75" customHeight="1" thickBot="1"/>
    <row r="9996" ht="18.75" customHeight="1" thickBot="1"/>
    <row r="9998" ht="18.75" customHeight="1" thickBot="1"/>
    <row r="10000" ht="18.75" customHeight="1" thickBot="1"/>
    <row r="10002" ht="18.75" customHeight="1" thickBot="1"/>
    <row r="10004" ht="18.75" customHeight="1" thickBot="1"/>
    <row r="10006" ht="18.75" customHeight="1" thickBot="1"/>
    <row r="10008" ht="18.75" customHeight="1" thickBot="1"/>
    <row r="10010" ht="18.75" customHeight="1" thickBot="1"/>
    <row r="10012" ht="18.75" customHeight="1" thickBot="1"/>
    <row r="10014" ht="18.75" customHeight="1" thickBot="1"/>
    <row r="10016" ht="18.75" customHeight="1" thickBot="1"/>
    <row r="10018" ht="18.75" customHeight="1" thickBot="1"/>
    <row r="10020" ht="18.75" customHeight="1" thickBot="1"/>
    <row r="10022" ht="18.75" customHeight="1" thickBot="1"/>
    <row r="10024" ht="18.75" customHeight="1" thickBot="1"/>
    <row r="10026" ht="18.75" customHeight="1" thickBot="1"/>
    <row r="10028" ht="18.75" customHeight="1" thickBot="1"/>
    <row r="10030" ht="18.75" customHeight="1" thickBot="1"/>
    <row r="10032" ht="18.75" customHeight="1" thickBot="1"/>
    <row r="10034" ht="18.75" customHeight="1" thickBot="1"/>
    <row r="10036" ht="18.75" customHeight="1" thickBot="1"/>
    <row r="10038" ht="18.75" customHeight="1" thickBot="1"/>
    <row r="10040" ht="18.75" customHeight="1" thickBot="1"/>
    <row r="10042" ht="18.75" customHeight="1" thickBot="1"/>
    <row r="10044" ht="18.75" customHeight="1" thickBot="1"/>
    <row r="10046" ht="18.75" customHeight="1" thickBot="1"/>
    <row r="10048" ht="18.75" customHeight="1" thickBot="1"/>
    <row r="10050" ht="18.75" customHeight="1" thickBot="1"/>
    <row r="10052" ht="18.75" customHeight="1" thickBot="1"/>
    <row r="10054" ht="18.75" customHeight="1" thickBot="1"/>
    <row r="10056" ht="18.75" customHeight="1" thickBot="1"/>
    <row r="10058" ht="18.75" customHeight="1" thickBot="1"/>
    <row r="10060" ht="18.75" customHeight="1" thickBot="1"/>
    <row r="10062" ht="18.75" customHeight="1" thickBot="1"/>
    <row r="10064" ht="18.75" customHeight="1" thickBot="1"/>
    <row r="10066" ht="18.75" customHeight="1" thickBot="1"/>
    <row r="10068" ht="18.75" customHeight="1" thickBot="1"/>
    <row r="10070" ht="18.75" customHeight="1" thickBot="1"/>
    <row r="10072" ht="18.75" customHeight="1" thickBot="1"/>
    <row r="10074" ht="18.75" customHeight="1" thickBot="1"/>
    <row r="10076" ht="18.75" customHeight="1" thickBot="1"/>
    <row r="10078" ht="18.75" customHeight="1" thickBot="1"/>
    <row r="10080" ht="18.75" customHeight="1" thickBot="1"/>
    <row r="10082" ht="18.75" customHeight="1" thickBot="1"/>
    <row r="10084" ht="18.75" customHeight="1" thickBot="1"/>
    <row r="10086" ht="18.75" customHeight="1" thickBot="1"/>
    <row r="10088" ht="18.75" customHeight="1" thickBot="1"/>
    <row r="10090" ht="18.75" customHeight="1" thickBot="1"/>
    <row r="10092" ht="18.75" customHeight="1" thickBot="1"/>
    <row r="10094" ht="18.75" customHeight="1" thickBot="1"/>
    <row r="10096" ht="18.75" customHeight="1" thickBot="1"/>
    <row r="10098" ht="18.75" customHeight="1" thickBot="1"/>
    <row r="10100" ht="18.75" customHeight="1" thickBot="1"/>
    <row r="10102" ht="18.75" customHeight="1" thickBot="1"/>
    <row r="10104" ht="18.75" customHeight="1" thickBot="1"/>
    <row r="10106" ht="18.75" customHeight="1" thickBot="1"/>
    <row r="10108" ht="18.75" customHeight="1" thickBot="1"/>
    <row r="10110" ht="18.75" customHeight="1" thickBot="1"/>
    <row r="10112" ht="18.75" customHeight="1" thickBot="1"/>
    <row r="10114" ht="18.75" customHeight="1" thickBot="1"/>
    <row r="10116" ht="18.75" customHeight="1" thickBot="1"/>
    <row r="10118" ht="18.75" customHeight="1" thickBot="1"/>
    <row r="10120" ht="18.75" customHeight="1" thickBot="1"/>
    <row r="10122" ht="18.75" customHeight="1" thickBot="1"/>
    <row r="10124" ht="18.75" customHeight="1" thickBot="1"/>
    <row r="10126" ht="18.75" customHeight="1" thickBot="1"/>
    <row r="10128" ht="18.75" customHeight="1" thickBot="1"/>
    <row r="10130" ht="18.75" customHeight="1" thickBot="1"/>
    <row r="10132" ht="18.75" customHeight="1" thickBot="1"/>
    <row r="10134" ht="18.75" customHeight="1" thickBot="1"/>
    <row r="10136" ht="18.75" customHeight="1" thickBot="1"/>
    <row r="10138" ht="18.75" customHeight="1" thickBot="1"/>
    <row r="10140" ht="18.75" customHeight="1" thickBot="1"/>
    <row r="10142" ht="18.75" customHeight="1" thickBot="1"/>
    <row r="10144" ht="18.75" customHeight="1" thickBot="1"/>
    <row r="10146" ht="18.75" customHeight="1" thickBot="1"/>
    <row r="10148" ht="18.75" customHeight="1" thickBot="1"/>
    <row r="10150" ht="18.75" customHeight="1" thickBot="1"/>
    <row r="10152" ht="18.75" customHeight="1" thickBot="1"/>
    <row r="10154" ht="18.75" customHeight="1" thickBot="1"/>
    <row r="10156" ht="18.75" customHeight="1" thickBot="1"/>
    <row r="10158" ht="18.75" customHeight="1" thickBot="1"/>
    <row r="10160" ht="18.75" customHeight="1" thickBot="1"/>
    <row r="10162" ht="18.75" customHeight="1" thickBot="1"/>
    <row r="10164" ht="18.75" customHeight="1" thickBot="1"/>
    <row r="10166" ht="18.75" customHeight="1" thickBot="1"/>
    <row r="10168" ht="18.75" customHeight="1" thickBot="1"/>
    <row r="10170" ht="18.75" customHeight="1" thickBot="1"/>
    <row r="10172" ht="18.75" customHeight="1" thickBot="1"/>
    <row r="10174" ht="18.75" customHeight="1" thickBot="1"/>
    <row r="10176" ht="18.75" customHeight="1" thickBot="1"/>
    <row r="10178" ht="18.75" customHeight="1" thickBot="1"/>
    <row r="10180" ht="18.75" customHeight="1" thickBot="1"/>
    <row r="10182" ht="18.75" customHeight="1" thickBot="1"/>
    <row r="10184" ht="18.75" customHeight="1" thickBot="1"/>
    <row r="10186" ht="18.75" customHeight="1" thickBot="1"/>
    <row r="10188" ht="18.75" customHeight="1" thickBot="1"/>
    <row r="10190" ht="18.75" customHeight="1" thickBot="1"/>
    <row r="10192" ht="18.75" customHeight="1" thickBot="1"/>
    <row r="10194" ht="18.75" customHeight="1" thickBot="1"/>
    <row r="10196" ht="18.75" customHeight="1" thickBot="1"/>
    <row r="10198" ht="18.75" customHeight="1" thickBot="1"/>
    <row r="10200" ht="18.75" customHeight="1" thickBot="1"/>
    <row r="10202" ht="18.75" customHeight="1" thickBot="1"/>
    <row r="10204" ht="18.75" customHeight="1" thickBot="1"/>
    <row r="10206" ht="18.75" customHeight="1" thickBot="1"/>
    <row r="10208" ht="18.75" customHeight="1" thickBot="1"/>
    <row r="10210" ht="18.75" customHeight="1" thickBot="1"/>
    <row r="10212" ht="18.75" customHeight="1" thickBot="1"/>
    <row r="10214" ht="18.75" customHeight="1" thickBot="1"/>
    <row r="10216" ht="18.75" customHeight="1" thickBot="1"/>
    <row r="10218" ht="18.75" customHeight="1" thickBot="1"/>
    <row r="10220" ht="18.75" customHeight="1" thickBot="1"/>
    <row r="10222" ht="18.75" customHeight="1" thickBot="1"/>
    <row r="10224" ht="18.75" customHeight="1" thickBot="1"/>
    <row r="10226" ht="18.75" customHeight="1" thickBot="1"/>
    <row r="10228" ht="18.75" customHeight="1" thickBot="1"/>
    <row r="10230" ht="18.75" customHeight="1" thickBot="1"/>
    <row r="10232" ht="18.75" customHeight="1" thickBot="1"/>
    <row r="10234" ht="18.75" customHeight="1" thickBot="1"/>
    <row r="10236" ht="18.75" customHeight="1" thickBot="1"/>
    <row r="10238" ht="18.75" customHeight="1" thickBot="1"/>
    <row r="10240" ht="18.75" customHeight="1" thickBot="1"/>
    <row r="10242" ht="18.75" customHeight="1" thickBot="1"/>
    <row r="10244" ht="18.75" customHeight="1" thickBot="1"/>
    <row r="10246" ht="18.75" customHeight="1" thickBot="1"/>
    <row r="10248" ht="18.75" customHeight="1" thickBot="1"/>
    <row r="10250" ht="18.75" customHeight="1" thickBot="1"/>
    <row r="10252" ht="18.75" customHeight="1" thickBot="1"/>
    <row r="10254" ht="18.75" customHeight="1" thickBot="1"/>
    <row r="10256" ht="18.75" customHeight="1" thickBot="1"/>
    <row r="10258" ht="18.75" customHeight="1" thickBot="1"/>
    <row r="10260" ht="18.75" customHeight="1" thickBot="1"/>
    <row r="10262" ht="18.75" customHeight="1" thickBot="1"/>
    <row r="10264" ht="18.75" customHeight="1" thickBot="1"/>
    <row r="10266" ht="18.75" customHeight="1" thickBot="1"/>
    <row r="10268" ht="18.75" customHeight="1" thickBot="1"/>
    <row r="10270" ht="18.75" customHeight="1" thickBot="1"/>
    <row r="10272" ht="18.75" customHeight="1" thickBot="1"/>
    <row r="10274" ht="18.75" customHeight="1" thickBot="1"/>
    <row r="10276" ht="18.75" customHeight="1" thickBot="1"/>
    <row r="10278" ht="18.75" customHeight="1" thickBot="1"/>
    <row r="10280" ht="18.75" customHeight="1" thickBot="1"/>
    <row r="10282" ht="18.75" customHeight="1" thickBot="1"/>
    <row r="10284" ht="18.75" customHeight="1" thickBot="1"/>
    <row r="10286" ht="18.75" customHeight="1" thickBot="1"/>
    <row r="10288" ht="18.75" customHeight="1" thickBot="1"/>
    <row r="10290" ht="18.75" customHeight="1" thickBot="1"/>
    <row r="10292" ht="18.75" customHeight="1" thickBot="1"/>
    <row r="10294" ht="18.75" customHeight="1" thickBot="1"/>
    <row r="10296" ht="18.75" customHeight="1" thickBot="1"/>
    <row r="10298" ht="18.75" customHeight="1" thickBot="1"/>
    <row r="10300" ht="18.75" customHeight="1" thickBot="1"/>
    <row r="10302" ht="18.75" customHeight="1" thickBot="1"/>
    <row r="10304" ht="18.75" customHeight="1" thickBot="1"/>
    <row r="10306" ht="18.75" customHeight="1" thickBot="1"/>
    <row r="10308" ht="18.75" customHeight="1" thickBot="1"/>
    <row r="10310" ht="18.75" customHeight="1" thickBot="1"/>
    <row r="10312" ht="18.75" customHeight="1" thickBot="1"/>
    <row r="10314" ht="18.75" customHeight="1" thickBot="1"/>
    <row r="10316" ht="18.75" customHeight="1" thickBot="1"/>
    <row r="10318" ht="18.75" customHeight="1" thickBot="1"/>
    <row r="10320" ht="18.75" customHeight="1" thickBot="1"/>
    <row r="10322" ht="18.75" customHeight="1" thickBot="1"/>
    <row r="10324" ht="18.75" customHeight="1" thickBot="1"/>
    <row r="10326" ht="18.75" customHeight="1" thickBot="1"/>
    <row r="10328" ht="18.75" customHeight="1" thickBot="1"/>
    <row r="10330" ht="18.75" customHeight="1" thickBot="1"/>
    <row r="10332" ht="18.75" customHeight="1" thickBot="1"/>
    <row r="10334" ht="18.75" customHeight="1" thickBot="1"/>
    <row r="10336" ht="18.75" customHeight="1" thickBot="1"/>
    <row r="10338" ht="18.75" customHeight="1" thickBot="1"/>
    <row r="10340" ht="18.75" customHeight="1" thickBot="1"/>
    <row r="10342" ht="18.75" customHeight="1" thickBot="1"/>
    <row r="10344" ht="18.75" customHeight="1" thickBot="1"/>
    <row r="10346" ht="18.75" customHeight="1" thickBot="1"/>
    <row r="10348" ht="18.75" customHeight="1" thickBot="1"/>
    <row r="10350" ht="18.75" customHeight="1" thickBot="1"/>
    <row r="10352" ht="18.75" customHeight="1" thickBot="1"/>
    <row r="10354" ht="18.75" customHeight="1" thickBot="1"/>
    <row r="10356" ht="18.75" customHeight="1" thickBot="1"/>
    <row r="10358" ht="18.75" customHeight="1" thickBot="1"/>
    <row r="10360" ht="18.75" customHeight="1" thickBot="1"/>
    <row r="10362" ht="18.75" customHeight="1" thickBot="1"/>
    <row r="10364" ht="18.75" customHeight="1" thickBot="1"/>
    <row r="10366" ht="18.75" customHeight="1" thickBot="1"/>
    <row r="10368" ht="18.75" customHeight="1" thickBot="1"/>
    <row r="10370" ht="18.75" customHeight="1" thickBot="1"/>
    <row r="10372" ht="18.75" customHeight="1" thickBot="1"/>
    <row r="10374" ht="18.75" customHeight="1" thickBot="1"/>
    <row r="10376" ht="18.75" customHeight="1" thickBot="1"/>
    <row r="10378" ht="18.75" customHeight="1" thickBot="1"/>
    <row r="10380" ht="18.75" customHeight="1" thickBot="1"/>
    <row r="10382" ht="18.75" customHeight="1" thickBot="1"/>
    <row r="10384" ht="18.75" customHeight="1" thickBot="1"/>
    <row r="10386" ht="18.75" customHeight="1" thickBot="1"/>
    <row r="10388" ht="18.75" customHeight="1" thickBot="1"/>
    <row r="10390" ht="18.75" customHeight="1" thickBot="1"/>
    <row r="10392" ht="18.75" customHeight="1" thickBot="1"/>
    <row r="10394" ht="18.75" customHeight="1" thickBot="1"/>
    <row r="10396" ht="18.75" customHeight="1" thickBot="1"/>
    <row r="10398" ht="18.75" customHeight="1" thickBot="1"/>
    <row r="10400" ht="18.75" customHeight="1" thickBot="1"/>
    <row r="10402" ht="18.75" customHeight="1" thickBot="1"/>
    <row r="10404" ht="18.75" customHeight="1" thickBot="1"/>
    <row r="10406" ht="18.75" customHeight="1" thickBot="1"/>
    <row r="10408" ht="18.75" customHeight="1" thickBot="1"/>
    <row r="10410" ht="18.75" customHeight="1" thickBot="1"/>
    <row r="10412" ht="18.75" customHeight="1" thickBot="1"/>
    <row r="10414" ht="18.75" customHeight="1" thickBot="1"/>
    <row r="10416" ht="18.75" customHeight="1" thickBot="1"/>
    <row r="10418" ht="18.75" customHeight="1" thickBot="1"/>
    <row r="10420" ht="18.75" customHeight="1" thickBot="1"/>
    <row r="10422" ht="18.75" customHeight="1" thickBot="1"/>
    <row r="10424" ht="18.75" customHeight="1" thickBot="1"/>
    <row r="10426" ht="18.75" customHeight="1" thickBot="1"/>
    <row r="10428" ht="18.75" customHeight="1" thickBot="1"/>
    <row r="10430" ht="18.75" customHeight="1" thickBot="1"/>
    <row r="10432" ht="18.75" customHeight="1" thickBot="1"/>
    <row r="10434" ht="18.75" customHeight="1" thickBot="1"/>
    <row r="10436" ht="18.75" customHeight="1" thickBot="1"/>
    <row r="10438" ht="18.75" customHeight="1" thickBot="1"/>
    <row r="10440" ht="18.75" customHeight="1" thickBot="1"/>
    <row r="10442" ht="18.75" customHeight="1" thickBot="1"/>
    <row r="10444" ht="18.75" customHeight="1" thickBot="1"/>
    <row r="10446" ht="18.75" customHeight="1" thickBot="1"/>
    <row r="10448" ht="18.75" customHeight="1" thickBot="1"/>
    <row r="10450" ht="18.75" customHeight="1" thickBot="1"/>
    <row r="10452" ht="18.75" customHeight="1" thickBot="1"/>
    <row r="10454" ht="18.75" customHeight="1" thickBot="1"/>
    <row r="10456" ht="18.75" customHeight="1" thickBot="1"/>
    <row r="10458" ht="18.75" customHeight="1" thickBot="1"/>
    <row r="10460" ht="18.75" customHeight="1" thickBot="1"/>
    <row r="10462" ht="18.75" customHeight="1" thickBot="1"/>
    <row r="10464" ht="18.75" customHeight="1" thickBot="1"/>
    <row r="10466" ht="18.75" customHeight="1" thickBot="1"/>
    <row r="10468" ht="18.75" customHeight="1" thickBot="1"/>
    <row r="10470" ht="18.75" customHeight="1" thickBot="1"/>
    <row r="10472" ht="18.75" customHeight="1" thickBot="1"/>
    <row r="10474" ht="18.75" customHeight="1" thickBot="1"/>
    <row r="10476" ht="18.75" customHeight="1" thickBot="1"/>
    <row r="10478" ht="18.75" customHeight="1" thickBot="1"/>
    <row r="10480" ht="18.75" customHeight="1" thickBot="1"/>
    <row r="10482" ht="18.75" customHeight="1" thickBot="1"/>
    <row r="10484" ht="18.75" customHeight="1" thickBot="1"/>
    <row r="10486" ht="18.75" customHeight="1" thickBot="1"/>
    <row r="10488" ht="18.75" customHeight="1" thickBot="1"/>
    <row r="10490" ht="18.75" customHeight="1" thickBot="1"/>
    <row r="10492" ht="18.75" customHeight="1" thickBot="1"/>
    <row r="10494" ht="18.75" customHeight="1" thickBot="1"/>
    <row r="10496" ht="18.75" customHeight="1" thickBot="1"/>
    <row r="10498" ht="18.75" customHeight="1" thickBot="1"/>
    <row r="10500" ht="18.75" customHeight="1" thickBot="1"/>
    <row r="10502" ht="18.75" customHeight="1" thickBot="1"/>
    <row r="10504" ht="18.75" customHeight="1" thickBot="1"/>
    <row r="10506" ht="18.75" customHeight="1" thickBot="1"/>
    <row r="10508" ht="18.75" customHeight="1" thickBot="1"/>
    <row r="10510" ht="18.75" customHeight="1" thickBot="1"/>
    <row r="10512" ht="18.75" customHeight="1" thickBot="1"/>
    <row r="10514" ht="18.75" customHeight="1" thickBot="1"/>
    <row r="10516" ht="18.75" customHeight="1" thickBot="1"/>
    <row r="10518" ht="18.75" customHeight="1" thickBot="1"/>
    <row r="10520" ht="18.75" customHeight="1" thickBot="1"/>
    <row r="10522" ht="18.75" customHeight="1" thickBot="1"/>
    <row r="10524" ht="18.75" customHeight="1" thickBot="1"/>
    <row r="10526" ht="18.75" customHeight="1" thickBot="1"/>
    <row r="10528" ht="18.75" customHeight="1" thickBot="1"/>
    <row r="10530" ht="18.75" customHeight="1" thickBot="1"/>
    <row r="10532" ht="18.75" customHeight="1" thickBot="1"/>
    <row r="10534" ht="18.75" customHeight="1" thickBot="1"/>
    <row r="10536" ht="18.75" customHeight="1" thickBot="1"/>
    <row r="10538" ht="18.75" customHeight="1" thickBot="1"/>
    <row r="10540" ht="18.75" customHeight="1" thickBot="1"/>
    <row r="10542" ht="18.75" customHeight="1" thickBot="1"/>
    <row r="10544" ht="18.75" customHeight="1" thickBot="1"/>
    <row r="10546" ht="18.75" customHeight="1" thickBot="1"/>
    <row r="10548" ht="18.75" customHeight="1" thickBot="1"/>
    <row r="10550" ht="18.75" customHeight="1" thickBot="1"/>
    <row r="10552" ht="18.75" customHeight="1" thickBot="1"/>
    <row r="10554" ht="18.75" customHeight="1" thickBot="1"/>
    <row r="10556" ht="18.75" customHeight="1" thickBot="1"/>
    <row r="10558" ht="18.75" customHeight="1" thickBot="1"/>
    <row r="10560" ht="18.75" customHeight="1" thickBot="1"/>
    <row r="10562" ht="18.75" customHeight="1" thickBot="1"/>
    <row r="10564" ht="18.75" customHeight="1" thickBot="1"/>
    <row r="10566" ht="18.75" customHeight="1" thickBot="1"/>
    <row r="10568" ht="18.75" customHeight="1" thickBot="1"/>
    <row r="10570" ht="18.75" customHeight="1" thickBot="1"/>
    <row r="10572" ht="18.75" customHeight="1" thickBot="1"/>
    <row r="10574" ht="18.75" customHeight="1" thickBot="1"/>
    <row r="10576" ht="18.75" customHeight="1" thickBot="1"/>
    <row r="10578" ht="18.75" customHeight="1" thickBot="1"/>
    <row r="10580" ht="18.75" customHeight="1" thickBot="1"/>
    <row r="10582" ht="18.75" customHeight="1" thickBot="1"/>
    <row r="10584" ht="18.75" customHeight="1" thickBot="1"/>
    <row r="10586" ht="18.75" customHeight="1" thickBot="1"/>
    <row r="10588" ht="18.75" customHeight="1" thickBot="1"/>
    <row r="10590" ht="18.75" customHeight="1" thickBot="1"/>
    <row r="10592" ht="18.75" customHeight="1" thickBot="1"/>
    <row r="10594" ht="18.75" customHeight="1" thickBot="1"/>
    <row r="10596" ht="18.75" customHeight="1" thickBot="1"/>
    <row r="10598" ht="18.75" customHeight="1" thickBot="1"/>
    <row r="10600" ht="18.75" customHeight="1" thickBot="1"/>
    <row r="10602" ht="18.75" customHeight="1" thickBot="1"/>
    <row r="10604" ht="18.75" customHeight="1" thickBot="1"/>
    <row r="10606" ht="18.75" customHeight="1" thickBot="1"/>
    <row r="10608" ht="18.75" customHeight="1" thickBot="1"/>
    <row r="10610" ht="18.75" customHeight="1" thickBot="1"/>
    <row r="10612" ht="18.75" customHeight="1" thickBot="1"/>
    <row r="10614" ht="18.75" customHeight="1" thickBot="1"/>
    <row r="10616" ht="18.75" customHeight="1" thickBot="1"/>
    <row r="10618" ht="18.75" customHeight="1" thickBot="1"/>
    <row r="10620" ht="18.75" customHeight="1" thickBot="1"/>
    <row r="10622" ht="18.75" customHeight="1" thickBot="1"/>
    <row r="10624" ht="18.75" customHeight="1" thickBot="1"/>
    <row r="10626" ht="18.75" customHeight="1" thickBot="1"/>
    <row r="10628" ht="18.75" customHeight="1" thickBot="1"/>
    <row r="10630" ht="18.75" customHeight="1" thickBot="1"/>
    <row r="10632" ht="18.75" customHeight="1" thickBot="1"/>
    <row r="10634" ht="18.75" customHeight="1" thickBot="1"/>
    <row r="10636" ht="18.75" customHeight="1" thickBot="1"/>
    <row r="10638" ht="18.75" customHeight="1" thickBot="1"/>
    <row r="10640" ht="18.75" customHeight="1" thickBot="1"/>
    <row r="10642" ht="18.75" customHeight="1" thickBot="1"/>
    <row r="10644" ht="18.75" customHeight="1" thickBot="1"/>
    <row r="10646" ht="18.75" customHeight="1" thickBot="1"/>
    <row r="10648" ht="18.75" customHeight="1" thickBot="1"/>
    <row r="10650" ht="18.75" customHeight="1" thickBot="1"/>
    <row r="10652" ht="18.75" customHeight="1" thickBot="1"/>
    <row r="10654" ht="18.75" customHeight="1" thickBot="1"/>
    <row r="10656" ht="18.75" customHeight="1" thickBot="1"/>
    <row r="10658" ht="18.75" customHeight="1" thickBot="1"/>
    <row r="10660" ht="18.75" customHeight="1" thickBot="1"/>
    <row r="10662" ht="18.75" customHeight="1" thickBot="1"/>
    <row r="10664" ht="18.75" customHeight="1" thickBot="1"/>
    <row r="10666" ht="18.75" customHeight="1" thickBot="1"/>
    <row r="10668" ht="18.75" customHeight="1" thickBot="1"/>
    <row r="10670" ht="18.75" customHeight="1" thickBot="1"/>
    <row r="10672" ht="18.75" customHeight="1" thickBot="1"/>
    <row r="10674" ht="18.75" customHeight="1" thickBot="1"/>
    <row r="10676" ht="18.75" customHeight="1" thickBot="1"/>
    <row r="10678" ht="18.75" customHeight="1" thickBot="1"/>
    <row r="10680" ht="18.75" customHeight="1" thickBot="1"/>
    <row r="10682" ht="18.75" customHeight="1" thickBot="1"/>
    <row r="10684" ht="18.75" customHeight="1" thickBot="1"/>
    <row r="10686" ht="18.75" customHeight="1" thickBot="1"/>
    <row r="10688" ht="18.75" customHeight="1" thickBot="1"/>
    <row r="10690" ht="18.75" customHeight="1" thickBot="1"/>
    <row r="10692" ht="18.75" customHeight="1" thickBot="1"/>
    <row r="10694" ht="18.75" customHeight="1" thickBot="1"/>
    <row r="10696" ht="18.75" customHeight="1" thickBot="1"/>
    <row r="10698" ht="18.75" customHeight="1" thickBot="1"/>
    <row r="10700" ht="18.75" customHeight="1" thickBot="1"/>
    <row r="10702" ht="18.75" customHeight="1" thickBot="1"/>
    <row r="10704" ht="18.75" customHeight="1" thickBot="1"/>
    <row r="10706" ht="18.75" customHeight="1" thickBot="1"/>
    <row r="10708" ht="18.75" customHeight="1" thickBot="1"/>
    <row r="10710" ht="18.75" customHeight="1" thickBot="1"/>
    <row r="10712" ht="18.75" customHeight="1" thickBot="1"/>
    <row r="10714" ht="18.75" customHeight="1" thickBot="1"/>
    <row r="10716" ht="18.75" customHeight="1" thickBot="1"/>
    <row r="10718" ht="18.75" customHeight="1" thickBot="1"/>
    <row r="10720" ht="18.75" customHeight="1" thickBot="1"/>
    <row r="10722" ht="18.75" customHeight="1" thickBot="1"/>
    <row r="10724" ht="18.75" customHeight="1" thickBot="1"/>
    <row r="10726" ht="18.75" customHeight="1" thickBot="1"/>
    <row r="10728" ht="18.75" customHeight="1" thickBot="1"/>
    <row r="10730" ht="18.75" customHeight="1" thickBot="1"/>
    <row r="10732" ht="18.75" customHeight="1" thickBot="1"/>
    <row r="10734" ht="18.75" customHeight="1" thickBot="1"/>
    <row r="10736" ht="18.75" customHeight="1" thickBot="1"/>
    <row r="10738" ht="18.75" customHeight="1" thickBot="1"/>
    <row r="10740" ht="18.75" customHeight="1" thickBot="1"/>
    <row r="10742" ht="18.75" customHeight="1" thickBot="1"/>
    <row r="10744" ht="18.75" customHeight="1" thickBot="1"/>
    <row r="10746" ht="18.75" customHeight="1" thickBot="1"/>
    <row r="10748" ht="18.75" customHeight="1" thickBot="1"/>
    <row r="10750" ht="18.75" customHeight="1" thickBot="1"/>
    <row r="10752" ht="18.75" customHeight="1" thickBot="1"/>
    <row r="10754" ht="18.75" customHeight="1" thickBot="1"/>
    <row r="10756" ht="18.75" customHeight="1" thickBot="1"/>
    <row r="10758" ht="18.75" customHeight="1" thickBot="1"/>
    <row r="10760" ht="18.75" customHeight="1" thickBot="1"/>
    <row r="10762" ht="18.75" customHeight="1" thickBot="1"/>
    <row r="10764" ht="18.75" customHeight="1" thickBot="1"/>
    <row r="10766" ht="18.75" customHeight="1" thickBot="1"/>
    <row r="10768" ht="18.75" customHeight="1" thickBot="1"/>
    <row r="10770" ht="18.75" customHeight="1" thickBot="1"/>
    <row r="10772" ht="18.75" customHeight="1" thickBot="1"/>
    <row r="10774" ht="18.75" customHeight="1" thickBot="1"/>
    <row r="10776" ht="18.75" customHeight="1" thickBot="1"/>
    <row r="10778" ht="18.75" customHeight="1" thickBot="1"/>
    <row r="10780" ht="18.75" customHeight="1" thickBot="1"/>
    <row r="10782" ht="18.75" customHeight="1" thickBot="1"/>
    <row r="10784" ht="18.75" customHeight="1" thickBot="1"/>
    <row r="10786" ht="18.75" customHeight="1" thickBot="1"/>
    <row r="10788" ht="18.75" customHeight="1" thickBot="1"/>
    <row r="10790" ht="18.75" customHeight="1" thickBot="1"/>
    <row r="10792" ht="18.75" customHeight="1" thickBot="1"/>
    <row r="10794" ht="18.75" customHeight="1" thickBot="1"/>
    <row r="10796" ht="18.75" customHeight="1" thickBot="1"/>
    <row r="10798" ht="18.75" customHeight="1" thickBot="1"/>
    <row r="10800" ht="18.75" customHeight="1" thickBot="1"/>
    <row r="10802" ht="18.75" customHeight="1" thickBot="1"/>
    <row r="10804" ht="18.75" customHeight="1" thickBot="1"/>
    <row r="10806" ht="18.75" customHeight="1" thickBot="1"/>
    <row r="10808" ht="18.75" customHeight="1" thickBot="1"/>
    <row r="10810" ht="18.75" customHeight="1" thickBot="1"/>
    <row r="10812" ht="18.75" customHeight="1" thickBot="1"/>
    <row r="10814" ht="18.75" customHeight="1" thickBot="1"/>
    <row r="10816" ht="18.75" customHeight="1" thickBot="1"/>
    <row r="10818" ht="18.75" customHeight="1" thickBot="1"/>
    <row r="10820" ht="18.75" customHeight="1" thickBot="1"/>
    <row r="10822" ht="18.75" customHeight="1" thickBot="1"/>
    <row r="10824" ht="18.75" customHeight="1" thickBot="1"/>
    <row r="10826" ht="18.75" customHeight="1" thickBot="1"/>
    <row r="10828" ht="18.75" customHeight="1" thickBot="1"/>
    <row r="10830" ht="18.75" customHeight="1" thickBot="1"/>
    <row r="10832" ht="18.75" customHeight="1" thickBot="1"/>
    <row r="10834" ht="18.75" customHeight="1" thickBot="1"/>
    <row r="10836" ht="18.75" customHeight="1" thickBot="1"/>
    <row r="10838" ht="18.75" customHeight="1" thickBot="1"/>
    <row r="10840" ht="18.75" customHeight="1" thickBot="1"/>
    <row r="10842" ht="18.75" customHeight="1" thickBot="1"/>
    <row r="10844" ht="18.75" customHeight="1" thickBot="1"/>
    <row r="10846" ht="18.75" customHeight="1" thickBot="1"/>
    <row r="10848" ht="18.75" customHeight="1" thickBot="1"/>
    <row r="10850" ht="18.75" customHeight="1" thickBot="1"/>
    <row r="10852" ht="18.75" customHeight="1" thickBot="1"/>
    <row r="10854" ht="18.75" customHeight="1" thickBot="1"/>
    <row r="10856" ht="18.75" customHeight="1" thickBot="1"/>
    <row r="10858" ht="18.75" customHeight="1" thickBot="1"/>
    <row r="10860" ht="18.75" customHeight="1" thickBot="1"/>
    <row r="10862" ht="18.75" customHeight="1" thickBot="1"/>
    <row r="10864" ht="18.75" customHeight="1" thickBot="1"/>
    <row r="10866" ht="18.75" customHeight="1" thickBot="1"/>
    <row r="10868" ht="18.75" customHeight="1" thickBot="1"/>
    <row r="10870" ht="18.75" customHeight="1" thickBot="1"/>
    <row r="10872" ht="18.75" customHeight="1" thickBot="1"/>
    <row r="10874" ht="18.75" customHeight="1" thickBot="1"/>
    <row r="10876" ht="18.75" customHeight="1" thickBot="1"/>
    <row r="10878" ht="18.75" customHeight="1" thickBot="1"/>
    <row r="10880" ht="18.75" customHeight="1" thickBot="1"/>
    <row r="10882" ht="18.75" customHeight="1" thickBot="1"/>
    <row r="10884" ht="18.75" customHeight="1" thickBot="1"/>
    <row r="10886" ht="18.75" customHeight="1" thickBot="1"/>
    <row r="10888" ht="18.75" customHeight="1" thickBot="1"/>
    <row r="10890" ht="18.75" customHeight="1" thickBot="1"/>
    <row r="10892" ht="18.75" customHeight="1" thickBot="1"/>
    <row r="10894" ht="18.75" customHeight="1" thickBot="1"/>
    <row r="10896" ht="18.75" customHeight="1" thickBot="1"/>
    <row r="10898" ht="18.75" customHeight="1" thickBot="1"/>
    <row r="10900" ht="18.75" customHeight="1" thickBot="1"/>
    <row r="10902" ht="18.75" customHeight="1" thickBot="1"/>
    <row r="10904" ht="18.75" customHeight="1" thickBot="1"/>
    <row r="10906" ht="18.75" customHeight="1" thickBot="1"/>
    <row r="10908" ht="18.75" customHeight="1" thickBot="1"/>
    <row r="10910" ht="18.75" customHeight="1" thickBot="1"/>
    <row r="10912" ht="18.75" customHeight="1" thickBot="1"/>
    <row r="10914" ht="18.75" customHeight="1" thickBot="1"/>
    <row r="10916" ht="18.75" customHeight="1" thickBot="1"/>
    <row r="10918" ht="18.75" customHeight="1" thickBot="1"/>
    <row r="10920" ht="18.75" customHeight="1" thickBot="1"/>
    <row r="10922" ht="18.75" customHeight="1" thickBot="1"/>
    <row r="10924" ht="18.75" customHeight="1" thickBot="1"/>
    <row r="10926" ht="18.75" customHeight="1" thickBot="1"/>
    <row r="10928" ht="18.75" customHeight="1" thickBot="1"/>
    <row r="10930" ht="18.75" customHeight="1" thickBot="1"/>
    <row r="10932" ht="18.75" customHeight="1" thickBot="1"/>
    <row r="10934" ht="18.75" customHeight="1" thickBot="1"/>
    <row r="10936" ht="18.75" customHeight="1" thickBot="1"/>
    <row r="10938" ht="18.75" customHeight="1" thickBot="1"/>
    <row r="10940" ht="18.75" customHeight="1" thickBot="1"/>
    <row r="10942" ht="18.75" customHeight="1" thickBot="1"/>
    <row r="10944" ht="18.75" customHeight="1" thickBot="1"/>
    <row r="10946" ht="18.75" customHeight="1" thickBot="1"/>
    <row r="10948" ht="18.75" customHeight="1" thickBot="1"/>
    <row r="10950" ht="18.75" customHeight="1" thickBot="1"/>
    <row r="10952" ht="18.75" customHeight="1" thickBot="1"/>
    <row r="10954" ht="18.75" customHeight="1" thickBot="1"/>
    <row r="10956" ht="18.75" customHeight="1" thickBot="1"/>
    <row r="10958" ht="18.75" customHeight="1" thickBot="1"/>
    <row r="10960" ht="18.75" customHeight="1" thickBot="1"/>
    <row r="10962" ht="18.75" customHeight="1" thickBot="1"/>
    <row r="10964" ht="18.75" customHeight="1" thickBot="1"/>
    <row r="10966" ht="18.75" customHeight="1" thickBot="1"/>
    <row r="10968" ht="18.75" customHeight="1" thickBot="1"/>
    <row r="10970" ht="18.75" customHeight="1" thickBot="1"/>
    <row r="10972" ht="18.75" customHeight="1" thickBot="1"/>
    <row r="10974" ht="18.75" customHeight="1" thickBot="1"/>
    <row r="10976" ht="18.75" customHeight="1" thickBot="1"/>
    <row r="10978" ht="18.75" customHeight="1" thickBot="1"/>
    <row r="10980" ht="18.75" customHeight="1" thickBot="1"/>
    <row r="10982" ht="18.75" customHeight="1" thickBot="1"/>
    <row r="10984" ht="18.75" customHeight="1" thickBot="1"/>
    <row r="10986" ht="18.75" customHeight="1" thickBot="1"/>
    <row r="10988" ht="18.75" customHeight="1" thickBot="1"/>
    <row r="10990" ht="18.75" customHeight="1" thickBot="1"/>
    <row r="10992" ht="18.75" customHeight="1" thickBot="1"/>
    <row r="10994" ht="18.75" customHeight="1" thickBot="1"/>
    <row r="10996" ht="18.75" customHeight="1" thickBot="1"/>
    <row r="10998" ht="18.75" customHeight="1" thickBot="1"/>
    <row r="11000" ht="18.75" customHeight="1" thickBot="1"/>
    <row r="11002" ht="18.75" customHeight="1" thickBot="1"/>
    <row r="11004" ht="18.75" customHeight="1" thickBot="1"/>
    <row r="11006" ht="18.75" customHeight="1" thickBot="1"/>
    <row r="11008" ht="18.75" customHeight="1" thickBot="1"/>
    <row r="11010" ht="18.75" customHeight="1" thickBot="1"/>
    <row r="11012" ht="18.75" customHeight="1" thickBot="1"/>
    <row r="11014" ht="18.75" customHeight="1" thickBot="1"/>
    <row r="11016" ht="18.75" customHeight="1" thickBot="1"/>
    <row r="11018" ht="18.75" customHeight="1" thickBot="1"/>
    <row r="11020" ht="18.75" customHeight="1" thickBot="1"/>
    <row r="11022" ht="18.75" customHeight="1" thickBot="1"/>
    <row r="11024" ht="18.75" customHeight="1" thickBot="1"/>
    <row r="11026" ht="18.75" customHeight="1" thickBot="1"/>
    <row r="11028" ht="18.75" customHeight="1" thickBot="1"/>
    <row r="11030" ht="18.75" customHeight="1" thickBot="1"/>
    <row r="11032" ht="18.75" customHeight="1" thickBot="1"/>
    <row r="11034" ht="18.75" customHeight="1" thickBot="1"/>
    <row r="11036" ht="18.75" customHeight="1" thickBot="1"/>
    <row r="11038" ht="18.75" customHeight="1" thickBot="1"/>
    <row r="11040" ht="18.75" customHeight="1" thickBot="1"/>
    <row r="11042" ht="18.75" customHeight="1" thickBot="1"/>
    <row r="11044" ht="18.75" customHeight="1" thickBot="1"/>
    <row r="11046" ht="18.75" customHeight="1" thickBot="1"/>
    <row r="11048" ht="18.75" customHeight="1" thickBot="1"/>
    <row r="11050" ht="18.75" customHeight="1" thickBot="1"/>
    <row r="11052" ht="18.75" customHeight="1" thickBot="1"/>
    <row r="11054" ht="18.75" customHeight="1" thickBot="1"/>
    <row r="11056" ht="18.75" customHeight="1" thickBot="1"/>
    <row r="11058" ht="18.75" customHeight="1" thickBot="1"/>
    <row r="11060" ht="18.75" customHeight="1" thickBot="1"/>
    <row r="11062" ht="18.75" customHeight="1" thickBot="1"/>
    <row r="11064" ht="18.75" customHeight="1" thickBot="1"/>
    <row r="11066" ht="18.75" customHeight="1" thickBot="1"/>
    <row r="11068" ht="18.75" customHeight="1" thickBot="1"/>
    <row r="11070" ht="18.75" customHeight="1" thickBot="1"/>
    <row r="11072" ht="18.75" customHeight="1" thickBot="1"/>
    <row r="11074" ht="18.75" customHeight="1" thickBot="1"/>
    <row r="11076" ht="18.75" customHeight="1" thickBot="1"/>
    <row r="11078" ht="18.75" customHeight="1" thickBot="1"/>
    <row r="11080" ht="18.75" customHeight="1" thickBot="1"/>
    <row r="11082" ht="18.75" customHeight="1" thickBot="1"/>
    <row r="11084" ht="18.75" customHeight="1" thickBot="1"/>
    <row r="11086" ht="18.75" customHeight="1" thickBot="1"/>
    <row r="11088" ht="18.75" customHeight="1" thickBot="1"/>
    <row r="11090" ht="18.75" customHeight="1" thickBot="1"/>
    <row r="11092" ht="18.75" customHeight="1" thickBot="1"/>
    <row r="11094" ht="18.75" customHeight="1" thickBot="1"/>
    <row r="11096" ht="18.75" customHeight="1" thickBot="1"/>
    <row r="11098" ht="18.75" customHeight="1" thickBot="1"/>
    <row r="11100" ht="18.75" customHeight="1" thickBot="1"/>
    <row r="11102" ht="18.75" customHeight="1" thickBot="1"/>
    <row r="11104" ht="18.75" customHeight="1" thickBot="1"/>
    <row r="11106" ht="18.75" customHeight="1" thickBot="1"/>
    <row r="11108" ht="18.75" customHeight="1" thickBot="1"/>
    <row r="11110" ht="18.75" customHeight="1" thickBot="1"/>
    <row r="11112" ht="18.75" customHeight="1" thickBot="1"/>
    <row r="11114" ht="18.75" customHeight="1" thickBot="1"/>
    <row r="11116" ht="18.75" customHeight="1" thickBot="1"/>
    <row r="11118" ht="18.75" customHeight="1" thickBot="1"/>
    <row r="11120" ht="18.75" customHeight="1" thickBot="1"/>
    <row r="11122" ht="18.75" customHeight="1" thickBot="1"/>
    <row r="11124" ht="18.75" customHeight="1" thickBot="1"/>
    <row r="11126" ht="18.75" customHeight="1" thickBot="1"/>
    <row r="11128" ht="18.75" customHeight="1" thickBot="1"/>
    <row r="11130" ht="18.75" customHeight="1" thickBot="1"/>
    <row r="11132" ht="18.75" customHeight="1" thickBot="1"/>
    <row r="11134" ht="18.75" customHeight="1" thickBot="1"/>
    <row r="11136" ht="18.75" customHeight="1" thickBot="1"/>
    <row r="11138" ht="18.75" customHeight="1" thickBot="1"/>
    <row r="11140" ht="18.75" customHeight="1" thickBot="1"/>
    <row r="11142" ht="18.75" customHeight="1" thickBot="1"/>
    <row r="11144" ht="18.75" customHeight="1" thickBot="1"/>
    <row r="11146" ht="18.75" customHeight="1" thickBot="1"/>
    <row r="11148" ht="18.75" customHeight="1" thickBot="1"/>
    <row r="11150" ht="18.75" customHeight="1" thickBot="1"/>
    <row r="11152" ht="18.75" customHeight="1" thickBot="1"/>
    <row r="11154" ht="18.75" customHeight="1" thickBot="1"/>
    <row r="11156" ht="18.75" customHeight="1" thickBot="1"/>
    <row r="11158" ht="18.75" customHeight="1" thickBot="1"/>
    <row r="11160" ht="18.75" customHeight="1" thickBot="1"/>
    <row r="11162" ht="18.75" customHeight="1" thickBot="1"/>
    <row r="11164" ht="18.75" customHeight="1" thickBot="1"/>
    <row r="11166" ht="18.75" customHeight="1" thickBot="1"/>
    <row r="11168" ht="18.75" customHeight="1" thickBot="1"/>
    <row r="11170" ht="18.75" customHeight="1" thickBot="1"/>
    <row r="11172" ht="18.75" customHeight="1" thickBot="1"/>
    <row r="11174" ht="18.75" customHeight="1" thickBot="1"/>
    <row r="11176" ht="18.75" customHeight="1" thickBot="1"/>
    <row r="11178" ht="18.75" customHeight="1" thickBot="1"/>
    <row r="11180" ht="18.75" customHeight="1" thickBot="1"/>
    <row r="11182" ht="18.75" customHeight="1" thickBot="1"/>
    <row r="11184" ht="18.75" customHeight="1" thickBot="1"/>
    <row r="11186" ht="18.75" customHeight="1" thickBot="1"/>
    <row r="11188" ht="18.75" customHeight="1" thickBot="1"/>
    <row r="11190" ht="18.75" customHeight="1" thickBot="1"/>
    <row r="11192" ht="18.75" customHeight="1" thickBot="1"/>
    <row r="11194" ht="18.75" customHeight="1" thickBot="1"/>
    <row r="11196" ht="18.75" customHeight="1" thickBot="1"/>
    <row r="11198" ht="18.75" customHeight="1" thickBot="1"/>
    <row r="11200" ht="18.75" customHeight="1" thickBot="1"/>
    <row r="11202" ht="18.75" customHeight="1" thickBot="1"/>
    <row r="11204" ht="18.75" customHeight="1" thickBot="1"/>
    <row r="11206" ht="18.75" customHeight="1" thickBot="1"/>
    <row r="11208" ht="18.75" customHeight="1" thickBot="1"/>
    <row r="11210" ht="18.75" customHeight="1" thickBot="1"/>
    <row r="11212" ht="18.75" customHeight="1" thickBot="1"/>
    <row r="11214" ht="18.75" customHeight="1" thickBot="1"/>
    <row r="11216" ht="18.75" customHeight="1" thickBot="1"/>
    <row r="11218" ht="18.75" customHeight="1" thickBot="1"/>
    <row r="11220" ht="18.75" customHeight="1" thickBot="1"/>
    <row r="11222" ht="18.75" customHeight="1" thickBot="1"/>
    <row r="11224" ht="18.75" customHeight="1" thickBot="1"/>
    <row r="11226" ht="18.75" customHeight="1" thickBot="1"/>
    <row r="11228" ht="18.75" customHeight="1" thickBot="1"/>
    <row r="11230" ht="18.75" customHeight="1" thickBot="1"/>
    <row r="11232" ht="18.75" customHeight="1" thickBot="1"/>
    <row r="11234" ht="18.75" customHeight="1" thickBot="1"/>
    <row r="11236" ht="18.75" customHeight="1" thickBot="1"/>
    <row r="11238" ht="18.75" customHeight="1" thickBot="1"/>
    <row r="11240" ht="18.75" customHeight="1" thickBot="1"/>
    <row r="11242" ht="18.75" customHeight="1" thickBot="1"/>
    <row r="11244" ht="18.75" customHeight="1" thickBot="1"/>
    <row r="11246" ht="18.75" customHeight="1" thickBot="1"/>
    <row r="11248" ht="18.75" customHeight="1" thickBot="1"/>
    <row r="11250" ht="18.75" customHeight="1" thickBot="1"/>
    <row r="11252" ht="18.75" customHeight="1" thickBot="1"/>
    <row r="11254" ht="18.75" customHeight="1" thickBot="1"/>
    <row r="11256" ht="18.75" customHeight="1" thickBot="1"/>
    <row r="11258" ht="18.75" customHeight="1" thickBot="1"/>
    <row r="11260" ht="18.75" customHeight="1" thickBot="1"/>
    <row r="11262" ht="18.75" customHeight="1" thickBot="1"/>
    <row r="11264" ht="18.75" customHeight="1" thickBot="1"/>
    <row r="11266" ht="18.75" customHeight="1" thickBot="1"/>
    <row r="11268" ht="18.75" customHeight="1" thickBot="1"/>
    <row r="11270" ht="18.75" customHeight="1" thickBot="1"/>
    <row r="11272" ht="18.75" customHeight="1" thickBot="1"/>
    <row r="11274" ht="18.75" customHeight="1" thickBot="1"/>
    <row r="11276" ht="18.75" customHeight="1" thickBot="1"/>
    <row r="11278" ht="18.75" customHeight="1" thickBot="1"/>
    <row r="11280" ht="18.75" customHeight="1" thickBot="1"/>
    <row r="11282" ht="18.75" customHeight="1" thickBot="1"/>
    <row r="11284" ht="18.75" customHeight="1" thickBot="1"/>
    <row r="11286" ht="18.75" customHeight="1" thickBot="1"/>
    <row r="11288" ht="18.75" customHeight="1" thickBot="1"/>
    <row r="11290" ht="18.75" customHeight="1" thickBot="1"/>
    <row r="11292" ht="18.75" customHeight="1" thickBot="1"/>
    <row r="11294" ht="18.75" customHeight="1" thickBot="1"/>
    <row r="11296" ht="18.75" customHeight="1" thickBot="1"/>
    <row r="11298" ht="18.75" customHeight="1" thickBot="1"/>
    <row r="11300" ht="18.75" customHeight="1" thickBot="1"/>
    <row r="11302" ht="18.75" customHeight="1" thickBot="1"/>
    <row r="11304" ht="18.75" customHeight="1" thickBot="1"/>
    <row r="11306" ht="18.75" customHeight="1" thickBot="1"/>
    <row r="11308" ht="18.75" customHeight="1" thickBot="1"/>
    <row r="11310" ht="18.75" customHeight="1" thickBot="1"/>
    <row r="11312" ht="18.75" customHeight="1" thickBot="1"/>
    <row r="11314" ht="18.75" customHeight="1" thickBot="1"/>
    <row r="11316" ht="18.75" customHeight="1" thickBot="1"/>
    <row r="11318" ht="18.75" customHeight="1" thickBot="1"/>
    <row r="11320" ht="18.75" customHeight="1" thickBot="1"/>
    <row r="11322" ht="18.75" customHeight="1" thickBot="1"/>
    <row r="11324" ht="18.75" customHeight="1" thickBot="1"/>
    <row r="11326" ht="18.75" customHeight="1" thickBot="1"/>
    <row r="11328" ht="18.75" customHeight="1" thickBot="1"/>
    <row r="11330" ht="18.75" customHeight="1" thickBot="1"/>
    <row r="11332" ht="18.75" customHeight="1" thickBot="1"/>
    <row r="11334" ht="18.75" customHeight="1" thickBot="1"/>
    <row r="11336" ht="18.75" customHeight="1" thickBot="1"/>
    <row r="11338" ht="18.75" customHeight="1" thickBot="1"/>
    <row r="11340" ht="18.75" customHeight="1" thickBot="1"/>
    <row r="11342" ht="18.75" customHeight="1" thickBot="1"/>
    <row r="11344" ht="18.75" customHeight="1" thickBot="1"/>
    <row r="11346" ht="18.75" customHeight="1" thickBot="1"/>
    <row r="11348" ht="18.75" customHeight="1" thickBot="1"/>
    <row r="11350" ht="18.75" customHeight="1" thickBot="1"/>
    <row r="11352" ht="18.75" customHeight="1" thickBot="1"/>
    <row r="11354" ht="18.75" customHeight="1" thickBot="1"/>
    <row r="11356" ht="18.75" customHeight="1" thickBot="1"/>
    <row r="11358" ht="18.75" customHeight="1" thickBot="1"/>
    <row r="11360" ht="18.75" customHeight="1" thickBot="1"/>
    <row r="11362" ht="18.75" customHeight="1" thickBot="1"/>
    <row r="11364" ht="18.75" customHeight="1" thickBot="1"/>
    <row r="11366" ht="18.75" customHeight="1" thickBot="1"/>
    <row r="11368" ht="18.75" customHeight="1" thickBot="1"/>
    <row r="11370" ht="18.75" customHeight="1" thickBot="1"/>
    <row r="11372" ht="18.75" customHeight="1" thickBot="1"/>
    <row r="11374" ht="18.75" customHeight="1" thickBot="1"/>
    <row r="11376" ht="18.75" customHeight="1" thickBot="1"/>
    <row r="11378" ht="18.75" customHeight="1" thickBot="1"/>
    <row r="11380" ht="18.75" customHeight="1" thickBot="1"/>
    <row r="11382" ht="18.75" customHeight="1" thickBot="1"/>
    <row r="11384" ht="18.75" customHeight="1" thickBot="1"/>
    <row r="11386" ht="18.75" customHeight="1" thickBot="1"/>
    <row r="11388" ht="18.75" customHeight="1" thickBot="1"/>
    <row r="11390" ht="18.75" customHeight="1" thickBot="1"/>
    <row r="11392" ht="18.75" customHeight="1" thickBot="1"/>
    <row r="11394" ht="18.75" customHeight="1" thickBot="1"/>
    <row r="11396" ht="18.75" customHeight="1" thickBot="1"/>
    <row r="11398" ht="18.75" customHeight="1" thickBot="1"/>
    <row r="11400" ht="18.75" customHeight="1" thickBot="1"/>
    <row r="11402" ht="18.75" customHeight="1" thickBot="1"/>
    <row r="11404" ht="18.75" customHeight="1" thickBot="1"/>
    <row r="11406" ht="18.75" customHeight="1" thickBot="1"/>
    <row r="11408" ht="18.75" customHeight="1" thickBot="1"/>
    <row r="11410" ht="18.75" customHeight="1" thickBot="1"/>
    <row r="11412" ht="18.75" customHeight="1" thickBot="1"/>
    <row r="11414" ht="18.75" customHeight="1" thickBot="1"/>
    <row r="11416" ht="18.75" customHeight="1" thickBot="1"/>
    <row r="11418" ht="18.75" customHeight="1" thickBot="1"/>
    <row r="11420" ht="18.75" customHeight="1" thickBot="1"/>
    <row r="11422" ht="18.75" customHeight="1" thickBot="1"/>
    <row r="11424" ht="18.75" customHeight="1" thickBot="1"/>
    <row r="11426" ht="18.75" customHeight="1" thickBot="1"/>
    <row r="11428" ht="18.75" customHeight="1" thickBot="1"/>
    <row r="11430" ht="18.75" customHeight="1" thickBot="1"/>
    <row r="11432" ht="18.75" customHeight="1" thickBot="1"/>
    <row r="11434" ht="18.75" customHeight="1" thickBot="1"/>
    <row r="11436" ht="18.75" customHeight="1" thickBot="1"/>
    <row r="11438" ht="18.75" customHeight="1" thickBot="1"/>
    <row r="11440" ht="18.75" customHeight="1" thickBot="1"/>
    <row r="11442" ht="18.75" customHeight="1" thickBot="1"/>
    <row r="11444" ht="18.75" customHeight="1" thickBot="1"/>
    <row r="11446" ht="18.75" customHeight="1" thickBot="1"/>
    <row r="11448" ht="18.75" customHeight="1" thickBot="1"/>
    <row r="11450" ht="18.75" customHeight="1" thickBot="1"/>
    <row r="11452" ht="18.75" customHeight="1" thickBot="1"/>
    <row r="11454" ht="18.75" customHeight="1" thickBot="1"/>
    <row r="11456" ht="18.75" customHeight="1" thickBot="1"/>
    <row r="11458" ht="18.75" customHeight="1" thickBot="1"/>
    <row r="11460" ht="18.75" customHeight="1" thickBot="1"/>
    <row r="11462" ht="18.75" customHeight="1" thickBot="1"/>
    <row r="11464" ht="18.75" customHeight="1" thickBot="1"/>
    <row r="11466" ht="18.75" customHeight="1" thickBot="1"/>
    <row r="11468" ht="18.75" customHeight="1" thickBot="1"/>
    <row r="11470" ht="18.75" customHeight="1" thickBot="1"/>
    <row r="11472" ht="18.75" customHeight="1" thickBot="1"/>
    <row r="11474" ht="18.75" customHeight="1" thickBot="1"/>
    <row r="11476" ht="18.75" customHeight="1" thickBot="1"/>
    <row r="11478" ht="18.75" customHeight="1" thickBot="1"/>
    <row r="11480" ht="18.75" customHeight="1" thickBot="1"/>
    <row r="11482" ht="18.75" customHeight="1" thickBot="1"/>
    <row r="11484" ht="18.75" customHeight="1" thickBot="1"/>
    <row r="11486" ht="18.75" customHeight="1" thickBot="1"/>
    <row r="11488" ht="18.75" customHeight="1" thickBot="1"/>
    <row r="11490" ht="18.75" customHeight="1" thickBot="1"/>
    <row r="11492" ht="18.75" customHeight="1" thickBot="1"/>
    <row r="11494" ht="18.75" customHeight="1" thickBot="1"/>
    <row r="11496" ht="18.75" customHeight="1" thickBot="1"/>
    <row r="11498" ht="18.75" customHeight="1" thickBot="1"/>
    <row r="11500" ht="18.75" customHeight="1" thickBot="1"/>
    <row r="11502" ht="18.75" customHeight="1" thickBot="1"/>
    <row r="11504" ht="18.75" customHeight="1" thickBot="1"/>
    <row r="11506" ht="18.75" customHeight="1" thickBot="1"/>
    <row r="11508" ht="18.75" customHeight="1" thickBot="1"/>
    <row r="11510" ht="18.75" customHeight="1" thickBot="1"/>
    <row r="11512" ht="18.75" customHeight="1" thickBot="1"/>
    <row r="11514" ht="18.75" customHeight="1" thickBot="1"/>
    <row r="11516" ht="18.75" customHeight="1" thickBot="1"/>
    <row r="11518" ht="18.75" customHeight="1" thickBot="1"/>
    <row r="11520" ht="18.75" customHeight="1" thickBot="1"/>
    <row r="11522" ht="18.75" customHeight="1" thickBot="1"/>
    <row r="11524" ht="18.75" customHeight="1" thickBot="1"/>
    <row r="11526" ht="18.75" customHeight="1" thickBot="1"/>
    <row r="11528" ht="18.75" customHeight="1" thickBot="1"/>
    <row r="11530" ht="18.75" customHeight="1" thickBot="1"/>
    <row r="11532" ht="18.75" customHeight="1" thickBot="1"/>
    <row r="11534" ht="18.75" customHeight="1" thickBot="1"/>
    <row r="11536" ht="18.75" customHeight="1" thickBot="1"/>
    <row r="11538" ht="18.75" customHeight="1" thickBot="1"/>
    <row r="11540" ht="18.75" customHeight="1" thickBot="1"/>
    <row r="11542" ht="18.75" customHeight="1" thickBot="1"/>
    <row r="11544" ht="18.75" customHeight="1" thickBot="1"/>
    <row r="11546" ht="18.75" customHeight="1" thickBot="1"/>
    <row r="11548" ht="18.75" customHeight="1" thickBot="1"/>
    <row r="11550" ht="18.75" customHeight="1" thickBot="1"/>
    <row r="11552" ht="18.75" customHeight="1" thickBot="1"/>
    <row r="11554" ht="18.75" customHeight="1" thickBot="1"/>
    <row r="11556" ht="18.75" customHeight="1" thickBot="1"/>
    <row r="11558" ht="18.75" customHeight="1" thickBot="1"/>
    <row r="11560" ht="18.75" customHeight="1" thickBot="1"/>
    <row r="11562" ht="18.75" customHeight="1" thickBot="1"/>
    <row r="11564" ht="18.75" customHeight="1" thickBot="1"/>
    <row r="11566" ht="18.75" customHeight="1" thickBot="1"/>
    <row r="11568" ht="18.75" customHeight="1" thickBot="1"/>
    <row r="11570" ht="18.75" customHeight="1" thickBot="1"/>
    <row r="11572" ht="18.75" customHeight="1" thickBot="1"/>
    <row r="11574" ht="18.75" customHeight="1" thickBot="1"/>
    <row r="11576" ht="18.75" customHeight="1" thickBot="1"/>
    <row r="11578" ht="18.75" customHeight="1" thickBot="1"/>
    <row r="11580" ht="18.75" customHeight="1" thickBot="1"/>
    <row r="11582" ht="18.75" customHeight="1" thickBot="1"/>
    <row r="11584" ht="18.75" customHeight="1" thickBot="1"/>
    <row r="11586" ht="18.75" customHeight="1" thickBot="1"/>
    <row r="11588" ht="18.75" customHeight="1" thickBot="1"/>
    <row r="11590" ht="18.75" customHeight="1" thickBot="1"/>
    <row r="11592" ht="18.75" customHeight="1" thickBot="1"/>
    <row r="11594" ht="18.75" customHeight="1" thickBot="1"/>
    <row r="11596" ht="18.75" customHeight="1" thickBot="1"/>
    <row r="11598" ht="18.75" customHeight="1" thickBot="1"/>
    <row r="11600" ht="18.75" customHeight="1" thickBot="1"/>
    <row r="11602" ht="18.75" customHeight="1" thickBot="1"/>
    <row r="11604" ht="18.75" customHeight="1" thickBot="1"/>
    <row r="11606" ht="18.75" customHeight="1" thickBot="1"/>
    <row r="11608" ht="18.75" customHeight="1" thickBot="1"/>
    <row r="11610" ht="18.75" customHeight="1" thickBot="1"/>
    <row r="11612" ht="18.75" customHeight="1" thickBot="1"/>
    <row r="11614" ht="18.75" customHeight="1" thickBot="1"/>
    <row r="11616" ht="18.75" customHeight="1" thickBot="1"/>
    <row r="11618" ht="18.75" customHeight="1" thickBot="1"/>
    <row r="11620" ht="18.75" customHeight="1" thickBot="1"/>
    <row r="11622" ht="18.75" customHeight="1" thickBot="1"/>
    <row r="11624" ht="18.75" customHeight="1" thickBot="1"/>
    <row r="11626" ht="18.75" customHeight="1" thickBot="1"/>
    <row r="11628" ht="18.75" customHeight="1" thickBot="1"/>
    <row r="11630" ht="18.75" customHeight="1" thickBot="1"/>
    <row r="11632" ht="18.75" customHeight="1" thickBot="1"/>
    <row r="11634" ht="18.75" customHeight="1" thickBot="1"/>
    <row r="11636" ht="18.75" customHeight="1" thickBot="1"/>
    <row r="11638" ht="18.75" customHeight="1" thickBot="1"/>
    <row r="11640" ht="18.75" customHeight="1" thickBot="1"/>
    <row r="11642" ht="18.75" customHeight="1" thickBot="1"/>
    <row r="11644" ht="18.75" customHeight="1" thickBot="1"/>
    <row r="11646" ht="18.75" customHeight="1" thickBot="1"/>
    <row r="11648" ht="18.75" customHeight="1" thickBot="1"/>
    <row r="11650" ht="18.75" customHeight="1" thickBot="1"/>
    <row r="11652" ht="18.75" customHeight="1" thickBot="1"/>
    <row r="11654" ht="18.75" customHeight="1" thickBot="1"/>
    <row r="11656" ht="18.75" customHeight="1" thickBot="1"/>
    <row r="11658" ht="18.75" customHeight="1" thickBot="1"/>
    <row r="11660" ht="18.75" customHeight="1" thickBot="1"/>
    <row r="11662" ht="18.75" customHeight="1" thickBot="1"/>
    <row r="11664" ht="18.75" customHeight="1" thickBot="1"/>
    <row r="11666" ht="18.75" customHeight="1" thickBot="1"/>
    <row r="11668" ht="18.75" customHeight="1" thickBot="1"/>
    <row r="11670" ht="18.75" customHeight="1" thickBot="1"/>
    <row r="11672" ht="18.75" customHeight="1" thickBot="1"/>
    <row r="11674" ht="18.75" customHeight="1" thickBot="1"/>
    <row r="11676" ht="18.75" customHeight="1" thickBot="1"/>
    <row r="11678" ht="18.75" customHeight="1" thickBot="1"/>
    <row r="11680" ht="18.75" customHeight="1" thickBot="1"/>
    <row r="11682" ht="18.75" customHeight="1" thickBot="1"/>
    <row r="11684" ht="18.75" customHeight="1" thickBot="1"/>
    <row r="11686" ht="18.75" customHeight="1" thickBot="1"/>
    <row r="11688" ht="18.75" customHeight="1" thickBot="1"/>
    <row r="11690" ht="18.75" customHeight="1" thickBot="1"/>
    <row r="11692" ht="18.75" customHeight="1" thickBot="1"/>
    <row r="11694" ht="18.75" customHeight="1" thickBot="1"/>
    <row r="11696" ht="18.75" customHeight="1" thickBot="1"/>
    <row r="11698" ht="18.75" customHeight="1" thickBot="1"/>
    <row r="11700" ht="18.75" customHeight="1" thickBot="1"/>
    <row r="11702" ht="18.75" customHeight="1" thickBot="1"/>
    <row r="11704" ht="18.75" customHeight="1" thickBot="1"/>
    <row r="11706" ht="18.75" customHeight="1" thickBot="1"/>
    <row r="11708" ht="18.75" customHeight="1" thickBot="1"/>
    <row r="11710" ht="18.75" customHeight="1" thickBot="1"/>
    <row r="11712" ht="18.75" customHeight="1" thickBot="1"/>
    <row r="11714" ht="18.75" customHeight="1" thickBot="1"/>
    <row r="11716" ht="18.75" customHeight="1" thickBot="1"/>
    <row r="11718" ht="18.75" customHeight="1" thickBot="1"/>
    <row r="11720" ht="18.75" customHeight="1" thickBot="1"/>
    <row r="11722" ht="18.75" customHeight="1" thickBot="1"/>
    <row r="11724" ht="18.75" customHeight="1" thickBot="1"/>
    <row r="11726" ht="18.75" customHeight="1" thickBot="1"/>
    <row r="11728" ht="18.75" customHeight="1" thickBot="1"/>
    <row r="11730" ht="18.75" customHeight="1" thickBot="1"/>
    <row r="11732" ht="18.75" customHeight="1" thickBot="1"/>
    <row r="11734" ht="18.75" customHeight="1" thickBot="1"/>
    <row r="11736" ht="18.75" customHeight="1" thickBot="1"/>
    <row r="11738" ht="18.75" customHeight="1" thickBot="1"/>
    <row r="11740" ht="18.75" customHeight="1" thickBot="1"/>
    <row r="11742" ht="18.75" customHeight="1" thickBot="1"/>
    <row r="11744" ht="18.75" customHeight="1" thickBot="1"/>
    <row r="11746" ht="18.75" customHeight="1" thickBot="1"/>
    <row r="11748" ht="18.75" customHeight="1" thickBot="1"/>
    <row r="11750" ht="18.75" customHeight="1" thickBot="1"/>
    <row r="11752" ht="18.75" customHeight="1" thickBot="1"/>
    <row r="11754" ht="18.75" customHeight="1" thickBot="1"/>
    <row r="11756" ht="18.75" customHeight="1" thickBot="1"/>
    <row r="11758" ht="18.75" customHeight="1" thickBot="1"/>
    <row r="11760" ht="18.75" customHeight="1" thickBot="1"/>
    <row r="11762" ht="18.75" customHeight="1" thickBot="1"/>
    <row r="11764" ht="18.75" customHeight="1" thickBot="1"/>
    <row r="11766" ht="18.75" customHeight="1" thickBot="1"/>
    <row r="11768" ht="18.75" customHeight="1" thickBot="1"/>
    <row r="11770" ht="18.75" customHeight="1" thickBot="1"/>
    <row r="11772" ht="18.75" customHeight="1" thickBot="1"/>
    <row r="11774" ht="18.75" customHeight="1" thickBot="1"/>
    <row r="11776" ht="18.75" customHeight="1" thickBot="1"/>
    <row r="11778" ht="18.75" customHeight="1" thickBot="1"/>
    <row r="11780" ht="18.75" customHeight="1" thickBot="1"/>
    <row r="11782" ht="18.75" customHeight="1" thickBot="1"/>
    <row r="11784" ht="18.75" customHeight="1" thickBot="1"/>
    <row r="11786" ht="18.75" customHeight="1" thickBot="1"/>
    <row r="11788" ht="18.75" customHeight="1" thickBot="1"/>
    <row r="11790" ht="18.75" customHeight="1" thickBot="1"/>
    <row r="11792" ht="18.75" customHeight="1" thickBot="1"/>
    <row r="11794" ht="18.75" customHeight="1" thickBot="1"/>
    <row r="11796" ht="18.75" customHeight="1" thickBot="1"/>
    <row r="11798" ht="18.75" customHeight="1" thickBot="1"/>
    <row r="11800" ht="18.75" customHeight="1" thickBot="1"/>
    <row r="11802" ht="18.75" customHeight="1" thickBot="1"/>
    <row r="11804" ht="18.75" customHeight="1" thickBot="1"/>
    <row r="11806" ht="18.75" customHeight="1" thickBot="1"/>
    <row r="11808" ht="18.75" customHeight="1" thickBot="1"/>
    <row r="11810" ht="18.75" customHeight="1" thickBot="1"/>
    <row r="11812" ht="18.75" customHeight="1" thickBot="1"/>
    <row r="11814" ht="18.75" customHeight="1" thickBot="1"/>
    <row r="11816" ht="18.75" customHeight="1" thickBot="1"/>
    <row r="11818" ht="18.75" customHeight="1" thickBot="1"/>
    <row r="11820" ht="18.75" customHeight="1" thickBot="1"/>
    <row r="11822" ht="18.75" customHeight="1" thickBot="1"/>
    <row r="11824" ht="18.75" customHeight="1" thickBot="1"/>
    <row r="11826" ht="18.75" customHeight="1" thickBot="1"/>
    <row r="11828" ht="18.75" customHeight="1" thickBot="1"/>
    <row r="11830" ht="18.75" customHeight="1" thickBot="1"/>
    <row r="11832" ht="18.75" customHeight="1" thickBot="1"/>
    <row r="11834" ht="18.75" customHeight="1" thickBot="1"/>
    <row r="11836" ht="18.75" customHeight="1" thickBot="1"/>
    <row r="11838" ht="18.75" customHeight="1" thickBot="1"/>
    <row r="11840" ht="18.75" customHeight="1" thickBot="1"/>
    <row r="11842" ht="18.75" customHeight="1" thickBot="1"/>
    <row r="11844" ht="18.75" customHeight="1" thickBot="1"/>
    <row r="11846" ht="18.75" customHeight="1" thickBot="1"/>
    <row r="11848" ht="18.75" customHeight="1" thickBot="1"/>
    <row r="11850" ht="18.75" customHeight="1" thickBot="1"/>
    <row r="11852" ht="18.75" customHeight="1" thickBot="1"/>
    <row r="11854" ht="18.75" customHeight="1" thickBot="1"/>
    <row r="11856" ht="18.75" customHeight="1" thickBot="1"/>
    <row r="11858" ht="18.75" customHeight="1" thickBot="1"/>
    <row r="11860" ht="18.75" customHeight="1" thickBot="1"/>
    <row r="11862" ht="18.75" customHeight="1" thickBot="1"/>
    <row r="11864" ht="18.75" customHeight="1" thickBot="1"/>
    <row r="11866" ht="18.75" customHeight="1" thickBot="1"/>
    <row r="11868" ht="18.75" customHeight="1" thickBot="1"/>
    <row r="11870" ht="18.75" customHeight="1" thickBot="1"/>
    <row r="11872" ht="18.75" customHeight="1" thickBot="1"/>
    <row r="11874" ht="18.75" customHeight="1" thickBot="1"/>
    <row r="11876" ht="18.75" customHeight="1" thickBot="1"/>
    <row r="11878" ht="18.75" customHeight="1" thickBot="1"/>
    <row r="11880" ht="18.75" customHeight="1" thickBot="1"/>
    <row r="11882" ht="18.75" customHeight="1" thickBot="1"/>
    <row r="11884" ht="18.75" customHeight="1" thickBot="1"/>
    <row r="11886" ht="18.75" customHeight="1" thickBot="1"/>
    <row r="11888" ht="18.75" customHeight="1" thickBot="1"/>
    <row r="11890" ht="18.75" customHeight="1" thickBot="1"/>
    <row r="11892" ht="18.75" customHeight="1" thickBot="1"/>
    <row r="11894" ht="18.75" customHeight="1" thickBot="1"/>
    <row r="11896" ht="18.75" customHeight="1" thickBot="1"/>
    <row r="11898" ht="18.75" customHeight="1" thickBot="1"/>
    <row r="11900" ht="18.75" customHeight="1" thickBot="1"/>
    <row r="11902" ht="18.75" customHeight="1" thickBot="1"/>
    <row r="11904" ht="18.75" customHeight="1" thickBot="1"/>
    <row r="11906" ht="18.75" customHeight="1" thickBot="1"/>
    <row r="11908" ht="18.75" customHeight="1" thickBot="1"/>
    <row r="11910" ht="18.75" customHeight="1" thickBot="1"/>
    <row r="11912" ht="18.75" customHeight="1" thickBot="1"/>
    <row r="11914" ht="18.75" customHeight="1" thickBot="1"/>
    <row r="11916" ht="18.75" customHeight="1" thickBot="1"/>
    <row r="11918" ht="18.75" customHeight="1" thickBot="1"/>
    <row r="11920" ht="18.75" customHeight="1" thickBot="1"/>
    <row r="11922" ht="18.75" customHeight="1" thickBot="1"/>
    <row r="11924" ht="18.75" customHeight="1" thickBot="1"/>
    <row r="11926" ht="18.75" customHeight="1" thickBot="1"/>
    <row r="11928" ht="18.75" customHeight="1" thickBot="1"/>
    <row r="11930" ht="18.75" customHeight="1" thickBot="1"/>
    <row r="11932" ht="18.75" customHeight="1" thickBot="1"/>
    <row r="11934" ht="18.75" customHeight="1" thickBot="1"/>
    <row r="11936" ht="18.75" customHeight="1" thickBot="1"/>
    <row r="11938" ht="18.75" customHeight="1" thickBot="1"/>
    <row r="11940" ht="18.75" customHeight="1" thickBot="1"/>
    <row r="11942" ht="18.75" customHeight="1" thickBot="1"/>
    <row r="11944" ht="18.75" customHeight="1" thickBot="1"/>
    <row r="11946" ht="18.75" customHeight="1" thickBot="1"/>
    <row r="11948" ht="18.75" customHeight="1" thickBot="1"/>
    <row r="11950" ht="18.75" customHeight="1" thickBot="1"/>
    <row r="11952" ht="18.75" customHeight="1" thickBot="1"/>
    <row r="11954" ht="18.75" customHeight="1" thickBot="1"/>
    <row r="11956" ht="18.75" customHeight="1" thickBot="1"/>
    <row r="11958" ht="18.75" customHeight="1" thickBot="1"/>
    <row r="11960" ht="18.75" customHeight="1" thickBot="1"/>
    <row r="11962" ht="18.75" customHeight="1" thickBot="1"/>
    <row r="11964" ht="18.75" customHeight="1" thickBot="1"/>
    <row r="11966" ht="18.75" customHeight="1" thickBot="1"/>
    <row r="11968" ht="18.75" customHeight="1" thickBot="1"/>
    <row r="11970" ht="18.75" customHeight="1" thickBot="1"/>
    <row r="11972" ht="18.75" customHeight="1" thickBot="1"/>
    <row r="11974" ht="18.75" customHeight="1" thickBot="1"/>
    <row r="11976" ht="18.75" customHeight="1" thickBot="1"/>
    <row r="11978" ht="18.75" customHeight="1" thickBot="1"/>
    <row r="11980" ht="18.75" customHeight="1" thickBot="1"/>
    <row r="11982" ht="18.75" customHeight="1" thickBot="1"/>
    <row r="11984" ht="18.75" customHeight="1" thickBot="1"/>
    <row r="11986" ht="18.75" customHeight="1" thickBot="1"/>
    <row r="11988" ht="18.75" customHeight="1" thickBot="1"/>
    <row r="11990" ht="18.75" customHeight="1" thickBot="1"/>
    <row r="11992" ht="18.75" customHeight="1" thickBot="1"/>
    <row r="11994" ht="18.75" customHeight="1" thickBot="1"/>
    <row r="11996" ht="18.75" customHeight="1" thickBot="1"/>
    <row r="11998" ht="18.75" customHeight="1" thickBot="1"/>
    <row r="12000" ht="18.75" customHeight="1" thickBot="1"/>
    <row r="12002" ht="18.75" customHeight="1" thickBot="1"/>
    <row r="12004" ht="18.75" customHeight="1" thickBot="1"/>
    <row r="12006" ht="18.75" customHeight="1" thickBot="1"/>
    <row r="12008" ht="18.75" customHeight="1" thickBot="1"/>
    <row r="12010" ht="18.75" customHeight="1" thickBot="1"/>
    <row r="12012" ht="18.75" customHeight="1" thickBot="1"/>
    <row r="12014" ht="18.75" customHeight="1" thickBot="1"/>
    <row r="12016" ht="18.75" customHeight="1" thickBot="1"/>
    <row r="12018" ht="18.75" customHeight="1" thickBot="1"/>
    <row r="12020" ht="18.75" customHeight="1" thickBot="1"/>
    <row r="12022" ht="18.75" customHeight="1" thickBot="1"/>
    <row r="12024" ht="18.75" customHeight="1" thickBot="1"/>
    <row r="12026" ht="18.75" customHeight="1" thickBot="1"/>
    <row r="12028" ht="18.75" customHeight="1" thickBot="1"/>
    <row r="12030" ht="18.75" customHeight="1" thickBot="1"/>
    <row r="12032" ht="18.75" customHeight="1" thickBot="1"/>
    <row r="12034" ht="18.75" customHeight="1" thickBot="1"/>
    <row r="12036" ht="18.75" customHeight="1" thickBot="1"/>
    <row r="12038" ht="18.75" customHeight="1" thickBot="1"/>
    <row r="12040" ht="18.75" customHeight="1" thickBot="1"/>
    <row r="12042" ht="18.75" customHeight="1" thickBot="1"/>
    <row r="12044" ht="18.75" customHeight="1" thickBot="1"/>
    <row r="12046" ht="18.75" customHeight="1" thickBot="1"/>
    <row r="12048" ht="18.75" customHeight="1" thickBot="1"/>
    <row r="12050" ht="18.75" customHeight="1" thickBot="1"/>
    <row r="12052" ht="18.75" customHeight="1" thickBot="1"/>
    <row r="12054" ht="18.75" customHeight="1" thickBot="1"/>
    <row r="12056" ht="18.75" customHeight="1" thickBot="1"/>
    <row r="12058" ht="18.75" customHeight="1" thickBot="1"/>
    <row r="12060" ht="18.75" customHeight="1" thickBot="1"/>
    <row r="12062" ht="18.75" customHeight="1" thickBot="1"/>
    <row r="12064" ht="18.75" customHeight="1" thickBot="1"/>
    <row r="12066" ht="18.75" customHeight="1" thickBot="1"/>
    <row r="12068" ht="18.75" customHeight="1" thickBot="1"/>
    <row r="12070" ht="18.75" customHeight="1" thickBot="1"/>
    <row r="12072" ht="18.75" customHeight="1" thickBot="1"/>
    <row r="12074" ht="18.75" customHeight="1" thickBot="1"/>
    <row r="12076" ht="18.75" customHeight="1" thickBot="1"/>
    <row r="12078" ht="18.75" customHeight="1" thickBot="1"/>
    <row r="12080" ht="18.75" customHeight="1" thickBot="1"/>
    <row r="12082" ht="18.75" customHeight="1" thickBot="1"/>
    <row r="12084" ht="18.75" customHeight="1" thickBot="1"/>
    <row r="12086" ht="18.75" customHeight="1" thickBot="1"/>
    <row r="12088" ht="18.75" customHeight="1" thickBot="1"/>
    <row r="12090" ht="18.75" customHeight="1" thickBot="1"/>
    <row r="12092" ht="18.75" customHeight="1" thickBot="1"/>
    <row r="12094" ht="18.75" customHeight="1" thickBot="1"/>
    <row r="12096" ht="18.75" customHeight="1" thickBot="1"/>
    <row r="12098" ht="18.75" customHeight="1" thickBot="1"/>
    <row r="12100" ht="18.75" customHeight="1" thickBot="1"/>
    <row r="12102" ht="18.75" customHeight="1" thickBot="1"/>
    <row r="12104" ht="18.75" customHeight="1" thickBot="1"/>
    <row r="12106" ht="18.75" customHeight="1" thickBot="1"/>
    <row r="12108" ht="18.75" customHeight="1" thickBot="1"/>
    <row r="12110" ht="18.75" customHeight="1" thickBot="1"/>
    <row r="12112" ht="18.75" customHeight="1" thickBot="1"/>
    <row r="12114" ht="18.75" customHeight="1" thickBot="1"/>
    <row r="12116" ht="18.75" customHeight="1" thickBot="1"/>
    <row r="12118" ht="18.75" customHeight="1" thickBot="1"/>
    <row r="12120" ht="18.75" customHeight="1" thickBot="1"/>
    <row r="12122" ht="18.75" customHeight="1" thickBot="1"/>
    <row r="12124" ht="18.75" customHeight="1" thickBot="1"/>
    <row r="12126" ht="18.75" customHeight="1" thickBot="1"/>
    <row r="12128" ht="18.75" customHeight="1" thickBot="1"/>
    <row r="12130" ht="18.75" customHeight="1" thickBot="1"/>
    <row r="12132" ht="18.75" customHeight="1" thickBot="1"/>
    <row r="12134" ht="18.75" customHeight="1" thickBot="1"/>
    <row r="12136" ht="18.75" customHeight="1" thickBot="1"/>
    <row r="12138" ht="18.75" customHeight="1" thickBot="1"/>
    <row r="12140" ht="18.75" customHeight="1" thickBot="1"/>
    <row r="12142" ht="18.75" customHeight="1" thickBot="1"/>
    <row r="12144" ht="18.75" customHeight="1" thickBot="1"/>
    <row r="12146" ht="18.75" customHeight="1" thickBot="1"/>
    <row r="12148" ht="18.75" customHeight="1" thickBot="1"/>
    <row r="12150" ht="18.75" customHeight="1" thickBot="1"/>
    <row r="12152" ht="18.75" customHeight="1" thickBot="1"/>
    <row r="12154" ht="18.75" customHeight="1" thickBot="1"/>
    <row r="12156" ht="18.75" customHeight="1" thickBot="1"/>
    <row r="12158" ht="18.75" customHeight="1" thickBot="1"/>
    <row r="12160" ht="18.75" customHeight="1" thickBot="1"/>
    <row r="12162" ht="18.75" customHeight="1" thickBot="1"/>
    <row r="12164" ht="18.75" customHeight="1" thickBot="1"/>
    <row r="12166" ht="18.75" customHeight="1" thickBot="1"/>
    <row r="12168" ht="18.75" customHeight="1" thickBot="1"/>
    <row r="12170" ht="18.75" customHeight="1" thickBot="1"/>
    <row r="12172" ht="18.75" customHeight="1" thickBot="1"/>
    <row r="12174" ht="18.75" customHeight="1" thickBot="1"/>
    <row r="12176" ht="18.75" customHeight="1" thickBot="1"/>
    <row r="12178" ht="18.75" customHeight="1" thickBot="1"/>
    <row r="12180" ht="18.75" customHeight="1" thickBot="1"/>
    <row r="12182" ht="18.75" customHeight="1" thickBot="1"/>
    <row r="12184" ht="18.75" customHeight="1" thickBot="1"/>
    <row r="12186" ht="18.75" customHeight="1" thickBot="1"/>
    <row r="12188" ht="18.75" customHeight="1" thickBot="1"/>
    <row r="12190" ht="18.75" customHeight="1" thickBot="1"/>
    <row r="12192" ht="18.75" customHeight="1" thickBot="1"/>
    <row r="12194" ht="18.75" customHeight="1" thickBot="1"/>
    <row r="12196" ht="18.75" customHeight="1" thickBot="1"/>
    <row r="12198" ht="18.75" customHeight="1" thickBot="1"/>
    <row r="12200" ht="18.75" customHeight="1" thickBot="1"/>
    <row r="12202" ht="18.75" customHeight="1" thickBot="1"/>
    <row r="12204" ht="18.75" customHeight="1" thickBot="1"/>
    <row r="12206" ht="18.75" customHeight="1" thickBot="1"/>
    <row r="12208" ht="18.75" customHeight="1" thickBot="1"/>
    <row r="12210" ht="18.75" customHeight="1" thickBot="1"/>
    <row r="12212" ht="18.75" customHeight="1" thickBot="1"/>
    <row r="12214" ht="18.75" customHeight="1" thickBot="1"/>
    <row r="12216" ht="18.75" customHeight="1" thickBot="1"/>
    <row r="12218" ht="18.75" customHeight="1" thickBot="1"/>
    <row r="12220" ht="18.75" customHeight="1" thickBot="1"/>
    <row r="12222" ht="18.75" customHeight="1" thickBot="1"/>
    <row r="12224" ht="18.75" customHeight="1" thickBot="1"/>
    <row r="12226" ht="18.75" customHeight="1" thickBot="1"/>
    <row r="12228" ht="18.75" customHeight="1" thickBot="1"/>
    <row r="12230" ht="18.75" customHeight="1" thickBot="1"/>
    <row r="12232" ht="18.75" customHeight="1" thickBot="1"/>
    <row r="12234" ht="18.75" customHeight="1" thickBot="1"/>
    <row r="12236" ht="18.75" customHeight="1" thickBot="1"/>
    <row r="12238" ht="18.75" customHeight="1" thickBot="1"/>
    <row r="12240" ht="18.75" customHeight="1" thickBot="1"/>
    <row r="12242" ht="18.75" customHeight="1" thickBot="1"/>
    <row r="12244" ht="18.75" customHeight="1" thickBot="1"/>
    <row r="12246" ht="18.75" customHeight="1" thickBot="1"/>
    <row r="12248" ht="18.75" customHeight="1" thickBot="1"/>
    <row r="12250" ht="18.75" customHeight="1" thickBot="1"/>
    <row r="12252" ht="18.75" customHeight="1" thickBot="1"/>
    <row r="12254" ht="18.75" customHeight="1" thickBot="1"/>
    <row r="12256" ht="18.75" customHeight="1" thickBot="1"/>
    <row r="12258" ht="18.75" customHeight="1" thickBot="1"/>
    <row r="12260" ht="18.75" customHeight="1" thickBot="1"/>
    <row r="12262" ht="18.75" customHeight="1" thickBot="1"/>
    <row r="12264" ht="18.75" customHeight="1" thickBot="1"/>
    <row r="12266" ht="18.75" customHeight="1" thickBot="1"/>
    <row r="12268" ht="18.75" customHeight="1" thickBot="1"/>
    <row r="12270" ht="18.75" customHeight="1" thickBot="1"/>
    <row r="12272" ht="18.75" customHeight="1" thickBot="1"/>
    <row r="12274" ht="18.75" customHeight="1" thickBot="1"/>
    <row r="12276" ht="18.75" customHeight="1" thickBot="1"/>
    <row r="12278" ht="18.75" customHeight="1" thickBot="1"/>
    <row r="12280" ht="18.75" customHeight="1" thickBot="1"/>
    <row r="12282" ht="18.75" customHeight="1" thickBot="1"/>
    <row r="12284" ht="18.75" customHeight="1" thickBot="1"/>
    <row r="12286" ht="18.75" customHeight="1" thickBot="1"/>
    <row r="12288" ht="18.75" customHeight="1" thickBot="1"/>
    <row r="12290" ht="18.75" customHeight="1" thickBot="1"/>
    <row r="12292" ht="18.75" customHeight="1" thickBot="1"/>
    <row r="12294" ht="18.75" customHeight="1" thickBot="1"/>
    <row r="12296" ht="18.75" customHeight="1" thickBot="1"/>
    <row r="12298" ht="18.75" customHeight="1" thickBot="1"/>
    <row r="12300" ht="18.75" customHeight="1" thickBot="1"/>
    <row r="12302" ht="18.75" customHeight="1" thickBot="1"/>
    <row r="12304" ht="18.75" customHeight="1" thickBot="1"/>
    <row r="12306" ht="18.75" customHeight="1" thickBot="1"/>
    <row r="12308" ht="18.75" customHeight="1" thickBot="1"/>
    <row r="12310" ht="18.75" customHeight="1" thickBot="1"/>
    <row r="12312" ht="18.75" customHeight="1" thickBot="1"/>
    <row r="12314" ht="18.75" customHeight="1" thickBot="1"/>
    <row r="12316" ht="18.75" customHeight="1" thickBot="1"/>
    <row r="12318" ht="18.75" customHeight="1" thickBot="1"/>
    <row r="12320" ht="18.75" customHeight="1" thickBot="1"/>
    <row r="12322" ht="18.75" customHeight="1" thickBot="1"/>
    <row r="12324" ht="18.75" customHeight="1" thickBot="1"/>
    <row r="12326" ht="18.75" customHeight="1" thickBot="1"/>
    <row r="12328" ht="18.75" customHeight="1" thickBot="1"/>
    <row r="12330" ht="18.75" customHeight="1" thickBot="1"/>
    <row r="12332" ht="18.75" customHeight="1" thickBot="1"/>
    <row r="12334" ht="18.75" customHeight="1" thickBot="1"/>
    <row r="12336" ht="18.75" customHeight="1" thickBot="1"/>
    <row r="12338" ht="18.75" customHeight="1" thickBot="1"/>
    <row r="12340" ht="18.75" customHeight="1" thickBot="1"/>
    <row r="12342" ht="18.75" customHeight="1" thickBot="1"/>
    <row r="12344" ht="18.75" customHeight="1" thickBot="1"/>
    <row r="12346" ht="18.75" customHeight="1" thickBot="1"/>
    <row r="12348" ht="18.75" customHeight="1" thickBot="1"/>
    <row r="12350" ht="18.75" customHeight="1" thickBot="1"/>
    <row r="12352" ht="18.75" customHeight="1" thickBot="1"/>
    <row r="12354" ht="18.75" customHeight="1" thickBot="1"/>
    <row r="12356" ht="18.75" customHeight="1" thickBot="1"/>
    <row r="12358" ht="18.75" customHeight="1" thickBot="1"/>
    <row r="12360" ht="18.75" customHeight="1" thickBot="1"/>
    <row r="12362" ht="18.75" customHeight="1" thickBot="1"/>
    <row r="12364" ht="18.75" customHeight="1" thickBot="1"/>
    <row r="12366" ht="18.75" customHeight="1" thickBot="1"/>
    <row r="12368" ht="18.75" customHeight="1" thickBot="1"/>
    <row r="12370" ht="18.75" customHeight="1" thickBot="1"/>
    <row r="12372" ht="18.75" customHeight="1" thickBot="1"/>
    <row r="12374" ht="18.75" customHeight="1" thickBot="1"/>
    <row r="12376" ht="18.75" customHeight="1" thickBot="1"/>
    <row r="12378" ht="18.75" customHeight="1" thickBot="1"/>
    <row r="12380" ht="18.75" customHeight="1" thickBot="1"/>
    <row r="12382" ht="18.75" customHeight="1" thickBot="1"/>
    <row r="12384" ht="18.75" customHeight="1" thickBot="1"/>
    <row r="12386" ht="18.75" customHeight="1" thickBot="1"/>
    <row r="12388" ht="18.75" customHeight="1" thickBot="1"/>
    <row r="12390" ht="18.75" customHeight="1" thickBot="1"/>
    <row r="12392" ht="18.75" customHeight="1" thickBot="1"/>
    <row r="12394" ht="18.75" customHeight="1" thickBot="1"/>
    <row r="12396" ht="18.75" customHeight="1" thickBot="1"/>
    <row r="12398" ht="18.75" customHeight="1" thickBot="1"/>
    <row r="12400" ht="18.75" customHeight="1" thickBot="1"/>
    <row r="12402" ht="18.75" customHeight="1" thickBot="1"/>
    <row r="12404" ht="18.75" customHeight="1" thickBot="1"/>
    <row r="12406" ht="18.75" customHeight="1" thickBot="1"/>
    <row r="12408" ht="18.75" customHeight="1" thickBot="1"/>
    <row r="12410" ht="18.75" customHeight="1" thickBot="1"/>
    <row r="12412" ht="18.75" customHeight="1" thickBot="1"/>
    <row r="12414" ht="18.75" customHeight="1" thickBot="1"/>
    <row r="12416" ht="18.75" customHeight="1" thickBot="1"/>
    <row r="12418" ht="18.75" customHeight="1" thickBot="1"/>
    <row r="12420" ht="18.75" customHeight="1" thickBot="1"/>
    <row r="12422" ht="18.75" customHeight="1" thickBot="1"/>
    <row r="12424" ht="18.75" customHeight="1" thickBot="1"/>
    <row r="12426" ht="18.75" customHeight="1" thickBot="1"/>
    <row r="12428" ht="18.75" customHeight="1" thickBot="1"/>
    <row r="12430" ht="18.75" customHeight="1" thickBot="1"/>
    <row r="12432" ht="18.75" customHeight="1" thickBot="1"/>
    <row r="12434" ht="18.75" customHeight="1" thickBot="1"/>
    <row r="12436" ht="18.75" customHeight="1" thickBot="1"/>
    <row r="12438" ht="18.75" customHeight="1" thickBot="1"/>
    <row r="12440" ht="18.75" customHeight="1" thickBot="1"/>
    <row r="12442" ht="18.75" customHeight="1" thickBot="1"/>
    <row r="12444" ht="18.75" customHeight="1" thickBot="1"/>
    <row r="12446" ht="18.75" customHeight="1" thickBot="1"/>
    <row r="12448" ht="18.75" customHeight="1" thickBot="1"/>
    <row r="12450" ht="18.75" customHeight="1" thickBot="1"/>
    <row r="12452" ht="18.75" customHeight="1" thickBot="1"/>
    <row r="12454" ht="18.75" customHeight="1" thickBot="1"/>
    <row r="12456" ht="18.75" customHeight="1" thickBot="1"/>
    <row r="12458" ht="18.75" customHeight="1" thickBot="1"/>
    <row r="12460" ht="18.75" customHeight="1" thickBot="1"/>
    <row r="12462" ht="18.75" customHeight="1" thickBot="1"/>
    <row r="12464" ht="18.75" customHeight="1" thickBot="1"/>
    <row r="12466" ht="18.75" customHeight="1" thickBot="1"/>
    <row r="12468" ht="18.75" customHeight="1" thickBot="1"/>
    <row r="12470" ht="18.75" customHeight="1" thickBot="1"/>
    <row r="12472" ht="18.75" customHeight="1" thickBot="1"/>
    <row r="12474" ht="18.75" customHeight="1" thickBot="1"/>
    <row r="12476" ht="18.75" customHeight="1" thickBot="1"/>
    <row r="12478" ht="18.75" customHeight="1" thickBot="1"/>
    <row r="12480" ht="18.75" customHeight="1" thickBot="1"/>
    <row r="12482" ht="18.75" customHeight="1" thickBot="1"/>
    <row r="12484" ht="18.75" customHeight="1" thickBot="1"/>
    <row r="12486" ht="18.75" customHeight="1" thickBot="1"/>
    <row r="12488" ht="18.75" customHeight="1" thickBot="1"/>
    <row r="12490" ht="18.75" customHeight="1" thickBot="1"/>
    <row r="12492" ht="18.75" customHeight="1" thickBot="1"/>
    <row r="12494" ht="18.75" customHeight="1" thickBot="1"/>
    <row r="12496" ht="18.75" customHeight="1" thickBot="1"/>
    <row r="12498" ht="18.75" customHeight="1" thickBot="1"/>
    <row r="12500" ht="18.75" customHeight="1" thickBot="1"/>
    <row r="12502" ht="18.75" customHeight="1" thickBot="1"/>
    <row r="12504" ht="18.75" customHeight="1" thickBot="1"/>
    <row r="12506" ht="18.75" customHeight="1" thickBot="1"/>
    <row r="12508" ht="18.75" customHeight="1" thickBot="1"/>
    <row r="12510" ht="18.75" customHeight="1" thickBot="1"/>
    <row r="12512" ht="18.75" customHeight="1" thickBot="1"/>
    <row r="12514" ht="18.75" customHeight="1" thickBot="1"/>
    <row r="12516" ht="18.75" customHeight="1" thickBot="1"/>
    <row r="12518" ht="18.75" customHeight="1" thickBot="1"/>
    <row r="12520" ht="18.75" customHeight="1" thickBot="1"/>
    <row r="12522" ht="18.75" customHeight="1" thickBot="1"/>
    <row r="12524" ht="18.75" customHeight="1" thickBot="1"/>
    <row r="12526" ht="18.75" customHeight="1" thickBot="1"/>
    <row r="12528" ht="18.75" customHeight="1" thickBot="1"/>
    <row r="12530" ht="18.75" customHeight="1" thickBot="1"/>
    <row r="12532" ht="18.75" customHeight="1" thickBot="1"/>
    <row r="12534" ht="18.75" customHeight="1" thickBot="1"/>
    <row r="12536" ht="18.75" customHeight="1" thickBot="1"/>
    <row r="12538" ht="18.75" customHeight="1" thickBot="1"/>
    <row r="12540" ht="18.75" customHeight="1" thickBot="1"/>
    <row r="12542" ht="18.75" customHeight="1" thickBot="1"/>
    <row r="12544" ht="18.75" customHeight="1" thickBot="1"/>
    <row r="12546" ht="18.75" customHeight="1" thickBot="1"/>
    <row r="12548" ht="18.75" customHeight="1" thickBot="1"/>
    <row r="12550" ht="18.75" customHeight="1" thickBot="1"/>
    <row r="12552" ht="18.75" customHeight="1" thickBot="1"/>
    <row r="12554" ht="18.75" customHeight="1" thickBot="1"/>
    <row r="12556" ht="18.75" customHeight="1" thickBot="1"/>
    <row r="12558" ht="18.75" customHeight="1" thickBot="1"/>
    <row r="12560" ht="18.75" customHeight="1" thickBot="1"/>
    <row r="12562" ht="18.75" customHeight="1" thickBot="1"/>
    <row r="12564" ht="18.75" customHeight="1" thickBot="1"/>
    <row r="12566" ht="18.75" customHeight="1" thickBot="1"/>
    <row r="12568" ht="18.75" customHeight="1" thickBot="1"/>
    <row r="12570" ht="18.75" customHeight="1" thickBot="1"/>
    <row r="12572" ht="18.75" customHeight="1" thickBot="1"/>
    <row r="12574" ht="18.75" customHeight="1" thickBot="1"/>
    <row r="12576" ht="18.75" customHeight="1" thickBot="1"/>
    <row r="12578" ht="18.75" customHeight="1" thickBot="1"/>
    <row r="12580" ht="18.75" customHeight="1" thickBot="1"/>
    <row r="12582" ht="18.75" customHeight="1" thickBot="1"/>
    <row r="12584" ht="18.75" customHeight="1" thickBot="1"/>
    <row r="12586" ht="18.75" customHeight="1" thickBot="1"/>
    <row r="12588" ht="18.75" customHeight="1" thickBot="1"/>
    <row r="12590" ht="18.75" customHeight="1" thickBot="1"/>
    <row r="12592" ht="18.75" customHeight="1" thickBot="1"/>
    <row r="12594" ht="18.75" customHeight="1" thickBot="1"/>
    <row r="12596" ht="18.75" customHeight="1" thickBot="1"/>
    <row r="12598" ht="18.75" customHeight="1" thickBot="1"/>
    <row r="12600" ht="18.75" customHeight="1" thickBot="1"/>
    <row r="12602" ht="18.75" customHeight="1" thickBot="1"/>
    <row r="12604" ht="18.75" customHeight="1" thickBot="1"/>
    <row r="12606" ht="18.75" customHeight="1" thickBot="1"/>
    <row r="12608" ht="18.75" customHeight="1" thickBot="1"/>
    <row r="12610" ht="18.75" customHeight="1" thickBot="1"/>
    <row r="12612" ht="18.75" customHeight="1" thickBot="1"/>
    <row r="12614" ht="18.75" customHeight="1" thickBot="1"/>
    <row r="12616" ht="18.75" customHeight="1" thickBot="1"/>
    <row r="12618" ht="18.75" customHeight="1" thickBot="1"/>
    <row r="12620" ht="18.75" customHeight="1" thickBot="1"/>
    <row r="12622" ht="18.75" customHeight="1" thickBot="1"/>
    <row r="12624" ht="18.75" customHeight="1" thickBot="1"/>
    <row r="12626" ht="18.75" customHeight="1" thickBot="1"/>
    <row r="12628" ht="18.75" customHeight="1" thickBot="1"/>
    <row r="12630" ht="18.75" customHeight="1" thickBot="1"/>
    <row r="12632" ht="18.75" customHeight="1" thickBot="1"/>
    <row r="12634" ht="18.75" customHeight="1" thickBot="1"/>
    <row r="12636" ht="18.75" customHeight="1" thickBot="1"/>
    <row r="12638" ht="18.75" customHeight="1" thickBot="1"/>
    <row r="12640" ht="18.75" customHeight="1" thickBot="1"/>
    <row r="12642" ht="18.75" customHeight="1" thickBot="1"/>
    <row r="12644" ht="18.75" customHeight="1" thickBot="1"/>
    <row r="12646" ht="18.75" customHeight="1" thickBot="1"/>
    <row r="12648" ht="18.75" customHeight="1" thickBot="1"/>
    <row r="12650" ht="18.75" customHeight="1" thickBot="1"/>
    <row r="12652" ht="18.75" customHeight="1" thickBot="1"/>
    <row r="12654" ht="18.75" customHeight="1" thickBot="1"/>
    <row r="12656" ht="18.75" customHeight="1" thickBot="1"/>
    <row r="12658" ht="18.75" customHeight="1" thickBot="1"/>
    <row r="12660" ht="18.75" customHeight="1" thickBot="1"/>
    <row r="12662" ht="18.75" customHeight="1" thickBot="1"/>
    <row r="12664" ht="18.75" customHeight="1" thickBot="1"/>
    <row r="12666" ht="18.75" customHeight="1" thickBot="1"/>
    <row r="12668" ht="18.75" customHeight="1" thickBot="1"/>
    <row r="12670" ht="18.75" customHeight="1" thickBot="1"/>
    <row r="12672" ht="18.75" customHeight="1" thickBot="1"/>
    <row r="12674" ht="18.75" customHeight="1" thickBot="1"/>
    <row r="12676" ht="18.75" customHeight="1" thickBot="1"/>
    <row r="12678" ht="18.75" customHeight="1" thickBot="1"/>
    <row r="12680" ht="18.75" customHeight="1" thickBot="1"/>
    <row r="12682" ht="18.75" customHeight="1" thickBot="1"/>
    <row r="12684" ht="18.75" customHeight="1" thickBot="1"/>
    <row r="12686" ht="18.75" customHeight="1" thickBot="1"/>
    <row r="12688" ht="18.75" customHeight="1" thickBot="1"/>
    <row r="12690" ht="18.75" customHeight="1" thickBot="1"/>
    <row r="12692" ht="18.75" customHeight="1" thickBot="1"/>
    <row r="12694" ht="18.75" customHeight="1" thickBot="1"/>
    <row r="12696" ht="18.75" customHeight="1" thickBot="1"/>
    <row r="12698" ht="18.75" customHeight="1" thickBot="1"/>
    <row r="12700" ht="18.75" customHeight="1" thickBot="1"/>
    <row r="12702" ht="18.75" customHeight="1" thickBot="1"/>
    <row r="12704" ht="18.75" customHeight="1" thickBot="1"/>
    <row r="12706" ht="18.75" customHeight="1" thickBot="1"/>
    <row r="12708" ht="18.75" customHeight="1" thickBot="1"/>
    <row r="12710" ht="18.75" customHeight="1" thickBot="1"/>
    <row r="12712" ht="18.75" customHeight="1" thickBot="1"/>
    <row r="12714" ht="18.75" customHeight="1" thickBot="1"/>
    <row r="12716" ht="18.75" customHeight="1" thickBot="1"/>
    <row r="12718" ht="18.75" customHeight="1" thickBot="1"/>
    <row r="12720" ht="18.75" customHeight="1" thickBot="1"/>
    <row r="12722" ht="18.75" customHeight="1" thickBot="1"/>
    <row r="12724" ht="18.75" customHeight="1" thickBot="1"/>
    <row r="12726" ht="18.75" customHeight="1" thickBot="1"/>
    <row r="12728" ht="18.75" customHeight="1" thickBot="1"/>
    <row r="12730" ht="18.75" customHeight="1" thickBot="1"/>
    <row r="12732" ht="18.75" customHeight="1" thickBot="1"/>
    <row r="12734" ht="18.75" customHeight="1" thickBot="1"/>
    <row r="12736" ht="18.75" customHeight="1" thickBot="1"/>
    <row r="12738" ht="18.75" customHeight="1" thickBot="1"/>
    <row r="12740" ht="18.75" customHeight="1" thickBot="1"/>
    <row r="12742" ht="18.75" customHeight="1" thickBot="1"/>
    <row r="12744" ht="18.75" customHeight="1" thickBot="1"/>
    <row r="12746" ht="18.75" customHeight="1" thickBot="1"/>
    <row r="12748" ht="18.75" customHeight="1" thickBot="1"/>
    <row r="12750" ht="18.75" customHeight="1" thickBot="1"/>
    <row r="12752" ht="18.75" customHeight="1" thickBot="1"/>
    <row r="12754" ht="18.75" customHeight="1" thickBot="1"/>
    <row r="12756" ht="18.75" customHeight="1" thickBot="1"/>
    <row r="12758" ht="18.75" customHeight="1" thickBot="1"/>
    <row r="12760" ht="18.75" customHeight="1" thickBot="1"/>
    <row r="12762" ht="18.75" customHeight="1" thickBot="1"/>
    <row r="12764" ht="18.75" customHeight="1" thickBot="1"/>
    <row r="12766" ht="18.75" customHeight="1" thickBot="1"/>
    <row r="12768" ht="18.75" customHeight="1" thickBot="1"/>
    <row r="12770" ht="18.75" customHeight="1" thickBot="1"/>
    <row r="12772" ht="18.75" customHeight="1" thickBot="1"/>
    <row r="12774" ht="18.75" customHeight="1" thickBot="1"/>
    <row r="12776" ht="18.75" customHeight="1" thickBot="1"/>
    <row r="12778" ht="18.75" customHeight="1" thickBot="1"/>
    <row r="12780" ht="18.75" customHeight="1" thickBot="1"/>
    <row r="12782" ht="18.75" customHeight="1" thickBot="1"/>
    <row r="12784" ht="18.75" customHeight="1" thickBot="1"/>
    <row r="12786" ht="18.75" customHeight="1" thickBot="1"/>
    <row r="12788" ht="18.75" customHeight="1" thickBot="1"/>
    <row r="12790" ht="18.75" customHeight="1" thickBot="1"/>
    <row r="12792" ht="18.75" customHeight="1" thickBot="1"/>
    <row r="12794" ht="18.75" customHeight="1" thickBot="1"/>
    <row r="12796" ht="18.75" customHeight="1" thickBot="1"/>
    <row r="12798" ht="18.75" customHeight="1" thickBot="1"/>
    <row r="12800" ht="18.75" customHeight="1" thickBot="1"/>
    <row r="12802" ht="18.75" customHeight="1" thickBot="1"/>
    <row r="12804" ht="18.75" customHeight="1" thickBot="1"/>
    <row r="12806" ht="18.75" customHeight="1" thickBot="1"/>
    <row r="12808" ht="18.75" customHeight="1" thickBot="1"/>
    <row r="12810" ht="18.75" customHeight="1" thickBot="1"/>
    <row r="12812" ht="18.75" customHeight="1" thickBot="1"/>
    <row r="12814" ht="18.75" customHeight="1" thickBot="1"/>
    <row r="12816" ht="18.75" customHeight="1" thickBot="1"/>
    <row r="12818" ht="18.75" customHeight="1" thickBot="1"/>
    <row r="12820" ht="18.75" customHeight="1" thickBot="1"/>
    <row r="12822" ht="18.75" customHeight="1" thickBot="1"/>
    <row r="12824" ht="18.75" customHeight="1" thickBot="1"/>
    <row r="12826" ht="18.75" customHeight="1" thickBot="1"/>
    <row r="12828" ht="18.75" customHeight="1" thickBot="1"/>
    <row r="12830" ht="18.75" customHeight="1" thickBot="1"/>
    <row r="12832" ht="18.75" customHeight="1" thickBot="1"/>
    <row r="12834" ht="18.75" customHeight="1" thickBot="1"/>
    <row r="12836" ht="18.75" customHeight="1" thickBot="1"/>
    <row r="12838" ht="18.75" customHeight="1" thickBot="1"/>
    <row r="12840" ht="18.75" customHeight="1" thickBot="1"/>
    <row r="12842" ht="18.75" customHeight="1" thickBot="1"/>
    <row r="12844" ht="18.75" customHeight="1" thickBot="1"/>
    <row r="12846" ht="18.75" customHeight="1" thickBot="1"/>
    <row r="12848" ht="18.75" customHeight="1" thickBot="1"/>
    <row r="12850" ht="18.75" customHeight="1" thickBot="1"/>
    <row r="12852" ht="18.75" customHeight="1" thickBot="1"/>
    <row r="12854" ht="18.75" customHeight="1" thickBot="1"/>
    <row r="12856" ht="18.75" customHeight="1" thickBot="1"/>
    <row r="12858" ht="18.75" customHeight="1" thickBot="1"/>
    <row r="12860" ht="18.75" customHeight="1" thickBot="1"/>
    <row r="12862" ht="18.75" customHeight="1" thickBot="1"/>
    <row r="12864" ht="18.75" customHeight="1" thickBot="1"/>
    <row r="12866" ht="18.75" customHeight="1" thickBot="1"/>
    <row r="12868" ht="18.75" customHeight="1" thickBot="1"/>
    <row r="12870" ht="18.75" customHeight="1" thickBot="1"/>
    <row r="12872" ht="18.75" customHeight="1" thickBot="1"/>
    <row r="12874" ht="18.75" customHeight="1" thickBot="1"/>
    <row r="12876" ht="18.75" customHeight="1" thickBot="1"/>
    <row r="12878" ht="18.75" customHeight="1" thickBot="1"/>
    <row r="12880" ht="18.75" customHeight="1" thickBot="1"/>
    <row r="12882" ht="18.75" customHeight="1" thickBot="1"/>
    <row r="12884" ht="18.75" customHeight="1" thickBot="1"/>
    <row r="12886" ht="18.75" customHeight="1" thickBot="1"/>
    <row r="12888" ht="18.75" customHeight="1" thickBot="1"/>
    <row r="12890" ht="18.75" customHeight="1" thickBot="1"/>
    <row r="12892" ht="18.75" customHeight="1" thickBot="1"/>
    <row r="12894" ht="18.75" customHeight="1" thickBot="1"/>
    <row r="12896" ht="18.75" customHeight="1" thickBot="1"/>
    <row r="12898" ht="18.75" customHeight="1" thickBot="1"/>
    <row r="12900" ht="18.75" customHeight="1" thickBot="1"/>
    <row r="12902" ht="18.75" customHeight="1" thickBot="1"/>
    <row r="12904" ht="18.75" customHeight="1" thickBot="1"/>
    <row r="12906" ht="18.75" customHeight="1" thickBot="1"/>
    <row r="12908" ht="18.75" customHeight="1" thickBot="1"/>
    <row r="12910" ht="18.75" customHeight="1" thickBot="1"/>
    <row r="12912" ht="18.75" customHeight="1" thickBot="1"/>
    <row r="12914" ht="18.75" customHeight="1" thickBot="1"/>
    <row r="12916" ht="18.75" customHeight="1" thickBot="1"/>
    <row r="12918" ht="18.75" customHeight="1" thickBot="1"/>
    <row r="12920" ht="18.75" customHeight="1" thickBot="1"/>
    <row r="12922" ht="18.75" customHeight="1" thickBot="1"/>
    <row r="12924" ht="18.75" customHeight="1" thickBot="1"/>
    <row r="12926" ht="18.75" customHeight="1" thickBot="1"/>
    <row r="12928" ht="18.75" customHeight="1" thickBot="1"/>
    <row r="12930" ht="18.75" customHeight="1" thickBot="1"/>
    <row r="12932" ht="18.75" customHeight="1" thickBot="1"/>
    <row r="12934" ht="18.75" customHeight="1" thickBot="1"/>
    <row r="12936" ht="18.75" customHeight="1" thickBot="1"/>
    <row r="12938" ht="18.75" customHeight="1" thickBot="1"/>
    <row r="12940" ht="18.75" customHeight="1" thickBot="1"/>
    <row r="12942" ht="18.75" customHeight="1" thickBot="1"/>
    <row r="12944" ht="18.75" customHeight="1" thickBot="1"/>
    <row r="12946" ht="18.75" customHeight="1" thickBot="1"/>
    <row r="12948" ht="18.75" customHeight="1" thickBot="1"/>
    <row r="12950" ht="18.75" customHeight="1" thickBot="1"/>
    <row r="12952" ht="18.75" customHeight="1" thickBot="1"/>
    <row r="12954" ht="18.75" customHeight="1" thickBot="1"/>
    <row r="12956" ht="18.75" customHeight="1" thickBot="1"/>
    <row r="12958" ht="18.75" customHeight="1" thickBot="1"/>
    <row r="12960" ht="18.75" customHeight="1" thickBot="1"/>
    <row r="12962" ht="18.75" customHeight="1" thickBot="1"/>
    <row r="12964" ht="18.75" customHeight="1" thickBot="1"/>
    <row r="12966" ht="18.75" customHeight="1" thickBot="1"/>
    <row r="12968" ht="18.75" customHeight="1" thickBot="1"/>
    <row r="12970" ht="18.75" customHeight="1" thickBot="1"/>
    <row r="12972" ht="18.75" customHeight="1" thickBot="1"/>
    <row r="12974" ht="18.75" customHeight="1" thickBot="1"/>
    <row r="12976" ht="18.75" customHeight="1" thickBot="1"/>
    <row r="12978" ht="18.75" customHeight="1" thickBot="1"/>
    <row r="12980" ht="18.75" customHeight="1" thickBot="1"/>
    <row r="12982" ht="18.75" customHeight="1" thickBot="1"/>
    <row r="12984" ht="18.75" customHeight="1" thickBot="1"/>
    <row r="12986" ht="18.75" customHeight="1" thickBot="1"/>
    <row r="12988" ht="18.75" customHeight="1" thickBot="1"/>
    <row r="12990" ht="18.75" customHeight="1" thickBot="1"/>
    <row r="12992" ht="18.75" customHeight="1" thickBot="1"/>
    <row r="12994" ht="18.75" customHeight="1" thickBot="1"/>
    <row r="12996" ht="18.75" customHeight="1" thickBot="1"/>
    <row r="12998" ht="18.75" customHeight="1" thickBot="1"/>
    <row r="13000" ht="18.75" customHeight="1" thickBot="1"/>
    <row r="13002" ht="18.75" customHeight="1" thickBot="1"/>
    <row r="13004" ht="18.75" customHeight="1" thickBot="1"/>
    <row r="13006" ht="18.75" customHeight="1" thickBot="1"/>
    <row r="13008" ht="18.75" customHeight="1" thickBot="1"/>
    <row r="13010" ht="18.75" customHeight="1" thickBot="1"/>
    <row r="13012" ht="18.75" customHeight="1" thickBot="1"/>
    <row r="13014" ht="18.75" customHeight="1" thickBot="1"/>
    <row r="13016" ht="18.75" customHeight="1" thickBot="1"/>
    <row r="13018" ht="18.75" customHeight="1" thickBot="1"/>
    <row r="13020" ht="18.75" customHeight="1" thickBot="1"/>
    <row r="13022" ht="18.75" customHeight="1" thickBot="1"/>
    <row r="13024" ht="18.75" customHeight="1" thickBot="1"/>
    <row r="13026" ht="18.75" customHeight="1" thickBot="1"/>
    <row r="13028" ht="18.75" customHeight="1" thickBot="1"/>
    <row r="13030" ht="18.75" customHeight="1" thickBot="1"/>
    <row r="13032" ht="18.75" customHeight="1" thickBot="1"/>
    <row r="13034" ht="18.75" customHeight="1" thickBot="1"/>
    <row r="13036" ht="18.75" customHeight="1" thickBot="1"/>
    <row r="13038" ht="18.75" customHeight="1" thickBot="1"/>
    <row r="13040" ht="18.75" customHeight="1" thickBot="1"/>
    <row r="13042" ht="18.75" customHeight="1" thickBot="1"/>
    <row r="13044" ht="18.75" customHeight="1" thickBot="1"/>
    <row r="13046" ht="18.75" customHeight="1" thickBot="1"/>
    <row r="13048" ht="18.75" customHeight="1" thickBot="1"/>
    <row r="13050" ht="18.75" customHeight="1" thickBot="1"/>
    <row r="13052" ht="18.75" customHeight="1" thickBot="1"/>
    <row r="13054" ht="18.75" customHeight="1" thickBot="1"/>
    <row r="13056" ht="18.75" customHeight="1" thickBot="1"/>
    <row r="13058" ht="18.75" customHeight="1" thickBot="1"/>
    <row r="13060" ht="18.75" customHeight="1" thickBot="1"/>
    <row r="13062" ht="18.75" customHeight="1" thickBot="1"/>
    <row r="13064" ht="18.75" customHeight="1" thickBot="1"/>
    <row r="13066" ht="18.75" customHeight="1" thickBot="1"/>
    <row r="13068" ht="18.75" customHeight="1" thickBot="1"/>
    <row r="13070" ht="18.75" customHeight="1" thickBot="1"/>
    <row r="13072" ht="18.75" customHeight="1" thickBot="1"/>
    <row r="13074" ht="18.75" customHeight="1" thickBot="1"/>
    <row r="13076" ht="18.75" customHeight="1" thickBot="1"/>
    <row r="13078" ht="18.75" customHeight="1" thickBot="1"/>
    <row r="13080" ht="18.75" customHeight="1" thickBot="1"/>
    <row r="13082" ht="18.75" customHeight="1" thickBot="1"/>
    <row r="13084" ht="18.75" customHeight="1" thickBot="1"/>
    <row r="13086" ht="18.75" customHeight="1" thickBot="1"/>
    <row r="13088" ht="18.75" customHeight="1" thickBot="1"/>
    <row r="13090" ht="18.75" customHeight="1" thickBot="1"/>
    <row r="13092" ht="18.75" customHeight="1" thickBot="1"/>
    <row r="13094" ht="18.75" customHeight="1" thickBot="1"/>
    <row r="13096" ht="18.75" customHeight="1" thickBot="1"/>
    <row r="13098" ht="18.75" customHeight="1" thickBot="1"/>
    <row r="13100" ht="18.75" customHeight="1" thickBot="1"/>
    <row r="13102" ht="18.75" customHeight="1" thickBot="1"/>
    <row r="13104" ht="18.75" customHeight="1" thickBot="1"/>
    <row r="13106" ht="18.75" customHeight="1" thickBot="1"/>
    <row r="13108" ht="18.75" customHeight="1" thickBot="1"/>
    <row r="13110" ht="18.75" customHeight="1" thickBot="1"/>
    <row r="13112" ht="18.75" customHeight="1" thickBot="1"/>
    <row r="13114" ht="18.75" customHeight="1" thickBot="1"/>
    <row r="13116" ht="18.75" customHeight="1" thickBot="1"/>
    <row r="13118" ht="18.75" customHeight="1" thickBot="1"/>
    <row r="13120" ht="18.75" customHeight="1" thickBot="1"/>
    <row r="13122" ht="18.75" customHeight="1" thickBot="1"/>
    <row r="13124" ht="18.75" customHeight="1" thickBot="1"/>
    <row r="13126" ht="18.75" customHeight="1" thickBot="1"/>
    <row r="13128" ht="18.75" customHeight="1" thickBot="1"/>
    <row r="13130" ht="18.75" customHeight="1" thickBot="1"/>
    <row r="13132" ht="18.75" customHeight="1" thickBot="1"/>
    <row r="13134" ht="18.75" customHeight="1" thickBot="1"/>
    <row r="13136" ht="18.75" customHeight="1" thickBot="1"/>
    <row r="13138" ht="18.75" customHeight="1" thickBot="1"/>
    <row r="13140" ht="18.75" customHeight="1" thickBot="1"/>
    <row r="13142" ht="18.75" customHeight="1" thickBot="1"/>
    <row r="13144" ht="18.75" customHeight="1" thickBot="1"/>
    <row r="13146" ht="18.75" customHeight="1" thickBot="1"/>
    <row r="13148" ht="18.75" customHeight="1" thickBot="1"/>
    <row r="13150" ht="18.75" customHeight="1" thickBot="1"/>
    <row r="13152" ht="18.75" customHeight="1" thickBot="1"/>
    <row r="13154" ht="18.75" customHeight="1" thickBot="1"/>
    <row r="13156" ht="18.75" customHeight="1" thickBot="1"/>
    <row r="13158" ht="18.75" customHeight="1" thickBot="1"/>
    <row r="13160" ht="18.75" customHeight="1" thickBot="1"/>
    <row r="13162" ht="18.75" customHeight="1" thickBot="1"/>
    <row r="13164" ht="18.75" customHeight="1" thickBot="1"/>
    <row r="13166" ht="18.75" customHeight="1" thickBot="1"/>
    <row r="13168" ht="18.75" customHeight="1" thickBot="1"/>
    <row r="13170" ht="18.75" customHeight="1" thickBot="1"/>
    <row r="13172" ht="18.75" customHeight="1" thickBot="1"/>
    <row r="13174" ht="18.75" customHeight="1" thickBot="1"/>
    <row r="13176" ht="18.75" customHeight="1" thickBot="1"/>
    <row r="13178" ht="18.75" customHeight="1" thickBot="1"/>
    <row r="13180" ht="18.75" customHeight="1" thickBot="1"/>
    <row r="13182" ht="18.75" customHeight="1" thickBot="1"/>
    <row r="13184" ht="18.75" customHeight="1" thickBot="1"/>
    <row r="13186" ht="18.75" customHeight="1" thickBot="1"/>
    <row r="13188" ht="18.75" customHeight="1" thickBot="1"/>
    <row r="13190" ht="18.75" customHeight="1" thickBot="1"/>
    <row r="13192" ht="18.75" customHeight="1" thickBot="1"/>
    <row r="13194" ht="18.75" customHeight="1" thickBot="1"/>
    <row r="13196" ht="18.75" customHeight="1" thickBot="1"/>
    <row r="13198" ht="18.75" customHeight="1" thickBot="1"/>
    <row r="13200" ht="18.75" customHeight="1" thickBot="1"/>
    <row r="13202" ht="18.75" customHeight="1" thickBot="1"/>
    <row r="13204" ht="18.75" customHeight="1" thickBot="1"/>
    <row r="13206" ht="18.75" customHeight="1" thickBot="1"/>
    <row r="13208" ht="18.75" customHeight="1" thickBot="1"/>
    <row r="13210" ht="18.75" customHeight="1" thickBot="1"/>
    <row r="13212" ht="18.75" customHeight="1" thickBot="1"/>
    <row r="13214" ht="18.75" customHeight="1" thickBot="1"/>
    <row r="13216" ht="18.75" customHeight="1" thickBot="1"/>
    <row r="13218" ht="18.75" customHeight="1" thickBot="1"/>
    <row r="13220" ht="18.75" customHeight="1" thickBot="1"/>
    <row r="13222" ht="18.75" customHeight="1" thickBot="1"/>
    <row r="13224" ht="18.75" customHeight="1" thickBot="1"/>
    <row r="13226" ht="18.75" customHeight="1" thickBot="1"/>
    <row r="13228" ht="18.75" customHeight="1" thickBot="1"/>
    <row r="13230" ht="18.75" customHeight="1" thickBot="1"/>
    <row r="13232" ht="18.75" customHeight="1" thickBot="1"/>
    <row r="13234" ht="18.75" customHeight="1" thickBot="1"/>
    <row r="13236" ht="18.75" customHeight="1" thickBot="1"/>
    <row r="13238" ht="18.75" customHeight="1" thickBot="1"/>
    <row r="13240" ht="18.75" customHeight="1" thickBot="1"/>
    <row r="13242" ht="18.75" customHeight="1" thickBot="1"/>
    <row r="13244" ht="18.75" customHeight="1" thickBot="1"/>
    <row r="13246" ht="18.75" customHeight="1" thickBot="1"/>
    <row r="13248" ht="18.75" customHeight="1" thickBot="1"/>
    <row r="13250" ht="18.75" customHeight="1" thickBot="1"/>
    <row r="13252" ht="18.75" customHeight="1" thickBot="1"/>
    <row r="13254" ht="18.75" customHeight="1" thickBot="1"/>
    <row r="13256" ht="18.75" customHeight="1" thickBot="1"/>
    <row r="13258" ht="18.75" customHeight="1" thickBot="1"/>
    <row r="13260" ht="18.75" customHeight="1" thickBot="1"/>
    <row r="13262" ht="18.75" customHeight="1" thickBot="1"/>
    <row r="13264" ht="18.75" customHeight="1" thickBot="1"/>
    <row r="13266" ht="18.75" customHeight="1" thickBot="1"/>
    <row r="13268" ht="18.75" customHeight="1" thickBot="1"/>
    <row r="13270" ht="18.75" customHeight="1" thickBot="1"/>
    <row r="13272" ht="18.75" customHeight="1" thickBot="1"/>
    <row r="13274" ht="18.75" customHeight="1" thickBot="1"/>
    <row r="13276" ht="18.75" customHeight="1" thickBot="1"/>
    <row r="13278" ht="18.75" customHeight="1" thickBot="1"/>
    <row r="13280" ht="18.75" customHeight="1" thickBot="1"/>
    <row r="13282" ht="18.75" customHeight="1" thickBot="1"/>
    <row r="13284" ht="18.75" customHeight="1" thickBot="1"/>
    <row r="13286" ht="18.75" customHeight="1" thickBot="1"/>
    <row r="13288" ht="18.75" customHeight="1" thickBot="1"/>
    <row r="13290" ht="18.75" customHeight="1" thickBot="1"/>
    <row r="13292" ht="18.75" customHeight="1" thickBot="1"/>
    <row r="13294" ht="18.75" customHeight="1" thickBot="1"/>
    <row r="13296" ht="18.75" customHeight="1" thickBot="1"/>
    <row r="13298" ht="18.75" customHeight="1" thickBot="1"/>
    <row r="13300" ht="18.75" customHeight="1" thickBot="1"/>
    <row r="13302" ht="18.75" customHeight="1" thickBot="1"/>
    <row r="13304" ht="18.75" customHeight="1" thickBot="1"/>
    <row r="13306" ht="18.75" customHeight="1" thickBot="1"/>
    <row r="13308" ht="18.75" customHeight="1" thickBot="1"/>
    <row r="13310" ht="18.75" customHeight="1" thickBot="1"/>
    <row r="13312" ht="18.75" customHeight="1" thickBot="1"/>
    <row r="13314" ht="18.75" customHeight="1" thickBot="1"/>
    <row r="13316" ht="18.75" customHeight="1" thickBot="1"/>
    <row r="13318" ht="18.75" customHeight="1" thickBot="1"/>
    <row r="13320" ht="18.75" customHeight="1" thickBot="1"/>
    <row r="13322" ht="18.75" customHeight="1" thickBot="1"/>
    <row r="13324" ht="18.75" customHeight="1" thickBot="1"/>
    <row r="13326" ht="18.75" customHeight="1" thickBot="1"/>
    <row r="13328" ht="18.75" customHeight="1" thickBot="1"/>
    <row r="13330" ht="18.75" customHeight="1" thickBot="1"/>
    <row r="13332" ht="18.75" customHeight="1" thickBot="1"/>
    <row r="13334" ht="18.75" customHeight="1" thickBot="1"/>
    <row r="13336" ht="18.75" customHeight="1" thickBot="1"/>
    <row r="13338" ht="18.75" customHeight="1" thickBot="1"/>
    <row r="13340" ht="18.75" customHeight="1" thickBot="1"/>
    <row r="13342" ht="18.75" customHeight="1" thickBot="1"/>
    <row r="13344" ht="18.75" customHeight="1" thickBot="1"/>
    <row r="13346" ht="18.75" customHeight="1" thickBot="1"/>
    <row r="13348" ht="18.75" customHeight="1" thickBot="1"/>
    <row r="13350" ht="18.75" customHeight="1" thickBot="1"/>
    <row r="13352" ht="18.75" customHeight="1" thickBot="1"/>
    <row r="13354" ht="18.75" customHeight="1" thickBot="1"/>
    <row r="13356" ht="18.75" customHeight="1" thickBot="1"/>
    <row r="13358" ht="18.75" customHeight="1" thickBot="1"/>
    <row r="13360" ht="18.75" customHeight="1" thickBot="1"/>
    <row r="13362" ht="18.75" customHeight="1" thickBot="1"/>
    <row r="13364" ht="18.75" customHeight="1" thickBot="1"/>
    <row r="13366" ht="18.75" customHeight="1" thickBot="1"/>
    <row r="13368" ht="18.75" customHeight="1" thickBot="1"/>
    <row r="13370" ht="18.75" customHeight="1" thickBot="1"/>
    <row r="13372" ht="18.75" customHeight="1" thickBot="1"/>
    <row r="13374" ht="18.75" customHeight="1" thickBot="1"/>
    <row r="13376" ht="18.75" customHeight="1" thickBot="1"/>
    <row r="13378" ht="18.75" customHeight="1" thickBot="1"/>
    <row r="13380" ht="18.75" customHeight="1" thickBot="1"/>
    <row r="13382" ht="18.75" customHeight="1" thickBot="1"/>
    <row r="13384" ht="18.75" customHeight="1" thickBot="1"/>
    <row r="13386" ht="18.75" customHeight="1" thickBot="1"/>
    <row r="13388" ht="18.75" customHeight="1" thickBot="1"/>
    <row r="13390" ht="18.75" customHeight="1" thickBot="1"/>
    <row r="13392" ht="18.75" customHeight="1" thickBot="1"/>
    <row r="13394" ht="18.75" customHeight="1" thickBot="1"/>
    <row r="13396" ht="18.75" customHeight="1" thickBot="1"/>
    <row r="13398" ht="18.75" customHeight="1" thickBot="1"/>
    <row r="13400" ht="18.75" customHeight="1" thickBot="1"/>
    <row r="13402" ht="18.75" customHeight="1" thickBot="1"/>
    <row r="13404" ht="18.75" customHeight="1" thickBot="1"/>
    <row r="13406" ht="18.75" customHeight="1" thickBot="1"/>
    <row r="13408" ht="18.75" customHeight="1" thickBot="1"/>
    <row r="13410" ht="18.75" customHeight="1" thickBot="1"/>
    <row r="13412" ht="18.75" customHeight="1" thickBot="1"/>
    <row r="13414" ht="18.75" customHeight="1" thickBot="1"/>
    <row r="13416" ht="18.75" customHeight="1" thickBot="1"/>
    <row r="13418" ht="18.75" customHeight="1" thickBot="1"/>
    <row r="13420" ht="18.75" customHeight="1" thickBot="1"/>
    <row r="13422" ht="18.75" customHeight="1" thickBot="1"/>
    <row r="13424" ht="18.75" customHeight="1" thickBot="1"/>
    <row r="13426" ht="18.75" customHeight="1" thickBot="1"/>
    <row r="13428" ht="18.75" customHeight="1" thickBot="1"/>
    <row r="13430" ht="18.75" customHeight="1" thickBot="1"/>
    <row r="13432" ht="18.75" customHeight="1" thickBot="1"/>
    <row r="13434" ht="18.75" customHeight="1" thickBot="1"/>
    <row r="13436" ht="18.75" customHeight="1" thickBot="1"/>
    <row r="13438" ht="18.75" customHeight="1" thickBot="1"/>
    <row r="13440" ht="18.75" customHeight="1" thickBot="1"/>
    <row r="13442" ht="18.75" customHeight="1" thickBot="1"/>
    <row r="13444" ht="18.75" customHeight="1" thickBot="1"/>
    <row r="13446" ht="18.75" customHeight="1" thickBot="1"/>
    <row r="13448" ht="18.75" customHeight="1" thickBot="1"/>
    <row r="13450" ht="18.75" customHeight="1" thickBot="1"/>
    <row r="13452" ht="18.75" customHeight="1" thickBot="1"/>
    <row r="13454" ht="18.75" customHeight="1" thickBot="1"/>
    <row r="13456" ht="18.75" customHeight="1" thickBot="1"/>
    <row r="13458" ht="18.75" customHeight="1" thickBot="1"/>
    <row r="13460" ht="18.75" customHeight="1" thickBot="1"/>
    <row r="13462" ht="18.75" customHeight="1" thickBot="1"/>
    <row r="13464" ht="18.75" customHeight="1" thickBot="1"/>
    <row r="13466" ht="18.75" customHeight="1" thickBot="1"/>
    <row r="13468" ht="18.75" customHeight="1" thickBot="1"/>
    <row r="13470" ht="18.75" customHeight="1" thickBot="1"/>
    <row r="13472" ht="18.75" customHeight="1" thickBot="1"/>
    <row r="13474" ht="18.75" customHeight="1" thickBot="1"/>
    <row r="13476" ht="18.75" customHeight="1" thickBot="1"/>
    <row r="13478" ht="18.75" customHeight="1" thickBot="1"/>
    <row r="13480" ht="18.75" customHeight="1" thickBot="1"/>
    <row r="13482" ht="18.75" customHeight="1" thickBot="1"/>
    <row r="13484" ht="18.75" customHeight="1" thickBot="1"/>
    <row r="13486" ht="18.75" customHeight="1" thickBot="1"/>
    <row r="13488" ht="18.75" customHeight="1" thickBot="1"/>
    <row r="13490" ht="18.75" customHeight="1" thickBot="1"/>
    <row r="13492" ht="18.75" customHeight="1" thickBot="1"/>
    <row r="13494" ht="18.75" customHeight="1" thickBot="1"/>
    <row r="13496" ht="18.75" customHeight="1" thickBot="1"/>
    <row r="13498" ht="18.75" customHeight="1" thickBot="1"/>
    <row r="13500" ht="18.75" customHeight="1" thickBot="1"/>
    <row r="13502" ht="18.75" customHeight="1" thickBot="1"/>
    <row r="13504" ht="18.75" customHeight="1" thickBot="1"/>
    <row r="13506" ht="18.75" customHeight="1" thickBot="1"/>
    <row r="13508" ht="18.75" customHeight="1" thickBot="1"/>
    <row r="13510" ht="18.75" customHeight="1" thickBot="1"/>
    <row r="13512" ht="18.75" customHeight="1" thickBot="1"/>
    <row r="13514" ht="18.75" customHeight="1" thickBot="1"/>
    <row r="13516" ht="18.75" customHeight="1" thickBot="1"/>
    <row r="13518" ht="18.75" customHeight="1" thickBot="1"/>
    <row r="13520" ht="18.75" customHeight="1" thickBot="1"/>
    <row r="13522" ht="18.75" customHeight="1" thickBot="1"/>
    <row r="13524" ht="18.75" customHeight="1" thickBot="1"/>
    <row r="13526" ht="18.75" customHeight="1" thickBot="1"/>
    <row r="13528" ht="18.75" customHeight="1" thickBot="1"/>
    <row r="13530" ht="18.75" customHeight="1" thickBot="1"/>
    <row r="13532" ht="18.75" customHeight="1" thickBot="1"/>
    <row r="13534" ht="18.75" customHeight="1" thickBot="1"/>
    <row r="13536" ht="18.75" customHeight="1" thickBot="1"/>
    <row r="13538" ht="18.75" customHeight="1" thickBot="1"/>
    <row r="13540" ht="18.75" customHeight="1" thickBot="1"/>
    <row r="13542" ht="18.75" customHeight="1" thickBot="1"/>
    <row r="13544" ht="18.75" customHeight="1" thickBot="1"/>
    <row r="13546" ht="18.75" customHeight="1" thickBot="1"/>
    <row r="13548" ht="18.75" customHeight="1" thickBot="1"/>
    <row r="13550" ht="18.75" customHeight="1" thickBot="1"/>
    <row r="13552" ht="18.75" customHeight="1" thickBot="1"/>
    <row r="13554" ht="18.75" customHeight="1" thickBot="1"/>
    <row r="13556" ht="18.75" customHeight="1" thickBot="1"/>
    <row r="13558" ht="18.75" customHeight="1" thickBot="1"/>
    <row r="13560" ht="18.75" customHeight="1" thickBot="1"/>
    <row r="13562" ht="18.75" customHeight="1" thickBot="1"/>
    <row r="13564" ht="18.75" customHeight="1" thickBot="1"/>
    <row r="13566" ht="18.75" customHeight="1" thickBot="1"/>
    <row r="13568" ht="18.75" customHeight="1" thickBot="1"/>
    <row r="13570" ht="18.75" customHeight="1" thickBot="1"/>
    <row r="13572" ht="18.75" customHeight="1" thickBot="1"/>
    <row r="13574" ht="18.75" customHeight="1" thickBot="1"/>
    <row r="13576" ht="18.75" customHeight="1" thickBot="1"/>
    <row r="13578" ht="18.75" customHeight="1" thickBot="1"/>
    <row r="13580" ht="18.75" customHeight="1" thickBot="1"/>
    <row r="13582" ht="18.75" customHeight="1" thickBot="1"/>
    <row r="13584" ht="18.75" customHeight="1" thickBot="1"/>
    <row r="13586" ht="18.75" customHeight="1" thickBot="1"/>
    <row r="13588" ht="18.75" customHeight="1" thickBot="1"/>
    <row r="13590" ht="18.75" customHeight="1" thickBot="1"/>
    <row r="13592" ht="18.75" customHeight="1" thickBot="1"/>
    <row r="13594" ht="18.75" customHeight="1" thickBot="1"/>
    <row r="13596" ht="18.75" customHeight="1" thickBot="1"/>
    <row r="13598" ht="18.75" customHeight="1" thickBot="1"/>
    <row r="13600" ht="18.75" customHeight="1" thickBot="1"/>
    <row r="13602" ht="18.75" customHeight="1" thickBot="1"/>
    <row r="13604" ht="18.75" customHeight="1" thickBot="1"/>
    <row r="13606" ht="18.75" customHeight="1" thickBot="1"/>
    <row r="13608" ht="18.75" customHeight="1" thickBot="1"/>
    <row r="13610" ht="18.75" customHeight="1" thickBot="1"/>
    <row r="13612" ht="18.75" customHeight="1" thickBot="1"/>
    <row r="13614" ht="18.75" customHeight="1" thickBot="1"/>
    <row r="13616" ht="18.75" customHeight="1" thickBot="1"/>
    <row r="13618" ht="18.75" customHeight="1" thickBot="1"/>
    <row r="13620" ht="18.75" customHeight="1" thickBot="1"/>
    <row r="13622" ht="18.75" customHeight="1" thickBot="1"/>
    <row r="13624" ht="18.75" customHeight="1" thickBot="1"/>
    <row r="13626" ht="18.75" customHeight="1" thickBot="1"/>
    <row r="13628" ht="18.75" customHeight="1" thickBot="1"/>
    <row r="13630" ht="18.75" customHeight="1" thickBot="1"/>
    <row r="13632" ht="18.75" customHeight="1" thickBot="1"/>
    <row r="13634" ht="18.75" customHeight="1" thickBot="1"/>
    <row r="13636" ht="18.75" customHeight="1" thickBot="1"/>
    <row r="13638" ht="18.75" customHeight="1" thickBot="1"/>
    <row r="13640" ht="18.75" customHeight="1" thickBot="1"/>
    <row r="13642" ht="18.75" customHeight="1" thickBot="1"/>
    <row r="13644" ht="18.75" customHeight="1" thickBot="1"/>
    <row r="13646" ht="18.75" customHeight="1" thickBot="1"/>
    <row r="13648" ht="18.75" customHeight="1" thickBot="1"/>
    <row r="13650" ht="18.75" customHeight="1" thickBot="1"/>
    <row r="13652" ht="18.75" customHeight="1" thickBot="1"/>
    <row r="13654" ht="18.75" customHeight="1" thickBot="1"/>
    <row r="13656" ht="18.75" customHeight="1" thickBot="1"/>
    <row r="13658" ht="18.75" customHeight="1" thickBot="1"/>
    <row r="13660" ht="18.75" customHeight="1" thickBot="1"/>
    <row r="13662" ht="18.75" customHeight="1" thickBot="1"/>
    <row r="13664" ht="18.75" customHeight="1" thickBot="1"/>
    <row r="13666" ht="18.75" customHeight="1" thickBot="1"/>
    <row r="13668" ht="18.75" customHeight="1" thickBot="1"/>
    <row r="13670" ht="18.75" customHeight="1" thickBot="1"/>
    <row r="13672" ht="18.75" customHeight="1" thickBot="1"/>
    <row r="13674" ht="18.75" customHeight="1" thickBot="1"/>
    <row r="13676" ht="18.75" customHeight="1" thickBot="1"/>
    <row r="13678" ht="18.75" customHeight="1" thickBot="1"/>
    <row r="13680" ht="18.75" customHeight="1" thickBot="1"/>
    <row r="13682" ht="18.75" customHeight="1" thickBot="1"/>
    <row r="13684" ht="18.75" customHeight="1" thickBot="1"/>
    <row r="13686" ht="18.75" customHeight="1" thickBot="1"/>
    <row r="13688" ht="18.75" customHeight="1" thickBot="1"/>
    <row r="13690" ht="18.75" customHeight="1" thickBot="1"/>
    <row r="13692" ht="18.75" customHeight="1" thickBot="1"/>
    <row r="13694" ht="18.75" customHeight="1" thickBot="1"/>
    <row r="13696" ht="18.75" customHeight="1" thickBot="1"/>
    <row r="13698" ht="18.75" customHeight="1" thickBot="1"/>
    <row r="13700" ht="18.75" customHeight="1" thickBot="1"/>
    <row r="13702" ht="18.75" customHeight="1" thickBot="1"/>
    <row r="13704" ht="18.75" customHeight="1" thickBot="1"/>
    <row r="13706" ht="18.75" customHeight="1" thickBot="1"/>
    <row r="13708" ht="18.75" customHeight="1" thickBot="1"/>
    <row r="13710" ht="18.75" customHeight="1" thickBot="1"/>
    <row r="13712" ht="18.75" customHeight="1" thickBot="1"/>
    <row r="13714" ht="18.75" customHeight="1" thickBot="1"/>
    <row r="13716" ht="18.75" customHeight="1" thickBot="1"/>
    <row r="13718" ht="18.75" customHeight="1" thickBot="1"/>
    <row r="13720" ht="18.75" customHeight="1" thickBot="1"/>
    <row r="13722" ht="18.75" customHeight="1" thickBot="1"/>
    <row r="13724" ht="18.75" customHeight="1" thickBot="1"/>
    <row r="13726" ht="18.75" customHeight="1" thickBot="1"/>
    <row r="13728" ht="18.75" customHeight="1" thickBot="1"/>
    <row r="13730" ht="18.75" customHeight="1" thickBot="1"/>
    <row r="13732" ht="18.75" customHeight="1" thickBot="1"/>
    <row r="13734" ht="18.75" customHeight="1" thickBot="1"/>
    <row r="13736" ht="18.75" customHeight="1" thickBot="1"/>
    <row r="13738" ht="18.75" customHeight="1" thickBot="1"/>
    <row r="13740" ht="18.75" customHeight="1" thickBot="1"/>
    <row r="13742" ht="18.75" customHeight="1" thickBot="1"/>
    <row r="13744" ht="18.75" customHeight="1" thickBot="1"/>
    <row r="13746" ht="18.75" customHeight="1" thickBot="1"/>
    <row r="13748" ht="18.75" customHeight="1" thickBot="1"/>
    <row r="13750" ht="18.75" customHeight="1" thickBot="1"/>
    <row r="13752" ht="18.75" customHeight="1" thickBot="1"/>
    <row r="13754" ht="18.75" customHeight="1" thickBot="1"/>
    <row r="13756" ht="18.75" customHeight="1" thickBot="1"/>
    <row r="13758" ht="18.75" customHeight="1" thickBot="1"/>
    <row r="13760" ht="18.75" customHeight="1" thickBot="1"/>
    <row r="13762" ht="18.75" customHeight="1" thickBot="1"/>
    <row r="13764" ht="18.75" customHeight="1" thickBot="1"/>
    <row r="13766" ht="18.75" customHeight="1" thickBot="1"/>
    <row r="13768" ht="18.75" customHeight="1" thickBot="1"/>
    <row r="13770" ht="18.75" customHeight="1" thickBot="1"/>
    <row r="13772" ht="18.75" customHeight="1" thickBot="1"/>
    <row r="13774" ht="18.75" customHeight="1" thickBot="1"/>
    <row r="13776" ht="18.75" customHeight="1" thickBot="1"/>
    <row r="13778" ht="18.75" customHeight="1" thickBot="1"/>
    <row r="13780" ht="18.75" customHeight="1" thickBot="1"/>
    <row r="13782" ht="18.75" customHeight="1" thickBot="1"/>
    <row r="13784" ht="18.75" customHeight="1" thickBot="1"/>
    <row r="13786" ht="18.75" customHeight="1" thickBot="1"/>
    <row r="13788" ht="18.75" customHeight="1" thickBot="1"/>
    <row r="13790" ht="18.75" customHeight="1" thickBot="1"/>
    <row r="13792" ht="18.75" customHeight="1" thickBot="1"/>
    <row r="13794" ht="18.75" customHeight="1" thickBot="1"/>
    <row r="13796" ht="18.75" customHeight="1" thickBot="1"/>
    <row r="13798" ht="18.75" customHeight="1" thickBot="1"/>
    <row r="13800" ht="18.75" customHeight="1" thickBot="1"/>
    <row r="13802" ht="18.75" customHeight="1" thickBot="1"/>
    <row r="13804" ht="18.75" customHeight="1" thickBot="1"/>
    <row r="13806" ht="18.75" customHeight="1" thickBot="1"/>
    <row r="13808" ht="18.75" customHeight="1" thickBot="1"/>
    <row r="13810" ht="18.75" customHeight="1" thickBot="1"/>
    <row r="13812" ht="18.75" customHeight="1" thickBot="1"/>
    <row r="13814" ht="18.75" customHeight="1" thickBot="1"/>
    <row r="13816" ht="18.75" customHeight="1" thickBot="1"/>
    <row r="13818" ht="18.75" customHeight="1" thickBot="1"/>
    <row r="13820" ht="18.75" customHeight="1" thickBot="1"/>
    <row r="13822" ht="18.75" customHeight="1" thickBot="1"/>
    <row r="13824" ht="18.75" customHeight="1" thickBot="1"/>
    <row r="13826" ht="18.75" customHeight="1" thickBot="1"/>
    <row r="13828" ht="18.75" customHeight="1" thickBot="1"/>
    <row r="13830" ht="18.75" customHeight="1" thickBot="1"/>
    <row r="13832" ht="18.75" customHeight="1" thickBot="1"/>
    <row r="13834" ht="18.75" customHeight="1" thickBot="1"/>
    <row r="13836" ht="18.75" customHeight="1" thickBot="1"/>
    <row r="13838" ht="18.75" customHeight="1" thickBot="1"/>
    <row r="13840" ht="18.75" customHeight="1" thickBot="1"/>
    <row r="13842" ht="18.75" customHeight="1" thickBot="1"/>
    <row r="13844" ht="18.75" customHeight="1" thickBot="1"/>
    <row r="13846" ht="18.75" customHeight="1" thickBot="1"/>
    <row r="13848" ht="18.75" customHeight="1" thickBot="1"/>
    <row r="13850" ht="18.75" customHeight="1" thickBot="1"/>
    <row r="13852" ht="18.75" customHeight="1" thickBot="1"/>
    <row r="13854" ht="18.75" customHeight="1" thickBot="1"/>
    <row r="13856" ht="18.75" customHeight="1" thickBot="1"/>
    <row r="13858" ht="18.75" customHeight="1" thickBot="1"/>
    <row r="13860" ht="18.75" customHeight="1" thickBot="1"/>
    <row r="13862" ht="18.75" customHeight="1" thickBot="1"/>
    <row r="13864" ht="18.75" customHeight="1" thickBot="1"/>
    <row r="13866" ht="18.75" customHeight="1" thickBot="1"/>
    <row r="13868" ht="18.75" customHeight="1" thickBot="1"/>
    <row r="13870" ht="18.75" customHeight="1" thickBot="1"/>
    <row r="13872" ht="18.75" customHeight="1" thickBot="1"/>
    <row r="13874" ht="18.75" customHeight="1" thickBot="1"/>
    <row r="13876" ht="18.75" customHeight="1" thickBot="1"/>
    <row r="13878" ht="18.75" customHeight="1" thickBot="1"/>
    <row r="13880" ht="18.75" customHeight="1" thickBot="1"/>
    <row r="13882" ht="18.75" customHeight="1" thickBot="1"/>
    <row r="13884" ht="18.75" customHeight="1" thickBot="1"/>
    <row r="13886" ht="18.75" customHeight="1" thickBot="1"/>
    <row r="13888" ht="18.75" customHeight="1" thickBot="1"/>
    <row r="13890" ht="18.75" customHeight="1" thickBot="1"/>
    <row r="13892" ht="18.75" customHeight="1" thickBot="1"/>
    <row r="13894" ht="18.75" customHeight="1" thickBot="1"/>
    <row r="13896" ht="18.75" customHeight="1" thickBot="1"/>
    <row r="13898" ht="18.75" customHeight="1" thickBot="1"/>
    <row r="13900" ht="18.75" customHeight="1" thickBot="1"/>
    <row r="13902" ht="18.75" customHeight="1" thickBot="1"/>
    <row r="13904" ht="18.75" customHeight="1" thickBot="1"/>
    <row r="13906" ht="18.75" customHeight="1" thickBot="1"/>
    <row r="13908" ht="18.75" customHeight="1" thickBot="1"/>
    <row r="13910" ht="18.75" customHeight="1" thickBot="1"/>
    <row r="13912" ht="18.75" customHeight="1" thickBot="1"/>
    <row r="13914" ht="18.75" customHeight="1" thickBot="1"/>
    <row r="13916" ht="18.75" customHeight="1" thickBot="1"/>
    <row r="13918" ht="18.75" customHeight="1" thickBot="1"/>
    <row r="13920" ht="18.75" customHeight="1" thickBot="1"/>
    <row r="13922" ht="18.75" customHeight="1" thickBot="1"/>
    <row r="13924" ht="18.75" customHeight="1" thickBot="1"/>
    <row r="13926" ht="18.75" customHeight="1" thickBot="1"/>
    <row r="13928" ht="18.75" customHeight="1" thickBot="1"/>
    <row r="13930" ht="18.75" customHeight="1" thickBot="1"/>
    <row r="13932" ht="18.75" customHeight="1" thickBot="1"/>
    <row r="13934" ht="18.75" customHeight="1" thickBot="1"/>
    <row r="13936" ht="18.75" customHeight="1" thickBot="1"/>
    <row r="13938" ht="18.75" customHeight="1" thickBot="1"/>
    <row r="13940" ht="18.75" customHeight="1" thickBot="1"/>
    <row r="13942" ht="18.75" customHeight="1" thickBot="1"/>
    <row r="13944" ht="18.75" customHeight="1" thickBot="1"/>
    <row r="13946" ht="18.75" customHeight="1" thickBot="1"/>
    <row r="13948" ht="18.75" customHeight="1" thickBot="1"/>
    <row r="13950" ht="18.75" customHeight="1" thickBot="1"/>
    <row r="13952" ht="18.75" customHeight="1" thickBot="1"/>
    <row r="13954" ht="18.75" customHeight="1" thickBot="1"/>
    <row r="13956" ht="18.75" customHeight="1" thickBot="1"/>
    <row r="13958" ht="18.75" customHeight="1" thickBot="1"/>
    <row r="13960" ht="18.75" customHeight="1" thickBot="1"/>
    <row r="13962" ht="18.75" customHeight="1" thickBot="1"/>
    <row r="13964" ht="18.75" customHeight="1" thickBot="1"/>
    <row r="13966" ht="18.75" customHeight="1" thickBot="1"/>
    <row r="13968" ht="18.75" customHeight="1" thickBot="1"/>
    <row r="13970" ht="18.75" customHeight="1" thickBot="1"/>
    <row r="13972" ht="18.75" customHeight="1" thickBot="1"/>
    <row r="13974" ht="18.75" customHeight="1" thickBot="1"/>
    <row r="13976" ht="18.75" customHeight="1" thickBot="1"/>
    <row r="13978" ht="18.75" customHeight="1" thickBot="1"/>
    <row r="13980" ht="18.75" customHeight="1" thickBot="1"/>
    <row r="13982" ht="18.75" customHeight="1" thickBot="1"/>
    <row r="13984" ht="18.75" customHeight="1" thickBot="1"/>
    <row r="13986" ht="18.75" customHeight="1" thickBot="1"/>
    <row r="13988" ht="18.75" customHeight="1" thickBot="1"/>
    <row r="13990" ht="18.75" customHeight="1" thickBot="1"/>
    <row r="13992" ht="18.75" customHeight="1" thickBot="1"/>
    <row r="13994" ht="18.75" customHeight="1" thickBot="1"/>
    <row r="13996" ht="18.75" customHeight="1" thickBot="1"/>
    <row r="13998" ht="18.75" customHeight="1" thickBot="1"/>
    <row r="14000" ht="18.75" customHeight="1" thickBot="1"/>
    <row r="14002" ht="18.75" customHeight="1" thickBot="1"/>
    <row r="14004" ht="18.75" customHeight="1" thickBot="1"/>
    <row r="14006" ht="18.75" customHeight="1" thickBot="1"/>
    <row r="14008" ht="18.75" customHeight="1" thickBot="1"/>
    <row r="14010" ht="18.75" customHeight="1" thickBot="1"/>
    <row r="14012" ht="18.75" customHeight="1" thickBot="1"/>
    <row r="14014" ht="18.75" customHeight="1" thickBot="1"/>
    <row r="14016" ht="18.75" customHeight="1" thickBot="1"/>
    <row r="14018" ht="18.75" customHeight="1" thickBot="1"/>
    <row r="14020" ht="18.75" customHeight="1" thickBot="1"/>
    <row r="14022" ht="18.75" customHeight="1" thickBot="1"/>
    <row r="14024" ht="18.75" customHeight="1" thickBot="1"/>
    <row r="14026" ht="18.75" customHeight="1" thickBot="1"/>
    <row r="14028" ht="18.75" customHeight="1" thickBot="1"/>
    <row r="14030" ht="18.75" customHeight="1" thickBot="1"/>
    <row r="14032" ht="18.75" customHeight="1" thickBot="1"/>
    <row r="14034" ht="18.75" customHeight="1" thickBot="1"/>
    <row r="14036" ht="18.75" customHeight="1" thickBot="1"/>
    <row r="14038" ht="18.75" customHeight="1" thickBot="1"/>
    <row r="14040" ht="18.75" customHeight="1" thickBot="1"/>
    <row r="14042" ht="18.75" customHeight="1" thickBot="1"/>
    <row r="14044" ht="18.75" customHeight="1" thickBot="1"/>
    <row r="14046" ht="18.75" customHeight="1" thickBot="1"/>
    <row r="14048" ht="18.75" customHeight="1" thickBot="1"/>
    <row r="14050" ht="18.75" customHeight="1" thickBot="1"/>
    <row r="14052" ht="18.75" customHeight="1" thickBot="1"/>
    <row r="14054" ht="18.75" customHeight="1" thickBot="1"/>
    <row r="14056" ht="18.75" customHeight="1" thickBot="1"/>
    <row r="14058" ht="18.75" customHeight="1" thickBot="1"/>
    <row r="14060" ht="18.75" customHeight="1" thickBot="1"/>
    <row r="14062" ht="18.75" customHeight="1" thickBot="1"/>
    <row r="14064" ht="18.75" customHeight="1" thickBot="1"/>
    <row r="14066" ht="18.75" customHeight="1" thickBot="1"/>
    <row r="14068" ht="18.75" customHeight="1" thickBot="1"/>
    <row r="14070" ht="18.75" customHeight="1" thickBot="1"/>
    <row r="14072" ht="18.75" customHeight="1" thickBot="1"/>
    <row r="14074" ht="18.75" customHeight="1" thickBot="1"/>
    <row r="14076" ht="18.75" customHeight="1" thickBot="1"/>
    <row r="14078" ht="18.75" customHeight="1" thickBot="1"/>
    <row r="14080" ht="18.75" customHeight="1" thickBot="1"/>
    <row r="14082" ht="18.75" customHeight="1" thickBot="1"/>
    <row r="14084" ht="18.75" customHeight="1" thickBot="1"/>
    <row r="14086" ht="18.75" customHeight="1" thickBot="1"/>
    <row r="14088" ht="18.75" customHeight="1" thickBot="1"/>
    <row r="14090" ht="18.75" customHeight="1" thickBot="1"/>
    <row r="14092" ht="18.75" customHeight="1" thickBot="1"/>
    <row r="14094" ht="18.75" customHeight="1" thickBot="1"/>
    <row r="14096" ht="18.75" customHeight="1" thickBot="1"/>
    <row r="14098" ht="18.75" customHeight="1" thickBot="1"/>
    <row r="14100" ht="18.75" customHeight="1" thickBot="1"/>
    <row r="14102" ht="18.75" customHeight="1" thickBot="1"/>
    <row r="14104" ht="18.75" customHeight="1" thickBot="1"/>
    <row r="14106" ht="18.75" customHeight="1" thickBot="1"/>
    <row r="14108" ht="18.75" customHeight="1" thickBot="1"/>
    <row r="14110" ht="18.75" customHeight="1" thickBot="1"/>
    <row r="14112" ht="18.75" customHeight="1" thickBot="1"/>
    <row r="14114" ht="18.75" customHeight="1" thickBot="1"/>
    <row r="14116" ht="18.75" customHeight="1" thickBot="1"/>
    <row r="14118" ht="18.75" customHeight="1" thickBot="1"/>
    <row r="14120" ht="18.75" customHeight="1" thickBot="1"/>
    <row r="14122" ht="18.75" customHeight="1" thickBot="1"/>
    <row r="14124" ht="18.75" customHeight="1" thickBot="1"/>
    <row r="14126" ht="18.75" customHeight="1" thickBot="1"/>
    <row r="14128" ht="18.75" customHeight="1" thickBot="1"/>
    <row r="14130" ht="18.75" customHeight="1" thickBot="1"/>
    <row r="14132" ht="18.75" customHeight="1" thickBot="1"/>
    <row r="14134" ht="18.75" customHeight="1" thickBot="1"/>
    <row r="14136" ht="18.75" customHeight="1" thickBot="1"/>
    <row r="14138" ht="18.75" customHeight="1" thickBot="1"/>
    <row r="14140" ht="18.75" customHeight="1" thickBot="1"/>
    <row r="14142" ht="18.75" customHeight="1" thickBot="1"/>
    <row r="14144" ht="18.75" customHeight="1" thickBot="1"/>
    <row r="14146" ht="18.75" customHeight="1" thickBot="1"/>
    <row r="14148" ht="18.75" customHeight="1" thickBot="1"/>
    <row r="14150" ht="18.75" customHeight="1" thickBot="1"/>
    <row r="14152" ht="18.75" customHeight="1" thickBot="1"/>
    <row r="14154" ht="18.75" customHeight="1" thickBot="1"/>
    <row r="14156" ht="18.75" customHeight="1" thickBot="1"/>
    <row r="14158" ht="18.75" customHeight="1" thickBot="1"/>
    <row r="14160" ht="18.75" customHeight="1" thickBot="1"/>
    <row r="14162" ht="18.75" customHeight="1" thickBot="1"/>
    <row r="14164" ht="18.75" customHeight="1" thickBot="1"/>
    <row r="14166" ht="18.75" customHeight="1" thickBot="1"/>
    <row r="14168" ht="18.75" customHeight="1" thickBot="1"/>
    <row r="14170" ht="18.75" customHeight="1" thickBot="1"/>
    <row r="14172" ht="18.75" customHeight="1" thickBot="1"/>
    <row r="14174" ht="18.75" customHeight="1" thickBot="1"/>
    <row r="14176" ht="18.75" customHeight="1" thickBot="1"/>
    <row r="14178" ht="18.75" customHeight="1" thickBot="1"/>
    <row r="14180" ht="18.75" customHeight="1" thickBot="1"/>
    <row r="14182" ht="18.75" customHeight="1" thickBot="1"/>
    <row r="14184" ht="18.75" customHeight="1" thickBot="1"/>
    <row r="14186" ht="18.75" customHeight="1" thickBot="1"/>
    <row r="14188" ht="18.75" customHeight="1" thickBot="1"/>
    <row r="14190" ht="18.75" customHeight="1" thickBot="1"/>
    <row r="14192" ht="18.75" customHeight="1" thickBot="1"/>
    <row r="14194" ht="18.75" customHeight="1" thickBot="1"/>
    <row r="14196" ht="18.75" customHeight="1" thickBot="1"/>
    <row r="14198" ht="18.75" customHeight="1" thickBot="1"/>
    <row r="14200" ht="18.75" customHeight="1" thickBot="1"/>
    <row r="14202" ht="18.75" customHeight="1" thickBot="1"/>
    <row r="14204" ht="18.75" customHeight="1" thickBot="1"/>
    <row r="14206" ht="18.75" customHeight="1" thickBot="1"/>
    <row r="14208" ht="18.75" customHeight="1" thickBot="1"/>
    <row r="14210" ht="18.75" customHeight="1" thickBot="1"/>
    <row r="14212" ht="18.75" customHeight="1" thickBot="1"/>
    <row r="14214" ht="18.75" customHeight="1" thickBot="1"/>
    <row r="14216" ht="18.75" customHeight="1" thickBot="1"/>
    <row r="14218" ht="18.75" customHeight="1" thickBot="1"/>
    <row r="14220" ht="18.75" customHeight="1" thickBot="1"/>
    <row r="14222" ht="18.75" customHeight="1" thickBot="1"/>
    <row r="14224" ht="18.75" customHeight="1" thickBot="1"/>
    <row r="14226" ht="18.75" customHeight="1" thickBot="1"/>
    <row r="14228" ht="18.75" customHeight="1" thickBot="1"/>
    <row r="14230" ht="18.75" customHeight="1" thickBot="1"/>
    <row r="14232" ht="18.75" customHeight="1" thickBot="1"/>
    <row r="14234" ht="18.75" customHeight="1" thickBot="1"/>
    <row r="14236" ht="18.75" customHeight="1" thickBot="1"/>
    <row r="14238" ht="18.75" customHeight="1" thickBot="1"/>
    <row r="14240" ht="18.75" customHeight="1" thickBot="1"/>
    <row r="14242" ht="18.75" customHeight="1" thickBot="1"/>
    <row r="14244" ht="18.75" customHeight="1" thickBot="1"/>
    <row r="14246" ht="18.75" customHeight="1" thickBot="1"/>
    <row r="14248" ht="18.75" customHeight="1" thickBot="1"/>
    <row r="14250" ht="18.75" customHeight="1" thickBot="1"/>
    <row r="14252" ht="18.75" customHeight="1" thickBot="1"/>
    <row r="14254" ht="18.75" customHeight="1" thickBot="1"/>
    <row r="14256" ht="18.75" customHeight="1" thickBot="1"/>
    <row r="14258" ht="18.75" customHeight="1" thickBot="1"/>
    <row r="14260" ht="18.75" customHeight="1" thickBot="1"/>
    <row r="14262" ht="18.75" customHeight="1" thickBot="1"/>
    <row r="14264" ht="18.75" customHeight="1" thickBot="1"/>
    <row r="14266" ht="18.75" customHeight="1" thickBot="1"/>
    <row r="14268" ht="18.75" customHeight="1" thickBot="1"/>
    <row r="14270" ht="18.75" customHeight="1" thickBot="1"/>
    <row r="14272" ht="18.75" customHeight="1" thickBot="1"/>
    <row r="14274" ht="18.75" customHeight="1" thickBot="1"/>
    <row r="14276" ht="18.75" customHeight="1" thickBot="1"/>
    <row r="14278" ht="18.75" customHeight="1" thickBot="1"/>
    <row r="14280" ht="18.75" customHeight="1" thickBot="1"/>
    <row r="14282" ht="18.75" customHeight="1" thickBot="1"/>
    <row r="14284" ht="18.75" customHeight="1" thickBot="1"/>
    <row r="14286" ht="18.75" customHeight="1" thickBot="1"/>
    <row r="14288" ht="18.75" customHeight="1" thickBot="1"/>
    <row r="14290" ht="18.75" customHeight="1" thickBot="1"/>
    <row r="14292" ht="18.75" customHeight="1" thickBot="1"/>
    <row r="14294" ht="18.75" customHeight="1" thickBot="1"/>
    <row r="14296" ht="18.75" customHeight="1" thickBot="1"/>
    <row r="14298" ht="18.75" customHeight="1" thickBot="1"/>
    <row r="14300" ht="18.75" customHeight="1" thickBot="1"/>
    <row r="14302" ht="18.75" customHeight="1" thickBot="1"/>
    <row r="14304" ht="18.75" customHeight="1" thickBot="1"/>
    <row r="14306" ht="18.75" customHeight="1" thickBot="1"/>
    <row r="14308" ht="18.75" customHeight="1" thickBot="1"/>
    <row r="14310" ht="18.75" customHeight="1" thickBot="1"/>
    <row r="14312" ht="18.75" customHeight="1" thickBot="1"/>
    <row r="14314" ht="18.75" customHeight="1" thickBot="1"/>
    <row r="14316" ht="18.75" customHeight="1" thickBot="1"/>
    <row r="14318" ht="18.75" customHeight="1" thickBot="1"/>
    <row r="14320" ht="18.75" customHeight="1" thickBot="1"/>
    <row r="14322" ht="18.75" customHeight="1" thickBot="1"/>
    <row r="14324" ht="18.75" customHeight="1" thickBot="1"/>
    <row r="14326" ht="18.75" customHeight="1" thickBot="1"/>
    <row r="14328" ht="18.75" customHeight="1" thickBot="1"/>
    <row r="14330" ht="18.75" customHeight="1" thickBot="1"/>
    <row r="14332" ht="18.75" customHeight="1" thickBot="1"/>
    <row r="14334" ht="18.75" customHeight="1" thickBot="1"/>
    <row r="14336" ht="18.75" customHeight="1" thickBot="1"/>
    <row r="14338" ht="18.75" customHeight="1" thickBot="1"/>
    <row r="14340" ht="18.75" customHeight="1" thickBot="1"/>
    <row r="14342" ht="18.75" customHeight="1" thickBot="1"/>
    <row r="14344" ht="18.75" customHeight="1" thickBot="1"/>
    <row r="14346" ht="18.75" customHeight="1" thickBot="1"/>
    <row r="14348" ht="18.75" customHeight="1" thickBot="1"/>
    <row r="14350" ht="18.75" customHeight="1" thickBot="1"/>
    <row r="14352" ht="18.75" customHeight="1" thickBot="1"/>
    <row r="14354" ht="18.75" customHeight="1" thickBot="1"/>
    <row r="14356" ht="18.75" customHeight="1" thickBot="1"/>
    <row r="14358" ht="18.75" customHeight="1" thickBot="1"/>
    <row r="14360" ht="18.75" customHeight="1" thickBot="1"/>
    <row r="14362" ht="18.75" customHeight="1" thickBot="1"/>
    <row r="14364" ht="18.75" customHeight="1" thickBot="1"/>
    <row r="14366" ht="18.75" customHeight="1" thickBot="1"/>
    <row r="14368" ht="18.75" customHeight="1" thickBot="1"/>
    <row r="14370" ht="18.75" customHeight="1" thickBot="1"/>
    <row r="14372" ht="18.75" customHeight="1" thickBot="1"/>
    <row r="14374" ht="18.75" customHeight="1" thickBot="1"/>
    <row r="14376" ht="18.75" customHeight="1" thickBot="1"/>
    <row r="14378" ht="18.75" customHeight="1" thickBot="1"/>
    <row r="14380" ht="18.75" customHeight="1" thickBot="1"/>
    <row r="14382" ht="18.75" customHeight="1" thickBot="1"/>
    <row r="14384" ht="18.75" customHeight="1" thickBot="1"/>
    <row r="14386" ht="18.75" customHeight="1" thickBot="1"/>
    <row r="14388" ht="18.75" customHeight="1" thickBot="1"/>
    <row r="14390" ht="18.75" customHeight="1" thickBot="1"/>
    <row r="14392" ht="18.75" customHeight="1" thickBot="1"/>
    <row r="14394" ht="18.75" customHeight="1" thickBot="1"/>
    <row r="14396" ht="18.75" customHeight="1" thickBot="1"/>
    <row r="14398" ht="18.75" customHeight="1" thickBot="1"/>
    <row r="14400" ht="18.75" customHeight="1" thickBot="1"/>
    <row r="14402" ht="18.75" customHeight="1" thickBot="1"/>
    <row r="14404" ht="18.75" customHeight="1" thickBot="1"/>
    <row r="14406" ht="18.75" customHeight="1" thickBot="1"/>
    <row r="14408" ht="18.75" customHeight="1" thickBot="1"/>
    <row r="14410" ht="18.75" customHeight="1" thickBot="1"/>
    <row r="14412" ht="18.75" customHeight="1" thickBot="1"/>
    <row r="14414" ht="18.75" customHeight="1" thickBot="1"/>
    <row r="14416" ht="18.75" customHeight="1" thickBot="1"/>
    <row r="14418" ht="18.75" customHeight="1" thickBot="1"/>
    <row r="14420" ht="18.75" customHeight="1" thickBot="1"/>
    <row r="14422" ht="18.75" customHeight="1" thickBot="1"/>
    <row r="14424" ht="18.75" customHeight="1" thickBot="1"/>
    <row r="14426" ht="18.75" customHeight="1" thickBot="1"/>
    <row r="14428" ht="18.75" customHeight="1" thickBot="1"/>
    <row r="14430" ht="18.75" customHeight="1" thickBot="1"/>
    <row r="14432" ht="18.75" customHeight="1" thickBot="1"/>
    <row r="14434" ht="18.75" customHeight="1" thickBot="1"/>
    <row r="14436" ht="18.75" customHeight="1" thickBot="1"/>
    <row r="14438" ht="18.75" customHeight="1" thickBot="1"/>
    <row r="14440" ht="18.75" customHeight="1" thickBot="1"/>
    <row r="14442" ht="18.75" customHeight="1" thickBot="1"/>
    <row r="14444" ht="18.75" customHeight="1" thickBot="1"/>
    <row r="14446" ht="18.75" customHeight="1" thickBot="1"/>
    <row r="14448" ht="18.75" customHeight="1" thickBot="1"/>
    <row r="14450" ht="18.75" customHeight="1" thickBot="1"/>
    <row r="14452" ht="18.75" customHeight="1" thickBot="1"/>
    <row r="14454" ht="18.75" customHeight="1" thickBot="1"/>
    <row r="14456" ht="18.75" customHeight="1" thickBot="1"/>
    <row r="14458" ht="18.75" customHeight="1" thickBot="1"/>
    <row r="14460" ht="18.75" customHeight="1" thickBot="1"/>
    <row r="14462" ht="18.75" customHeight="1" thickBot="1"/>
    <row r="14464" ht="18.75" customHeight="1" thickBot="1"/>
    <row r="14466" ht="18.75" customHeight="1" thickBot="1"/>
    <row r="14468" ht="18.75" customHeight="1" thickBot="1"/>
    <row r="14470" ht="18.75" customHeight="1" thickBot="1"/>
    <row r="14472" ht="18.75" customHeight="1" thickBot="1"/>
    <row r="14474" ht="18.75" customHeight="1" thickBot="1"/>
    <row r="14476" ht="18.75" customHeight="1" thickBot="1"/>
    <row r="14478" ht="18.75" customHeight="1" thickBot="1"/>
    <row r="14480" ht="18.75" customHeight="1" thickBot="1"/>
    <row r="14482" ht="18.75" customHeight="1" thickBot="1"/>
    <row r="14484" ht="18.75" customHeight="1" thickBot="1"/>
    <row r="14486" ht="18.75" customHeight="1" thickBot="1"/>
    <row r="14488" ht="18.75" customHeight="1" thickBot="1"/>
    <row r="14490" ht="18.75" customHeight="1" thickBot="1"/>
    <row r="14492" ht="18.75" customHeight="1" thickBot="1"/>
    <row r="14494" ht="18.75" customHeight="1" thickBot="1"/>
    <row r="14496" ht="18.75" customHeight="1" thickBot="1"/>
    <row r="14498" ht="18.75" customHeight="1" thickBot="1"/>
    <row r="14500" ht="18.75" customHeight="1" thickBot="1"/>
    <row r="14502" ht="18.75" customHeight="1" thickBot="1"/>
    <row r="14504" ht="18.75" customHeight="1" thickBot="1"/>
    <row r="14506" ht="18.75" customHeight="1" thickBot="1"/>
    <row r="14508" ht="18.75" customHeight="1" thickBot="1"/>
    <row r="14510" ht="18.75" customHeight="1" thickBot="1"/>
    <row r="14512" ht="18.75" customHeight="1" thickBot="1"/>
    <row r="14514" ht="18.75" customHeight="1" thickBot="1"/>
    <row r="14516" ht="18.75" customHeight="1" thickBot="1"/>
    <row r="14518" ht="18.75" customHeight="1" thickBot="1"/>
    <row r="14520" ht="18.75" customHeight="1" thickBot="1"/>
    <row r="14522" ht="18.75" customHeight="1" thickBot="1"/>
    <row r="14524" ht="18.75" customHeight="1" thickBot="1"/>
    <row r="14526" ht="18.75" customHeight="1" thickBot="1"/>
    <row r="14528" ht="18.75" customHeight="1" thickBot="1"/>
    <row r="14530" ht="18.75" customHeight="1" thickBot="1"/>
    <row r="14532" ht="18.75" customHeight="1" thickBot="1"/>
    <row r="14534" ht="18.75" customHeight="1" thickBot="1"/>
    <row r="14536" ht="18.75" customHeight="1" thickBot="1"/>
    <row r="14538" ht="18.75" customHeight="1" thickBot="1"/>
    <row r="14540" ht="18.75" customHeight="1" thickBot="1"/>
    <row r="14542" ht="18.75" customHeight="1" thickBot="1"/>
    <row r="14544" ht="18.75" customHeight="1" thickBot="1"/>
    <row r="14546" ht="18.75" customHeight="1" thickBot="1"/>
    <row r="14548" ht="18.75" customHeight="1" thickBot="1"/>
    <row r="14550" ht="18.75" customHeight="1" thickBot="1"/>
    <row r="14552" ht="18.75" customHeight="1" thickBot="1"/>
    <row r="14554" ht="18.75" customHeight="1" thickBot="1"/>
    <row r="14556" ht="18.75" customHeight="1" thickBot="1"/>
    <row r="14558" ht="18.75" customHeight="1" thickBot="1"/>
    <row r="14560" ht="18.75" customHeight="1" thickBot="1"/>
    <row r="14562" ht="18.75" customHeight="1" thickBot="1"/>
    <row r="14564" ht="18.75" customHeight="1" thickBot="1"/>
    <row r="14566" ht="18.75" customHeight="1" thickBot="1"/>
    <row r="14568" ht="18.75" customHeight="1" thickBot="1"/>
    <row r="14570" ht="18.75" customHeight="1" thickBot="1"/>
    <row r="14572" ht="18.75" customHeight="1" thickBot="1"/>
    <row r="14574" ht="18.75" customHeight="1" thickBot="1"/>
    <row r="14576" ht="18.75" customHeight="1" thickBot="1"/>
    <row r="14578" ht="18.75" customHeight="1" thickBot="1"/>
    <row r="14580" ht="18.75" customHeight="1" thickBot="1"/>
    <row r="14582" ht="18.75" customHeight="1" thickBot="1"/>
    <row r="14584" ht="18.75" customHeight="1" thickBot="1"/>
    <row r="14586" ht="18.75" customHeight="1" thickBot="1"/>
    <row r="14588" ht="18.75" customHeight="1" thickBot="1"/>
    <row r="14590" ht="18.75" customHeight="1" thickBot="1"/>
    <row r="14592" ht="18.75" customHeight="1" thickBot="1"/>
    <row r="14594" ht="18.75" customHeight="1" thickBot="1"/>
    <row r="14596" ht="18.75" customHeight="1" thickBot="1"/>
    <row r="14598" ht="18.75" customHeight="1" thickBot="1"/>
    <row r="14600" ht="18.75" customHeight="1" thickBot="1"/>
    <row r="14602" ht="18.75" customHeight="1" thickBot="1"/>
    <row r="14604" ht="18.75" customHeight="1" thickBot="1"/>
    <row r="14606" ht="18.75" customHeight="1" thickBot="1"/>
    <row r="14608" ht="18.75" customHeight="1" thickBot="1"/>
    <row r="14610" ht="18.75" customHeight="1" thickBot="1"/>
    <row r="14612" ht="18.75" customHeight="1" thickBot="1"/>
    <row r="14614" ht="18.75" customHeight="1" thickBot="1"/>
    <row r="14616" ht="18.75" customHeight="1" thickBot="1"/>
    <row r="14618" ht="18.75" customHeight="1" thickBot="1"/>
    <row r="14620" ht="18.75" customHeight="1" thickBot="1"/>
    <row r="14622" ht="18.75" customHeight="1" thickBot="1"/>
    <row r="14624" ht="18.75" customHeight="1" thickBot="1"/>
    <row r="14626" ht="18.75" customHeight="1" thickBot="1"/>
    <row r="14628" ht="18.75" customHeight="1" thickBot="1"/>
    <row r="14630" ht="18.75" customHeight="1" thickBot="1"/>
    <row r="14632" ht="18.75" customHeight="1" thickBot="1"/>
    <row r="14634" ht="18.75" customHeight="1" thickBot="1"/>
    <row r="14636" ht="18.75" customHeight="1" thickBot="1"/>
    <row r="14638" ht="18.75" customHeight="1" thickBot="1"/>
    <row r="14640" ht="18.75" customHeight="1" thickBot="1"/>
    <row r="14642" ht="18.75" customHeight="1" thickBot="1"/>
    <row r="14644" ht="18.75" customHeight="1" thickBot="1"/>
    <row r="14646" ht="18.75" customHeight="1" thickBot="1"/>
    <row r="14648" ht="18.75" customHeight="1" thickBot="1"/>
    <row r="14650" ht="18.75" customHeight="1" thickBot="1"/>
    <row r="14652" ht="18.75" customHeight="1" thickBot="1"/>
    <row r="14654" ht="18.75" customHeight="1" thickBot="1"/>
    <row r="14656" ht="18.75" customHeight="1" thickBot="1"/>
    <row r="14658" ht="18.75" customHeight="1" thickBot="1"/>
    <row r="14660" ht="18.75" customHeight="1" thickBot="1"/>
    <row r="14662" ht="18.75" customHeight="1" thickBot="1"/>
    <row r="14664" ht="18.75" customHeight="1" thickBot="1"/>
    <row r="14666" ht="18.75" customHeight="1" thickBot="1"/>
    <row r="14668" ht="18.75" customHeight="1" thickBot="1"/>
    <row r="14670" ht="18.75" customHeight="1" thickBot="1"/>
    <row r="14672" ht="18.75" customHeight="1" thickBot="1"/>
    <row r="14674" ht="18.75" customHeight="1" thickBot="1"/>
    <row r="14676" ht="18.75" customHeight="1" thickBot="1"/>
    <row r="14678" ht="18.75" customHeight="1" thickBot="1"/>
    <row r="14680" ht="18.75" customHeight="1" thickBot="1"/>
    <row r="14682" ht="18.75" customHeight="1" thickBot="1"/>
    <row r="14684" ht="18.75" customHeight="1" thickBot="1"/>
    <row r="14686" ht="18.75" customHeight="1" thickBot="1"/>
    <row r="14688" ht="18.75" customHeight="1" thickBot="1"/>
    <row r="14690" ht="18.75" customHeight="1" thickBot="1"/>
    <row r="14692" ht="18.75" customHeight="1" thickBot="1"/>
    <row r="14694" ht="18.75" customHeight="1" thickBot="1"/>
    <row r="14696" ht="18.75" customHeight="1" thickBot="1"/>
    <row r="14698" ht="18.75" customHeight="1" thickBot="1"/>
    <row r="14700" ht="18.75" customHeight="1" thickBot="1"/>
    <row r="14702" ht="18.75" customHeight="1" thickBot="1"/>
    <row r="14704" ht="18.75" customHeight="1" thickBot="1"/>
    <row r="14706" ht="18.75" customHeight="1" thickBot="1"/>
    <row r="14708" ht="18.75" customHeight="1" thickBot="1"/>
    <row r="14710" ht="18.75" customHeight="1" thickBot="1"/>
    <row r="14712" ht="18.75" customHeight="1" thickBot="1"/>
    <row r="14714" ht="18.75" customHeight="1" thickBot="1"/>
    <row r="14716" ht="18.75" customHeight="1" thickBot="1"/>
    <row r="14718" ht="18.75" customHeight="1" thickBot="1"/>
    <row r="14720" ht="18.75" customHeight="1" thickBot="1"/>
    <row r="14722" ht="18.75" customHeight="1" thickBot="1"/>
    <row r="14724" ht="18.75" customHeight="1" thickBot="1"/>
    <row r="14726" ht="18.75" customHeight="1" thickBot="1"/>
    <row r="14728" ht="18.75" customHeight="1" thickBot="1"/>
    <row r="14730" ht="18.75" customHeight="1" thickBot="1"/>
    <row r="14732" ht="18.75" customHeight="1" thickBot="1"/>
    <row r="14734" ht="18.75" customHeight="1" thickBot="1"/>
    <row r="14736" ht="18.75" customHeight="1" thickBot="1"/>
    <row r="14738" ht="18.75" customHeight="1" thickBot="1"/>
    <row r="14740" ht="18.75" customHeight="1" thickBot="1"/>
    <row r="14742" ht="18.75" customHeight="1" thickBot="1"/>
    <row r="14744" ht="18.75" customHeight="1" thickBot="1"/>
    <row r="14746" ht="18.75" customHeight="1" thickBot="1"/>
    <row r="14748" ht="18.75" customHeight="1" thickBot="1"/>
    <row r="14750" ht="18.75" customHeight="1" thickBot="1"/>
    <row r="14752" ht="18.75" customHeight="1" thickBot="1"/>
    <row r="14754" ht="18.75" customHeight="1" thickBot="1"/>
    <row r="14756" ht="18.75" customHeight="1" thickBot="1"/>
    <row r="14758" ht="18.75" customHeight="1" thickBot="1"/>
    <row r="14760" ht="18.75" customHeight="1" thickBot="1"/>
    <row r="14762" ht="18.75" customHeight="1" thickBot="1"/>
    <row r="14764" ht="18.75" customHeight="1" thickBot="1"/>
    <row r="14766" ht="18.75" customHeight="1" thickBot="1"/>
    <row r="14768" ht="18.75" customHeight="1" thickBot="1"/>
    <row r="14770" ht="18.75" customHeight="1" thickBot="1"/>
    <row r="14772" ht="18.75" customHeight="1" thickBot="1"/>
    <row r="14774" ht="18.75" customHeight="1" thickBot="1"/>
    <row r="14776" ht="18.75" customHeight="1" thickBot="1"/>
    <row r="14778" ht="18.75" customHeight="1" thickBot="1"/>
    <row r="14780" ht="18.75" customHeight="1" thickBot="1"/>
    <row r="14782" ht="18.75" customHeight="1" thickBot="1"/>
    <row r="14784" ht="18.75" customHeight="1" thickBot="1"/>
    <row r="14786" ht="18.75" customHeight="1" thickBot="1"/>
    <row r="14788" ht="18.75" customHeight="1" thickBot="1"/>
    <row r="14790" ht="18.75" customHeight="1" thickBot="1"/>
    <row r="14792" ht="18.75" customHeight="1" thickBot="1"/>
    <row r="14794" ht="18.75" customHeight="1" thickBot="1"/>
    <row r="14796" ht="18.75" customHeight="1" thickBot="1"/>
    <row r="14798" ht="18.75" customHeight="1" thickBot="1"/>
    <row r="14800" ht="18.75" customHeight="1" thickBot="1"/>
    <row r="14802" ht="18.75" customHeight="1" thickBot="1"/>
    <row r="14804" ht="18.75" customHeight="1" thickBot="1"/>
    <row r="14806" ht="18.75" customHeight="1" thickBot="1"/>
    <row r="14808" ht="18.75" customHeight="1" thickBot="1"/>
    <row r="14810" ht="18.75" customHeight="1" thickBot="1"/>
    <row r="14812" ht="18.75" customHeight="1" thickBot="1"/>
    <row r="14814" ht="18.75" customHeight="1" thickBot="1"/>
    <row r="14816" ht="18.75" customHeight="1" thickBot="1"/>
    <row r="14818" ht="18.75" customHeight="1" thickBot="1"/>
    <row r="14820" ht="18.75" customHeight="1" thickBot="1"/>
    <row r="14822" ht="18.75" customHeight="1" thickBot="1"/>
    <row r="14824" ht="18.75" customHeight="1" thickBot="1"/>
    <row r="14826" ht="18.75" customHeight="1" thickBot="1"/>
    <row r="14828" ht="18.75" customHeight="1" thickBot="1"/>
    <row r="14830" ht="18.75" customHeight="1" thickBot="1"/>
    <row r="14832" ht="18.75" customHeight="1" thickBot="1"/>
    <row r="14834" ht="18.75" customHeight="1" thickBot="1"/>
    <row r="14836" ht="18.75" customHeight="1" thickBot="1"/>
    <row r="14838" ht="18.75" customHeight="1" thickBot="1"/>
    <row r="14840" ht="18.75" customHeight="1" thickBot="1"/>
    <row r="14842" ht="18.75" customHeight="1" thickBot="1"/>
    <row r="14844" ht="18.75" customHeight="1" thickBot="1"/>
    <row r="14846" ht="18.75" customHeight="1" thickBot="1"/>
    <row r="14848" ht="18.75" customHeight="1" thickBot="1"/>
    <row r="14850" ht="18.75" customHeight="1" thickBot="1"/>
    <row r="14852" ht="18.75" customHeight="1" thickBot="1"/>
    <row r="14854" ht="18.75" customHeight="1" thickBot="1"/>
    <row r="14856" ht="18.75" customHeight="1" thickBot="1"/>
    <row r="14858" ht="18.75" customHeight="1" thickBot="1"/>
    <row r="14860" ht="18.75" customHeight="1" thickBot="1"/>
    <row r="14862" ht="18.75" customHeight="1" thickBot="1"/>
    <row r="14864" ht="18.75" customHeight="1" thickBot="1"/>
    <row r="14866" ht="18.75" customHeight="1" thickBot="1"/>
    <row r="14868" ht="18.75" customHeight="1" thickBot="1"/>
    <row r="14870" ht="18.75" customHeight="1" thickBot="1"/>
    <row r="14872" ht="18.75" customHeight="1" thickBot="1"/>
    <row r="14874" ht="18.75" customHeight="1" thickBot="1"/>
    <row r="14876" ht="18.75" customHeight="1" thickBot="1"/>
    <row r="14878" ht="18.75" customHeight="1" thickBot="1"/>
    <row r="14880" ht="18.75" customHeight="1" thickBot="1"/>
    <row r="14882" ht="18.75" customHeight="1" thickBot="1"/>
    <row r="14884" ht="18.75" customHeight="1" thickBot="1"/>
    <row r="14886" ht="18.75" customHeight="1" thickBot="1"/>
    <row r="14888" ht="18.75" customHeight="1" thickBot="1"/>
    <row r="14890" ht="18.75" customHeight="1" thickBot="1"/>
    <row r="14892" ht="18.75" customHeight="1" thickBot="1"/>
    <row r="14894" ht="18.75" customHeight="1" thickBot="1"/>
    <row r="14896" ht="18.75" customHeight="1" thickBot="1"/>
    <row r="14898" ht="18.75" customHeight="1" thickBot="1"/>
    <row r="14900" ht="18.75" customHeight="1" thickBot="1"/>
    <row r="14902" ht="18.75" customHeight="1" thickBot="1"/>
    <row r="14904" ht="18.75" customHeight="1" thickBot="1"/>
    <row r="14906" ht="18.75" customHeight="1" thickBot="1"/>
    <row r="14908" ht="18.75" customHeight="1" thickBot="1"/>
    <row r="14910" ht="18.75" customHeight="1" thickBot="1"/>
    <row r="14912" ht="18.75" customHeight="1" thickBot="1"/>
    <row r="14914" ht="18.75" customHeight="1" thickBot="1"/>
    <row r="14916" ht="18.75" customHeight="1" thickBot="1"/>
    <row r="14918" ht="18.75" customHeight="1" thickBot="1"/>
    <row r="14920" ht="18.75" customHeight="1" thickBot="1"/>
    <row r="14922" ht="18.75" customHeight="1" thickBot="1"/>
    <row r="14924" ht="18.75" customHeight="1" thickBot="1"/>
    <row r="14926" ht="18.75" customHeight="1" thickBot="1"/>
    <row r="14928" ht="18.75" customHeight="1" thickBot="1"/>
    <row r="14930" ht="18.75" customHeight="1" thickBot="1"/>
    <row r="14932" ht="18.75" customHeight="1" thickBot="1"/>
    <row r="14934" ht="18.75" customHeight="1" thickBot="1"/>
    <row r="14936" ht="18.75" customHeight="1" thickBot="1"/>
    <row r="14938" ht="18.75" customHeight="1" thickBot="1"/>
    <row r="14940" ht="18.75" customHeight="1" thickBot="1"/>
    <row r="14942" ht="18.75" customHeight="1" thickBot="1"/>
    <row r="14944" ht="18.75" customHeight="1" thickBot="1"/>
    <row r="14946" ht="18.75" customHeight="1" thickBot="1"/>
    <row r="14948" ht="18.75" customHeight="1" thickBot="1"/>
    <row r="14950" ht="18.75" customHeight="1" thickBot="1"/>
    <row r="14952" ht="18.75" customHeight="1" thickBot="1"/>
    <row r="14954" ht="18.75" customHeight="1" thickBot="1"/>
    <row r="14956" ht="18.75" customHeight="1" thickBot="1"/>
    <row r="14958" ht="18.75" customHeight="1" thickBot="1"/>
    <row r="14960" ht="18.75" customHeight="1" thickBot="1"/>
    <row r="14962" ht="18.75" customHeight="1" thickBot="1"/>
    <row r="14964" ht="18.75" customHeight="1" thickBot="1"/>
    <row r="14966" ht="18.75" customHeight="1" thickBot="1"/>
    <row r="14968" ht="18.75" customHeight="1" thickBot="1"/>
    <row r="14970" ht="18.75" customHeight="1" thickBot="1"/>
    <row r="14972" ht="18.75" customHeight="1" thickBot="1"/>
    <row r="14974" ht="18.75" customHeight="1" thickBot="1"/>
    <row r="14976" ht="18.75" customHeight="1" thickBot="1"/>
    <row r="14978" ht="18.75" customHeight="1" thickBot="1"/>
    <row r="14980" ht="18.75" customHeight="1" thickBot="1"/>
    <row r="14982" ht="18.75" customHeight="1" thickBot="1"/>
    <row r="14984" ht="18.75" customHeight="1" thickBot="1"/>
    <row r="14986" ht="18.75" customHeight="1" thickBot="1"/>
    <row r="14988" ht="18.75" customHeight="1" thickBot="1"/>
    <row r="14990" ht="18.75" customHeight="1" thickBot="1"/>
    <row r="14992" ht="18.75" customHeight="1" thickBot="1"/>
    <row r="14994" ht="18.75" customHeight="1" thickBot="1"/>
    <row r="14996" ht="18.75" customHeight="1" thickBot="1"/>
    <row r="14998" ht="18.75" customHeight="1" thickBot="1"/>
    <row r="15000" ht="18.75" customHeight="1" thickBot="1"/>
    <row r="15002" ht="18.75" customHeight="1" thickBot="1"/>
    <row r="15004" ht="18.75" customHeight="1" thickBot="1"/>
    <row r="15006" ht="18.75" customHeight="1" thickBot="1"/>
    <row r="15008" ht="18.75" customHeight="1" thickBot="1"/>
    <row r="15010" ht="18.75" customHeight="1" thickBot="1"/>
    <row r="15012" ht="18.75" customHeight="1" thickBot="1"/>
    <row r="15014" ht="18.75" customHeight="1" thickBot="1"/>
    <row r="15016" ht="18.75" customHeight="1" thickBot="1"/>
    <row r="15018" ht="18.75" customHeight="1" thickBot="1"/>
    <row r="15020" ht="18.75" customHeight="1" thickBot="1"/>
    <row r="15022" ht="18.75" customHeight="1" thickBot="1"/>
    <row r="15024" ht="18.75" customHeight="1" thickBot="1"/>
    <row r="15026" ht="18.75" customHeight="1" thickBot="1"/>
    <row r="15028" ht="18.75" customHeight="1" thickBot="1"/>
    <row r="15030" ht="18.75" customHeight="1" thickBot="1"/>
    <row r="15032" ht="18.75" customHeight="1" thickBot="1"/>
    <row r="15034" ht="18.75" customHeight="1" thickBot="1"/>
    <row r="15036" ht="18.75" customHeight="1" thickBot="1"/>
    <row r="15038" ht="18.75" customHeight="1" thickBot="1"/>
    <row r="15040" ht="18.75" customHeight="1" thickBot="1"/>
    <row r="15042" ht="18.75" customHeight="1" thickBot="1"/>
    <row r="15044" ht="18.75" customHeight="1" thickBot="1"/>
    <row r="15046" ht="18.75" customHeight="1" thickBot="1"/>
    <row r="15048" ht="18.75" customHeight="1" thickBot="1"/>
    <row r="15050" ht="18.75" customHeight="1" thickBot="1"/>
    <row r="15052" ht="18.75" customHeight="1" thickBot="1"/>
    <row r="15054" ht="18.75" customHeight="1" thickBot="1"/>
    <row r="15056" ht="18.75" customHeight="1" thickBot="1"/>
    <row r="15058" ht="18.75" customHeight="1" thickBot="1"/>
    <row r="15060" ht="18.75" customHeight="1" thickBot="1"/>
    <row r="15062" ht="18.75" customHeight="1" thickBot="1"/>
    <row r="15064" ht="18.75" customHeight="1" thickBot="1"/>
    <row r="15066" ht="18.75" customHeight="1" thickBot="1"/>
    <row r="15068" ht="18.75" customHeight="1" thickBot="1"/>
    <row r="15070" ht="18.75" customHeight="1" thickBot="1"/>
    <row r="15072" ht="18.75" customHeight="1" thickBot="1"/>
    <row r="15074" ht="18.75" customHeight="1" thickBot="1"/>
    <row r="15076" ht="18.75" customHeight="1" thickBot="1"/>
    <row r="15078" ht="18.75" customHeight="1" thickBot="1"/>
    <row r="15080" ht="18.75" customHeight="1" thickBot="1"/>
    <row r="15082" ht="18.75" customHeight="1" thickBot="1"/>
    <row r="15084" ht="18.75" customHeight="1" thickBot="1"/>
    <row r="15086" ht="18.75" customHeight="1" thickBot="1"/>
    <row r="15088" ht="18.75" customHeight="1" thickBot="1"/>
    <row r="15090" ht="18.75" customHeight="1" thickBot="1"/>
    <row r="15092" ht="18.75" customHeight="1" thickBot="1"/>
    <row r="15094" ht="18.75" customHeight="1" thickBot="1"/>
    <row r="15096" ht="18.75" customHeight="1" thickBot="1"/>
    <row r="15098" ht="18.75" customHeight="1" thickBot="1"/>
    <row r="15100" ht="18.75" customHeight="1" thickBot="1"/>
    <row r="15102" ht="18.75" customHeight="1" thickBot="1"/>
    <row r="15104" ht="18.75" customHeight="1" thickBot="1"/>
    <row r="15106" ht="18.75" customHeight="1" thickBot="1"/>
    <row r="15108" ht="18.75" customHeight="1" thickBot="1"/>
    <row r="15110" ht="18.75" customHeight="1" thickBot="1"/>
    <row r="15112" ht="18.75" customHeight="1" thickBot="1"/>
    <row r="15114" ht="18.75" customHeight="1" thickBot="1"/>
    <row r="15116" ht="18.75" customHeight="1" thickBot="1"/>
    <row r="15118" ht="18.75" customHeight="1" thickBot="1"/>
    <row r="15120" ht="18.75" customHeight="1" thickBot="1"/>
    <row r="15122" ht="18.75" customHeight="1" thickBot="1"/>
    <row r="15124" ht="18.75" customHeight="1" thickBot="1"/>
    <row r="15126" ht="18.75" customHeight="1" thickBot="1"/>
    <row r="15128" ht="18.75" customHeight="1" thickBot="1"/>
    <row r="15130" ht="18.75" customHeight="1" thickBot="1"/>
    <row r="15132" ht="18.75" customHeight="1" thickBot="1"/>
    <row r="15134" ht="18.75" customHeight="1" thickBot="1"/>
    <row r="15136" ht="18.75" customHeight="1" thickBot="1"/>
    <row r="15138" ht="18.75" customHeight="1" thickBot="1"/>
    <row r="15140" ht="18.75" customHeight="1" thickBot="1"/>
    <row r="15142" ht="18.75" customHeight="1" thickBot="1"/>
    <row r="15144" ht="18.75" customHeight="1" thickBot="1"/>
    <row r="15146" ht="18.75" customHeight="1" thickBot="1"/>
    <row r="15148" ht="18.75" customHeight="1" thickBot="1"/>
    <row r="15150" ht="18.75" customHeight="1" thickBot="1"/>
    <row r="15152" ht="18.75" customHeight="1" thickBot="1"/>
    <row r="15154" ht="18.75" customHeight="1" thickBot="1"/>
    <row r="15156" ht="18.75" customHeight="1" thickBot="1"/>
    <row r="15158" ht="18.75" customHeight="1" thickBot="1"/>
    <row r="15160" ht="18.75" customHeight="1" thickBot="1"/>
    <row r="15162" ht="18.75" customHeight="1" thickBot="1"/>
    <row r="15164" ht="18.75" customHeight="1" thickBot="1"/>
    <row r="15166" ht="18.75" customHeight="1" thickBot="1"/>
    <row r="15168" ht="18.75" customHeight="1" thickBot="1"/>
    <row r="15170" ht="18.75" customHeight="1" thickBot="1"/>
    <row r="15172" ht="18.75" customHeight="1" thickBot="1"/>
    <row r="15174" ht="18.75" customHeight="1" thickBot="1"/>
    <row r="15176" ht="18.75" customHeight="1" thickBot="1"/>
    <row r="15178" ht="18.75" customHeight="1" thickBot="1"/>
    <row r="15180" ht="18.75" customHeight="1" thickBot="1"/>
    <row r="15182" ht="18.75" customHeight="1" thickBot="1"/>
    <row r="15184" ht="18.75" customHeight="1" thickBot="1"/>
    <row r="15186" ht="18.75" customHeight="1" thickBot="1"/>
    <row r="15188" ht="18.75" customHeight="1" thickBot="1"/>
    <row r="15190" ht="18.75" customHeight="1" thickBot="1"/>
    <row r="15192" ht="18.75" customHeight="1" thickBot="1"/>
    <row r="15194" ht="18.75" customHeight="1" thickBot="1"/>
    <row r="15196" ht="18.75" customHeight="1" thickBot="1"/>
    <row r="15198" ht="18.75" customHeight="1" thickBot="1"/>
    <row r="15200" ht="18.75" customHeight="1" thickBot="1"/>
    <row r="15202" ht="18.75" customHeight="1" thickBot="1"/>
    <row r="15204" ht="18.75" customHeight="1" thickBot="1"/>
    <row r="15206" ht="18.75" customHeight="1" thickBot="1"/>
    <row r="15208" ht="18.75" customHeight="1" thickBot="1"/>
    <row r="15210" ht="18.75" customHeight="1" thickBot="1"/>
    <row r="15212" ht="18.75" customHeight="1" thickBot="1"/>
    <row r="15214" ht="18.75" customHeight="1" thickBot="1"/>
    <row r="15216" ht="18.75" customHeight="1" thickBot="1"/>
    <row r="15218" ht="18.75" customHeight="1" thickBot="1"/>
    <row r="15220" ht="18.75" customHeight="1" thickBot="1"/>
    <row r="15222" ht="18.75" customHeight="1" thickBot="1"/>
    <row r="15224" ht="18.75" customHeight="1" thickBot="1"/>
    <row r="15226" ht="18.75" customHeight="1" thickBot="1"/>
    <row r="15228" ht="18.75" customHeight="1" thickBot="1"/>
    <row r="15230" ht="18.75" customHeight="1" thickBot="1"/>
    <row r="15232" ht="18.75" customHeight="1" thickBot="1"/>
    <row r="15234" ht="18.75" customHeight="1" thickBot="1"/>
    <row r="15236" ht="18.75" customHeight="1" thickBot="1"/>
    <row r="15238" ht="18.75" customHeight="1" thickBot="1"/>
    <row r="15240" ht="18.75" customHeight="1" thickBot="1"/>
    <row r="15242" ht="18.75" customHeight="1" thickBot="1"/>
    <row r="15244" ht="18.75" customHeight="1" thickBot="1"/>
    <row r="15246" ht="18.75" customHeight="1" thickBot="1"/>
    <row r="15248" ht="18.75" customHeight="1" thickBot="1"/>
    <row r="15250" ht="18.75" customHeight="1" thickBot="1"/>
    <row r="15252" ht="18.75" customHeight="1" thickBot="1"/>
    <row r="15254" ht="18.75" customHeight="1" thickBot="1"/>
    <row r="15256" ht="18.75" customHeight="1" thickBot="1"/>
    <row r="15258" ht="18.75" customHeight="1" thickBot="1"/>
    <row r="15260" ht="18.75" customHeight="1" thickBot="1"/>
    <row r="15262" ht="18.75" customHeight="1" thickBot="1"/>
    <row r="15264" ht="18.75" customHeight="1" thickBot="1"/>
    <row r="15266" ht="18.75" customHeight="1" thickBot="1"/>
    <row r="15268" ht="18.75" customHeight="1" thickBot="1"/>
    <row r="15270" ht="18.75" customHeight="1" thickBot="1"/>
    <row r="15272" ht="18.75" customHeight="1" thickBot="1"/>
    <row r="15274" ht="18.75" customHeight="1" thickBot="1"/>
    <row r="15276" ht="18.75" customHeight="1" thickBot="1"/>
    <row r="15278" ht="18.75" customHeight="1" thickBot="1"/>
    <row r="15280" ht="18.75" customHeight="1" thickBot="1"/>
    <row r="15282" ht="18.75" customHeight="1" thickBot="1"/>
    <row r="15284" ht="18.75" customHeight="1" thickBot="1"/>
    <row r="15286" ht="18.75" customHeight="1" thickBot="1"/>
    <row r="15288" ht="18.75" customHeight="1" thickBot="1"/>
    <row r="15290" ht="18.75" customHeight="1" thickBot="1"/>
    <row r="15292" ht="18.75" customHeight="1" thickBot="1"/>
    <row r="15294" ht="18.75" customHeight="1" thickBot="1"/>
    <row r="15296" ht="18.75" customHeight="1" thickBot="1"/>
    <row r="15298" ht="18.75" customHeight="1" thickBot="1"/>
    <row r="15300" ht="18.75" customHeight="1" thickBot="1"/>
    <row r="15302" ht="18.75" customHeight="1" thickBot="1"/>
    <row r="15304" ht="18.75" customHeight="1" thickBot="1"/>
    <row r="15306" ht="18.75" customHeight="1" thickBot="1"/>
    <row r="15308" ht="18.75" customHeight="1" thickBot="1"/>
    <row r="15310" ht="18.75" customHeight="1" thickBot="1"/>
    <row r="15312" ht="18.75" customHeight="1" thickBot="1"/>
    <row r="15314" ht="18.75" customHeight="1" thickBot="1"/>
    <row r="15316" ht="18.75" customHeight="1" thickBot="1"/>
    <row r="15318" ht="18.75" customHeight="1" thickBot="1"/>
    <row r="15320" ht="18.75" customHeight="1" thickBot="1"/>
    <row r="15322" ht="18.75" customHeight="1" thickBot="1"/>
    <row r="15324" ht="18.75" customHeight="1" thickBot="1"/>
    <row r="15326" ht="18.75" customHeight="1" thickBot="1"/>
    <row r="15328" ht="18.75" customHeight="1" thickBot="1"/>
    <row r="15330" ht="18.75" customHeight="1" thickBot="1"/>
    <row r="15332" ht="18.75" customHeight="1" thickBot="1"/>
    <row r="15334" ht="18.75" customHeight="1" thickBot="1"/>
    <row r="15336" ht="18.75" customHeight="1" thickBot="1"/>
    <row r="15338" ht="18.75" customHeight="1" thickBot="1"/>
    <row r="15340" ht="18.75" customHeight="1" thickBot="1"/>
    <row r="15342" ht="18.75" customHeight="1" thickBot="1"/>
    <row r="15344" ht="18.75" customHeight="1" thickBot="1"/>
    <row r="15346" ht="18.75" customHeight="1" thickBot="1"/>
    <row r="15348" ht="18.75" customHeight="1" thickBot="1"/>
    <row r="15350" ht="18.75" customHeight="1" thickBot="1"/>
    <row r="15352" ht="18.75" customHeight="1" thickBot="1"/>
    <row r="15354" ht="18.75" customHeight="1" thickBot="1"/>
    <row r="15356" ht="18.75" customHeight="1" thickBot="1"/>
    <row r="15358" ht="18.75" customHeight="1" thickBot="1"/>
    <row r="15360" ht="18.75" customHeight="1" thickBot="1"/>
    <row r="15362" ht="18.75" customHeight="1" thickBot="1"/>
    <row r="15364" ht="18.75" customHeight="1" thickBot="1"/>
    <row r="15366" ht="18.75" customHeight="1" thickBot="1"/>
    <row r="15368" ht="18.75" customHeight="1" thickBot="1"/>
    <row r="15370" ht="18.75" customHeight="1" thickBot="1"/>
    <row r="15372" ht="18.75" customHeight="1" thickBot="1"/>
    <row r="15374" ht="18.75" customHeight="1" thickBot="1"/>
    <row r="15376" ht="18.75" customHeight="1" thickBot="1"/>
    <row r="15378" ht="18.75" customHeight="1" thickBot="1"/>
    <row r="15380" ht="18.75" customHeight="1" thickBot="1"/>
    <row r="15382" ht="18.75" customHeight="1" thickBot="1"/>
    <row r="15384" ht="18.75" customHeight="1" thickBot="1"/>
    <row r="15386" ht="18.75" customHeight="1" thickBot="1"/>
    <row r="15388" ht="18.75" customHeight="1" thickBot="1"/>
    <row r="15390" ht="18.75" customHeight="1" thickBot="1"/>
    <row r="15392" ht="18.75" customHeight="1" thickBot="1"/>
    <row r="15394" ht="18.75" customHeight="1" thickBot="1"/>
    <row r="15396" ht="18.75" customHeight="1" thickBot="1"/>
    <row r="15398" ht="18.75" customHeight="1" thickBot="1"/>
    <row r="15400" ht="18.75" customHeight="1" thickBot="1"/>
    <row r="15402" ht="18.75" customHeight="1" thickBot="1"/>
    <row r="15404" ht="18.75" customHeight="1" thickBot="1"/>
    <row r="15406" ht="18.75" customHeight="1" thickBot="1"/>
    <row r="15408" ht="18.75" customHeight="1" thickBot="1"/>
    <row r="15410" ht="18.75" customHeight="1" thickBot="1"/>
    <row r="15412" ht="18.75" customHeight="1" thickBot="1"/>
    <row r="15414" ht="18.75" customHeight="1" thickBot="1"/>
    <row r="15416" ht="18.75" customHeight="1" thickBot="1"/>
    <row r="15418" ht="18.75" customHeight="1" thickBot="1"/>
    <row r="15420" ht="18.75" customHeight="1" thickBot="1"/>
    <row r="15422" ht="18.75" customHeight="1" thickBot="1"/>
    <row r="15424" ht="18.75" customHeight="1" thickBot="1"/>
    <row r="15426" ht="18.75" customHeight="1" thickBot="1"/>
    <row r="15428" ht="18.75" customHeight="1" thickBot="1"/>
    <row r="15430" ht="18.75" customHeight="1" thickBot="1"/>
    <row r="15432" ht="18.75" customHeight="1" thickBot="1"/>
    <row r="15434" ht="18.75" customHeight="1" thickBot="1"/>
    <row r="15436" ht="18.75" customHeight="1" thickBot="1"/>
    <row r="15438" ht="18.75" customHeight="1" thickBot="1"/>
    <row r="15440" ht="18.75" customHeight="1" thickBot="1"/>
    <row r="15442" ht="18.75" customHeight="1" thickBot="1"/>
    <row r="15444" ht="18.75" customHeight="1" thickBot="1"/>
    <row r="15446" ht="18.75" customHeight="1" thickBot="1"/>
    <row r="15448" ht="18.75" customHeight="1" thickBot="1"/>
    <row r="15450" ht="18.75" customHeight="1" thickBot="1"/>
    <row r="15452" ht="18.75" customHeight="1" thickBot="1"/>
    <row r="15454" ht="18.75" customHeight="1" thickBot="1"/>
    <row r="15456" ht="18.75" customHeight="1" thickBot="1"/>
    <row r="15458" ht="18.75" customHeight="1" thickBot="1"/>
    <row r="15460" ht="18.75" customHeight="1" thickBot="1"/>
    <row r="15462" ht="18.75" customHeight="1" thickBot="1"/>
    <row r="15464" ht="18.75" customHeight="1" thickBot="1"/>
    <row r="15466" ht="18.75" customHeight="1" thickBot="1"/>
    <row r="15468" ht="18.75" customHeight="1" thickBot="1"/>
    <row r="15470" ht="18.75" customHeight="1" thickBot="1"/>
    <row r="15472" ht="18.75" customHeight="1" thickBot="1"/>
    <row r="15474" ht="18.75" customHeight="1" thickBot="1"/>
    <row r="15476" ht="18.75" customHeight="1" thickBot="1"/>
    <row r="15478" ht="18.75" customHeight="1" thickBot="1"/>
    <row r="15480" ht="18.75" customHeight="1" thickBot="1"/>
    <row r="15482" ht="18.75" customHeight="1" thickBot="1"/>
    <row r="15484" ht="18.75" customHeight="1" thickBot="1"/>
    <row r="15486" ht="18.75" customHeight="1" thickBot="1"/>
    <row r="15488" ht="18.75" customHeight="1" thickBot="1"/>
    <row r="15490" ht="18.75" customHeight="1" thickBot="1"/>
    <row r="15492" ht="18.75" customHeight="1" thickBot="1"/>
    <row r="15494" ht="18.75" customHeight="1" thickBot="1"/>
    <row r="15496" ht="18.75" customHeight="1" thickBot="1"/>
    <row r="15498" ht="18.75" customHeight="1" thickBot="1"/>
    <row r="15500" ht="18.75" customHeight="1" thickBot="1"/>
    <row r="15502" ht="18.75" customHeight="1" thickBot="1"/>
    <row r="15504" ht="18.75" customHeight="1" thickBot="1"/>
    <row r="15506" ht="18.75" customHeight="1" thickBot="1"/>
    <row r="15508" ht="18.75" customHeight="1" thickBot="1"/>
    <row r="15510" ht="18.75" customHeight="1" thickBot="1"/>
    <row r="15512" ht="18.75" customHeight="1" thickBot="1"/>
    <row r="15514" ht="18.75" customHeight="1" thickBot="1"/>
    <row r="15516" ht="18.75" customHeight="1" thickBot="1"/>
    <row r="15518" ht="18.75" customHeight="1" thickBot="1"/>
    <row r="15520" ht="18.75" customHeight="1" thickBot="1"/>
    <row r="15522" ht="18.75" customHeight="1" thickBot="1"/>
    <row r="15524" ht="18.75" customHeight="1" thickBot="1"/>
    <row r="15526" ht="18.75" customHeight="1" thickBot="1"/>
    <row r="15528" ht="18.75" customHeight="1" thickBot="1"/>
    <row r="15530" ht="18.75" customHeight="1" thickBot="1"/>
    <row r="15532" ht="18.75" customHeight="1" thickBot="1"/>
    <row r="15534" ht="18.75" customHeight="1" thickBot="1"/>
    <row r="15536" ht="18.75" customHeight="1" thickBot="1"/>
    <row r="15538" ht="18.75" customHeight="1" thickBot="1"/>
    <row r="15540" ht="18.75" customHeight="1" thickBot="1"/>
    <row r="15542" ht="18.75" customHeight="1" thickBot="1"/>
    <row r="15544" ht="18.75" customHeight="1" thickBot="1"/>
    <row r="15546" ht="18.75" customHeight="1" thickBot="1"/>
    <row r="15548" ht="18.75" customHeight="1" thickBot="1"/>
    <row r="15550" ht="18.75" customHeight="1" thickBot="1"/>
    <row r="15552" ht="18.75" customHeight="1" thickBot="1"/>
    <row r="15554" ht="18.75" customHeight="1" thickBot="1"/>
    <row r="15556" ht="18.75" customHeight="1" thickBot="1"/>
    <row r="15558" ht="18.75" customHeight="1" thickBot="1"/>
    <row r="15560" ht="18.75" customHeight="1" thickBot="1"/>
    <row r="15562" ht="18.75" customHeight="1" thickBot="1"/>
    <row r="15564" ht="18.75" customHeight="1" thickBot="1"/>
    <row r="15566" ht="18.75" customHeight="1" thickBot="1"/>
    <row r="15568" ht="18.75" customHeight="1" thickBot="1"/>
    <row r="15570" ht="18.75" customHeight="1" thickBot="1"/>
    <row r="15572" ht="18.75" customHeight="1" thickBot="1"/>
    <row r="15574" ht="18.75" customHeight="1" thickBot="1"/>
    <row r="15576" ht="18.75" customHeight="1" thickBot="1"/>
    <row r="15578" ht="18.75" customHeight="1" thickBot="1"/>
    <row r="15580" ht="18.75" customHeight="1" thickBot="1"/>
    <row r="15582" ht="18.75" customHeight="1" thickBot="1"/>
    <row r="15584" ht="18.75" customHeight="1" thickBot="1"/>
    <row r="15586" ht="18.75" customHeight="1" thickBot="1"/>
    <row r="15588" ht="18.75" customHeight="1" thickBot="1"/>
    <row r="15590" ht="18.75" customHeight="1" thickBot="1"/>
    <row r="15592" ht="18.75" customHeight="1" thickBot="1"/>
    <row r="15594" ht="18.75" customHeight="1" thickBot="1"/>
    <row r="15596" ht="18.75" customHeight="1" thickBot="1"/>
    <row r="15598" ht="18.75" customHeight="1" thickBot="1"/>
    <row r="15600" ht="18.75" customHeight="1" thickBot="1"/>
    <row r="15602" ht="18.75" customHeight="1" thickBot="1"/>
    <row r="15604" ht="18.75" customHeight="1" thickBot="1"/>
    <row r="15606" ht="18.75" customHeight="1" thickBot="1"/>
    <row r="15608" ht="18.75" customHeight="1" thickBot="1"/>
    <row r="15610" ht="18.75" customHeight="1" thickBot="1"/>
    <row r="15612" ht="18.75" customHeight="1" thickBot="1"/>
    <row r="15614" ht="18.75" customHeight="1" thickBot="1"/>
    <row r="15616" ht="18.75" customHeight="1" thickBot="1"/>
    <row r="15618" ht="18.75" customHeight="1" thickBot="1"/>
    <row r="15620" ht="18.75" customHeight="1" thickBot="1"/>
    <row r="15622" ht="18.75" customHeight="1" thickBot="1"/>
    <row r="15624" ht="18.75" customHeight="1" thickBot="1"/>
    <row r="15626" ht="18.75" customHeight="1" thickBot="1"/>
    <row r="15628" ht="18.75" customHeight="1" thickBot="1"/>
    <row r="15630" ht="18.75" customHeight="1" thickBot="1"/>
    <row r="15632" ht="18.75" customHeight="1" thickBot="1"/>
    <row r="15634" ht="18.75" customHeight="1" thickBot="1"/>
    <row r="15636" ht="18.75" customHeight="1" thickBot="1"/>
    <row r="15638" ht="18.75" customHeight="1" thickBot="1"/>
    <row r="15640" ht="18.75" customHeight="1" thickBot="1"/>
    <row r="15642" ht="18.75" customHeight="1" thickBot="1"/>
    <row r="15644" ht="18.75" customHeight="1" thickBot="1"/>
    <row r="15646" ht="18.75" customHeight="1" thickBot="1"/>
    <row r="15648" ht="18.75" customHeight="1" thickBot="1"/>
    <row r="15650" ht="18.75" customHeight="1" thickBot="1"/>
    <row r="15652" ht="18.75" customHeight="1" thickBot="1"/>
    <row r="15654" ht="18.75" customHeight="1" thickBot="1"/>
    <row r="15656" ht="18.75" customHeight="1" thickBot="1"/>
    <row r="15658" ht="18.75" customHeight="1" thickBot="1"/>
    <row r="15660" ht="18.75" customHeight="1" thickBot="1"/>
    <row r="15662" ht="18.75" customHeight="1" thickBot="1"/>
    <row r="15664" ht="18.75" customHeight="1" thickBot="1"/>
    <row r="15666" ht="18.75" customHeight="1" thickBot="1"/>
    <row r="15668" ht="18.75" customHeight="1" thickBot="1"/>
    <row r="15670" ht="18.75" customHeight="1" thickBot="1"/>
    <row r="15672" ht="18.75" customHeight="1" thickBot="1"/>
    <row r="15674" ht="18.75" customHeight="1" thickBot="1"/>
    <row r="15676" ht="18.75" customHeight="1" thickBot="1"/>
    <row r="15678" ht="18.75" customHeight="1" thickBot="1"/>
    <row r="15680" ht="18.75" customHeight="1" thickBot="1"/>
    <row r="15682" ht="18.75" customHeight="1" thickBot="1"/>
    <row r="15684" ht="18.75" customHeight="1" thickBot="1"/>
    <row r="15686" ht="18.75" customHeight="1" thickBot="1"/>
    <row r="15688" ht="18.75" customHeight="1" thickBot="1"/>
    <row r="15690" ht="18.75" customHeight="1" thickBot="1"/>
    <row r="15692" ht="18.75" customHeight="1" thickBot="1"/>
    <row r="15694" ht="18.75" customHeight="1" thickBot="1"/>
    <row r="15696" ht="18.75" customHeight="1" thickBot="1"/>
    <row r="15698" ht="18.75" customHeight="1" thickBot="1"/>
    <row r="15700" ht="18.75" customHeight="1" thickBot="1"/>
    <row r="15702" ht="18.75" customHeight="1" thickBot="1"/>
    <row r="15704" ht="18.75" customHeight="1" thickBot="1"/>
    <row r="15706" ht="18.75" customHeight="1" thickBot="1"/>
    <row r="15708" ht="18.75" customHeight="1" thickBot="1"/>
    <row r="15710" ht="18.75" customHeight="1" thickBot="1"/>
    <row r="15712" ht="18.75" customHeight="1" thickBot="1"/>
    <row r="15714" ht="18.75" customHeight="1" thickBot="1"/>
    <row r="15716" ht="18.75" customHeight="1" thickBot="1"/>
    <row r="15718" ht="18.75" customHeight="1" thickBot="1"/>
    <row r="15720" ht="18.75" customHeight="1" thickBot="1"/>
    <row r="15722" ht="18.75" customHeight="1" thickBot="1"/>
    <row r="15724" ht="18.75" customHeight="1" thickBot="1"/>
    <row r="15726" ht="18.75" customHeight="1" thickBot="1"/>
    <row r="15728" ht="18.75" customHeight="1" thickBot="1"/>
    <row r="15730" ht="18.75" customHeight="1" thickBot="1"/>
    <row r="15732" ht="18.75" customHeight="1" thickBot="1"/>
    <row r="15734" ht="18.75" customHeight="1" thickBot="1"/>
    <row r="15736" ht="18.75" customHeight="1" thickBot="1"/>
    <row r="15738" ht="18.75" customHeight="1" thickBot="1"/>
    <row r="15740" ht="18.75" customHeight="1" thickBot="1"/>
    <row r="15742" ht="18.75" customHeight="1" thickBot="1"/>
    <row r="15744" ht="18.75" customHeight="1" thickBot="1"/>
    <row r="15746" ht="18.75" customHeight="1" thickBot="1"/>
    <row r="15748" ht="18.75" customHeight="1" thickBot="1"/>
    <row r="15750" ht="18.75" customHeight="1" thickBot="1"/>
    <row r="15752" ht="18.75" customHeight="1" thickBot="1"/>
    <row r="15754" ht="18.75" customHeight="1" thickBot="1"/>
    <row r="15756" ht="18.75" customHeight="1" thickBot="1"/>
    <row r="15758" ht="18.75" customHeight="1" thickBot="1"/>
    <row r="15760" ht="18.75" customHeight="1" thickBot="1"/>
    <row r="15762" ht="18.75" customHeight="1" thickBot="1"/>
    <row r="15764" ht="18.75" customHeight="1" thickBot="1"/>
    <row r="15766" ht="18.75" customHeight="1" thickBot="1"/>
    <row r="15768" ht="18.75" customHeight="1" thickBot="1"/>
    <row r="15770" ht="18.75" customHeight="1" thickBot="1"/>
    <row r="15772" ht="18.75" customHeight="1" thickBot="1"/>
    <row r="15774" ht="18.75" customHeight="1" thickBot="1"/>
    <row r="15776" ht="18.75" customHeight="1" thickBot="1"/>
    <row r="15778" ht="18.75" customHeight="1" thickBot="1"/>
    <row r="15780" ht="18.75" customHeight="1" thickBot="1"/>
    <row r="15782" ht="18.75" customHeight="1" thickBot="1"/>
    <row r="15784" ht="18.75" customHeight="1" thickBot="1"/>
    <row r="15786" ht="18.75" customHeight="1" thickBot="1"/>
    <row r="15788" ht="18.75" customHeight="1" thickBot="1"/>
    <row r="15790" ht="18.75" customHeight="1" thickBot="1"/>
    <row r="15792" ht="18.75" customHeight="1" thickBot="1"/>
    <row r="15794" ht="18.75" customHeight="1" thickBot="1"/>
    <row r="15796" ht="18.75" customHeight="1" thickBot="1"/>
    <row r="15798" ht="18.75" customHeight="1" thickBot="1"/>
    <row r="15800" ht="18.75" customHeight="1" thickBot="1"/>
    <row r="15802" ht="18.75" customHeight="1" thickBot="1"/>
    <row r="15804" ht="18.75" customHeight="1" thickBot="1"/>
    <row r="15806" ht="18.75" customHeight="1" thickBot="1"/>
    <row r="15808" ht="18.75" customHeight="1" thickBot="1"/>
    <row r="15810" ht="18.75" customHeight="1" thickBot="1"/>
    <row r="15812" ht="18.75" customHeight="1" thickBot="1"/>
    <row r="15814" ht="18.75" customHeight="1" thickBot="1"/>
    <row r="15816" ht="18.75" customHeight="1" thickBot="1"/>
    <row r="15818" ht="18.75" customHeight="1" thickBot="1"/>
    <row r="15820" ht="18.75" customHeight="1" thickBot="1"/>
    <row r="15822" ht="18.75" customHeight="1" thickBot="1"/>
    <row r="15824" ht="18.75" customHeight="1" thickBot="1"/>
    <row r="15826" ht="18.75" customHeight="1" thickBot="1"/>
    <row r="15828" ht="18.75" customHeight="1" thickBot="1"/>
    <row r="15830" ht="18.75" customHeight="1" thickBot="1"/>
    <row r="15832" ht="18.75" customHeight="1" thickBot="1"/>
    <row r="15834" ht="18.75" customHeight="1" thickBot="1"/>
    <row r="15836" ht="18.75" customHeight="1" thickBot="1"/>
    <row r="15838" ht="18.75" customHeight="1" thickBot="1"/>
    <row r="15840" ht="18.75" customHeight="1" thickBot="1"/>
    <row r="15842" ht="18.75" customHeight="1" thickBot="1"/>
    <row r="15844" ht="18.75" customHeight="1" thickBot="1"/>
    <row r="15846" ht="18.75" customHeight="1" thickBot="1"/>
    <row r="15848" ht="18.75" customHeight="1" thickBot="1"/>
    <row r="15850" ht="18.75" customHeight="1" thickBot="1"/>
    <row r="15852" ht="18.75" customHeight="1" thickBot="1"/>
    <row r="15854" ht="18.75" customHeight="1" thickBot="1"/>
    <row r="15856" ht="18.75" customHeight="1" thickBot="1"/>
    <row r="15858" ht="18.75" customHeight="1" thickBot="1"/>
    <row r="15860" ht="18.75" customHeight="1" thickBot="1"/>
    <row r="15862" ht="18.75" customHeight="1" thickBot="1"/>
    <row r="15864" ht="18.75" customHeight="1" thickBot="1"/>
    <row r="15866" ht="18.75" customHeight="1" thickBot="1"/>
    <row r="15868" ht="18.75" customHeight="1" thickBot="1"/>
    <row r="15870" ht="18.75" customHeight="1" thickBot="1"/>
    <row r="15872" ht="18.75" customHeight="1" thickBot="1"/>
    <row r="15874" ht="18.75" customHeight="1" thickBot="1"/>
    <row r="15876" ht="18.75" customHeight="1" thickBot="1"/>
    <row r="15878" ht="18.75" customHeight="1" thickBot="1"/>
    <row r="15880" ht="18.75" customHeight="1" thickBot="1"/>
    <row r="15882" ht="18.75" customHeight="1" thickBot="1"/>
    <row r="15884" ht="18.75" customHeight="1" thickBot="1"/>
    <row r="15886" ht="18.75" customHeight="1" thickBot="1"/>
    <row r="15888" ht="18.75" customHeight="1" thickBot="1"/>
    <row r="15890" ht="18.75" customHeight="1" thickBot="1"/>
    <row r="15892" ht="18.75" customHeight="1" thickBot="1"/>
    <row r="15894" ht="18.75" customHeight="1" thickBot="1"/>
    <row r="15896" ht="18.75" customHeight="1" thickBot="1"/>
    <row r="15898" ht="18.75" customHeight="1" thickBot="1"/>
    <row r="15900" ht="18.75" customHeight="1" thickBot="1"/>
    <row r="15902" ht="18.75" customHeight="1" thickBot="1"/>
    <row r="15904" ht="18.75" customHeight="1" thickBot="1"/>
    <row r="15906" ht="18.75" customHeight="1" thickBot="1"/>
    <row r="15908" ht="18.75" customHeight="1" thickBot="1"/>
    <row r="15910" ht="18.75" customHeight="1" thickBot="1"/>
    <row r="15912" ht="18.75" customHeight="1" thickBot="1"/>
    <row r="15914" ht="18.75" customHeight="1" thickBot="1"/>
    <row r="15916" ht="18.75" customHeight="1" thickBot="1"/>
    <row r="15918" ht="18.75" customHeight="1" thickBot="1"/>
    <row r="15920" ht="18.75" customHeight="1" thickBot="1"/>
    <row r="15922" ht="18.75" customHeight="1" thickBot="1"/>
    <row r="15924" ht="18.75" customHeight="1" thickBot="1"/>
    <row r="15926" ht="18.75" customHeight="1" thickBot="1"/>
    <row r="15928" ht="18.75" customHeight="1" thickBot="1"/>
    <row r="15930" ht="18.75" customHeight="1" thickBot="1"/>
    <row r="15932" ht="18.75" customHeight="1" thickBot="1"/>
    <row r="15934" ht="18.75" customHeight="1" thickBot="1"/>
    <row r="15936" ht="18.75" customHeight="1" thickBot="1"/>
    <row r="15938" ht="18.75" customHeight="1" thickBot="1"/>
    <row r="15940" ht="18.75" customHeight="1" thickBot="1"/>
    <row r="15942" ht="18.75" customHeight="1" thickBot="1"/>
    <row r="15944" ht="18.75" customHeight="1" thickBot="1"/>
    <row r="15946" ht="18.75" customHeight="1" thickBot="1"/>
    <row r="15948" ht="18.75" customHeight="1" thickBot="1"/>
    <row r="15950" ht="18.75" customHeight="1" thickBot="1"/>
    <row r="15952" ht="18.75" customHeight="1" thickBot="1"/>
    <row r="15954" ht="18.75" customHeight="1" thickBot="1"/>
    <row r="15956" ht="18.75" customHeight="1" thickBot="1"/>
    <row r="15958" ht="18.75" customHeight="1" thickBot="1"/>
    <row r="15960" ht="18.75" customHeight="1" thickBot="1"/>
    <row r="15962" ht="18.75" customHeight="1" thickBot="1"/>
    <row r="15964" ht="18.75" customHeight="1" thickBot="1"/>
    <row r="15966" ht="18.75" customHeight="1" thickBot="1"/>
    <row r="15968" ht="18.75" customHeight="1" thickBot="1"/>
    <row r="15970" ht="18.75" customHeight="1" thickBot="1"/>
    <row r="15972" ht="18.75" customHeight="1" thickBot="1"/>
    <row r="15974" ht="18.75" customHeight="1" thickBot="1"/>
    <row r="15976" ht="18.75" customHeight="1" thickBot="1"/>
    <row r="15978" ht="18.75" customHeight="1" thickBot="1"/>
    <row r="15980" ht="18.75" customHeight="1" thickBot="1"/>
    <row r="15982" ht="18.75" customHeight="1" thickBot="1"/>
    <row r="15984" ht="18.75" customHeight="1" thickBot="1"/>
    <row r="15986" ht="18.75" customHeight="1" thickBot="1"/>
    <row r="15988" ht="18.75" customHeight="1" thickBot="1"/>
    <row r="15990" ht="18.75" customHeight="1" thickBot="1"/>
    <row r="15992" ht="18.75" customHeight="1" thickBot="1"/>
    <row r="15994" ht="18.75" customHeight="1" thickBot="1"/>
    <row r="15996" ht="18.75" customHeight="1" thickBot="1"/>
    <row r="15998" ht="18.75" customHeight="1" thickBot="1"/>
    <row r="16000" ht="18.75" customHeight="1" thickBot="1"/>
    <row r="16002" ht="18.75" customHeight="1" thickBot="1"/>
    <row r="16004" ht="18.75" customHeight="1" thickBot="1"/>
    <row r="16006" ht="18.75" customHeight="1" thickBot="1"/>
    <row r="16008" ht="18.75" customHeight="1" thickBot="1"/>
    <row r="16010" ht="18.75" customHeight="1" thickBot="1"/>
    <row r="16012" ht="18.75" customHeight="1" thickBot="1"/>
    <row r="16014" ht="18.75" customHeight="1" thickBot="1"/>
    <row r="16016" ht="18.75" customHeight="1" thickBot="1"/>
    <row r="16018" ht="18.75" customHeight="1" thickBot="1"/>
    <row r="16020" ht="18.75" customHeight="1" thickBot="1"/>
    <row r="16022" ht="18.75" customHeight="1" thickBot="1"/>
    <row r="16024" ht="18.75" customHeight="1" thickBot="1"/>
    <row r="16026" ht="18.75" customHeight="1" thickBot="1"/>
    <row r="16028" ht="18.75" customHeight="1" thickBot="1"/>
    <row r="16030" ht="18.75" customHeight="1" thickBot="1"/>
    <row r="16032" ht="18.75" customHeight="1" thickBot="1"/>
    <row r="16034" ht="18.75" customHeight="1" thickBot="1"/>
    <row r="16036" ht="18.75" customHeight="1" thickBot="1"/>
    <row r="16038" ht="18.75" customHeight="1" thickBot="1"/>
    <row r="16040" ht="18.75" customHeight="1" thickBot="1"/>
    <row r="16042" ht="18.75" customHeight="1" thickBot="1"/>
    <row r="16044" ht="18.75" customHeight="1" thickBot="1"/>
    <row r="16046" ht="18.75" customHeight="1" thickBot="1"/>
    <row r="16048" ht="18.75" customHeight="1" thickBot="1"/>
    <row r="16050" ht="18.75" customHeight="1" thickBot="1"/>
    <row r="16052" ht="18.75" customHeight="1" thickBot="1"/>
    <row r="16054" ht="18.75" customHeight="1" thickBot="1"/>
    <row r="16056" ht="18.75" customHeight="1" thickBot="1"/>
    <row r="16058" ht="18.75" customHeight="1" thickBot="1"/>
    <row r="16060" ht="18.75" customHeight="1" thickBot="1"/>
    <row r="16062" ht="18.75" customHeight="1" thickBot="1"/>
    <row r="16064" ht="18.75" customHeight="1" thickBot="1"/>
    <row r="16066" ht="18.75" customHeight="1" thickBot="1"/>
    <row r="16068" ht="18.75" customHeight="1" thickBot="1"/>
    <row r="16070" ht="18.75" customHeight="1" thickBot="1"/>
    <row r="16072" ht="18.75" customHeight="1" thickBot="1"/>
    <row r="16074" ht="18.75" customHeight="1" thickBot="1"/>
    <row r="16076" ht="18.75" customHeight="1" thickBot="1"/>
    <row r="16078" ht="18.75" customHeight="1" thickBot="1"/>
    <row r="16080" ht="18.75" customHeight="1" thickBot="1"/>
    <row r="16082" ht="18.75" customHeight="1" thickBot="1"/>
    <row r="16084" ht="18.75" customHeight="1" thickBot="1"/>
    <row r="16086" ht="18.75" customHeight="1" thickBot="1"/>
    <row r="16088" ht="18.75" customHeight="1" thickBot="1"/>
    <row r="16090" ht="18.75" customHeight="1" thickBot="1"/>
    <row r="16092" ht="18.75" customHeight="1" thickBot="1"/>
    <row r="16094" ht="18.75" customHeight="1" thickBot="1"/>
    <row r="16096" ht="18.75" customHeight="1" thickBot="1"/>
    <row r="16098" ht="18.75" customHeight="1" thickBot="1"/>
    <row r="16100" ht="18.75" customHeight="1" thickBot="1"/>
    <row r="16102" ht="18.75" customHeight="1" thickBot="1"/>
    <row r="16104" ht="18.75" customHeight="1" thickBot="1"/>
    <row r="16106" ht="18.75" customHeight="1" thickBot="1"/>
    <row r="16108" ht="18.75" customHeight="1" thickBot="1"/>
    <row r="16110" ht="18.75" customHeight="1" thickBot="1"/>
    <row r="16112" ht="18.75" customHeight="1" thickBot="1"/>
    <row r="16114" ht="18.75" customHeight="1" thickBot="1"/>
    <row r="16116" ht="18.75" customHeight="1" thickBot="1"/>
    <row r="16118" ht="18.75" customHeight="1" thickBot="1"/>
    <row r="16120" ht="18.75" customHeight="1" thickBot="1"/>
    <row r="16122" ht="18.75" customHeight="1" thickBot="1"/>
    <row r="16124" ht="18.75" customHeight="1" thickBot="1"/>
    <row r="16126" ht="18.75" customHeight="1" thickBot="1"/>
    <row r="16128" ht="18.75" customHeight="1" thickBot="1"/>
    <row r="16130" ht="18.75" customHeight="1" thickBot="1"/>
    <row r="16132" ht="18.75" customHeight="1" thickBot="1"/>
    <row r="16134" ht="18.75" customHeight="1" thickBot="1"/>
    <row r="16136" ht="18.75" customHeight="1" thickBot="1"/>
    <row r="16138" ht="18.75" customHeight="1" thickBot="1"/>
    <row r="16140" ht="18.75" customHeight="1" thickBot="1"/>
    <row r="16142" ht="18.75" customHeight="1" thickBot="1"/>
    <row r="16144" ht="18.75" customHeight="1" thickBot="1"/>
    <row r="16146" ht="18.75" customHeight="1" thickBot="1"/>
    <row r="16148" ht="18.75" customHeight="1" thickBot="1"/>
    <row r="16150" ht="18.75" customHeight="1" thickBot="1"/>
    <row r="16152" ht="18.75" customHeight="1" thickBot="1"/>
    <row r="16154" ht="18.75" customHeight="1" thickBot="1"/>
    <row r="16156" ht="18.75" customHeight="1" thickBot="1"/>
    <row r="16158" ht="18.75" customHeight="1" thickBot="1"/>
    <row r="16160" ht="18.75" customHeight="1" thickBot="1"/>
    <row r="16162" ht="18.75" customHeight="1" thickBot="1"/>
    <row r="16164" ht="18.75" customHeight="1" thickBot="1"/>
    <row r="16166" ht="18.75" customHeight="1" thickBot="1"/>
    <row r="16168" ht="18.75" customHeight="1" thickBot="1"/>
    <row r="16170" ht="18.75" customHeight="1" thickBot="1"/>
    <row r="16172" ht="18.75" customHeight="1" thickBot="1"/>
    <row r="16174" ht="18.75" customHeight="1" thickBot="1"/>
    <row r="16176" ht="18.75" customHeight="1" thickBot="1"/>
    <row r="16178" ht="18.75" customHeight="1" thickBot="1"/>
    <row r="16180" ht="18.75" customHeight="1" thickBot="1"/>
    <row r="16182" ht="18.75" customHeight="1" thickBot="1"/>
    <row r="16184" ht="18.75" customHeight="1" thickBot="1"/>
    <row r="16186" ht="18.75" customHeight="1" thickBot="1"/>
    <row r="16188" ht="18.75" customHeight="1" thickBot="1"/>
    <row r="16190" ht="18.75" customHeight="1" thickBot="1"/>
    <row r="16192" ht="18.75" customHeight="1" thickBot="1"/>
    <row r="16194" ht="18.75" customHeight="1" thickBot="1"/>
    <row r="16196" ht="18.75" customHeight="1" thickBot="1"/>
    <row r="16198" ht="18.75" customHeight="1" thickBot="1"/>
    <row r="16200" ht="18.75" customHeight="1" thickBot="1"/>
    <row r="16202" ht="18.75" customHeight="1" thickBot="1"/>
    <row r="16204" ht="18.75" customHeight="1" thickBot="1"/>
    <row r="16206" ht="18.75" customHeight="1" thickBot="1"/>
    <row r="16208" ht="18.75" customHeight="1" thickBot="1"/>
    <row r="16210" ht="18.75" customHeight="1" thickBot="1"/>
    <row r="16212" ht="18.75" customHeight="1" thickBot="1"/>
    <row r="16214" ht="18.75" customHeight="1" thickBot="1"/>
    <row r="16216" ht="18.75" customHeight="1" thickBot="1"/>
    <row r="16218" ht="18.75" customHeight="1" thickBot="1"/>
    <row r="16220" ht="18.75" customHeight="1" thickBot="1"/>
    <row r="16222" ht="18.75" customHeight="1" thickBot="1"/>
    <row r="16224" ht="18.75" customHeight="1" thickBot="1"/>
    <row r="16226" ht="18.75" customHeight="1" thickBot="1"/>
    <row r="16228" ht="18.75" customHeight="1" thickBot="1"/>
    <row r="16230" ht="18.75" customHeight="1" thickBot="1"/>
    <row r="16232" ht="18.75" customHeight="1" thickBot="1"/>
    <row r="16234" ht="18.75" customHeight="1" thickBot="1"/>
    <row r="16236" ht="18.75" customHeight="1" thickBot="1"/>
    <row r="16238" ht="18.75" customHeight="1" thickBot="1"/>
    <row r="16240" ht="18.75" customHeight="1" thickBot="1"/>
    <row r="16242" ht="18.75" customHeight="1" thickBot="1"/>
    <row r="16244" ht="18.75" customHeight="1" thickBot="1"/>
    <row r="16246" ht="18.75" customHeight="1" thickBot="1"/>
    <row r="16248" ht="18.75" customHeight="1" thickBot="1"/>
    <row r="16250" ht="18.75" customHeight="1" thickBot="1"/>
    <row r="16252" ht="18.75" customHeight="1" thickBot="1"/>
    <row r="16254" ht="18.75" customHeight="1" thickBot="1"/>
    <row r="16256" ht="18.75" customHeight="1" thickBot="1"/>
    <row r="16258" ht="18.75" customHeight="1" thickBot="1"/>
    <row r="16260" ht="18.75" customHeight="1" thickBot="1"/>
    <row r="16262" ht="18.75" customHeight="1" thickBot="1"/>
    <row r="16264" ht="18.75" customHeight="1" thickBot="1"/>
    <row r="16266" ht="18.75" customHeight="1" thickBot="1"/>
    <row r="16268" ht="18.75" customHeight="1" thickBot="1"/>
    <row r="16270" ht="18.75" customHeight="1" thickBot="1"/>
    <row r="16272" ht="18.75" customHeight="1" thickBot="1"/>
    <row r="16274" ht="18.75" customHeight="1" thickBot="1"/>
    <row r="16276" ht="18.75" customHeight="1" thickBot="1"/>
    <row r="16278" ht="18.75" customHeight="1" thickBot="1"/>
    <row r="16280" ht="18.75" customHeight="1" thickBot="1"/>
    <row r="16282" ht="18.75" customHeight="1" thickBot="1"/>
    <row r="16284" ht="18.75" customHeight="1" thickBot="1"/>
    <row r="16286" ht="18.75" customHeight="1" thickBot="1"/>
    <row r="16288" ht="18.75" customHeight="1" thickBot="1"/>
    <row r="16290" ht="18.75" customHeight="1" thickBot="1"/>
    <row r="16292" ht="18.75" customHeight="1" thickBot="1"/>
    <row r="16294" ht="18.75" customHeight="1" thickBot="1"/>
    <row r="16296" ht="18.75" customHeight="1" thickBot="1"/>
    <row r="16298" ht="18.75" customHeight="1" thickBot="1"/>
    <row r="16300" ht="18.75" customHeight="1" thickBot="1"/>
    <row r="16302" ht="18.75" customHeight="1" thickBot="1"/>
    <row r="16304" ht="18.75" customHeight="1" thickBot="1"/>
    <row r="16306" ht="18.75" customHeight="1" thickBot="1"/>
    <row r="16308" ht="18.75" customHeight="1" thickBot="1"/>
    <row r="16310" ht="18.75" customHeight="1" thickBot="1"/>
    <row r="16312" ht="18.75" customHeight="1" thickBot="1"/>
    <row r="16314" ht="18.75" customHeight="1" thickBot="1"/>
    <row r="16316" ht="18.75" customHeight="1" thickBot="1"/>
    <row r="16318" ht="18.75" customHeight="1" thickBot="1"/>
    <row r="16320" ht="18.75" customHeight="1" thickBot="1"/>
    <row r="16322" ht="18.75" customHeight="1" thickBot="1"/>
    <row r="16324" ht="18.75" customHeight="1" thickBot="1"/>
    <row r="16326" ht="18.75" customHeight="1" thickBot="1"/>
    <row r="16328" ht="18.75" customHeight="1" thickBot="1"/>
    <row r="16330" ht="18.75" customHeight="1" thickBot="1"/>
    <row r="16332" ht="18.75" customHeight="1" thickBot="1"/>
    <row r="16334" ht="18.75" customHeight="1" thickBot="1"/>
    <row r="16336" ht="18.75" customHeight="1" thickBot="1"/>
    <row r="16338" ht="18.75" customHeight="1" thickBot="1"/>
    <row r="16340" ht="18.75" customHeight="1" thickBot="1"/>
    <row r="16342" ht="18.75" customHeight="1" thickBot="1"/>
    <row r="16344" ht="18.75" customHeight="1" thickBot="1"/>
    <row r="16346" ht="18.75" customHeight="1" thickBot="1"/>
    <row r="16348" ht="18.75" customHeight="1" thickBot="1"/>
    <row r="16350" ht="18.75" customHeight="1" thickBot="1"/>
    <row r="16352" ht="18.75" customHeight="1" thickBot="1"/>
    <row r="16354" ht="18.75" customHeight="1" thickBot="1"/>
    <row r="16356" ht="18.75" customHeight="1" thickBot="1"/>
    <row r="16358" ht="18.75" customHeight="1" thickBot="1"/>
    <row r="16360" ht="18.75" customHeight="1" thickBot="1"/>
    <row r="16362" ht="18.75" customHeight="1" thickBot="1"/>
    <row r="16364" ht="18.75" customHeight="1" thickBot="1"/>
    <row r="16366" ht="18.75" customHeight="1" thickBot="1"/>
    <row r="16368" ht="18.75" customHeight="1" thickBot="1"/>
    <row r="16370" ht="18.75" customHeight="1" thickBot="1"/>
    <row r="16372" ht="18.75" customHeight="1" thickBot="1"/>
    <row r="16374" ht="18.75" customHeight="1" thickBot="1"/>
    <row r="16376" ht="18.75" customHeight="1" thickBot="1"/>
    <row r="16378" ht="18.75" customHeight="1" thickBot="1"/>
    <row r="16380" ht="18.75" customHeight="1" thickBot="1"/>
    <row r="16382" ht="18.75" customHeight="1" thickBot="1"/>
    <row r="16384" ht="18.75" customHeight="1" thickBot="1"/>
    <row r="16386" ht="18.75" customHeight="1" thickBot="1"/>
    <row r="16388" ht="18.75" customHeight="1" thickBot="1"/>
    <row r="16390" ht="18.75" customHeight="1" thickBot="1"/>
    <row r="16392" ht="18.75" customHeight="1" thickBot="1"/>
    <row r="16394" ht="18.75" customHeight="1" thickBot="1"/>
    <row r="16396" ht="18.75" customHeight="1" thickBot="1"/>
    <row r="16398" ht="18.75" customHeight="1" thickBot="1"/>
    <row r="16400" ht="18.75" customHeight="1" thickBot="1"/>
    <row r="16402" ht="18.75" customHeight="1" thickBot="1"/>
    <row r="16404" ht="18.75" customHeight="1" thickBot="1"/>
    <row r="16406" ht="18.75" customHeight="1" thickBot="1"/>
    <row r="16408" ht="18.75" customHeight="1" thickBot="1"/>
    <row r="16410" ht="18.75" customHeight="1" thickBot="1"/>
    <row r="16412" ht="18.75" customHeight="1" thickBot="1"/>
    <row r="16414" ht="18.75" customHeight="1" thickBot="1"/>
    <row r="16416" ht="18.75" customHeight="1" thickBot="1"/>
    <row r="16418" ht="18.75" customHeight="1" thickBot="1"/>
    <row r="16420" ht="18.75" customHeight="1" thickBot="1"/>
    <row r="16422" ht="18.75" customHeight="1" thickBot="1"/>
    <row r="16424" ht="18.75" customHeight="1" thickBot="1"/>
    <row r="16426" ht="18.75" customHeight="1" thickBot="1"/>
    <row r="16428" ht="18.75" customHeight="1" thickBot="1"/>
    <row r="16430" ht="18.75" customHeight="1" thickBot="1"/>
    <row r="16432" ht="18.75" customHeight="1" thickBot="1"/>
    <row r="16434" ht="18.75" customHeight="1" thickBot="1"/>
    <row r="16436" ht="18.75" customHeight="1" thickBot="1"/>
    <row r="16438" ht="18.75" customHeight="1" thickBot="1"/>
    <row r="16440" ht="18.75" customHeight="1" thickBot="1"/>
    <row r="16442" ht="18.75" customHeight="1" thickBot="1"/>
    <row r="16444" ht="18.75" customHeight="1" thickBot="1"/>
    <row r="16446" ht="18.75" customHeight="1" thickBot="1"/>
    <row r="16448" ht="18.75" customHeight="1" thickBot="1"/>
    <row r="16450" ht="18.75" customHeight="1" thickBot="1"/>
    <row r="16452" ht="18.75" customHeight="1" thickBot="1"/>
    <row r="16454" ht="18.75" customHeight="1" thickBot="1"/>
    <row r="16456" ht="18.75" customHeight="1" thickBot="1"/>
    <row r="16458" ht="18.75" customHeight="1" thickBot="1"/>
    <row r="16460" ht="18.75" customHeight="1" thickBot="1"/>
    <row r="16462" ht="18.75" customHeight="1" thickBot="1"/>
    <row r="16464" ht="18.75" customHeight="1" thickBot="1"/>
    <row r="16466" ht="18.75" customHeight="1" thickBot="1"/>
    <row r="16468" ht="18.75" customHeight="1" thickBot="1"/>
    <row r="16470" ht="18.75" customHeight="1" thickBot="1"/>
    <row r="16472" ht="18.75" customHeight="1" thickBot="1"/>
    <row r="16474" ht="18.75" customHeight="1" thickBot="1"/>
    <row r="16476" ht="18.75" customHeight="1" thickBot="1"/>
    <row r="16478" ht="18.75" customHeight="1" thickBot="1"/>
    <row r="16480" ht="18.75" customHeight="1" thickBot="1"/>
    <row r="16482" ht="18.75" customHeight="1" thickBot="1"/>
    <row r="16484" ht="18.75" customHeight="1" thickBot="1"/>
    <row r="16486" ht="18.75" customHeight="1" thickBot="1"/>
    <row r="16488" ht="18.75" customHeight="1" thickBot="1"/>
    <row r="16490" ht="18.75" customHeight="1" thickBot="1"/>
    <row r="16492" ht="18.75" customHeight="1" thickBot="1"/>
    <row r="16494" ht="18.75" customHeight="1" thickBot="1"/>
    <row r="16496" ht="18.75" customHeight="1" thickBot="1"/>
    <row r="16498" ht="18.75" customHeight="1" thickBot="1"/>
    <row r="16500" ht="18.75" customHeight="1" thickBot="1"/>
    <row r="16502" ht="18.75" customHeight="1" thickBot="1"/>
    <row r="16504" ht="18.75" customHeight="1" thickBot="1"/>
    <row r="16506" ht="18.75" customHeight="1" thickBot="1"/>
    <row r="16508" ht="18.75" customHeight="1" thickBot="1"/>
    <row r="16510" ht="18.75" customHeight="1" thickBot="1"/>
    <row r="16512" ht="18.75" customHeight="1" thickBot="1"/>
    <row r="16514" ht="18.75" customHeight="1" thickBot="1"/>
    <row r="16516" ht="18.75" customHeight="1" thickBot="1"/>
    <row r="16518" ht="18.75" customHeight="1" thickBot="1"/>
    <row r="16520" ht="18.75" customHeight="1" thickBot="1"/>
    <row r="16522" ht="18.75" customHeight="1" thickBot="1"/>
    <row r="16524" ht="18.75" customHeight="1" thickBot="1"/>
    <row r="16526" ht="18.75" customHeight="1" thickBot="1"/>
    <row r="16528" ht="18.75" customHeight="1" thickBot="1"/>
    <row r="16530" ht="18.75" customHeight="1" thickBot="1"/>
    <row r="16532" ht="18.75" customHeight="1" thickBot="1"/>
    <row r="16534" ht="18.75" customHeight="1" thickBot="1"/>
    <row r="16536" ht="18.75" customHeight="1" thickBot="1"/>
    <row r="16538" ht="18.75" customHeight="1" thickBot="1"/>
    <row r="16540" ht="18.75" customHeight="1" thickBot="1"/>
    <row r="16542" ht="18.75" customHeight="1" thickBot="1"/>
    <row r="16544" ht="18.75" customHeight="1" thickBot="1"/>
    <row r="16546" ht="18.75" customHeight="1" thickBot="1"/>
    <row r="16548" ht="18.75" customHeight="1" thickBot="1"/>
    <row r="16550" ht="18.75" customHeight="1" thickBot="1"/>
    <row r="16552" ht="18.75" customHeight="1" thickBot="1"/>
    <row r="16554" ht="18.75" customHeight="1" thickBot="1"/>
    <row r="16556" ht="18.75" customHeight="1" thickBot="1"/>
    <row r="16558" ht="18.75" customHeight="1" thickBot="1"/>
    <row r="16560" ht="18.75" customHeight="1" thickBot="1"/>
    <row r="16562" ht="18.75" customHeight="1" thickBot="1"/>
    <row r="16564" ht="18.75" customHeight="1" thickBot="1"/>
    <row r="16566" ht="18.75" customHeight="1" thickBot="1"/>
    <row r="16568" ht="18.75" customHeight="1" thickBot="1"/>
    <row r="16570" ht="18.75" customHeight="1" thickBot="1"/>
    <row r="16572" ht="18.75" customHeight="1" thickBot="1"/>
    <row r="16574" ht="18.75" customHeight="1" thickBot="1"/>
    <row r="16576" ht="18.75" customHeight="1" thickBot="1"/>
    <row r="16578" ht="18.75" customHeight="1" thickBot="1"/>
    <row r="16580" ht="18.75" customHeight="1" thickBot="1"/>
    <row r="16582" ht="18.75" customHeight="1" thickBot="1"/>
    <row r="16584" ht="18.75" customHeight="1" thickBot="1"/>
    <row r="16586" ht="18.75" customHeight="1" thickBot="1"/>
    <row r="16588" ht="18.75" customHeight="1" thickBot="1"/>
    <row r="16590" ht="18.75" customHeight="1" thickBot="1"/>
    <row r="16592" ht="18.75" customHeight="1" thickBot="1"/>
    <row r="16594" ht="18.75" customHeight="1" thickBot="1"/>
    <row r="16596" ht="18.75" customHeight="1" thickBot="1"/>
    <row r="16598" ht="18.75" customHeight="1" thickBot="1"/>
    <row r="16600" ht="18.75" customHeight="1" thickBot="1"/>
    <row r="16602" ht="18.75" customHeight="1" thickBot="1"/>
    <row r="16604" ht="18.75" customHeight="1" thickBot="1"/>
    <row r="16606" ht="18.75" customHeight="1" thickBot="1"/>
    <row r="16608" ht="18.75" customHeight="1" thickBot="1"/>
    <row r="16610" ht="18.75" customHeight="1" thickBot="1"/>
    <row r="16612" ht="18.75" customHeight="1" thickBot="1"/>
    <row r="16614" ht="18.75" customHeight="1" thickBot="1"/>
    <row r="16616" ht="18.75" customHeight="1" thickBot="1"/>
    <row r="16618" ht="18.75" customHeight="1" thickBot="1"/>
    <row r="16620" ht="18.75" customHeight="1" thickBot="1"/>
    <row r="16622" ht="18.75" customHeight="1" thickBot="1"/>
    <row r="16624" ht="18.75" customHeight="1" thickBot="1"/>
    <row r="16626" ht="18.75" customHeight="1" thickBot="1"/>
    <row r="16628" ht="18.75" customHeight="1" thickBot="1"/>
    <row r="16630" ht="18.75" customHeight="1" thickBot="1"/>
    <row r="16632" ht="18.75" customHeight="1" thickBot="1"/>
    <row r="16634" ht="18.75" customHeight="1" thickBot="1"/>
    <row r="16636" ht="18.75" customHeight="1" thickBot="1"/>
    <row r="16638" ht="18.75" customHeight="1" thickBot="1"/>
    <row r="16640" ht="18.75" customHeight="1" thickBot="1"/>
    <row r="16642" ht="18.75" customHeight="1" thickBot="1"/>
    <row r="16644" ht="18.75" customHeight="1" thickBot="1"/>
    <row r="16646" ht="18.75" customHeight="1" thickBot="1"/>
    <row r="16648" ht="18.75" customHeight="1" thickBot="1"/>
    <row r="16650" ht="18.75" customHeight="1" thickBot="1"/>
    <row r="16652" ht="18.75" customHeight="1" thickBot="1"/>
    <row r="16654" ht="18.75" customHeight="1" thickBot="1"/>
    <row r="16656" ht="18.75" customHeight="1" thickBot="1"/>
    <row r="16658" ht="18.75" customHeight="1" thickBot="1"/>
    <row r="16660" ht="18.75" customHeight="1" thickBot="1"/>
    <row r="16662" ht="18.75" customHeight="1" thickBot="1"/>
    <row r="16664" ht="18.75" customHeight="1" thickBot="1"/>
    <row r="16666" ht="18.75" customHeight="1" thickBot="1"/>
    <row r="16668" ht="18.75" customHeight="1" thickBot="1"/>
    <row r="16670" ht="18.75" customHeight="1" thickBot="1"/>
    <row r="16672" ht="18.75" customHeight="1" thickBot="1"/>
    <row r="16674" ht="18.75" customHeight="1" thickBot="1"/>
    <row r="16676" ht="18.75" customHeight="1" thickBot="1"/>
    <row r="16678" ht="18.75" customHeight="1" thickBot="1"/>
    <row r="16680" ht="18.75" customHeight="1" thickBot="1"/>
    <row r="16682" ht="18.75" customHeight="1" thickBot="1"/>
    <row r="16684" ht="18.75" customHeight="1" thickBot="1"/>
    <row r="16686" ht="18.75" customHeight="1" thickBot="1"/>
    <row r="16688" ht="18.75" customHeight="1" thickBot="1"/>
    <row r="16690" ht="18.75" customHeight="1" thickBot="1"/>
    <row r="16692" ht="18.75" customHeight="1" thickBot="1"/>
    <row r="16694" ht="18.75" customHeight="1" thickBot="1"/>
    <row r="16696" ht="18.75" customHeight="1" thickBot="1"/>
    <row r="16698" ht="18.75" customHeight="1" thickBot="1"/>
    <row r="16700" ht="18.75" customHeight="1" thickBot="1"/>
    <row r="16702" ht="18.75" customHeight="1" thickBot="1"/>
    <row r="16704" ht="18.75" customHeight="1" thickBot="1"/>
    <row r="16706" ht="18.75" customHeight="1" thickBot="1"/>
    <row r="16708" ht="18.75" customHeight="1" thickBot="1"/>
    <row r="16710" ht="18.75" customHeight="1" thickBot="1"/>
    <row r="16712" ht="18.75" customHeight="1" thickBot="1"/>
    <row r="16714" ht="18.75" customHeight="1" thickBot="1"/>
    <row r="16716" ht="18.75" customHeight="1" thickBot="1"/>
    <row r="16718" ht="18.75" customHeight="1" thickBot="1"/>
    <row r="16720" ht="18.75" customHeight="1" thickBot="1"/>
    <row r="16722" ht="18.75" customHeight="1" thickBot="1"/>
    <row r="16724" ht="18.75" customHeight="1" thickBot="1"/>
    <row r="16726" ht="18.75" customHeight="1" thickBot="1"/>
    <row r="16728" ht="18.75" customHeight="1" thickBot="1"/>
    <row r="16730" ht="18.75" customHeight="1" thickBot="1"/>
    <row r="16732" ht="18.75" customHeight="1" thickBot="1"/>
    <row r="16734" ht="18.75" customHeight="1" thickBot="1"/>
    <row r="16736" ht="18.75" customHeight="1" thickBot="1"/>
    <row r="16738" ht="18.75" customHeight="1" thickBot="1"/>
    <row r="16740" ht="18.75" customHeight="1" thickBot="1"/>
    <row r="16742" ht="18.75" customHeight="1" thickBot="1"/>
    <row r="16744" ht="18.75" customHeight="1" thickBot="1"/>
    <row r="16746" ht="18.75" customHeight="1" thickBot="1"/>
    <row r="16748" ht="18.75" customHeight="1" thickBot="1"/>
    <row r="16750" ht="18.75" customHeight="1" thickBot="1"/>
    <row r="16752" ht="18.75" customHeight="1" thickBot="1"/>
    <row r="16754" ht="18.75" customHeight="1" thickBot="1"/>
    <row r="16756" ht="18.75" customHeight="1" thickBot="1"/>
    <row r="16758" ht="18.75" customHeight="1" thickBot="1"/>
    <row r="16760" ht="18.75" customHeight="1" thickBot="1"/>
    <row r="16762" ht="18.75" customHeight="1" thickBot="1"/>
    <row r="16764" ht="18.75" customHeight="1" thickBot="1"/>
    <row r="16766" ht="18.75" customHeight="1" thickBot="1"/>
    <row r="16768" ht="18.75" customHeight="1" thickBot="1"/>
    <row r="16770" ht="18.75" customHeight="1" thickBot="1"/>
    <row r="16772" ht="18.75" customHeight="1" thickBot="1"/>
    <row r="16774" ht="18.75" customHeight="1" thickBot="1"/>
    <row r="16776" ht="18.75" customHeight="1" thickBot="1"/>
    <row r="16778" ht="18.75" customHeight="1" thickBot="1"/>
    <row r="16780" ht="18.75" customHeight="1" thickBot="1"/>
    <row r="16782" ht="18.75" customHeight="1" thickBot="1"/>
    <row r="16784" ht="18.75" customHeight="1" thickBot="1"/>
    <row r="16786" ht="18.75" customHeight="1" thickBot="1"/>
    <row r="16788" ht="18.75" customHeight="1" thickBot="1"/>
    <row r="16790" ht="18.75" customHeight="1" thickBot="1"/>
    <row r="16792" ht="18.75" customHeight="1" thickBot="1"/>
    <row r="16794" ht="18.75" customHeight="1" thickBot="1"/>
    <row r="16796" ht="18.75" customHeight="1" thickBot="1"/>
    <row r="16798" ht="18.75" customHeight="1" thickBot="1"/>
    <row r="16800" ht="18.75" customHeight="1" thickBot="1"/>
    <row r="16802" ht="18.75" customHeight="1" thickBot="1"/>
    <row r="16804" ht="18.75" customHeight="1" thickBot="1"/>
    <row r="16806" ht="18.75" customHeight="1" thickBot="1"/>
    <row r="16808" ht="18.75" customHeight="1" thickBot="1"/>
    <row r="16810" ht="18.75" customHeight="1" thickBot="1"/>
    <row r="16812" ht="18.75" customHeight="1" thickBot="1"/>
    <row r="16814" ht="18.75" customHeight="1" thickBot="1"/>
    <row r="16816" ht="18.75" customHeight="1" thickBot="1"/>
    <row r="16818" ht="18.75" customHeight="1" thickBot="1"/>
    <row r="16820" ht="18.75" customHeight="1" thickBot="1"/>
    <row r="16822" ht="18.75" customHeight="1" thickBot="1"/>
    <row r="16824" ht="18.75" customHeight="1" thickBot="1"/>
    <row r="16826" ht="18.75" customHeight="1" thickBot="1"/>
    <row r="16828" ht="18.75" customHeight="1" thickBot="1"/>
    <row r="16830" ht="18.75" customHeight="1" thickBot="1"/>
    <row r="16832" ht="18.75" customHeight="1" thickBot="1"/>
    <row r="16834" ht="18.75" customHeight="1" thickBot="1"/>
    <row r="16836" ht="18.75" customHeight="1" thickBot="1"/>
    <row r="16838" ht="18.75" customHeight="1" thickBot="1"/>
    <row r="16840" ht="18.75" customHeight="1" thickBot="1"/>
    <row r="16842" ht="18.75" customHeight="1" thickBot="1"/>
    <row r="16844" ht="18.75" customHeight="1" thickBot="1"/>
    <row r="16846" ht="18.75" customHeight="1" thickBot="1"/>
    <row r="16848" ht="18.75" customHeight="1" thickBot="1"/>
    <row r="16850" ht="18.75" customHeight="1" thickBot="1"/>
    <row r="16852" ht="18.75" customHeight="1" thickBot="1"/>
    <row r="16854" ht="18.75" customHeight="1" thickBot="1"/>
    <row r="16856" ht="18.75" customHeight="1" thickBot="1"/>
    <row r="16858" ht="18.75" customHeight="1" thickBot="1"/>
    <row r="16860" ht="18.75" customHeight="1" thickBot="1"/>
    <row r="16862" ht="18.75" customHeight="1" thickBot="1"/>
    <row r="16864" ht="18.75" customHeight="1" thickBot="1"/>
    <row r="16866" ht="18.75" customHeight="1" thickBot="1"/>
    <row r="16868" ht="18.75" customHeight="1" thickBot="1"/>
    <row r="16870" ht="18.75" customHeight="1" thickBot="1"/>
    <row r="16872" ht="18.75" customHeight="1" thickBot="1"/>
    <row r="16874" ht="18.75" customHeight="1" thickBot="1"/>
    <row r="16876" ht="18.75" customHeight="1" thickBot="1"/>
    <row r="16878" ht="18.75" customHeight="1" thickBot="1"/>
    <row r="16880" ht="18.75" customHeight="1" thickBot="1"/>
    <row r="16882" ht="18.75" customHeight="1" thickBot="1"/>
    <row r="16884" ht="18.75" customHeight="1" thickBot="1"/>
    <row r="16886" ht="18.75" customHeight="1" thickBot="1"/>
    <row r="16888" ht="18.75" customHeight="1" thickBot="1"/>
    <row r="16890" ht="18.75" customHeight="1" thickBot="1"/>
    <row r="16892" ht="18.75" customHeight="1" thickBot="1"/>
    <row r="16894" ht="18.75" customHeight="1" thickBot="1"/>
    <row r="16896" ht="18.75" customHeight="1" thickBot="1"/>
    <row r="16898" ht="18.75" customHeight="1" thickBot="1"/>
    <row r="16900" ht="18.75" customHeight="1" thickBot="1"/>
    <row r="16902" ht="18.75" customHeight="1" thickBot="1"/>
    <row r="16904" ht="18.75" customHeight="1" thickBot="1"/>
    <row r="16906" ht="18.75" customHeight="1" thickBot="1"/>
    <row r="16908" ht="18.75" customHeight="1" thickBot="1"/>
    <row r="16910" ht="18.75" customHeight="1" thickBot="1"/>
    <row r="16912" ht="18.75" customHeight="1" thickBot="1"/>
    <row r="16914" ht="18.75" customHeight="1" thickBot="1"/>
    <row r="16916" ht="18.75" customHeight="1" thickBot="1"/>
    <row r="16918" ht="18.75" customHeight="1" thickBot="1"/>
    <row r="16920" ht="18.75" customHeight="1" thickBot="1"/>
    <row r="16922" ht="18.75" customHeight="1" thickBot="1"/>
    <row r="16924" ht="18.75" customHeight="1" thickBot="1"/>
    <row r="16926" ht="18.75" customHeight="1" thickBot="1"/>
    <row r="16928" ht="18.75" customHeight="1" thickBot="1"/>
    <row r="16930" ht="18.75" customHeight="1" thickBot="1"/>
    <row r="16932" ht="18.75" customHeight="1" thickBot="1"/>
    <row r="16934" ht="18.75" customHeight="1" thickBot="1"/>
    <row r="16936" ht="18.75" customHeight="1" thickBot="1"/>
    <row r="16938" ht="18.75" customHeight="1" thickBot="1"/>
    <row r="16940" ht="18.75" customHeight="1" thickBot="1"/>
    <row r="16942" ht="18.75" customHeight="1" thickBot="1"/>
    <row r="16944" ht="18.75" customHeight="1" thickBot="1"/>
    <row r="16946" ht="18.75" customHeight="1" thickBot="1"/>
    <row r="16948" ht="18.75" customHeight="1" thickBot="1"/>
    <row r="16950" ht="18.75" customHeight="1" thickBot="1"/>
    <row r="16952" ht="18.75" customHeight="1" thickBot="1"/>
    <row r="16954" ht="18.75" customHeight="1" thickBot="1"/>
    <row r="16956" ht="18.75" customHeight="1" thickBot="1"/>
    <row r="16958" ht="18.75" customHeight="1" thickBot="1"/>
    <row r="16960" ht="18.75" customHeight="1" thickBot="1"/>
    <row r="16962" ht="18.75" customHeight="1" thickBot="1"/>
    <row r="16964" ht="18.75" customHeight="1" thickBot="1"/>
    <row r="16966" ht="18.75" customHeight="1" thickBot="1"/>
    <row r="16968" ht="18.75" customHeight="1" thickBot="1"/>
    <row r="16970" ht="18.75" customHeight="1" thickBot="1"/>
    <row r="16972" ht="18.75" customHeight="1" thickBot="1"/>
    <row r="16974" ht="18.75" customHeight="1" thickBot="1"/>
    <row r="16976" ht="18.75" customHeight="1" thickBot="1"/>
    <row r="16978" ht="18.75" customHeight="1" thickBot="1"/>
    <row r="16980" ht="18.75" customHeight="1" thickBot="1"/>
    <row r="16982" ht="18.75" customHeight="1" thickBot="1"/>
    <row r="16984" ht="18.75" customHeight="1" thickBot="1"/>
    <row r="16986" ht="18.75" customHeight="1" thickBot="1"/>
    <row r="16988" ht="18.75" customHeight="1" thickBot="1"/>
    <row r="16990" ht="18.75" customHeight="1" thickBot="1"/>
    <row r="16992" ht="18.75" customHeight="1" thickBot="1"/>
    <row r="16994" ht="18.75" customHeight="1" thickBot="1"/>
    <row r="16996" ht="18.75" customHeight="1" thickBot="1"/>
    <row r="16998" ht="18.75" customHeight="1" thickBot="1"/>
    <row r="17000" ht="18.75" customHeight="1" thickBot="1"/>
    <row r="17002" ht="18.75" customHeight="1" thickBot="1"/>
    <row r="17004" ht="18.75" customHeight="1" thickBot="1"/>
    <row r="17006" ht="18.75" customHeight="1" thickBot="1"/>
    <row r="17008" ht="18.75" customHeight="1" thickBot="1"/>
    <row r="17010" ht="18.75" customHeight="1" thickBot="1"/>
    <row r="17012" ht="18.75" customHeight="1" thickBot="1"/>
    <row r="17014" ht="18.75" customHeight="1" thickBot="1"/>
    <row r="17016" ht="18.75" customHeight="1" thickBot="1"/>
    <row r="17018" ht="18.75" customHeight="1" thickBot="1"/>
    <row r="17020" ht="18.75" customHeight="1" thickBot="1"/>
    <row r="17022" ht="18.75" customHeight="1" thickBot="1"/>
    <row r="17024" ht="18.75" customHeight="1" thickBot="1"/>
    <row r="17026" ht="18.75" customHeight="1" thickBot="1"/>
    <row r="17028" ht="18.75" customHeight="1" thickBot="1"/>
    <row r="17030" ht="18.75" customHeight="1" thickBot="1"/>
    <row r="17032" ht="18.75" customHeight="1" thickBot="1"/>
    <row r="17034" ht="18.75" customHeight="1" thickBot="1"/>
    <row r="17036" ht="18.75" customHeight="1" thickBot="1"/>
    <row r="17038" ht="18.75" customHeight="1" thickBot="1"/>
    <row r="17040" ht="18.75" customHeight="1" thickBot="1"/>
    <row r="17042" ht="18.75" customHeight="1" thickBot="1"/>
    <row r="17044" ht="18.75" customHeight="1" thickBot="1"/>
    <row r="17046" ht="18.75" customHeight="1" thickBot="1"/>
    <row r="17048" ht="18.75" customHeight="1" thickBot="1"/>
    <row r="17050" ht="18.75" customHeight="1" thickBot="1"/>
    <row r="17052" ht="18.75" customHeight="1" thickBot="1"/>
    <row r="17054" ht="18.75" customHeight="1" thickBot="1"/>
    <row r="17056" ht="18.75" customHeight="1" thickBot="1"/>
    <row r="17058" ht="18.75" customHeight="1" thickBot="1"/>
    <row r="17060" ht="18.75" customHeight="1" thickBot="1"/>
    <row r="17062" ht="18.75" customHeight="1" thickBot="1"/>
    <row r="17064" ht="18.75" customHeight="1" thickBot="1"/>
    <row r="17066" ht="18.75" customHeight="1" thickBot="1"/>
    <row r="17068" ht="18.75" customHeight="1" thickBot="1"/>
    <row r="17070" ht="18.75" customHeight="1" thickBot="1"/>
    <row r="17072" ht="18.75" customHeight="1" thickBot="1"/>
    <row r="17074" ht="18.75" customHeight="1" thickBot="1"/>
    <row r="17076" ht="18.75" customHeight="1" thickBot="1"/>
    <row r="17078" ht="18.75" customHeight="1" thickBot="1"/>
    <row r="17080" ht="18.75" customHeight="1" thickBot="1"/>
    <row r="17082" ht="18.75" customHeight="1" thickBot="1"/>
    <row r="17084" ht="18.75" customHeight="1" thickBot="1"/>
    <row r="17086" ht="18.75" customHeight="1" thickBot="1"/>
    <row r="17088" ht="18.75" customHeight="1" thickBot="1"/>
    <row r="17090" ht="18.75" customHeight="1" thickBot="1"/>
    <row r="17092" ht="18.75" customHeight="1" thickBot="1"/>
    <row r="17094" ht="18.75" customHeight="1" thickBot="1"/>
    <row r="17096" ht="18.75" customHeight="1" thickBot="1"/>
    <row r="17098" ht="18.75" customHeight="1" thickBot="1"/>
    <row r="17100" ht="18.75" customHeight="1" thickBot="1"/>
    <row r="17102" ht="18.75" customHeight="1" thickBot="1"/>
    <row r="17104" ht="18.75" customHeight="1" thickBot="1"/>
    <row r="17106" ht="18.75" customHeight="1" thickBot="1"/>
    <row r="17108" ht="18.75" customHeight="1" thickBot="1"/>
    <row r="17110" ht="18.75" customHeight="1" thickBot="1"/>
    <row r="17112" ht="18.75" customHeight="1" thickBot="1"/>
    <row r="17114" ht="18.75" customHeight="1" thickBot="1"/>
    <row r="17116" ht="18.75" customHeight="1" thickBot="1"/>
    <row r="17118" ht="18.75" customHeight="1" thickBot="1"/>
    <row r="17120" ht="18.75" customHeight="1" thickBot="1"/>
    <row r="17122" ht="18.75" customHeight="1" thickBot="1"/>
    <row r="17124" ht="18.75" customHeight="1" thickBot="1"/>
    <row r="17126" ht="18.75" customHeight="1" thickBot="1"/>
    <row r="17128" ht="18.75" customHeight="1" thickBot="1"/>
    <row r="17130" ht="18.75" customHeight="1" thickBot="1"/>
    <row r="17132" ht="18.75" customHeight="1" thickBot="1"/>
    <row r="17134" ht="18.75" customHeight="1" thickBot="1"/>
    <row r="17136" ht="18.75" customHeight="1" thickBot="1"/>
    <row r="17138" ht="18.75" customHeight="1" thickBot="1"/>
    <row r="17140" ht="18.75" customHeight="1" thickBot="1"/>
    <row r="17142" ht="18.75" customHeight="1" thickBot="1"/>
    <row r="17144" ht="18.75" customHeight="1" thickBot="1"/>
    <row r="17146" ht="18.75" customHeight="1" thickBot="1"/>
    <row r="17148" ht="18.75" customHeight="1" thickBot="1"/>
    <row r="17150" ht="18.75" customHeight="1" thickBot="1"/>
    <row r="17152" ht="18.75" customHeight="1" thickBot="1"/>
    <row r="17154" ht="18.75" customHeight="1" thickBot="1"/>
    <row r="17156" ht="18.75" customHeight="1" thickBot="1"/>
    <row r="17158" ht="18.75" customHeight="1" thickBot="1"/>
    <row r="17160" ht="18.75" customHeight="1" thickBot="1"/>
    <row r="17162" ht="18.75" customHeight="1" thickBot="1"/>
    <row r="17164" ht="18.75" customHeight="1" thickBot="1"/>
    <row r="17166" ht="18.75" customHeight="1" thickBot="1"/>
    <row r="17168" ht="18.75" customHeight="1" thickBot="1"/>
    <row r="17170" ht="18.75" customHeight="1" thickBot="1"/>
    <row r="17172" ht="18.75" customHeight="1" thickBot="1"/>
    <row r="17174" ht="18.75" customHeight="1" thickBot="1"/>
    <row r="17176" ht="18.75" customHeight="1" thickBot="1"/>
    <row r="17178" ht="18.75" customHeight="1" thickBot="1"/>
    <row r="17180" ht="18.75" customHeight="1" thickBot="1"/>
    <row r="17182" ht="18.75" customHeight="1" thickBot="1"/>
    <row r="17184" ht="18.75" customHeight="1" thickBot="1"/>
    <row r="17186" ht="18.75" customHeight="1" thickBot="1"/>
    <row r="17188" ht="18.75" customHeight="1" thickBot="1"/>
    <row r="17190" ht="18.75" customHeight="1" thickBot="1"/>
    <row r="17192" ht="18.75" customHeight="1" thickBot="1"/>
    <row r="17194" ht="18.75" customHeight="1" thickBot="1"/>
    <row r="17196" ht="18.75" customHeight="1" thickBot="1"/>
    <row r="17198" ht="18.75" customHeight="1" thickBot="1"/>
    <row r="17200" ht="18.75" customHeight="1" thickBot="1"/>
    <row r="17202" ht="18.75" customHeight="1" thickBot="1"/>
    <row r="17204" ht="18.75" customHeight="1" thickBot="1"/>
    <row r="17206" ht="18.75" customHeight="1" thickBot="1"/>
    <row r="17208" ht="18.75" customHeight="1" thickBot="1"/>
    <row r="17210" ht="18.75" customHeight="1" thickBot="1"/>
    <row r="17212" ht="18.75" customHeight="1" thickBot="1"/>
    <row r="17214" ht="18.75" customHeight="1" thickBot="1"/>
    <row r="17216" ht="18.75" customHeight="1" thickBot="1"/>
    <row r="17218" ht="18.75" customHeight="1" thickBot="1"/>
    <row r="17220" ht="18.75" customHeight="1" thickBot="1"/>
    <row r="17222" ht="18.75" customHeight="1" thickBot="1"/>
    <row r="17224" ht="18.75" customHeight="1" thickBot="1"/>
    <row r="17226" ht="18.75" customHeight="1" thickBot="1"/>
    <row r="17228" ht="18.75" customHeight="1" thickBot="1"/>
    <row r="17230" ht="18.75" customHeight="1" thickBot="1"/>
    <row r="17232" ht="18.75" customHeight="1" thickBot="1"/>
    <row r="17234" ht="18.75" customHeight="1" thickBot="1"/>
    <row r="17236" ht="18.75" customHeight="1" thickBot="1"/>
    <row r="17238" ht="18.75" customHeight="1" thickBot="1"/>
    <row r="17240" ht="18.75" customHeight="1" thickBot="1"/>
    <row r="17242" ht="18.75" customHeight="1" thickBot="1"/>
    <row r="17244" ht="18.75" customHeight="1" thickBot="1"/>
    <row r="17246" ht="18.75" customHeight="1" thickBot="1"/>
    <row r="17248" ht="18.75" customHeight="1" thickBot="1"/>
    <row r="17250" ht="18.75" customHeight="1" thickBot="1"/>
    <row r="17252" ht="18.75" customHeight="1" thickBot="1"/>
    <row r="17254" ht="18.75" customHeight="1" thickBot="1"/>
    <row r="17256" ht="18.75" customHeight="1" thickBot="1"/>
    <row r="17258" ht="18.75" customHeight="1" thickBot="1"/>
    <row r="17260" ht="18.75" customHeight="1" thickBot="1"/>
    <row r="17262" ht="18.75" customHeight="1" thickBot="1"/>
    <row r="17264" ht="18.75" customHeight="1" thickBot="1"/>
    <row r="17266" ht="18.75" customHeight="1" thickBot="1"/>
    <row r="17268" ht="18.75" customHeight="1" thickBot="1"/>
    <row r="17270" ht="18.75" customHeight="1" thickBot="1"/>
    <row r="17272" ht="18.75" customHeight="1" thickBot="1"/>
    <row r="17274" ht="18.75" customHeight="1" thickBot="1"/>
    <row r="17276" ht="18.75" customHeight="1" thickBot="1"/>
    <row r="17278" ht="18.75" customHeight="1" thickBot="1"/>
    <row r="17280" ht="18.75" customHeight="1" thickBot="1"/>
    <row r="17282" ht="18.75" customHeight="1" thickBot="1"/>
    <row r="17284" ht="18.75" customHeight="1" thickBot="1"/>
    <row r="17286" ht="18.75" customHeight="1" thickBot="1"/>
    <row r="17288" ht="18.75" customHeight="1" thickBot="1"/>
    <row r="17290" ht="18.75" customHeight="1" thickBot="1"/>
    <row r="17292" ht="18.75" customHeight="1" thickBot="1"/>
    <row r="17294" ht="18.75" customHeight="1" thickBot="1"/>
    <row r="17296" ht="18.75" customHeight="1" thickBot="1"/>
    <row r="17298" ht="18.75" customHeight="1" thickBot="1"/>
    <row r="17300" ht="18.75" customHeight="1" thickBot="1"/>
    <row r="17302" ht="18.75" customHeight="1" thickBot="1"/>
    <row r="17304" ht="18.75" customHeight="1" thickBot="1"/>
    <row r="17306" ht="18.75" customHeight="1" thickBot="1"/>
    <row r="17308" ht="18.75" customHeight="1" thickBot="1"/>
    <row r="17310" ht="18.75" customHeight="1" thickBot="1"/>
    <row r="17312" ht="18.75" customHeight="1" thickBot="1"/>
    <row r="17314" ht="18.75" customHeight="1" thickBot="1"/>
    <row r="17316" ht="18.75" customHeight="1" thickBot="1"/>
    <row r="17318" ht="18.75" customHeight="1" thickBot="1"/>
    <row r="17320" ht="18.75" customHeight="1" thickBot="1"/>
    <row r="17322" ht="18.75" customHeight="1" thickBot="1"/>
    <row r="17324" ht="18.75" customHeight="1" thickBot="1"/>
    <row r="17326" ht="18.75" customHeight="1" thickBot="1"/>
    <row r="17328" ht="18.75" customHeight="1" thickBot="1"/>
    <row r="17330" ht="18.75" customHeight="1" thickBot="1"/>
    <row r="17332" ht="18.75" customHeight="1" thickBot="1"/>
    <row r="17334" ht="18.75" customHeight="1" thickBot="1"/>
    <row r="17336" ht="18.75" customHeight="1" thickBot="1"/>
    <row r="17338" ht="18.75" customHeight="1" thickBot="1"/>
    <row r="17340" ht="18.75" customHeight="1" thickBot="1"/>
    <row r="17342" ht="18.75" customHeight="1" thickBot="1"/>
    <row r="17344" ht="18.75" customHeight="1" thickBot="1"/>
    <row r="17346" ht="18.75" customHeight="1" thickBot="1"/>
    <row r="17348" ht="18.75" customHeight="1" thickBot="1"/>
    <row r="17350" ht="18.75" customHeight="1" thickBot="1"/>
    <row r="17352" ht="18.75" customHeight="1" thickBot="1"/>
    <row r="17354" ht="18.75" customHeight="1" thickBot="1"/>
    <row r="17356" ht="18.75" customHeight="1" thickBot="1"/>
    <row r="17358" ht="18.75" customHeight="1" thickBot="1"/>
    <row r="17360" ht="18.75" customHeight="1" thickBot="1"/>
    <row r="17362" ht="18.75" customHeight="1" thickBot="1"/>
    <row r="17364" ht="18.75" customHeight="1" thickBot="1"/>
    <row r="17366" ht="18.75" customHeight="1" thickBot="1"/>
    <row r="17368" ht="18.75" customHeight="1" thickBot="1"/>
    <row r="17370" ht="18.75" customHeight="1" thickBot="1"/>
    <row r="17372" ht="18.75" customHeight="1" thickBot="1"/>
    <row r="17374" ht="18.75" customHeight="1" thickBot="1"/>
    <row r="17376" ht="18.75" customHeight="1" thickBot="1"/>
    <row r="17378" ht="18.75" customHeight="1" thickBot="1"/>
    <row r="17380" ht="18.75" customHeight="1" thickBot="1"/>
    <row r="17382" ht="18.75" customHeight="1" thickBot="1"/>
    <row r="17384" ht="18.75" customHeight="1" thickBot="1"/>
    <row r="17386" ht="18.75" customHeight="1" thickBot="1"/>
    <row r="17388" ht="18.75" customHeight="1" thickBot="1"/>
    <row r="17390" ht="18.75" customHeight="1" thickBot="1"/>
    <row r="17392" ht="18.75" customHeight="1" thickBot="1"/>
    <row r="17394" ht="18.75" customHeight="1" thickBot="1"/>
    <row r="17396" ht="18.75" customHeight="1" thickBot="1"/>
    <row r="17398" ht="18.75" customHeight="1" thickBot="1"/>
    <row r="17400" ht="18.75" customHeight="1" thickBot="1"/>
    <row r="17402" ht="18.75" customHeight="1" thickBot="1"/>
    <row r="17404" ht="18.75" customHeight="1" thickBot="1"/>
    <row r="17406" ht="18.75" customHeight="1" thickBot="1"/>
    <row r="17408" ht="18.75" customHeight="1" thickBot="1"/>
    <row r="17410" ht="18.75" customHeight="1" thickBot="1"/>
    <row r="17412" ht="18.75" customHeight="1" thickBot="1"/>
    <row r="17414" ht="18.75" customHeight="1" thickBot="1"/>
    <row r="17416" ht="18.75" customHeight="1" thickBot="1"/>
    <row r="17418" ht="18.75" customHeight="1" thickBot="1"/>
    <row r="17420" ht="18.75" customHeight="1" thickBot="1"/>
    <row r="17422" ht="18.75" customHeight="1" thickBot="1"/>
    <row r="17424" ht="18.75" customHeight="1" thickBot="1"/>
    <row r="17426" ht="18.75" customHeight="1" thickBot="1"/>
    <row r="17428" ht="18.75" customHeight="1" thickBot="1"/>
    <row r="17430" ht="18.75" customHeight="1" thickBot="1"/>
    <row r="17432" ht="18.75" customHeight="1" thickBot="1"/>
    <row r="17434" ht="18.75" customHeight="1" thickBot="1"/>
    <row r="17436" ht="18.75" customHeight="1" thickBot="1"/>
    <row r="17438" ht="18.75" customHeight="1" thickBot="1"/>
    <row r="17440" ht="18.75" customHeight="1" thickBot="1"/>
    <row r="17442" ht="18.75" customHeight="1" thickBot="1"/>
    <row r="17444" ht="18.75" customHeight="1" thickBot="1"/>
    <row r="17446" ht="18.75" customHeight="1" thickBot="1"/>
    <row r="17448" ht="18.75" customHeight="1" thickBot="1"/>
    <row r="17450" ht="18.75" customHeight="1" thickBot="1"/>
    <row r="17452" ht="18.75" customHeight="1" thickBot="1"/>
    <row r="17454" ht="18.75" customHeight="1" thickBot="1"/>
    <row r="17456" ht="18.75" customHeight="1" thickBot="1"/>
    <row r="17458" ht="18.75" customHeight="1" thickBot="1"/>
    <row r="17460" ht="18.75" customHeight="1" thickBot="1"/>
    <row r="17462" ht="18.75" customHeight="1" thickBot="1"/>
    <row r="17464" ht="18.75" customHeight="1" thickBot="1"/>
    <row r="17466" ht="18.75" customHeight="1" thickBot="1"/>
    <row r="17468" ht="18.75" customHeight="1" thickBot="1"/>
    <row r="17470" ht="18.75" customHeight="1" thickBot="1"/>
    <row r="17472" ht="18.75" customHeight="1" thickBot="1"/>
    <row r="17474" ht="18.75" customHeight="1" thickBot="1"/>
    <row r="17476" ht="18.75" customHeight="1" thickBot="1"/>
    <row r="17478" ht="18.75" customHeight="1" thickBot="1"/>
    <row r="17480" ht="18.75" customHeight="1" thickBot="1"/>
    <row r="17482" ht="18.75" customHeight="1" thickBot="1"/>
    <row r="17484" ht="18.75" customHeight="1" thickBot="1"/>
    <row r="17486" ht="18.75" customHeight="1" thickBot="1"/>
    <row r="17488" ht="18.75" customHeight="1" thickBot="1"/>
    <row r="17490" ht="18.75" customHeight="1" thickBot="1"/>
    <row r="17492" ht="18.75" customHeight="1" thickBot="1"/>
    <row r="17494" ht="18.75" customHeight="1" thickBot="1"/>
    <row r="17496" ht="18.75" customHeight="1" thickBot="1"/>
    <row r="17498" ht="18.75" customHeight="1" thickBot="1"/>
    <row r="17500" ht="18.75" customHeight="1" thickBot="1"/>
    <row r="17502" ht="18.75" customHeight="1" thickBot="1"/>
    <row r="17504" ht="18.75" customHeight="1" thickBot="1"/>
    <row r="17506" ht="18.75" customHeight="1" thickBot="1"/>
    <row r="17508" ht="18.75" customHeight="1" thickBot="1"/>
    <row r="17510" ht="18.75" customHeight="1" thickBot="1"/>
    <row r="17512" ht="18.75" customHeight="1" thickBot="1"/>
    <row r="17514" ht="18.75" customHeight="1" thickBot="1"/>
    <row r="17516" ht="18.75" customHeight="1" thickBot="1"/>
    <row r="17518" ht="18.75" customHeight="1" thickBot="1"/>
    <row r="17520" ht="18.75" customHeight="1" thickBot="1"/>
    <row r="17522" ht="18.75" customHeight="1" thickBot="1"/>
    <row r="17524" ht="18.75" customHeight="1" thickBot="1"/>
    <row r="17526" ht="18.75" customHeight="1" thickBot="1"/>
    <row r="17528" ht="18.75" customHeight="1" thickBot="1"/>
    <row r="17530" ht="18.75" customHeight="1" thickBot="1"/>
    <row r="17532" ht="18.75" customHeight="1" thickBot="1"/>
    <row r="17534" ht="18.75" customHeight="1" thickBot="1"/>
    <row r="17536" ht="18.75" customHeight="1" thickBot="1"/>
    <row r="17538" ht="18.75" customHeight="1" thickBot="1"/>
    <row r="17540" ht="18.75" customHeight="1" thickBot="1"/>
    <row r="17542" ht="18.75" customHeight="1" thickBot="1"/>
    <row r="17544" ht="18.75" customHeight="1" thickBot="1"/>
    <row r="17546" ht="18.75" customHeight="1" thickBot="1"/>
    <row r="17548" ht="18.75" customHeight="1" thickBot="1"/>
    <row r="17550" ht="18.75" customHeight="1" thickBot="1"/>
    <row r="17552" ht="18.75" customHeight="1" thickBot="1"/>
    <row r="17554" ht="18.75" customHeight="1" thickBot="1"/>
    <row r="17556" ht="18.75" customHeight="1" thickBot="1"/>
    <row r="17558" ht="18.75" customHeight="1" thickBot="1"/>
    <row r="17560" ht="18.75" customHeight="1" thickBot="1"/>
    <row r="17562" ht="18.75" customHeight="1" thickBot="1"/>
    <row r="17564" ht="18.75" customHeight="1" thickBot="1"/>
    <row r="17566" ht="18.75" customHeight="1" thickBot="1"/>
    <row r="17568" ht="18.75" customHeight="1" thickBot="1"/>
    <row r="17570" ht="18.75" customHeight="1" thickBot="1"/>
    <row r="17572" ht="18.75" customHeight="1" thickBot="1"/>
    <row r="17574" ht="18.75" customHeight="1" thickBot="1"/>
    <row r="17576" ht="18.75" customHeight="1" thickBot="1"/>
    <row r="17578" ht="18.75" customHeight="1" thickBot="1"/>
    <row r="17580" ht="18.75" customHeight="1" thickBot="1"/>
    <row r="17582" ht="18.75" customHeight="1" thickBot="1"/>
    <row r="17584" ht="18.75" customHeight="1" thickBot="1"/>
    <row r="17586" ht="18.75" customHeight="1" thickBot="1"/>
    <row r="17588" ht="18.75" customHeight="1" thickBot="1"/>
    <row r="17590" ht="18.75" customHeight="1" thickBot="1"/>
    <row r="17592" ht="18.75" customHeight="1" thickBot="1"/>
    <row r="17594" ht="18.75" customHeight="1" thickBot="1"/>
    <row r="17596" ht="18.75" customHeight="1" thickBot="1"/>
    <row r="17598" ht="18.75" customHeight="1" thickBot="1"/>
    <row r="17600" ht="18.75" customHeight="1" thickBot="1"/>
    <row r="17602" ht="18.75" customHeight="1" thickBot="1"/>
    <row r="17604" ht="18.75" customHeight="1" thickBot="1"/>
    <row r="17606" ht="18.75" customHeight="1" thickBot="1"/>
    <row r="17608" ht="18.75" customHeight="1" thickBot="1"/>
    <row r="17610" ht="18.75" customHeight="1" thickBot="1"/>
    <row r="17612" ht="18.75" customHeight="1" thickBot="1"/>
    <row r="17614" ht="18.75" customHeight="1" thickBot="1"/>
    <row r="17616" ht="18.75" customHeight="1" thickBot="1"/>
    <row r="17618" ht="18.75" customHeight="1" thickBot="1"/>
    <row r="17620" ht="18.75" customHeight="1" thickBot="1"/>
    <row r="17622" ht="18.75" customHeight="1" thickBot="1"/>
    <row r="17624" ht="18.75" customHeight="1" thickBot="1"/>
    <row r="17626" ht="18.75" customHeight="1" thickBot="1"/>
    <row r="17628" ht="18.75" customHeight="1" thickBot="1"/>
    <row r="17630" ht="18.75" customHeight="1" thickBot="1"/>
    <row r="17632" ht="18.75" customHeight="1" thickBot="1"/>
    <row r="17634" ht="18.75" customHeight="1" thickBot="1"/>
    <row r="17636" ht="18.75" customHeight="1" thickBot="1"/>
    <row r="17638" ht="18.75" customHeight="1" thickBot="1"/>
    <row r="17640" ht="18.75" customHeight="1" thickBot="1"/>
    <row r="17642" ht="18.75" customHeight="1" thickBot="1"/>
    <row r="17644" ht="18.75" customHeight="1" thickBot="1"/>
    <row r="17646" ht="18.75" customHeight="1" thickBot="1"/>
    <row r="17648" ht="18.75" customHeight="1" thickBot="1"/>
    <row r="17650" ht="18.75" customHeight="1" thickBot="1"/>
    <row r="17652" ht="18.75" customHeight="1" thickBot="1"/>
    <row r="17654" ht="18.75" customHeight="1" thickBot="1"/>
    <row r="17656" ht="18.75" customHeight="1" thickBot="1"/>
    <row r="17658" ht="18.75" customHeight="1" thickBot="1"/>
    <row r="17660" ht="18.75" customHeight="1" thickBot="1"/>
    <row r="17662" ht="18.75" customHeight="1" thickBot="1"/>
    <row r="17664" ht="18.75" customHeight="1" thickBot="1"/>
    <row r="17666" ht="18.75" customHeight="1" thickBot="1"/>
    <row r="17668" ht="18.75" customHeight="1" thickBot="1"/>
    <row r="17670" ht="18.75" customHeight="1" thickBot="1"/>
    <row r="17672" ht="18.75" customHeight="1" thickBot="1"/>
    <row r="17674" ht="18.75" customHeight="1" thickBot="1"/>
    <row r="17676" ht="18.75" customHeight="1" thickBot="1"/>
    <row r="17678" ht="18.75" customHeight="1" thickBot="1"/>
    <row r="17680" ht="18.75" customHeight="1" thickBot="1"/>
    <row r="17682" ht="18.75" customHeight="1" thickBot="1"/>
    <row r="17684" ht="18.75" customHeight="1" thickBot="1"/>
    <row r="17686" ht="18.75" customHeight="1" thickBot="1"/>
    <row r="17688" ht="18.75" customHeight="1" thickBot="1"/>
    <row r="17690" ht="18.75" customHeight="1" thickBot="1"/>
    <row r="17692" ht="18.75" customHeight="1" thickBot="1"/>
    <row r="17694" ht="18.75" customHeight="1" thickBot="1"/>
    <row r="17696" ht="18.75" customHeight="1" thickBot="1"/>
    <row r="17698" ht="18.75" customHeight="1" thickBot="1"/>
    <row r="17700" ht="18.75" customHeight="1" thickBot="1"/>
    <row r="17702" ht="18.75" customHeight="1" thickBot="1"/>
    <row r="17704" ht="18.75" customHeight="1" thickBot="1"/>
    <row r="17706" ht="18.75" customHeight="1" thickBot="1"/>
    <row r="17708" ht="18.75" customHeight="1" thickBot="1"/>
    <row r="17710" ht="18.75" customHeight="1" thickBot="1"/>
    <row r="17712" ht="18.75" customHeight="1" thickBot="1"/>
    <row r="17714" ht="18.75" customHeight="1" thickBot="1"/>
    <row r="17716" ht="18.75" customHeight="1" thickBot="1"/>
    <row r="17718" ht="18.75" customHeight="1" thickBot="1"/>
    <row r="17720" ht="18.75" customHeight="1" thickBot="1"/>
    <row r="17722" ht="18.75" customHeight="1" thickBot="1"/>
    <row r="17724" ht="18.75" customHeight="1" thickBot="1"/>
    <row r="17726" ht="18.75" customHeight="1" thickBot="1"/>
    <row r="17728" ht="18.75" customHeight="1" thickBot="1"/>
    <row r="17730" ht="18.75" customHeight="1" thickBot="1"/>
    <row r="17732" ht="18.75" customHeight="1" thickBot="1"/>
    <row r="17734" ht="18.75" customHeight="1" thickBot="1"/>
    <row r="17736" ht="18.75" customHeight="1" thickBot="1"/>
    <row r="17738" ht="18.75" customHeight="1" thickBot="1"/>
    <row r="17740" ht="18.75" customHeight="1" thickBot="1"/>
    <row r="17742" ht="18.75" customHeight="1" thickBot="1"/>
    <row r="17744" ht="18.75" customHeight="1" thickBot="1"/>
    <row r="17746" ht="18.75" customHeight="1" thickBot="1"/>
    <row r="17748" ht="18.75" customHeight="1" thickBot="1"/>
    <row r="17750" ht="18.75" customHeight="1" thickBot="1"/>
    <row r="17752" ht="18.75" customHeight="1" thickBot="1"/>
    <row r="17754" ht="18.75" customHeight="1" thickBot="1"/>
    <row r="17756" ht="18.75" customHeight="1" thickBot="1"/>
    <row r="17758" ht="18.75" customHeight="1" thickBot="1"/>
    <row r="17760" ht="18.75" customHeight="1" thickBot="1"/>
    <row r="17762" ht="18.75" customHeight="1" thickBot="1"/>
    <row r="17764" ht="18.75" customHeight="1" thickBot="1"/>
    <row r="17766" ht="18.75" customHeight="1" thickBot="1"/>
    <row r="17768" ht="18.75" customHeight="1" thickBot="1"/>
    <row r="17770" ht="18.75" customHeight="1" thickBot="1"/>
    <row r="17772" ht="18.75" customHeight="1" thickBot="1"/>
    <row r="17774" ht="18.75" customHeight="1" thickBot="1"/>
    <row r="17776" ht="18.75" customHeight="1" thickBot="1"/>
    <row r="17778" ht="18.75" customHeight="1" thickBot="1"/>
    <row r="17780" ht="18.75" customHeight="1" thickBot="1"/>
    <row r="17782" ht="18.75" customHeight="1" thickBot="1"/>
    <row r="17784" ht="18.75" customHeight="1" thickBot="1"/>
    <row r="17786" ht="18.75" customHeight="1" thickBot="1"/>
    <row r="17788" ht="18.75" customHeight="1" thickBot="1"/>
    <row r="17790" ht="18.75" customHeight="1" thickBot="1"/>
    <row r="17792" ht="18.75" customHeight="1" thickBot="1"/>
    <row r="17794" ht="18.75" customHeight="1" thickBot="1"/>
    <row r="17796" ht="18.75" customHeight="1" thickBot="1"/>
    <row r="17798" ht="18.75" customHeight="1" thickBot="1"/>
    <row r="17800" ht="18.75" customHeight="1" thickBot="1"/>
    <row r="17802" ht="18.75" customHeight="1" thickBot="1"/>
    <row r="17804" ht="18.75" customHeight="1" thickBot="1"/>
    <row r="17806" ht="18.75" customHeight="1" thickBot="1"/>
    <row r="17808" ht="18.75" customHeight="1" thickBot="1"/>
    <row r="17810" ht="18.75" customHeight="1" thickBot="1"/>
    <row r="17812" ht="18.75" customHeight="1" thickBot="1"/>
    <row r="17814" ht="18.75" customHeight="1" thickBot="1"/>
    <row r="17816" ht="18.75" customHeight="1" thickBot="1"/>
    <row r="17818" ht="18.75" customHeight="1" thickBot="1"/>
    <row r="17820" ht="18.75" customHeight="1" thickBot="1"/>
    <row r="17822" ht="18.75" customHeight="1" thickBot="1"/>
    <row r="17824" ht="18.75" customHeight="1" thickBot="1"/>
    <row r="17826" ht="18.75" customHeight="1" thickBot="1"/>
    <row r="17828" ht="18.75" customHeight="1" thickBot="1"/>
    <row r="17830" ht="18.75" customHeight="1" thickBot="1"/>
    <row r="17832" ht="18.75" customHeight="1" thickBot="1"/>
    <row r="17834" ht="18.75" customHeight="1" thickBot="1"/>
    <row r="17836" ht="18.75" customHeight="1" thickBot="1"/>
    <row r="17838" ht="18.75" customHeight="1" thickBot="1"/>
    <row r="17840" ht="18.75" customHeight="1" thickBot="1"/>
    <row r="17842" ht="18.75" customHeight="1" thickBot="1"/>
    <row r="17844" ht="18.75" customHeight="1" thickBot="1"/>
    <row r="17846" ht="18.75" customHeight="1" thickBot="1"/>
    <row r="17848" ht="18.75" customHeight="1" thickBot="1"/>
    <row r="17850" ht="18.75" customHeight="1" thickBot="1"/>
    <row r="17852" ht="18.75" customHeight="1" thickBot="1"/>
    <row r="17854" ht="18.75" customHeight="1" thickBot="1"/>
    <row r="17856" ht="18.75" customHeight="1" thickBot="1"/>
    <row r="17858" ht="18.75" customHeight="1" thickBot="1"/>
    <row r="17860" ht="18.75" customHeight="1" thickBot="1"/>
    <row r="17862" ht="18.75" customHeight="1" thickBot="1"/>
    <row r="17864" ht="18.75" customHeight="1" thickBot="1"/>
    <row r="17866" ht="18.75" customHeight="1" thickBot="1"/>
    <row r="17868" ht="18.75" customHeight="1" thickBot="1"/>
    <row r="17870" ht="18.75" customHeight="1" thickBot="1"/>
    <row r="17872" ht="18.75" customHeight="1" thickBot="1"/>
    <row r="17874" ht="18.75" customHeight="1" thickBot="1"/>
    <row r="17876" ht="18.75" customHeight="1" thickBot="1"/>
    <row r="17878" ht="18.75" customHeight="1" thickBot="1"/>
    <row r="17880" ht="18.75" customHeight="1" thickBot="1"/>
    <row r="17882" ht="18.75" customHeight="1" thickBot="1"/>
    <row r="17884" ht="18.75" customHeight="1" thickBot="1"/>
    <row r="17886" ht="18.75" customHeight="1" thickBot="1"/>
    <row r="17888" ht="18.75" customHeight="1" thickBot="1"/>
    <row r="17890" ht="18.75" customHeight="1" thickBot="1"/>
    <row r="17892" ht="18.75" customHeight="1" thickBot="1"/>
    <row r="17894" ht="18.75" customHeight="1" thickBot="1"/>
    <row r="17896" ht="18.75" customHeight="1" thickBot="1"/>
    <row r="17898" ht="18.75" customHeight="1" thickBot="1"/>
    <row r="17900" ht="18.75" customHeight="1" thickBot="1"/>
    <row r="17902" ht="18.75" customHeight="1" thickBot="1"/>
    <row r="17904" ht="18.75" customHeight="1" thickBot="1"/>
    <row r="17906" ht="18.75" customHeight="1" thickBot="1"/>
    <row r="17908" ht="18.75" customHeight="1" thickBot="1"/>
    <row r="17910" ht="18.75" customHeight="1" thickBot="1"/>
    <row r="17912" ht="18.75" customHeight="1" thickBot="1"/>
    <row r="17914" ht="18.75" customHeight="1" thickBot="1"/>
    <row r="17916" ht="18.75" customHeight="1" thickBot="1"/>
    <row r="17918" ht="18.75" customHeight="1" thickBot="1"/>
    <row r="17920" ht="18.75" customHeight="1" thickBot="1"/>
    <row r="17922" ht="18.75" customHeight="1" thickBot="1"/>
    <row r="17924" ht="18.75" customHeight="1" thickBot="1"/>
    <row r="17926" ht="18.75" customHeight="1" thickBot="1"/>
    <row r="17928" ht="18.75" customHeight="1" thickBot="1"/>
    <row r="17930" ht="18.75" customHeight="1" thickBot="1"/>
    <row r="17932" ht="18.75" customHeight="1" thickBot="1"/>
    <row r="17934" ht="18.75" customHeight="1" thickBot="1"/>
    <row r="17936" ht="18.75" customHeight="1" thickBot="1"/>
    <row r="17938" ht="18.75" customHeight="1" thickBot="1"/>
    <row r="17940" ht="18.75" customHeight="1" thickBot="1"/>
    <row r="17942" ht="18.75" customHeight="1" thickBot="1"/>
    <row r="17944" ht="18.75" customHeight="1" thickBot="1"/>
    <row r="17946" ht="18.75" customHeight="1" thickBot="1"/>
    <row r="17948" ht="18.75" customHeight="1" thickBot="1"/>
    <row r="17950" ht="18.75" customHeight="1" thickBot="1"/>
    <row r="17952" ht="18.75" customHeight="1" thickBot="1"/>
    <row r="17954" ht="18.75" customHeight="1" thickBot="1"/>
    <row r="17956" ht="18.75" customHeight="1" thickBot="1"/>
    <row r="17958" ht="18.75" customHeight="1" thickBot="1"/>
    <row r="17960" ht="18.75" customHeight="1" thickBot="1"/>
    <row r="17962" ht="18.75" customHeight="1" thickBot="1"/>
    <row r="17964" ht="18.75" customHeight="1" thickBot="1"/>
    <row r="17966" ht="18.75" customHeight="1" thickBot="1"/>
    <row r="17968" ht="18.75" customHeight="1" thickBot="1"/>
    <row r="17970" ht="18.75" customHeight="1" thickBot="1"/>
    <row r="17972" ht="18.75" customHeight="1" thickBot="1"/>
    <row r="17974" ht="18.75" customHeight="1" thickBot="1"/>
    <row r="17976" ht="18.75" customHeight="1" thickBot="1"/>
    <row r="17978" ht="18.75" customHeight="1" thickBot="1"/>
    <row r="17980" ht="18.75" customHeight="1" thickBot="1"/>
    <row r="17982" ht="18.75" customHeight="1" thickBot="1"/>
    <row r="17984" ht="18.75" customHeight="1" thickBot="1"/>
    <row r="17986" ht="18.75" customHeight="1" thickBot="1"/>
    <row r="17988" ht="18.75" customHeight="1" thickBot="1"/>
    <row r="17990" ht="18.75" customHeight="1" thickBot="1"/>
    <row r="17992" ht="18.75" customHeight="1" thickBot="1"/>
    <row r="17994" ht="18.75" customHeight="1" thickBot="1"/>
    <row r="17996" ht="18.75" customHeight="1" thickBot="1"/>
    <row r="17998" ht="18.75" customHeight="1" thickBot="1"/>
    <row r="18000" ht="18.75" customHeight="1" thickBot="1"/>
    <row r="18002" ht="18.75" customHeight="1" thickBot="1"/>
    <row r="18004" ht="18.75" customHeight="1" thickBot="1"/>
    <row r="18006" ht="18.75" customHeight="1" thickBot="1"/>
    <row r="18008" ht="18.75" customHeight="1" thickBot="1"/>
    <row r="18010" ht="18.75" customHeight="1" thickBot="1"/>
    <row r="18012" ht="18.75" customHeight="1" thickBot="1"/>
    <row r="18014" ht="18.75" customHeight="1" thickBot="1"/>
    <row r="18016" ht="18.75" customHeight="1" thickBot="1"/>
    <row r="18018" ht="18.75" customHeight="1" thickBot="1"/>
    <row r="18020" ht="18.75" customHeight="1" thickBot="1"/>
    <row r="18022" ht="18.75" customHeight="1" thickBot="1"/>
    <row r="18024" ht="18.75" customHeight="1" thickBot="1"/>
    <row r="18026" ht="18.75" customHeight="1" thickBot="1"/>
    <row r="18028" ht="18.75" customHeight="1" thickBot="1"/>
    <row r="18030" ht="18.75" customHeight="1" thickBot="1"/>
    <row r="18032" ht="18.75" customHeight="1" thickBot="1"/>
    <row r="18034" ht="18.75" customHeight="1" thickBot="1"/>
    <row r="18036" ht="18.75" customHeight="1" thickBot="1"/>
    <row r="18038" ht="18.75" customHeight="1" thickBot="1"/>
    <row r="18040" ht="18.75" customHeight="1" thickBot="1"/>
    <row r="18042" ht="18.75" customHeight="1" thickBot="1"/>
    <row r="18044" ht="18.75" customHeight="1" thickBot="1"/>
    <row r="18046" ht="18.75" customHeight="1" thickBot="1"/>
    <row r="18048" ht="18.75" customHeight="1" thickBot="1"/>
    <row r="18050" ht="18.75" customHeight="1" thickBot="1"/>
    <row r="18052" ht="18.75" customHeight="1" thickBot="1"/>
    <row r="18054" ht="18.75" customHeight="1" thickBot="1"/>
    <row r="18056" ht="18.75" customHeight="1" thickBot="1"/>
    <row r="18058" ht="18.75" customHeight="1" thickBot="1"/>
    <row r="18060" ht="18.75" customHeight="1" thickBot="1"/>
    <row r="18062" ht="18.75" customHeight="1" thickBot="1"/>
    <row r="18064" ht="18.75" customHeight="1" thickBot="1"/>
    <row r="18066" ht="18.75" customHeight="1" thickBot="1"/>
    <row r="18068" ht="18.75" customHeight="1" thickBot="1"/>
    <row r="18070" ht="18.75" customHeight="1" thickBot="1"/>
    <row r="18072" ht="18.75" customHeight="1" thickBot="1"/>
    <row r="18074" ht="18.75" customHeight="1" thickBot="1"/>
    <row r="18076" ht="18.75" customHeight="1" thickBot="1"/>
    <row r="18078" ht="18.75" customHeight="1" thickBot="1"/>
    <row r="18080" ht="18.75" customHeight="1" thickBot="1"/>
    <row r="18082" ht="18.75" customHeight="1" thickBot="1"/>
    <row r="18084" ht="18.75" customHeight="1" thickBot="1"/>
    <row r="18086" ht="18.75" customHeight="1" thickBot="1"/>
    <row r="18088" ht="18.75" customHeight="1" thickBot="1"/>
    <row r="18090" ht="18.75" customHeight="1" thickBot="1"/>
    <row r="18092" ht="18.75" customHeight="1" thickBot="1"/>
    <row r="18094" ht="18.75" customHeight="1" thickBot="1"/>
    <row r="18096" ht="18.75" customHeight="1" thickBot="1"/>
    <row r="18098" ht="18.75" customHeight="1" thickBot="1"/>
    <row r="18100" ht="18.75" customHeight="1" thickBot="1"/>
    <row r="18102" ht="18.75" customHeight="1" thickBot="1"/>
    <row r="18104" ht="18.75" customHeight="1" thickBot="1"/>
    <row r="18106" ht="18.75" customHeight="1" thickBot="1"/>
    <row r="18108" ht="18.75" customHeight="1" thickBot="1"/>
    <row r="18110" ht="18.75" customHeight="1" thickBot="1"/>
    <row r="18112" ht="18.75" customHeight="1" thickBot="1"/>
    <row r="18114" ht="18.75" customHeight="1" thickBot="1"/>
    <row r="18116" ht="18.75" customHeight="1" thickBot="1"/>
    <row r="18118" ht="18.75" customHeight="1" thickBot="1"/>
    <row r="18120" ht="18.75" customHeight="1" thickBot="1"/>
    <row r="18122" ht="18.75" customHeight="1" thickBot="1"/>
    <row r="18124" ht="18.75" customHeight="1" thickBot="1"/>
    <row r="18126" ht="18.75" customHeight="1" thickBot="1"/>
    <row r="18128" ht="18.75" customHeight="1" thickBot="1"/>
    <row r="18130" ht="18.75" customHeight="1" thickBot="1"/>
    <row r="18132" ht="18.75" customHeight="1" thickBot="1"/>
    <row r="18134" ht="18.75" customHeight="1" thickBot="1"/>
    <row r="18136" ht="18.75" customHeight="1" thickBot="1"/>
    <row r="18138" ht="18.75" customHeight="1" thickBot="1"/>
    <row r="18140" ht="18.75" customHeight="1" thickBot="1"/>
    <row r="18142" ht="18.75" customHeight="1" thickBot="1"/>
    <row r="18144" ht="18.75" customHeight="1" thickBot="1"/>
    <row r="18146" ht="18.75" customHeight="1" thickBot="1"/>
    <row r="18148" ht="18.75" customHeight="1" thickBot="1"/>
    <row r="18150" ht="18.75" customHeight="1" thickBot="1"/>
    <row r="18152" ht="18.75" customHeight="1" thickBot="1"/>
    <row r="18154" ht="18.75" customHeight="1" thickBot="1"/>
    <row r="18156" ht="18.75" customHeight="1" thickBot="1"/>
    <row r="18158" ht="18.75" customHeight="1" thickBot="1"/>
    <row r="18160" ht="18.75" customHeight="1" thickBot="1"/>
    <row r="18162" ht="18.75" customHeight="1" thickBot="1"/>
    <row r="18164" ht="18.75" customHeight="1" thickBot="1"/>
    <row r="18166" ht="18.75" customHeight="1" thickBot="1"/>
    <row r="18168" ht="18.75" customHeight="1" thickBot="1"/>
    <row r="18170" ht="18.75" customHeight="1" thickBot="1"/>
    <row r="18172" ht="18.75" customHeight="1" thickBot="1"/>
    <row r="18174" ht="18.75" customHeight="1" thickBot="1"/>
    <row r="18176" ht="18.75" customHeight="1" thickBot="1"/>
    <row r="18178" ht="18.75" customHeight="1" thickBot="1"/>
    <row r="18180" ht="18.75" customHeight="1" thickBot="1"/>
    <row r="18182" ht="18.75" customHeight="1" thickBot="1"/>
    <row r="18184" ht="18.75" customHeight="1" thickBot="1"/>
    <row r="18186" ht="18.75" customHeight="1" thickBot="1"/>
    <row r="18188" ht="18.75" customHeight="1" thickBot="1"/>
    <row r="18190" ht="18.75" customHeight="1" thickBot="1"/>
    <row r="18192" ht="18.75" customHeight="1" thickBot="1"/>
    <row r="18194" ht="18.75" customHeight="1" thickBot="1"/>
    <row r="18196" ht="18.75" customHeight="1" thickBot="1"/>
    <row r="18198" ht="18.75" customHeight="1" thickBot="1"/>
    <row r="18200" ht="18.75" customHeight="1" thickBot="1"/>
    <row r="18202" ht="18.75" customHeight="1" thickBot="1"/>
    <row r="18204" ht="18.75" customHeight="1" thickBot="1"/>
    <row r="18206" ht="18.75" customHeight="1" thickBot="1"/>
    <row r="18208" ht="18.75" customHeight="1" thickBot="1"/>
    <row r="18210" ht="18.75" customHeight="1" thickBot="1"/>
    <row r="18212" ht="18.75" customHeight="1" thickBot="1"/>
    <row r="18214" ht="18.75" customHeight="1" thickBot="1"/>
    <row r="18216" ht="18.75" customHeight="1" thickBot="1"/>
    <row r="18218" ht="18.75" customHeight="1" thickBot="1"/>
    <row r="18220" ht="18.75" customHeight="1" thickBot="1"/>
    <row r="18222" ht="18.75" customHeight="1" thickBot="1"/>
    <row r="18224" ht="18.75" customHeight="1" thickBot="1"/>
    <row r="18226" ht="18.75" customHeight="1" thickBot="1"/>
    <row r="18228" ht="18.75" customHeight="1" thickBot="1"/>
    <row r="18230" ht="18.75" customHeight="1" thickBot="1"/>
    <row r="18232" ht="18.75" customHeight="1" thickBot="1"/>
    <row r="18234" ht="18.75" customHeight="1" thickBot="1"/>
    <row r="18236" ht="18.75" customHeight="1" thickBot="1"/>
    <row r="18238" ht="18.75" customHeight="1" thickBot="1"/>
    <row r="18240" ht="18.75" customHeight="1" thickBot="1"/>
    <row r="18242" ht="18.75" customHeight="1" thickBot="1"/>
    <row r="18244" ht="18.75" customHeight="1" thickBot="1"/>
    <row r="18246" ht="18.75" customHeight="1" thickBot="1"/>
    <row r="18248" ht="18.75" customHeight="1" thickBot="1"/>
    <row r="18250" ht="18.75" customHeight="1" thickBot="1"/>
    <row r="18252" ht="18.75" customHeight="1" thickBot="1"/>
    <row r="18254" ht="18.75" customHeight="1" thickBot="1"/>
    <row r="18256" ht="18.75" customHeight="1" thickBot="1"/>
    <row r="18258" ht="18.75" customHeight="1" thickBot="1"/>
    <row r="18260" ht="18.75" customHeight="1" thickBot="1"/>
    <row r="18262" ht="18.75" customHeight="1" thickBot="1"/>
    <row r="18264" ht="18.75" customHeight="1" thickBot="1"/>
    <row r="18266" ht="18.75" customHeight="1" thickBot="1"/>
    <row r="18268" ht="18.75" customHeight="1" thickBot="1"/>
    <row r="18270" ht="18.75" customHeight="1" thickBot="1"/>
    <row r="18272" ht="18.75" customHeight="1" thickBot="1"/>
    <row r="18274" ht="18.75" customHeight="1" thickBot="1"/>
    <row r="18276" ht="18.75" customHeight="1" thickBot="1"/>
    <row r="18278" ht="18.75" customHeight="1" thickBot="1"/>
    <row r="18280" ht="18.75" customHeight="1" thickBot="1"/>
    <row r="18282" ht="18.75" customHeight="1" thickBot="1"/>
    <row r="18284" ht="18.75" customHeight="1" thickBot="1"/>
    <row r="18286" ht="18.75" customHeight="1" thickBot="1"/>
    <row r="18288" ht="18.75" customHeight="1" thickBot="1"/>
    <row r="18290" ht="18.75" customHeight="1" thickBot="1"/>
    <row r="18292" ht="18.75" customHeight="1" thickBot="1"/>
    <row r="18294" ht="18.75" customHeight="1" thickBot="1"/>
    <row r="18296" ht="18.75" customHeight="1" thickBot="1"/>
    <row r="18298" ht="18.75" customHeight="1" thickBot="1"/>
    <row r="18300" ht="18.75" customHeight="1" thickBot="1"/>
    <row r="18302" ht="18.75" customHeight="1" thickBot="1"/>
    <row r="18304" ht="18.75" customHeight="1" thickBot="1"/>
    <row r="18306" ht="18.75" customHeight="1" thickBot="1"/>
    <row r="18308" ht="18.75" customHeight="1" thickBot="1"/>
    <row r="18310" ht="18.75" customHeight="1" thickBot="1"/>
    <row r="18312" ht="18.75" customHeight="1" thickBot="1"/>
    <row r="18314" ht="18.75" customHeight="1" thickBot="1"/>
    <row r="18316" ht="18.75" customHeight="1" thickBot="1"/>
    <row r="18318" ht="18.75" customHeight="1" thickBot="1"/>
    <row r="18320" ht="18.75" customHeight="1" thickBot="1"/>
    <row r="18322" ht="18.75" customHeight="1" thickBot="1"/>
    <row r="18324" ht="18.75" customHeight="1" thickBot="1"/>
    <row r="18326" ht="18.75" customHeight="1" thickBot="1"/>
    <row r="18328" ht="18.75" customHeight="1" thickBot="1"/>
    <row r="18330" ht="18.75" customHeight="1" thickBot="1"/>
    <row r="18332" ht="18.75" customHeight="1" thickBot="1"/>
    <row r="18334" ht="18.75" customHeight="1" thickBot="1"/>
    <row r="18336" ht="18.75" customHeight="1" thickBot="1"/>
    <row r="18338" ht="18.75" customHeight="1" thickBot="1"/>
    <row r="18340" ht="18.75" customHeight="1" thickBot="1"/>
    <row r="18342" ht="18.75" customHeight="1" thickBot="1"/>
    <row r="18344" ht="18.75" customHeight="1" thickBot="1"/>
    <row r="18346" ht="18.75" customHeight="1" thickBot="1"/>
    <row r="18348" ht="18.75" customHeight="1" thickBot="1"/>
    <row r="18350" ht="18.75" customHeight="1" thickBot="1"/>
    <row r="18352" ht="18.75" customHeight="1" thickBot="1"/>
    <row r="18354" ht="18.75" customHeight="1" thickBot="1"/>
    <row r="18356" ht="18.75" customHeight="1" thickBot="1"/>
    <row r="18358" ht="18.75" customHeight="1" thickBot="1"/>
    <row r="18360" ht="18.75" customHeight="1" thickBot="1"/>
    <row r="18362" ht="18.75" customHeight="1" thickBot="1"/>
    <row r="18364" ht="18.75" customHeight="1" thickBot="1"/>
    <row r="18366" ht="18.75" customHeight="1" thickBot="1"/>
    <row r="18368" ht="18.75" customHeight="1" thickBot="1"/>
    <row r="18370" ht="18.75" customHeight="1" thickBot="1"/>
    <row r="18372" ht="18.75" customHeight="1" thickBot="1"/>
    <row r="18374" ht="18.75" customHeight="1" thickBot="1"/>
    <row r="18376" ht="18.75" customHeight="1" thickBot="1"/>
    <row r="18378" ht="18.75" customHeight="1" thickBot="1"/>
    <row r="18380" ht="18.75" customHeight="1" thickBot="1"/>
    <row r="18382" ht="18.75" customHeight="1" thickBot="1"/>
    <row r="18384" ht="18.75" customHeight="1" thickBot="1"/>
    <row r="18386" ht="18.75" customHeight="1" thickBot="1"/>
    <row r="18388" ht="18.75" customHeight="1" thickBot="1"/>
    <row r="18390" ht="18.75" customHeight="1" thickBot="1"/>
    <row r="18392" ht="18.75" customHeight="1" thickBot="1"/>
    <row r="18394" ht="18.75" customHeight="1" thickBot="1"/>
    <row r="18396" ht="18.75" customHeight="1" thickBot="1"/>
    <row r="18398" ht="18.75" customHeight="1" thickBot="1"/>
    <row r="18400" ht="18.75" customHeight="1" thickBot="1"/>
    <row r="18402" ht="18.75" customHeight="1" thickBot="1"/>
    <row r="18404" ht="18.75" customHeight="1" thickBot="1"/>
    <row r="18406" ht="18.75" customHeight="1" thickBot="1"/>
    <row r="18408" ht="18.75" customHeight="1" thickBot="1"/>
    <row r="18410" ht="18.75" customHeight="1" thickBot="1"/>
    <row r="18412" ht="18.75" customHeight="1" thickBot="1"/>
    <row r="18414" ht="18.75" customHeight="1" thickBot="1"/>
    <row r="18416" ht="18.75" customHeight="1" thickBot="1"/>
    <row r="18418" ht="18.75" customHeight="1" thickBot="1"/>
    <row r="18420" ht="18.75" customHeight="1" thickBot="1"/>
    <row r="18422" ht="18.75" customHeight="1" thickBot="1"/>
    <row r="18424" ht="18.75" customHeight="1" thickBot="1"/>
    <row r="18426" ht="18.75" customHeight="1" thickBot="1"/>
    <row r="18428" ht="18.75" customHeight="1" thickBot="1"/>
    <row r="18430" ht="18.75" customHeight="1" thickBot="1"/>
    <row r="18432" ht="18.75" customHeight="1" thickBot="1"/>
    <row r="18434" ht="18.75" customHeight="1" thickBot="1"/>
    <row r="18436" ht="18.75" customHeight="1" thickBot="1"/>
    <row r="18438" ht="18.75" customHeight="1" thickBot="1"/>
    <row r="18440" ht="18.75" customHeight="1" thickBot="1"/>
    <row r="18442" ht="18.75" customHeight="1" thickBot="1"/>
    <row r="18444" ht="18.75" customHeight="1" thickBot="1"/>
    <row r="18446" ht="18.75" customHeight="1" thickBot="1"/>
    <row r="18448" ht="18.75" customHeight="1" thickBot="1"/>
    <row r="18450" ht="18.75" customHeight="1" thickBot="1"/>
    <row r="18452" ht="18.75" customHeight="1" thickBot="1"/>
    <row r="18454" ht="18.75" customHeight="1" thickBot="1"/>
    <row r="18456" ht="18.75" customHeight="1" thickBot="1"/>
    <row r="18458" ht="18.75" customHeight="1" thickBot="1"/>
    <row r="18460" ht="18.75" customHeight="1" thickBot="1"/>
    <row r="18462" ht="18.75" customHeight="1" thickBot="1"/>
    <row r="18464" ht="18.75" customHeight="1" thickBot="1"/>
    <row r="18466" ht="18.75" customHeight="1" thickBot="1"/>
    <row r="18468" ht="18.75" customHeight="1" thickBot="1"/>
    <row r="18470" ht="18.75" customHeight="1" thickBot="1"/>
    <row r="18472" ht="18.75" customHeight="1" thickBot="1"/>
    <row r="18474" ht="18.75" customHeight="1" thickBot="1"/>
    <row r="18476" ht="18.75" customHeight="1" thickBot="1"/>
    <row r="18478" ht="18.75" customHeight="1" thickBot="1"/>
    <row r="18480" ht="18.75" customHeight="1" thickBot="1"/>
    <row r="18482" ht="18.75" customHeight="1" thickBot="1"/>
    <row r="18484" ht="18.75" customHeight="1" thickBot="1"/>
    <row r="18486" ht="18.75" customHeight="1" thickBot="1"/>
    <row r="18488" ht="18.75" customHeight="1" thickBot="1"/>
    <row r="18490" ht="18.75" customHeight="1" thickBot="1"/>
    <row r="18492" ht="18.75" customHeight="1" thickBot="1"/>
    <row r="18494" ht="18.75" customHeight="1" thickBot="1"/>
    <row r="18496" ht="18.75" customHeight="1" thickBot="1"/>
    <row r="18498" ht="18.75" customHeight="1" thickBot="1"/>
    <row r="18500" ht="18.75" customHeight="1" thickBot="1"/>
    <row r="18502" ht="18.75" customHeight="1" thickBot="1"/>
    <row r="18504" ht="18.75" customHeight="1" thickBot="1"/>
    <row r="18506" ht="18.75" customHeight="1" thickBot="1"/>
    <row r="18508" ht="18.75" customHeight="1" thickBot="1"/>
    <row r="18510" ht="18.75" customHeight="1" thickBot="1"/>
    <row r="18512" ht="18.75" customHeight="1" thickBot="1"/>
    <row r="18514" ht="18.75" customHeight="1" thickBot="1"/>
    <row r="18516" ht="18.75" customHeight="1" thickBot="1"/>
    <row r="18518" ht="18.75" customHeight="1" thickBot="1"/>
    <row r="18520" ht="18.75" customHeight="1" thickBot="1"/>
    <row r="18522" ht="18.75" customHeight="1" thickBot="1"/>
    <row r="18524" ht="18.75" customHeight="1" thickBot="1"/>
    <row r="18526" ht="18.75" customHeight="1" thickBot="1"/>
    <row r="18528" ht="18.75" customHeight="1" thickBot="1"/>
    <row r="18530" ht="18.75" customHeight="1" thickBot="1"/>
    <row r="18532" ht="18.75" customHeight="1" thickBot="1"/>
    <row r="18534" ht="18.75" customHeight="1" thickBot="1"/>
    <row r="18536" ht="18.75" customHeight="1" thickBot="1"/>
    <row r="18538" ht="18.75" customHeight="1" thickBot="1"/>
    <row r="18540" ht="18.75" customHeight="1" thickBot="1"/>
    <row r="18542" ht="18.75" customHeight="1" thickBot="1"/>
    <row r="18544" ht="18.75" customHeight="1" thickBot="1"/>
    <row r="18546" ht="18.75" customHeight="1" thickBot="1"/>
    <row r="18548" ht="18.75" customHeight="1" thickBot="1"/>
    <row r="18550" ht="18.75" customHeight="1" thickBot="1"/>
    <row r="18552" ht="18.75" customHeight="1" thickBot="1"/>
    <row r="18554" ht="18.75" customHeight="1" thickBot="1"/>
    <row r="18556" ht="18.75" customHeight="1" thickBot="1"/>
    <row r="18558" ht="18.75" customHeight="1" thickBot="1"/>
    <row r="18560" ht="18.75" customHeight="1" thickBot="1"/>
    <row r="18562" ht="18.75" customHeight="1" thickBot="1"/>
    <row r="18564" ht="18.75" customHeight="1" thickBot="1"/>
    <row r="18566" ht="18.75" customHeight="1" thickBot="1"/>
    <row r="18568" ht="18.75" customHeight="1" thickBot="1"/>
    <row r="18570" ht="18.75" customHeight="1" thickBot="1"/>
    <row r="18572" ht="18.75" customHeight="1" thickBot="1"/>
    <row r="18574" ht="18.75" customHeight="1" thickBot="1"/>
    <row r="18576" ht="18.75" customHeight="1" thickBot="1"/>
    <row r="18578" ht="18.75" customHeight="1" thickBot="1"/>
    <row r="18580" ht="18.75" customHeight="1" thickBot="1"/>
    <row r="18582" ht="18.75" customHeight="1" thickBot="1"/>
    <row r="18584" ht="18.75" customHeight="1" thickBot="1"/>
    <row r="18586" ht="18.75" customHeight="1" thickBot="1"/>
    <row r="18588" ht="18.75" customHeight="1" thickBot="1"/>
    <row r="18590" ht="18.75" customHeight="1" thickBot="1"/>
    <row r="18592" ht="18.75" customHeight="1" thickBot="1"/>
    <row r="18594" ht="18.75" customHeight="1" thickBot="1"/>
    <row r="18596" ht="18.75" customHeight="1" thickBot="1"/>
    <row r="18598" ht="18.75" customHeight="1" thickBot="1"/>
    <row r="18600" ht="18.75" customHeight="1" thickBot="1"/>
    <row r="18602" ht="18.75" customHeight="1" thickBot="1"/>
    <row r="18604" ht="18.75" customHeight="1" thickBot="1"/>
    <row r="18606" ht="18.75" customHeight="1" thickBot="1"/>
    <row r="18608" ht="18.75" customHeight="1" thickBot="1"/>
    <row r="18610" ht="18.75" customHeight="1" thickBot="1"/>
    <row r="18612" ht="18.75" customHeight="1" thickBot="1"/>
    <row r="18614" ht="18.75" customHeight="1" thickBot="1"/>
    <row r="18616" ht="18.75" customHeight="1" thickBot="1"/>
    <row r="18618" ht="18.75" customHeight="1" thickBot="1"/>
    <row r="18620" ht="18.75" customHeight="1" thickBot="1"/>
    <row r="18622" ht="18.75" customHeight="1" thickBot="1"/>
    <row r="18624" ht="18.75" customHeight="1" thickBot="1"/>
    <row r="18626" ht="18.75" customHeight="1" thickBot="1"/>
    <row r="18628" ht="18.75" customHeight="1" thickBot="1"/>
    <row r="18630" ht="18.75" customHeight="1" thickBot="1"/>
    <row r="18632" ht="18.75" customHeight="1" thickBot="1"/>
    <row r="18634" ht="18.75" customHeight="1" thickBot="1"/>
    <row r="18636" ht="18.75" customHeight="1" thickBot="1"/>
    <row r="18638" ht="18.75" customHeight="1" thickBot="1"/>
    <row r="18640" ht="18.75" customHeight="1" thickBot="1"/>
    <row r="18642" ht="18.75" customHeight="1" thickBot="1"/>
    <row r="18644" ht="18.75" customHeight="1" thickBot="1"/>
    <row r="18646" ht="18.75" customHeight="1" thickBot="1"/>
    <row r="18648" ht="18.75" customHeight="1" thickBot="1"/>
    <row r="18650" ht="18.75" customHeight="1" thickBot="1"/>
    <row r="18652" ht="18.75" customHeight="1" thickBot="1"/>
    <row r="18654" ht="18.75" customHeight="1" thickBot="1"/>
    <row r="18656" ht="18.75" customHeight="1" thickBot="1"/>
    <row r="18658" ht="18.75" customHeight="1" thickBot="1"/>
    <row r="18660" ht="18.75" customHeight="1" thickBot="1"/>
    <row r="18662" ht="18.75" customHeight="1" thickBot="1"/>
    <row r="18664" ht="18.75" customHeight="1" thickBot="1"/>
    <row r="18666" ht="18.75" customHeight="1" thickBot="1"/>
    <row r="18668" ht="18.75" customHeight="1" thickBot="1"/>
    <row r="18670" ht="18.75" customHeight="1" thickBot="1"/>
    <row r="18672" ht="18.75" customHeight="1" thickBot="1"/>
    <row r="18674" ht="18.75" customHeight="1" thickBot="1"/>
    <row r="18676" ht="18.75" customHeight="1" thickBot="1"/>
    <row r="18678" ht="18.75" customHeight="1" thickBot="1"/>
    <row r="18680" ht="18.75" customHeight="1" thickBot="1"/>
    <row r="18682" ht="18.75" customHeight="1" thickBot="1"/>
    <row r="18684" ht="18.75" customHeight="1" thickBot="1"/>
    <row r="18686" ht="18.75" customHeight="1" thickBot="1"/>
    <row r="18688" ht="18.75" customHeight="1" thickBot="1"/>
    <row r="18690" ht="18.75" customHeight="1" thickBot="1"/>
    <row r="18692" ht="18.75" customHeight="1" thickBot="1"/>
    <row r="18694" ht="18.75" customHeight="1" thickBot="1"/>
    <row r="18696" ht="18.75" customHeight="1" thickBot="1"/>
    <row r="18698" ht="18.75" customHeight="1" thickBot="1"/>
    <row r="18700" ht="18.75" customHeight="1" thickBot="1"/>
    <row r="18702" ht="18.75" customHeight="1" thickBot="1"/>
    <row r="18704" ht="18.75" customHeight="1" thickBot="1"/>
    <row r="18706" ht="18.75" customHeight="1" thickBot="1"/>
    <row r="18708" ht="18.75" customHeight="1" thickBot="1"/>
    <row r="18710" ht="18.75" customHeight="1" thickBot="1"/>
    <row r="18712" ht="18.75" customHeight="1" thickBot="1"/>
    <row r="18714" ht="18.75" customHeight="1" thickBot="1"/>
    <row r="18716" ht="18.75" customHeight="1" thickBot="1"/>
    <row r="18718" ht="18.75" customHeight="1" thickBot="1"/>
    <row r="18720" ht="18.75" customHeight="1" thickBot="1"/>
    <row r="18722" ht="18.75" customHeight="1" thickBot="1"/>
    <row r="18724" ht="18.75" customHeight="1" thickBot="1"/>
    <row r="18726" ht="18.75" customHeight="1" thickBot="1"/>
    <row r="18728" ht="18.75" customHeight="1" thickBot="1"/>
    <row r="18730" ht="18.75" customHeight="1" thickBot="1"/>
    <row r="18732" ht="18.75" customHeight="1" thickBot="1"/>
    <row r="18734" ht="18.75" customHeight="1" thickBot="1"/>
    <row r="18736" ht="18.75" customHeight="1" thickBot="1"/>
    <row r="18738" ht="18.75" customHeight="1" thickBot="1"/>
    <row r="18740" ht="18.75" customHeight="1" thickBot="1"/>
    <row r="18742" ht="18.75" customHeight="1" thickBot="1"/>
    <row r="18744" ht="18.75" customHeight="1" thickBot="1"/>
    <row r="18746" ht="18.75" customHeight="1" thickBot="1"/>
    <row r="18748" ht="18.75" customHeight="1" thickBot="1"/>
    <row r="18750" ht="18.75" customHeight="1" thickBot="1"/>
    <row r="18752" ht="18.75" customHeight="1" thickBot="1"/>
    <row r="18754" ht="18.75" customHeight="1" thickBot="1"/>
    <row r="18756" ht="18.75" customHeight="1" thickBot="1"/>
    <row r="18758" ht="18.75" customHeight="1" thickBot="1"/>
    <row r="18760" ht="18.75" customHeight="1" thickBot="1"/>
    <row r="18762" ht="18.75" customHeight="1" thickBot="1"/>
    <row r="18764" ht="18.75" customHeight="1" thickBot="1"/>
    <row r="18766" ht="18.75" customHeight="1" thickBot="1"/>
    <row r="18768" ht="18.75" customHeight="1" thickBot="1"/>
    <row r="18770" ht="18.75" customHeight="1" thickBot="1"/>
    <row r="18772" ht="18.75" customHeight="1" thickBot="1"/>
    <row r="18774" ht="18.75" customHeight="1" thickBot="1"/>
    <row r="18776" ht="18.75" customHeight="1" thickBot="1"/>
    <row r="18778" ht="18.75" customHeight="1" thickBot="1"/>
    <row r="18780" ht="18.75" customHeight="1" thickBot="1"/>
    <row r="18782" ht="18.75" customHeight="1" thickBot="1"/>
    <row r="18784" ht="18.75" customHeight="1" thickBot="1"/>
    <row r="18786" ht="18.75" customHeight="1" thickBot="1"/>
    <row r="18788" ht="18.75" customHeight="1" thickBot="1"/>
    <row r="18790" ht="18.75" customHeight="1" thickBot="1"/>
    <row r="18792" ht="18.75" customHeight="1" thickBot="1"/>
    <row r="18794" ht="18.75" customHeight="1" thickBot="1"/>
    <row r="18796" ht="18.75" customHeight="1" thickBot="1"/>
    <row r="18798" ht="18.75" customHeight="1" thickBot="1"/>
    <row r="18800" ht="18.75" customHeight="1" thickBot="1"/>
    <row r="18802" ht="18.75" customHeight="1" thickBot="1"/>
    <row r="18804" ht="18.75" customHeight="1" thickBot="1"/>
    <row r="18806" ht="18.75" customHeight="1" thickBot="1"/>
    <row r="18808" ht="18.75" customHeight="1" thickBot="1"/>
    <row r="18810" ht="18.75" customHeight="1" thickBot="1"/>
    <row r="18812" ht="18.75" customHeight="1" thickBot="1"/>
    <row r="18814" ht="18.75" customHeight="1" thickBot="1"/>
    <row r="18816" ht="18.75" customHeight="1" thickBot="1"/>
    <row r="18818" ht="18.75" customHeight="1" thickBot="1"/>
    <row r="18820" ht="18.75" customHeight="1" thickBot="1"/>
    <row r="18822" ht="18.75" customHeight="1" thickBot="1"/>
    <row r="18824" ht="18.75" customHeight="1" thickBot="1"/>
    <row r="18826" ht="18.75" customHeight="1" thickBot="1"/>
    <row r="18828" ht="18.75" customHeight="1" thickBot="1"/>
    <row r="18830" ht="18.75" customHeight="1" thickBot="1"/>
    <row r="18832" ht="18.75" customHeight="1" thickBot="1"/>
    <row r="18834" ht="18.75" customHeight="1" thickBot="1"/>
    <row r="18836" ht="18.75" customHeight="1" thickBot="1"/>
    <row r="18838" ht="18.75" customHeight="1" thickBot="1"/>
    <row r="18840" ht="18.75" customHeight="1" thickBot="1"/>
    <row r="18842" ht="18.75" customHeight="1" thickBot="1"/>
    <row r="18844" ht="18.75" customHeight="1" thickBot="1"/>
    <row r="18846" ht="18.75" customHeight="1" thickBot="1"/>
    <row r="18848" ht="18.75" customHeight="1" thickBot="1"/>
    <row r="18850" ht="18.75" customHeight="1" thickBot="1"/>
    <row r="18852" ht="18.75" customHeight="1" thickBot="1"/>
    <row r="18854" ht="18.75" customHeight="1" thickBot="1"/>
    <row r="18856" ht="18.75" customHeight="1" thickBot="1"/>
    <row r="18858" ht="18.75" customHeight="1" thickBot="1"/>
    <row r="18860" ht="18.75" customHeight="1" thickBot="1"/>
    <row r="18862" ht="18.75" customHeight="1" thickBot="1"/>
    <row r="18864" ht="18.75" customHeight="1" thickBot="1"/>
    <row r="18866" ht="18.75" customHeight="1" thickBot="1"/>
    <row r="18868" ht="18.75" customHeight="1" thickBot="1"/>
    <row r="18870" ht="18.75" customHeight="1" thickBot="1"/>
    <row r="18872" ht="18.75" customHeight="1" thickBot="1"/>
    <row r="18874" ht="18.75" customHeight="1" thickBot="1"/>
    <row r="18876" ht="18.75" customHeight="1" thickBot="1"/>
    <row r="18878" ht="18.75" customHeight="1" thickBot="1"/>
    <row r="18880" ht="18.75" customHeight="1" thickBot="1"/>
    <row r="18882" ht="18.75" customHeight="1" thickBot="1"/>
    <row r="18884" ht="18.75" customHeight="1" thickBot="1"/>
    <row r="18886" ht="18.75" customHeight="1" thickBot="1"/>
    <row r="18888" ht="18.75" customHeight="1" thickBot="1"/>
    <row r="18890" ht="18.75" customHeight="1" thickBot="1"/>
    <row r="18892" ht="18.75" customHeight="1" thickBot="1"/>
    <row r="18894" ht="18.75" customHeight="1" thickBot="1"/>
    <row r="18896" ht="18.75" customHeight="1" thickBot="1"/>
    <row r="18898" ht="18.75" customHeight="1" thickBot="1"/>
    <row r="18900" ht="18.75" customHeight="1" thickBot="1"/>
    <row r="18902" ht="18.75" customHeight="1" thickBot="1"/>
    <row r="18904" ht="18.75" customHeight="1" thickBot="1"/>
    <row r="18906" ht="18.75" customHeight="1" thickBot="1"/>
    <row r="18908" ht="18.75" customHeight="1" thickBot="1"/>
    <row r="18910" ht="18.75" customHeight="1" thickBot="1"/>
    <row r="18912" ht="18.75" customHeight="1" thickBot="1"/>
    <row r="18914" ht="18.75" customHeight="1" thickBot="1"/>
    <row r="18916" ht="18.75" customHeight="1" thickBot="1"/>
    <row r="18918" ht="18.75" customHeight="1" thickBot="1"/>
    <row r="18920" ht="18.75" customHeight="1" thickBot="1"/>
    <row r="18922" ht="18.75" customHeight="1" thickBot="1"/>
    <row r="18924" ht="18.75" customHeight="1" thickBot="1"/>
    <row r="18926" ht="18.75" customHeight="1" thickBot="1"/>
    <row r="18928" ht="18.75" customHeight="1" thickBot="1"/>
    <row r="18930" ht="18.75" customHeight="1" thickBot="1"/>
    <row r="18932" ht="18.75" customHeight="1" thickBot="1"/>
    <row r="18934" ht="18.75" customHeight="1" thickBot="1"/>
    <row r="18936" ht="18.75" customHeight="1" thickBot="1"/>
    <row r="18938" ht="18.75" customHeight="1" thickBot="1"/>
    <row r="18940" ht="18.75" customHeight="1" thickBot="1"/>
    <row r="18942" ht="18.75" customHeight="1" thickBot="1"/>
    <row r="18944" ht="18.75" customHeight="1" thickBot="1"/>
    <row r="18946" ht="18.75" customHeight="1" thickBot="1"/>
    <row r="18948" ht="18.75" customHeight="1" thickBot="1"/>
    <row r="18950" ht="18.75" customHeight="1" thickBot="1"/>
    <row r="18952" ht="18.75" customHeight="1" thickBot="1"/>
    <row r="18954" ht="18.75" customHeight="1" thickBot="1"/>
    <row r="18956" ht="18.75" customHeight="1" thickBot="1"/>
    <row r="18958" ht="18.75" customHeight="1" thickBot="1"/>
    <row r="18960" ht="18.75" customHeight="1" thickBot="1"/>
    <row r="18962" ht="18.75" customHeight="1" thickBot="1"/>
    <row r="18964" ht="18.75" customHeight="1" thickBot="1"/>
    <row r="18966" ht="18.75" customHeight="1" thickBot="1"/>
    <row r="18968" ht="18.75" customHeight="1" thickBot="1"/>
    <row r="18970" ht="18.75" customHeight="1" thickBot="1"/>
    <row r="18972" ht="18.75" customHeight="1" thickBot="1"/>
    <row r="18974" ht="18.75" customHeight="1" thickBot="1"/>
    <row r="18976" ht="18.75" customHeight="1" thickBot="1"/>
    <row r="18978" ht="18.75" customHeight="1" thickBot="1"/>
    <row r="18980" ht="18.75" customHeight="1" thickBot="1"/>
    <row r="18982" ht="18.75" customHeight="1" thickBot="1"/>
    <row r="18984" ht="18.75" customHeight="1" thickBot="1"/>
    <row r="18986" ht="18.75" customHeight="1" thickBot="1"/>
    <row r="18988" ht="18.75" customHeight="1" thickBot="1"/>
    <row r="18990" ht="18.75" customHeight="1" thickBot="1"/>
    <row r="18992" ht="18.75" customHeight="1" thickBot="1"/>
    <row r="18994" ht="18.75" customHeight="1" thickBot="1"/>
    <row r="18996" ht="18.75" customHeight="1" thickBot="1"/>
    <row r="18998" ht="18.75" customHeight="1" thickBot="1"/>
    <row r="19000" ht="18.75" customHeight="1" thickBot="1"/>
    <row r="19002" ht="18.75" customHeight="1" thickBot="1"/>
    <row r="19004" ht="18.75" customHeight="1" thickBot="1"/>
    <row r="19006" ht="18.75" customHeight="1" thickBot="1"/>
    <row r="19008" ht="18.75" customHeight="1" thickBot="1"/>
    <row r="19010" ht="18.75" customHeight="1" thickBot="1"/>
    <row r="19012" ht="18.75" customHeight="1" thickBot="1"/>
    <row r="19014" ht="18.75" customHeight="1" thickBot="1"/>
    <row r="19016" ht="18.75" customHeight="1" thickBot="1"/>
    <row r="19018" ht="18.75" customHeight="1" thickBot="1"/>
    <row r="19020" ht="18.75" customHeight="1" thickBot="1"/>
    <row r="19022" ht="18.75" customHeight="1" thickBot="1"/>
    <row r="19024" ht="18.75" customHeight="1" thickBot="1"/>
    <row r="19026" ht="18.75" customHeight="1" thickBot="1"/>
    <row r="19028" ht="18.75" customHeight="1" thickBot="1"/>
    <row r="19030" ht="18.75" customHeight="1" thickBot="1"/>
    <row r="19032" ht="18.75" customHeight="1" thickBot="1"/>
    <row r="19034" ht="18.75" customHeight="1" thickBot="1"/>
    <row r="19036" ht="18.75" customHeight="1" thickBot="1"/>
    <row r="19038" ht="18.75" customHeight="1" thickBot="1"/>
    <row r="19040" ht="18.75" customHeight="1" thickBot="1"/>
    <row r="19042" ht="18.75" customHeight="1" thickBot="1"/>
    <row r="19044" ht="18.75" customHeight="1" thickBot="1"/>
    <row r="19046" ht="18.75" customHeight="1" thickBot="1"/>
    <row r="19048" ht="18.75" customHeight="1" thickBot="1"/>
    <row r="19050" ht="18.75" customHeight="1" thickBot="1"/>
    <row r="19052" ht="18.75" customHeight="1" thickBot="1"/>
    <row r="19054" ht="18.75" customHeight="1" thickBot="1"/>
    <row r="19056" ht="18.75" customHeight="1" thickBot="1"/>
    <row r="19058" ht="18.75" customHeight="1" thickBot="1"/>
    <row r="19060" ht="18.75" customHeight="1" thickBot="1"/>
    <row r="19062" ht="18.75" customHeight="1" thickBot="1"/>
    <row r="19064" ht="18.75" customHeight="1" thickBot="1"/>
    <row r="19066" ht="18.75" customHeight="1" thickBot="1"/>
    <row r="19068" ht="18.75" customHeight="1" thickBot="1"/>
    <row r="19070" ht="18.75" customHeight="1" thickBot="1"/>
    <row r="19072" ht="18.75" customHeight="1" thickBot="1"/>
    <row r="19074" ht="18.75" customHeight="1" thickBot="1"/>
    <row r="19076" ht="18.75" customHeight="1" thickBot="1"/>
    <row r="19078" ht="18.75" customHeight="1" thickBot="1"/>
    <row r="19080" ht="18.75" customHeight="1" thickBot="1"/>
    <row r="19082" ht="18.75" customHeight="1" thickBot="1"/>
    <row r="19084" ht="18.75" customHeight="1" thickBot="1"/>
    <row r="19086" ht="18.75" customHeight="1" thickBot="1"/>
    <row r="19088" ht="18.75" customHeight="1" thickBot="1"/>
    <row r="19090" ht="18.75" customHeight="1" thickBot="1"/>
    <row r="19092" ht="18.75" customHeight="1" thickBot="1"/>
    <row r="19094" ht="18.75" customHeight="1" thickBot="1"/>
    <row r="19096" ht="18.75" customHeight="1" thickBot="1"/>
    <row r="19098" ht="18.75" customHeight="1" thickBot="1"/>
    <row r="19100" ht="18.75" customHeight="1" thickBot="1"/>
    <row r="19102" ht="18.75" customHeight="1" thickBot="1"/>
    <row r="19104" ht="18.75" customHeight="1" thickBot="1"/>
    <row r="19106" ht="18.75" customHeight="1" thickBot="1"/>
    <row r="19108" ht="18.75" customHeight="1" thickBot="1"/>
    <row r="19110" ht="18.75" customHeight="1" thickBot="1"/>
    <row r="19112" ht="18.75" customHeight="1" thickBot="1"/>
    <row r="19114" ht="18.75" customHeight="1" thickBot="1"/>
    <row r="19116" ht="18.75" customHeight="1" thickBot="1"/>
    <row r="19118" ht="18.75" customHeight="1" thickBot="1"/>
    <row r="19120" ht="18.75" customHeight="1" thickBot="1"/>
    <row r="19122" ht="18.75" customHeight="1" thickBot="1"/>
    <row r="19124" ht="18.75" customHeight="1" thickBot="1"/>
    <row r="19126" ht="18.75" customHeight="1" thickBot="1"/>
    <row r="19128" ht="18.75" customHeight="1" thickBot="1"/>
    <row r="19130" ht="18.75" customHeight="1" thickBot="1"/>
    <row r="19132" ht="18.75" customHeight="1" thickBot="1"/>
    <row r="19134" ht="18.75" customHeight="1" thickBot="1"/>
    <row r="19136" ht="18.75" customHeight="1" thickBot="1"/>
    <row r="19138" ht="18.75" customHeight="1" thickBot="1"/>
    <row r="19140" ht="18.75" customHeight="1" thickBot="1"/>
    <row r="19142" ht="18.75" customHeight="1" thickBot="1"/>
    <row r="19144" ht="18.75" customHeight="1" thickBot="1"/>
    <row r="19146" ht="18.75" customHeight="1" thickBot="1"/>
    <row r="19148" ht="18.75" customHeight="1" thickBot="1"/>
    <row r="19150" ht="18.75" customHeight="1" thickBot="1"/>
    <row r="19152" ht="18.75" customHeight="1" thickBot="1"/>
    <row r="19154" ht="18.75" customHeight="1" thickBot="1"/>
    <row r="19156" ht="18.75" customHeight="1" thickBot="1"/>
    <row r="19158" ht="18.75" customHeight="1" thickBot="1"/>
    <row r="19160" ht="18.75" customHeight="1" thickBot="1"/>
    <row r="19162" ht="18.75" customHeight="1" thickBot="1"/>
    <row r="19164" ht="18.75" customHeight="1" thickBot="1"/>
    <row r="19166" ht="18.75" customHeight="1" thickBot="1"/>
    <row r="19168" ht="18.75" customHeight="1" thickBot="1"/>
    <row r="19170" ht="18.75" customHeight="1" thickBot="1"/>
    <row r="19172" ht="18.75" customHeight="1" thickBot="1"/>
    <row r="19174" ht="18.75" customHeight="1" thickBot="1"/>
    <row r="19176" ht="18.75" customHeight="1" thickBot="1"/>
    <row r="19178" ht="18.75" customHeight="1" thickBot="1"/>
    <row r="19180" ht="18.75" customHeight="1" thickBot="1"/>
    <row r="19182" ht="18.75" customHeight="1" thickBot="1"/>
    <row r="19184" ht="18.75" customHeight="1" thickBot="1"/>
    <row r="19186" ht="18.75" customHeight="1" thickBot="1"/>
    <row r="19188" ht="18.75" customHeight="1" thickBot="1"/>
    <row r="19190" ht="18.75" customHeight="1" thickBot="1"/>
    <row r="19192" ht="18.75" customHeight="1" thickBot="1"/>
    <row r="19194" ht="18.75" customHeight="1" thickBot="1"/>
    <row r="19196" ht="18.75" customHeight="1" thickBot="1"/>
    <row r="19198" ht="18.75" customHeight="1" thickBot="1"/>
    <row r="19200" ht="18.75" customHeight="1" thickBot="1"/>
    <row r="19202" ht="18.75" customHeight="1" thickBot="1"/>
    <row r="19204" ht="18.75" customHeight="1" thickBot="1"/>
    <row r="19206" ht="18.75" customHeight="1" thickBot="1"/>
    <row r="19208" ht="18.75" customHeight="1" thickBot="1"/>
    <row r="19210" ht="18.75" customHeight="1" thickBot="1"/>
    <row r="19212" ht="18.75" customHeight="1" thickBot="1"/>
    <row r="19214" ht="18.75" customHeight="1" thickBot="1"/>
    <row r="19216" ht="18.75" customHeight="1" thickBot="1"/>
    <row r="19218" ht="18.75" customHeight="1" thickBot="1"/>
    <row r="19220" ht="18.75" customHeight="1" thickBot="1"/>
    <row r="19222" ht="18.75" customHeight="1" thickBot="1"/>
    <row r="19224" ht="18.75" customHeight="1" thickBot="1"/>
    <row r="19226" ht="18.75" customHeight="1" thickBot="1"/>
    <row r="19228" ht="18.75" customHeight="1" thickBot="1"/>
    <row r="19230" ht="18.75" customHeight="1" thickBot="1"/>
    <row r="19232" ht="18.75" customHeight="1" thickBot="1"/>
    <row r="19234" ht="18.75" customHeight="1" thickBot="1"/>
    <row r="19236" ht="18.75" customHeight="1" thickBot="1"/>
    <row r="19238" ht="18.75" customHeight="1" thickBot="1"/>
    <row r="19240" ht="18.75" customHeight="1" thickBot="1"/>
    <row r="19242" ht="18.75" customHeight="1" thickBot="1"/>
    <row r="19244" ht="18.75" customHeight="1" thickBot="1"/>
    <row r="19246" ht="18.75" customHeight="1" thickBot="1"/>
    <row r="19248" ht="18.75" customHeight="1" thickBot="1"/>
    <row r="19250" ht="18.75" customHeight="1" thickBot="1"/>
    <row r="19252" ht="18.75" customHeight="1" thickBot="1"/>
    <row r="19254" ht="18.75" customHeight="1" thickBot="1"/>
    <row r="19256" ht="18.75" customHeight="1" thickBot="1"/>
    <row r="19258" ht="18.75" customHeight="1" thickBot="1"/>
    <row r="19260" ht="18.75" customHeight="1" thickBot="1"/>
    <row r="19262" ht="18.75" customHeight="1" thickBot="1"/>
    <row r="19264" ht="18.75" customHeight="1" thickBot="1"/>
    <row r="19266" ht="18.75" customHeight="1" thickBot="1"/>
    <row r="19268" ht="18.75" customHeight="1" thickBot="1"/>
    <row r="19270" ht="18.75" customHeight="1" thickBot="1"/>
    <row r="19272" ht="18.75" customHeight="1" thickBot="1"/>
    <row r="19274" ht="18.75" customHeight="1" thickBot="1"/>
    <row r="19276" ht="18.75" customHeight="1" thickBot="1"/>
    <row r="19278" ht="18.75" customHeight="1" thickBot="1"/>
    <row r="19280" ht="18.75" customHeight="1" thickBot="1"/>
    <row r="19282" ht="18.75" customHeight="1" thickBot="1"/>
    <row r="19284" ht="18.75" customHeight="1" thickBot="1"/>
    <row r="19286" ht="18.75" customHeight="1" thickBot="1"/>
    <row r="19288" ht="18.75" customHeight="1" thickBot="1"/>
    <row r="19290" ht="18.75" customHeight="1" thickBot="1"/>
    <row r="19292" ht="18.75" customHeight="1" thickBot="1"/>
    <row r="19294" ht="18.75" customHeight="1" thickBot="1"/>
    <row r="19296" ht="18.75" customHeight="1" thickBot="1"/>
    <row r="19298" ht="18.75" customHeight="1" thickBot="1"/>
    <row r="19300" ht="18.75" customHeight="1" thickBot="1"/>
    <row r="19302" ht="18.75" customHeight="1" thickBot="1"/>
    <row r="19304" ht="18.75" customHeight="1" thickBot="1"/>
    <row r="19306" ht="18.75" customHeight="1" thickBot="1"/>
    <row r="19308" ht="18.75" customHeight="1" thickBot="1"/>
    <row r="19310" ht="18.75" customHeight="1" thickBot="1"/>
    <row r="19312" ht="18.75" customHeight="1" thickBot="1"/>
    <row r="19314" ht="18.75" customHeight="1" thickBot="1"/>
    <row r="19316" ht="18.75" customHeight="1" thickBot="1"/>
    <row r="19318" ht="18.75" customHeight="1" thickBot="1"/>
    <row r="19320" ht="18.75" customHeight="1" thickBot="1"/>
    <row r="19322" ht="18.75" customHeight="1" thickBot="1"/>
    <row r="19324" ht="18.75" customHeight="1" thickBot="1"/>
    <row r="19326" ht="18.75" customHeight="1" thickBot="1"/>
    <row r="19328" ht="18.75" customHeight="1" thickBot="1"/>
    <row r="19330" ht="18.75" customHeight="1" thickBot="1"/>
    <row r="19332" ht="18.75" customHeight="1" thickBot="1"/>
    <row r="19334" ht="18.75" customHeight="1" thickBot="1"/>
    <row r="19336" ht="18.75" customHeight="1" thickBot="1"/>
    <row r="19338" ht="18.75" customHeight="1" thickBot="1"/>
    <row r="19340" ht="18.75" customHeight="1" thickBot="1"/>
    <row r="19342" ht="18.75" customHeight="1" thickBot="1"/>
    <row r="19344" ht="18.75" customHeight="1" thickBot="1"/>
    <row r="19346" ht="18.75" customHeight="1" thickBot="1"/>
    <row r="19348" ht="18.75" customHeight="1" thickBot="1"/>
    <row r="19350" ht="18.75" customHeight="1" thickBot="1"/>
    <row r="19352" ht="18.75" customHeight="1" thickBot="1"/>
    <row r="19354" ht="18.75" customHeight="1" thickBot="1"/>
    <row r="19356" ht="18.75" customHeight="1" thickBot="1"/>
    <row r="19358" ht="18.75" customHeight="1" thickBot="1"/>
    <row r="19360" ht="18.75" customHeight="1" thickBot="1"/>
    <row r="19362" ht="18.75" customHeight="1" thickBot="1"/>
    <row r="19364" ht="18.75" customHeight="1" thickBot="1"/>
    <row r="19366" ht="18.75" customHeight="1" thickBot="1"/>
    <row r="19368" ht="18.75" customHeight="1" thickBot="1"/>
    <row r="19370" ht="18.75" customHeight="1" thickBot="1"/>
    <row r="19372" ht="18.75" customHeight="1" thickBot="1"/>
    <row r="19374" ht="18.75" customHeight="1" thickBot="1"/>
    <row r="19376" ht="18.75" customHeight="1" thickBot="1"/>
    <row r="19378" ht="18.75" customHeight="1" thickBot="1"/>
    <row r="19380" ht="18.75" customHeight="1" thickBot="1"/>
    <row r="19382" ht="18.75" customHeight="1" thickBot="1"/>
    <row r="19384" ht="18.75" customHeight="1" thickBot="1"/>
    <row r="19386" ht="18.75" customHeight="1" thickBot="1"/>
    <row r="19388" ht="18.75" customHeight="1" thickBot="1"/>
    <row r="19390" ht="18.75" customHeight="1" thickBot="1"/>
    <row r="19392" ht="18.75" customHeight="1" thickBot="1"/>
    <row r="19394" ht="18.75" customHeight="1" thickBot="1"/>
    <row r="19396" ht="18.75" customHeight="1" thickBot="1"/>
    <row r="19398" ht="18.75" customHeight="1" thickBot="1"/>
    <row r="19400" ht="18.75" customHeight="1" thickBot="1"/>
    <row r="19402" ht="18.75" customHeight="1" thickBot="1"/>
    <row r="19404" ht="18.75" customHeight="1" thickBot="1"/>
    <row r="19406" ht="18.75" customHeight="1" thickBot="1"/>
    <row r="19408" ht="18.75" customHeight="1" thickBot="1"/>
    <row r="19410" ht="18.75" customHeight="1" thickBot="1"/>
    <row r="19412" ht="18.75" customHeight="1" thickBot="1"/>
    <row r="19414" ht="18.75" customHeight="1" thickBot="1"/>
    <row r="19416" ht="18.75" customHeight="1" thickBot="1"/>
    <row r="19418" ht="18.75" customHeight="1" thickBot="1"/>
    <row r="19420" ht="18.75" customHeight="1" thickBot="1"/>
    <row r="19422" ht="18.75" customHeight="1" thickBot="1"/>
    <row r="19424" ht="18.75" customHeight="1" thickBot="1"/>
    <row r="19426" ht="18.75" customHeight="1" thickBot="1"/>
    <row r="19428" ht="18.75" customHeight="1" thickBot="1"/>
    <row r="19430" ht="18.75" customHeight="1" thickBot="1"/>
    <row r="19432" ht="18.75" customHeight="1" thickBot="1"/>
    <row r="19434" ht="18.75" customHeight="1" thickBot="1"/>
    <row r="19436" ht="18.75" customHeight="1" thickBot="1"/>
    <row r="19438" ht="18.75" customHeight="1" thickBot="1"/>
    <row r="19440" ht="18.75" customHeight="1" thickBot="1"/>
    <row r="19442" ht="18.75" customHeight="1" thickBot="1"/>
    <row r="19444" ht="18.75" customHeight="1" thickBot="1"/>
    <row r="19446" ht="18.75" customHeight="1" thickBot="1"/>
    <row r="19448" ht="18.75" customHeight="1" thickBot="1"/>
    <row r="19450" ht="18.75" customHeight="1" thickBot="1"/>
    <row r="19452" ht="18.75" customHeight="1" thickBot="1"/>
    <row r="19454" ht="18.75" customHeight="1" thickBot="1"/>
    <row r="19456" ht="18.75" customHeight="1" thickBot="1"/>
    <row r="19458" ht="18.75" customHeight="1" thickBot="1"/>
    <row r="19460" ht="18.75" customHeight="1" thickBot="1"/>
    <row r="19462" ht="18.75" customHeight="1" thickBot="1"/>
    <row r="19464" ht="18.75" customHeight="1" thickBot="1"/>
    <row r="19466" ht="18.75" customHeight="1" thickBot="1"/>
    <row r="19468" ht="18.75" customHeight="1" thickBot="1"/>
    <row r="19470" ht="18.75" customHeight="1" thickBot="1"/>
    <row r="19472" ht="18.75" customHeight="1" thickBot="1"/>
    <row r="19474" ht="18.75" customHeight="1" thickBot="1"/>
    <row r="19476" ht="18.75" customHeight="1" thickBot="1"/>
    <row r="19478" ht="18.75" customHeight="1" thickBot="1"/>
    <row r="19480" ht="18.75" customHeight="1" thickBot="1"/>
    <row r="19482" ht="18.75" customHeight="1" thickBot="1"/>
    <row r="19484" ht="18.75" customHeight="1" thickBot="1"/>
    <row r="19486" ht="18.75" customHeight="1" thickBot="1"/>
    <row r="19488" ht="18.75" customHeight="1" thickBot="1"/>
    <row r="19490" ht="18.75" customHeight="1" thickBot="1"/>
    <row r="19492" ht="18.75" customHeight="1" thickBot="1"/>
    <row r="19494" ht="18.75" customHeight="1" thickBot="1"/>
    <row r="19496" ht="18.75" customHeight="1" thickBot="1"/>
    <row r="19498" ht="18.75" customHeight="1" thickBot="1"/>
    <row r="19500" ht="18.75" customHeight="1" thickBot="1"/>
    <row r="19502" ht="18.75" customHeight="1" thickBot="1"/>
    <row r="19504" ht="18.75" customHeight="1" thickBot="1"/>
    <row r="19506" ht="18.75" customHeight="1" thickBot="1"/>
    <row r="19508" ht="18.75" customHeight="1" thickBot="1"/>
    <row r="19510" ht="18.75" customHeight="1" thickBot="1"/>
    <row r="19512" ht="18.75" customHeight="1" thickBot="1"/>
    <row r="19514" ht="18.75" customHeight="1" thickBot="1"/>
    <row r="19516" ht="18.75" customHeight="1" thickBot="1"/>
    <row r="19518" ht="18.75" customHeight="1" thickBot="1"/>
    <row r="19520" ht="18.75" customHeight="1" thickBot="1"/>
    <row r="19522" ht="18.75" customHeight="1" thickBot="1"/>
    <row r="19524" ht="18.75" customHeight="1" thickBot="1"/>
    <row r="19526" ht="18.75" customHeight="1" thickBot="1"/>
    <row r="19528" ht="18.75" customHeight="1" thickBot="1"/>
    <row r="19530" ht="18.75" customHeight="1" thickBot="1"/>
    <row r="19532" ht="18.75" customHeight="1" thickBot="1"/>
    <row r="19534" ht="18.75" customHeight="1" thickBot="1"/>
    <row r="19536" ht="18.75" customHeight="1" thickBot="1"/>
    <row r="19538" ht="18.75" customHeight="1" thickBot="1"/>
    <row r="19540" ht="18.75" customHeight="1" thickBot="1"/>
    <row r="19542" ht="18.75" customHeight="1" thickBot="1"/>
    <row r="19544" ht="18.75" customHeight="1" thickBot="1"/>
    <row r="19546" ht="18.75" customHeight="1" thickBot="1"/>
    <row r="19548" ht="18.75" customHeight="1" thickBot="1"/>
    <row r="19550" ht="18.75" customHeight="1" thickBot="1"/>
    <row r="19552" ht="18.75" customHeight="1" thickBot="1"/>
    <row r="19554" ht="18.75" customHeight="1" thickBot="1"/>
    <row r="19556" ht="18.75" customHeight="1" thickBot="1"/>
    <row r="19558" ht="18.75" customHeight="1" thickBot="1"/>
    <row r="19560" ht="18.75" customHeight="1" thickBot="1"/>
    <row r="19562" ht="18.75" customHeight="1" thickBot="1"/>
    <row r="19564" ht="18.75" customHeight="1" thickBot="1"/>
    <row r="19566" ht="18.75" customHeight="1" thickBot="1"/>
    <row r="19568" ht="18.75" customHeight="1" thickBot="1"/>
    <row r="19570" ht="18.75" customHeight="1" thickBot="1"/>
    <row r="19572" ht="18.75" customHeight="1" thickBot="1"/>
    <row r="19574" ht="18.75" customHeight="1" thickBot="1"/>
    <row r="19576" ht="18.75" customHeight="1" thickBot="1"/>
    <row r="19578" ht="18.75" customHeight="1" thickBot="1"/>
    <row r="19580" ht="18.75" customHeight="1" thickBot="1"/>
    <row r="19582" ht="18.75" customHeight="1" thickBot="1"/>
    <row r="19584" ht="18.75" customHeight="1" thickBot="1"/>
    <row r="19586" ht="18.75" customHeight="1" thickBot="1"/>
    <row r="19588" ht="18.75" customHeight="1" thickBot="1"/>
    <row r="19590" ht="18.75" customHeight="1" thickBot="1"/>
    <row r="19592" ht="18.75" customHeight="1" thickBot="1"/>
    <row r="19594" ht="18.75" customHeight="1" thickBot="1"/>
    <row r="19596" ht="18.75" customHeight="1" thickBot="1"/>
    <row r="19598" ht="18.75" customHeight="1" thickBot="1"/>
    <row r="19600" ht="18.75" customHeight="1" thickBot="1"/>
    <row r="19602" ht="18.75" customHeight="1" thickBot="1"/>
    <row r="19604" ht="18.75" customHeight="1" thickBot="1"/>
    <row r="19606" ht="18.75" customHeight="1" thickBot="1"/>
    <row r="19608" ht="18.75" customHeight="1" thickBot="1"/>
    <row r="19610" ht="18.75" customHeight="1" thickBot="1"/>
    <row r="19612" ht="18.75" customHeight="1" thickBot="1"/>
    <row r="19614" ht="18.75" customHeight="1" thickBot="1"/>
    <row r="19616" ht="18.75" customHeight="1" thickBot="1"/>
    <row r="19618" ht="18.75" customHeight="1" thickBot="1"/>
    <row r="19620" ht="18.75" customHeight="1" thickBot="1"/>
    <row r="19622" ht="18.75" customHeight="1" thickBot="1"/>
    <row r="19624" ht="18.75" customHeight="1" thickBot="1"/>
    <row r="19626" ht="18.75" customHeight="1" thickBot="1"/>
    <row r="19628" ht="18.75" customHeight="1" thickBot="1"/>
    <row r="19630" ht="18.75" customHeight="1" thickBot="1"/>
    <row r="19632" ht="18.75" customHeight="1" thickBot="1"/>
    <row r="19634" ht="18.75" customHeight="1" thickBot="1"/>
    <row r="19636" ht="18.75" customHeight="1" thickBot="1"/>
    <row r="19638" ht="18.75" customHeight="1" thickBot="1"/>
    <row r="19640" ht="18.75" customHeight="1" thickBot="1"/>
    <row r="19642" ht="18.75" customHeight="1" thickBot="1"/>
    <row r="19644" ht="18.75" customHeight="1" thickBot="1"/>
    <row r="19646" ht="18.75" customHeight="1" thickBot="1"/>
    <row r="19648" ht="18.75" customHeight="1" thickBot="1"/>
    <row r="19650" ht="18.75" customHeight="1" thickBot="1"/>
    <row r="19652" ht="18.75" customHeight="1" thickBot="1"/>
    <row r="19654" ht="18.75" customHeight="1" thickBot="1"/>
    <row r="19656" ht="18.75" customHeight="1" thickBot="1"/>
    <row r="19658" ht="18.75" customHeight="1" thickBot="1"/>
    <row r="19660" ht="18.75" customHeight="1" thickBot="1"/>
    <row r="19662" ht="18.75" customHeight="1" thickBot="1"/>
    <row r="19664" ht="18.75" customHeight="1" thickBot="1"/>
    <row r="19666" ht="18.75" customHeight="1" thickBot="1"/>
    <row r="19668" ht="18.75" customHeight="1" thickBot="1"/>
    <row r="19670" ht="18.75" customHeight="1" thickBot="1"/>
    <row r="19672" ht="18.75" customHeight="1" thickBot="1"/>
    <row r="19674" ht="18.75" customHeight="1" thickBot="1"/>
    <row r="19676" ht="18.75" customHeight="1" thickBot="1"/>
    <row r="19678" ht="18.75" customHeight="1" thickBot="1"/>
    <row r="19680" ht="18.75" customHeight="1" thickBot="1"/>
    <row r="19682" ht="18.75" customHeight="1" thickBot="1"/>
    <row r="19684" ht="18.75" customHeight="1" thickBot="1"/>
    <row r="19686" ht="18.75" customHeight="1" thickBot="1"/>
    <row r="19688" ht="18.75" customHeight="1" thickBot="1"/>
    <row r="19690" ht="18.75" customHeight="1" thickBot="1"/>
    <row r="19692" ht="18.75" customHeight="1" thickBot="1"/>
    <row r="19694" ht="18.75" customHeight="1" thickBot="1"/>
    <row r="19696" ht="18.75" customHeight="1" thickBot="1"/>
    <row r="19698" ht="18.75" customHeight="1" thickBot="1"/>
    <row r="19700" ht="18.75" customHeight="1" thickBot="1"/>
    <row r="19702" ht="18.75" customHeight="1" thickBot="1"/>
    <row r="19704" ht="18.75" customHeight="1" thickBot="1"/>
    <row r="19706" ht="18.75" customHeight="1" thickBot="1"/>
    <row r="19708" ht="18.75" customHeight="1" thickBot="1"/>
    <row r="19710" ht="18.75" customHeight="1" thickBot="1"/>
    <row r="19712" ht="18.75" customHeight="1" thickBot="1"/>
    <row r="19714" ht="18.75" customHeight="1" thickBot="1"/>
    <row r="19716" ht="18.75" customHeight="1" thickBot="1"/>
    <row r="19718" ht="18.75" customHeight="1" thickBot="1"/>
    <row r="19720" ht="18.75" customHeight="1" thickBot="1"/>
    <row r="19722" ht="18.75" customHeight="1" thickBot="1"/>
    <row r="19724" ht="18.75" customHeight="1" thickBot="1"/>
    <row r="19726" ht="18.75" customHeight="1" thickBot="1"/>
    <row r="19728" ht="18.75" customHeight="1" thickBot="1"/>
    <row r="19730" ht="18.75" customHeight="1" thickBot="1"/>
    <row r="19732" ht="18.75" customHeight="1" thickBot="1"/>
    <row r="19734" ht="18.75" customHeight="1" thickBot="1"/>
    <row r="19736" ht="18.75" customHeight="1" thickBot="1"/>
    <row r="19738" ht="18.75" customHeight="1" thickBot="1"/>
    <row r="19740" ht="18.75" customHeight="1" thickBot="1"/>
    <row r="19742" ht="18.75" customHeight="1" thickBot="1"/>
    <row r="19744" ht="18.75" customHeight="1" thickBot="1"/>
    <row r="19746" ht="18.75" customHeight="1" thickBot="1"/>
    <row r="19748" ht="18.75" customHeight="1" thickBot="1"/>
    <row r="19750" ht="18.75" customHeight="1" thickBot="1"/>
    <row r="19752" ht="18.75" customHeight="1" thickBot="1"/>
    <row r="19754" ht="18.75" customHeight="1" thickBot="1"/>
    <row r="19756" ht="18.75" customHeight="1" thickBot="1"/>
    <row r="19758" ht="18.75" customHeight="1" thickBot="1"/>
    <row r="19760" ht="18.75" customHeight="1" thickBot="1"/>
    <row r="19762" ht="18.75" customHeight="1" thickBot="1"/>
    <row r="19764" ht="18.75" customHeight="1" thickBot="1"/>
    <row r="19766" ht="18.75" customHeight="1" thickBot="1"/>
    <row r="19768" ht="18.75" customHeight="1" thickBot="1"/>
    <row r="19770" ht="18.75" customHeight="1" thickBot="1"/>
    <row r="19772" ht="18.75" customHeight="1" thickBot="1"/>
    <row r="19774" ht="18.75" customHeight="1" thickBot="1"/>
    <row r="19776" ht="18.75" customHeight="1" thickBot="1"/>
    <row r="19778" ht="18.75" customHeight="1" thickBot="1"/>
    <row r="19780" ht="18.75" customHeight="1" thickBot="1"/>
    <row r="19782" ht="18.75" customHeight="1" thickBot="1"/>
    <row r="19784" ht="18.75" customHeight="1" thickBot="1"/>
    <row r="19786" ht="18.75" customHeight="1" thickBot="1"/>
    <row r="19788" ht="18.75" customHeight="1" thickBot="1"/>
    <row r="19790" ht="18.75" customHeight="1" thickBot="1"/>
    <row r="19792" ht="18.75" customHeight="1" thickBot="1"/>
    <row r="19794" ht="18.75" customHeight="1" thickBot="1"/>
    <row r="19796" ht="18.75" customHeight="1" thickBot="1"/>
    <row r="19798" ht="18.75" customHeight="1" thickBot="1"/>
    <row r="19800" ht="18.75" customHeight="1" thickBot="1"/>
    <row r="19802" ht="18.75" customHeight="1" thickBot="1"/>
    <row r="19804" ht="18.75" customHeight="1" thickBot="1"/>
    <row r="19806" ht="18.75" customHeight="1" thickBot="1"/>
    <row r="19808" ht="18.75" customHeight="1" thickBot="1"/>
    <row r="19810" ht="18.75" customHeight="1" thickBot="1"/>
    <row r="19812" ht="18.75" customHeight="1" thickBot="1"/>
    <row r="19814" ht="18.75" customHeight="1" thickBot="1"/>
    <row r="19816" ht="18.75" customHeight="1" thickBot="1"/>
    <row r="19818" ht="18.75" customHeight="1" thickBot="1"/>
    <row r="19820" ht="18.75" customHeight="1" thickBot="1"/>
    <row r="19822" ht="18.75" customHeight="1" thickBot="1"/>
    <row r="19824" ht="18.75" customHeight="1" thickBot="1"/>
    <row r="19826" ht="18.75" customHeight="1" thickBot="1"/>
    <row r="19828" ht="18.75" customHeight="1" thickBot="1"/>
    <row r="19830" ht="18.75" customHeight="1" thickBot="1"/>
    <row r="19832" ht="18.75" customHeight="1" thickBot="1"/>
    <row r="19834" ht="18.75" customHeight="1" thickBot="1"/>
    <row r="19836" ht="18.75" customHeight="1" thickBot="1"/>
    <row r="19838" ht="18.75" customHeight="1" thickBot="1"/>
    <row r="19840" ht="18.75" customHeight="1" thickBot="1"/>
    <row r="19842" ht="18.75" customHeight="1" thickBot="1"/>
    <row r="19844" ht="18.75" customHeight="1" thickBot="1"/>
    <row r="19846" ht="18.75" customHeight="1" thickBot="1"/>
    <row r="19848" ht="18.75" customHeight="1" thickBot="1"/>
    <row r="19850" ht="18.75" customHeight="1" thickBot="1"/>
    <row r="19852" ht="18.75" customHeight="1" thickBot="1"/>
    <row r="19854" ht="18.75" customHeight="1" thickBot="1"/>
    <row r="19856" ht="18.75" customHeight="1" thickBot="1"/>
    <row r="19858" ht="18.75" customHeight="1" thickBot="1"/>
    <row r="19860" ht="18.75" customHeight="1" thickBot="1"/>
    <row r="19862" ht="18.75" customHeight="1" thickBot="1"/>
    <row r="19864" ht="18.75" customHeight="1" thickBot="1"/>
    <row r="19866" ht="18.75" customHeight="1" thickBot="1"/>
    <row r="19868" ht="18.75" customHeight="1" thickBot="1"/>
    <row r="19870" ht="18.75" customHeight="1" thickBot="1"/>
    <row r="19872" ht="18.75" customHeight="1" thickBot="1"/>
    <row r="19874" ht="18.75" customHeight="1" thickBot="1"/>
    <row r="19876" ht="18.75" customHeight="1" thickBot="1"/>
    <row r="19878" ht="18.75" customHeight="1" thickBot="1"/>
    <row r="19880" ht="18.75" customHeight="1" thickBot="1"/>
    <row r="19882" ht="18.75" customHeight="1" thickBot="1"/>
    <row r="19884" ht="18.75" customHeight="1" thickBot="1"/>
    <row r="19886" ht="18.75" customHeight="1" thickBot="1"/>
    <row r="19888" ht="18.75" customHeight="1" thickBot="1"/>
    <row r="19890" ht="18.75" customHeight="1" thickBot="1"/>
    <row r="19892" ht="18.75" customHeight="1" thickBot="1"/>
    <row r="19894" ht="18.75" customHeight="1" thickBot="1"/>
    <row r="19896" ht="18.75" customHeight="1" thickBot="1"/>
    <row r="19898" ht="18.75" customHeight="1" thickBot="1"/>
    <row r="19900" ht="18.75" customHeight="1" thickBot="1"/>
    <row r="19902" ht="18.75" customHeight="1" thickBot="1"/>
    <row r="19904" ht="18.75" customHeight="1" thickBot="1"/>
    <row r="19906" ht="18.75" customHeight="1" thickBot="1"/>
    <row r="19908" ht="18.75" customHeight="1" thickBot="1"/>
    <row r="19910" ht="18.75" customHeight="1" thickBot="1"/>
    <row r="19912" ht="18.75" customHeight="1" thickBot="1"/>
    <row r="19914" ht="18.75" customHeight="1" thickBot="1"/>
    <row r="19916" ht="18.75" customHeight="1" thickBot="1"/>
    <row r="19918" ht="18.75" customHeight="1" thickBot="1"/>
    <row r="19920" ht="18.75" customHeight="1" thickBot="1"/>
    <row r="19922" ht="18.75" customHeight="1" thickBot="1"/>
    <row r="19924" ht="18.75" customHeight="1" thickBot="1"/>
    <row r="19926" ht="18.75" customHeight="1" thickBot="1"/>
    <row r="19928" ht="18.75" customHeight="1" thickBot="1"/>
    <row r="19930" ht="18.75" customHeight="1" thickBot="1"/>
    <row r="19932" ht="18.75" customHeight="1" thickBot="1"/>
    <row r="19934" ht="18.75" customHeight="1" thickBot="1"/>
    <row r="19936" ht="18.75" customHeight="1" thickBot="1"/>
    <row r="19938" ht="18.75" customHeight="1" thickBot="1"/>
    <row r="19940" ht="18.75" customHeight="1" thickBot="1"/>
    <row r="19942" ht="18.75" customHeight="1" thickBot="1"/>
    <row r="19944" ht="18.75" customHeight="1" thickBot="1"/>
    <row r="19946" ht="18.75" customHeight="1" thickBot="1"/>
    <row r="19948" ht="18.75" customHeight="1" thickBot="1"/>
    <row r="19950" ht="18.75" customHeight="1" thickBot="1"/>
    <row r="19952" ht="18.75" customHeight="1" thickBot="1"/>
    <row r="19954" ht="18.75" customHeight="1" thickBot="1"/>
    <row r="19956" ht="18.75" customHeight="1" thickBot="1"/>
    <row r="19958" ht="18.75" customHeight="1" thickBot="1"/>
    <row r="19960" ht="18.75" customHeight="1" thickBot="1"/>
    <row r="19962" ht="18.75" customHeight="1" thickBot="1"/>
    <row r="19964" ht="18.75" customHeight="1" thickBot="1"/>
    <row r="19966" ht="18.75" customHeight="1" thickBot="1"/>
    <row r="19968" ht="18.75" customHeight="1" thickBot="1"/>
    <row r="19970" ht="18.75" customHeight="1" thickBot="1"/>
    <row r="19972" ht="18.75" customHeight="1" thickBot="1"/>
    <row r="19974" ht="18.75" customHeight="1" thickBot="1"/>
    <row r="19976" ht="18.75" customHeight="1" thickBot="1"/>
    <row r="19978" ht="18.75" customHeight="1" thickBot="1"/>
    <row r="19980" ht="18.75" customHeight="1" thickBot="1"/>
    <row r="19982" ht="18.75" customHeight="1" thickBot="1"/>
    <row r="19984" ht="18.75" customHeight="1" thickBot="1"/>
    <row r="19986" ht="18.75" customHeight="1" thickBot="1"/>
    <row r="19988" ht="18.75" customHeight="1" thickBot="1"/>
    <row r="19990" ht="18.75" customHeight="1" thickBot="1"/>
    <row r="19992" ht="18.75" customHeight="1" thickBot="1"/>
    <row r="19994" ht="18.75" customHeight="1" thickBot="1"/>
    <row r="19996" ht="18.75" customHeight="1" thickBot="1"/>
    <row r="19998" ht="18.75" customHeight="1" thickBot="1"/>
    <row r="20000" ht="18.75" customHeight="1" thickBot="1"/>
    <row r="20002" ht="18.75" customHeight="1" thickBot="1"/>
    <row r="20004" ht="18.75" customHeight="1" thickBot="1"/>
    <row r="20006" ht="18.75" customHeight="1" thickBot="1"/>
    <row r="20008" ht="18.75" customHeight="1" thickBot="1"/>
    <row r="20010" ht="18.75" customHeight="1" thickBot="1"/>
    <row r="20012" ht="18.75" customHeight="1" thickBot="1"/>
    <row r="20014" ht="18.75" customHeight="1" thickBot="1"/>
    <row r="20016" ht="18.75" customHeight="1" thickBot="1"/>
    <row r="20018" ht="18.75" customHeight="1" thickBot="1"/>
    <row r="20020" ht="18.75" customHeight="1" thickBot="1"/>
    <row r="20022" ht="18.75" customHeight="1" thickBot="1"/>
    <row r="20024" ht="18.75" customHeight="1" thickBot="1"/>
    <row r="20026" ht="18.75" customHeight="1" thickBot="1"/>
    <row r="20028" ht="18.75" customHeight="1" thickBot="1"/>
    <row r="20030" ht="18.75" customHeight="1" thickBot="1"/>
    <row r="20032" ht="18.75" customHeight="1" thickBot="1"/>
    <row r="20034" ht="18.75" customHeight="1" thickBot="1"/>
    <row r="20036" ht="18.75" customHeight="1" thickBot="1"/>
    <row r="20038" ht="18.75" customHeight="1" thickBot="1"/>
    <row r="20040" ht="18.75" customHeight="1" thickBot="1"/>
    <row r="20042" ht="18.75" customHeight="1" thickBot="1"/>
    <row r="20044" ht="18.75" customHeight="1" thickBot="1"/>
    <row r="20046" ht="18.75" customHeight="1" thickBot="1"/>
    <row r="20048" ht="18.75" customHeight="1" thickBot="1"/>
    <row r="20050" ht="18.75" customHeight="1" thickBot="1"/>
    <row r="20052" ht="18.75" customHeight="1" thickBot="1"/>
    <row r="20054" ht="18.75" customHeight="1" thickBot="1"/>
    <row r="20056" ht="18.75" customHeight="1" thickBot="1"/>
    <row r="20058" ht="18.75" customHeight="1" thickBot="1"/>
    <row r="20060" ht="18.75" customHeight="1" thickBot="1"/>
    <row r="20062" ht="18.75" customHeight="1" thickBot="1"/>
    <row r="20064" ht="18.75" customHeight="1" thickBot="1"/>
    <row r="20066" ht="18.75" customHeight="1" thickBot="1"/>
    <row r="20068" ht="18.75" customHeight="1" thickBot="1"/>
    <row r="20070" ht="18.75" customHeight="1" thickBot="1"/>
    <row r="20072" ht="18.75" customHeight="1" thickBot="1"/>
    <row r="20074" ht="18.75" customHeight="1" thickBot="1"/>
    <row r="20076" ht="18.75" customHeight="1" thickBot="1"/>
    <row r="20078" ht="18.75" customHeight="1" thickBot="1"/>
    <row r="20080" ht="18.75" customHeight="1" thickBot="1"/>
    <row r="20082" ht="18.75" customHeight="1" thickBot="1"/>
    <row r="20084" ht="18.75" customHeight="1" thickBot="1"/>
    <row r="20086" ht="18.75" customHeight="1" thickBot="1"/>
    <row r="20088" ht="18.75" customHeight="1" thickBot="1"/>
    <row r="20090" ht="18.75" customHeight="1" thickBot="1"/>
    <row r="20092" ht="18.75" customHeight="1" thickBot="1"/>
    <row r="20094" ht="18.75" customHeight="1" thickBot="1"/>
    <row r="20096" ht="18.75" customHeight="1" thickBot="1"/>
    <row r="20098" ht="18.75" customHeight="1" thickBot="1"/>
    <row r="20100" ht="18.75" customHeight="1" thickBot="1"/>
    <row r="20102" ht="18.75" customHeight="1" thickBot="1"/>
    <row r="20104" ht="18.75" customHeight="1" thickBot="1"/>
    <row r="20106" ht="18.75" customHeight="1" thickBot="1"/>
    <row r="20108" ht="18.75" customHeight="1" thickBot="1"/>
    <row r="20110" ht="18.75" customHeight="1" thickBot="1"/>
    <row r="20112" ht="18.75" customHeight="1" thickBot="1"/>
    <row r="20114" ht="18.75" customHeight="1" thickBot="1"/>
    <row r="20116" ht="18.75" customHeight="1" thickBot="1"/>
    <row r="20118" ht="18.75" customHeight="1" thickBot="1"/>
    <row r="20120" ht="18.75" customHeight="1" thickBot="1"/>
    <row r="20122" ht="18.75" customHeight="1" thickBot="1"/>
    <row r="20124" ht="18.75" customHeight="1" thickBot="1"/>
    <row r="20126" ht="18.75" customHeight="1" thickBot="1"/>
    <row r="20128" ht="18.75" customHeight="1" thickBot="1"/>
    <row r="20130" ht="18.75" customHeight="1" thickBot="1"/>
    <row r="20132" ht="18.75" customHeight="1" thickBot="1"/>
    <row r="20134" ht="18.75" customHeight="1" thickBot="1"/>
    <row r="20136" ht="18.75" customHeight="1" thickBot="1"/>
    <row r="20138" ht="18.75" customHeight="1" thickBot="1"/>
    <row r="20140" ht="18.75" customHeight="1" thickBot="1"/>
    <row r="20142" ht="18.75" customHeight="1" thickBot="1"/>
    <row r="20144" ht="18.75" customHeight="1" thickBot="1"/>
    <row r="20146" ht="18.75" customHeight="1" thickBot="1"/>
    <row r="20148" ht="18.75" customHeight="1" thickBot="1"/>
    <row r="20150" ht="18.75" customHeight="1" thickBot="1"/>
    <row r="20152" ht="18.75" customHeight="1" thickBot="1"/>
    <row r="20154" ht="18.75" customHeight="1" thickBot="1"/>
    <row r="20156" ht="18.75" customHeight="1" thickBot="1"/>
    <row r="20158" ht="18.75" customHeight="1" thickBot="1"/>
    <row r="20160" ht="18.75" customHeight="1" thickBot="1"/>
    <row r="20162" ht="18.75" customHeight="1" thickBot="1"/>
    <row r="20164" ht="18.75" customHeight="1" thickBot="1"/>
    <row r="20166" ht="18.75" customHeight="1" thickBot="1"/>
    <row r="20168" ht="18.75" customHeight="1" thickBot="1"/>
    <row r="20170" ht="18.75" customHeight="1" thickBot="1"/>
    <row r="20172" ht="18.75" customHeight="1" thickBot="1"/>
    <row r="20174" ht="18.75" customHeight="1" thickBot="1"/>
    <row r="20176" ht="18.75" customHeight="1" thickBot="1"/>
    <row r="20178" ht="18.75" customHeight="1" thickBot="1"/>
    <row r="20180" ht="18.75" customHeight="1" thickBot="1"/>
    <row r="20182" ht="18.75" customHeight="1" thickBot="1"/>
    <row r="20184" ht="18.75" customHeight="1" thickBot="1"/>
    <row r="20186" ht="18.75" customHeight="1" thickBot="1"/>
    <row r="20188" ht="18.75" customHeight="1" thickBot="1"/>
    <row r="20190" ht="18.75" customHeight="1" thickBot="1"/>
    <row r="20192" ht="18.75" customHeight="1" thickBot="1"/>
    <row r="20194" ht="18.75" customHeight="1" thickBot="1"/>
    <row r="20196" ht="18.75" customHeight="1" thickBot="1"/>
    <row r="20198" ht="18.75" customHeight="1" thickBot="1"/>
    <row r="20200" ht="18.75" customHeight="1" thickBot="1"/>
    <row r="20202" ht="18.75" customHeight="1" thickBot="1"/>
    <row r="20204" ht="18.75" customHeight="1" thickBot="1"/>
    <row r="20206" ht="18.75" customHeight="1" thickBot="1"/>
    <row r="20208" ht="18.75" customHeight="1" thickBot="1"/>
    <row r="20210" ht="18.75" customHeight="1" thickBot="1"/>
    <row r="20212" ht="18.75" customHeight="1" thickBot="1"/>
    <row r="20214" ht="18.75" customHeight="1" thickBot="1"/>
    <row r="20216" ht="18.75" customHeight="1" thickBot="1"/>
    <row r="20218" ht="18.75" customHeight="1" thickBot="1"/>
    <row r="20220" ht="18.75" customHeight="1" thickBot="1"/>
    <row r="20222" ht="18.75" customHeight="1" thickBot="1"/>
    <row r="20224" ht="18.75" customHeight="1" thickBot="1"/>
    <row r="20226" ht="18.75" customHeight="1" thickBot="1"/>
    <row r="20228" ht="18.75" customHeight="1" thickBot="1"/>
    <row r="20230" ht="18.75" customHeight="1" thickBot="1"/>
    <row r="20232" ht="18.75" customHeight="1" thickBot="1"/>
    <row r="20234" ht="18.75" customHeight="1" thickBot="1"/>
    <row r="20236" ht="18.75" customHeight="1" thickBot="1"/>
    <row r="20238" ht="18.75" customHeight="1" thickBot="1"/>
    <row r="20240" ht="18.75" customHeight="1" thickBot="1"/>
    <row r="20242" ht="18.75" customHeight="1" thickBot="1"/>
    <row r="20244" ht="18.75" customHeight="1" thickBot="1"/>
    <row r="20246" ht="18.75" customHeight="1" thickBot="1"/>
    <row r="20248" ht="18.75" customHeight="1" thickBot="1"/>
    <row r="20250" ht="18.75" customHeight="1" thickBot="1"/>
    <row r="20252" ht="18.75" customHeight="1" thickBot="1"/>
    <row r="20254" ht="18.75" customHeight="1" thickBot="1"/>
    <row r="20256" ht="18.75" customHeight="1" thickBot="1"/>
    <row r="20258" ht="18.75" customHeight="1" thickBot="1"/>
    <row r="20260" ht="18.75" customHeight="1" thickBot="1"/>
    <row r="20262" ht="18.75" customHeight="1" thickBot="1"/>
    <row r="20264" ht="18.75" customHeight="1" thickBot="1"/>
    <row r="20266" ht="18.75" customHeight="1" thickBot="1"/>
    <row r="20268" ht="18.75" customHeight="1" thickBot="1"/>
    <row r="20270" ht="18.75" customHeight="1" thickBot="1"/>
    <row r="20272" ht="18.75" customHeight="1" thickBot="1"/>
    <row r="20274" ht="18.75" customHeight="1" thickBot="1"/>
    <row r="20276" ht="18.75" customHeight="1" thickBot="1"/>
    <row r="20278" ht="18.75" customHeight="1" thickBot="1"/>
    <row r="20280" ht="18.75" customHeight="1" thickBot="1"/>
    <row r="20282" ht="18.75" customHeight="1" thickBot="1"/>
    <row r="20284" ht="18.75" customHeight="1" thickBot="1"/>
    <row r="20286" ht="18.75" customHeight="1" thickBot="1"/>
    <row r="20288" ht="18.75" customHeight="1" thickBot="1"/>
    <row r="20290" ht="18.75" customHeight="1" thickBot="1"/>
    <row r="20292" ht="18.75" customHeight="1" thickBot="1"/>
    <row r="20294" ht="18.75" customHeight="1" thickBot="1"/>
    <row r="20296" ht="18.75" customHeight="1" thickBot="1"/>
    <row r="20298" ht="18.75" customHeight="1" thickBot="1"/>
    <row r="20300" ht="18.75" customHeight="1" thickBot="1"/>
    <row r="20302" ht="18.75" customHeight="1" thickBot="1"/>
    <row r="20304" ht="18.75" customHeight="1" thickBot="1"/>
    <row r="20306" ht="18.75" customHeight="1" thickBot="1"/>
    <row r="20308" ht="18.75" customHeight="1" thickBot="1"/>
    <row r="20310" ht="18.75" customHeight="1" thickBot="1"/>
    <row r="20312" ht="18.75" customHeight="1" thickBot="1"/>
    <row r="20314" ht="18.75" customHeight="1" thickBot="1"/>
    <row r="20316" ht="18.75" customHeight="1" thickBot="1"/>
    <row r="20318" ht="18.75" customHeight="1" thickBot="1"/>
    <row r="20320" ht="18.75" customHeight="1" thickBot="1"/>
    <row r="20322" ht="18.75" customHeight="1" thickBot="1"/>
    <row r="20324" ht="18.75" customHeight="1" thickBot="1"/>
    <row r="20326" ht="18.75" customHeight="1" thickBot="1"/>
    <row r="20328" ht="18.75" customHeight="1" thickBot="1"/>
    <row r="20330" ht="18.75" customHeight="1" thickBot="1"/>
    <row r="20332" ht="18.75" customHeight="1" thickBot="1"/>
    <row r="20334" ht="18.75" customHeight="1" thickBot="1"/>
    <row r="20336" ht="18.75" customHeight="1" thickBot="1"/>
    <row r="20338" ht="18.75" customHeight="1" thickBot="1"/>
    <row r="20340" ht="18.75" customHeight="1" thickBot="1"/>
    <row r="20342" ht="18.75" customHeight="1" thickBot="1"/>
    <row r="20344" ht="18.75" customHeight="1" thickBot="1"/>
    <row r="20346" ht="18.75" customHeight="1" thickBot="1"/>
    <row r="20348" ht="18.75" customHeight="1" thickBot="1"/>
    <row r="20350" ht="18.75" customHeight="1" thickBot="1"/>
    <row r="20352" ht="18.75" customHeight="1" thickBot="1"/>
    <row r="20354" ht="18.75" customHeight="1" thickBot="1"/>
    <row r="20356" ht="18.75" customHeight="1" thickBot="1"/>
    <row r="20358" ht="18.75" customHeight="1" thickBot="1"/>
    <row r="20360" ht="18.75" customHeight="1" thickBot="1"/>
    <row r="20362" ht="18.75" customHeight="1" thickBot="1"/>
    <row r="20364" ht="18.75" customHeight="1" thickBot="1"/>
    <row r="20366" ht="18.75" customHeight="1" thickBot="1"/>
    <row r="20368" ht="18.75" customHeight="1" thickBot="1"/>
    <row r="20370" ht="18.75" customHeight="1" thickBot="1"/>
    <row r="20372" ht="18.75" customHeight="1" thickBot="1"/>
    <row r="20374" ht="18.75" customHeight="1" thickBot="1"/>
    <row r="20376" ht="18.75" customHeight="1" thickBot="1"/>
    <row r="20378" ht="18.75" customHeight="1" thickBot="1"/>
    <row r="20380" ht="18.75" customHeight="1" thickBot="1"/>
    <row r="20382" ht="18.75" customHeight="1" thickBot="1"/>
    <row r="20384" ht="18.75" customHeight="1" thickBot="1"/>
    <row r="20386" ht="18.75" customHeight="1" thickBot="1"/>
    <row r="20388" ht="18.75" customHeight="1" thickBot="1"/>
    <row r="20390" ht="18.75" customHeight="1" thickBot="1"/>
    <row r="20392" ht="18.75" customHeight="1" thickBot="1"/>
    <row r="20394" ht="18.75" customHeight="1" thickBot="1"/>
    <row r="20396" ht="18.75" customHeight="1" thickBot="1"/>
    <row r="20398" ht="18.75" customHeight="1" thickBot="1"/>
    <row r="20400" ht="18.75" customHeight="1" thickBot="1"/>
    <row r="20402" ht="18.75" customHeight="1" thickBot="1"/>
    <row r="20404" ht="18.75" customHeight="1" thickBot="1"/>
    <row r="20406" ht="18.75" customHeight="1" thickBot="1"/>
    <row r="20408" ht="18.75" customHeight="1" thickBot="1"/>
    <row r="20410" ht="18.75" customHeight="1" thickBot="1"/>
    <row r="20412" ht="18.75" customHeight="1" thickBot="1"/>
    <row r="20414" ht="18.75" customHeight="1" thickBot="1"/>
    <row r="20416" ht="18.75" customHeight="1" thickBot="1"/>
    <row r="20418" ht="18.75" customHeight="1" thickBot="1"/>
    <row r="20420" ht="18.75" customHeight="1" thickBot="1"/>
    <row r="20422" ht="18.75" customHeight="1" thickBot="1"/>
    <row r="20424" ht="18.75" customHeight="1" thickBot="1"/>
    <row r="20426" ht="18.75" customHeight="1" thickBot="1"/>
    <row r="20428" ht="18.75" customHeight="1" thickBot="1"/>
    <row r="20430" ht="18.75" customHeight="1" thickBot="1"/>
    <row r="20432" ht="18.75" customHeight="1" thickBot="1"/>
    <row r="20434" ht="18.75" customHeight="1" thickBot="1"/>
    <row r="20436" ht="18.75" customHeight="1" thickBot="1"/>
    <row r="20438" ht="18.75" customHeight="1" thickBot="1"/>
    <row r="20440" ht="18.75" customHeight="1" thickBot="1"/>
    <row r="20442" ht="18.75" customHeight="1" thickBot="1"/>
    <row r="20444" ht="18.75" customHeight="1" thickBot="1"/>
    <row r="20446" ht="18.75" customHeight="1" thickBot="1"/>
    <row r="20448" ht="18.75" customHeight="1" thickBot="1"/>
    <row r="20450" ht="18.75" customHeight="1" thickBot="1"/>
    <row r="20452" ht="18.75" customHeight="1" thickBot="1"/>
    <row r="20454" ht="18.75" customHeight="1" thickBot="1"/>
    <row r="20456" ht="18.75" customHeight="1" thickBot="1"/>
    <row r="20458" ht="18.75" customHeight="1" thickBot="1"/>
    <row r="20460" ht="18.75" customHeight="1" thickBot="1"/>
    <row r="20462" ht="18.75" customHeight="1" thickBot="1"/>
    <row r="20464" ht="18.75" customHeight="1" thickBot="1"/>
    <row r="20466" ht="18.75" customHeight="1" thickBot="1"/>
    <row r="20468" ht="18.75" customHeight="1" thickBot="1"/>
    <row r="20470" ht="18.75" customHeight="1" thickBot="1"/>
    <row r="20472" ht="18.75" customHeight="1" thickBot="1"/>
    <row r="20474" ht="18.75" customHeight="1" thickBot="1"/>
    <row r="20476" ht="18.75" customHeight="1" thickBot="1"/>
    <row r="20478" ht="18.75" customHeight="1" thickBot="1"/>
    <row r="20480" ht="18.75" customHeight="1" thickBot="1"/>
    <row r="20482" ht="18.75" customHeight="1" thickBot="1"/>
    <row r="20484" ht="18.75" customHeight="1" thickBot="1"/>
    <row r="20486" ht="18.75" customHeight="1" thickBot="1"/>
    <row r="20488" ht="18.75" customHeight="1" thickBot="1"/>
    <row r="20490" ht="18.75" customHeight="1" thickBot="1"/>
    <row r="20492" ht="18.75" customHeight="1" thickBot="1"/>
    <row r="20494" ht="18.75" customHeight="1" thickBot="1"/>
    <row r="20496" ht="18.75" customHeight="1" thickBot="1"/>
    <row r="20498" ht="18.75" customHeight="1" thickBot="1"/>
    <row r="20500" ht="18.75" customHeight="1" thickBot="1"/>
    <row r="20502" ht="18.75" customHeight="1" thickBot="1"/>
    <row r="20504" ht="18.75" customHeight="1" thickBot="1"/>
    <row r="20506" ht="18.75" customHeight="1" thickBot="1"/>
    <row r="20508" ht="18.75" customHeight="1" thickBot="1"/>
    <row r="20510" ht="18.75" customHeight="1" thickBot="1"/>
    <row r="20512" ht="18.75" customHeight="1" thickBot="1"/>
    <row r="20514" ht="18.75" customHeight="1" thickBot="1"/>
    <row r="20516" ht="18.75" customHeight="1" thickBot="1"/>
    <row r="20518" ht="18.75" customHeight="1" thickBot="1"/>
    <row r="20520" ht="18.75" customHeight="1" thickBot="1"/>
    <row r="20522" ht="18.75" customHeight="1" thickBot="1"/>
    <row r="20524" ht="18.75" customHeight="1" thickBot="1"/>
    <row r="20526" ht="18.75" customHeight="1" thickBot="1"/>
    <row r="20528" ht="18.75" customHeight="1" thickBot="1"/>
    <row r="20530" ht="18.75" customHeight="1" thickBot="1"/>
    <row r="20532" ht="18.75" customHeight="1" thickBot="1"/>
    <row r="20534" ht="18.75" customHeight="1" thickBot="1"/>
    <row r="20536" ht="18.75" customHeight="1" thickBot="1"/>
    <row r="20538" ht="18.75" customHeight="1" thickBot="1"/>
    <row r="20540" ht="18.75" customHeight="1" thickBot="1"/>
    <row r="20542" ht="18.75" customHeight="1" thickBot="1"/>
    <row r="20544" ht="18.75" customHeight="1" thickBot="1"/>
    <row r="20546" ht="18.75" customHeight="1" thickBot="1"/>
    <row r="20548" ht="18.75" customHeight="1" thickBot="1"/>
    <row r="20550" ht="18.75" customHeight="1" thickBot="1"/>
    <row r="20552" ht="18.75" customHeight="1" thickBot="1"/>
    <row r="20554" ht="18.75" customHeight="1" thickBot="1"/>
    <row r="20556" ht="18.75" customHeight="1" thickBot="1"/>
    <row r="20558" ht="18.75" customHeight="1" thickBot="1"/>
    <row r="20560" ht="18.75" customHeight="1" thickBot="1"/>
    <row r="20562" ht="18.75" customHeight="1" thickBot="1"/>
    <row r="20564" ht="18.75" customHeight="1" thickBot="1"/>
    <row r="20566" ht="18.75" customHeight="1" thickBot="1"/>
    <row r="20568" ht="18.75" customHeight="1" thickBot="1"/>
    <row r="20570" ht="18.75" customHeight="1" thickBot="1"/>
    <row r="20572" ht="18.75" customHeight="1" thickBot="1"/>
    <row r="20574" ht="18.75" customHeight="1" thickBot="1"/>
    <row r="20576" ht="18.75" customHeight="1" thickBot="1"/>
    <row r="20578" ht="18.75" customHeight="1" thickBot="1"/>
    <row r="20580" ht="18.75" customHeight="1" thickBot="1"/>
    <row r="20582" ht="18.75" customHeight="1" thickBot="1"/>
    <row r="20584" ht="18.75" customHeight="1" thickBot="1"/>
    <row r="20586" ht="18.75" customHeight="1" thickBot="1"/>
    <row r="20588" ht="18.75" customHeight="1" thickBot="1"/>
    <row r="20590" ht="18.75" customHeight="1" thickBot="1"/>
    <row r="20592" ht="18.75" customHeight="1" thickBot="1"/>
    <row r="20594" ht="18.75" customHeight="1" thickBot="1"/>
    <row r="20596" ht="18.75" customHeight="1" thickBot="1"/>
    <row r="20598" ht="18.75" customHeight="1" thickBot="1"/>
    <row r="20600" ht="18.75" customHeight="1" thickBot="1"/>
    <row r="20602" ht="18.75" customHeight="1" thickBot="1"/>
    <row r="20604" ht="18.75" customHeight="1" thickBot="1"/>
    <row r="20606" ht="18.75" customHeight="1" thickBot="1"/>
    <row r="20608" ht="18.75" customHeight="1" thickBot="1"/>
    <row r="20610" ht="18.75" customHeight="1" thickBot="1"/>
    <row r="20612" ht="18.75" customHeight="1" thickBot="1"/>
    <row r="20614" ht="18.75" customHeight="1" thickBot="1"/>
    <row r="20616" ht="18.75" customHeight="1" thickBot="1"/>
    <row r="20618" ht="18.75" customHeight="1" thickBot="1"/>
    <row r="20620" ht="18.75" customHeight="1" thickBot="1"/>
    <row r="20622" ht="18.75" customHeight="1" thickBot="1"/>
    <row r="20624" ht="18.75" customHeight="1" thickBot="1"/>
    <row r="20626" ht="18.75" customHeight="1" thickBot="1"/>
    <row r="20628" ht="18.75" customHeight="1" thickBot="1"/>
    <row r="20630" ht="18.75" customHeight="1" thickBot="1"/>
    <row r="20632" ht="18.75" customHeight="1" thickBot="1"/>
    <row r="20634" ht="18.75" customHeight="1" thickBot="1"/>
    <row r="20636" ht="18.75" customHeight="1" thickBot="1"/>
    <row r="20638" ht="18.75" customHeight="1" thickBot="1"/>
    <row r="20640" ht="18.75" customHeight="1" thickBot="1"/>
    <row r="20642" ht="18.75" customHeight="1" thickBot="1"/>
    <row r="20644" ht="18.75" customHeight="1" thickBot="1"/>
    <row r="20646" ht="18.75" customHeight="1" thickBot="1"/>
    <row r="20648" ht="18.75" customHeight="1" thickBot="1"/>
    <row r="20650" ht="18.75" customHeight="1" thickBot="1"/>
    <row r="20652" ht="18.75" customHeight="1" thickBot="1"/>
    <row r="20654" ht="18.75" customHeight="1" thickBot="1"/>
    <row r="20656" ht="18.75" customHeight="1" thickBot="1"/>
    <row r="20658" ht="18.75" customHeight="1" thickBot="1"/>
    <row r="20660" ht="18.75" customHeight="1" thickBot="1"/>
    <row r="20662" ht="18.75" customHeight="1" thickBot="1"/>
    <row r="20664" ht="18.75" customHeight="1" thickBot="1"/>
    <row r="20666" ht="18.75" customHeight="1" thickBot="1"/>
    <row r="20668" ht="18.75" customHeight="1" thickBot="1"/>
    <row r="20670" ht="18.75" customHeight="1" thickBot="1"/>
    <row r="20672" ht="18.75" customHeight="1" thickBot="1"/>
    <row r="20674" ht="18.75" customHeight="1" thickBot="1"/>
    <row r="20676" ht="18.75" customHeight="1" thickBot="1"/>
    <row r="20678" ht="18.75" customHeight="1" thickBot="1"/>
    <row r="20680" ht="18.75" customHeight="1" thickBot="1"/>
    <row r="20682" ht="18.75" customHeight="1" thickBot="1"/>
    <row r="20684" ht="18.75" customHeight="1" thickBot="1"/>
    <row r="20686" ht="18.75" customHeight="1" thickBot="1"/>
    <row r="20688" ht="18.75" customHeight="1" thickBot="1"/>
    <row r="20690" ht="18.75" customHeight="1" thickBot="1"/>
    <row r="20692" ht="18.75" customHeight="1" thickBot="1"/>
    <row r="20694" ht="18.75" customHeight="1" thickBot="1"/>
    <row r="20696" ht="18.75" customHeight="1" thickBot="1"/>
    <row r="20698" ht="18.75" customHeight="1" thickBot="1"/>
    <row r="20700" ht="18.75" customHeight="1" thickBot="1"/>
    <row r="20702" ht="18.75" customHeight="1" thickBot="1"/>
    <row r="20704" ht="18.75" customHeight="1" thickBot="1"/>
    <row r="20706" ht="18.75" customHeight="1" thickBot="1"/>
    <row r="20708" ht="18.75" customHeight="1" thickBot="1"/>
    <row r="20710" ht="18.75" customHeight="1" thickBot="1"/>
    <row r="20712" ht="18.75" customHeight="1" thickBot="1"/>
    <row r="20714" ht="18.75" customHeight="1" thickBot="1"/>
    <row r="20716" ht="18.75" customHeight="1" thickBot="1"/>
    <row r="20718" ht="18.75" customHeight="1" thickBot="1"/>
    <row r="20720" ht="18.75" customHeight="1" thickBot="1"/>
    <row r="20722" ht="18.75" customHeight="1" thickBot="1"/>
    <row r="20724" ht="18.75" customHeight="1" thickBot="1"/>
    <row r="20726" ht="18.75" customHeight="1" thickBot="1"/>
    <row r="20728" ht="18.75" customHeight="1" thickBot="1"/>
    <row r="20730" ht="18.75" customHeight="1" thickBot="1"/>
    <row r="20732" ht="18.75" customHeight="1" thickBot="1"/>
    <row r="20734" ht="18.75" customHeight="1" thickBot="1"/>
    <row r="20736" ht="18.75" customHeight="1" thickBot="1"/>
    <row r="20738" ht="18.75" customHeight="1" thickBot="1"/>
    <row r="20740" ht="18.75" customHeight="1" thickBot="1"/>
    <row r="20742" ht="18.75" customHeight="1" thickBot="1"/>
    <row r="20744" ht="18.75" customHeight="1" thickBot="1"/>
    <row r="20746" ht="18.75" customHeight="1" thickBot="1"/>
    <row r="20748" ht="18.75" customHeight="1" thickBot="1"/>
    <row r="20750" ht="18.75" customHeight="1" thickBot="1"/>
    <row r="20752" ht="18.75" customHeight="1" thickBot="1"/>
    <row r="20754" ht="18.75" customHeight="1" thickBot="1"/>
    <row r="20756" ht="18.75" customHeight="1" thickBot="1"/>
    <row r="20758" ht="18.75" customHeight="1" thickBot="1"/>
    <row r="20760" ht="18.75" customHeight="1" thickBot="1"/>
    <row r="20762" ht="18.75" customHeight="1" thickBot="1"/>
    <row r="20764" ht="18.75" customHeight="1" thickBot="1"/>
    <row r="20766" ht="18.75" customHeight="1" thickBot="1"/>
    <row r="20768" ht="18.75" customHeight="1" thickBot="1"/>
    <row r="20770" ht="18.75" customHeight="1" thickBot="1"/>
    <row r="20772" ht="18.75" customHeight="1" thickBot="1"/>
    <row r="20774" ht="18.75" customHeight="1" thickBot="1"/>
    <row r="20776" ht="18.75" customHeight="1" thickBot="1"/>
    <row r="20778" ht="18.75" customHeight="1" thickBot="1"/>
    <row r="20780" ht="18.75" customHeight="1" thickBot="1"/>
    <row r="20782" ht="18.75" customHeight="1" thickBot="1"/>
    <row r="20784" ht="18.75" customHeight="1" thickBot="1"/>
    <row r="20786" ht="18.75" customHeight="1" thickBot="1"/>
    <row r="20788" ht="18.75" customHeight="1" thickBot="1"/>
    <row r="20790" ht="18.75" customHeight="1" thickBot="1"/>
    <row r="20792" ht="18.75" customHeight="1" thickBot="1"/>
    <row r="20794" ht="18.75" customHeight="1" thickBot="1"/>
    <row r="20796" ht="18.75" customHeight="1" thickBot="1"/>
    <row r="20798" ht="18.75" customHeight="1" thickBot="1"/>
    <row r="20800" ht="18.75" customHeight="1" thickBot="1"/>
    <row r="20802" ht="18.75" customHeight="1" thickBot="1"/>
    <row r="20804" ht="18.75" customHeight="1" thickBot="1"/>
    <row r="20806" ht="18.75" customHeight="1" thickBot="1"/>
    <row r="20808" ht="18.75" customHeight="1" thickBot="1"/>
    <row r="20810" ht="18.75" customHeight="1" thickBot="1"/>
    <row r="20812" ht="18.75" customHeight="1" thickBot="1"/>
    <row r="20814" ht="18.75" customHeight="1" thickBot="1"/>
    <row r="20816" ht="18.75" customHeight="1" thickBot="1"/>
    <row r="20818" ht="18.75" customHeight="1" thickBot="1"/>
    <row r="20820" ht="18.75" customHeight="1" thickBot="1"/>
    <row r="20822" ht="18.75" customHeight="1" thickBot="1"/>
    <row r="20824" ht="18.75" customHeight="1" thickBot="1"/>
    <row r="20826" ht="18.75" customHeight="1" thickBot="1"/>
    <row r="20828" ht="18.75" customHeight="1" thickBot="1"/>
    <row r="20830" ht="18.75" customHeight="1" thickBot="1"/>
    <row r="20832" ht="18.75" customHeight="1" thickBot="1"/>
    <row r="20834" ht="18.75" customHeight="1" thickBot="1"/>
    <row r="20836" ht="18.75" customHeight="1" thickBot="1"/>
    <row r="20838" ht="18.75" customHeight="1" thickBot="1"/>
    <row r="20840" ht="18.75" customHeight="1" thickBot="1"/>
    <row r="20842" ht="18.75" customHeight="1" thickBot="1"/>
    <row r="20844" ht="18.75" customHeight="1" thickBot="1"/>
    <row r="20846" ht="18.75" customHeight="1" thickBot="1"/>
    <row r="20848" ht="18.75" customHeight="1" thickBot="1"/>
    <row r="20850" ht="18.75" customHeight="1" thickBot="1"/>
    <row r="20852" ht="18.75" customHeight="1" thickBot="1"/>
    <row r="20854" ht="18.75" customHeight="1" thickBot="1"/>
    <row r="20856" ht="18.75" customHeight="1" thickBot="1"/>
    <row r="20858" ht="18.75" customHeight="1" thickBot="1"/>
    <row r="20860" ht="18.75" customHeight="1" thickBot="1"/>
    <row r="20862" ht="18.75" customHeight="1" thickBot="1"/>
    <row r="20864" ht="18.75" customHeight="1" thickBot="1"/>
    <row r="20866" ht="18.75" customHeight="1" thickBot="1"/>
    <row r="20868" ht="18.75" customHeight="1" thickBot="1"/>
    <row r="20870" ht="18.75" customHeight="1" thickBot="1"/>
    <row r="20872" ht="18.75" customHeight="1" thickBot="1"/>
    <row r="20874" ht="18.75" customHeight="1" thickBot="1"/>
    <row r="20876" ht="18.75" customHeight="1" thickBot="1"/>
    <row r="20878" ht="18.75" customHeight="1" thickBot="1"/>
    <row r="20880" ht="18.75" customHeight="1" thickBot="1"/>
    <row r="20882" ht="18.75" customHeight="1" thickBot="1"/>
    <row r="20884" ht="18.75" customHeight="1" thickBot="1"/>
    <row r="20886" ht="18.75" customHeight="1" thickBot="1"/>
    <row r="20888" ht="18.75" customHeight="1" thickBot="1"/>
    <row r="20890" ht="18.75" customHeight="1" thickBot="1"/>
    <row r="20892" ht="18.75" customHeight="1" thickBot="1"/>
    <row r="20894" ht="18.75" customHeight="1" thickBot="1"/>
    <row r="20896" ht="18.75" customHeight="1" thickBot="1"/>
    <row r="20898" ht="18.75" customHeight="1" thickBot="1"/>
    <row r="20900" ht="18.75" customHeight="1" thickBot="1"/>
    <row r="20902" ht="18.75" customHeight="1" thickBot="1"/>
    <row r="20904" ht="18.75" customHeight="1" thickBot="1"/>
    <row r="20906" ht="18.75" customHeight="1" thickBot="1"/>
    <row r="20908" ht="18.75" customHeight="1" thickBot="1"/>
    <row r="20910" ht="18.75" customHeight="1" thickBot="1"/>
    <row r="20912" ht="18.75" customHeight="1" thickBot="1"/>
    <row r="20914" ht="18.75" customHeight="1" thickBot="1"/>
    <row r="20916" ht="18.75" customHeight="1" thickBot="1"/>
    <row r="20918" ht="18.75" customHeight="1" thickBot="1"/>
    <row r="20920" ht="18.75" customHeight="1" thickBot="1"/>
    <row r="20922" ht="18.75" customHeight="1" thickBot="1"/>
    <row r="20924" ht="18.75" customHeight="1" thickBot="1"/>
    <row r="20926" ht="18.75" customHeight="1" thickBot="1"/>
    <row r="20928" ht="18.75" customHeight="1" thickBot="1"/>
    <row r="20930" ht="18.75" customHeight="1" thickBot="1"/>
    <row r="20932" ht="18.75" customHeight="1" thickBot="1"/>
    <row r="20934" ht="18.75" customHeight="1" thickBot="1"/>
    <row r="20936" ht="18.75" customHeight="1" thickBot="1"/>
    <row r="20938" ht="18.75" customHeight="1" thickBot="1"/>
    <row r="20940" ht="18.75" customHeight="1" thickBot="1"/>
    <row r="20942" ht="18.75" customHeight="1" thickBot="1"/>
    <row r="20944" ht="18.75" customHeight="1" thickBot="1"/>
    <row r="20946" ht="18.75" customHeight="1" thickBot="1"/>
    <row r="20948" ht="18.75" customHeight="1" thickBot="1"/>
    <row r="20950" ht="18.75" customHeight="1" thickBot="1"/>
    <row r="20952" ht="18.75" customHeight="1" thickBot="1"/>
    <row r="20954" ht="18.75" customHeight="1" thickBot="1"/>
    <row r="20956" ht="18.75" customHeight="1" thickBot="1"/>
    <row r="20958" ht="18.75" customHeight="1" thickBot="1"/>
    <row r="20960" ht="18.75" customHeight="1" thickBot="1"/>
    <row r="20962" ht="18.75" customHeight="1" thickBot="1"/>
    <row r="20964" ht="18.75" customHeight="1" thickBot="1"/>
    <row r="20966" ht="18.75" customHeight="1" thickBot="1"/>
    <row r="20968" ht="18.75" customHeight="1" thickBot="1"/>
    <row r="20970" ht="18.75" customHeight="1" thickBot="1"/>
    <row r="20972" ht="18.75" customHeight="1" thickBot="1"/>
    <row r="20974" ht="18.75" customHeight="1" thickBot="1"/>
    <row r="20976" ht="18.75" customHeight="1" thickBot="1"/>
    <row r="20978" ht="18.75" customHeight="1" thickBot="1"/>
    <row r="20980" ht="18.75" customHeight="1" thickBot="1"/>
    <row r="20982" ht="18.75" customHeight="1" thickBot="1"/>
    <row r="20984" ht="18.75" customHeight="1" thickBot="1"/>
    <row r="20986" ht="18.75" customHeight="1" thickBot="1"/>
    <row r="20988" ht="18.75" customHeight="1" thickBot="1"/>
    <row r="20990" ht="18.75" customHeight="1" thickBot="1"/>
    <row r="20992" ht="18.75" customHeight="1" thickBot="1"/>
    <row r="20994" ht="18.75" customHeight="1" thickBot="1"/>
    <row r="20996" ht="18.75" customHeight="1" thickBot="1"/>
    <row r="20998" ht="18.75" customHeight="1" thickBot="1"/>
    <row r="21000" ht="18.75" customHeight="1" thickBot="1"/>
    <row r="21002" ht="18.75" customHeight="1" thickBot="1"/>
    <row r="21004" ht="18.75" customHeight="1" thickBot="1"/>
    <row r="21006" ht="18.75" customHeight="1" thickBot="1"/>
    <row r="21008" ht="18.75" customHeight="1" thickBot="1"/>
    <row r="21010" ht="18.75" customHeight="1" thickBot="1"/>
    <row r="21012" ht="18.75" customHeight="1" thickBot="1"/>
    <row r="21014" ht="18.75" customHeight="1" thickBot="1"/>
    <row r="21016" ht="18.75" customHeight="1" thickBot="1"/>
    <row r="21018" ht="18.75" customHeight="1" thickBot="1"/>
    <row r="21020" ht="18.75" customHeight="1" thickBot="1"/>
    <row r="21022" ht="18.75" customHeight="1" thickBot="1"/>
    <row r="21024" ht="18.75" customHeight="1" thickBot="1"/>
    <row r="21026" ht="18.75" customHeight="1" thickBot="1"/>
    <row r="21028" ht="18.75" customHeight="1" thickBot="1"/>
    <row r="21030" ht="18.75" customHeight="1" thickBot="1"/>
    <row r="21032" ht="18.75" customHeight="1" thickBot="1"/>
    <row r="21034" ht="18.75" customHeight="1" thickBot="1"/>
    <row r="21036" ht="18.75" customHeight="1" thickBot="1"/>
    <row r="21038" ht="18.75" customHeight="1" thickBot="1"/>
    <row r="21040" ht="18.75" customHeight="1" thickBot="1"/>
    <row r="21042" ht="18.75" customHeight="1" thickBot="1"/>
    <row r="21044" ht="18.75" customHeight="1" thickBot="1"/>
    <row r="21046" ht="18.75" customHeight="1" thickBot="1"/>
    <row r="21048" ht="18.75" customHeight="1" thickBot="1"/>
    <row r="21050" ht="18.75" customHeight="1" thickBot="1"/>
    <row r="21052" ht="18.75" customHeight="1" thickBot="1"/>
    <row r="21054" ht="18.75" customHeight="1" thickBot="1"/>
    <row r="21056" ht="18.75" customHeight="1" thickBot="1"/>
    <row r="21058" ht="18.75" customHeight="1" thickBot="1"/>
    <row r="21060" ht="18.75" customHeight="1" thickBot="1"/>
    <row r="21062" ht="18.75" customHeight="1" thickBot="1"/>
    <row r="21064" ht="18.75" customHeight="1" thickBot="1"/>
    <row r="21066" ht="18.75" customHeight="1" thickBot="1"/>
    <row r="21068" ht="18.75" customHeight="1" thickBot="1"/>
    <row r="21070" ht="18.75" customHeight="1" thickBot="1"/>
    <row r="21072" ht="18.75" customHeight="1" thickBot="1"/>
    <row r="21074" ht="18.75" customHeight="1" thickBot="1"/>
    <row r="21076" ht="18.75" customHeight="1" thickBot="1"/>
    <row r="21078" ht="18.75" customHeight="1" thickBot="1"/>
    <row r="21080" ht="18.75" customHeight="1" thickBot="1"/>
    <row r="21082" ht="18.75" customHeight="1" thickBot="1"/>
    <row r="21084" ht="18.75" customHeight="1" thickBot="1"/>
    <row r="21086" ht="18.75" customHeight="1" thickBot="1"/>
    <row r="21088" ht="18.75" customHeight="1" thickBot="1"/>
    <row r="21090" ht="18.75" customHeight="1" thickBot="1"/>
    <row r="21092" ht="18.75" customHeight="1" thickBot="1"/>
    <row r="21094" ht="18.75" customHeight="1" thickBot="1"/>
    <row r="21096" ht="18.75" customHeight="1" thickBot="1"/>
    <row r="21098" ht="18.75" customHeight="1" thickBot="1"/>
    <row r="21100" ht="18.75" customHeight="1" thickBot="1"/>
    <row r="21102" ht="18.75" customHeight="1" thickBot="1"/>
    <row r="21104" ht="18.75" customHeight="1" thickBot="1"/>
    <row r="21106" ht="18.75" customHeight="1" thickBot="1"/>
    <row r="21108" ht="18.75" customHeight="1" thickBot="1"/>
    <row r="21110" ht="18.75" customHeight="1" thickBot="1"/>
    <row r="21112" ht="18.75" customHeight="1" thickBot="1"/>
    <row r="21114" ht="18.75" customHeight="1" thickBot="1"/>
    <row r="21116" ht="18.75" customHeight="1" thickBot="1"/>
    <row r="21118" ht="18.75" customHeight="1" thickBot="1"/>
    <row r="21120" ht="18.75" customHeight="1" thickBot="1"/>
    <row r="21122" ht="18.75" customHeight="1" thickBot="1"/>
    <row r="21124" ht="18.75" customHeight="1" thickBot="1"/>
    <row r="21126" ht="18.75" customHeight="1" thickBot="1"/>
    <row r="21128" ht="18.75" customHeight="1" thickBot="1"/>
    <row r="21130" ht="18.75" customHeight="1" thickBot="1"/>
    <row r="21132" ht="18.75" customHeight="1" thickBot="1"/>
    <row r="21134" ht="18.75" customHeight="1" thickBot="1"/>
    <row r="21136" ht="18.75" customHeight="1" thickBot="1"/>
    <row r="21138" ht="18.75" customHeight="1" thickBot="1"/>
    <row r="21140" ht="18.75" customHeight="1" thickBot="1"/>
    <row r="21142" ht="18.75" customHeight="1" thickBot="1"/>
    <row r="21144" ht="18.75" customHeight="1" thickBot="1"/>
    <row r="21146" ht="18.75" customHeight="1" thickBot="1"/>
    <row r="21148" ht="18.75" customHeight="1" thickBot="1"/>
    <row r="21150" ht="18.75" customHeight="1" thickBot="1"/>
    <row r="21152" ht="18.75" customHeight="1" thickBot="1"/>
    <row r="21154" ht="18.75" customHeight="1" thickBot="1"/>
    <row r="21156" ht="18.75" customHeight="1" thickBot="1"/>
    <row r="21158" ht="18.75" customHeight="1" thickBot="1"/>
    <row r="21160" ht="18.75" customHeight="1" thickBot="1"/>
    <row r="21162" ht="18.75" customHeight="1" thickBot="1"/>
    <row r="21164" ht="18.75" customHeight="1" thickBot="1"/>
    <row r="21166" ht="18.75" customHeight="1" thickBot="1"/>
    <row r="21168" ht="18.75" customHeight="1" thickBot="1"/>
    <row r="21170" ht="18.75" customHeight="1" thickBot="1"/>
    <row r="21172" ht="18.75" customHeight="1" thickBot="1"/>
    <row r="21174" ht="18.75" customHeight="1" thickBot="1"/>
    <row r="21176" ht="18.75" customHeight="1" thickBot="1"/>
    <row r="21178" ht="18.75" customHeight="1" thickBot="1"/>
    <row r="21180" ht="18.75" customHeight="1" thickBot="1"/>
    <row r="21182" ht="18.75" customHeight="1" thickBot="1"/>
    <row r="21184" ht="18.75" customHeight="1" thickBot="1"/>
    <row r="21186" ht="18.75" customHeight="1" thickBot="1"/>
    <row r="21188" ht="18.75" customHeight="1" thickBot="1"/>
    <row r="21190" ht="18.75" customHeight="1" thickBot="1"/>
    <row r="21192" ht="18.75" customHeight="1" thickBot="1"/>
    <row r="21194" ht="18.75" customHeight="1" thickBot="1"/>
    <row r="21196" ht="18.75" customHeight="1" thickBot="1"/>
    <row r="21198" ht="18.75" customHeight="1" thickBot="1"/>
    <row r="21200" ht="18.75" customHeight="1" thickBot="1"/>
    <row r="21202" ht="18.75" customHeight="1" thickBot="1"/>
    <row r="21204" ht="18.75" customHeight="1" thickBot="1"/>
    <row r="21206" ht="18.75" customHeight="1" thickBot="1"/>
    <row r="21208" ht="18.75" customHeight="1" thickBot="1"/>
    <row r="21210" ht="18.75" customHeight="1" thickBot="1"/>
    <row r="21212" ht="18.75" customHeight="1" thickBot="1"/>
    <row r="21214" ht="18.75" customHeight="1" thickBot="1"/>
    <row r="21216" ht="18.75" customHeight="1" thickBot="1"/>
    <row r="21218" ht="18.75" customHeight="1" thickBot="1"/>
    <row r="21220" ht="18.75" customHeight="1" thickBot="1"/>
    <row r="21222" ht="18.75" customHeight="1" thickBot="1"/>
    <row r="21224" ht="18.75" customHeight="1" thickBot="1"/>
    <row r="21226" ht="18.75" customHeight="1" thickBot="1"/>
    <row r="21228" ht="18.75" customHeight="1" thickBot="1"/>
    <row r="21230" ht="18.75" customHeight="1" thickBot="1"/>
    <row r="21232" ht="18.75" customHeight="1" thickBot="1"/>
    <row r="21234" ht="18.75" customHeight="1" thickBot="1"/>
    <row r="21236" ht="18.75" customHeight="1" thickBot="1"/>
    <row r="21238" ht="18.75" customHeight="1" thickBot="1"/>
    <row r="21240" ht="18.75" customHeight="1" thickBot="1"/>
    <row r="21242" ht="18.75" customHeight="1" thickBot="1"/>
    <row r="21244" ht="18.75" customHeight="1" thickBot="1"/>
    <row r="21246" ht="18.75" customHeight="1" thickBot="1"/>
    <row r="21248" ht="18.75" customHeight="1" thickBot="1"/>
    <row r="21250" ht="18.75" customHeight="1" thickBot="1"/>
    <row r="21252" ht="18.75" customHeight="1" thickBot="1"/>
    <row r="21254" ht="18.75" customHeight="1" thickBot="1"/>
    <row r="21256" ht="18.75" customHeight="1" thickBot="1"/>
    <row r="21258" ht="18.75" customHeight="1" thickBot="1"/>
    <row r="21260" ht="18.75" customHeight="1" thickBot="1"/>
    <row r="21262" ht="18.75" customHeight="1" thickBot="1"/>
    <row r="21264" ht="18.75" customHeight="1" thickBot="1"/>
    <row r="21266" ht="18.75" customHeight="1" thickBot="1"/>
    <row r="21268" ht="18.75" customHeight="1" thickBot="1"/>
    <row r="21270" ht="18.75" customHeight="1" thickBot="1"/>
    <row r="21272" ht="18.75" customHeight="1" thickBot="1"/>
    <row r="21274" ht="18.75" customHeight="1" thickBot="1"/>
    <row r="21276" ht="18.75" customHeight="1" thickBot="1"/>
    <row r="21278" ht="18.75" customHeight="1" thickBot="1"/>
    <row r="21280" ht="18.75" customHeight="1" thickBot="1"/>
    <row r="21282" ht="18.75" customHeight="1" thickBot="1"/>
    <row r="21284" ht="18.75" customHeight="1" thickBot="1"/>
    <row r="21286" ht="18.75" customHeight="1" thickBot="1"/>
    <row r="21288" ht="18.75" customHeight="1" thickBot="1"/>
    <row r="21290" ht="18.75" customHeight="1" thickBot="1"/>
    <row r="21292" ht="18.75" customHeight="1" thickBot="1"/>
    <row r="21294" ht="18.75" customHeight="1" thickBot="1"/>
    <row r="21296" ht="18.75" customHeight="1" thickBot="1"/>
    <row r="21298" ht="18.75" customHeight="1" thickBot="1"/>
    <row r="21300" ht="18.75" customHeight="1" thickBot="1"/>
    <row r="21302" ht="18.75" customHeight="1" thickBot="1"/>
    <row r="21304" ht="18.75" customHeight="1" thickBot="1"/>
    <row r="21306" ht="18.75" customHeight="1" thickBot="1"/>
    <row r="21308" ht="18.75" customHeight="1" thickBot="1"/>
    <row r="21310" ht="18.75" customHeight="1" thickBot="1"/>
    <row r="21312" ht="18.75" customHeight="1" thickBot="1"/>
    <row r="21314" ht="18.75" customHeight="1" thickBot="1"/>
    <row r="21316" ht="18.75" customHeight="1" thickBot="1"/>
    <row r="21318" ht="18.75" customHeight="1" thickBot="1"/>
    <row r="21320" ht="18.75" customHeight="1" thickBot="1"/>
    <row r="21322" ht="18.75" customHeight="1" thickBot="1"/>
    <row r="21324" ht="18.75" customHeight="1" thickBot="1"/>
    <row r="21326" ht="18.75" customHeight="1" thickBot="1"/>
    <row r="21328" ht="18.75" customHeight="1" thickBot="1"/>
    <row r="21330" ht="18.75" customHeight="1" thickBot="1"/>
    <row r="21332" ht="18.75" customHeight="1" thickBot="1"/>
    <row r="21334" ht="18.75" customHeight="1" thickBot="1"/>
    <row r="21336" ht="18.75" customHeight="1" thickBot="1"/>
    <row r="21338" ht="18.75" customHeight="1" thickBot="1"/>
    <row r="21340" ht="18.75" customHeight="1" thickBot="1"/>
    <row r="21342" ht="18.75" customHeight="1" thickBot="1"/>
    <row r="21344" ht="18.75" customHeight="1" thickBot="1"/>
    <row r="21346" ht="18.75" customHeight="1" thickBot="1"/>
    <row r="21348" ht="18.75" customHeight="1" thickBot="1"/>
    <row r="21350" ht="18.75" customHeight="1" thickBot="1"/>
    <row r="21352" ht="18.75" customHeight="1" thickBot="1"/>
    <row r="21354" ht="18.75" customHeight="1" thickBot="1"/>
    <row r="21356" ht="18.75" customHeight="1" thickBot="1"/>
    <row r="21358" ht="18.75" customHeight="1" thickBot="1"/>
    <row r="21360" ht="18.75" customHeight="1" thickBot="1"/>
    <row r="21362" ht="18.75" customHeight="1" thickBot="1"/>
    <row r="21364" ht="18.75" customHeight="1" thickBot="1"/>
    <row r="21366" ht="18.75" customHeight="1" thickBot="1"/>
    <row r="21368" ht="18.75" customHeight="1" thickBot="1"/>
    <row r="21370" ht="18.75" customHeight="1" thickBot="1"/>
    <row r="21372" ht="18.75" customHeight="1" thickBot="1"/>
    <row r="21374" ht="18.75" customHeight="1" thickBot="1"/>
    <row r="21376" ht="18.75" customHeight="1" thickBot="1"/>
    <row r="21378" ht="18.75" customHeight="1" thickBot="1"/>
    <row r="21380" ht="18.75" customHeight="1" thickBot="1"/>
    <row r="21382" ht="18.75" customHeight="1" thickBot="1"/>
    <row r="21384" ht="18.75" customHeight="1" thickBot="1"/>
    <row r="21386" ht="18.75" customHeight="1" thickBot="1"/>
    <row r="21388" ht="18.75" customHeight="1" thickBot="1"/>
    <row r="21390" ht="18.75" customHeight="1" thickBot="1"/>
    <row r="21392" ht="18.75" customHeight="1" thickBot="1"/>
    <row r="21394" ht="18.75" customHeight="1" thickBot="1"/>
    <row r="21396" ht="18.75" customHeight="1" thickBot="1"/>
    <row r="21398" ht="18.75" customHeight="1" thickBot="1"/>
    <row r="21400" ht="18.75" customHeight="1" thickBot="1"/>
    <row r="21402" ht="18.75" customHeight="1" thickBot="1"/>
    <row r="21404" ht="18.75" customHeight="1" thickBot="1"/>
    <row r="21406" ht="18.75" customHeight="1" thickBot="1"/>
    <row r="21408" ht="18.75" customHeight="1" thickBot="1"/>
    <row r="21410" ht="18.75" customHeight="1" thickBot="1"/>
    <row r="21412" ht="18.75" customHeight="1" thickBot="1"/>
    <row r="21414" ht="18.75" customHeight="1" thickBot="1"/>
    <row r="21416" ht="18.75" customHeight="1" thickBot="1"/>
    <row r="21418" ht="18.75" customHeight="1" thickBot="1"/>
    <row r="21420" ht="18.75" customHeight="1" thickBot="1"/>
    <row r="21422" ht="18.75" customHeight="1" thickBot="1"/>
    <row r="21424" ht="18.75" customHeight="1" thickBot="1"/>
    <row r="21426" ht="18.75" customHeight="1" thickBot="1"/>
    <row r="21428" ht="18.75" customHeight="1" thickBot="1"/>
    <row r="21430" ht="18.75" customHeight="1" thickBot="1"/>
    <row r="21432" ht="18.75" customHeight="1" thickBot="1"/>
    <row r="21434" ht="18.75" customHeight="1" thickBot="1"/>
    <row r="21436" ht="18.75" customHeight="1" thickBot="1"/>
    <row r="21438" ht="18.75" customHeight="1" thickBot="1"/>
    <row r="21440" ht="18.75" customHeight="1" thickBot="1"/>
    <row r="21442" ht="18.75" customHeight="1" thickBot="1"/>
    <row r="21444" ht="18.75" customHeight="1" thickBot="1"/>
    <row r="21446" ht="18.75" customHeight="1" thickBot="1"/>
    <row r="21448" ht="18.75" customHeight="1" thickBot="1"/>
    <row r="21450" ht="18.75" customHeight="1" thickBot="1"/>
    <row r="21452" ht="18.75" customHeight="1" thickBot="1"/>
    <row r="21454" ht="18.75" customHeight="1" thickBot="1"/>
    <row r="21456" ht="18.75" customHeight="1" thickBot="1"/>
    <row r="21458" ht="18.75" customHeight="1" thickBot="1"/>
    <row r="21460" ht="18.75" customHeight="1" thickBot="1"/>
    <row r="21462" ht="18.75" customHeight="1" thickBot="1"/>
    <row r="21464" ht="18.75" customHeight="1" thickBot="1"/>
    <row r="21466" ht="18.75" customHeight="1" thickBot="1"/>
    <row r="21468" ht="18.75" customHeight="1" thickBot="1"/>
    <row r="21470" ht="18.75" customHeight="1" thickBot="1"/>
    <row r="21472" ht="18.75" customHeight="1" thickBot="1"/>
    <row r="21474" ht="18.75" customHeight="1" thickBot="1"/>
    <row r="21476" ht="18.75" customHeight="1" thickBot="1"/>
    <row r="21478" ht="18.75" customHeight="1" thickBot="1"/>
    <row r="21480" ht="18.75" customHeight="1" thickBot="1"/>
    <row r="21482" ht="18.75" customHeight="1" thickBot="1"/>
    <row r="21484" ht="18.75" customHeight="1" thickBot="1"/>
    <row r="21486" ht="18.75" customHeight="1" thickBot="1"/>
    <row r="21488" ht="18.75" customHeight="1" thickBot="1"/>
    <row r="21490" ht="18.75" customHeight="1" thickBot="1"/>
    <row r="21492" ht="18.75" customHeight="1" thickBot="1"/>
    <row r="21494" ht="18.75" customHeight="1" thickBot="1"/>
    <row r="21496" ht="18.75" customHeight="1" thickBot="1"/>
    <row r="21498" ht="18.75" customHeight="1" thickBot="1"/>
    <row r="21500" ht="18.75" customHeight="1" thickBot="1"/>
    <row r="21502" ht="18.75" customHeight="1" thickBot="1"/>
    <row r="21504" ht="18.75" customHeight="1" thickBot="1"/>
    <row r="21506" ht="18.75" customHeight="1" thickBot="1"/>
    <row r="21508" ht="18.75" customHeight="1" thickBot="1"/>
    <row r="21510" ht="18.75" customHeight="1" thickBot="1"/>
    <row r="21512" ht="18.75" customHeight="1" thickBot="1"/>
    <row r="21514" ht="18.75" customHeight="1" thickBot="1"/>
    <row r="21516" ht="18.75" customHeight="1" thickBot="1"/>
    <row r="21518" ht="18.75" customHeight="1" thickBot="1"/>
    <row r="21520" ht="18.75" customHeight="1" thickBot="1"/>
    <row r="21522" ht="18.75" customHeight="1" thickBot="1"/>
    <row r="21524" ht="18.75" customHeight="1" thickBot="1"/>
    <row r="21526" ht="18.75" customHeight="1" thickBot="1"/>
    <row r="21528" ht="18.75" customHeight="1" thickBot="1"/>
    <row r="21530" ht="18.75" customHeight="1" thickBot="1"/>
    <row r="21532" ht="18.75" customHeight="1" thickBot="1"/>
    <row r="21534" ht="18.75" customHeight="1" thickBot="1"/>
    <row r="21536" ht="18.75" customHeight="1" thickBot="1"/>
    <row r="21538" ht="18.75" customHeight="1" thickBot="1"/>
    <row r="21540" ht="18.75" customHeight="1" thickBot="1"/>
    <row r="21542" ht="18.75" customHeight="1" thickBot="1"/>
    <row r="21544" ht="18.75" customHeight="1" thickBot="1"/>
    <row r="21546" ht="18.75" customHeight="1" thickBot="1"/>
    <row r="21548" ht="18.75" customHeight="1" thickBot="1"/>
    <row r="21550" ht="18.75" customHeight="1" thickBot="1"/>
    <row r="21552" ht="18.75" customHeight="1" thickBot="1"/>
    <row r="21554" ht="18.75" customHeight="1" thickBot="1"/>
    <row r="21556" ht="18.75" customHeight="1" thickBot="1"/>
    <row r="21558" ht="18.75" customHeight="1" thickBot="1"/>
    <row r="21560" ht="18.75" customHeight="1" thickBot="1"/>
    <row r="21562" ht="18.75" customHeight="1" thickBot="1"/>
    <row r="21564" ht="18.75" customHeight="1" thickBot="1"/>
    <row r="21566" ht="18.75" customHeight="1" thickBot="1"/>
    <row r="21568" ht="18.75" customHeight="1" thickBot="1"/>
    <row r="21570" ht="18.75" customHeight="1" thickBot="1"/>
    <row r="21572" ht="18.75" customHeight="1" thickBot="1"/>
    <row r="21574" ht="18.75" customHeight="1" thickBot="1"/>
    <row r="21576" ht="18.75" customHeight="1" thickBot="1"/>
    <row r="21578" ht="18.75" customHeight="1" thickBot="1"/>
    <row r="21580" ht="18.75" customHeight="1" thickBot="1"/>
    <row r="21582" ht="18.75" customHeight="1" thickBot="1"/>
    <row r="21584" ht="18.75" customHeight="1" thickBot="1"/>
    <row r="21586" ht="18.75" customHeight="1" thickBot="1"/>
    <row r="21588" ht="18.75" customHeight="1" thickBot="1"/>
    <row r="21590" ht="18.75" customHeight="1" thickBot="1"/>
    <row r="21592" ht="18.75" customHeight="1" thickBot="1"/>
    <row r="21594" ht="18.75" customHeight="1" thickBot="1"/>
    <row r="21596" ht="18.75" customHeight="1" thickBot="1"/>
    <row r="21598" ht="18.75" customHeight="1" thickBot="1"/>
    <row r="21600" ht="18.75" customHeight="1" thickBot="1"/>
    <row r="21602" ht="18.75" customHeight="1" thickBot="1"/>
    <row r="21604" ht="18.75" customHeight="1" thickBot="1"/>
    <row r="21606" ht="18.75" customHeight="1" thickBot="1"/>
    <row r="21608" ht="18.75" customHeight="1" thickBot="1"/>
    <row r="21610" ht="18.75" customHeight="1" thickBot="1"/>
    <row r="21612" ht="18.75" customHeight="1" thickBot="1"/>
    <row r="21614" ht="18.75" customHeight="1" thickBot="1"/>
    <row r="21616" ht="18.75" customHeight="1" thickBot="1"/>
    <row r="21618" ht="18.75" customHeight="1" thickBot="1"/>
    <row r="21620" ht="18.75" customHeight="1" thickBot="1"/>
    <row r="21622" ht="18.75" customHeight="1" thickBot="1"/>
    <row r="21624" ht="18.75" customHeight="1" thickBot="1"/>
    <row r="21626" ht="18.75" customHeight="1" thickBot="1"/>
    <row r="21628" ht="18.75" customHeight="1" thickBot="1"/>
    <row r="21630" ht="18.75" customHeight="1" thickBot="1"/>
    <row r="21632" ht="18.75" customHeight="1" thickBot="1"/>
    <row r="21634" ht="18.75" customHeight="1" thickBot="1"/>
    <row r="21636" ht="18.75" customHeight="1" thickBot="1"/>
    <row r="21638" ht="18.75" customHeight="1" thickBot="1"/>
    <row r="21640" ht="18.75" customHeight="1" thickBot="1"/>
    <row r="21642" ht="18.75" customHeight="1" thickBot="1"/>
    <row r="21644" ht="18.75" customHeight="1" thickBot="1"/>
    <row r="21646" ht="18.75" customHeight="1" thickBot="1"/>
    <row r="21648" ht="18.75" customHeight="1" thickBot="1"/>
    <row r="21650" ht="18.75" customHeight="1" thickBot="1"/>
    <row r="21652" ht="18.75" customHeight="1" thickBot="1"/>
    <row r="21654" ht="18.75" customHeight="1" thickBot="1"/>
    <row r="21656" ht="18.75" customHeight="1" thickBot="1"/>
    <row r="21658" ht="18.75" customHeight="1" thickBot="1"/>
    <row r="21660" ht="18.75" customHeight="1" thickBot="1"/>
    <row r="21662" ht="18.75" customHeight="1" thickBot="1"/>
    <row r="21664" ht="18.75" customHeight="1" thickBot="1"/>
    <row r="21666" ht="18.75" customHeight="1" thickBot="1"/>
    <row r="21668" ht="18.75" customHeight="1" thickBot="1"/>
    <row r="21670" ht="18.75" customHeight="1" thickBot="1"/>
    <row r="21672" ht="18.75" customHeight="1" thickBot="1"/>
    <row r="21674" ht="18.75" customHeight="1" thickBot="1"/>
    <row r="21676" ht="18.75" customHeight="1" thickBot="1"/>
    <row r="21678" ht="18.75" customHeight="1" thickBot="1"/>
    <row r="21680" ht="18.75" customHeight="1" thickBot="1"/>
    <row r="21682" ht="18.75" customHeight="1" thickBot="1"/>
    <row r="21684" ht="18.75" customHeight="1" thickBot="1"/>
    <row r="21686" ht="18.75" customHeight="1" thickBot="1"/>
    <row r="21688" ht="18.75" customHeight="1" thickBot="1"/>
    <row r="21690" ht="18.75" customHeight="1" thickBot="1"/>
    <row r="21692" ht="18.75" customHeight="1" thickBot="1"/>
    <row r="21694" ht="18.75" customHeight="1" thickBot="1"/>
    <row r="21696" ht="18.75" customHeight="1" thickBot="1"/>
    <row r="21698" ht="18.75" customHeight="1" thickBot="1"/>
    <row r="21700" ht="18.75" customHeight="1" thickBot="1"/>
    <row r="21702" ht="18.75" customHeight="1" thickBot="1"/>
    <row r="21704" ht="18.75" customHeight="1" thickBot="1"/>
    <row r="21706" ht="18.75" customHeight="1" thickBot="1"/>
    <row r="21708" ht="18.75" customHeight="1" thickBot="1"/>
    <row r="21710" ht="18.75" customHeight="1" thickBot="1"/>
    <row r="21712" ht="18.75" customHeight="1" thickBot="1"/>
    <row r="21714" ht="18.75" customHeight="1" thickBot="1"/>
    <row r="21716" ht="18.75" customHeight="1" thickBot="1"/>
    <row r="21718" ht="18.75" customHeight="1" thickBot="1"/>
    <row r="21720" ht="18.75" customHeight="1" thickBot="1"/>
    <row r="21722" ht="18.75" customHeight="1" thickBot="1"/>
    <row r="21724" ht="18.75" customHeight="1" thickBot="1"/>
    <row r="21726" ht="18.75" customHeight="1" thickBot="1"/>
    <row r="21728" ht="18.75" customHeight="1" thickBot="1"/>
    <row r="21730" ht="18.75" customHeight="1" thickBot="1"/>
    <row r="21732" ht="18.75" customHeight="1" thickBot="1"/>
    <row r="21734" ht="18.75" customHeight="1" thickBot="1"/>
    <row r="21736" ht="18.75" customHeight="1" thickBot="1"/>
    <row r="21738" ht="18.75" customHeight="1" thickBot="1"/>
    <row r="21740" ht="18.75" customHeight="1" thickBot="1"/>
    <row r="21742" ht="18.75" customHeight="1" thickBot="1"/>
    <row r="21744" ht="18.75" customHeight="1" thickBot="1"/>
    <row r="21746" ht="18.75" customHeight="1" thickBot="1"/>
    <row r="21748" ht="18.75" customHeight="1" thickBot="1"/>
    <row r="21750" ht="18.75" customHeight="1" thickBot="1"/>
    <row r="21752" ht="18.75" customHeight="1" thickBot="1"/>
    <row r="21754" ht="18.75" customHeight="1" thickBot="1"/>
    <row r="21756" ht="18.75" customHeight="1" thickBot="1"/>
    <row r="21758" ht="18.75" customHeight="1" thickBot="1"/>
    <row r="21760" ht="18.75" customHeight="1" thickBot="1"/>
    <row r="21762" ht="18.75" customHeight="1" thickBot="1"/>
    <row r="21764" ht="18.75" customHeight="1" thickBot="1"/>
    <row r="21766" ht="18.75" customHeight="1" thickBot="1"/>
    <row r="21768" ht="18.75" customHeight="1" thickBot="1"/>
    <row r="21770" ht="18.75" customHeight="1" thickBot="1"/>
    <row r="21772" ht="18.75" customHeight="1" thickBot="1"/>
    <row r="21774" ht="18.75" customHeight="1" thickBot="1"/>
    <row r="21776" ht="18.75" customHeight="1" thickBot="1"/>
    <row r="21778" ht="18.75" customHeight="1" thickBot="1"/>
    <row r="21780" ht="18.75" customHeight="1" thickBot="1"/>
    <row r="21782" ht="18.75" customHeight="1" thickBot="1"/>
    <row r="21784" ht="18.75" customHeight="1" thickBot="1"/>
    <row r="21786" ht="18.75" customHeight="1" thickBot="1"/>
    <row r="21788" ht="18.75" customHeight="1" thickBot="1"/>
    <row r="21790" ht="18.75" customHeight="1" thickBot="1"/>
    <row r="21792" ht="18.75" customHeight="1" thickBot="1"/>
    <row r="21794" ht="18.75" customHeight="1" thickBot="1"/>
    <row r="21796" ht="18.75" customHeight="1" thickBot="1"/>
    <row r="21798" ht="18.75" customHeight="1" thickBot="1"/>
    <row r="21800" ht="18.75" customHeight="1" thickBot="1"/>
    <row r="21802" ht="18.75" customHeight="1" thickBot="1"/>
    <row r="21804" ht="18.75" customHeight="1" thickBot="1"/>
    <row r="21806" ht="18.75" customHeight="1" thickBot="1"/>
    <row r="21808" ht="18.75" customHeight="1" thickBot="1"/>
    <row r="21810" ht="18.75" customHeight="1" thickBot="1"/>
    <row r="21812" ht="18.75" customHeight="1" thickBot="1"/>
    <row r="21814" ht="18.75" customHeight="1" thickBot="1"/>
    <row r="21816" ht="18.75" customHeight="1" thickBot="1"/>
    <row r="21818" ht="18.75" customHeight="1" thickBot="1"/>
    <row r="21820" ht="18.75" customHeight="1" thickBot="1"/>
    <row r="21822" ht="18.75" customHeight="1" thickBot="1"/>
    <row r="21824" ht="18.75" customHeight="1" thickBot="1"/>
    <row r="21826" ht="18.75" customHeight="1" thickBot="1"/>
    <row r="21828" ht="18.75" customHeight="1" thickBot="1"/>
    <row r="21830" ht="18.75" customHeight="1" thickBot="1"/>
    <row r="21832" ht="18.75" customHeight="1" thickBot="1"/>
    <row r="21834" ht="18.75" customHeight="1" thickBot="1"/>
    <row r="21836" ht="18.75" customHeight="1" thickBot="1"/>
    <row r="21838" ht="18.75" customHeight="1" thickBot="1"/>
    <row r="21840" ht="18.75" customHeight="1" thickBot="1"/>
    <row r="21842" ht="18.75" customHeight="1" thickBot="1"/>
    <row r="21844" ht="18.75" customHeight="1" thickBot="1"/>
    <row r="21846" ht="18.75" customHeight="1" thickBot="1"/>
    <row r="21848" ht="18.75" customHeight="1" thickBot="1"/>
    <row r="21850" ht="18.75" customHeight="1" thickBot="1"/>
    <row r="21852" ht="18.75" customHeight="1" thickBot="1"/>
    <row r="21854" ht="18.75" customHeight="1" thickBot="1"/>
    <row r="21856" ht="18.75" customHeight="1" thickBot="1"/>
    <row r="21858" ht="18.75" customHeight="1" thickBot="1"/>
    <row r="21860" ht="18.75" customHeight="1" thickBot="1"/>
    <row r="21862" ht="18.75" customHeight="1" thickBot="1"/>
    <row r="21864" ht="18.75" customHeight="1" thickBot="1"/>
    <row r="21866" ht="18.75" customHeight="1" thickBot="1"/>
    <row r="21868" ht="18.75" customHeight="1" thickBot="1"/>
    <row r="21870" ht="18.75" customHeight="1" thickBot="1"/>
    <row r="21872" ht="18.75" customHeight="1" thickBot="1"/>
    <row r="21874" ht="18.75" customHeight="1" thickBot="1"/>
    <row r="21876" ht="18.75" customHeight="1" thickBot="1"/>
    <row r="21878" ht="18.75" customHeight="1" thickBot="1"/>
    <row r="21880" ht="18.75" customHeight="1" thickBot="1"/>
    <row r="21882" ht="18.75" customHeight="1" thickBot="1"/>
    <row r="21884" ht="18.75" customHeight="1" thickBot="1"/>
    <row r="21886" ht="18.75" customHeight="1" thickBot="1"/>
    <row r="21888" ht="18.75" customHeight="1" thickBot="1"/>
    <row r="21890" ht="18.75" customHeight="1" thickBot="1"/>
    <row r="21892" ht="18.75" customHeight="1" thickBot="1"/>
    <row r="21894" ht="18.75" customHeight="1" thickBot="1"/>
    <row r="21896" ht="18.75" customHeight="1" thickBot="1"/>
    <row r="21898" ht="18.75" customHeight="1" thickBot="1"/>
    <row r="21900" ht="18.75" customHeight="1" thickBot="1"/>
    <row r="21902" ht="18.75" customHeight="1" thickBot="1"/>
    <row r="21904" ht="18.75" customHeight="1" thickBot="1"/>
    <row r="21906" ht="18.75" customHeight="1" thickBot="1"/>
    <row r="21908" ht="18.75" customHeight="1" thickBot="1"/>
    <row r="21910" ht="18.75" customHeight="1" thickBot="1"/>
    <row r="21912" ht="18.75" customHeight="1" thickBot="1"/>
    <row r="21914" ht="18.75" customHeight="1" thickBot="1"/>
    <row r="21916" ht="18.75" customHeight="1" thickBot="1"/>
    <row r="21918" ht="18.75" customHeight="1" thickBot="1"/>
    <row r="21920" ht="18.75" customHeight="1" thickBot="1"/>
    <row r="21922" ht="18.75" customHeight="1" thickBot="1"/>
    <row r="21924" ht="18.75" customHeight="1" thickBot="1"/>
    <row r="21926" ht="18.75" customHeight="1" thickBot="1"/>
    <row r="21928" ht="18.75" customHeight="1" thickBot="1"/>
    <row r="21930" ht="18.75" customHeight="1" thickBot="1"/>
    <row r="21932" ht="18.75" customHeight="1" thickBot="1"/>
    <row r="21934" ht="18.75" customHeight="1" thickBot="1"/>
    <row r="21936" ht="18.75" customHeight="1" thickBot="1"/>
    <row r="21938" ht="18.75" customHeight="1" thickBot="1"/>
    <row r="21940" ht="18.75" customHeight="1" thickBot="1"/>
    <row r="21942" ht="18.75" customHeight="1" thickBot="1"/>
    <row r="21944" ht="18.75" customHeight="1" thickBot="1"/>
    <row r="21946" ht="18.75" customHeight="1" thickBot="1"/>
    <row r="21948" ht="18.75" customHeight="1" thickBot="1"/>
    <row r="21950" ht="18.75" customHeight="1" thickBot="1"/>
    <row r="21952" ht="18.75" customHeight="1" thickBot="1"/>
    <row r="21954" ht="18.75" customHeight="1" thickBot="1"/>
    <row r="21956" ht="18.75" customHeight="1" thickBot="1"/>
    <row r="21958" ht="18.75" customHeight="1" thickBot="1"/>
    <row r="21960" ht="18.75" customHeight="1" thickBot="1"/>
    <row r="21962" ht="18.75" customHeight="1" thickBot="1"/>
    <row r="21964" ht="18.75" customHeight="1" thickBot="1"/>
    <row r="21966" ht="18.75" customHeight="1" thickBot="1"/>
    <row r="21968" ht="18.75" customHeight="1" thickBot="1"/>
    <row r="21970" ht="18.75" customHeight="1" thickBot="1"/>
    <row r="21972" ht="18.75" customHeight="1" thickBot="1"/>
    <row r="21974" ht="18.75" customHeight="1" thickBot="1"/>
    <row r="21976" ht="18.75" customHeight="1" thickBot="1"/>
    <row r="21978" ht="18.75" customHeight="1" thickBot="1"/>
    <row r="21980" ht="18.75" customHeight="1" thickBot="1"/>
    <row r="21982" ht="18.75" customHeight="1" thickBot="1"/>
    <row r="21984" ht="18.75" customHeight="1" thickBot="1"/>
    <row r="21986" ht="18.75" customHeight="1" thickBot="1"/>
    <row r="21988" ht="18.75" customHeight="1" thickBot="1"/>
    <row r="21990" ht="18.75" customHeight="1" thickBot="1"/>
    <row r="21992" ht="18.75" customHeight="1" thickBot="1"/>
    <row r="21994" ht="18.75" customHeight="1" thickBot="1"/>
    <row r="21996" ht="18.75" customHeight="1" thickBot="1"/>
    <row r="21998" ht="18.75" customHeight="1" thickBot="1"/>
    <row r="22000" ht="18.75" customHeight="1" thickBot="1"/>
    <row r="22002" ht="18.75" customHeight="1" thickBot="1"/>
    <row r="22004" ht="18.75" customHeight="1" thickBot="1"/>
    <row r="22006" ht="18.75" customHeight="1" thickBot="1"/>
    <row r="22008" ht="18.75" customHeight="1" thickBot="1"/>
    <row r="22010" ht="18.75" customHeight="1" thickBot="1"/>
    <row r="22012" ht="18.75" customHeight="1" thickBot="1"/>
    <row r="22014" ht="18.75" customHeight="1" thickBot="1"/>
    <row r="22016" ht="18.75" customHeight="1" thickBot="1"/>
    <row r="22018" ht="18.75" customHeight="1" thickBot="1"/>
    <row r="22020" ht="18.75" customHeight="1" thickBot="1"/>
    <row r="22022" ht="18.75" customHeight="1" thickBot="1"/>
    <row r="22024" ht="18.75" customHeight="1" thickBot="1"/>
    <row r="22026" ht="18.75" customHeight="1" thickBot="1"/>
    <row r="22028" ht="18.75" customHeight="1" thickBot="1"/>
    <row r="22030" ht="18.75" customHeight="1" thickBot="1"/>
    <row r="22032" ht="18.75" customHeight="1" thickBot="1"/>
    <row r="22034" ht="18.75" customHeight="1" thickBot="1"/>
    <row r="22036" ht="18.75" customHeight="1" thickBot="1"/>
    <row r="22038" ht="18.75" customHeight="1" thickBot="1"/>
    <row r="22040" ht="18.75" customHeight="1" thickBot="1"/>
    <row r="22042" ht="18.75" customHeight="1" thickBot="1"/>
    <row r="22044" ht="18.75" customHeight="1" thickBot="1"/>
    <row r="22046" ht="18.75" customHeight="1" thickBot="1"/>
    <row r="22048" ht="18.75" customHeight="1" thickBot="1"/>
    <row r="22050" ht="18.75" customHeight="1" thickBot="1"/>
    <row r="22052" ht="18.75" customHeight="1" thickBot="1"/>
    <row r="22054" ht="18.75" customHeight="1" thickBot="1"/>
    <row r="22056" ht="18.75" customHeight="1" thickBot="1"/>
    <row r="22058" ht="18.75" customHeight="1" thickBot="1"/>
    <row r="22060" ht="18.75" customHeight="1" thickBot="1"/>
    <row r="22062" ht="18.75" customHeight="1" thickBot="1"/>
    <row r="22064" ht="18.75" customHeight="1" thickBot="1"/>
    <row r="22066" ht="18.75" customHeight="1" thickBot="1"/>
    <row r="22068" ht="18.75" customHeight="1" thickBot="1"/>
    <row r="22070" ht="18.75" customHeight="1" thickBot="1"/>
    <row r="22072" ht="18.75" customHeight="1" thickBot="1"/>
    <row r="22074" ht="18.75" customHeight="1" thickBot="1"/>
    <row r="22076" ht="18.75" customHeight="1" thickBot="1"/>
    <row r="22078" ht="18.75" customHeight="1" thickBot="1"/>
    <row r="22080" ht="18.75" customHeight="1" thickBot="1"/>
    <row r="22082" ht="18.75" customHeight="1" thickBot="1"/>
    <row r="22084" ht="18.75" customHeight="1" thickBot="1"/>
    <row r="22086" ht="18.75" customHeight="1" thickBot="1"/>
    <row r="22088" ht="18.75" customHeight="1" thickBot="1"/>
    <row r="22090" ht="18.75" customHeight="1" thickBot="1"/>
    <row r="22092" ht="18.75" customHeight="1" thickBot="1"/>
    <row r="22094" ht="18.75" customHeight="1" thickBot="1"/>
    <row r="22096" ht="18.75" customHeight="1" thickBot="1"/>
    <row r="22098" ht="18.75" customHeight="1" thickBot="1"/>
    <row r="22100" ht="18.75" customHeight="1" thickBot="1"/>
    <row r="22102" ht="18.75" customHeight="1" thickBot="1"/>
    <row r="22104" ht="18.75" customHeight="1" thickBot="1"/>
    <row r="22106" ht="18.75" customHeight="1" thickBot="1"/>
    <row r="22108" ht="18.75" customHeight="1" thickBot="1"/>
    <row r="22110" ht="18.75" customHeight="1" thickBot="1"/>
    <row r="22112" ht="18.75" customHeight="1" thickBot="1"/>
    <row r="22114" ht="18.75" customHeight="1" thickBot="1"/>
    <row r="22116" ht="18.75" customHeight="1" thickBot="1"/>
    <row r="22118" ht="18.75" customHeight="1" thickBot="1"/>
    <row r="22120" ht="18.75" customHeight="1" thickBot="1"/>
    <row r="22122" ht="18.75" customHeight="1" thickBot="1"/>
    <row r="22124" ht="18.75" customHeight="1" thickBot="1"/>
    <row r="22126" ht="18.75" customHeight="1" thickBot="1"/>
    <row r="22128" ht="18.75" customHeight="1" thickBot="1"/>
    <row r="22130" ht="18.75" customHeight="1" thickBot="1"/>
    <row r="22132" ht="18.75" customHeight="1" thickBot="1"/>
    <row r="22134" ht="18.75" customHeight="1" thickBot="1"/>
    <row r="22136" ht="18.75" customHeight="1" thickBot="1"/>
    <row r="22138" ht="18.75" customHeight="1" thickBot="1"/>
    <row r="22140" ht="18.75" customHeight="1" thickBot="1"/>
    <row r="22142" ht="18.75" customHeight="1" thickBot="1"/>
    <row r="22144" ht="18.75" customHeight="1" thickBot="1"/>
    <row r="22146" ht="18.75" customHeight="1" thickBot="1"/>
    <row r="22148" ht="18.75" customHeight="1" thickBot="1"/>
    <row r="22150" ht="18.75" customHeight="1" thickBot="1"/>
    <row r="22152" ht="18.75" customHeight="1" thickBot="1"/>
    <row r="22154" ht="18.75" customHeight="1" thickBot="1"/>
    <row r="22156" ht="18.75" customHeight="1" thickBot="1"/>
    <row r="22158" ht="18.75" customHeight="1" thickBot="1"/>
    <row r="22160" ht="18.75" customHeight="1" thickBot="1"/>
    <row r="22162" ht="18.75" customHeight="1" thickBot="1"/>
    <row r="22164" ht="18.75" customHeight="1" thickBot="1"/>
    <row r="22166" ht="18.75" customHeight="1" thickBot="1"/>
    <row r="22168" ht="18.75" customHeight="1" thickBot="1"/>
    <row r="22170" ht="18.75" customHeight="1" thickBot="1"/>
    <row r="22172" ht="18.75" customHeight="1" thickBot="1"/>
    <row r="22174" ht="18.75" customHeight="1" thickBot="1"/>
    <row r="22176" ht="18.75" customHeight="1" thickBot="1"/>
    <row r="22178" ht="18.75" customHeight="1" thickBot="1"/>
    <row r="22180" ht="18.75" customHeight="1" thickBot="1"/>
    <row r="22182" ht="18.75" customHeight="1" thickBot="1"/>
    <row r="22184" ht="18.75" customHeight="1" thickBot="1"/>
    <row r="22186" ht="18.75" customHeight="1" thickBot="1"/>
    <row r="22188" ht="18.75" customHeight="1" thickBot="1"/>
    <row r="22190" ht="18.75" customHeight="1" thickBot="1"/>
    <row r="22192" ht="18.75" customHeight="1" thickBot="1"/>
    <row r="22194" ht="18.75" customHeight="1" thickBot="1"/>
    <row r="22196" ht="18.75" customHeight="1" thickBot="1"/>
    <row r="22198" ht="18.75" customHeight="1" thickBot="1"/>
    <row r="22200" ht="18.75" customHeight="1" thickBot="1"/>
    <row r="22202" ht="18.75" customHeight="1" thickBot="1"/>
    <row r="22204" ht="18.75" customHeight="1" thickBot="1"/>
    <row r="22206" ht="18.75" customHeight="1" thickBot="1"/>
    <row r="22208" ht="18.75" customHeight="1" thickBot="1"/>
    <row r="22210" ht="18.75" customHeight="1" thickBot="1"/>
    <row r="22212" ht="18.75" customHeight="1" thickBot="1"/>
    <row r="22214" ht="18.75" customHeight="1" thickBot="1"/>
    <row r="22216" ht="18.75" customHeight="1" thickBot="1"/>
    <row r="22218" ht="18.75" customHeight="1" thickBot="1"/>
    <row r="22220" ht="18.75" customHeight="1" thickBot="1"/>
    <row r="22222" ht="18.75" customHeight="1" thickBot="1"/>
    <row r="22224" ht="18.75" customHeight="1" thickBot="1"/>
    <row r="22226" ht="18.75" customHeight="1" thickBot="1"/>
    <row r="22228" ht="18.75" customHeight="1" thickBot="1"/>
    <row r="22230" ht="18.75" customHeight="1" thickBot="1"/>
    <row r="22232" ht="18.75" customHeight="1" thickBot="1"/>
    <row r="22234" ht="18.75" customHeight="1" thickBot="1"/>
    <row r="22236" ht="18.75" customHeight="1" thickBot="1"/>
    <row r="22238" ht="18.75" customHeight="1" thickBot="1"/>
    <row r="22240" ht="18.75" customHeight="1" thickBot="1"/>
    <row r="22242" ht="18.75" customHeight="1" thickBot="1"/>
    <row r="22244" ht="18.75" customHeight="1" thickBot="1"/>
    <row r="22246" ht="18.75" customHeight="1" thickBot="1"/>
    <row r="22248" ht="18.75" customHeight="1" thickBot="1"/>
    <row r="22250" ht="18.75" customHeight="1" thickBot="1"/>
    <row r="22252" ht="18.75" customHeight="1" thickBot="1"/>
    <row r="22254" ht="18.75" customHeight="1" thickBot="1"/>
    <row r="22256" ht="18.75" customHeight="1" thickBot="1"/>
    <row r="22258" ht="18.75" customHeight="1" thickBot="1"/>
    <row r="22260" ht="18.75" customHeight="1" thickBot="1"/>
    <row r="22262" ht="18.75" customHeight="1" thickBot="1"/>
    <row r="22264" ht="18.75" customHeight="1" thickBot="1"/>
    <row r="22266" ht="18.75" customHeight="1" thickBot="1"/>
    <row r="22268" ht="18.75" customHeight="1" thickBot="1"/>
    <row r="22270" ht="18.75" customHeight="1" thickBot="1"/>
    <row r="22272" ht="18.75" customHeight="1" thickBot="1"/>
    <row r="22274" ht="18.75" customHeight="1" thickBot="1"/>
    <row r="22276" ht="18.75" customHeight="1" thickBot="1"/>
    <row r="22278" ht="18.75" customHeight="1" thickBot="1"/>
    <row r="22280" ht="18.75" customHeight="1" thickBot="1"/>
    <row r="22282" ht="18.75" customHeight="1" thickBot="1"/>
    <row r="22284" ht="18.75" customHeight="1" thickBot="1"/>
    <row r="22286" ht="18.75" customHeight="1" thickBot="1"/>
    <row r="22288" ht="18.75" customHeight="1" thickBot="1"/>
    <row r="22290" ht="18.75" customHeight="1" thickBot="1"/>
    <row r="22292" ht="18.75" customHeight="1" thickBot="1"/>
    <row r="22294" ht="18.75" customHeight="1" thickBot="1"/>
    <row r="22296" ht="18.75" customHeight="1" thickBot="1"/>
    <row r="22298" ht="18.75" customHeight="1" thickBot="1"/>
    <row r="22300" ht="18.75" customHeight="1" thickBot="1"/>
    <row r="22302" ht="18.75" customHeight="1" thickBot="1"/>
    <row r="22304" ht="18.75" customHeight="1" thickBot="1"/>
    <row r="22306" ht="18.75" customHeight="1" thickBot="1"/>
    <row r="22308" ht="18.75" customHeight="1" thickBot="1"/>
    <row r="22310" ht="18.75" customHeight="1" thickBot="1"/>
    <row r="22312" ht="18.75" customHeight="1" thickBot="1"/>
    <row r="22314" ht="18.75" customHeight="1" thickBot="1"/>
    <row r="22316" ht="18.75" customHeight="1" thickBot="1"/>
    <row r="22318" ht="18.75" customHeight="1" thickBot="1"/>
    <row r="22320" ht="18.75" customHeight="1" thickBot="1"/>
    <row r="22322" ht="18.75" customHeight="1" thickBot="1"/>
    <row r="22324" ht="18.75" customHeight="1" thickBot="1"/>
    <row r="22326" ht="18.75" customHeight="1" thickBot="1"/>
    <row r="22328" ht="18.75" customHeight="1" thickBot="1"/>
    <row r="22330" ht="18.75" customHeight="1" thickBot="1"/>
    <row r="22332" ht="18.75" customHeight="1" thickBot="1"/>
    <row r="22334" ht="18.75" customHeight="1" thickBot="1"/>
    <row r="22336" ht="18.75" customHeight="1" thickBot="1"/>
    <row r="22338" ht="18.75" customHeight="1" thickBot="1"/>
    <row r="22340" ht="18.75" customHeight="1" thickBot="1"/>
    <row r="22342" ht="18.75" customHeight="1" thickBot="1"/>
    <row r="22344" ht="18.75" customHeight="1" thickBot="1"/>
    <row r="22346" ht="18.75" customHeight="1" thickBot="1"/>
    <row r="22348" ht="18.75" customHeight="1" thickBot="1"/>
    <row r="22350" ht="18.75" customHeight="1" thickBot="1"/>
    <row r="22352" ht="18.75" customHeight="1" thickBot="1"/>
    <row r="22354" ht="18.75" customHeight="1" thickBot="1"/>
    <row r="22356" ht="18.75" customHeight="1" thickBot="1"/>
    <row r="22358" ht="18.75" customHeight="1" thickBot="1"/>
    <row r="22360" ht="18.75" customHeight="1" thickBot="1"/>
    <row r="22362" ht="18.75" customHeight="1" thickBot="1"/>
    <row r="22364" ht="18.75" customHeight="1" thickBot="1"/>
    <row r="22366" ht="18.75" customHeight="1" thickBot="1"/>
    <row r="22368" ht="18.75" customHeight="1" thickBot="1"/>
    <row r="22370" ht="18.75" customHeight="1" thickBot="1"/>
    <row r="22372" ht="18.75" customHeight="1" thickBot="1"/>
    <row r="22374" ht="18.75" customHeight="1" thickBot="1"/>
    <row r="22376" ht="18.75" customHeight="1" thickBot="1"/>
    <row r="22378" ht="18.75" customHeight="1" thickBot="1"/>
    <row r="22380" ht="18.75" customHeight="1" thickBot="1"/>
    <row r="22382" ht="18.75" customHeight="1" thickBot="1"/>
    <row r="22384" ht="18.75" customHeight="1" thickBot="1"/>
    <row r="22386" ht="18.75" customHeight="1" thickBot="1"/>
    <row r="22388" ht="18.75" customHeight="1" thickBot="1"/>
    <row r="22390" ht="18.75" customHeight="1" thickBot="1"/>
    <row r="22392" ht="18.75" customHeight="1" thickBot="1"/>
    <row r="22394" ht="18.75" customHeight="1" thickBot="1"/>
    <row r="22396" ht="18.75" customHeight="1" thickBot="1"/>
    <row r="22398" ht="18.75" customHeight="1" thickBot="1"/>
    <row r="22400" ht="18.75" customHeight="1" thickBot="1"/>
    <row r="22402" ht="18.75" customHeight="1" thickBot="1"/>
    <row r="22404" ht="18.75" customHeight="1" thickBot="1"/>
    <row r="22406" ht="18.75" customHeight="1" thickBot="1"/>
    <row r="22408" ht="18.75" customHeight="1" thickBot="1"/>
    <row r="22410" ht="18.75" customHeight="1" thickBot="1"/>
    <row r="22412" ht="18.75" customHeight="1" thickBot="1"/>
    <row r="22414" ht="18.75" customHeight="1" thickBot="1"/>
    <row r="22416" ht="18.75" customHeight="1" thickBot="1"/>
    <row r="22418" ht="18.75" customHeight="1" thickBot="1"/>
    <row r="22420" ht="18.75" customHeight="1" thickBot="1"/>
    <row r="22422" ht="18.75" customHeight="1" thickBot="1"/>
    <row r="22424" ht="18.75" customHeight="1" thickBot="1"/>
    <row r="22426" ht="18.75" customHeight="1" thickBot="1"/>
    <row r="22428" ht="18.75" customHeight="1" thickBot="1"/>
    <row r="22430" ht="18.75" customHeight="1" thickBot="1"/>
    <row r="22432" ht="18.75" customHeight="1" thickBot="1"/>
    <row r="22434" ht="18.75" customHeight="1" thickBot="1"/>
    <row r="22436" ht="18.75" customHeight="1" thickBot="1"/>
    <row r="22438" ht="18.75" customHeight="1" thickBot="1"/>
    <row r="22440" ht="18.75" customHeight="1" thickBot="1"/>
    <row r="22442" ht="18.75" customHeight="1" thickBot="1"/>
    <row r="22444" ht="18.75" customHeight="1" thickBot="1"/>
    <row r="22446" ht="18.75" customHeight="1" thickBot="1"/>
    <row r="22448" ht="18.75" customHeight="1" thickBot="1"/>
    <row r="22450" ht="18.75" customHeight="1" thickBot="1"/>
    <row r="22452" ht="18.75" customHeight="1" thickBot="1"/>
    <row r="22454" ht="18.75" customHeight="1" thickBot="1"/>
    <row r="22456" ht="18.75" customHeight="1" thickBot="1"/>
    <row r="22458" ht="18.75" customHeight="1" thickBot="1"/>
    <row r="22460" ht="18.75" customHeight="1" thickBot="1"/>
    <row r="22462" ht="18.75" customHeight="1" thickBot="1"/>
    <row r="22464" ht="18.75" customHeight="1" thickBot="1"/>
    <row r="22466" ht="18.75" customHeight="1" thickBot="1"/>
    <row r="22468" ht="18.75" customHeight="1" thickBot="1"/>
    <row r="22470" ht="18.75" customHeight="1" thickBot="1"/>
    <row r="22472" ht="18.75" customHeight="1" thickBot="1"/>
    <row r="22474" ht="18.75" customHeight="1" thickBot="1"/>
    <row r="22476" ht="18.75" customHeight="1" thickBot="1"/>
    <row r="22478" ht="18.75" customHeight="1" thickBot="1"/>
    <row r="22480" ht="18.75" customHeight="1" thickBot="1"/>
    <row r="22482" ht="18.75" customHeight="1" thickBot="1"/>
    <row r="22484" ht="18.75" customHeight="1" thickBot="1"/>
    <row r="22486" ht="18.75" customHeight="1" thickBot="1"/>
    <row r="22488" ht="18.75" customHeight="1" thickBot="1"/>
    <row r="22490" ht="18.75" customHeight="1" thickBot="1"/>
    <row r="22492" ht="18.75" customHeight="1" thickBot="1"/>
    <row r="22494" ht="18.75" customHeight="1" thickBot="1"/>
    <row r="22496" ht="18.75" customHeight="1" thickBot="1"/>
    <row r="22498" ht="18.75" customHeight="1" thickBot="1"/>
    <row r="22500" ht="18.75" customHeight="1" thickBot="1"/>
    <row r="22502" ht="18.75" customHeight="1" thickBot="1"/>
    <row r="22504" ht="18.75" customHeight="1" thickBot="1"/>
    <row r="22506" ht="18.75" customHeight="1" thickBot="1"/>
    <row r="22508" ht="18.75" customHeight="1" thickBot="1"/>
    <row r="22510" ht="18.75" customHeight="1" thickBot="1"/>
    <row r="22512" ht="18.75" customHeight="1" thickBot="1"/>
    <row r="22514" ht="18.75" customHeight="1" thickBot="1"/>
    <row r="22516" ht="18.75" customHeight="1" thickBot="1"/>
    <row r="22518" ht="18.75" customHeight="1" thickBot="1"/>
    <row r="22520" ht="18.75" customHeight="1" thickBot="1"/>
    <row r="22522" ht="18.75" customHeight="1" thickBot="1"/>
    <row r="22524" ht="18.75" customHeight="1" thickBot="1"/>
    <row r="22526" ht="18.75" customHeight="1" thickBot="1"/>
    <row r="22528" ht="18.75" customHeight="1" thickBot="1"/>
    <row r="22530" ht="18.75" customHeight="1" thickBot="1"/>
    <row r="22532" ht="18.75" customHeight="1" thickBot="1"/>
    <row r="22534" ht="18.75" customHeight="1" thickBot="1"/>
    <row r="22536" ht="18.75" customHeight="1" thickBot="1"/>
    <row r="22538" ht="18.75" customHeight="1" thickBot="1"/>
    <row r="22540" ht="18.75" customHeight="1" thickBot="1"/>
    <row r="22542" ht="18.75" customHeight="1" thickBot="1"/>
    <row r="22544" ht="18.75" customHeight="1" thickBot="1"/>
    <row r="22546" ht="18.75" customHeight="1" thickBot="1"/>
    <row r="22548" ht="18.75" customHeight="1" thickBot="1"/>
    <row r="22550" ht="18.75" customHeight="1" thickBot="1"/>
    <row r="22552" ht="18.75" customHeight="1" thickBot="1"/>
    <row r="22554" ht="18.75" customHeight="1" thickBot="1"/>
    <row r="22556" ht="18.75" customHeight="1" thickBot="1"/>
    <row r="22558" ht="18.75" customHeight="1" thickBot="1"/>
    <row r="22560" ht="18.75" customHeight="1" thickBot="1"/>
    <row r="22562" ht="18.75" customHeight="1" thickBot="1"/>
    <row r="22564" ht="18.75" customHeight="1" thickBot="1"/>
    <row r="22566" ht="18.75" customHeight="1" thickBot="1"/>
    <row r="22568" ht="18.75" customHeight="1" thickBot="1"/>
    <row r="22570" ht="18.75" customHeight="1" thickBot="1"/>
    <row r="22572" ht="18.75" customHeight="1" thickBot="1"/>
    <row r="22574" ht="18.75" customHeight="1" thickBot="1"/>
    <row r="22576" ht="18.75" customHeight="1" thickBot="1"/>
    <row r="22578" ht="18.75" customHeight="1" thickBot="1"/>
    <row r="22580" ht="18.75" customHeight="1" thickBot="1"/>
    <row r="22582" ht="18.75" customHeight="1" thickBot="1"/>
    <row r="22584" ht="18.75" customHeight="1" thickBot="1"/>
    <row r="22586" ht="18.75" customHeight="1" thickBot="1"/>
    <row r="22588" ht="18.75" customHeight="1" thickBot="1"/>
    <row r="22590" ht="18.75" customHeight="1" thickBot="1"/>
    <row r="22592" ht="18.75" customHeight="1" thickBot="1"/>
    <row r="22594" ht="18.75" customHeight="1" thickBot="1"/>
    <row r="22596" ht="18.75" customHeight="1" thickBot="1"/>
    <row r="22598" ht="18.75" customHeight="1" thickBot="1"/>
    <row r="22600" ht="18.75" customHeight="1" thickBot="1"/>
    <row r="22602" ht="18.75" customHeight="1" thickBot="1"/>
    <row r="22604" ht="18.75" customHeight="1" thickBot="1"/>
    <row r="22606" ht="18.75" customHeight="1" thickBot="1"/>
    <row r="22608" ht="18.75" customHeight="1" thickBot="1"/>
    <row r="22610" ht="18.75" customHeight="1" thickBot="1"/>
    <row r="22612" ht="18.75" customHeight="1" thickBot="1"/>
    <row r="22614" ht="18.75" customHeight="1" thickBot="1"/>
    <row r="22616" ht="18.75" customHeight="1" thickBot="1"/>
    <row r="22618" ht="18.75" customHeight="1" thickBot="1"/>
    <row r="22620" ht="18.75" customHeight="1" thickBot="1"/>
    <row r="22622" ht="18.75" customHeight="1" thickBot="1"/>
    <row r="22624" ht="18.75" customHeight="1" thickBot="1"/>
    <row r="22626" ht="18.75" customHeight="1" thickBot="1"/>
    <row r="22628" ht="18.75" customHeight="1" thickBot="1"/>
    <row r="22630" ht="18.75" customHeight="1" thickBot="1"/>
    <row r="22632" ht="18.75" customHeight="1" thickBot="1"/>
    <row r="22634" ht="18.75" customHeight="1" thickBot="1"/>
    <row r="22636" ht="18.75" customHeight="1" thickBot="1"/>
    <row r="22638" ht="18.75" customHeight="1" thickBot="1"/>
    <row r="22640" ht="18.75" customHeight="1" thickBot="1"/>
    <row r="22642" ht="18.75" customHeight="1" thickBot="1"/>
    <row r="22644" ht="18.75" customHeight="1" thickBot="1"/>
    <row r="22646" ht="18.75" customHeight="1" thickBot="1"/>
    <row r="22648" ht="18.75" customHeight="1" thickBot="1"/>
    <row r="22650" ht="18.75" customHeight="1" thickBot="1"/>
    <row r="22652" ht="18.75" customHeight="1" thickBot="1"/>
    <row r="22654" ht="18.75" customHeight="1" thickBot="1"/>
    <row r="22656" ht="18.75" customHeight="1" thickBot="1"/>
    <row r="22658" ht="18.75" customHeight="1" thickBot="1"/>
    <row r="22660" ht="18.75" customHeight="1" thickBot="1"/>
    <row r="22662" ht="18.75" customHeight="1" thickBot="1"/>
    <row r="22664" ht="18.75" customHeight="1" thickBot="1"/>
    <row r="22666" ht="18.75" customHeight="1" thickBot="1"/>
    <row r="22668" ht="18.75" customHeight="1" thickBot="1"/>
    <row r="22670" ht="18.75" customHeight="1" thickBot="1"/>
    <row r="22672" ht="18.75" customHeight="1" thickBot="1"/>
    <row r="22674" ht="18.75" customHeight="1" thickBot="1"/>
    <row r="22676" ht="18.75" customHeight="1" thickBot="1"/>
    <row r="22678" ht="18.75" customHeight="1" thickBot="1"/>
    <row r="22680" ht="18.75" customHeight="1" thickBot="1"/>
    <row r="22682" ht="18.75" customHeight="1" thickBot="1"/>
    <row r="22684" ht="18.75" customHeight="1" thickBot="1"/>
    <row r="22686" ht="18.75" customHeight="1" thickBot="1"/>
    <row r="22688" ht="18.75" customHeight="1" thickBot="1"/>
    <row r="22690" ht="18.75" customHeight="1" thickBot="1"/>
    <row r="22692" ht="18.75" customHeight="1" thickBot="1"/>
    <row r="22694" ht="18.75" customHeight="1" thickBot="1"/>
    <row r="22696" ht="18.75" customHeight="1" thickBot="1"/>
    <row r="22698" ht="18.75" customHeight="1" thickBot="1"/>
    <row r="22700" ht="18.75" customHeight="1" thickBot="1"/>
    <row r="22702" ht="18.75" customHeight="1" thickBot="1"/>
    <row r="22704" ht="18.75" customHeight="1" thickBot="1"/>
    <row r="22706" ht="18.75" customHeight="1" thickBot="1"/>
    <row r="22708" ht="18.75" customHeight="1" thickBot="1"/>
    <row r="22710" ht="18.75" customHeight="1" thickBot="1"/>
    <row r="22712" ht="18.75" customHeight="1" thickBot="1"/>
    <row r="22714" ht="18.75" customHeight="1" thickBot="1"/>
    <row r="22716" ht="18.75" customHeight="1" thickBot="1"/>
    <row r="22718" ht="18.75" customHeight="1" thickBot="1"/>
    <row r="22720" ht="18.75" customHeight="1" thickBot="1"/>
    <row r="22722" ht="18.75" customHeight="1" thickBot="1"/>
    <row r="22724" ht="18.75" customHeight="1" thickBot="1"/>
    <row r="22726" ht="18.75" customHeight="1" thickBot="1"/>
    <row r="22728" ht="18.75" customHeight="1" thickBot="1"/>
    <row r="22730" ht="18.75" customHeight="1" thickBot="1"/>
    <row r="22732" ht="18.75" customHeight="1" thickBot="1"/>
    <row r="22734" ht="18.75" customHeight="1" thickBot="1"/>
    <row r="22736" ht="18.75" customHeight="1" thickBot="1"/>
    <row r="22738" ht="18.75" customHeight="1" thickBot="1"/>
    <row r="22740" ht="18.75" customHeight="1" thickBot="1"/>
    <row r="22742" ht="18.75" customHeight="1" thickBot="1"/>
    <row r="22744" ht="18.75" customHeight="1" thickBot="1"/>
    <row r="22746" ht="18.75" customHeight="1" thickBot="1"/>
    <row r="22748" ht="18.75" customHeight="1" thickBot="1"/>
    <row r="22750" ht="18.75" customHeight="1" thickBot="1"/>
    <row r="22752" ht="18.75" customHeight="1" thickBot="1"/>
    <row r="22754" ht="18.75" customHeight="1" thickBot="1"/>
    <row r="22756" ht="18.75" customHeight="1" thickBot="1"/>
    <row r="22758" ht="18.75" customHeight="1" thickBot="1"/>
    <row r="22760" ht="18.75" customHeight="1" thickBot="1"/>
    <row r="22762" ht="18.75" customHeight="1" thickBot="1"/>
    <row r="22764" ht="18.75" customHeight="1" thickBot="1"/>
    <row r="22766" ht="18.75" customHeight="1" thickBot="1"/>
    <row r="22768" ht="18.75" customHeight="1" thickBot="1"/>
    <row r="22770" ht="18.75" customHeight="1" thickBot="1"/>
    <row r="22772" ht="18.75" customHeight="1" thickBot="1"/>
    <row r="22774" ht="18.75" customHeight="1" thickBot="1"/>
    <row r="22776" ht="18.75" customHeight="1" thickBot="1"/>
    <row r="22778" ht="18.75" customHeight="1" thickBot="1"/>
    <row r="22780" ht="18.75" customHeight="1" thickBot="1"/>
    <row r="22782" ht="18.75" customHeight="1" thickBot="1"/>
    <row r="22784" ht="18.75" customHeight="1" thickBot="1"/>
    <row r="22786" ht="18.75" customHeight="1" thickBot="1"/>
    <row r="22788" ht="18.75" customHeight="1" thickBot="1"/>
    <row r="22790" ht="18.75" customHeight="1" thickBot="1"/>
    <row r="22792" ht="18.75" customHeight="1" thickBot="1"/>
    <row r="22794" ht="18.75" customHeight="1" thickBot="1"/>
    <row r="22796" ht="18.75" customHeight="1" thickBot="1"/>
    <row r="22798" ht="18.75" customHeight="1" thickBot="1"/>
    <row r="22800" ht="18.75" customHeight="1" thickBot="1"/>
    <row r="22802" ht="18.75" customHeight="1" thickBot="1"/>
    <row r="22804" ht="18.75" customHeight="1" thickBot="1"/>
    <row r="22806" ht="18.75" customHeight="1" thickBot="1"/>
    <row r="22808" ht="18.75" customHeight="1" thickBot="1"/>
    <row r="22810" ht="18.75" customHeight="1" thickBot="1"/>
    <row r="22812" ht="18.75" customHeight="1" thickBot="1"/>
    <row r="22814" ht="18.75" customHeight="1" thickBot="1"/>
    <row r="22816" ht="18.75" customHeight="1" thickBot="1"/>
    <row r="22818" ht="18.75" customHeight="1" thickBot="1"/>
    <row r="22820" ht="18.75" customHeight="1" thickBot="1"/>
    <row r="22822" ht="18.75" customHeight="1" thickBot="1"/>
    <row r="22824" ht="18.75" customHeight="1" thickBot="1"/>
    <row r="22826" ht="18.75" customHeight="1" thickBot="1"/>
    <row r="22828" ht="18.75" customHeight="1" thickBot="1"/>
    <row r="22830" ht="18.75" customHeight="1" thickBot="1"/>
    <row r="22832" ht="18.75" customHeight="1" thickBot="1"/>
    <row r="22834" ht="18.75" customHeight="1" thickBot="1"/>
    <row r="22836" ht="18.75" customHeight="1" thickBot="1"/>
    <row r="22838" ht="18.75" customHeight="1" thickBot="1"/>
    <row r="22840" ht="18.75" customHeight="1" thickBot="1"/>
    <row r="22842" ht="18.75" customHeight="1" thickBot="1"/>
    <row r="22844" ht="18.75" customHeight="1" thickBot="1"/>
    <row r="22846" ht="18.75" customHeight="1" thickBot="1"/>
    <row r="22848" ht="18.75" customHeight="1" thickBot="1"/>
    <row r="22850" ht="18.75" customHeight="1" thickBot="1"/>
    <row r="22852" ht="18.75" customHeight="1" thickBot="1"/>
    <row r="22854" ht="18.75" customHeight="1" thickBot="1"/>
    <row r="22856" ht="18.75" customHeight="1" thickBot="1"/>
    <row r="22858" ht="18.75" customHeight="1" thickBot="1"/>
    <row r="22860" ht="18.75" customHeight="1" thickBot="1"/>
    <row r="22862" ht="18.75" customHeight="1" thickBot="1"/>
    <row r="22864" ht="18.75" customHeight="1" thickBot="1"/>
    <row r="22866" ht="18.75" customHeight="1" thickBot="1"/>
    <row r="22868" ht="18.75" customHeight="1" thickBot="1"/>
    <row r="22870" ht="18.75" customHeight="1" thickBot="1"/>
    <row r="22872" ht="18.75" customHeight="1" thickBot="1"/>
    <row r="22874" ht="18.75" customHeight="1" thickBot="1"/>
    <row r="22876" ht="18.75" customHeight="1" thickBot="1"/>
    <row r="22878" ht="18.75" customHeight="1" thickBot="1"/>
    <row r="22880" ht="18.75" customHeight="1" thickBot="1"/>
    <row r="22882" ht="18.75" customHeight="1" thickBot="1"/>
    <row r="22884" ht="18.75" customHeight="1" thickBot="1"/>
    <row r="22886" ht="18.75" customHeight="1" thickBot="1"/>
    <row r="22888" ht="18.75" customHeight="1" thickBot="1"/>
    <row r="22890" ht="18.75" customHeight="1" thickBot="1"/>
    <row r="22892" ht="18.75" customHeight="1" thickBot="1"/>
    <row r="22894" ht="18.75" customHeight="1" thickBot="1"/>
    <row r="22896" ht="18.75" customHeight="1" thickBot="1"/>
    <row r="22898" ht="18.75" customHeight="1" thickBot="1"/>
    <row r="22900" ht="18.75" customHeight="1" thickBot="1"/>
    <row r="22902" ht="18.75" customHeight="1" thickBot="1"/>
    <row r="22904" ht="18.75" customHeight="1" thickBot="1"/>
    <row r="22906" ht="18.75" customHeight="1" thickBot="1"/>
    <row r="22908" ht="18.75" customHeight="1" thickBot="1"/>
    <row r="22910" ht="18.75" customHeight="1" thickBot="1"/>
    <row r="22912" ht="18.75" customHeight="1" thickBot="1"/>
    <row r="22914" ht="18.75" customHeight="1" thickBot="1"/>
    <row r="22916" ht="18.75" customHeight="1" thickBot="1"/>
    <row r="22918" ht="18.75" customHeight="1" thickBot="1"/>
    <row r="22920" ht="18.75" customHeight="1" thickBot="1"/>
    <row r="22922" ht="18.75" customHeight="1" thickBot="1"/>
    <row r="22924" ht="18.75" customHeight="1" thickBot="1"/>
    <row r="22926" ht="18.75" customHeight="1" thickBot="1"/>
    <row r="22928" ht="18.75" customHeight="1" thickBot="1"/>
    <row r="22930" ht="18.75" customHeight="1" thickBot="1"/>
    <row r="22932" ht="18.75" customHeight="1" thickBot="1"/>
    <row r="22934" ht="18.75" customHeight="1" thickBot="1"/>
    <row r="22936" ht="18.75" customHeight="1" thickBot="1"/>
    <row r="22938" ht="18.75" customHeight="1" thickBot="1"/>
    <row r="22940" ht="18.75" customHeight="1" thickBot="1"/>
    <row r="22942" ht="18.75" customHeight="1" thickBot="1"/>
    <row r="22944" ht="18.75" customHeight="1" thickBot="1"/>
    <row r="22946" ht="18.75" customHeight="1" thickBot="1"/>
    <row r="22948" ht="18.75" customHeight="1" thickBot="1"/>
    <row r="22950" ht="18.75" customHeight="1" thickBot="1"/>
    <row r="22952" ht="18.75" customHeight="1" thickBot="1"/>
    <row r="22954" ht="18.75" customHeight="1" thickBot="1"/>
    <row r="22956" ht="18.75" customHeight="1" thickBot="1"/>
    <row r="22958" ht="18.75" customHeight="1" thickBot="1"/>
    <row r="22960" ht="18.75" customHeight="1" thickBot="1"/>
    <row r="22962" ht="18.75" customHeight="1" thickBot="1"/>
    <row r="22964" ht="18.75" customHeight="1" thickBot="1"/>
    <row r="22966" ht="18.75" customHeight="1" thickBot="1"/>
    <row r="22968" ht="18.75" customHeight="1" thickBot="1"/>
    <row r="22970" ht="18.75" customHeight="1" thickBot="1"/>
    <row r="22972" ht="18.75" customHeight="1" thickBot="1"/>
    <row r="22974" ht="18.75" customHeight="1" thickBot="1"/>
    <row r="22976" ht="18.75" customHeight="1" thickBot="1"/>
    <row r="22978" ht="18.75" customHeight="1" thickBot="1"/>
    <row r="22980" ht="18.75" customHeight="1" thickBot="1"/>
    <row r="22982" ht="18.75" customHeight="1" thickBot="1"/>
    <row r="22984" ht="18.75" customHeight="1" thickBot="1"/>
    <row r="22986" ht="18.75" customHeight="1" thickBot="1"/>
    <row r="22988" ht="18.75" customHeight="1" thickBot="1"/>
    <row r="22990" ht="18.75" customHeight="1" thickBot="1"/>
    <row r="22992" ht="18.75" customHeight="1" thickBot="1"/>
    <row r="22994" ht="18.75" customHeight="1" thickBot="1"/>
    <row r="22996" ht="18.75" customHeight="1" thickBot="1"/>
    <row r="22998" ht="18.75" customHeight="1" thickBot="1"/>
    <row r="23000" ht="18.75" customHeight="1" thickBot="1"/>
    <row r="23002" ht="18.75" customHeight="1" thickBot="1"/>
    <row r="23004" ht="18.75" customHeight="1" thickBot="1"/>
    <row r="23006" ht="18.75" customHeight="1" thickBot="1"/>
    <row r="23008" ht="18.75" customHeight="1" thickBot="1"/>
    <row r="23010" ht="18.75" customHeight="1" thickBot="1"/>
    <row r="23012" ht="18.75" customHeight="1" thickBot="1"/>
    <row r="23014" ht="18.75" customHeight="1" thickBot="1"/>
    <row r="23016" ht="18.75" customHeight="1" thickBot="1"/>
    <row r="23018" ht="18.75" customHeight="1" thickBot="1"/>
    <row r="23020" ht="18.75" customHeight="1" thickBot="1"/>
    <row r="23022" ht="18.75" customHeight="1" thickBot="1"/>
    <row r="23024" ht="18.75" customHeight="1" thickBot="1"/>
    <row r="23026" ht="18.75" customHeight="1" thickBot="1"/>
    <row r="23028" ht="18.75" customHeight="1" thickBot="1"/>
    <row r="23030" ht="18.75" customHeight="1" thickBot="1"/>
    <row r="23032" ht="18.75" customHeight="1" thickBot="1"/>
    <row r="23034" ht="18.75" customHeight="1" thickBot="1"/>
    <row r="23036" ht="18.75" customHeight="1" thickBot="1"/>
    <row r="23038" ht="18.75" customHeight="1" thickBot="1"/>
    <row r="23040" ht="18.75" customHeight="1" thickBot="1"/>
    <row r="23042" ht="18.75" customHeight="1" thickBot="1"/>
    <row r="23044" ht="18.75" customHeight="1" thickBot="1"/>
    <row r="23046" ht="18.75" customHeight="1" thickBot="1"/>
    <row r="23048" ht="18.75" customHeight="1" thickBot="1"/>
    <row r="23050" ht="18.75" customHeight="1" thickBot="1"/>
    <row r="23052" ht="18.75" customHeight="1" thickBot="1"/>
    <row r="23054" ht="18.75" customHeight="1" thickBot="1"/>
    <row r="23056" ht="18.75" customHeight="1" thickBot="1"/>
    <row r="23058" ht="18.75" customHeight="1" thickBot="1"/>
    <row r="23060" ht="18.75" customHeight="1" thickBot="1"/>
    <row r="23062" ht="18.75" customHeight="1" thickBot="1"/>
    <row r="23064" ht="18.75" customHeight="1" thickBot="1"/>
    <row r="23066" ht="18.75" customHeight="1" thickBot="1"/>
    <row r="23068" ht="18.75" customHeight="1" thickBot="1"/>
    <row r="23070" ht="18.75" customHeight="1" thickBot="1"/>
    <row r="23072" ht="18.75" customHeight="1" thickBot="1"/>
    <row r="23074" ht="18.75" customHeight="1" thickBot="1"/>
    <row r="23076" ht="18.75" customHeight="1" thickBot="1"/>
    <row r="23078" ht="18.75" customHeight="1" thickBot="1"/>
    <row r="23080" ht="18.75" customHeight="1" thickBot="1"/>
    <row r="23082" ht="18.75" customHeight="1" thickBot="1"/>
    <row r="23084" ht="18.75" customHeight="1" thickBot="1"/>
    <row r="23086" ht="18.75" customHeight="1" thickBot="1"/>
    <row r="23088" ht="18.75" customHeight="1" thickBot="1"/>
    <row r="23090" ht="18.75" customHeight="1" thickBot="1"/>
    <row r="23092" ht="18.75" customHeight="1" thickBot="1"/>
    <row r="23094" ht="18.75" customHeight="1" thickBot="1"/>
    <row r="23096" ht="18.75" customHeight="1" thickBot="1"/>
    <row r="23098" ht="18.75" customHeight="1" thickBot="1"/>
    <row r="23100" ht="18.75" customHeight="1" thickBot="1"/>
    <row r="23102" ht="18.75" customHeight="1" thickBot="1"/>
    <row r="23104" ht="18.75" customHeight="1" thickBot="1"/>
    <row r="23106" ht="18.75" customHeight="1" thickBot="1"/>
    <row r="23108" ht="18.75" customHeight="1" thickBot="1"/>
    <row r="23110" ht="18.75" customHeight="1" thickBot="1"/>
    <row r="23112" ht="18.75" customHeight="1" thickBot="1"/>
    <row r="23114" ht="18.75" customHeight="1" thickBot="1"/>
    <row r="23116" ht="18.75" customHeight="1" thickBot="1"/>
    <row r="23118" ht="18.75" customHeight="1" thickBot="1"/>
    <row r="23120" ht="18.75" customHeight="1" thickBot="1"/>
    <row r="23122" ht="18.75" customHeight="1" thickBot="1"/>
    <row r="23124" ht="18.75" customHeight="1" thickBot="1"/>
    <row r="23126" ht="18.75" customHeight="1" thickBot="1"/>
    <row r="23128" ht="18.75" customHeight="1" thickBot="1"/>
    <row r="23130" ht="18.75" customHeight="1" thickBot="1"/>
    <row r="23132" ht="18.75" customHeight="1" thickBot="1"/>
    <row r="23134" ht="18.75" customHeight="1" thickBot="1"/>
    <row r="23136" ht="18.75" customHeight="1" thickBot="1"/>
    <row r="23138" ht="18.75" customHeight="1" thickBot="1"/>
    <row r="23140" ht="18.75" customHeight="1" thickBot="1"/>
    <row r="23142" ht="18.75" customHeight="1" thickBot="1"/>
    <row r="23144" ht="18.75" customHeight="1" thickBot="1"/>
    <row r="23146" ht="18.75" customHeight="1" thickBot="1"/>
    <row r="23148" ht="18.75" customHeight="1" thickBot="1"/>
    <row r="23150" ht="18.75" customHeight="1" thickBot="1"/>
    <row r="23152" ht="18.75" customHeight="1" thickBot="1"/>
    <row r="23154" ht="18.75" customHeight="1" thickBot="1"/>
    <row r="23156" ht="18.75" customHeight="1" thickBot="1"/>
    <row r="23158" ht="18.75" customHeight="1" thickBot="1"/>
    <row r="23160" ht="18.75" customHeight="1" thickBot="1"/>
    <row r="23162" ht="18.75" customHeight="1" thickBot="1"/>
    <row r="23164" ht="18.75" customHeight="1" thickBot="1"/>
    <row r="23166" ht="18.75" customHeight="1" thickBot="1"/>
    <row r="23168" ht="18.75" customHeight="1" thickBot="1"/>
    <row r="23170" ht="18.75" customHeight="1" thickBot="1"/>
    <row r="23172" ht="18.75" customHeight="1" thickBot="1"/>
    <row r="23174" ht="18.75" customHeight="1" thickBot="1"/>
    <row r="23176" ht="18.75" customHeight="1" thickBot="1"/>
    <row r="23178" ht="18.75" customHeight="1" thickBot="1"/>
    <row r="23180" ht="18.75" customHeight="1" thickBot="1"/>
    <row r="23182" ht="18.75" customHeight="1" thickBot="1"/>
    <row r="23184" ht="18.75" customHeight="1" thickBot="1"/>
    <row r="23186" ht="18.75" customHeight="1" thickBot="1"/>
    <row r="23188" ht="18.75" customHeight="1" thickBot="1"/>
    <row r="23190" ht="18.75" customHeight="1" thickBot="1"/>
    <row r="23192" ht="18.75" customHeight="1" thickBot="1"/>
    <row r="23194" ht="18.75" customHeight="1" thickBot="1"/>
    <row r="23196" ht="18.75" customHeight="1" thickBot="1"/>
    <row r="23198" ht="18.75" customHeight="1" thickBot="1"/>
    <row r="23200" ht="18.75" customHeight="1" thickBot="1"/>
    <row r="23202" ht="18.75" customHeight="1" thickBot="1"/>
    <row r="23204" ht="18.75" customHeight="1" thickBot="1"/>
    <row r="23206" ht="18.75" customHeight="1" thickBot="1"/>
    <row r="23208" ht="18.75" customHeight="1" thickBot="1"/>
    <row r="23210" ht="18.75" customHeight="1" thickBot="1"/>
    <row r="23212" ht="18.75" customHeight="1" thickBot="1"/>
    <row r="23214" ht="18.75" customHeight="1" thickBot="1"/>
    <row r="23216" ht="18.75" customHeight="1" thickBot="1"/>
    <row r="23218" ht="18.75" customHeight="1" thickBot="1"/>
    <row r="23220" ht="18.75" customHeight="1" thickBot="1"/>
    <row r="23222" ht="18.75" customHeight="1" thickBot="1"/>
    <row r="23224" ht="18.75" customHeight="1" thickBot="1"/>
    <row r="23226" ht="18.75" customHeight="1" thickBot="1"/>
    <row r="23228" ht="18.75" customHeight="1" thickBot="1"/>
    <row r="23230" ht="18.75" customHeight="1" thickBot="1"/>
    <row r="23232" ht="18.75" customHeight="1" thickBot="1"/>
    <row r="23234" ht="18.75" customHeight="1" thickBot="1"/>
    <row r="23236" ht="18.75" customHeight="1" thickBot="1"/>
    <row r="23238" ht="18.75" customHeight="1" thickBot="1"/>
    <row r="23240" ht="18.75" customHeight="1" thickBot="1"/>
    <row r="23242" ht="18.75" customHeight="1" thickBot="1"/>
    <row r="23244" ht="18.75" customHeight="1" thickBot="1"/>
    <row r="23246" ht="18.75" customHeight="1" thickBot="1"/>
    <row r="23248" ht="18.75" customHeight="1" thickBot="1"/>
    <row r="23250" ht="18.75" customHeight="1" thickBot="1"/>
    <row r="23252" ht="18.75" customHeight="1" thickBot="1"/>
    <row r="23254" ht="18.75" customHeight="1" thickBot="1"/>
    <row r="23256" ht="18.75" customHeight="1" thickBot="1"/>
    <row r="23258" ht="18.75" customHeight="1" thickBot="1"/>
    <row r="23260" ht="18.75" customHeight="1" thickBot="1"/>
    <row r="23262" ht="18.75" customHeight="1" thickBot="1"/>
    <row r="23264" ht="18.75" customHeight="1" thickBot="1"/>
    <row r="23266" ht="18.75" customHeight="1" thickBot="1"/>
    <row r="23268" ht="18.75" customHeight="1" thickBot="1"/>
    <row r="23270" ht="18.75" customHeight="1" thickBot="1"/>
    <row r="23272" ht="18.75" customHeight="1" thickBot="1"/>
    <row r="23274" ht="18.75" customHeight="1" thickBot="1"/>
    <row r="23276" ht="18.75" customHeight="1" thickBot="1"/>
    <row r="23278" ht="18.75" customHeight="1" thickBot="1"/>
    <row r="23280" ht="18.75" customHeight="1" thickBot="1"/>
    <row r="23282" ht="18.75" customHeight="1" thickBot="1"/>
    <row r="23284" ht="18.75" customHeight="1" thickBot="1"/>
    <row r="23286" ht="18.75" customHeight="1" thickBot="1"/>
    <row r="23288" ht="18.75" customHeight="1" thickBot="1"/>
    <row r="23290" ht="18.75" customHeight="1" thickBot="1"/>
    <row r="23292" ht="18.75" customHeight="1" thickBot="1"/>
    <row r="23294" ht="18.75" customHeight="1" thickBot="1"/>
    <row r="23296" ht="18.75" customHeight="1" thickBot="1"/>
    <row r="23298" ht="18.75" customHeight="1" thickBot="1"/>
    <row r="23300" ht="18.75" customHeight="1" thickBot="1"/>
    <row r="23302" ht="18.75" customHeight="1" thickBot="1"/>
    <row r="23304" ht="18.75" customHeight="1" thickBot="1"/>
    <row r="23306" ht="18.75" customHeight="1" thickBot="1"/>
    <row r="23308" ht="18.75" customHeight="1" thickBot="1"/>
    <row r="23310" ht="18.75" customHeight="1" thickBot="1"/>
    <row r="23312" ht="18.75" customHeight="1" thickBot="1"/>
    <row r="23314" ht="18.75" customHeight="1" thickBot="1"/>
    <row r="23316" ht="18.75" customHeight="1" thickBot="1"/>
    <row r="23318" ht="18.75" customHeight="1" thickBot="1"/>
    <row r="23320" ht="18.75" customHeight="1" thickBot="1"/>
    <row r="23322" ht="18.75" customHeight="1" thickBot="1"/>
    <row r="23324" ht="18.75" customHeight="1" thickBot="1"/>
    <row r="23326" ht="18.75" customHeight="1" thickBot="1"/>
    <row r="23328" ht="18.75" customHeight="1" thickBot="1"/>
    <row r="23330" ht="18.75" customHeight="1" thickBot="1"/>
    <row r="23332" ht="18.75" customHeight="1" thickBot="1"/>
    <row r="23334" ht="18.75" customHeight="1" thickBot="1"/>
    <row r="23336" ht="18.75" customHeight="1" thickBot="1"/>
    <row r="23338" ht="18.75" customHeight="1" thickBot="1"/>
    <row r="23340" ht="18.75" customHeight="1" thickBot="1"/>
    <row r="23342" ht="18.75" customHeight="1" thickBot="1"/>
    <row r="23344" ht="18.75" customHeight="1" thickBot="1"/>
    <row r="23346" ht="18.75" customHeight="1" thickBot="1"/>
    <row r="23348" ht="18.75" customHeight="1" thickBot="1"/>
    <row r="23350" ht="18.75" customHeight="1" thickBot="1"/>
    <row r="23352" ht="18.75" customHeight="1" thickBot="1"/>
    <row r="23354" ht="18.75" customHeight="1" thickBot="1"/>
    <row r="23356" ht="18.75" customHeight="1" thickBot="1"/>
    <row r="23358" ht="18.75" customHeight="1" thickBot="1"/>
    <row r="23360" ht="18.75" customHeight="1" thickBot="1"/>
    <row r="23362" ht="18.75" customHeight="1" thickBot="1"/>
    <row r="23364" ht="18.75" customHeight="1" thickBot="1"/>
    <row r="23366" ht="18.75" customHeight="1" thickBot="1"/>
    <row r="23368" ht="18.75" customHeight="1" thickBot="1"/>
    <row r="23370" ht="18.75" customHeight="1" thickBot="1"/>
    <row r="23372" ht="18.75" customHeight="1" thickBot="1"/>
    <row r="23374" ht="18.75" customHeight="1" thickBot="1"/>
    <row r="23376" ht="18.75" customHeight="1" thickBot="1"/>
    <row r="23378" ht="18.75" customHeight="1" thickBot="1"/>
    <row r="23380" ht="18.75" customHeight="1" thickBot="1"/>
    <row r="23382" ht="18.75" customHeight="1" thickBot="1"/>
    <row r="23384" ht="18.75" customHeight="1" thickBot="1"/>
    <row r="23386" ht="18.75" customHeight="1" thickBot="1"/>
    <row r="23388" ht="18.75" customHeight="1" thickBot="1"/>
    <row r="23390" ht="18.75" customHeight="1" thickBot="1"/>
    <row r="23392" ht="18.75" customHeight="1" thickBot="1"/>
    <row r="23394" ht="18.75" customHeight="1" thickBot="1"/>
    <row r="23396" ht="18.75" customHeight="1" thickBot="1"/>
    <row r="23398" ht="18.75" customHeight="1" thickBot="1"/>
    <row r="23400" ht="18.75" customHeight="1" thickBot="1"/>
    <row r="23402" ht="18.75" customHeight="1" thickBot="1"/>
    <row r="23404" ht="18.75" customHeight="1" thickBot="1"/>
    <row r="23406" ht="18.75" customHeight="1" thickBot="1"/>
    <row r="23408" ht="18.75" customHeight="1" thickBot="1"/>
    <row r="23410" ht="18.75" customHeight="1" thickBot="1"/>
    <row r="23412" ht="18.75" customHeight="1" thickBot="1"/>
    <row r="23414" ht="18.75" customHeight="1" thickBot="1"/>
    <row r="23416" ht="18.75" customHeight="1" thickBot="1"/>
    <row r="23418" ht="18.75" customHeight="1" thickBot="1"/>
    <row r="23420" ht="18.75" customHeight="1" thickBot="1"/>
    <row r="23422" ht="18.75" customHeight="1" thickBot="1"/>
    <row r="23424" ht="18.75" customHeight="1" thickBot="1"/>
    <row r="23426" ht="18.75" customHeight="1" thickBot="1"/>
    <row r="23428" ht="18.75" customHeight="1" thickBot="1"/>
    <row r="23430" ht="18.75" customHeight="1" thickBot="1"/>
    <row r="23432" ht="18.75" customHeight="1" thickBot="1"/>
    <row r="23434" ht="18.75" customHeight="1" thickBot="1"/>
    <row r="23436" ht="18.75" customHeight="1" thickBot="1"/>
    <row r="23438" ht="18.75" customHeight="1" thickBot="1"/>
    <row r="23440" ht="18.75" customHeight="1" thickBot="1"/>
    <row r="23442" ht="18.75" customHeight="1" thickBot="1"/>
    <row r="23444" ht="18.75" customHeight="1" thickBot="1"/>
    <row r="23446" ht="18.75" customHeight="1" thickBot="1"/>
    <row r="23448" ht="18.75" customHeight="1" thickBot="1"/>
    <row r="23450" ht="18.75" customHeight="1" thickBot="1"/>
    <row r="23452" ht="18.75" customHeight="1" thickBot="1"/>
    <row r="23454" ht="18.75" customHeight="1" thickBot="1"/>
    <row r="23456" ht="18.75" customHeight="1" thickBot="1"/>
    <row r="23458" ht="18.75" customHeight="1" thickBot="1"/>
    <row r="23460" ht="18.75" customHeight="1" thickBot="1"/>
    <row r="23462" ht="18.75" customHeight="1" thickBot="1"/>
    <row r="23464" ht="18.75" customHeight="1" thickBot="1"/>
    <row r="23466" ht="18.75" customHeight="1" thickBot="1"/>
    <row r="23468" ht="18.75" customHeight="1" thickBot="1"/>
    <row r="23470" ht="18.75" customHeight="1" thickBot="1"/>
    <row r="23472" ht="18.75" customHeight="1" thickBot="1"/>
    <row r="23474" ht="18.75" customHeight="1" thickBot="1"/>
    <row r="23476" ht="18.75" customHeight="1" thickBot="1"/>
    <row r="23478" ht="18.75" customHeight="1" thickBot="1"/>
    <row r="23480" ht="18.75" customHeight="1" thickBot="1"/>
    <row r="23482" ht="18.75" customHeight="1" thickBot="1"/>
    <row r="23484" ht="18.75" customHeight="1" thickBot="1"/>
    <row r="23486" ht="18.75" customHeight="1" thickBot="1"/>
    <row r="23488" ht="18.75" customHeight="1" thickBot="1"/>
    <row r="23490" ht="18.75" customHeight="1" thickBot="1"/>
    <row r="23492" ht="18.75" customHeight="1" thickBot="1"/>
    <row r="23494" ht="18.75" customHeight="1" thickBot="1"/>
    <row r="23496" ht="18.75" customHeight="1" thickBot="1"/>
    <row r="23498" ht="18.75" customHeight="1" thickBot="1"/>
    <row r="23500" ht="18.75" customHeight="1" thickBot="1"/>
    <row r="23502" ht="18.75" customHeight="1" thickBot="1"/>
    <row r="23504" ht="18.75" customHeight="1" thickBot="1"/>
    <row r="23506" ht="18.75" customHeight="1" thickBot="1"/>
    <row r="23508" ht="18.75" customHeight="1" thickBot="1"/>
    <row r="23510" ht="18.75" customHeight="1" thickBot="1"/>
    <row r="23512" ht="18.75" customHeight="1" thickBot="1"/>
    <row r="23514" ht="18.75" customHeight="1" thickBot="1"/>
    <row r="23516" ht="18.75" customHeight="1" thickBot="1"/>
    <row r="23518" ht="18.75" customHeight="1" thickBot="1"/>
    <row r="23520" ht="18.75" customHeight="1" thickBot="1"/>
    <row r="23522" ht="18.75" customHeight="1" thickBot="1"/>
    <row r="23524" ht="18.75" customHeight="1" thickBot="1"/>
    <row r="23526" ht="18.75" customHeight="1" thickBot="1"/>
    <row r="23528" ht="18.75" customHeight="1" thickBot="1"/>
    <row r="23530" ht="18.75" customHeight="1" thickBot="1"/>
    <row r="23532" ht="18.75" customHeight="1" thickBot="1"/>
    <row r="23534" ht="18.75" customHeight="1" thickBot="1"/>
    <row r="23536" ht="18.75" customHeight="1" thickBot="1"/>
    <row r="23538" ht="18.75" customHeight="1" thickBot="1"/>
    <row r="23540" ht="18.75" customHeight="1" thickBot="1"/>
    <row r="23542" ht="18.75" customHeight="1" thickBot="1"/>
    <row r="23544" ht="18.75" customHeight="1" thickBot="1"/>
    <row r="23546" ht="18.75" customHeight="1" thickBot="1"/>
    <row r="23548" ht="18.75" customHeight="1" thickBot="1"/>
    <row r="23550" ht="18.75" customHeight="1" thickBot="1"/>
    <row r="23552" ht="18.75" customHeight="1" thickBot="1"/>
    <row r="23554" ht="18.75" customHeight="1" thickBot="1"/>
    <row r="23556" ht="18.75" customHeight="1" thickBot="1"/>
    <row r="23558" ht="18.75" customHeight="1" thickBot="1"/>
    <row r="23560" ht="18.75" customHeight="1" thickBot="1"/>
    <row r="23562" ht="18.75" customHeight="1" thickBot="1"/>
    <row r="23564" ht="18.75" customHeight="1" thickBot="1"/>
    <row r="23566" ht="18.75" customHeight="1" thickBot="1"/>
    <row r="23568" ht="18.75" customHeight="1" thickBot="1"/>
    <row r="23570" ht="18.75" customHeight="1" thickBot="1"/>
    <row r="23572" ht="18.75" customHeight="1" thickBot="1"/>
    <row r="23574" ht="18.75" customHeight="1" thickBot="1"/>
    <row r="23576" ht="18.75" customHeight="1" thickBot="1"/>
    <row r="23578" ht="18.75" customHeight="1" thickBot="1"/>
    <row r="23580" ht="18.75" customHeight="1" thickBot="1"/>
    <row r="23582" ht="18.75" customHeight="1" thickBot="1"/>
    <row r="23584" ht="18.75" customHeight="1" thickBot="1"/>
    <row r="23586" ht="18.75" customHeight="1" thickBot="1"/>
    <row r="23588" ht="18.75" customHeight="1" thickBot="1"/>
    <row r="23590" ht="18.75" customHeight="1" thickBot="1"/>
    <row r="23592" ht="18.75" customHeight="1" thickBot="1"/>
    <row r="23594" ht="18.75" customHeight="1" thickBot="1"/>
    <row r="23596" ht="18.75" customHeight="1" thickBot="1"/>
    <row r="23598" ht="18.75" customHeight="1" thickBot="1"/>
    <row r="23600" ht="18.75" customHeight="1" thickBot="1"/>
    <row r="23602" ht="18.75" customHeight="1" thickBot="1"/>
    <row r="23604" ht="18.75" customHeight="1" thickBot="1"/>
    <row r="23606" ht="18.75" customHeight="1" thickBot="1"/>
    <row r="23608" ht="18.75" customHeight="1" thickBot="1"/>
    <row r="23610" ht="18.75" customHeight="1" thickBot="1"/>
    <row r="23612" ht="18.75" customHeight="1" thickBot="1"/>
    <row r="23614" ht="18.75" customHeight="1" thickBot="1"/>
    <row r="23616" ht="18.75" customHeight="1" thickBot="1"/>
    <row r="23618" ht="18.75" customHeight="1" thickBot="1"/>
    <row r="23620" ht="18.75" customHeight="1" thickBot="1"/>
    <row r="23622" ht="18.75" customHeight="1" thickBot="1"/>
    <row r="23624" ht="18.75" customHeight="1" thickBot="1"/>
    <row r="23626" ht="18.75" customHeight="1" thickBot="1"/>
    <row r="23628" ht="18.75" customHeight="1" thickBot="1"/>
    <row r="23630" ht="18.75" customHeight="1" thickBot="1"/>
    <row r="23632" ht="18.75" customHeight="1" thickBot="1"/>
    <row r="23634" ht="18.75" customHeight="1" thickBot="1"/>
    <row r="23636" ht="18.75" customHeight="1" thickBot="1"/>
    <row r="23638" ht="18.75" customHeight="1" thickBot="1"/>
    <row r="23640" ht="18.75" customHeight="1" thickBot="1"/>
    <row r="23642" ht="18.75" customHeight="1" thickBot="1"/>
    <row r="23644" ht="18.75" customHeight="1" thickBot="1"/>
    <row r="23646" ht="18.75" customHeight="1" thickBot="1"/>
    <row r="23648" ht="18.75" customHeight="1" thickBot="1"/>
    <row r="23650" ht="18.75" customHeight="1" thickBot="1"/>
    <row r="23652" ht="18.75" customHeight="1" thickBot="1"/>
    <row r="23654" ht="18.75" customHeight="1" thickBot="1"/>
    <row r="23656" ht="18.75" customHeight="1" thickBot="1"/>
    <row r="23658" ht="18.75" customHeight="1" thickBot="1"/>
    <row r="23660" ht="18.75" customHeight="1" thickBot="1"/>
    <row r="23662" ht="18.75" customHeight="1" thickBot="1"/>
    <row r="23664" ht="18.75" customHeight="1" thickBot="1"/>
    <row r="23666" ht="18.75" customHeight="1" thickBot="1"/>
    <row r="23668" ht="18.75" customHeight="1" thickBot="1"/>
    <row r="23670" ht="18.75" customHeight="1" thickBot="1"/>
    <row r="23672" ht="18.75" customHeight="1" thickBot="1"/>
    <row r="23674" ht="18.75" customHeight="1" thickBot="1"/>
    <row r="23676" ht="18.75" customHeight="1" thickBot="1"/>
    <row r="23678" ht="18.75" customHeight="1" thickBot="1"/>
    <row r="23680" ht="18.75" customHeight="1" thickBot="1"/>
    <row r="23682" ht="18.75" customHeight="1" thickBot="1"/>
    <row r="23684" ht="18.75" customHeight="1" thickBot="1"/>
    <row r="23686" ht="18.75" customHeight="1" thickBot="1"/>
    <row r="23688" ht="18.75" customHeight="1" thickBot="1"/>
    <row r="23690" ht="18.75" customHeight="1" thickBot="1"/>
    <row r="23692" ht="18.75" customHeight="1" thickBot="1"/>
    <row r="23694" ht="18.75" customHeight="1" thickBot="1"/>
    <row r="23696" ht="18.75" customHeight="1" thickBot="1"/>
    <row r="23698" ht="18.75" customHeight="1" thickBot="1"/>
    <row r="23700" ht="18.75" customHeight="1" thickBot="1"/>
    <row r="23702" ht="18.75" customHeight="1" thickBot="1"/>
    <row r="23704" ht="18.75" customHeight="1" thickBot="1"/>
    <row r="23706" ht="18.75" customHeight="1" thickBot="1"/>
    <row r="23708" ht="18.75" customHeight="1" thickBot="1"/>
    <row r="23710" ht="18.75" customHeight="1" thickBot="1"/>
    <row r="23712" ht="18.75" customHeight="1" thickBot="1"/>
    <row r="23714" ht="18.75" customHeight="1" thickBot="1"/>
    <row r="23716" ht="18.75" customHeight="1" thickBot="1"/>
    <row r="23718" ht="18.75" customHeight="1" thickBot="1"/>
    <row r="23720" ht="18.75" customHeight="1" thickBot="1"/>
    <row r="23722" ht="18.75" customHeight="1" thickBot="1"/>
    <row r="23724" ht="18.75" customHeight="1" thickBot="1"/>
    <row r="23726" ht="18.75" customHeight="1" thickBot="1"/>
    <row r="23728" ht="18.75" customHeight="1" thickBot="1"/>
    <row r="23730" ht="18.75" customHeight="1" thickBot="1"/>
    <row r="23732" ht="18.75" customHeight="1" thickBot="1"/>
    <row r="23734" ht="18.75" customHeight="1" thickBot="1"/>
    <row r="23736" ht="18.75" customHeight="1" thickBot="1"/>
    <row r="23738" ht="18.75" customHeight="1" thickBot="1"/>
    <row r="23740" ht="18.75" customHeight="1" thickBot="1"/>
    <row r="23742" ht="18.75" customHeight="1" thickBot="1"/>
    <row r="23744" ht="18.75" customHeight="1" thickBot="1"/>
    <row r="23746" ht="18.75" customHeight="1" thickBot="1"/>
    <row r="23748" ht="18.75" customHeight="1" thickBot="1"/>
    <row r="23750" ht="18.75" customHeight="1" thickBot="1"/>
    <row r="23752" ht="18.75" customHeight="1" thickBot="1"/>
    <row r="23754" ht="18.75" customHeight="1" thickBot="1"/>
    <row r="23756" ht="18.75" customHeight="1" thickBot="1"/>
    <row r="23758" ht="18.75" customHeight="1" thickBot="1"/>
    <row r="23760" ht="18.75" customHeight="1" thickBot="1"/>
    <row r="23762" ht="18.75" customHeight="1" thickBot="1"/>
    <row r="23764" ht="18.75" customHeight="1" thickBot="1"/>
    <row r="23766" ht="18.75" customHeight="1" thickBot="1"/>
    <row r="23768" ht="18.75" customHeight="1" thickBot="1"/>
    <row r="23770" ht="18.75" customHeight="1" thickBot="1"/>
    <row r="23772" ht="18.75" customHeight="1" thickBot="1"/>
    <row r="23774" ht="18.75" customHeight="1" thickBot="1"/>
    <row r="23776" ht="18.75" customHeight="1" thickBot="1"/>
    <row r="23778" ht="18.75" customHeight="1" thickBot="1"/>
    <row r="23780" ht="18.75" customHeight="1" thickBot="1"/>
    <row r="23782" ht="18.75" customHeight="1" thickBot="1"/>
    <row r="23784" ht="18.75" customHeight="1" thickBot="1"/>
    <row r="23786" ht="18.75" customHeight="1" thickBot="1"/>
    <row r="23788" ht="18.75" customHeight="1" thickBot="1"/>
    <row r="23790" ht="18.75" customHeight="1" thickBot="1"/>
    <row r="23792" ht="18.75" customHeight="1" thickBot="1"/>
    <row r="23794" ht="18.75" customHeight="1" thickBot="1"/>
    <row r="23796" ht="18.75" customHeight="1" thickBot="1"/>
    <row r="23798" ht="18.75" customHeight="1" thickBot="1"/>
    <row r="23800" ht="18.75" customHeight="1" thickBot="1"/>
    <row r="23802" ht="18.75" customHeight="1" thickBot="1"/>
    <row r="23804" ht="18.75" customHeight="1" thickBot="1"/>
    <row r="23806" ht="18.75" customHeight="1" thickBot="1"/>
    <row r="23808" ht="18.75" customHeight="1" thickBot="1"/>
    <row r="23810" ht="18.75" customHeight="1" thickBot="1"/>
    <row r="23812" ht="18.75" customHeight="1" thickBot="1"/>
    <row r="23814" ht="18.75" customHeight="1" thickBot="1"/>
    <row r="23816" ht="18.75" customHeight="1" thickBot="1"/>
    <row r="23818" ht="18.75" customHeight="1" thickBot="1"/>
    <row r="23820" ht="18.75" customHeight="1" thickBot="1"/>
    <row r="23822" ht="18.75" customHeight="1" thickBot="1"/>
    <row r="23824" ht="18.75" customHeight="1" thickBot="1"/>
    <row r="23826" ht="18.75" customHeight="1" thickBot="1"/>
    <row r="23828" ht="18.75" customHeight="1" thickBot="1"/>
    <row r="23830" ht="18.75" customHeight="1" thickBot="1"/>
    <row r="23832" ht="18.75" customHeight="1" thickBot="1"/>
    <row r="23834" ht="18.75" customHeight="1" thickBot="1"/>
    <row r="23836" ht="18.75" customHeight="1" thickBot="1"/>
    <row r="23838" ht="18.75" customHeight="1" thickBot="1"/>
    <row r="23840" ht="18.75" customHeight="1" thickBot="1"/>
    <row r="23842" ht="18.75" customHeight="1" thickBot="1"/>
    <row r="23844" ht="18.75" customHeight="1" thickBot="1"/>
    <row r="23846" ht="18.75" customHeight="1" thickBot="1"/>
    <row r="23848" ht="18.75" customHeight="1" thickBot="1"/>
    <row r="23850" ht="18.75" customHeight="1" thickBot="1"/>
    <row r="23852" ht="18.75" customHeight="1" thickBot="1"/>
    <row r="23854" ht="18.75" customHeight="1" thickBot="1"/>
    <row r="23856" ht="18.75" customHeight="1" thickBot="1"/>
    <row r="23858" ht="18.75" customHeight="1" thickBot="1"/>
    <row r="23860" ht="18.75" customHeight="1" thickBot="1"/>
    <row r="23862" ht="18.75" customHeight="1" thickBot="1"/>
    <row r="23864" ht="18.75" customHeight="1" thickBot="1"/>
    <row r="23866" ht="18.75" customHeight="1" thickBot="1"/>
    <row r="23868" ht="18.75" customHeight="1" thickBot="1"/>
    <row r="23870" ht="18.75" customHeight="1" thickBot="1"/>
    <row r="23872" ht="18.75" customHeight="1" thickBot="1"/>
    <row r="23874" ht="18.75" customHeight="1" thickBot="1"/>
    <row r="23876" ht="18.75" customHeight="1" thickBot="1"/>
    <row r="23878" ht="18.75" customHeight="1" thickBot="1"/>
    <row r="23880" ht="18.75" customHeight="1" thickBot="1"/>
    <row r="23882" ht="18.75" customHeight="1" thickBot="1"/>
    <row r="23884" ht="18.75" customHeight="1" thickBot="1"/>
    <row r="23886" ht="18.75" customHeight="1" thickBot="1"/>
    <row r="23888" ht="18.75" customHeight="1" thickBot="1"/>
    <row r="23890" ht="18.75" customHeight="1" thickBot="1"/>
    <row r="23892" ht="18.75" customHeight="1" thickBot="1"/>
    <row r="23894" ht="18.75" customHeight="1" thickBot="1"/>
    <row r="23896" ht="18.75" customHeight="1" thickBot="1"/>
    <row r="23898" ht="18.75" customHeight="1" thickBot="1"/>
    <row r="23900" ht="18.75" customHeight="1" thickBot="1"/>
    <row r="23902" ht="18.75" customHeight="1" thickBot="1"/>
    <row r="23904" ht="18.75" customHeight="1" thickBot="1"/>
    <row r="23906" ht="18.75" customHeight="1" thickBot="1"/>
    <row r="23908" ht="18.75" customHeight="1" thickBot="1"/>
    <row r="23910" ht="18.75" customHeight="1" thickBot="1"/>
    <row r="23912" ht="18.75" customHeight="1" thickBot="1"/>
    <row r="23914" ht="18.75" customHeight="1" thickBot="1"/>
    <row r="23916" ht="18.75" customHeight="1" thickBot="1"/>
    <row r="23918" ht="18.75" customHeight="1" thickBot="1"/>
    <row r="23920" ht="18.75" customHeight="1" thickBot="1"/>
    <row r="23922" ht="18.75" customHeight="1" thickBot="1"/>
    <row r="23924" ht="18.75" customHeight="1" thickBot="1"/>
    <row r="23926" ht="18.75" customHeight="1" thickBot="1"/>
    <row r="23928" ht="18.75" customHeight="1" thickBot="1"/>
    <row r="23930" ht="18.75" customHeight="1" thickBot="1"/>
    <row r="23932" ht="18.75" customHeight="1" thickBot="1"/>
    <row r="23934" ht="18.75" customHeight="1" thickBot="1"/>
    <row r="23936" ht="18.75" customHeight="1" thickBot="1"/>
    <row r="23938" ht="18.75" customHeight="1" thickBot="1"/>
    <row r="23940" ht="18.75" customHeight="1" thickBot="1"/>
    <row r="23942" ht="18.75" customHeight="1" thickBot="1"/>
    <row r="23944" ht="18.75" customHeight="1" thickBot="1"/>
    <row r="23946" ht="18.75" customHeight="1" thickBot="1"/>
    <row r="23948" ht="18.75" customHeight="1" thickBot="1"/>
    <row r="23950" ht="18.75" customHeight="1" thickBot="1"/>
    <row r="23952" ht="18.75" customHeight="1" thickBot="1"/>
    <row r="23954" ht="18.75" customHeight="1" thickBot="1"/>
    <row r="23956" ht="18.75" customHeight="1" thickBot="1"/>
    <row r="23958" ht="18.75" customHeight="1" thickBot="1"/>
    <row r="23960" ht="18.75" customHeight="1" thickBot="1"/>
    <row r="23962" ht="18.75" customHeight="1" thickBot="1"/>
    <row r="23964" ht="18.75" customHeight="1" thickBot="1"/>
    <row r="23966" ht="18.75" customHeight="1" thickBot="1"/>
    <row r="23968" ht="18.75" customHeight="1" thickBot="1"/>
    <row r="23970" ht="18.75" customHeight="1" thickBot="1"/>
    <row r="23972" ht="18.75" customHeight="1" thickBot="1"/>
    <row r="23974" ht="18.75" customHeight="1" thickBot="1"/>
    <row r="23976" ht="18.75" customHeight="1" thickBot="1"/>
    <row r="23978" ht="18.75" customHeight="1" thickBot="1"/>
    <row r="23980" ht="18.75" customHeight="1" thickBot="1"/>
    <row r="23982" ht="18.75" customHeight="1" thickBot="1"/>
    <row r="23984" ht="18.75" customHeight="1" thickBot="1"/>
    <row r="23986" ht="18.75" customHeight="1" thickBot="1"/>
    <row r="23988" ht="18.75" customHeight="1" thickBot="1"/>
    <row r="23990" ht="18.75" customHeight="1" thickBot="1"/>
    <row r="23992" ht="18.75" customHeight="1" thickBot="1"/>
    <row r="23994" ht="18.75" customHeight="1" thickBot="1"/>
    <row r="23996" ht="18.75" customHeight="1" thickBot="1"/>
    <row r="23998" ht="18.75" customHeight="1" thickBot="1"/>
    <row r="24000" ht="18.75" customHeight="1" thickBot="1"/>
    <row r="24002" ht="18.75" customHeight="1" thickBot="1"/>
    <row r="24004" ht="18.75" customHeight="1" thickBot="1"/>
    <row r="24006" ht="18.75" customHeight="1" thickBot="1"/>
    <row r="24008" ht="18.75" customHeight="1" thickBot="1"/>
    <row r="24010" ht="18.75" customHeight="1" thickBot="1"/>
    <row r="24012" ht="18.75" customHeight="1" thickBot="1"/>
    <row r="24014" ht="18.75" customHeight="1" thickBot="1"/>
    <row r="24016" ht="18.75" customHeight="1" thickBot="1"/>
    <row r="24018" ht="18.75" customHeight="1" thickBot="1"/>
    <row r="24020" ht="18.75" customHeight="1" thickBot="1"/>
    <row r="24022" ht="18.75" customHeight="1" thickBot="1"/>
    <row r="24024" ht="18.75" customHeight="1" thickBot="1"/>
    <row r="24026" ht="18.75" customHeight="1" thickBot="1"/>
    <row r="24028" ht="18.75" customHeight="1" thickBot="1"/>
    <row r="24030" ht="18.75" customHeight="1" thickBot="1"/>
    <row r="24032" ht="18.75" customHeight="1" thickBot="1"/>
    <row r="24034" ht="18.75" customHeight="1" thickBot="1"/>
    <row r="24036" ht="18.75" customHeight="1" thickBot="1"/>
    <row r="24038" ht="18.75" customHeight="1" thickBot="1"/>
    <row r="24040" ht="18.75" customHeight="1" thickBot="1"/>
    <row r="24042" ht="18.75" customHeight="1" thickBot="1"/>
    <row r="24044" ht="18.75" customHeight="1" thickBot="1"/>
    <row r="24046" ht="18.75" customHeight="1" thickBot="1"/>
    <row r="24048" ht="18.75" customHeight="1" thickBot="1"/>
    <row r="24050" ht="18.75" customHeight="1" thickBot="1"/>
    <row r="24052" ht="18.75" customHeight="1" thickBot="1"/>
    <row r="24054" ht="18.75" customHeight="1" thickBot="1"/>
    <row r="24056" ht="18.75" customHeight="1" thickBot="1"/>
    <row r="24058" ht="18.75" customHeight="1" thickBot="1"/>
    <row r="24060" ht="18.75" customHeight="1" thickBot="1"/>
    <row r="24062" ht="18.75" customHeight="1" thickBot="1"/>
    <row r="24064" ht="18.75" customHeight="1" thickBot="1"/>
    <row r="24066" ht="18.75" customHeight="1" thickBot="1"/>
    <row r="24068" ht="18.75" customHeight="1" thickBot="1"/>
    <row r="24070" ht="18.75" customHeight="1" thickBot="1"/>
    <row r="24072" ht="18.75" customHeight="1" thickBot="1"/>
    <row r="24074" ht="18.75" customHeight="1" thickBot="1"/>
    <row r="24076" ht="18.75" customHeight="1" thickBot="1"/>
    <row r="24078" ht="18.75" customHeight="1" thickBot="1"/>
    <row r="24080" ht="18.75" customHeight="1" thickBot="1"/>
    <row r="24082" ht="18.75" customHeight="1" thickBot="1"/>
    <row r="24084" ht="18.75" customHeight="1" thickBot="1"/>
    <row r="24086" ht="18.75" customHeight="1" thickBot="1"/>
    <row r="24088" ht="18.75" customHeight="1" thickBot="1"/>
    <row r="24090" ht="18.75" customHeight="1" thickBot="1"/>
    <row r="24092" ht="18.75" customHeight="1" thickBot="1"/>
    <row r="24094" ht="18.75" customHeight="1" thickBot="1"/>
    <row r="24096" ht="18.75" customHeight="1" thickBot="1"/>
    <row r="24098" ht="18.75" customHeight="1" thickBot="1"/>
    <row r="24100" ht="18.75" customHeight="1" thickBot="1"/>
    <row r="24102" ht="18.75" customHeight="1" thickBot="1"/>
    <row r="24104" ht="18.75" customHeight="1" thickBot="1"/>
    <row r="24106" ht="18.75" customHeight="1" thickBot="1"/>
    <row r="24108" ht="18.75" customHeight="1" thickBot="1"/>
    <row r="24110" ht="18.75" customHeight="1" thickBot="1"/>
    <row r="24112" ht="18.75" customHeight="1" thickBot="1"/>
    <row r="24114" ht="18.75" customHeight="1" thickBot="1"/>
    <row r="24116" ht="18.75" customHeight="1" thickBot="1"/>
    <row r="24118" ht="18.75" customHeight="1" thickBot="1"/>
    <row r="24120" ht="18.75" customHeight="1" thickBot="1"/>
    <row r="24122" ht="18.75" customHeight="1" thickBot="1"/>
    <row r="24124" ht="18.75" customHeight="1" thickBot="1"/>
    <row r="24126" ht="18.75" customHeight="1" thickBot="1"/>
    <row r="24128" ht="18.75" customHeight="1" thickBot="1"/>
    <row r="24130" ht="18.75" customHeight="1" thickBot="1"/>
    <row r="24132" ht="18.75" customHeight="1" thickBot="1"/>
    <row r="24134" ht="18.75" customHeight="1" thickBot="1"/>
    <row r="24136" ht="18.75" customHeight="1" thickBot="1"/>
    <row r="24138" ht="18.75" customHeight="1" thickBot="1"/>
    <row r="24140" ht="18.75" customHeight="1" thickBot="1"/>
    <row r="24142" ht="18.75" customHeight="1" thickBot="1"/>
    <row r="24144" ht="18.75" customHeight="1" thickBot="1"/>
    <row r="24146" ht="18.75" customHeight="1" thickBot="1"/>
    <row r="24148" ht="18.75" customHeight="1" thickBot="1"/>
    <row r="24150" ht="18.75" customHeight="1" thickBot="1"/>
    <row r="24152" ht="18.75" customHeight="1" thickBot="1"/>
    <row r="24154" ht="18.75" customHeight="1" thickBot="1"/>
    <row r="24156" ht="18.75" customHeight="1" thickBot="1"/>
    <row r="24158" ht="18.75" customHeight="1" thickBot="1"/>
    <row r="24160" ht="18.75" customHeight="1" thickBot="1"/>
    <row r="24162" ht="18.75" customHeight="1" thickBot="1"/>
    <row r="24164" ht="18.75" customHeight="1" thickBot="1"/>
    <row r="24166" ht="18.75" customHeight="1" thickBot="1"/>
    <row r="24168" ht="18.75" customHeight="1" thickBot="1"/>
    <row r="24170" ht="18.75" customHeight="1" thickBot="1"/>
    <row r="24172" ht="18.75" customHeight="1" thickBot="1"/>
    <row r="24174" ht="18.75" customHeight="1" thickBot="1"/>
    <row r="24176" ht="18.75" customHeight="1" thickBot="1"/>
    <row r="24178" ht="18.75" customHeight="1" thickBot="1"/>
    <row r="24180" ht="18.75" customHeight="1" thickBot="1"/>
    <row r="24182" ht="18.75" customHeight="1" thickBot="1"/>
    <row r="24184" ht="18.75" customHeight="1" thickBot="1"/>
    <row r="24186" ht="18.75" customHeight="1" thickBot="1"/>
    <row r="24188" ht="18.75" customHeight="1" thickBot="1"/>
    <row r="24190" ht="18.75" customHeight="1" thickBot="1"/>
    <row r="24192" ht="18.75" customHeight="1" thickBot="1"/>
    <row r="24194" ht="18.75" customHeight="1" thickBot="1"/>
    <row r="24196" ht="18.75" customHeight="1" thickBot="1"/>
    <row r="24198" ht="18.75" customHeight="1" thickBot="1"/>
    <row r="24200" ht="18.75" customHeight="1" thickBot="1"/>
    <row r="24202" ht="18.75" customHeight="1" thickBot="1"/>
    <row r="24204" ht="18.75" customHeight="1" thickBot="1"/>
    <row r="24206" ht="18.75" customHeight="1" thickBot="1"/>
    <row r="24208" ht="18.75" customHeight="1" thickBot="1"/>
    <row r="24210" ht="18.75" customHeight="1" thickBot="1"/>
    <row r="24212" ht="18.75" customHeight="1" thickBot="1"/>
    <row r="24214" ht="18.75" customHeight="1" thickBot="1"/>
    <row r="24216" ht="18.75" customHeight="1" thickBot="1"/>
    <row r="24218" ht="18.75" customHeight="1" thickBot="1"/>
    <row r="24220" ht="18.75" customHeight="1" thickBot="1"/>
    <row r="24222" ht="18.75" customHeight="1" thickBot="1"/>
    <row r="24224" ht="18.75" customHeight="1" thickBot="1"/>
    <row r="24226" ht="18.75" customHeight="1" thickBot="1"/>
    <row r="24228" ht="18.75" customHeight="1" thickBot="1"/>
    <row r="24230" ht="18.75" customHeight="1" thickBot="1"/>
    <row r="24232" ht="18.75" customHeight="1" thickBot="1"/>
    <row r="24234" ht="18.75" customHeight="1" thickBot="1"/>
    <row r="24236" ht="18.75" customHeight="1" thickBot="1"/>
    <row r="24238" ht="18.75" customHeight="1" thickBot="1"/>
    <row r="24240" ht="18.75" customHeight="1" thickBot="1"/>
    <row r="24242" ht="18.75" customHeight="1" thickBot="1"/>
    <row r="24244" ht="18.75" customHeight="1" thickBot="1"/>
    <row r="24246" ht="18.75" customHeight="1" thickBot="1"/>
    <row r="24248" ht="18.75" customHeight="1" thickBot="1"/>
    <row r="24250" ht="18.75" customHeight="1" thickBot="1"/>
    <row r="24252" ht="18.75" customHeight="1" thickBot="1"/>
    <row r="24254" ht="18.75" customHeight="1" thickBot="1"/>
    <row r="24256" ht="18.75" customHeight="1" thickBot="1"/>
    <row r="24258" ht="18.75" customHeight="1" thickBot="1"/>
    <row r="24260" ht="18.75" customHeight="1" thickBot="1"/>
    <row r="24262" ht="18.75" customHeight="1" thickBot="1"/>
    <row r="24264" ht="18.75" customHeight="1" thickBot="1"/>
    <row r="24266" ht="18.75" customHeight="1" thickBot="1"/>
    <row r="24268" ht="18.75" customHeight="1" thickBot="1"/>
    <row r="24270" ht="18.75" customHeight="1" thickBot="1"/>
    <row r="24272" ht="18.75" customHeight="1" thickBot="1"/>
    <row r="24274" ht="18.75" customHeight="1" thickBot="1"/>
    <row r="24276" ht="18.75" customHeight="1" thickBot="1"/>
    <row r="24278" ht="18.75" customHeight="1" thickBot="1"/>
    <row r="24280" ht="18.75" customHeight="1" thickBot="1"/>
    <row r="24282" ht="18.75" customHeight="1" thickBot="1"/>
    <row r="24284" ht="18.75" customHeight="1" thickBot="1"/>
    <row r="24286" ht="18.75" customHeight="1" thickBot="1"/>
    <row r="24288" ht="18.75" customHeight="1" thickBot="1"/>
    <row r="24290" ht="18.75" customHeight="1" thickBot="1"/>
    <row r="24292" ht="18.75" customHeight="1" thickBot="1"/>
    <row r="24294" ht="18.75" customHeight="1" thickBot="1"/>
    <row r="24296" ht="18.75" customHeight="1" thickBot="1"/>
    <row r="24298" ht="18.75" customHeight="1" thickBot="1"/>
    <row r="24300" ht="18.75" customHeight="1" thickBot="1"/>
    <row r="24302" ht="18.75" customHeight="1" thickBot="1"/>
    <row r="24304" ht="18.75" customHeight="1" thickBot="1"/>
    <row r="24306" ht="18.75" customHeight="1" thickBot="1"/>
    <row r="24308" ht="18.75" customHeight="1" thickBot="1"/>
    <row r="24310" ht="18.75" customHeight="1" thickBot="1"/>
    <row r="24312" ht="18.75" customHeight="1" thickBot="1"/>
    <row r="24314" ht="18.75" customHeight="1" thickBot="1"/>
    <row r="24316" ht="18.75" customHeight="1" thickBot="1"/>
    <row r="24318" ht="18.75" customHeight="1" thickBot="1"/>
    <row r="24320" ht="18.75" customHeight="1" thickBot="1"/>
    <row r="24322" ht="18.75" customHeight="1" thickBot="1"/>
    <row r="24324" ht="18.75" customHeight="1" thickBot="1"/>
    <row r="24326" ht="18.75" customHeight="1" thickBot="1"/>
    <row r="24328" ht="18.75" customHeight="1" thickBot="1"/>
    <row r="24330" ht="18.75" customHeight="1" thickBot="1"/>
    <row r="24332" ht="18.75" customHeight="1" thickBot="1"/>
    <row r="24334" ht="18.75" customHeight="1" thickBot="1"/>
    <row r="24336" ht="18.75" customHeight="1" thickBot="1"/>
    <row r="24338" ht="18.75" customHeight="1" thickBot="1"/>
    <row r="24340" ht="18.75" customHeight="1" thickBot="1"/>
    <row r="24342" ht="18.75" customHeight="1" thickBot="1"/>
    <row r="24344" ht="18.75" customHeight="1" thickBot="1"/>
    <row r="24346" ht="18.75" customHeight="1" thickBot="1"/>
    <row r="24348" ht="18.75" customHeight="1" thickBot="1"/>
    <row r="24350" ht="18.75" customHeight="1" thickBot="1"/>
    <row r="24352" ht="18.75" customHeight="1" thickBot="1"/>
    <row r="24354" ht="18.75" customHeight="1" thickBot="1"/>
    <row r="24356" ht="18.75" customHeight="1" thickBot="1"/>
    <row r="24358" ht="18.75" customHeight="1" thickBot="1"/>
    <row r="24360" ht="18.75" customHeight="1" thickBot="1"/>
    <row r="24362" ht="18.75" customHeight="1" thickBot="1"/>
    <row r="24364" ht="18.75" customHeight="1" thickBot="1"/>
    <row r="24366" ht="18.75" customHeight="1" thickBot="1"/>
    <row r="24368" ht="18.75" customHeight="1" thickBot="1"/>
    <row r="24370" ht="18.75" customHeight="1" thickBot="1"/>
    <row r="24372" ht="18.75" customHeight="1" thickBot="1"/>
    <row r="24374" ht="18.75" customHeight="1" thickBot="1"/>
    <row r="24376" ht="18.75" customHeight="1" thickBot="1"/>
    <row r="24378" ht="18.75" customHeight="1" thickBot="1"/>
    <row r="24380" ht="18.75" customHeight="1" thickBot="1"/>
    <row r="24382" ht="18.75" customHeight="1" thickBot="1"/>
    <row r="24384" ht="18.75" customHeight="1" thickBot="1"/>
    <row r="24386" ht="18.75" customHeight="1" thickBot="1"/>
    <row r="24388" ht="18.75" customHeight="1" thickBot="1"/>
    <row r="24390" ht="18.75" customHeight="1" thickBot="1"/>
    <row r="24392" ht="18.75" customHeight="1" thickBot="1"/>
    <row r="24394" ht="18.75" customHeight="1" thickBot="1"/>
    <row r="24396" ht="18.75" customHeight="1" thickBot="1"/>
    <row r="24398" ht="18.75" customHeight="1" thickBot="1"/>
    <row r="24400" ht="18.75" customHeight="1" thickBot="1"/>
    <row r="24402" ht="18.75" customHeight="1" thickBot="1"/>
    <row r="24404" ht="18.75" customHeight="1" thickBot="1"/>
    <row r="24406" ht="18.75" customHeight="1" thickBot="1"/>
    <row r="24408" ht="18.75" customHeight="1" thickBot="1"/>
    <row r="24410" ht="18.75" customHeight="1" thickBot="1"/>
    <row r="24412" ht="18.75" customHeight="1" thickBot="1"/>
    <row r="24414" ht="18.75" customHeight="1" thickBot="1"/>
    <row r="24416" ht="18.75" customHeight="1" thickBot="1"/>
    <row r="24418" ht="18.75" customHeight="1" thickBot="1"/>
    <row r="24420" ht="18.75" customHeight="1" thickBot="1"/>
    <row r="24422" ht="18.75" customHeight="1" thickBot="1"/>
    <row r="24424" ht="18.75" customHeight="1" thickBot="1"/>
    <row r="24426" ht="18.75" customHeight="1" thickBot="1"/>
    <row r="24428" ht="18.75" customHeight="1" thickBot="1"/>
    <row r="24430" ht="18.75" customHeight="1" thickBot="1"/>
    <row r="24432" ht="18.75" customHeight="1" thickBot="1"/>
    <row r="24434" ht="18.75" customHeight="1" thickBot="1"/>
    <row r="24436" ht="18.75" customHeight="1" thickBot="1"/>
    <row r="24438" ht="18.75" customHeight="1" thickBot="1"/>
    <row r="24440" ht="18.75" customHeight="1" thickBot="1"/>
    <row r="24442" ht="18.75" customHeight="1" thickBot="1"/>
    <row r="24444" ht="18.75" customHeight="1" thickBot="1"/>
    <row r="24446" ht="18.75" customHeight="1" thickBot="1"/>
    <row r="24448" ht="18.75" customHeight="1" thickBot="1"/>
    <row r="24450" ht="18.75" customHeight="1" thickBot="1"/>
    <row r="24452" ht="18.75" customHeight="1" thickBot="1"/>
    <row r="24454" ht="18.75" customHeight="1" thickBot="1"/>
    <row r="24456" ht="18.75" customHeight="1" thickBot="1"/>
    <row r="24458" ht="18.75" customHeight="1" thickBot="1"/>
    <row r="24460" ht="18.75" customHeight="1" thickBot="1"/>
    <row r="24462" ht="18.75" customHeight="1" thickBot="1"/>
    <row r="24464" ht="18.75" customHeight="1" thickBot="1"/>
    <row r="24466" ht="18.75" customHeight="1" thickBot="1"/>
    <row r="24468" ht="18.75" customHeight="1" thickBot="1"/>
    <row r="24470" ht="18.75" customHeight="1" thickBot="1"/>
    <row r="24472" ht="18.75" customHeight="1" thickBot="1"/>
    <row r="24474" ht="18.75" customHeight="1" thickBot="1"/>
    <row r="24476" ht="18.75" customHeight="1" thickBot="1"/>
    <row r="24478" ht="18.75" customHeight="1" thickBot="1"/>
    <row r="24480" ht="18.75" customHeight="1" thickBot="1"/>
    <row r="24482" ht="18.75" customHeight="1" thickBot="1"/>
    <row r="24484" ht="18.75" customHeight="1" thickBot="1"/>
    <row r="24486" ht="18.75" customHeight="1" thickBot="1"/>
    <row r="24488" ht="18.75" customHeight="1" thickBot="1"/>
    <row r="24490" ht="18.75" customHeight="1" thickBot="1"/>
    <row r="24492" ht="18.75" customHeight="1" thickBot="1"/>
    <row r="24494" ht="18.75" customHeight="1" thickBot="1"/>
    <row r="24496" ht="18.75" customHeight="1" thickBot="1"/>
    <row r="24498" ht="18.75" customHeight="1" thickBot="1"/>
    <row r="24500" ht="18.75" customHeight="1" thickBot="1"/>
    <row r="24502" ht="18.75" customHeight="1" thickBot="1"/>
    <row r="24504" ht="18.75" customHeight="1" thickBot="1"/>
    <row r="24506" ht="18.75" customHeight="1" thickBot="1"/>
    <row r="24508" ht="18.75" customHeight="1" thickBot="1"/>
    <row r="24510" ht="18.75" customHeight="1" thickBot="1"/>
    <row r="24512" ht="18.75" customHeight="1" thickBot="1"/>
    <row r="24514" ht="18.75" customHeight="1" thickBot="1"/>
    <row r="24516" ht="18.75" customHeight="1" thickBot="1"/>
    <row r="24518" ht="18.75" customHeight="1" thickBot="1"/>
    <row r="24520" ht="18.75" customHeight="1" thickBot="1"/>
    <row r="24522" ht="18.75" customHeight="1" thickBot="1"/>
    <row r="24524" ht="18.75" customHeight="1" thickBot="1"/>
    <row r="24526" ht="18.75" customHeight="1" thickBot="1"/>
    <row r="24528" ht="18.75" customHeight="1" thickBot="1"/>
    <row r="24530" ht="18.75" customHeight="1" thickBot="1"/>
    <row r="24532" ht="18.75" customHeight="1" thickBot="1"/>
    <row r="24534" ht="18.75" customHeight="1" thickBot="1"/>
    <row r="24536" ht="18.75" customHeight="1" thickBot="1"/>
    <row r="24538" ht="18.75" customHeight="1" thickBot="1"/>
    <row r="24540" ht="18.75" customHeight="1" thickBot="1"/>
    <row r="24542" ht="18.75" customHeight="1" thickBot="1"/>
    <row r="24544" ht="18.75" customHeight="1" thickBot="1"/>
    <row r="24546" ht="18.75" customHeight="1" thickBot="1"/>
    <row r="24548" ht="18.75" customHeight="1" thickBot="1"/>
    <row r="24550" ht="18.75" customHeight="1" thickBot="1"/>
    <row r="24552" ht="18.75" customHeight="1" thickBot="1"/>
    <row r="24554" ht="18.75" customHeight="1" thickBot="1"/>
    <row r="24556" ht="18.75" customHeight="1" thickBot="1"/>
    <row r="24558" ht="18.75" customHeight="1" thickBot="1"/>
    <row r="24560" ht="18.75" customHeight="1" thickBot="1"/>
    <row r="24562" ht="18.75" customHeight="1" thickBot="1"/>
    <row r="24564" ht="18.75" customHeight="1" thickBot="1"/>
    <row r="24566" ht="18.75" customHeight="1" thickBot="1"/>
    <row r="24568" ht="18.75" customHeight="1" thickBot="1"/>
    <row r="24570" ht="18.75" customHeight="1" thickBot="1"/>
    <row r="24572" ht="18.75" customHeight="1" thickBot="1"/>
    <row r="24574" ht="18.75" customHeight="1" thickBot="1"/>
    <row r="24576" ht="18.75" customHeight="1" thickBot="1"/>
    <row r="24578" ht="18.75" customHeight="1" thickBot="1"/>
    <row r="24580" ht="18.75" customHeight="1" thickBot="1"/>
    <row r="24582" ht="18.75" customHeight="1" thickBot="1"/>
    <row r="24584" ht="18.75" customHeight="1" thickBot="1"/>
    <row r="24586" ht="18.75" customHeight="1" thickBot="1"/>
    <row r="24588" ht="18.75" customHeight="1" thickBot="1"/>
    <row r="24590" ht="18.75" customHeight="1" thickBot="1"/>
    <row r="24592" ht="18.75" customHeight="1" thickBot="1"/>
    <row r="24594" ht="18.75" customHeight="1" thickBot="1"/>
    <row r="24596" ht="18.75" customHeight="1" thickBot="1"/>
    <row r="24598" ht="18.75" customHeight="1" thickBot="1"/>
    <row r="24600" ht="18.75" customHeight="1" thickBot="1"/>
    <row r="24602" ht="18.75" customHeight="1" thickBot="1"/>
    <row r="24604" ht="18.75" customHeight="1" thickBot="1"/>
    <row r="24606" ht="18.75" customHeight="1" thickBot="1"/>
    <row r="24608" ht="18.75" customHeight="1" thickBot="1"/>
    <row r="24610" ht="18.75" customHeight="1" thickBot="1"/>
    <row r="24612" ht="18.75" customHeight="1" thickBot="1"/>
    <row r="24614" ht="18.75" customHeight="1" thickBot="1"/>
    <row r="24616" ht="18.75" customHeight="1" thickBot="1"/>
    <row r="24618" ht="18.75" customHeight="1" thickBot="1"/>
    <row r="24620" ht="18.75" customHeight="1" thickBot="1"/>
    <row r="24622" ht="18.75" customHeight="1" thickBot="1"/>
    <row r="24624" ht="18.75" customHeight="1" thickBot="1"/>
    <row r="24626" ht="18.75" customHeight="1" thickBot="1"/>
    <row r="24628" ht="18.75" customHeight="1" thickBot="1"/>
    <row r="24630" ht="18.75" customHeight="1" thickBot="1"/>
    <row r="24632" ht="18.75" customHeight="1" thickBot="1"/>
    <row r="24634" ht="18.75" customHeight="1" thickBot="1"/>
    <row r="24636" ht="18.75" customHeight="1" thickBot="1"/>
    <row r="24638" ht="18.75" customHeight="1" thickBot="1"/>
    <row r="24640" ht="18.75" customHeight="1" thickBot="1"/>
    <row r="24642" ht="18.75" customHeight="1" thickBot="1"/>
    <row r="24644" ht="18.75" customHeight="1" thickBot="1"/>
    <row r="24646" ht="18.75" customHeight="1" thickBot="1"/>
    <row r="24648" ht="18.75" customHeight="1" thickBot="1"/>
    <row r="24650" ht="18.75" customHeight="1" thickBot="1"/>
    <row r="24652" ht="18.75" customHeight="1" thickBot="1"/>
    <row r="24654" ht="18.75" customHeight="1" thickBot="1"/>
    <row r="24656" ht="18.75" customHeight="1" thickBot="1"/>
    <row r="24658" ht="18.75" customHeight="1" thickBot="1"/>
    <row r="24660" ht="18.75" customHeight="1" thickBot="1"/>
    <row r="24662" ht="18.75" customHeight="1" thickBot="1"/>
    <row r="24664" ht="18.75" customHeight="1" thickBot="1"/>
    <row r="24666" ht="18.75" customHeight="1" thickBot="1"/>
    <row r="24668" ht="18.75" customHeight="1" thickBot="1"/>
    <row r="24670" ht="18.75" customHeight="1" thickBot="1"/>
    <row r="24672" ht="18.75" customHeight="1" thickBot="1"/>
    <row r="24674" ht="18.75" customHeight="1" thickBot="1"/>
    <row r="24676" ht="18.75" customHeight="1" thickBot="1"/>
    <row r="24678" ht="18.75" customHeight="1" thickBot="1"/>
    <row r="24680" ht="18.75" customHeight="1" thickBot="1"/>
    <row r="24682" ht="18.75" customHeight="1" thickBot="1"/>
    <row r="24684" ht="18.75" customHeight="1" thickBot="1"/>
    <row r="24686" ht="18.75" customHeight="1" thickBot="1"/>
    <row r="24688" ht="18.75" customHeight="1" thickBot="1"/>
    <row r="24690" ht="18.75" customHeight="1" thickBot="1"/>
    <row r="24692" ht="18.75" customHeight="1" thickBot="1"/>
    <row r="24694" ht="18.75" customHeight="1" thickBot="1"/>
    <row r="24696" ht="18.75" customHeight="1" thickBot="1"/>
    <row r="24698" ht="18.75" customHeight="1" thickBot="1"/>
    <row r="24700" ht="18.75" customHeight="1" thickBot="1"/>
    <row r="24702" ht="18.75" customHeight="1" thickBot="1"/>
    <row r="24704" ht="18.75" customHeight="1" thickBot="1"/>
    <row r="24706" ht="18.75" customHeight="1" thickBot="1"/>
    <row r="24708" ht="18.75" customHeight="1" thickBot="1"/>
    <row r="24710" ht="18.75" customHeight="1" thickBot="1"/>
    <row r="24712" ht="18.75" customHeight="1" thickBot="1"/>
    <row r="24714" ht="18.75" customHeight="1" thickBot="1"/>
    <row r="24716" ht="18.75" customHeight="1" thickBot="1"/>
    <row r="24718" ht="18.75" customHeight="1" thickBot="1"/>
    <row r="24720" ht="18.75" customHeight="1" thickBot="1"/>
    <row r="24722" ht="18.75" customHeight="1" thickBot="1"/>
    <row r="24724" ht="18.75" customHeight="1" thickBot="1"/>
    <row r="24726" ht="18.75" customHeight="1" thickBot="1"/>
    <row r="24728" ht="18.75" customHeight="1" thickBot="1"/>
    <row r="24730" ht="18.75" customHeight="1" thickBot="1"/>
    <row r="24732" ht="18.75" customHeight="1" thickBot="1"/>
    <row r="24734" ht="18.75" customHeight="1" thickBot="1"/>
    <row r="24736" ht="18.75" customHeight="1" thickBot="1"/>
    <row r="24738" ht="18.75" customHeight="1" thickBot="1"/>
    <row r="24740" ht="18.75" customHeight="1" thickBot="1"/>
    <row r="24742" ht="18.75" customHeight="1" thickBot="1"/>
    <row r="24744" ht="18.75" customHeight="1" thickBot="1"/>
    <row r="24746" ht="18.75" customHeight="1" thickBot="1"/>
    <row r="24748" ht="18.75" customHeight="1" thickBot="1"/>
    <row r="24750" ht="18.75" customHeight="1" thickBot="1"/>
    <row r="24752" ht="18.75" customHeight="1" thickBot="1"/>
    <row r="24754" ht="18.75" customHeight="1" thickBot="1"/>
    <row r="24756" ht="18.75" customHeight="1" thickBot="1"/>
    <row r="24758" ht="18.75" customHeight="1" thickBot="1"/>
    <row r="24760" ht="18.75" customHeight="1" thickBot="1"/>
    <row r="24762" ht="18.75" customHeight="1" thickBot="1"/>
    <row r="24764" ht="18.75" customHeight="1" thickBot="1"/>
    <row r="24766" ht="18.75" customHeight="1" thickBot="1"/>
    <row r="24768" ht="18.75" customHeight="1" thickBot="1"/>
    <row r="24770" ht="18.75" customHeight="1" thickBot="1"/>
    <row r="24772" ht="18.75" customHeight="1" thickBot="1"/>
    <row r="24774" ht="18.75" customHeight="1" thickBot="1"/>
    <row r="24776" ht="18.75" customHeight="1" thickBot="1"/>
    <row r="24778" ht="18.75" customHeight="1" thickBot="1"/>
    <row r="24780" ht="18.75" customHeight="1" thickBot="1"/>
    <row r="24782" ht="18.75" customHeight="1" thickBot="1"/>
    <row r="24784" ht="18.75" customHeight="1" thickBot="1"/>
    <row r="24786" ht="18.75" customHeight="1" thickBot="1"/>
    <row r="24788" ht="18.75" customHeight="1" thickBot="1"/>
    <row r="24790" ht="18.75" customHeight="1" thickBot="1"/>
    <row r="24792" ht="18.75" customHeight="1" thickBot="1"/>
    <row r="24794" ht="18.75" customHeight="1" thickBot="1"/>
    <row r="24796" ht="18.75" customHeight="1" thickBot="1"/>
    <row r="24798" ht="18.75" customHeight="1" thickBot="1"/>
    <row r="24800" ht="18.75" customHeight="1" thickBot="1"/>
    <row r="24802" ht="18.75" customHeight="1" thickBot="1"/>
    <row r="24804" ht="18.75" customHeight="1" thickBot="1"/>
    <row r="24806" ht="18.75" customHeight="1" thickBot="1"/>
    <row r="24808" ht="18.75" customHeight="1" thickBot="1"/>
    <row r="24810" ht="18.75" customHeight="1" thickBot="1"/>
    <row r="24812" ht="18.75" customHeight="1" thickBot="1"/>
    <row r="24814" ht="18.75" customHeight="1" thickBot="1"/>
    <row r="24816" ht="18.75" customHeight="1" thickBot="1"/>
    <row r="24818" ht="18.75" customHeight="1" thickBot="1"/>
    <row r="24820" ht="18.75" customHeight="1" thickBot="1"/>
    <row r="24822" ht="18.75" customHeight="1" thickBot="1"/>
    <row r="24824" ht="18.75" customHeight="1" thickBot="1"/>
    <row r="24826" ht="18.75" customHeight="1" thickBot="1"/>
    <row r="24828" ht="18.75" customHeight="1" thickBot="1"/>
    <row r="24830" ht="18.75" customHeight="1" thickBot="1"/>
    <row r="24832" ht="18.75" customHeight="1" thickBot="1"/>
    <row r="24834" ht="18.75" customHeight="1" thickBot="1"/>
    <row r="24836" ht="18.75" customHeight="1" thickBot="1"/>
    <row r="24838" ht="18.75" customHeight="1" thickBot="1"/>
    <row r="24840" ht="18.75" customHeight="1" thickBot="1"/>
    <row r="24842" ht="18.75" customHeight="1" thickBot="1"/>
    <row r="24844" ht="18.75" customHeight="1" thickBot="1"/>
    <row r="24846" ht="18.75" customHeight="1" thickBot="1"/>
    <row r="24848" ht="18.75" customHeight="1" thickBot="1"/>
    <row r="24850" ht="18.75" customHeight="1" thickBot="1"/>
    <row r="24852" ht="18.75" customHeight="1" thickBot="1"/>
    <row r="24854" ht="18.75" customHeight="1" thickBot="1"/>
    <row r="24856" ht="18.75" customHeight="1" thickBot="1"/>
    <row r="24858" ht="18.75" customHeight="1" thickBot="1"/>
    <row r="24860" ht="18.75" customHeight="1" thickBot="1"/>
    <row r="24862" ht="18.75" customHeight="1" thickBot="1"/>
    <row r="24864" ht="18.75" customHeight="1" thickBot="1"/>
    <row r="24866" ht="18.75" customHeight="1" thickBot="1"/>
    <row r="24868" ht="18.75" customHeight="1" thickBot="1"/>
    <row r="24870" ht="18.75" customHeight="1" thickBot="1"/>
    <row r="24872" ht="18.75" customHeight="1" thickBot="1"/>
    <row r="24874" ht="18.75" customHeight="1" thickBot="1"/>
    <row r="24876" ht="18.75" customHeight="1" thickBot="1"/>
    <row r="24878" ht="18.75" customHeight="1" thickBot="1"/>
    <row r="24880" ht="18.75" customHeight="1" thickBot="1"/>
    <row r="24882" ht="18.75" customHeight="1" thickBot="1"/>
    <row r="24884" ht="18.75" customHeight="1" thickBot="1"/>
    <row r="24886" ht="18.75" customHeight="1" thickBot="1"/>
    <row r="24888" ht="18.75" customHeight="1" thickBot="1"/>
    <row r="24890" ht="18.75" customHeight="1" thickBot="1"/>
    <row r="24892" ht="18.75" customHeight="1" thickBot="1"/>
    <row r="24894" ht="18.75" customHeight="1" thickBot="1"/>
    <row r="24896" ht="18.75" customHeight="1" thickBot="1"/>
    <row r="24898" ht="18.75" customHeight="1" thickBot="1"/>
    <row r="24900" ht="18.75" customHeight="1" thickBot="1"/>
    <row r="24902" ht="18.75" customHeight="1" thickBot="1"/>
    <row r="24904" ht="18.75" customHeight="1" thickBot="1"/>
    <row r="24906" ht="18.75" customHeight="1" thickBot="1"/>
    <row r="24908" ht="18.75" customHeight="1" thickBot="1"/>
    <row r="24910" ht="18.75" customHeight="1" thickBot="1"/>
    <row r="24912" ht="18.75" customHeight="1" thickBot="1"/>
    <row r="24914" ht="18.75" customHeight="1" thickBot="1"/>
    <row r="24916" ht="18.75" customHeight="1" thickBot="1"/>
    <row r="24918" ht="18.75" customHeight="1" thickBot="1"/>
    <row r="24920" ht="18.75" customHeight="1" thickBot="1"/>
    <row r="24922" ht="18.75" customHeight="1" thickBot="1"/>
    <row r="24924" ht="18.75" customHeight="1" thickBot="1"/>
    <row r="24926" ht="18.75" customHeight="1" thickBot="1"/>
    <row r="24928" ht="18.75" customHeight="1" thickBot="1"/>
    <row r="24930" ht="18.75" customHeight="1" thickBot="1"/>
    <row r="24932" ht="18.75" customHeight="1" thickBot="1"/>
    <row r="24934" ht="18.75" customHeight="1" thickBot="1"/>
    <row r="24936" ht="18.75" customHeight="1" thickBot="1"/>
    <row r="24938" ht="18.75" customHeight="1" thickBot="1"/>
    <row r="24940" ht="18.75" customHeight="1" thickBot="1"/>
    <row r="24942" ht="18.75" customHeight="1" thickBot="1"/>
    <row r="24944" ht="18.75" customHeight="1" thickBot="1"/>
    <row r="24946" ht="18.75" customHeight="1" thickBot="1"/>
    <row r="24948" ht="18.75" customHeight="1" thickBot="1"/>
    <row r="24950" ht="18.75" customHeight="1" thickBot="1"/>
    <row r="24952" ht="18.75" customHeight="1" thickBot="1"/>
    <row r="24954" ht="18.75" customHeight="1" thickBot="1"/>
    <row r="24956" ht="18.75" customHeight="1" thickBot="1"/>
    <row r="24958" ht="18.75" customHeight="1" thickBot="1"/>
    <row r="24960" ht="18.75" customHeight="1" thickBot="1"/>
    <row r="24962" ht="18.75" customHeight="1" thickBot="1"/>
    <row r="24964" ht="18.75" customHeight="1" thickBot="1"/>
    <row r="24966" ht="18.75" customHeight="1" thickBot="1"/>
    <row r="24968" ht="18.75" customHeight="1" thickBot="1"/>
    <row r="24970" ht="18.75" customHeight="1" thickBot="1"/>
    <row r="24972" ht="18.75" customHeight="1" thickBot="1"/>
    <row r="24974" ht="18.75" customHeight="1" thickBot="1"/>
    <row r="24976" ht="18.75" customHeight="1" thickBot="1"/>
    <row r="24978" ht="18.75" customHeight="1" thickBot="1"/>
    <row r="24980" ht="18.75" customHeight="1" thickBot="1"/>
    <row r="24982" ht="18.75" customHeight="1" thickBot="1"/>
    <row r="24984" ht="18.75" customHeight="1" thickBot="1"/>
    <row r="24986" ht="18.75" customHeight="1" thickBot="1"/>
    <row r="24988" ht="18.75" customHeight="1" thickBot="1"/>
    <row r="24990" ht="18.75" customHeight="1" thickBot="1"/>
    <row r="24992" ht="18.75" customHeight="1" thickBot="1"/>
    <row r="24994" ht="18.75" customHeight="1" thickBot="1"/>
    <row r="24996" ht="18.75" customHeight="1" thickBot="1"/>
    <row r="24998" ht="18.75" customHeight="1" thickBot="1"/>
    <row r="25000" ht="18.75" customHeight="1" thickBot="1"/>
    <row r="25002" ht="18.75" customHeight="1" thickBot="1"/>
    <row r="25004" ht="18.75" customHeight="1" thickBot="1"/>
    <row r="25006" ht="18.75" customHeight="1" thickBot="1"/>
    <row r="25008" ht="18.75" customHeight="1" thickBot="1"/>
    <row r="25010" ht="18.75" customHeight="1" thickBot="1"/>
    <row r="25012" ht="18.75" customHeight="1" thickBot="1"/>
    <row r="25014" ht="18.75" customHeight="1" thickBot="1"/>
    <row r="25016" ht="18.75" customHeight="1" thickBot="1"/>
    <row r="25018" ht="18.75" customHeight="1" thickBot="1"/>
    <row r="25020" ht="18.75" customHeight="1" thickBot="1"/>
    <row r="25022" ht="18.75" customHeight="1" thickBot="1"/>
    <row r="25024" ht="18.75" customHeight="1" thickBot="1"/>
    <row r="25026" ht="18.75" customHeight="1" thickBot="1"/>
    <row r="25028" ht="18.75" customHeight="1" thickBot="1"/>
    <row r="25030" ht="18.75" customHeight="1" thickBot="1"/>
    <row r="25032" ht="18.75" customHeight="1" thickBot="1"/>
    <row r="25034" ht="18.75" customHeight="1" thickBot="1"/>
    <row r="25036" ht="18.75" customHeight="1" thickBot="1"/>
    <row r="25038" ht="18.75" customHeight="1" thickBot="1"/>
    <row r="25040" ht="18.75" customHeight="1" thickBot="1"/>
    <row r="25042" ht="18.75" customHeight="1" thickBot="1"/>
    <row r="25044" ht="18.75" customHeight="1" thickBot="1"/>
    <row r="25046" ht="18.75" customHeight="1" thickBot="1"/>
    <row r="25048" ht="18.75" customHeight="1" thickBot="1"/>
    <row r="25050" ht="18.75" customHeight="1" thickBot="1"/>
    <row r="25052" ht="18.75" customHeight="1" thickBot="1"/>
    <row r="25054" ht="18.75" customHeight="1" thickBot="1"/>
    <row r="25056" ht="18.75" customHeight="1" thickBot="1"/>
    <row r="25058" ht="18.75" customHeight="1" thickBot="1"/>
    <row r="25060" ht="18.75" customHeight="1" thickBot="1"/>
    <row r="25062" ht="18.75" customHeight="1" thickBot="1"/>
    <row r="25064" ht="18.75" customHeight="1" thickBot="1"/>
    <row r="25066" ht="18.75" customHeight="1" thickBot="1"/>
    <row r="25068" ht="18.75" customHeight="1" thickBot="1"/>
    <row r="25070" ht="18.75" customHeight="1" thickBot="1"/>
    <row r="25072" ht="18.75" customHeight="1" thickBot="1"/>
    <row r="25074" ht="18.75" customHeight="1" thickBot="1"/>
    <row r="25076" ht="18.75" customHeight="1" thickBot="1"/>
    <row r="25078" ht="18.75" customHeight="1" thickBot="1"/>
    <row r="25080" ht="18.75" customHeight="1" thickBot="1"/>
    <row r="25082" ht="18.75" customHeight="1" thickBot="1"/>
    <row r="25084" ht="18.75" customHeight="1" thickBot="1"/>
    <row r="25086" ht="18.75" customHeight="1" thickBot="1"/>
    <row r="25088" ht="18.75" customHeight="1" thickBot="1"/>
    <row r="25090" ht="18.75" customHeight="1" thickBot="1"/>
    <row r="25092" ht="18.75" customHeight="1" thickBot="1"/>
    <row r="25094" ht="18.75" customHeight="1" thickBot="1"/>
    <row r="25096" ht="18.75" customHeight="1" thickBot="1"/>
    <row r="25098" ht="18.75" customHeight="1" thickBot="1"/>
    <row r="25100" ht="18.75" customHeight="1" thickBot="1"/>
    <row r="25102" ht="18.75" customHeight="1" thickBot="1"/>
    <row r="25104" ht="18.75" customHeight="1" thickBot="1"/>
    <row r="25106" ht="18.75" customHeight="1" thickBot="1"/>
    <row r="25108" ht="18.75" customHeight="1" thickBot="1"/>
    <row r="25110" ht="18.75" customHeight="1" thickBot="1"/>
    <row r="25112" ht="18.75" customHeight="1" thickBot="1"/>
    <row r="25114" ht="18.75" customHeight="1" thickBot="1"/>
    <row r="25116" ht="18.75" customHeight="1" thickBot="1"/>
    <row r="25118" ht="18.75" customHeight="1" thickBot="1"/>
    <row r="25120" ht="18.75" customHeight="1" thickBot="1"/>
    <row r="25122" ht="18.75" customHeight="1" thickBot="1"/>
    <row r="25124" ht="18.75" customHeight="1" thickBot="1"/>
    <row r="25126" ht="18.75" customHeight="1" thickBot="1"/>
    <row r="25128" ht="18.75" customHeight="1" thickBot="1"/>
    <row r="25130" ht="18.75" customHeight="1" thickBot="1"/>
    <row r="25132" ht="18.75" customHeight="1" thickBot="1"/>
    <row r="25134" ht="18.75" customHeight="1" thickBot="1"/>
    <row r="25136" ht="18.75" customHeight="1" thickBot="1"/>
    <row r="25138" ht="18.75" customHeight="1" thickBot="1"/>
    <row r="25140" ht="18.75" customHeight="1" thickBot="1"/>
    <row r="25142" ht="18.75" customHeight="1" thickBot="1"/>
    <row r="25144" ht="18.75" customHeight="1" thickBot="1"/>
    <row r="25146" ht="18.75" customHeight="1" thickBot="1"/>
    <row r="25148" ht="18.75" customHeight="1" thickBot="1"/>
    <row r="25150" ht="18.75" customHeight="1" thickBot="1"/>
    <row r="25152" ht="18.75" customHeight="1" thickBot="1"/>
    <row r="25154" ht="18.75" customHeight="1" thickBot="1"/>
    <row r="25156" ht="18.75" customHeight="1" thickBot="1"/>
    <row r="25158" ht="18.75" customHeight="1" thickBot="1"/>
    <row r="25160" ht="18.75" customHeight="1" thickBot="1"/>
    <row r="25162" ht="18.75" customHeight="1" thickBot="1"/>
    <row r="25164" ht="18.75" customHeight="1" thickBot="1"/>
    <row r="25166" ht="18.75" customHeight="1" thickBot="1"/>
    <row r="25168" ht="18.75" customHeight="1" thickBot="1"/>
    <row r="25170" ht="18.75" customHeight="1" thickBot="1"/>
    <row r="25172" ht="18.75" customHeight="1" thickBot="1"/>
    <row r="25174" ht="18.75" customHeight="1" thickBot="1"/>
    <row r="25176" ht="18.75" customHeight="1" thickBot="1"/>
    <row r="25178" ht="18.75" customHeight="1" thickBot="1"/>
    <row r="25180" ht="18.75" customHeight="1" thickBot="1"/>
    <row r="25182" ht="18.75" customHeight="1" thickBot="1"/>
    <row r="25184" ht="18.75" customHeight="1" thickBot="1"/>
    <row r="25186" ht="18.75" customHeight="1" thickBot="1"/>
    <row r="25188" ht="18.75" customHeight="1" thickBot="1"/>
    <row r="25190" ht="18.75" customHeight="1" thickBot="1"/>
    <row r="25192" ht="18.75" customHeight="1" thickBot="1"/>
    <row r="25194" ht="18.75" customHeight="1" thickBot="1"/>
    <row r="25196" ht="18.75" customHeight="1" thickBot="1"/>
    <row r="25198" ht="18.75" customHeight="1" thickBot="1"/>
    <row r="25200" ht="18.75" customHeight="1" thickBot="1"/>
    <row r="25202" ht="18.75" customHeight="1" thickBot="1"/>
    <row r="25204" ht="18.75" customHeight="1" thickBot="1"/>
    <row r="25206" ht="18.75" customHeight="1" thickBot="1"/>
    <row r="25208" ht="18.75" customHeight="1" thickBot="1"/>
    <row r="25210" ht="18.75" customHeight="1" thickBot="1"/>
    <row r="25212" ht="18.75" customHeight="1" thickBot="1"/>
    <row r="25214" ht="18.75" customHeight="1" thickBot="1"/>
    <row r="25216" ht="18.75" customHeight="1" thickBot="1"/>
    <row r="25218" ht="18.75" customHeight="1" thickBot="1"/>
    <row r="25220" ht="18.75" customHeight="1" thickBot="1"/>
    <row r="25222" ht="18.75" customHeight="1" thickBot="1"/>
    <row r="25224" ht="18.75" customHeight="1" thickBot="1"/>
    <row r="25226" ht="18.75" customHeight="1" thickBot="1"/>
    <row r="25228" ht="18.75" customHeight="1" thickBot="1"/>
    <row r="25230" ht="18.75" customHeight="1" thickBot="1"/>
    <row r="25232" ht="18.75" customHeight="1" thickBot="1"/>
    <row r="25234" ht="18.75" customHeight="1" thickBot="1"/>
    <row r="25236" ht="18.75" customHeight="1" thickBot="1"/>
    <row r="25238" ht="18.75" customHeight="1" thickBot="1"/>
    <row r="25240" ht="18.75" customHeight="1" thickBot="1"/>
    <row r="25242" ht="18.75" customHeight="1" thickBot="1"/>
    <row r="25244" ht="18.75" customHeight="1" thickBot="1"/>
    <row r="25246" ht="18.75" customHeight="1" thickBot="1"/>
    <row r="25248" ht="18.75" customHeight="1" thickBot="1"/>
    <row r="25250" ht="18.75" customHeight="1" thickBot="1"/>
    <row r="25252" ht="18.75" customHeight="1" thickBot="1"/>
    <row r="25254" ht="18.75" customHeight="1" thickBot="1"/>
    <row r="25256" ht="18.75" customHeight="1" thickBot="1"/>
    <row r="25258" ht="18.75" customHeight="1" thickBot="1"/>
    <row r="25260" ht="18.75" customHeight="1" thickBot="1"/>
    <row r="25262" ht="18.75" customHeight="1" thickBot="1"/>
    <row r="25264" ht="18.75" customHeight="1" thickBot="1"/>
    <row r="25266" ht="18.75" customHeight="1" thickBot="1"/>
    <row r="25268" ht="18.75" customHeight="1" thickBot="1"/>
    <row r="25270" ht="18.75" customHeight="1" thickBot="1"/>
    <row r="25272" ht="18.75" customHeight="1" thickBot="1"/>
    <row r="25274" ht="18.75" customHeight="1" thickBot="1"/>
    <row r="25276" ht="18.75" customHeight="1" thickBot="1"/>
    <row r="25278" ht="18.75" customHeight="1" thickBot="1"/>
    <row r="25280" ht="18.75" customHeight="1" thickBot="1"/>
    <row r="25282" ht="18.75" customHeight="1" thickBot="1"/>
    <row r="25284" ht="18.75" customHeight="1" thickBot="1"/>
    <row r="25286" ht="18.75" customHeight="1" thickBot="1"/>
    <row r="25288" ht="18.75" customHeight="1" thickBot="1"/>
    <row r="25290" ht="18.75" customHeight="1" thickBot="1"/>
    <row r="25292" ht="18.75" customHeight="1" thickBot="1"/>
    <row r="25294" ht="18.75" customHeight="1" thickBot="1"/>
    <row r="25296" ht="18.75" customHeight="1" thickBot="1"/>
    <row r="25298" ht="18.75" customHeight="1" thickBot="1"/>
    <row r="25300" ht="18.75" customHeight="1" thickBot="1"/>
    <row r="25302" ht="18.75" customHeight="1" thickBot="1"/>
    <row r="25304" ht="18.75" customHeight="1" thickBot="1"/>
    <row r="25306" ht="18.75" customHeight="1" thickBot="1"/>
    <row r="25308" ht="18.75" customHeight="1" thickBot="1"/>
    <row r="25310" ht="18.75" customHeight="1" thickBot="1"/>
    <row r="25312" ht="18.75" customHeight="1" thickBot="1"/>
    <row r="25314" ht="18.75" customHeight="1" thickBot="1"/>
    <row r="25316" ht="18.75" customHeight="1" thickBot="1"/>
    <row r="25318" ht="18.75" customHeight="1" thickBot="1"/>
    <row r="25320" ht="18.75" customHeight="1" thickBot="1"/>
    <row r="25322" ht="18.75" customHeight="1" thickBot="1"/>
    <row r="25324" ht="18.75" customHeight="1" thickBot="1"/>
    <row r="25326" ht="18.75" customHeight="1" thickBot="1"/>
    <row r="25328" ht="18.75" customHeight="1" thickBot="1"/>
    <row r="25330" ht="18.75" customHeight="1" thickBot="1"/>
    <row r="25332" ht="18.75" customHeight="1" thickBot="1"/>
    <row r="25334" ht="18.75" customHeight="1" thickBot="1"/>
    <row r="25336" ht="18.75" customHeight="1" thickBot="1"/>
    <row r="25338" ht="18.75" customHeight="1" thickBot="1"/>
    <row r="25340" ht="18.75" customHeight="1" thickBot="1"/>
    <row r="25342" ht="18.75" customHeight="1" thickBot="1"/>
    <row r="25344" ht="18.75" customHeight="1" thickBot="1"/>
    <row r="25346" ht="18.75" customHeight="1" thickBot="1"/>
    <row r="25348" ht="18.75" customHeight="1" thickBot="1"/>
    <row r="25350" ht="18.75" customHeight="1" thickBot="1"/>
    <row r="25352" ht="18.75" customHeight="1" thickBot="1"/>
    <row r="25354" ht="18.75" customHeight="1" thickBot="1"/>
    <row r="25356" ht="18.75" customHeight="1" thickBot="1"/>
    <row r="25358" ht="18.75" customHeight="1" thickBot="1"/>
    <row r="25360" ht="18.75" customHeight="1" thickBot="1"/>
    <row r="25362" ht="18.75" customHeight="1" thickBot="1"/>
    <row r="25364" ht="18.75" customHeight="1" thickBot="1"/>
    <row r="25366" ht="18.75" customHeight="1" thickBot="1"/>
    <row r="25368" ht="18.75" customHeight="1" thickBot="1"/>
    <row r="25370" ht="18.75" customHeight="1" thickBot="1"/>
    <row r="25372" ht="18.75" customHeight="1" thickBot="1"/>
    <row r="25374" ht="18.75" customHeight="1" thickBot="1"/>
    <row r="25376" ht="18.75" customHeight="1" thickBot="1"/>
    <row r="25378" ht="18.75" customHeight="1" thickBot="1"/>
    <row r="25380" ht="18.75" customHeight="1" thickBot="1"/>
    <row r="25382" ht="18.75" customHeight="1" thickBot="1"/>
    <row r="25384" ht="18.75" customHeight="1" thickBot="1"/>
    <row r="25386" ht="18.75" customHeight="1" thickBot="1"/>
    <row r="25388" ht="18.75" customHeight="1" thickBot="1"/>
    <row r="25390" ht="18.75" customHeight="1" thickBot="1"/>
    <row r="25392" ht="18.75" customHeight="1" thickBot="1"/>
    <row r="25394" ht="18.75" customHeight="1" thickBot="1"/>
    <row r="25396" ht="18.75" customHeight="1" thickBot="1"/>
    <row r="25398" ht="18.75" customHeight="1" thickBot="1"/>
    <row r="25400" ht="18.75" customHeight="1" thickBot="1"/>
    <row r="25402" ht="18.75" customHeight="1" thickBot="1"/>
    <row r="25404" ht="18.75" customHeight="1" thickBot="1"/>
    <row r="25406" ht="18.75" customHeight="1" thickBot="1"/>
    <row r="25408" ht="18.75" customHeight="1" thickBot="1"/>
    <row r="25410" ht="18.75" customHeight="1" thickBot="1"/>
    <row r="25412" ht="18.75" customHeight="1" thickBot="1"/>
    <row r="25414" ht="18.75" customHeight="1" thickBot="1"/>
    <row r="25416" ht="18.75" customHeight="1" thickBot="1"/>
    <row r="25418" ht="18.75" customHeight="1" thickBot="1"/>
    <row r="25420" ht="18.75" customHeight="1" thickBot="1"/>
    <row r="25422" ht="18.75" customHeight="1" thickBot="1"/>
    <row r="25424" ht="18.75" customHeight="1" thickBot="1"/>
    <row r="25426" ht="18.75" customHeight="1" thickBot="1"/>
    <row r="25428" ht="18.75" customHeight="1" thickBot="1"/>
    <row r="25430" ht="18.75" customHeight="1" thickBot="1"/>
    <row r="25432" ht="18.75" customHeight="1" thickBot="1"/>
    <row r="25434" ht="18.75" customHeight="1" thickBot="1"/>
    <row r="25436" ht="18.75" customHeight="1" thickBot="1"/>
    <row r="25438" ht="18.75" customHeight="1" thickBot="1"/>
    <row r="25440" ht="18.75" customHeight="1" thickBot="1"/>
    <row r="25442" ht="18.75" customHeight="1" thickBot="1"/>
    <row r="25444" ht="18.75" customHeight="1" thickBot="1"/>
    <row r="25446" ht="18.75" customHeight="1" thickBot="1"/>
    <row r="25448" ht="18.75" customHeight="1" thickBot="1"/>
    <row r="25450" ht="18.75" customHeight="1" thickBot="1"/>
    <row r="25452" ht="18.75" customHeight="1" thickBot="1"/>
    <row r="25454" ht="18.75" customHeight="1" thickBot="1"/>
    <row r="25456" ht="18.75" customHeight="1" thickBot="1"/>
    <row r="25458" ht="18.75" customHeight="1" thickBot="1"/>
    <row r="25460" ht="18.75" customHeight="1" thickBot="1"/>
    <row r="25462" ht="18.75" customHeight="1" thickBot="1"/>
    <row r="25464" ht="18.75" customHeight="1" thickBot="1"/>
    <row r="25466" ht="18.75" customHeight="1" thickBot="1"/>
    <row r="25468" ht="18.75" customHeight="1" thickBot="1"/>
    <row r="25470" ht="18.75" customHeight="1" thickBot="1"/>
    <row r="25472" ht="18.75" customHeight="1" thickBot="1"/>
    <row r="25474" ht="18.75" customHeight="1" thickBot="1"/>
    <row r="25476" ht="18.75" customHeight="1" thickBot="1"/>
    <row r="25478" ht="18.75" customHeight="1" thickBot="1"/>
    <row r="25480" ht="18.75" customHeight="1" thickBot="1"/>
    <row r="25482" ht="18.75" customHeight="1" thickBot="1"/>
    <row r="25484" ht="18.75" customHeight="1" thickBot="1"/>
    <row r="25486" ht="18.75" customHeight="1" thickBot="1"/>
    <row r="25488" ht="18.75" customHeight="1" thickBot="1"/>
    <row r="25490" ht="18.75" customHeight="1" thickBot="1"/>
    <row r="25492" ht="18.75" customHeight="1" thickBot="1"/>
    <row r="25494" ht="18.75" customHeight="1" thickBot="1"/>
    <row r="25496" ht="18.75" customHeight="1" thickBot="1"/>
    <row r="25498" ht="18.75" customHeight="1" thickBot="1"/>
    <row r="25500" ht="18.75" customHeight="1" thickBot="1"/>
    <row r="25502" ht="18.75" customHeight="1" thickBot="1"/>
    <row r="25504" ht="18.75" customHeight="1" thickBot="1"/>
    <row r="25506" ht="18.75" customHeight="1" thickBot="1"/>
    <row r="25508" ht="18.75" customHeight="1" thickBot="1"/>
    <row r="25510" ht="18.75" customHeight="1" thickBot="1"/>
    <row r="25512" ht="18.75" customHeight="1" thickBot="1"/>
    <row r="25514" ht="18.75" customHeight="1" thickBot="1"/>
    <row r="25516" ht="18.75" customHeight="1" thickBot="1"/>
    <row r="25518" ht="18.75" customHeight="1" thickBot="1"/>
    <row r="25520" ht="18.75" customHeight="1" thickBot="1"/>
    <row r="25522" ht="18.75" customHeight="1" thickBot="1"/>
    <row r="25524" ht="18.75" customHeight="1" thickBot="1"/>
    <row r="25526" ht="18.75" customHeight="1" thickBot="1"/>
    <row r="25528" ht="18.75" customHeight="1" thickBot="1"/>
    <row r="25530" ht="18.75" customHeight="1" thickBot="1"/>
    <row r="25532" ht="18.75" customHeight="1" thickBot="1"/>
    <row r="25534" ht="18.75" customHeight="1" thickBot="1"/>
    <row r="25536" ht="18.75" customHeight="1" thickBot="1"/>
    <row r="25538" ht="18.75" customHeight="1" thickBot="1"/>
    <row r="25540" ht="18.75" customHeight="1" thickBot="1"/>
    <row r="25542" ht="18.75" customHeight="1" thickBot="1"/>
    <row r="25544" ht="18.75" customHeight="1" thickBot="1"/>
    <row r="25546" ht="18.75" customHeight="1" thickBot="1"/>
    <row r="25548" ht="18.75" customHeight="1" thickBot="1"/>
    <row r="25550" ht="18.75" customHeight="1" thickBot="1"/>
    <row r="25552" ht="18.75" customHeight="1" thickBot="1"/>
    <row r="25554" ht="18.75" customHeight="1" thickBot="1"/>
    <row r="25556" ht="18.75" customHeight="1" thickBot="1"/>
    <row r="25558" ht="18.75" customHeight="1" thickBot="1"/>
    <row r="25560" ht="18.75" customHeight="1" thickBot="1"/>
    <row r="25562" ht="18.75" customHeight="1" thickBot="1"/>
    <row r="25564" ht="18.75" customHeight="1" thickBot="1"/>
    <row r="25566" ht="18.75" customHeight="1" thickBot="1"/>
    <row r="25568" ht="18.75" customHeight="1" thickBot="1"/>
    <row r="25570" ht="18.75" customHeight="1" thickBot="1"/>
    <row r="25572" ht="18.75" customHeight="1" thickBot="1"/>
    <row r="25574" ht="18.75" customHeight="1" thickBot="1"/>
    <row r="25576" ht="18.75" customHeight="1" thickBot="1"/>
    <row r="25578" ht="18.75" customHeight="1" thickBot="1"/>
    <row r="25580" ht="18.75" customHeight="1" thickBot="1"/>
    <row r="25582" ht="18.75" customHeight="1" thickBot="1"/>
    <row r="25584" ht="18.75" customHeight="1" thickBot="1"/>
    <row r="25586" ht="18.75" customHeight="1" thickBot="1"/>
    <row r="25588" ht="18.75" customHeight="1" thickBot="1"/>
    <row r="25590" ht="18.75" customHeight="1" thickBot="1"/>
    <row r="25592" ht="18.75" customHeight="1" thickBot="1"/>
    <row r="25594" ht="18.75" customHeight="1" thickBot="1"/>
    <row r="25596" ht="18.75" customHeight="1" thickBot="1"/>
    <row r="25598" ht="18.75" customHeight="1" thickBot="1"/>
    <row r="25600" ht="18.75" customHeight="1" thickBot="1"/>
    <row r="25602" ht="18.75" customHeight="1" thickBot="1"/>
    <row r="25604" ht="18.75" customHeight="1" thickBot="1"/>
    <row r="25606" ht="18.75" customHeight="1" thickBot="1"/>
    <row r="25608" ht="18.75" customHeight="1" thickBot="1"/>
    <row r="25610" ht="18.75" customHeight="1" thickBot="1"/>
    <row r="25612" ht="18.75" customHeight="1" thickBot="1"/>
    <row r="25614" ht="18.75" customHeight="1" thickBot="1"/>
    <row r="25616" ht="18.75" customHeight="1" thickBot="1"/>
    <row r="25618" ht="18.75" customHeight="1" thickBot="1"/>
    <row r="25620" ht="18.75" customHeight="1" thickBot="1"/>
    <row r="25622" ht="18.75" customHeight="1" thickBot="1"/>
    <row r="25624" ht="18.75" customHeight="1" thickBot="1"/>
    <row r="25626" ht="18.75" customHeight="1" thickBot="1"/>
    <row r="25628" ht="18.75" customHeight="1" thickBot="1"/>
    <row r="25630" ht="18.75" customHeight="1" thickBot="1"/>
    <row r="25632" ht="18.75" customHeight="1" thickBot="1"/>
    <row r="25634" ht="18.75" customHeight="1" thickBot="1"/>
    <row r="25636" ht="18.75" customHeight="1" thickBot="1"/>
    <row r="25638" ht="18.75" customHeight="1" thickBot="1"/>
    <row r="25640" ht="18.75" customHeight="1" thickBot="1"/>
    <row r="25642" ht="18.75" customHeight="1" thickBot="1"/>
    <row r="25644" ht="18.75" customHeight="1" thickBot="1"/>
    <row r="25646" ht="18.75" customHeight="1" thickBot="1"/>
    <row r="25648" ht="18.75" customHeight="1" thickBot="1"/>
    <row r="25650" ht="18.75" customHeight="1" thickBot="1"/>
    <row r="25652" ht="18.75" customHeight="1" thickBot="1"/>
    <row r="25654" ht="18.75" customHeight="1" thickBot="1"/>
    <row r="25656" ht="18.75" customHeight="1" thickBot="1"/>
    <row r="25658" ht="18.75" customHeight="1" thickBot="1"/>
    <row r="25660" ht="18.75" customHeight="1" thickBot="1"/>
    <row r="25662" ht="18.75" customHeight="1" thickBot="1"/>
    <row r="25664" ht="18.75" customHeight="1" thickBot="1"/>
    <row r="25666" ht="18.75" customHeight="1" thickBot="1"/>
    <row r="25668" ht="18.75" customHeight="1" thickBot="1"/>
    <row r="25670" ht="18.75" customHeight="1" thickBot="1"/>
    <row r="25672" ht="18.75" customHeight="1" thickBot="1"/>
    <row r="25674" ht="18.75" customHeight="1" thickBot="1"/>
    <row r="25676" ht="18.75" customHeight="1" thickBot="1"/>
    <row r="25678" ht="18.75" customHeight="1" thickBot="1"/>
    <row r="25680" ht="18.75" customHeight="1" thickBot="1"/>
    <row r="25682" ht="18.75" customHeight="1" thickBot="1"/>
    <row r="25684" ht="18.75" customHeight="1" thickBot="1"/>
    <row r="25686" ht="18.75" customHeight="1" thickBot="1"/>
    <row r="25688" ht="18.75" customHeight="1" thickBot="1"/>
    <row r="25690" ht="18.75" customHeight="1" thickBot="1"/>
    <row r="25692" ht="18.75" customHeight="1" thickBot="1"/>
    <row r="25694" ht="18.75" customHeight="1" thickBot="1"/>
    <row r="25696" ht="18.75" customHeight="1" thickBot="1"/>
    <row r="25698" ht="18.75" customHeight="1" thickBot="1"/>
    <row r="25700" ht="18.75" customHeight="1" thickBot="1"/>
    <row r="25702" ht="18.75" customHeight="1" thickBot="1"/>
    <row r="25704" ht="18.75" customHeight="1" thickBot="1"/>
    <row r="25706" ht="18.75" customHeight="1" thickBot="1"/>
    <row r="25708" ht="18.75" customHeight="1" thickBot="1"/>
    <row r="25710" ht="18.75" customHeight="1" thickBot="1"/>
    <row r="25712" ht="18.75" customHeight="1" thickBot="1"/>
    <row r="25714" ht="18.75" customHeight="1" thickBot="1"/>
    <row r="25716" ht="18.75" customHeight="1" thickBot="1"/>
    <row r="25718" ht="18.75" customHeight="1" thickBot="1"/>
    <row r="25720" ht="18.75" customHeight="1" thickBot="1"/>
    <row r="25722" ht="18.75" customHeight="1" thickBot="1"/>
    <row r="25724" ht="18.75" customHeight="1" thickBot="1"/>
    <row r="25726" ht="18.75" customHeight="1" thickBot="1"/>
    <row r="25728" ht="18.75" customHeight="1" thickBot="1"/>
    <row r="25730" ht="18.75" customHeight="1" thickBot="1"/>
    <row r="25732" ht="18.75" customHeight="1" thickBot="1"/>
    <row r="25734" ht="18.75" customHeight="1" thickBot="1"/>
    <row r="25736" ht="18.75" customHeight="1" thickBot="1"/>
    <row r="25738" ht="18.75" customHeight="1" thickBot="1"/>
    <row r="25740" ht="18.75" customHeight="1" thickBot="1"/>
    <row r="25742" ht="18.75" customHeight="1" thickBot="1"/>
    <row r="25744" ht="18.75" customHeight="1" thickBot="1"/>
    <row r="25746" ht="18.75" customHeight="1" thickBot="1"/>
    <row r="25748" ht="18.75" customHeight="1" thickBot="1"/>
    <row r="25750" ht="18.75" customHeight="1" thickBot="1"/>
    <row r="25752" ht="18.75" customHeight="1" thickBot="1"/>
    <row r="25754" ht="18.75" customHeight="1" thickBot="1"/>
    <row r="25756" ht="18.75" customHeight="1" thickBot="1"/>
    <row r="25758" ht="18.75" customHeight="1" thickBot="1"/>
    <row r="25760" ht="18.75" customHeight="1" thickBot="1"/>
    <row r="25762" ht="18.75" customHeight="1" thickBot="1"/>
    <row r="25764" ht="18.75" customHeight="1" thickBot="1"/>
    <row r="25766" ht="18.75" customHeight="1" thickBot="1"/>
    <row r="25768" ht="18.75" customHeight="1" thickBot="1"/>
    <row r="25770" ht="18.75" customHeight="1" thickBot="1"/>
    <row r="25772" ht="18.75" customHeight="1" thickBot="1"/>
    <row r="25774" ht="18.75" customHeight="1" thickBot="1"/>
    <row r="25776" ht="18.75" customHeight="1" thickBot="1"/>
    <row r="25778" ht="18.75" customHeight="1" thickBot="1"/>
    <row r="25780" ht="18.75" customHeight="1" thickBot="1"/>
    <row r="25782" ht="18.75" customHeight="1" thickBot="1"/>
    <row r="25784" ht="18.75" customHeight="1" thickBot="1"/>
    <row r="25786" ht="18.75" customHeight="1" thickBot="1"/>
    <row r="25788" ht="18.75" customHeight="1" thickBot="1"/>
    <row r="25790" ht="18.75" customHeight="1" thickBot="1"/>
    <row r="25792" ht="18.75" customHeight="1" thickBot="1"/>
    <row r="25794" ht="18.75" customHeight="1" thickBot="1"/>
    <row r="25796" ht="18.75" customHeight="1" thickBot="1"/>
    <row r="25798" ht="18.75" customHeight="1" thickBot="1"/>
    <row r="25800" ht="18.75" customHeight="1" thickBot="1"/>
    <row r="25802" ht="18.75" customHeight="1" thickBot="1"/>
    <row r="25804" ht="18.75" customHeight="1" thickBot="1"/>
    <row r="25806" ht="18.75" customHeight="1" thickBot="1"/>
    <row r="25808" ht="18.75" customHeight="1" thickBot="1"/>
    <row r="25810" ht="18.75" customHeight="1" thickBot="1"/>
    <row r="25812" ht="18.75" customHeight="1" thickBot="1"/>
    <row r="25814" ht="18.75" customHeight="1" thickBot="1"/>
    <row r="25816" ht="18.75" customHeight="1" thickBot="1"/>
    <row r="25818" ht="18.75" customHeight="1" thickBot="1"/>
    <row r="25820" ht="18.75" customHeight="1" thickBot="1"/>
    <row r="25822" ht="18.75" customHeight="1" thickBot="1"/>
    <row r="25824" ht="18.75" customHeight="1" thickBot="1"/>
    <row r="25826" ht="18.75" customHeight="1" thickBot="1"/>
    <row r="25828" ht="18.75" customHeight="1" thickBot="1"/>
    <row r="25830" ht="18.75" customHeight="1" thickBot="1"/>
    <row r="25832" ht="18.75" customHeight="1" thickBot="1"/>
    <row r="25834" ht="18.75" customHeight="1" thickBot="1"/>
    <row r="25836" ht="18.75" customHeight="1" thickBot="1"/>
    <row r="25838" ht="18.75" customHeight="1" thickBot="1"/>
    <row r="25840" ht="18.75" customHeight="1" thickBot="1"/>
    <row r="25842" ht="18.75" customHeight="1" thickBot="1"/>
    <row r="25844" ht="18.75" customHeight="1" thickBot="1"/>
    <row r="25846" ht="18.75" customHeight="1" thickBot="1"/>
    <row r="25848" ht="18.75" customHeight="1" thickBot="1"/>
    <row r="25850" ht="18.75" customHeight="1" thickBot="1"/>
    <row r="25852" ht="18.75" customHeight="1" thickBot="1"/>
    <row r="25854" ht="18.75" customHeight="1" thickBot="1"/>
    <row r="25856" ht="18.75" customHeight="1" thickBot="1"/>
    <row r="25858" ht="18.75" customHeight="1" thickBot="1"/>
    <row r="25860" ht="18.75" customHeight="1" thickBot="1"/>
    <row r="25862" ht="18.75" customHeight="1" thickBot="1"/>
    <row r="25864" ht="18.75" customHeight="1" thickBot="1"/>
    <row r="25866" ht="18.75" customHeight="1" thickBot="1"/>
    <row r="25868" ht="18.75" customHeight="1" thickBot="1"/>
    <row r="25870" ht="18.75" customHeight="1" thickBot="1"/>
    <row r="25872" ht="18.75" customHeight="1" thickBot="1"/>
    <row r="25874" ht="18.75" customHeight="1" thickBot="1"/>
    <row r="25876" ht="18.75" customHeight="1" thickBot="1"/>
    <row r="25878" ht="18.75" customHeight="1" thickBot="1"/>
    <row r="25880" ht="18.75" customHeight="1" thickBot="1"/>
    <row r="25882" ht="18.75" customHeight="1" thickBot="1"/>
    <row r="25884" ht="18.75" customHeight="1" thickBot="1"/>
    <row r="25886" ht="18.75" customHeight="1" thickBot="1"/>
    <row r="25888" ht="18.75" customHeight="1" thickBot="1"/>
    <row r="25890" ht="18.75" customHeight="1" thickBot="1"/>
    <row r="25892" ht="18.75" customHeight="1" thickBot="1"/>
    <row r="25894" ht="18.75" customHeight="1" thickBot="1"/>
    <row r="25896" ht="18.75" customHeight="1" thickBot="1"/>
    <row r="25898" ht="18.75" customHeight="1" thickBot="1"/>
    <row r="25900" ht="18.75" customHeight="1" thickBot="1"/>
    <row r="25902" ht="18.75" customHeight="1" thickBot="1"/>
    <row r="25904" ht="18.75" customHeight="1" thickBot="1"/>
    <row r="25906" ht="18.75" customHeight="1" thickBot="1"/>
    <row r="25908" ht="18.75" customHeight="1" thickBot="1"/>
    <row r="25910" ht="18.75" customHeight="1" thickBot="1"/>
    <row r="25912" ht="18.75" customHeight="1" thickBot="1"/>
    <row r="25914" ht="18.75" customHeight="1" thickBot="1"/>
    <row r="25916" ht="18.75" customHeight="1" thickBot="1"/>
    <row r="25918" ht="18.75" customHeight="1" thickBot="1"/>
    <row r="25920" ht="18.75" customHeight="1" thickBot="1"/>
    <row r="25922" ht="18.75" customHeight="1" thickBot="1"/>
    <row r="25924" ht="18.75" customHeight="1" thickBot="1"/>
    <row r="25926" ht="18.75" customHeight="1" thickBot="1"/>
    <row r="25928" ht="18.75" customHeight="1" thickBot="1"/>
    <row r="25930" ht="18.75" customHeight="1" thickBot="1"/>
    <row r="25932" ht="18.75" customHeight="1" thickBot="1"/>
    <row r="25934" ht="18.75" customHeight="1" thickBot="1"/>
    <row r="25936" ht="18.75" customHeight="1" thickBot="1"/>
    <row r="25938" ht="18.75" customHeight="1" thickBot="1"/>
    <row r="25940" ht="18.75" customHeight="1" thickBot="1"/>
    <row r="25942" ht="18.75" customHeight="1" thickBot="1"/>
    <row r="25944" ht="18.75" customHeight="1" thickBot="1"/>
    <row r="25946" ht="18.75" customHeight="1" thickBot="1"/>
    <row r="25948" ht="18.75" customHeight="1" thickBot="1"/>
    <row r="25950" ht="18.75" customHeight="1" thickBot="1"/>
    <row r="25952" ht="18.75" customHeight="1" thickBot="1"/>
    <row r="25954" ht="18.75" customHeight="1" thickBot="1"/>
    <row r="25956" ht="18.75" customHeight="1" thickBot="1"/>
    <row r="25958" ht="18.75" customHeight="1" thickBot="1"/>
    <row r="25960" ht="18.75" customHeight="1" thickBot="1"/>
    <row r="25962" ht="18.75" customHeight="1" thickBot="1"/>
    <row r="25964" ht="18.75" customHeight="1" thickBot="1"/>
    <row r="25966" ht="18.75" customHeight="1" thickBot="1"/>
    <row r="25968" ht="18.75" customHeight="1" thickBot="1"/>
    <row r="25970" ht="18.75" customHeight="1" thickBot="1"/>
    <row r="25972" ht="18.75" customHeight="1" thickBot="1"/>
    <row r="25974" ht="18.75" customHeight="1" thickBot="1"/>
    <row r="25976" ht="18.75" customHeight="1" thickBot="1"/>
    <row r="25978" ht="18.75" customHeight="1" thickBot="1"/>
    <row r="25980" ht="18.75" customHeight="1" thickBot="1"/>
    <row r="25982" ht="18.75" customHeight="1" thickBot="1"/>
    <row r="25984" ht="18.75" customHeight="1" thickBot="1"/>
    <row r="25986" ht="18.75" customHeight="1" thickBot="1"/>
    <row r="25988" ht="18.75" customHeight="1" thickBot="1"/>
    <row r="25990" ht="18.75" customHeight="1" thickBot="1"/>
    <row r="25992" ht="18.75" customHeight="1" thickBot="1"/>
    <row r="25994" ht="18.75" customHeight="1" thickBot="1"/>
    <row r="25996" ht="18.75" customHeight="1" thickBot="1"/>
    <row r="25998" ht="18.75" customHeight="1" thickBot="1"/>
    <row r="26000" ht="18.75" customHeight="1" thickBot="1"/>
    <row r="26002" ht="18.75" customHeight="1" thickBot="1"/>
    <row r="26004" ht="18.75" customHeight="1" thickBot="1"/>
    <row r="26006" ht="18.75" customHeight="1" thickBot="1"/>
    <row r="26008" ht="18.75" customHeight="1" thickBot="1"/>
    <row r="26010" ht="18.75" customHeight="1" thickBot="1"/>
    <row r="26012" ht="18.75" customHeight="1" thickBot="1"/>
    <row r="26014" ht="18.75" customHeight="1" thickBot="1"/>
    <row r="26016" ht="18.75" customHeight="1" thickBot="1"/>
    <row r="26018" ht="18.75" customHeight="1" thickBot="1"/>
    <row r="26020" ht="18.75" customHeight="1" thickBot="1"/>
    <row r="26022" ht="18.75" customHeight="1" thickBot="1"/>
    <row r="26024" ht="18.75" customHeight="1" thickBot="1"/>
    <row r="26026" ht="18.75" customHeight="1" thickBot="1"/>
    <row r="26028" ht="18.75" customHeight="1" thickBot="1"/>
    <row r="26030" ht="18.75" customHeight="1" thickBot="1"/>
    <row r="26032" ht="18.75" customHeight="1" thickBot="1"/>
    <row r="26034" ht="18.75" customHeight="1" thickBot="1"/>
    <row r="26036" ht="18.75" customHeight="1" thickBot="1"/>
    <row r="26038" ht="18.75" customHeight="1" thickBot="1"/>
    <row r="26040" ht="18.75" customHeight="1" thickBot="1"/>
    <row r="26042" ht="18.75" customHeight="1" thickBot="1"/>
    <row r="26044" ht="18.75" customHeight="1" thickBot="1"/>
    <row r="26046" ht="18.75" customHeight="1" thickBot="1"/>
    <row r="26048" ht="18.75" customHeight="1" thickBot="1"/>
    <row r="26050" ht="18.75" customHeight="1" thickBot="1"/>
    <row r="26052" ht="18.75" customHeight="1" thickBot="1"/>
    <row r="26054" ht="18.75" customHeight="1" thickBot="1"/>
    <row r="26056" ht="18.75" customHeight="1" thickBot="1"/>
    <row r="26058" ht="18.75" customHeight="1" thickBot="1"/>
    <row r="26060" ht="18.75" customHeight="1" thickBot="1"/>
    <row r="26062" ht="18.75" customHeight="1" thickBot="1"/>
    <row r="26064" ht="18.75" customHeight="1" thickBot="1"/>
    <row r="26066" ht="18.75" customHeight="1" thickBot="1"/>
    <row r="26068" ht="18.75" customHeight="1" thickBot="1"/>
    <row r="26070" ht="18.75" customHeight="1" thickBot="1"/>
    <row r="26072" ht="18.75" customHeight="1" thickBot="1"/>
    <row r="26074" ht="18.75" customHeight="1" thickBot="1"/>
    <row r="26076" ht="18.75" customHeight="1" thickBot="1"/>
    <row r="26078" ht="18.75" customHeight="1" thickBot="1"/>
    <row r="26080" ht="18.75" customHeight="1" thickBot="1"/>
    <row r="26082" ht="18.75" customHeight="1" thickBot="1"/>
    <row r="26084" ht="18.75" customHeight="1" thickBot="1"/>
    <row r="26086" ht="18.75" customHeight="1" thickBot="1"/>
    <row r="26088" ht="18.75" customHeight="1" thickBot="1"/>
    <row r="26090" ht="18.75" customHeight="1" thickBot="1"/>
    <row r="26092" ht="18.75" customHeight="1" thickBot="1"/>
    <row r="26094" ht="18.75" customHeight="1" thickBot="1"/>
    <row r="26096" ht="18.75" customHeight="1" thickBot="1"/>
    <row r="26098" ht="18.75" customHeight="1" thickBot="1"/>
    <row r="26100" ht="18.75" customHeight="1" thickBot="1"/>
    <row r="26102" ht="18.75" customHeight="1" thickBot="1"/>
    <row r="26104" ht="18.75" customHeight="1" thickBot="1"/>
    <row r="26106" ht="18.75" customHeight="1" thickBot="1"/>
    <row r="26108" ht="18.75" customHeight="1" thickBot="1"/>
    <row r="26110" ht="18.75" customHeight="1" thickBot="1"/>
    <row r="26112" ht="18.75" customHeight="1" thickBot="1"/>
    <row r="26114" ht="18.75" customHeight="1" thickBot="1"/>
    <row r="26116" ht="18.75" customHeight="1" thickBot="1"/>
    <row r="26118" ht="18.75" customHeight="1" thickBot="1"/>
    <row r="26120" ht="18.75" customHeight="1" thickBot="1"/>
    <row r="26122" ht="18.75" customHeight="1" thickBot="1"/>
    <row r="26124" ht="18.75" customHeight="1" thickBot="1"/>
    <row r="26126" ht="18.75" customHeight="1" thickBot="1"/>
    <row r="26128" ht="18.75" customHeight="1" thickBot="1"/>
    <row r="26130" ht="18.75" customHeight="1" thickBot="1"/>
    <row r="26132" ht="18.75" customHeight="1" thickBot="1"/>
    <row r="26134" ht="18.75" customHeight="1" thickBot="1"/>
    <row r="26136" ht="18.75" customHeight="1" thickBot="1"/>
    <row r="26138" ht="18.75" customHeight="1" thickBot="1"/>
    <row r="26140" ht="18.75" customHeight="1" thickBot="1"/>
    <row r="26142" ht="18.75" customHeight="1" thickBot="1"/>
    <row r="26144" ht="18.75" customHeight="1" thickBot="1"/>
    <row r="26146" ht="18.75" customHeight="1" thickBot="1"/>
    <row r="26148" ht="18.75" customHeight="1" thickBot="1"/>
    <row r="26150" ht="18.75" customHeight="1" thickBot="1"/>
    <row r="26152" ht="18.75" customHeight="1" thickBot="1"/>
    <row r="26154" ht="18.75" customHeight="1" thickBot="1"/>
    <row r="26156" ht="18.75" customHeight="1" thickBot="1"/>
    <row r="26158" ht="18.75" customHeight="1" thickBot="1"/>
    <row r="26160" ht="18.75" customHeight="1" thickBot="1"/>
    <row r="26162" ht="18.75" customHeight="1" thickBot="1"/>
    <row r="26164" ht="18.75" customHeight="1" thickBot="1"/>
    <row r="26166" ht="18.75" customHeight="1" thickBot="1"/>
    <row r="26168" ht="18.75" customHeight="1" thickBot="1"/>
    <row r="26170" ht="18.75" customHeight="1" thickBot="1"/>
    <row r="26172" ht="18.75" customHeight="1" thickBot="1"/>
    <row r="26174" ht="18.75" customHeight="1" thickBot="1"/>
    <row r="26176" ht="18.75" customHeight="1" thickBot="1"/>
    <row r="26178" ht="18.75" customHeight="1" thickBot="1"/>
    <row r="26180" ht="18.75" customHeight="1" thickBot="1"/>
    <row r="26182" ht="18.75" customHeight="1" thickBot="1"/>
    <row r="26184" ht="18.75" customHeight="1" thickBot="1"/>
    <row r="26186" ht="18.75" customHeight="1" thickBot="1"/>
    <row r="26188" ht="18.75" customHeight="1" thickBot="1"/>
    <row r="26190" ht="18.75" customHeight="1" thickBot="1"/>
    <row r="26192" ht="18.75" customHeight="1" thickBot="1"/>
    <row r="26194" ht="18.75" customHeight="1" thickBot="1"/>
    <row r="26196" ht="18.75" customHeight="1" thickBot="1"/>
    <row r="26198" ht="18.75" customHeight="1" thickBot="1"/>
    <row r="26200" ht="18.75" customHeight="1" thickBot="1"/>
    <row r="26202" ht="18.75" customHeight="1" thickBot="1"/>
    <row r="26204" ht="18.75" customHeight="1" thickBot="1"/>
    <row r="26206" ht="18.75" customHeight="1" thickBot="1"/>
    <row r="26208" ht="18.75" customHeight="1" thickBot="1"/>
    <row r="26210" ht="18.75" customHeight="1" thickBot="1"/>
    <row r="26212" ht="18.75" customHeight="1" thickBot="1"/>
    <row r="26214" ht="18.75" customHeight="1" thickBot="1"/>
    <row r="26216" ht="18.75" customHeight="1" thickBot="1"/>
    <row r="26218" ht="18.75" customHeight="1" thickBot="1"/>
    <row r="26220" ht="18.75" customHeight="1" thickBot="1"/>
    <row r="26222" ht="18.75" customHeight="1" thickBot="1"/>
    <row r="26224" ht="18.75" customHeight="1" thickBot="1"/>
    <row r="26226" ht="18.75" customHeight="1" thickBot="1"/>
    <row r="26228" ht="18.75" customHeight="1" thickBot="1"/>
    <row r="26230" ht="18.75" customHeight="1" thickBot="1"/>
    <row r="26232" ht="18.75" customHeight="1" thickBot="1"/>
    <row r="26234" ht="18.75" customHeight="1" thickBot="1"/>
    <row r="26236" ht="18.75" customHeight="1" thickBot="1"/>
    <row r="26238" ht="18.75" customHeight="1" thickBot="1"/>
    <row r="26240" ht="18.75" customHeight="1" thickBot="1"/>
    <row r="26242" ht="18.75" customHeight="1" thickBot="1"/>
    <row r="26244" ht="18.75" customHeight="1" thickBot="1"/>
    <row r="26246" ht="18.75" customHeight="1" thickBot="1"/>
    <row r="26248" ht="18.75" customHeight="1" thickBot="1"/>
    <row r="26250" ht="18.75" customHeight="1" thickBot="1"/>
    <row r="26252" ht="18.75" customHeight="1" thickBot="1"/>
    <row r="26254" ht="18.75" customHeight="1" thickBot="1"/>
    <row r="26256" ht="18.75" customHeight="1" thickBot="1"/>
    <row r="26258" ht="18.75" customHeight="1" thickBot="1"/>
    <row r="26260" ht="18.75" customHeight="1" thickBot="1"/>
    <row r="26262" ht="18.75" customHeight="1" thickBot="1"/>
    <row r="26264" ht="18.75" customHeight="1" thickBot="1"/>
    <row r="26266" ht="18.75" customHeight="1" thickBot="1"/>
    <row r="26268" ht="18.75" customHeight="1" thickBot="1"/>
    <row r="26270" ht="18.75" customHeight="1" thickBot="1"/>
    <row r="26272" ht="18.75" customHeight="1" thickBot="1"/>
    <row r="26274" ht="18.75" customHeight="1" thickBot="1"/>
    <row r="26276" ht="18.75" customHeight="1" thickBot="1"/>
    <row r="26278" ht="18.75" customHeight="1" thickBot="1"/>
    <row r="26280" ht="18.75" customHeight="1" thickBot="1"/>
    <row r="26282" ht="18.75" customHeight="1" thickBot="1"/>
    <row r="26284" ht="18.75" customHeight="1" thickBot="1"/>
    <row r="26286" ht="18.75" customHeight="1" thickBot="1"/>
    <row r="26288" ht="18.75" customHeight="1" thickBot="1"/>
    <row r="26290" ht="18.75" customHeight="1" thickBot="1"/>
    <row r="26292" ht="18.75" customHeight="1" thickBot="1"/>
    <row r="26294" ht="18.75" customHeight="1" thickBot="1"/>
    <row r="26296" ht="18.75" customHeight="1" thickBot="1"/>
    <row r="26298" ht="18.75" customHeight="1" thickBot="1"/>
    <row r="26300" ht="18.75" customHeight="1" thickBot="1"/>
    <row r="26302" ht="18.75" customHeight="1" thickBot="1"/>
    <row r="26304" ht="18.75" customHeight="1" thickBot="1"/>
    <row r="26306" ht="18.75" customHeight="1" thickBot="1"/>
    <row r="26308" ht="18.75" customHeight="1" thickBot="1"/>
    <row r="26310" ht="18.75" customHeight="1" thickBot="1"/>
    <row r="26312" ht="18.75" customHeight="1" thickBot="1"/>
    <row r="26314" ht="18.75" customHeight="1" thickBot="1"/>
    <row r="26316" ht="18.75" customHeight="1" thickBot="1"/>
    <row r="26318" ht="18.75" customHeight="1" thickBot="1"/>
    <row r="26320" ht="18.75" customHeight="1" thickBot="1"/>
    <row r="26322" ht="18.75" customHeight="1" thickBot="1"/>
    <row r="26324" ht="18.75" customHeight="1" thickBot="1"/>
    <row r="26326" ht="18.75" customHeight="1" thickBot="1"/>
    <row r="26328" ht="18.75" customHeight="1" thickBot="1"/>
    <row r="26330" ht="18.75" customHeight="1" thickBot="1"/>
    <row r="26332" ht="18.75" customHeight="1" thickBot="1"/>
    <row r="26334" ht="18.75" customHeight="1" thickBot="1"/>
    <row r="26336" ht="18.75" customHeight="1" thickBot="1"/>
    <row r="26338" ht="18.75" customHeight="1" thickBot="1"/>
    <row r="26340" ht="18.75" customHeight="1" thickBot="1"/>
    <row r="26342" ht="18.75" customHeight="1" thickBot="1"/>
    <row r="26344" ht="18.75" customHeight="1" thickBot="1"/>
    <row r="26346" ht="18.75" customHeight="1" thickBot="1"/>
    <row r="26348" ht="18.75" customHeight="1" thickBot="1"/>
    <row r="26350" ht="18.75" customHeight="1" thickBot="1"/>
    <row r="26352" ht="18.75" customHeight="1" thickBot="1"/>
    <row r="26354" ht="18.75" customHeight="1" thickBot="1"/>
    <row r="26356" ht="18.75" customHeight="1" thickBot="1"/>
    <row r="26358" ht="18.75" customHeight="1" thickBot="1"/>
    <row r="26360" ht="18.75" customHeight="1" thickBot="1"/>
    <row r="26362" ht="18.75" customHeight="1" thickBot="1"/>
    <row r="26364" ht="18.75" customHeight="1" thickBot="1"/>
    <row r="26366" ht="18.75" customHeight="1" thickBot="1"/>
    <row r="26368" ht="18.75" customHeight="1" thickBot="1"/>
    <row r="26370" ht="18.75" customHeight="1" thickBot="1"/>
    <row r="26372" ht="18.75" customHeight="1" thickBot="1"/>
    <row r="26374" ht="18.75" customHeight="1" thickBot="1"/>
    <row r="26376" ht="18.75" customHeight="1" thickBot="1"/>
    <row r="26378" ht="18.75" customHeight="1" thickBot="1"/>
    <row r="26380" ht="18.75" customHeight="1" thickBot="1"/>
    <row r="26382" ht="18.75" customHeight="1" thickBot="1"/>
    <row r="26384" ht="18.75" customHeight="1" thickBot="1"/>
    <row r="26386" ht="18.75" customHeight="1" thickBot="1"/>
    <row r="26388" ht="18.75" customHeight="1" thickBot="1"/>
    <row r="26390" ht="18.75" customHeight="1" thickBot="1"/>
    <row r="26392" ht="18.75" customHeight="1" thickBot="1"/>
    <row r="26394" ht="18.75" customHeight="1" thickBot="1"/>
    <row r="26396" ht="18.75" customHeight="1" thickBot="1"/>
    <row r="26398" ht="18.75" customHeight="1" thickBot="1"/>
    <row r="26400" ht="18.75" customHeight="1" thickBot="1"/>
    <row r="26402" ht="18.75" customHeight="1" thickBot="1"/>
    <row r="26404" ht="18.75" customHeight="1" thickBot="1"/>
    <row r="26406" ht="18.75" customHeight="1" thickBot="1"/>
    <row r="26408" ht="18.75" customHeight="1" thickBot="1"/>
    <row r="26410" ht="18.75" customHeight="1" thickBot="1"/>
    <row r="26412" ht="18.75" customHeight="1" thickBot="1"/>
    <row r="26414" ht="18.75" customHeight="1" thickBot="1"/>
    <row r="26416" ht="18.75" customHeight="1" thickBot="1"/>
    <row r="26418" ht="18.75" customHeight="1" thickBot="1"/>
    <row r="26420" ht="18.75" customHeight="1" thickBot="1"/>
    <row r="26422" ht="18.75" customHeight="1" thickBot="1"/>
    <row r="26424" ht="18.75" customHeight="1" thickBot="1"/>
    <row r="26426" ht="18.75" customHeight="1" thickBot="1"/>
    <row r="26428" ht="18.75" customHeight="1" thickBot="1"/>
    <row r="26430" ht="18.75" customHeight="1" thickBot="1"/>
    <row r="26432" ht="18.75" customHeight="1" thickBot="1"/>
    <row r="26434" ht="18.75" customHeight="1" thickBot="1"/>
    <row r="26436" ht="18.75" customHeight="1" thickBot="1"/>
    <row r="26438" ht="18.75" customHeight="1" thickBot="1"/>
    <row r="26440" ht="18.75" customHeight="1" thickBot="1"/>
    <row r="26442" ht="18.75" customHeight="1" thickBot="1"/>
    <row r="26444" ht="18.75" customHeight="1" thickBot="1"/>
    <row r="26446" ht="18.75" customHeight="1" thickBot="1"/>
    <row r="26448" ht="18.75" customHeight="1" thickBot="1"/>
    <row r="26450" ht="18.75" customHeight="1" thickBot="1"/>
    <row r="26452" ht="18.75" customHeight="1" thickBot="1"/>
    <row r="26454" ht="18.75" customHeight="1" thickBot="1"/>
    <row r="26456" ht="18.75" customHeight="1" thickBot="1"/>
    <row r="26458" ht="18.75" customHeight="1" thickBot="1"/>
    <row r="26460" ht="18.75" customHeight="1" thickBot="1"/>
    <row r="26462" ht="18.75" customHeight="1" thickBot="1"/>
    <row r="26464" ht="18.75" customHeight="1" thickBot="1"/>
    <row r="26466" ht="18.75" customHeight="1" thickBot="1"/>
    <row r="26468" ht="18.75" customHeight="1" thickBot="1"/>
    <row r="26470" ht="18.75" customHeight="1" thickBot="1"/>
    <row r="26472" ht="18.75" customHeight="1" thickBot="1"/>
    <row r="26474" ht="18.75" customHeight="1" thickBot="1"/>
    <row r="26476" ht="18.75" customHeight="1" thickBot="1"/>
    <row r="26478" ht="18.75" customHeight="1" thickBot="1"/>
    <row r="26480" ht="18.75" customHeight="1" thickBot="1"/>
    <row r="26482" ht="18.75" customHeight="1" thickBot="1"/>
    <row r="26484" ht="18.75" customHeight="1" thickBot="1"/>
    <row r="26486" ht="18.75" customHeight="1" thickBot="1"/>
    <row r="26488" ht="18.75" customHeight="1" thickBot="1"/>
    <row r="26490" ht="18.75" customHeight="1" thickBot="1"/>
    <row r="26492" ht="18.75" customHeight="1" thickBot="1"/>
    <row r="26494" ht="18.75" customHeight="1" thickBot="1"/>
    <row r="26496" ht="18.75" customHeight="1" thickBot="1"/>
    <row r="26498" ht="18.75" customHeight="1" thickBot="1"/>
    <row r="26500" ht="18.75" customHeight="1" thickBot="1"/>
    <row r="26502" ht="18.75" customHeight="1" thickBot="1"/>
    <row r="26504" ht="18.75" customHeight="1" thickBot="1"/>
    <row r="26506" ht="18.75" customHeight="1" thickBot="1"/>
    <row r="26508" ht="18.75" customHeight="1" thickBot="1"/>
    <row r="26510" ht="18.75" customHeight="1" thickBot="1"/>
    <row r="26512" ht="18.75" customHeight="1" thickBot="1"/>
    <row r="26514" ht="18.75" customHeight="1" thickBot="1"/>
    <row r="26516" ht="18.75" customHeight="1" thickBot="1"/>
    <row r="26518" ht="18.75" customHeight="1" thickBot="1"/>
    <row r="26520" ht="18.75" customHeight="1" thickBot="1"/>
    <row r="26522" ht="18.75" customHeight="1" thickBot="1"/>
    <row r="26524" ht="18.75" customHeight="1" thickBot="1"/>
    <row r="26526" ht="18.75" customHeight="1" thickBot="1"/>
    <row r="26528" ht="18.75" customHeight="1" thickBot="1"/>
    <row r="26530" ht="18.75" customHeight="1" thickBot="1"/>
    <row r="26532" ht="18.75" customHeight="1" thickBot="1"/>
    <row r="26534" ht="18.75" customHeight="1" thickBot="1"/>
    <row r="26536" ht="18.75" customHeight="1" thickBot="1"/>
    <row r="26538" ht="18.75" customHeight="1" thickBot="1"/>
    <row r="26540" ht="18.75" customHeight="1" thickBot="1"/>
    <row r="26542" ht="18.75" customHeight="1" thickBot="1"/>
    <row r="26544" ht="18.75" customHeight="1" thickBot="1"/>
    <row r="26546" ht="18.75" customHeight="1" thickBot="1"/>
    <row r="26548" ht="18.75" customHeight="1" thickBot="1"/>
    <row r="26550" ht="18.75" customHeight="1" thickBot="1"/>
    <row r="26552" ht="18.75" customHeight="1" thickBot="1"/>
    <row r="26554" ht="18.75" customHeight="1" thickBot="1"/>
    <row r="26556" ht="18.75" customHeight="1" thickBot="1"/>
    <row r="26558" ht="18.75" customHeight="1" thickBot="1"/>
    <row r="26560" ht="18.75" customHeight="1" thickBot="1"/>
    <row r="26562" ht="18.75" customHeight="1" thickBot="1"/>
    <row r="26564" ht="18.75" customHeight="1" thickBot="1"/>
    <row r="26566" ht="18.75" customHeight="1" thickBot="1"/>
    <row r="26568" ht="18.75" customHeight="1" thickBot="1"/>
    <row r="26570" ht="18.75" customHeight="1" thickBot="1"/>
    <row r="26572" ht="18.75" customHeight="1" thickBot="1"/>
    <row r="26574" ht="18.75" customHeight="1" thickBot="1"/>
    <row r="26576" ht="18.75" customHeight="1" thickBot="1"/>
    <row r="26578" ht="18.75" customHeight="1" thickBot="1"/>
    <row r="26580" ht="18.75" customHeight="1" thickBot="1"/>
    <row r="26582" ht="18.75" customHeight="1" thickBot="1"/>
    <row r="26584" ht="18.75" customHeight="1" thickBot="1"/>
    <row r="26586" ht="18.75" customHeight="1" thickBot="1"/>
    <row r="26588" ht="18.75" customHeight="1" thickBot="1"/>
    <row r="26590" ht="18.75" customHeight="1" thickBot="1"/>
    <row r="26592" ht="18.75" customHeight="1" thickBot="1"/>
    <row r="26594" ht="18.75" customHeight="1" thickBot="1"/>
    <row r="26596" ht="18.75" customHeight="1" thickBot="1"/>
    <row r="26598" ht="18.75" customHeight="1" thickBot="1"/>
    <row r="26600" ht="18.75" customHeight="1" thickBot="1"/>
    <row r="26602" ht="18.75" customHeight="1" thickBot="1"/>
    <row r="26604" ht="18.75" customHeight="1" thickBot="1"/>
    <row r="26606" ht="18.75" customHeight="1" thickBot="1"/>
    <row r="26608" ht="18.75" customHeight="1" thickBot="1"/>
    <row r="26610" ht="18.75" customHeight="1" thickBot="1"/>
    <row r="26612" ht="18.75" customHeight="1" thickBot="1"/>
    <row r="26614" ht="18.75" customHeight="1" thickBot="1"/>
    <row r="26616" ht="18.75" customHeight="1" thickBot="1"/>
    <row r="26618" ht="18.75" customHeight="1" thickBot="1"/>
    <row r="26620" ht="18.75" customHeight="1" thickBot="1"/>
    <row r="26622" ht="18.75" customHeight="1" thickBot="1"/>
    <row r="26624" ht="18.75" customHeight="1" thickBot="1"/>
    <row r="26626" ht="18.75" customHeight="1" thickBot="1"/>
    <row r="26628" ht="18.75" customHeight="1" thickBot="1"/>
    <row r="26630" ht="18.75" customHeight="1" thickBot="1"/>
    <row r="26632" ht="18.75" customHeight="1" thickBot="1"/>
    <row r="26634" ht="18.75" customHeight="1" thickBot="1"/>
    <row r="26636" ht="18.75" customHeight="1" thickBot="1"/>
    <row r="26638" ht="18.75" customHeight="1" thickBot="1"/>
    <row r="26640" ht="18.75" customHeight="1" thickBot="1"/>
    <row r="26642" ht="18.75" customHeight="1" thickBot="1"/>
    <row r="26644" ht="18.75" customHeight="1" thickBot="1"/>
    <row r="26646" ht="18.75" customHeight="1" thickBot="1"/>
    <row r="26648" ht="18.75" customHeight="1" thickBot="1"/>
    <row r="26650" ht="18.75" customHeight="1" thickBot="1"/>
    <row r="26652" ht="18.75" customHeight="1" thickBot="1"/>
    <row r="26654" ht="18.75" customHeight="1" thickBot="1"/>
    <row r="26656" ht="18.75" customHeight="1" thickBot="1"/>
    <row r="26658" ht="18.75" customHeight="1" thickBot="1"/>
    <row r="26660" ht="18.75" customHeight="1" thickBot="1"/>
    <row r="26662" ht="18.75" customHeight="1" thickBot="1"/>
    <row r="26664" ht="18.75" customHeight="1" thickBot="1"/>
    <row r="26666" ht="18.75" customHeight="1" thickBot="1"/>
    <row r="26668" ht="18.75" customHeight="1" thickBot="1"/>
    <row r="26670" ht="18.75" customHeight="1" thickBot="1"/>
    <row r="26672" ht="18.75" customHeight="1" thickBot="1"/>
    <row r="26674" ht="18.75" customHeight="1" thickBot="1"/>
    <row r="26676" ht="18.75" customHeight="1" thickBot="1"/>
    <row r="26678" ht="18.75" customHeight="1" thickBot="1"/>
    <row r="26680" ht="18.75" customHeight="1" thickBot="1"/>
    <row r="26682" ht="18.75" customHeight="1" thickBot="1"/>
    <row r="26684" ht="18.75" customHeight="1" thickBot="1"/>
    <row r="26686" ht="18.75" customHeight="1" thickBot="1"/>
    <row r="26688" ht="18.75" customHeight="1" thickBot="1"/>
    <row r="26690" ht="18.75" customHeight="1" thickBot="1"/>
    <row r="26692" ht="18.75" customHeight="1" thickBot="1"/>
    <row r="26694" ht="18.75" customHeight="1" thickBot="1"/>
    <row r="26696" ht="18.75" customHeight="1" thickBot="1"/>
    <row r="26698" ht="18.75" customHeight="1" thickBot="1"/>
    <row r="26700" ht="18.75" customHeight="1" thickBot="1"/>
    <row r="26702" ht="18.75" customHeight="1" thickBot="1"/>
    <row r="26704" ht="18.75" customHeight="1" thickBot="1"/>
    <row r="26706" ht="18.75" customHeight="1" thickBot="1"/>
    <row r="26708" ht="18.75" customHeight="1" thickBot="1"/>
    <row r="26710" ht="18.75" customHeight="1" thickBot="1"/>
    <row r="26712" ht="18.75" customHeight="1" thickBot="1"/>
    <row r="26714" ht="18.75" customHeight="1" thickBot="1"/>
    <row r="26716" ht="18.75" customHeight="1" thickBot="1"/>
    <row r="26718" ht="18.75" customHeight="1" thickBot="1"/>
    <row r="26720" ht="18.75" customHeight="1" thickBot="1"/>
    <row r="26722" ht="18.75" customHeight="1" thickBot="1"/>
    <row r="26724" ht="18.75" customHeight="1" thickBot="1"/>
    <row r="26726" ht="18.75" customHeight="1" thickBot="1"/>
    <row r="26728" ht="18.75" customHeight="1" thickBot="1"/>
    <row r="26730" ht="18.75" customHeight="1" thickBot="1"/>
    <row r="26732" ht="18.75" customHeight="1" thickBot="1"/>
    <row r="26734" ht="18.75" customHeight="1" thickBot="1"/>
    <row r="26736" ht="18.75" customHeight="1" thickBot="1"/>
    <row r="26738" ht="18.75" customHeight="1" thickBot="1"/>
    <row r="26740" ht="18.75" customHeight="1" thickBot="1"/>
    <row r="26742" ht="18.75" customHeight="1" thickBot="1"/>
    <row r="26744" ht="18.75" customHeight="1" thickBot="1"/>
    <row r="26746" ht="18.75" customHeight="1" thickBot="1"/>
    <row r="26748" ht="18.75" customHeight="1" thickBot="1"/>
    <row r="26750" ht="18.75" customHeight="1" thickBot="1"/>
    <row r="26752" ht="18.75" customHeight="1" thickBot="1"/>
    <row r="26754" ht="18.75" customHeight="1" thickBot="1"/>
    <row r="26756" ht="18.75" customHeight="1" thickBot="1"/>
    <row r="26758" ht="18.75" customHeight="1" thickBot="1"/>
    <row r="26760" ht="18.75" customHeight="1" thickBot="1"/>
    <row r="26762" ht="18.75" customHeight="1" thickBot="1"/>
    <row r="26764" ht="18.75" customHeight="1" thickBot="1"/>
    <row r="26766" ht="18.75" customHeight="1" thickBot="1"/>
    <row r="26768" ht="18.75" customHeight="1" thickBot="1"/>
    <row r="26770" ht="18.75" customHeight="1" thickBot="1"/>
    <row r="26772" ht="18.75" customHeight="1" thickBot="1"/>
    <row r="26774" ht="18.75" customHeight="1" thickBot="1"/>
    <row r="26776" ht="18.75" customHeight="1" thickBot="1"/>
    <row r="26778" ht="18.75" customHeight="1" thickBot="1"/>
    <row r="26780" ht="18.75" customHeight="1" thickBot="1"/>
    <row r="26782" ht="18.75" customHeight="1" thickBot="1"/>
    <row r="26784" ht="18.75" customHeight="1" thickBot="1"/>
    <row r="26786" ht="18.75" customHeight="1" thickBot="1"/>
    <row r="26788" ht="18.75" customHeight="1" thickBot="1"/>
    <row r="26790" ht="18.75" customHeight="1" thickBot="1"/>
    <row r="26792" ht="18.75" customHeight="1" thickBot="1"/>
    <row r="26794" ht="18.75" customHeight="1" thickBot="1"/>
    <row r="26796" ht="18.75" customHeight="1" thickBot="1"/>
    <row r="26798" ht="18.75" customHeight="1" thickBot="1"/>
    <row r="26800" ht="18.75" customHeight="1" thickBot="1"/>
    <row r="26802" ht="18.75" customHeight="1" thickBot="1"/>
    <row r="26804" ht="18.75" customHeight="1" thickBot="1"/>
    <row r="26806" ht="18.75" customHeight="1" thickBot="1"/>
    <row r="26808" ht="18.75" customHeight="1" thickBot="1"/>
    <row r="26810" ht="18.75" customHeight="1" thickBot="1"/>
    <row r="26812" ht="18.75" customHeight="1" thickBot="1"/>
    <row r="26814" ht="18.75" customHeight="1" thickBot="1"/>
    <row r="26816" ht="18.75" customHeight="1" thickBot="1"/>
    <row r="26818" ht="18.75" customHeight="1" thickBot="1"/>
    <row r="26820" ht="18.75" customHeight="1" thickBot="1"/>
    <row r="26822" ht="18.75" customHeight="1" thickBot="1"/>
    <row r="26824" ht="18.75" customHeight="1" thickBot="1"/>
    <row r="26826" ht="18.75" customHeight="1" thickBot="1"/>
    <row r="26828" ht="18.75" customHeight="1" thickBot="1"/>
    <row r="26830" ht="18.75" customHeight="1" thickBot="1"/>
    <row r="26832" ht="18.75" customHeight="1" thickBot="1"/>
    <row r="26834" ht="18.75" customHeight="1" thickBot="1"/>
    <row r="26836" ht="18.75" customHeight="1" thickBot="1"/>
    <row r="26838" ht="18.75" customHeight="1" thickBot="1"/>
    <row r="26840" ht="18.75" customHeight="1" thickBot="1"/>
    <row r="26842" ht="18.75" customHeight="1" thickBot="1"/>
    <row r="26844" ht="18.75" customHeight="1" thickBot="1"/>
    <row r="26846" ht="18.75" customHeight="1" thickBot="1"/>
    <row r="26848" ht="18.75" customHeight="1" thickBot="1"/>
    <row r="26850" ht="18.75" customHeight="1" thickBot="1"/>
    <row r="26852" ht="18.75" customHeight="1" thickBot="1"/>
    <row r="26854" ht="18.75" customHeight="1" thickBot="1"/>
    <row r="26856" ht="18.75" customHeight="1" thickBot="1"/>
    <row r="26858" ht="18.75" customHeight="1" thickBot="1"/>
    <row r="26860" ht="18.75" customHeight="1" thickBot="1"/>
    <row r="26862" ht="18.75" customHeight="1" thickBot="1"/>
    <row r="26864" ht="18.75" customHeight="1" thickBot="1"/>
    <row r="26866" ht="18.75" customHeight="1" thickBot="1"/>
    <row r="26868" ht="18.75" customHeight="1" thickBot="1"/>
    <row r="26870" ht="18.75" customHeight="1" thickBot="1"/>
    <row r="26872" ht="18.75" customHeight="1" thickBot="1"/>
    <row r="26874" ht="18.75" customHeight="1" thickBot="1"/>
    <row r="26876" ht="18.75" customHeight="1" thickBot="1"/>
    <row r="26878" ht="18.75" customHeight="1" thickBot="1"/>
    <row r="26880" ht="18.75" customHeight="1" thickBot="1"/>
    <row r="26882" ht="18.75" customHeight="1" thickBot="1"/>
    <row r="26884" ht="18.75" customHeight="1" thickBot="1"/>
    <row r="26886" ht="18.75" customHeight="1" thickBot="1"/>
    <row r="26888" ht="18.75" customHeight="1" thickBot="1"/>
    <row r="26890" ht="18.75" customHeight="1" thickBot="1"/>
    <row r="26892" ht="18.75" customHeight="1" thickBot="1"/>
    <row r="26894" ht="18.75" customHeight="1" thickBot="1"/>
    <row r="26896" ht="18.75" customHeight="1" thickBot="1"/>
    <row r="26898" ht="18.75" customHeight="1" thickBot="1"/>
    <row r="26900" ht="18.75" customHeight="1" thickBot="1"/>
    <row r="26902" ht="18.75" customHeight="1" thickBot="1"/>
    <row r="26904" ht="18.75" customHeight="1" thickBot="1"/>
    <row r="26906" ht="18.75" customHeight="1" thickBot="1"/>
    <row r="26908" ht="18.75" customHeight="1" thickBot="1"/>
    <row r="26910" ht="18.75" customHeight="1" thickBot="1"/>
    <row r="26912" ht="18.75" customHeight="1" thickBot="1"/>
    <row r="26914" ht="18.75" customHeight="1" thickBot="1"/>
    <row r="26916" ht="18.75" customHeight="1" thickBot="1"/>
    <row r="26918" ht="18.75" customHeight="1" thickBot="1"/>
    <row r="26920" ht="18.75" customHeight="1" thickBot="1"/>
    <row r="26922" ht="18.75" customHeight="1" thickBot="1"/>
    <row r="26924" ht="18.75" customHeight="1" thickBot="1"/>
    <row r="26926" ht="18.75" customHeight="1" thickBot="1"/>
    <row r="26928" ht="18.75" customHeight="1" thickBot="1"/>
    <row r="26930" ht="18.75" customHeight="1" thickBot="1"/>
    <row r="26932" ht="18.75" customHeight="1" thickBot="1"/>
    <row r="26934" ht="18.75" customHeight="1" thickBot="1"/>
    <row r="26936" ht="18.75" customHeight="1" thickBot="1"/>
    <row r="26938" ht="18.75" customHeight="1" thickBot="1"/>
    <row r="26940" ht="18.75" customHeight="1" thickBot="1"/>
    <row r="26942" ht="18.75" customHeight="1" thickBot="1"/>
    <row r="26944" ht="18.75" customHeight="1" thickBot="1"/>
    <row r="26946" ht="18.75" customHeight="1" thickBot="1"/>
    <row r="26948" ht="18.75" customHeight="1" thickBot="1"/>
    <row r="26950" ht="18.75" customHeight="1" thickBot="1"/>
    <row r="26952" ht="18.75" customHeight="1" thickBot="1"/>
    <row r="26954" ht="18.75" customHeight="1" thickBot="1"/>
    <row r="26956" ht="18.75" customHeight="1" thickBot="1"/>
    <row r="26958" ht="18.75" customHeight="1" thickBot="1"/>
    <row r="26960" ht="18.75" customHeight="1" thickBot="1"/>
    <row r="26962" ht="18.75" customHeight="1" thickBot="1"/>
    <row r="26964" ht="18.75" customHeight="1" thickBot="1"/>
    <row r="26966" ht="18.75" customHeight="1" thickBot="1"/>
    <row r="26968" ht="18.75" customHeight="1" thickBot="1"/>
    <row r="26970" ht="18.75" customHeight="1" thickBot="1"/>
    <row r="26972" ht="18.75" customHeight="1" thickBot="1"/>
    <row r="26974" ht="18.75" customHeight="1" thickBot="1"/>
    <row r="26976" ht="18.75" customHeight="1" thickBot="1"/>
    <row r="26978" ht="18.75" customHeight="1" thickBot="1"/>
    <row r="26980" ht="18.75" customHeight="1" thickBot="1"/>
    <row r="26982" ht="18.75" customHeight="1" thickBot="1"/>
    <row r="26984" ht="18.75" customHeight="1" thickBot="1"/>
    <row r="26986" ht="18.75" customHeight="1" thickBot="1"/>
    <row r="26988" ht="18.75" customHeight="1" thickBot="1"/>
    <row r="26990" ht="18.75" customHeight="1" thickBot="1"/>
    <row r="26992" ht="18.75" customHeight="1" thickBot="1"/>
    <row r="26994" ht="18.75" customHeight="1" thickBot="1"/>
    <row r="26996" ht="18.75" customHeight="1" thickBot="1"/>
    <row r="26998" ht="18.75" customHeight="1" thickBot="1"/>
    <row r="27000" ht="18.75" customHeight="1" thickBot="1"/>
    <row r="27002" ht="18.75" customHeight="1" thickBot="1"/>
    <row r="27004" ht="18.75" customHeight="1" thickBot="1"/>
    <row r="27006" ht="18.75" customHeight="1" thickBot="1"/>
    <row r="27008" ht="18.75" customHeight="1" thickBot="1"/>
    <row r="27010" ht="18.75" customHeight="1" thickBot="1"/>
    <row r="27012" ht="18.75" customHeight="1" thickBot="1"/>
    <row r="27014" ht="18.75" customHeight="1" thickBot="1"/>
    <row r="27016" ht="18.75" customHeight="1" thickBot="1"/>
    <row r="27018" ht="18.75" customHeight="1" thickBot="1"/>
    <row r="27020" ht="18.75" customHeight="1" thickBot="1"/>
    <row r="27022" ht="18.75" customHeight="1" thickBot="1"/>
    <row r="27024" ht="18.75" customHeight="1" thickBot="1"/>
    <row r="27026" ht="18.75" customHeight="1" thickBot="1"/>
    <row r="27028" ht="18.75" customHeight="1" thickBot="1"/>
    <row r="27030" ht="18.75" customHeight="1" thickBot="1"/>
    <row r="27032" ht="18.75" customHeight="1" thickBot="1"/>
    <row r="27034" ht="18.75" customHeight="1" thickBot="1"/>
    <row r="27036" ht="18.75" customHeight="1" thickBot="1"/>
    <row r="27038" ht="18.75" customHeight="1" thickBot="1"/>
    <row r="27040" ht="18.75" customHeight="1" thickBot="1"/>
    <row r="27042" ht="18.75" customHeight="1" thickBot="1"/>
    <row r="27044" ht="18.75" customHeight="1" thickBot="1"/>
    <row r="27046" ht="18.75" customHeight="1" thickBot="1"/>
    <row r="27048" ht="18.75" customHeight="1" thickBot="1"/>
    <row r="27050" ht="18.75" customHeight="1" thickBot="1"/>
    <row r="27052" ht="18.75" customHeight="1" thickBot="1"/>
    <row r="27054" ht="18.75" customHeight="1" thickBot="1"/>
    <row r="27056" ht="18.75" customHeight="1" thickBot="1"/>
    <row r="27058" ht="18.75" customHeight="1" thickBot="1"/>
    <row r="27060" ht="18.75" customHeight="1" thickBot="1"/>
    <row r="27062" ht="18.75" customHeight="1" thickBot="1"/>
    <row r="27064" ht="18.75" customHeight="1" thickBot="1"/>
    <row r="27066" ht="18.75" customHeight="1" thickBot="1"/>
    <row r="27068" ht="18.75" customHeight="1" thickBot="1"/>
    <row r="27070" ht="18.75" customHeight="1" thickBot="1"/>
    <row r="27072" ht="18.75" customHeight="1" thickBot="1"/>
    <row r="27074" ht="18.75" customHeight="1" thickBot="1"/>
    <row r="27076" ht="18.75" customHeight="1" thickBot="1"/>
    <row r="27078" ht="18.75" customHeight="1" thickBot="1"/>
    <row r="27080" ht="18.75" customHeight="1" thickBot="1"/>
    <row r="27082" ht="18.75" customHeight="1" thickBot="1"/>
    <row r="27084" ht="18.75" customHeight="1" thickBot="1"/>
    <row r="27086" ht="18.75" customHeight="1" thickBot="1"/>
    <row r="27088" ht="18.75" customHeight="1" thickBot="1"/>
    <row r="27090" ht="18.75" customHeight="1" thickBot="1"/>
    <row r="27092" ht="18.75" customHeight="1" thickBot="1"/>
    <row r="27094" ht="18.75" customHeight="1" thickBot="1"/>
    <row r="27096" ht="18.75" customHeight="1" thickBot="1"/>
    <row r="27098" ht="18.75" customHeight="1" thickBot="1"/>
    <row r="27100" ht="18.75" customHeight="1" thickBot="1"/>
    <row r="27102" ht="18.75" customHeight="1" thickBot="1"/>
    <row r="27104" ht="18.75" customHeight="1" thickBot="1"/>
    <row r="27106" ht="18.75" customHeight="1" thickBot="1"/>
    <row r="27108" ht="18.75" customHeight="1" thickBot="1"/>
    <row r="27110" ht="18.75" customHeight="1" thickBot="1"/>
    <row r="27112" ht="18.75" customHeight="1" thickBot="1"/>
    <row r="27114" ht="18.75" customHeight="1" thickBot="1"/>
    <row r="27116" ht="18.75" customHeight="1" thickBot="1"/>
    <row r="27118" ht="18.75" customHeight="1" thickBot="1"/>
    <row r="27120" ht="18.75" customHeight="1" thickBot="1"/>
    <row r="27122" ht="18.75" customHeight="1" thickBot="1"/>
    <row r="27124" ht="18.75" customHeight="1" thickBot="1"/>
    <row r="27126" ht="18.75" customHeight="1" thickBot="1"/>
    <row r="27128" ht="18.75" customHeight="1" thickBot="1"/>
    <row r="27130" ht="18.75" customHeight="1" thickBot="1"/>
    <row r="27132" ht="18.75" customHeight="1" thickBot="1"/>
    <row r="27134" ht="18.75" customHeight="1" thickBot="1"/>
    <row r="27136" ht="18.75" customHeight="1" thickBot="1"/>
    <row r="27138" ht="18.75" customHeight="1" thickBot="1"/>
    <row r="27140" ht="18.75" customHeight="1" thickBot="1"/>
    <row r="27142" ht="18.75" customHeight="1" thickBot="1"/>
    <row r="27144" ht="18.75" customHeight="1" thickBot="1"/>
    <row r="27146" ht="18.75" customHeight="1" thickBot="1"/>
    <row r="27148" ht="18.75" customHeight="1" thickBot="1"/>
    <row r="27150" ht="18.75" customHeight="1" thickBot="1"/>
    <row r="27152" ht="18.75" customHeight="1" thickBot="1"/>
    <row r="27154" ht="18.75" customHeight="1" thickBot="1"/>
    <row r="27156" ht="18.75" customHeight="1" thickBot="1"/>
    <row r="27158" ht="18.75" customHeight="1" thickBot="1"/>
    <row r="27160" ht="18.75" customHeight="1" thickBot="1"/>
    <row r="27162" ht="18.75" customHeight="1" thickBot="1"/>
    <row r="27164" ht="18.75" customHeight="1" thickBot="1"/>
    <row r="27166" ht="18.75" customHeight="1" thickBot="1"/>
    <row r="27168" ht="18.75" customHeight="1" thickBot="1"/>
    <row r="27170" ht="18.75" customHeight="1" thickBot="1"/>
    <row r="27172" ht="18.75" customHeight="1" thickBot="1"/>
    <row r="27174" ht="18.75" customHeight="1" thickBot="1"/>
    <row r="27176" ht="18.75" customHeight="1" thickBot="1"/>
    <row r="27178" ht="18.75" customHeight="1" thickBot="1"/>
    <row r="27180" ht="18.75" customHeight="1" thickBot="1"/>
    <row r="27182" ht="18.75" customHeight="1" thickBot="1"/>
    <row r="27184" ht="18.75" customHeight="1" thickBot="1"/>
    <row r="27186" ht="18.75" customHeight="1" thickBot="1"/>
    <row r="27188" ht="18.75" customHeight="1" thickBot="1"/>
    <row r="27190" ht="18.75" customHeight="1" thickBot="1"/>
    <row r="27192" ht="18.75" customHeight="1" thickBot="1"/>
    <row r="27194" ht="18.75" customHeight="1" thickBot="1"/>
    <row r="27196" ht="18.75" customHeight="1" thickBot="1"/>
    <row r="27198" ht="18.75" customHeight="1" thickBot="1"/>
    <row r="27200" ht="18.75" customHeight="1" thickBot="1"/>
    <row r="27202" ht="18.75" customHeight="1" thickBot="1"/>
    <row r="27204" ht="18.75" customHeight="1" thickBot="1"/>
    <row r="27206" ht="18.75" customHeight="1" thickBot="1"/>
    <row r="27208" ht="18.75" customHeight="1" thickBot="1"/>
    <row r="27210" ht="18.75" customHeight="1" thickBot="1"/>
    <row r="27212" ht="18.75" customHeight="1" thickBot="1"/>
    <row r="27214" ht="18.75" customHeight="1" thickBot="1"/>
    <row r="27216" ht="18.75" customHeight="1" thickBot="1"/>
    <row r="27218" ht="18.75" customHeight="1" thickBot="1"/>
    <row r="27220" ht="18.75" customHeight="1" thickBot="1"/>
    <row r="27222" ht="18.75" customHeight="1" thickBot="1"/>
    <row r="27224" ht="18.75" customHeight="1" thickBot="1"/>
    <row r="27226" ht="18.75" customHeight="1" thickBot="1"/>
    <row r="27228" ht="18.75" customHeight="1" thickBot="1"/>
    <row r="27230" ht="18.75" customHeight="1" thickBot="1"/>
    <row r="27232" ht="18.75" customHeight="1" thickBot="1"/>
    <row r="27234" ht="18.75" customHeight="1" thickBot="1"/>
    <row r="27236" ht="18.75" customHeight="1" thickBot="1"/>
    <row r="27238" ht="18.75" customHeight="1" thickBot="1"/>
    <row r="27240" ht="18.75" customHeight="1" thickBot="1"/>
    <row r="27242" ht="18.75" customHeight="1" thickBot="1"/>
    <row r="27244" ht="18.75" customHeight="1" thickBot="1"/>
    <row r="27246" ht="18.75" customHeight="1" thickBot="1"/>
    <row r="27248" ht="18.75" customHeight="1" thickBot="1"/>
    <row r="27250" ht="18.75" customHeight="1" thickBot="1"/>
    <row r="27252" ht="18.75" customHeight="1" thickBot="1"/>
    <row r="27254" ht="18.75" customHeight="1" thickBot="1"/>
    <row r="27256" ht="18.75" customHeight="1" thickBot="1"/>
    <row r="27258" ht="18.75" customHeight="1" thickBot="1"/>
    <row r="27260" ht="18.75" customHeight="1" thickBot="1"/>
    <row r="27262" ht="18.75" customHeight="1" thickBot="1"/>
    <row r="27264" ht="18.75" customHeight="1" thickBot="1"/>
    <row r="27266" ht="18.75" customHeight="1" thickBot="1"/>
    <row r="27268" ht="18.75" customHeight="1" thickBot="1"/>
    <row r="27270" ht="18.75" customHeight="1" thickBot="1"/>
    <row r="27272" ht="18.75" customHeight="1" thickBot="1"/>
    <row r="27274" ht="18.75" customHeight="1" thickBot="1"/>
    <row r="27276" ht="18.75" customHeight="1" thickBot="1"/>
    <row r="27278" ht="18.75" customHeight="1" thickBot="1"/>
    <row r="27280" ht="18.75" customHeight="1" thickBot="1"/>
    <row r="27282" ht="18.75" customHeight="1" thickBot="1"/>
    <row r="27284" ht="18.75" customHeight="1" thickBot="1"/>
    <row r="27286" ht="18.75" customHeight="1" thickBot="1"/>
    <row r="27288" ht="18.75" customHeight="1" thickBot="1"/>
    <row r="27290" ht="18.75" customHeight="1" thickBot="1"/>
    <row r="27292" ht="18.75" customHeight="1" thickBot="1"/>
    <row r="27294" ht="18.75" customHeight="1" thickBot="1"/>
    <row r="27296" ht="18.75" customHeight="1" thickBot="1"/>
    <row r="27298" ht="18.75" customHeight="1" thickBot="1"/>
    <row r="27300" ht="18.75" customHeight="1" thickBot="1"/>
    <row r="27302" ht="18.75" customHeight="1" thickBot="1"/>
    <row r="27304" ht="18.75" customHeight="1" thickBot="1"/>
    <row r="27306" ht="18.75" customHeight="1" thickBot="1"/>
    <row r="27308" ht="18.75" customHeight="1" thickBot="1"/>
    <row r="27310" ht="18.75" customHeight="1" thickBot="1"/>
    <row r="27312" ht="18.75" customHeight="1" thickBot="1"/>
    <row r="27314" ht="18.75" customHeight="1" thickBot="1"/>
    <row r="27316" ht="18.75" customHeight="1" thickBot="1"/>
    <row r="27318" ht="18.75" customHeight="1" thickBot="1"/>
    <row r="27320" ht="18.75" customHeight="1" thickBot="1"/>
    <row r="27322" ht="18.75" customHeight="1" thickBot="1"/>
    <row r="27324" ht="18.75" customHeight="1" thickBot="1"/>
    <row r="27326" ht="18.75" customHeight="1" thickBot="1"/>
    <row r="27328" ht="18.75" customHeight="1" thickBot="1"/>
    <row r="27330" ht="18.75" customHeight="1" thickBot="1"/>
    <row r="27332" ht="18.75" customHeight="1" thickBot="1"/>
    <row r="27334" ht="18.75" customHeight="1" thickBot="1"/>
    <row r="27336" ht="18.75" customHeight="1" thickBot="1"/>
    <row r="27338" ht="18.75" customHeight="1" thickBot="1"/>
    <row r="27340" ht="18.75" customHeight="1" thickBot="1"/>
    <row r="27342" ht="18.75" customHeight="1" thickBot="1"/>
    <row r="27344" ht="18.75" customHeight="1" thickBot="1"/>
    <row r="27346" ht="18.75" customHeight="1" thickBot="1"/>
    <row r="27348" ht="18.75" customHeight="1" thickBot="1"/>
    <row r="27350" ht="18.75" customHeight="1" thickBot="1"/>
    <row r="27352" ht="18.75" customHeight="1" thickBot="1"/>
    <row r="27354" ht="18.75" customHeight="1" thickBot="1"/>
    <row r="27356" ht="18.75" customHeight="1" thickBot="1"/>
    <row r="27358" ht="18.75" customHeight="1" thickBot="1"/>
    <row r="27360" ht="18.75" customHeight="1" thickBot="1"/>
    <row r="27362" ht="18.75" customHeight="1" thickBot="1"/>
    <row r="27364" ht="18.75" customHeight="1" thickBot="1"/>
    <row r="27366" ht="18.75" customHeight="1" thickBot="1"/>
    <row r="27368" ht="18.75" customHeight="1" thickBot="1"/>
    <row r="27370" ht="18.75" customHeight="1" thickBot="1"/>
    <row r="27372" ht="18.75" customHeight="1" thickBot="1"/>
    <row r="27374" ht="18.75" customHeight="1" thickBot="1"/>
    <row r="27376" ht="18.75" customHeight="1" thickBot="1"/>
    <row r="27378" ht="18.75" customHeight="1" thickBot="1"/>
    <row r="27380" ht="18.75" customHeight="1" thickBot="1"/>
    <row r="27382" ht="18.75" customHeight="1" thickBot="1"/>
    <row r="27384" ht="18.75" customHeight="1" thickBot="1"/>
    <row r="27386" ht="18.75" customHeight="1" thickBot="1"/>
    <row r="27388" ht="18.75" customHeight="1" thickBot="1"/>
    <row r="27390" ht="18.75" customHeight="1" thickBot="1"/>
    <row r="27392" ht="18.75" customHeight="1" thickBot="1"/>
    <row r="27394" ht="18.75" customHeight="1" thickBot="1"/>
    <row r="27396" ht="18.75" customHeight="1" thickBot="1"/>
    <row r="27398" ht="18.75" customHeight="1" thickBot="1"/>
    <row r="27400" ht="18.75" customHeight="1" thickBot="1"/>
    <row r="27402" ht="18.75" customHeight="1" thickBot="1"/>
    <row r="27404" ht="18.75" customHeight="1" thickBot="1"/>
    <row r="27406" ht="18.75" customHeight="1" thickBot="1"/>
    <row r="27408" ht="18.75" customHeight="1" thickBot="1"/>
    <row r="27410" ht="18.75" customHeight="1" thickBot="1"/>
    <row r="27412" ht="18.75" customHeight="1" thickBot="1"/>
    <row r="27414" ht="18.75" customHeight="1" thickBot="1"/>
    <row r="27416" ht="18.75" customHeight="1" thickBot="1"/>
    <row r="27418" ht="18.75" customHeight="1" thickBot="1"/>
    <row r="27420" ht="18.75" customHeight="1" thickBot="1"/>
    <row r="27422" ht="18.75" customHeight="1" thickBot="1"/>
    <row r="27424" ht="18.75" customHeight="1" thickBot="1"/>
    <row r="27426" ht="18.75" customHeight="1" thickBot="1"/>
    <row r="27428" ht="18.75" customHeight="1" thickBot="1"/>
    <row r="27430" ht="18.75" customHeight="1" thickBot="1"/>
    <row r="27432" ht="18.75" customHeight="1" thickBot="1"/>
    <row r="27434" ht="18.75" customHeight="1" thickBot="1"/>
    <row r="27436" ht="18.75" customHeight="1" thickBot="1"/>
    <row r="27438" ht="18.75" customHeight="1" thickBot="1"/>
    <row r="27440" ht="18.75" customHeight="1" thickBot="1"/>
    <row r="27442" ht="18.75" customHeight="1" thickBot="1"/>
    <row r="27444" ht="18.75" customHeight="1" thickBot="1"/>
    <row r="27446" ht="18.75" customHeight="1" thickBot="1"/>
    <row r="27448" ht="18.75" customHeight="1" thickBot="1"/>
    <row r="27450" ht="18.75" customHeight="1" thickBot="1"/>
    <row r="27452" ht="18.75" customHeight="1" thickBot="1"/>
    <row r="27454" ht="18.75" customHeight="1" thickBot="1"/>
    <row r="27456" ht="18.75" customHeight="1" thickBot="1"/>
    <row r="27458" ht="18.75" customHeight="1" thickBot="1"/>
    <row r="27460" ht="18.75" customHeight="1" thickBot="1"/>
    <row r="27462" ht="18.75" customHeight="1" thickBot="1"/>
    <row r="27464" ht="18.75" customHeight="1" thickBot="1"/>
    <row r="27466" ht="18.75" customHeight="1" thickBot="1"/>
    <row r="27468" ht="18.75" customHeight="1" thickBot="1"/>
    <row r="27470" ht="18.75" customHeight="1" thickBot="1"/>
    <row r="27472" ht="18.75" customHeight="1" thickBot="1"/>
    <row r="27474" ht="18.75" customHeight="1" thickBot="1"/>
    <row r="27476" ht="18.75" customHeight="1" thickBot="1"/>
    <row r="27478" ht="18.75" customHeight="1" thickBot="1"/>
    <row r="27480" ht="18.75" customHeight="1" thickBot="1"/>
    <row r="27482" ht="18.75" customHeight="1" thickBot="1"/>
    <row r="27484" ht="18.75" customHeight="1" thickBot="1"/>
    <row r="27486" ht="18.75" customHeight="1" thickBot="1"/>
    <row r="27488" ht="18.75" customHeight="1" thickBot="1"/>
    <row r="27490" ht="18.75" customHeight="1" thickBot="1"/>
    <row r="27492" ht="18.75" customHeight="1" thickBot="1"/>
    <row r="27494" ht="18.75" customHeight="1" thickBot="1"/>
    <row r="27496" ht="18.75" customHeight="1" thickBot="1"/>
    <row r="27498" ht="18.75" customHeight="1" thickBot="1"/>
    <row r="27500" ht="18.75" customHeight="1" thickBot="1"/>
    <row r="27502" ht="18.75" customHeight="1" thickBot="1"/>
    <row r="27504" ht="18.75" customHeight="1" thickBot="1"/>
    <row r="27506" ht="18.75" customHeight="1" thickBot="1"/>
    <row r="27508" ht="18.75" customHeight="1" thickBot="1"/>
    <row r="27510" ht="18.75" customHeight="1" thickBot="1"/>
    <row r="27512" ht="18.75" customHeight="1" thickBot="1"/>
    <row r="27514" ht="18.75" customHeight="1" thickBot="1"/>
    <row r="27516" ht="18.75" customHeight="1" thickBot="1"/>
    <row r="27518" ht="18.75" customHeight="1" thickBot="1"/>
    <row r="27520" ht="18.75" customHeight="1" thickBot="1"/>
    <row r="27522" ht="18.75" customHeight="1" thickBot="1"/>
    <row r="27524" ht="18.75" customHeight="1" thickBot="1"/>
    <row r="27526" ht="18.75" customHeight="1" thickBot="1"/>
    <row r="27528" ht="18.75" customHeight="1" thickBot="1"/>
    <row r="27530" ht="18.75" customHeight="1" thickBot="1"/>
    <row r="27532" ht="18.75" customHeight="1" thickBot="1"/>
    <row r="27534" ht="18.75" customHeight="1" thickBot="1"/>
    <row r="27536" ht="18.75" customHeight="1" thickBot="1"/>
    <row r="27538" ht="18.75" customHeight="1" thickBot="1"/>
    <row r="27540" ht="18.75" customHeight="1" thickBot="1"/>
    <row r="27542" ht="18.75" customHeight="1" thickBot="1"/>
    <row r="27544" ht="18.75" customHeight="1" thickBot="1"/>
    <row r="27546" ht="18.75" customHeight="1" thickBot="1"/>
    <row r="27548" ht="18.75" customHeight="1" thickBot="1"/>
    <row r="27550" ht="18.75" customHeight="1" thickBot="1"/>
    <row r="27552" ht="18.75" customHeight="1" thickBot="1"/>
    <row r="27554" ht="18.75" customHeight="1" thickBot="1"/>
    <row r="27556" ht="18.75" customHeight="1" thickBot="1"/>
    <row r="27558" ht="18.75" customHeight="1" thickBot="1"/>
    <row r="27560" ht="18.75" customHeight="1" thickBot="1"/>
    <row r="27562" ht="18.75" customHeight="1" thickBot="1"/>
    <row r="27564" ht="18.75" customHeight="1" thickBot="1"/>
    <row r="27566" ht="18.75" customHeight="1" thickBot="1"/>
    <row r="27568" ht="18.75" customHeight="1" thickBot="1"/>
    <row r="27570" ht="18.75" customHeight="1" thickBot="1"/>
    <row r="27572" ht="18.75" customHeight="1" thickBot="1"/>
    <row r="27574" ht="18.75" customHeight="1" thickBot="1"/>
    <row r="27576" ht="18.75" customHeight="1" thickBot="1"/>
    <row r="27578" ht="18.75" customHeight="1" thickBot="1"/>
    <row r="27580" ht="18.75" customHeight="1" thickBot="1"/>
    <row r="27582" ht="18.75" customHeight="1" thickBot="1"/>
    <row r="27584" ht="18.75" customHeight="1" thickBot="1"/>
    <row r="27586" ht="18.75" customHeight="1" thickBot="1"/>
    <row r="27588" ht="18.75" customHeight="1" thickBot="1"/>
    <row r="27590" ht="18.75" customHeight="1" thickBot="1"/>
    <row r="27592" ht="18.75" customHeight="1" thickBot="1"/>
    <row r="27594" ht="18.75" customHeight="1" thickBot="1"/>
    <row r="27596" ht="18.75" customHeight="1" thickBot="1"/>
    <row r="27598" ht="18.75" customHeight="1" thickBot="1"/>
    <row r="27600" ht="18.75" customHeight="1" thickBot="1"/>
    <row r="27602" ht="18.75" customHeight="1" thickBot="1"/>
    <row r="27604" ht="18.75" customHeight="1" thickBot="1"/>
    <row r="27606" ht="18.75" customHeight="1" thickBot="1"/>
    <row r="27608" ht="18.75" customHeight="1" thickBot="1"/>
    <row r="27610" ht="18.75" customHeight="1" thickBot="1"/>
    <row r="27612" ht="18.75" customHeight="1" thickBot="1"/>
    <row r="27614" ht="18.75" customHeight="1" thickBot="1"/>
    <row r="27616" ht="18.75" customHeight="1" thickBot="1"/>
    <row r="27618" ht="18.75" customHeight="1" thickBot="1"/>
    <row r="27620" ht="18.75" customHeight="1" thickBot="1"/>
    <row r="27622" ht="18.75" customHeight="1" thickBot="1"/>
    <row r="27624" ht="18.75" customHeight="1" thickBot="1"/>
    <row r="27626" ht="18.75" customHeight="1" thickBot="1"/>
    <row r="27628" ht="18.75" customHeight="1" thickBot="1"/>
    <row r="27630" ht="18.75" customHeight="1" thickBot="1"/>
    <row r="27632" ht="18.75" customHeight="1" thickBot="1"/>
    <row r="27634" ht="18.75" customHeight="1" thickBot="1"/>
    <row r="27636" ht="18.75" customHeight="1" thickBot="1"/>
    <row r="27638" ht="18.75" customHeight="1" thickBot="1"/>
    <row r="27640" ht="18.75" customHeight="1" thickBot="1"/>
    <row r="27642" ht="18.75" customHeight="1" thickBot="1"/>
    <row r="27644" ht="18.75" customHeight="1" thickBot="1"/>
    <row r="27646" ht="18.75" customHeight="1" thickBot="1"/>
    <row r="27648" ht="18.75" customHeight="1" thickBot="1"/>
    <row r="27650" ht="18.75" customHeight="1" thickBot="1"/>
    <row r="27652" ht="18.75" customHeight="1" thickBot="1"/>
    <row r="27654" ht="18.75" customHeight="1" thickBot="1"/>
    <row r="27656" ht="18.75" customHeight="1" thickBot="1"/>
    <row r="27658" ht="18.75" customHeight="1" thickBot="1"/>
    <row r="27660" ht="18.75" customHeight="1" thickBot="1"/>
    <row r="27662" ht="18.75" customHeight="1" thickBot="1"/>
    <row r="27664" ht="18.75" customHeight="1" thickBot="1"/>
    <row r="27666" ht="18.75" customHeight="1" thickBot="1"/>
    <row r="27668" ht="18.75" customHeight="1" thickBot="1"/>
    <row r="27670" ht="18.75" customHeight="1" thickBot="1"/>
    <row r="27672" ht="18.75" customHeight="1" thickBot="1"/>
    <row r="27674" ht="18.75" customHeight="1" thickBot="1"/>
    <row r="27676" ht="18.75" customHeight="1" thickBot="1"/>
    <row r="27678" ht="18.75" customHeight="1" thickBot="1"/>
    <row r="27680" ht="18.75" customHeight="1" thickBot="1"/>
    <row r="27682" ht="18.75" customHeight="1" thickBot="1"/>
    <row r="27684" ht="18.75" customHeight="1" thickBot="1"/>
    <row r="27686" ht="18.75" customHeight="1" thickBot="1"/>
    <row r="27688" ht="18.75" customHeight="1" thickBot="1"/>
    <row r="27690" ht="18.75" customHeight="1" thickBot="1"/>
    <row r="27692" ht="18.75" customHeight="1" thickBot="1"/>
    <row r="27694" ht="18.75" customHeight="1" thickBot="1"/>
    <row r="27696" ht="18.75" customHeight="1" thickBot="1"/>
    <row r="27698" ht="18.75" customHeight="1" thickBot="1"/>
    <row r="27700" ht="18.75" customHeight="1" thickBot="1"/>
    <row r="27702" ht="18.75" customHeight="1" thickBot="1"/>
    <row r="27704" ht="18.75" customHeight="1" thickBot="1"/>
    <row r="27706" ht="18.75" customHeight="1" thickBot="1"/>
    <row r="27708" ht="18.75" customHeight="1" thickBot="1"/>
    <row r="27710" ht="18.75" customHeight="1" thickBot="1"/>
    <row r="27712" ht="18.75" customHeight="1" thickBot="1"/>
    <row r="27714" ht="18.75" customHeight="1" thickBot="1"/>
    <row r="27716" ht="18.75" customHeight="1" thickBot="1"/>
    <row r="27718" ht="18.75" customHeight="1" thickBot="1"/>
    <row r="27720" ht="18.75" customHeight="1" thickBot="1"/>
    <row r="27722" ht="18.75" customHeight="1" thickBot="1"/>
    <row r="27724" ht="18.75" customHeight="1" thickBot="1"/>
    <row r="27726" ht="18.75" customHeight="1" thickBot="1"/>
    <row r="27728" ht="18.75" customHeight="1" thickBot="1"/>
    <row r="27730" ht="18.75" customHeight="1" thickBot="1"/>
    <row r="27732" ht="18.75" customHeight="1" thickBot="1"/>
    <row r="27734" ht="18.75" customHeight="1" thickBot="1"/>
    <row r="27736" ht="18.75" customHeight="1" thickBot="1"/>
    <row r="27738" ht="18.75" customHeight="1" thickBot="1"/>
    <row r="27740" ht="18.75" customHeight="1" thickBot="1"/>
    <row r="27742" ht="18.75" customHeight="1" thickBot="1"/>
    <row r="27744" ht="18.75" customHeight="1" thickBot="1"/>
    <row r="27746" ht="18.75" customHeight="1" thickBot="1"/>
    <row r="27748" ht="18.75" customHeight="1" thickBot="1"/>
    <row r="27750" ht="18.75" customHeight="1" thickBot="1"/>
    <row r="27752" ht="18.75" customHeight="1" thickBot="1"/>
    <row r="27754" ht="18.75" customHeight="1" thickBot="1"/>
    <row r="27756" ht="18.75" customHeight="1" thickBot="1"/>
    <row r="27758" ht="18.75" customHeight="1" thickBot="1"/>
    <row r="27760" ht="18.75" customHeight="1" thickBot="1"/>
    <row r="27762" ht="18.75" customHeight="1" thickBot="1"/>
    <row r="27764" ht="18.75" customHeight="1" thickBot="1"/>
    <row r="27766" ht="18.75" customHeight="1" thickBot="1"/>
    <row r="27768" ht="18.75" customHeight="1" thickBot="1"/>
    <row r="27770" ht="18.75" customHeight="1" thickBot="1"/>
    <row r="27772" ht="18.75" customHeight="1" thickBot="1"/>
    <row r="27774" ht="18.75" customHeight="1" thickBot="1"/>
    <row r="27776" ht="18.75" customHeight="1" thickBot="1"/>
    <row r="27778" ht="18.75" customHeight="1" thickBot="1"/>
    <row r="27780" ht="18.75" customHeight="1" thickBot="1"/>
    <row r="27782" ht="18.75" customHeight="1" thickBot="1"/>
    <row r="27784" ht="18.75" customHeight="1" thickBot="1"/>
    <row r="27786" ht="18.75" customHeight="1" thickBot="1"/>
    <row r="27788" ht="18.75" customHeight="1" thickBot="1"/>
    <row r="27790" ht="18.75" customHeight="1" thickBot="1"/>
    <row r="27792" ht="18.75" customHeight="1" thickBot="1"/>
    <row r="27794" ht="18.75" customHeight="1" thickBot="1"/>
    <row r="27796" ht="18.75" customHeight="1" thickBot="1"/>
    <row r="27798" ht="18.75" customHeight="1" thickBot="1"/>
    <row r="27800" ht="18.75" customHeight="1" thickBot="1"/>
    <row r="27802" ht="18.75" customHeight="1" thickBot="1"/>
    <row r="27804" ht="18.75" customHeight="1" thickBot="1"/>
    <row r="27806" ht="18.75" customHeight="1" thickBot="1"/>
    <row r="27808" ht="18.75" customHeight="1" thickBot="1"/>
    <row r="27810" ht="18.75" customHeight="1" thickBot="1"/>
    <row r="27812" ht="18.75" customHeight="1" thickBot="1"/>
    <row r="27814" ht="18.75" customHeight="1" thickBot="1"/>
    <row r="27816" ht="18.75" customHeight="1" thickBot="1"/>
    <row r="27818" ht="18.75" customHeight="1" thickBot="1"/>
    <row r="27820" ht="18.75" customHeight="1" thickBot="1"/>
    <row r="27822" ht="18.75" customHeight="1" thickBot="1"/>
    <row r="27824" ht="18.75" customHeight="1" thickBot="1"/>
    <row r="27826" ht="18.75" customHeight="1" thickBot="1"/>
    <row r="27828" ht="18.75" customHeight="1" thickBot="1"/>
    <row r="27830" ht="18.75" customHeight="1" thickBot="1"/>
    <row r="27832" ht="18.75" customHeight="1" thickBot="1"/>
    <row r="27834" ht="18.75" customHeight="1" thickBot="1"/>
    <row r="27836" ht="18.75" customHeight="1" thickBot="1"/>
    <row r="27838" ht="18.75" customHeight="1" thickBot="1"/>
    <row r="27840" ht="18.75" customHeight="1" thickBot="1"/>
    <row r="27842" ht="18.75" customHeight="1" thickBot="1"/>
    <row r="27844" ht="18.75" customHeight="1" thickBot="1"/>
    <row r="27846" ht="18.75" customHeight="1" thickBot="1"/>
    <row r="27848" ht="18.75" customHeight="1" thickBot="1"/>
    <row r="27850" ht="18.75" customHeight="1" thickBot="1"/>
    <row r="27852" ht="18.75" customHeight="1" thickBot="1"/>
    <row r="27854" ht="18.75" customHeight="1" thickBot="1"/>
    <row r="27856" ht="18.75" customHeight="1" thickBot="1"/>
    <row r="27858" ht="18.75" customHeight="1" thickBot="1"/>
    <row r="27860" ht="18.75" customHeight="1" thickBot="1"/>
    <row r="27862" ht="18.75" customHeight="1" thickBot="1"/>
    <row r="27864" ht="18.75" customHeight="1" thickBot="1"/>
    <row r="27866" ht="18.75" customHeight="1" thickBot="1"/>
    <row r="27868" ht="18.75" customHeight="1" thickBot="1"/>
    <row r="27870" ht="18.75" customHeight="1" thickBot="1"/>
    <row r="27872" ht="18.75" customHeight="1" thickBot="1"/>
    <row r="27874" ht="18.75" customHeight="1" thickBot="1"/>
    <row r="27876" ht="18.75" customHeight="1" thickBot="1"/>
    <row r="27878" ht="18.75" customHeight="1" thickBot="1"/>
    <row r="27880" ht="18.75" customHeight="1" thickBot="1"/>
    <row r="27882" ht="18.75" customHeight="1" thickBot="1"/>
    <row r="27884" ht="18.75" customHeight="1" thickBot="1"/>
    <row r="27886" ht="18.75" customHeight="1" thickBot="1"/>
    <row r="27888" ht="18.75" customHeight="1" thickBot="1"/>
    <row r="27890" ht="18.75" customHeight="1" thickBot="1"/>
    <row r="27892" ht="18.75" customHeight="1" thickBot="1"/>
    <row r="27894" ht="18.75" customHeight="1" thickBot="1"/>
    <row r="27896" ht="18.75" customHeight="1" thickBot="1"/>
    <row r="27898" ht="18.75" customHeight="1" thickBot="1"/>
    <row r="27900" ht="18.75" customHeight="1" thickBot="1"/>
    <row r="27902" ht="18.75" customHeight="1" thickBot="1"/>
    <row r="27904" ht="18.75" customHeight="1" thickBot="1"/>
    <row r="27906" ht="18.75" customHeight="1" thickBot="1"/>
    <row r="27908" ht="18.75" customHeight="1" thickBot="1"/>
    <row r="27910" ht="18.75" customHeight="1" thickBot="1"/>
    <row r="27912" ht="18.75" customHeight="1" thickBot="1"/>
    <row r="27914" ht="18.75" customHeight="1" thickBot="1"/>
    <row r="27916" ht="18.75" customHeight="1" thickBot="1"/>
    <row r="27918" ht="18.75" customHeight="1" thickBot="1"/>
    <row r="27920" ht="18.75" customHeight="1" thickBot="1"/>
    <row r="27922" ht="18.75" customHeight="1" thickBot="1"/>
    <row r="27924" ht="18.75" customHeight="1" thickBot="1"/>
    <row r="27926" ht="18.75" customHeight="1" thickBot="1"/>
    <row r="27928" ht="18.75" customHeight="1" thickBot="1"/>
    <row r="27930" ht="18.75" customHeight="1" thickBot="1"/>
    <row r="27932" ht="18.75" customHeight="1" thickBot="1"/>
    <row r="27934" ht="18.75" customHeight="1" thickBot="1"/>
    <row r="27936" ht="18.75" customHeight="1" thickBot="1"/>
    <row r="27938" ht="18.75" customHeight="1" thickBot="1"/>
    <row r="27940" ht="18.75" customHeight="1" thickBot="1"/>
    <row r="27942" ht="18.75" customHeight="1" thickBot="1"/>
    <row r="27944" ht="18.75" customHeight="1" thickBot="1"/>
    <row r="27946" ht="18.75" customHeight="1" thickBot="1"/>
    <row r="27948" ht="18.75" customHeight="1" thickBot="1"/>
    <row r="27950" ht="18.75" customHeight="1" thickBot="1"/>
    <row r="27952" ht="18.75" customHeight="1" thickBot="1"/>
    <row r="27954" ht="18.75" customHeight="1" thickBot="1"/>
    <row r="27956" ht="18.75" customHeight="1" thickBot="1"/>
    <row r="27958" ht="18.75" customHeight="1" thickBot="1"/>
    <row r="27960" ht="18.75" customHeight="1" thickBot="1"/>
    <row r="27962" ht="18.75" customHeight="1" thickBot="1"/>
    <row r="27964" ht="18.75" customHeight="1" thickBot="1"/>
    <row r="27966" ht="18.75" customHeight="1" thickBot="1"/>
    <row r="27968" ht="18.75" customHeight="1" thickBot="1"/>
    <row r="27970" ht="18.75" customHeight="1" thickBot="1"/>
    <row r="27972" ht="18.75" customHeight="1" thickBot="1"/>
    <row r="27974" ht="18.75" customHeight="1" thickBot="1"/>
    <row r="27976" ht="18.75" customHeight="1" thickBot="1"/>
    <row r="27978" ht="18.75" customHeight="1" thickBot="1"/>
    <row r="27980" ht="18.75" customHeight="1" thickBot="1"/>
    <row r="27982" ht="18.75" customHeight="1" thickBot="1"/>
    <row r="27984" ht="18.75" customHeight="1" thickBot="1"/>
    <row r="27986" ht="18.75" customHeight="1" thickBot="1"/>
    <row r="27988" ht="18.75" customHeight="1" thickBot="1"/>
    <row r="27990" ht="18.75" customHeight="1" thickBot="1"/>
    <row r="27992" ht="18.75" customHeight="1" thickBot="1"/>
    <row r="27994" ht="18.75" customHeight="1" thickBot="1"/>
    <row r="27996" ht="18.75" customHeight="1" thickBot="1"/>
    <row r="27998" ht="18.75" customHeight="1" thickBot="1"/>
    <row r="28000" ht="18.75" customHeight="1" thickBot="1"/>
    <row r="28002" ht="18.75" customHeight="1" thickBot="1"/>
    <row r="28004" ht="18.75" customHeight="1" thickBot="1"/>
    <row r="28006" ht="18.75" customHeight="1" thickBot="1"/>
    <row r="28008" ht="18.75" customHeight="1" thickBot="1"/>
    <row r="28010" ht="18.75" customHeight="1" thickBot="1"/>
    <row r="28012" ht="18.75" customHeight="1" thickBot="1"/>
    <row r="28014" ht="18.75" customHeight="1" thickBot="1"/>
    <row r="28016" ht="18.75" customHeight="1" thickBot="1"/>
    <row r="28018" ht="18.75" customHeight="1" thickBot="1"/>
    <row r="28020" ht="18.75" customHeight="1" thickBot="1"/>
    <row r="28022" ht="18.75" customHeight="1" thickBot="1"/>
    <row r="28024" ht="18.75" customHeight="1" thickBot="1"/>
    <row r="28026" ht="18.75" customHeight="1" thickBot="1"/>
    <row r="28028" ht="18.75" customHeight="1" thickBot="1"/>
    <row r="28030" ht="18.75" customHeight="1" thickBot="1"/>
    <row r="28032" ht="18.75" customHeight="1" thickBot="1"/>
    <row r="28034" ht="18.75" customHeight="1" thickBot="1"/>
    <row r="28036" ht="18.75" customHeight="1" thickBot="1"/>
    <row r="28038" ht="18.75" customHeight="1" thickBot="1"/>
    <row r="28040" ht="18.75" customHeight="1" thickBot="1"/>
    <row r="28042" ht="18.75" customHeight="1" thickBot="1"/>
    <row r="28044" ht="18.75" customHeight="1" thickBot="1"/>
    <row r="28046" ht="18.75" customHeight="1" thickBot="1"/>
    <row r="28048" ht="18.75" customHeight="1" thickBot="1"/>
    <row r="28050" ht="18.75" customHeight="1" thickBot="1"/>
    <row r="28052" ht="18.75" customHeight="1" thickBot="1"/>
    <row r="28054" ht="18.75" customHeight="1" thickBot="1"/>
    <row r="28056" ht="18.75" customHeight="1" thickBot="1"/>
    <row r="28058" ht="18.75" customHeight="1" thickBot="1"/>
    <row r="28060" ht="18.75" customHeight="1" thickBot="1"/>
    <row r="28062" ht="18.75" customHeight="1" thickBot="1"/>
    <row r="28064" ht="18.75" customHeight="1" thickBot="1"/>
    <row r="28066" ht="18.75" customHeight="1" thickBot="1"/>
    <row r="28068" ht="18.75" customHeight="1" thickBot="1"/>
    <row r="28070" ht="18.75" customHeight="1" thickBot="1"/>
    <row r="28072" ht="18.75" customHeight="1" thickBot="1"/>
    <row r="28074" ht="18.75" customHeight="1" thickBot="1"/>
    <row r="28076" ht="18.75" customHeight="1" thickBot="1"/>
    <row r="28078" ht="18.75" customHeight="1" thickBot="1"/>
    <row r="28080" ht="18.75" customHeight="1" thickBot="1"/>
    <row r="28082" ht="18.75" customHeight="1" thickBot="1"/>
    <row r="28084" ht="18.75" customHeight="1" thickBot="1"/>
    <row r="28086" ht="18.75" customHeight="1" thickBot="1"/>
    <row r="28088" ht="18.75" customHeight="1" thickBot="1"/>
    <row r="28090" ht="18.75" customHeight="1" thickBot="1"/>
    <row r="28092" ht="18.75" customHeight="1" thickBot="1"/>
    <row r="28094" ht="18.75" customHeight="1" thickBot="1"/>
    <row r="28096" ht="18.75" customHeight="1" thickBot="1"/>
    <row r="28098" ht="18.75" customHeight="1" thickBot="1"/>
    <row r="28100" ht="18.75" customHeight="1" thickBot="1"/>
    <row r="28102" ht="18.75" customHeight="1" thickBot="1"/>
    <row r="28104" ht="18.75" customHeight="1" thickBot="1"/>
    <row r="28106" ht="18.75" customHeight="1" thickBot="1"/>
    <row r="28108" ht="18.75" customHeight="1" thickBot="1"/>
    <row r="28110" ht="18.75" customHeight="1" thickBot="1"/>
    <row r="28112" ht="18.75" customHeight="1" thickBot="1"/>
    <row r="28114" ht="18.75" customHeight="1" thickBot="1"/>
    <row r="28116" ht="18.75" customHeight="1" thickBot="1"/>
    <row r="28118" ht="18.75" customHeight="1" thickBot="1"/>
    <row r="28120" ht="18.75" customHeight="1" thickBot="1"/>
    <row r="28122" ht="18.75" customHeight="1" thickBot="1"/>
    <row r="28124" ht="18.75" customHeight="1" thickBot="1"/>
    <row r="28126" ht="18.75" customHeight="1" thickBot="1"/>
    <row r="28128" ht="18.75" customHeight="1" thickBot="1"/>
    <row r="28130" ht="18.75" customHeight="1" thickBot="1"/>
    <row r="28132" ht="18.75" customHeight="1" thickBot="1"/>
    <row r="28134" ht="18.75" customHeight="1" thickBot="1"/>
    <row r="28136" ht="18.75" customHeight="1" thickBot="1"/>
    <row r="28138" ht="18.75" customHeight="1" thickBot="1"/>
    <row r="28140" ht="18.75" customHeight="1" thickBot="1"/>
    <row r="28142" ht="18.75" customHeight="1" thickBot="1"/>
    <row r="28144" ht="18.75" customHeight="1" thickBot="1"/>
    <row r="28146" ht="18.75" customHeight="1" thickBot="1"/>
    <row r="28148" ht="18.75" customHeight="1" thickBot="1"/>
    <row r="28150" ht="18.75" customHeight="1" thickBot="1"/>
    <row r="28152" ht="18.75" customHeight="1" thickBot="1"/>
    <row r="28154" ht="18.75" customHeight="1" thickBot="1"/>
    <row r="28156" ht="18.75" customHeight="1" thickBot="1"/>
    <row r="28158" ht="18.75" customHeight="1" thickBot="1"/>
    <row r="28160" ht="18.75" customHeight="1" thickBot="1"/>
    <row r="28162" ht="18.75" customHeight="1" thickBot="1"/>
    <row r="28164" ht="18.75" customHeight="1" thickBot="1"/>
    <row r="28166" ht="18.75" customHeight="1" thickBot="1"/>
    <row r="28168" ht="18.75" customHeight="1" thickBot="1"/>
    <row r="28170" ht="18.75" customHeight="1" thickBot="1"/>
    <row r="28172" ht="18.75" customHeight="1" thickBot="1"/>
    <row r="28174" ht="18.75" customHeight="1" thickBot="1"/>
    <row r="28176" ht="18.75" customHeight="1" thickBot="1"/>
    <row r="28178" ht="18.75" customHeight="1" thickBot="1"/>
    <row r="28180" ht="18.75" customHeight="1" thickBot="1"/>
    <row r="28182" ht="18.75" customHeight="1" thickBot="1"/>
    <row r="28184" ht="18.75" customHeight="1" thickBot="1"/>
    <row r="28186" ht="18.75" customHeight="1" thickBot="1"/>
    <row r="28188" ht="18.75" customHeight="1" thickBot="1"/>
    <row r="28190" ht="18.75" customHeight="1" thickBot="1"/>
    <row r="28192" ht="18.75" customHeight="1" thickBot="1"/>
    <row r="28194" ht="18.75" customHeight="1" thickBot="1"/>
    <row r="28196" ht="18.75" customHeight="1" thickBot="1"/>
    <row r="28198" ht="18.75" customHeight="1" thickBot="1"/>
    <row r="28200" ht="18.75" customHeight="1" thickBot="1"/>
    <row r="28202" ht="18.75" customHeight="1" thickBot="1"/>
    <row r="28204" ht="18.75" customHeight="1" thickBot="1"/>
    <row r="28206" ht="18.75" customHeight="1" thickBot="1"/>
    <row r="28208" ht="18.75" customHeight="1" thickBot="1"/>
    <row r="28210" ht="18.75" customHeight="1" thickBot="1"/>
    <row r="28212" ht="18.75" customHeight="1" thickBot="1"/>
    <row r="28214" ht="18.75" customHeight="1" thickBot="1"/>
    <row r="28216" ht="18.75" customHeight="1" thickBot="1"/>
    <row r="28218" ht="18.75" customHeight="1" thickBot="1"/>
    <row r="28220" ht="18.75" customHeight="1" thickBot="1"/>
    <row r="28222" ht="18.75" customHeight="1" thickBot="1"/>
    <row r="28224" ht="18.75" customHeight="1" thickBot="1"/>
    <row r="28226" ht="18.75" customHeight="1" thickBot="1"/>
    <row r="28228" ht="18.75" customHeight="1" thickBot="1"/>
    <row r="28230" ht="18.75" customHeight="1" thickBot="1"/>
    <row r="28232" ht="18.75" customHeight="1" thickBot="1"/>
    <row r="28234" ht="18.75" customHeight="1" thickBot="1"/>
    <row r="28236" ht="18.75" customHeight="1" thickBot="1"/>
    <row r="28238" ht="18.75" customHeight="1" thickBot="1"/>
    <row r="28240" ht="18.75" customHeight="1" thickBot="1"/>
    <row r="28242" ht="18.75" customHeight="1" thickBot="1"/>
    <row r="28244" ht="18.75" customHeight="1" thickBot="1"/>
    <row r="28246" ht="18.75" customHeight="1" thickBot="1"/>
    <row r="28248" ht="18.75" customHeight="1" thickBot="1"/>
    <row r="28250" ht="18.75" customHeight="1" thickBot="1"/>
    <row r="28252" ht="18.75" customHeight="1" thickBot="1"/>
    <row r="28254" ht="18.75" customHeight="1" thickBot="1"/>
    <row r="28256" ht="18.75" customHeight="1" thickBot="1"/>
    <row r="28258" ht="18.75" customHeight="1" thickBot="1"/>
    <row r="28260" ht="18.75" customHeight="1" thickBot="1"/>
    <row r="28262" ht="18.75" customHeight="1" thickBot="1"/>
    <row r="28264" ht="18.75" customHeight="1" thickBot="1"/>
    <row r="28266" ht="18.75" customHeight="1" thickBot="1"/>
    <row r="28268" ht="18.75" customHeight="1" thickBot="1"/>
    <row r="28270" ht="18.75" customHeight="1" thickBot="1"/>
    <row r="28272" ht="18.75" customHeight="1" thickBot="1"/>
    <row r="28274" ht="18.75" customHeight="1" thickBot="1"/>
    <row r="28276" ht="18.75" customHeight="1" thickBot="1"/>
    <row r="28278" ht="18.75" customHeight="1" thickBot="1"/>
    <row r="28280" ht="18.75" customHeight="1" thickBot="1"/>
    <row r="28282" ht="18.75" customHeight="1" thickBot="1"/>
    <row r="28284" ht="18.75" customHeight="1" thickBot="1"/>
    <row r="28286" ht="18.75" customHeight="1" thickBot="1"/>
    <row r="28288" ht="18.75" customHeight="1" thickBot="1"/>
    <row r="28290" ht="18.75" customHeight="1" thickBot="1"/>
    <row r="28292" ht="18.75" customHeight="1" thickBot="1"/>
    <row r="28294" ht="18.75" customHeight="1" thickBot="1"/>
    <row r="28296" ht="18.75" customHeight="1" thickBot="1"/>
    <row r="28298" ht="18.75" customHeight="1" thickBot="1"/>
    <row r="28300" ht="18.75" customHeight="1" thickBot="1"/>
    <row r="28302" ht="18.75" customHeight="1" thickBot="1"/>
    <row r="28304" ht="18.75" customHeight="1" thickBot="1"/>
    <row r="28306" ht="18.75" customHeight="1" thickBot="1"/>
    <row r="28308" ht="18.75" customHeight="1" thickBot="1"/>
    <row r="28310" ht="18.75" customHeight="1" thickBot="1"/>
    <row r="28312" ht="18.75" customHeight="1" thickBot="1"/>
    <row r="28314" ht="18.75" customHeight="1" thickBot="1"/>
    <row r="28316" ht="18.75" customHeight="1" thickBot="1"/>
    <row r="28318" ht="18.75" customHeight="1" thickBot="1"/>
    <row r="28320" ht="18.75" customHeight="1" thickBot="1"/>
    <row r="28322" ht="18.75" customHeight="1" thickBot="1"/>
    <row r="28324" ht="18.75" customHeight="1" thickBot="1"/>
    <row r="28326" ht="18.75" customHeight="1" thickBot="1"/>
    <row r="28328" ht="18.75" customHeight="1" thickBot="1"/>
    <row r="28330" ht="18.75" customHeight="1" thickBot="1"/>
    <row r="28332" ht="18.75" customHeight="1" thickBot="1"/>
    <row r="28334" ht="18.75" customHeight="1" thickBot="1"/>
    <row r="28336" ht="18.75" customHeight="1" thickBot="1"/>
    <row r="28338" ht="18.75" customHeight="1" thickBot="1"/>
    <row r="28340" ht="18.75" customHeight="1" thickBot="1"/>
    <row r="28342" ht="18.75" customHeight="1" thickBot="1"/>
    <row r="28344" ht="18.75" customHeight="1" thickBot="1"/>
    <row r="28346" ht="18.75" customHeight="1" thickBot="1"/>
    <row r="28348" ht="18.75" customHeight="1" thickBot="1"/>
    <row r="28350" ht="18.75" customHeight="1" thickBot="1"/>
    <row r="28352" ht="18.75" customHeight="1" thickBot="1"/>
    <row r="28354" ht="18.75" customHeight="1" thickBot="1"/>
    <row r="28356" ht="18.75" customHeight="1" thickBot="1"/>
    <row r="28358" ht="18.75" customHeight="1" thickBot="1"/>
    <row r="28360" ht="18.75" customHeight="1" thickBot="1"/>
    <row r="28362" ht="18.75" customHeight="1" thickBot="1"/>
    <row r="28364" ht="18.75" customHeight="1" thickBot="1"/>
    <row r="28366" ht="18.75" customHeight="1" thickBot="1"/>
    <row r="28368" ht="18.75" customHeight="1" thickBot="1"/>
    <row r="28370" ht="18.75" customHeight="1" thickBot="1"/>
    <row r="28372" ht="18.75" customHeight="1" thickBot="1"/>
    <row r="28374" ht="18.75" customHeight="1" thickBot="1"/>
    <row r="28376" ht="18.75" customHeight="1" thickBot="1"/>
    <row r="28378" ht="18.75" customHeight="1" thickBot="1"/>
    <row r="28380" ht="18.75" customHeight="1" thickBot="1"/>
    <row r="28382" ht="18.75" customHeight="1" thickBot="1"/>
    <row r="28384" ht="18.75" customHeight="1" thickBot="1"/>
    <row r="28386" ht="18.75" customHeight="1" thickBot="1"/>
    <row r="28388" ht="18.75" customHeight="1" thickBot="1"/>
    <row r="28390" ht="18.75" customHeight="1" thickBot="1"/>
    <row r="28392" ht="18.75" customHeight="1" thickBot="1"/>
    <row r="28394" ht="18.75" customHeight="1" thickBot="1"/>
    <row r="28396" ht="18.75" customHeight="1" thickBot="1"/>
    <row r="28398" ht="18.75" customHeight="1" thickBot="1"/>
    <row r="28400" ht="18.75" customHeight="1" thickBot="1"/>
    <row r="28402" ht="18.75" customHeight="1" thickBot="1"/>
    <row r="28404" ht="18.75" customHeight="1" thickBot="1"/>
    <row r="28406" ht="18.75" customHeight="1" thickBot="1"/>
    <row r="28408" ht="18.75" customHeight="1" thickBot="1"/>
    <row r="28410" ht="18.75" customHeight="1" thickBot="1"/>
    <row r="28412" ht="18.75" customHeight="1" thickBot="1"/>
    <row r="28414" ht="18.75" customHeight="1" thickBot="1"/>
    <row r="28416" ht="18.75" customHeight="1" thickBot="1"/>
    <row r="28418" ht="18.75" customHeight="1" thickBot="1"/>
    <row r="28420" ht="18.75" customHeight="1" thickBot="1"/>
    <row r="28422" ht="18.75" customHeight="1" thickBot="1"/>
    <row r="28424" ht="18.75" customHeight="1" thickBot="1"/>
    <row r="28426" ht="18.75" customHeight="1" thickBot="1"/>
    <row r="28428" ht="18.75" customHeight="1" thickBot="1"/>
    <row r="28430" ht="18.75" customHeight="1" thickBot="1"/>
    <row r="28432" ht="18.75" customHeight="1" thickBot="1"/>
    <row r="28434" ht="18.75" customHeight="1" thickBot="1"/>
    <row r="28436" ht="18.75" customHeight="1" thickBot="1"/>
    <row r="28438" ht="18.75" customHeight="1" thickBot="1"/>
    <row r="28440" ht="18.75" customHeight="1" thickBot="1"/>
    <row r="28442" ht="18.75" customHeight="1" thickBot="1"/>
    <row r="28444" ht="18.75" customHeight="1" thickBot="1"/>
    <row r="28446" ht="18.75" customHeight="1" thickBot="1"/>
    <row r="28448" ht="18.75" customHeight="1" thickBot="1"/>
    <row r="28450" ht="18.75" customHeight="1" thickBot="1"/>
    <row r="28452" ht="18.75" customHeight="1" thickBot="1"/>
    <row r="28454" ht="18.75" customHeight="1" thickBot="1"/>
    <row r="28456" ht="18.75" customHeight="1" thickBot="1"/>
    <row r="28458" ht="18.75" customHeight="1" thickBot="1"/>
    <row r="28460" ht="18.75" customHeight="1" thickBot="1"/>
    <row r="28462" ht="18.75" customHeight="1" thickBot="1"/>
    <row r="28464" ht="18.75" customHeight="1" thickBot="1"/>
    <row r="28466" ht="18.75" customHeight="1" thickBot="1"/>
    <row r="28468" ht="18.75" customHeight="1" thickBot="1"/>
    <row r="28470" ht="18.75" customHeight="1" thickBot="1"/>
    <row r="28472" ht="18.75" customHeight="1" thickBot="1"/>
    <row r="28474" ht="18.75" customHeight="1" thickBot="1"/>
    <row r="28476" ht="18.75" customHeight="1" thickBot="1"/>
    <row r="28478" ht="18.75" customHeight="1" thickBot="1"/>
    <row r="28480" ht="18.75" customHeight="1" thickBot="1"/>
    <row r="28482" ht="18.75" customHeight="1" thickBot="1"/>
    <row r="28484" ht="18.75" customHeight="1" thickBot="1"/>
    <row r="28486" ht="18.75" customHeight="1" thickBot="1"/>
    <row r="28488" ht="18.75" customHeight="1" thickBot="1"/>
    <row r="28490" ht="18.75" customHeight="1" thickBot="1"/>
    <row r="28492" ht="18.75" customHeight="1" thickBot="1"/>
    <row r="28494" ht="18.75" customHeight="1" thickBot="1"/>
    <row r="28496" ht="18.75" customHeight="1" thickBot="1"/>
    <row r="28498" ht="18.75" customHeight="1" thickBot="1"/>
    <row r="28500" ht="18.75" customHeight="1" thickBot="1"/>
    <row r="28502" ht="18.75" customHeight="1" thickBot="1"/>
    <row r="28504" ht="18.75" customHeight="1" thickBot="1"/>
    <row r="28506" ht="18.75" customHeight="1" thickBot="1"/>
    <row r="28508" ht="18.75" customHeight="1" thickBot="1"/>
    <row r="28510" ht="18.75" customHeight="1" thickBot="1"/>
    <row r="28512" ht="18.75" customHeight="1" thickBot="1"/>
    <row r="28514" ht="18.75" customHeight="1" thickBot="1"/>
    <row r="28516" ht="18.75" customHeight="1" thickBot="1"/>
    <row r="28518" ht="18.75" customHeight="1" thickBot="1"/>
    <row r="28520" ht="18.75" customHeight="1" thickBot="1"/>
    <row r="28522" ht="18.75" customHeight="1" thickBot="1"/>
    <row r="28524" ht="18.75" customHeight="1" thickBot="1"/>
    <row r="28526" ht="18.75" customHeight="1" thickBot="1"/>
    <row r="28528" ht="18.75" customHeight="1" thickBot="1"/>
    <row r="28530" ht="18.75" customHeight="1" thickBot="1"/>
    <row r="28532" ht="18.75" customHeight="1" thickBot="1"/>
    <row r="28534" ht="18.75" customHeight="1" thickBot="1"/>
    <row r="28536" ht="18.75" customHeight="1" thickBot="1"/>
    <row r="28538" ht="18.75" customHeight="1" thickBot="1"/>
    <row r="28540" ht="18.75" customHeight="1" thickBot="1"/>
    <row r="28542" ht="18.75" customHeight="1" thickBot="1"/>
    <row r="28544" ht="18.75" customHeight="1" thickBot="1"/>
    <row r="28546" ht="18.75" customHeight="1" thickBot="1"/>
    <row r="28548" ht="18.75" customHeight="1" thickBot="1"/>
    <row r="28550" ht="18.75" customHeight="1" thickBot="1"/>
    <row r="28552" ht="18.75" customHeight="1" thickBot="1"/>
    <row r="28554" ht="18.75" customHeight="1" thickBot="1"/>
    <row r="28556" ht="18.75" customHeight="1" thickBot="1"/>
    <row r="28558" ht="18.75" customHeight="1" thickBot="1"/>
    <row r="28560" ht="18.75" customHeight="1" thickBot="1"/>
    <row r="28562" ht="18.75" customHeight="1" thickBot="1"/>
    <row r="28564" ht="18.75" customHeight="1" thickBot="1"/>
    <row r="28566" ht="18.75" customHeight="1" thickBot="1"/>
    <row r="28568" ht="18.75" customHeight="1" thickBot="1"/>
    <row r="28570" ht="18.75" customHeight="1" thickBot="1"/>
    <row r="28572" ht="18.75" customHeight="1" thickBot="1"/>
    <row r="28574" ht="18.75" customHeight="1" thickBot="1"/>
    <row r="28576" ht="18.75" customHeight="1" thickBot="1"/>
    <row r="28578" ht="18.75" customHeight="1" thickBot="1"/>
    <row r="28580" ht="18.75" customHeight="1" thickBot="1"/>
    <row r="28582" ht="18.75" customHeight="1" thickBot="1"/>
    <row r="28584" ht="18.75" customHeight="1" thickBot="1"/>
    <row r="28586" ht="18.75" customHeight="1" thickBot="1"/>
    <row r="28588" ht="18.75" customHeight="1" thickBot="1"/>
    <row r="28590" ht="18.75" customHeight="1" thickBot="1"/>
    <row r="28592" ht="18.75" customHeight="1" thickBot="1"/>
    <row r="28594" ht="18.75" customHeight="1" thickBot="1"/>
    <row r="28596" ht="18.75" customHeight="1" thickBot="1"/>
    <row r="28598" ht="18.75" customHeight="1" thickBot="1"/>
    <row r="28600" ht="18.75" customHeight="1" thickBot="1"/>
    <row r="28602" ht="18.75" customHeight="1" thickBot="1"/>
    <row r="28604" ht="18.75" customHeight="1" thickBot="1"/>
    <row r="28606" ht="18.75" customHeight="1" thickBot="1"/>
    <row r="28608" ht="18.75" customHeight="1" thickBot="1"/>
    <row r="28610" ht="18.75" customHeight="1" thickBot="1"/>
    <row r="28612" ht="18.75" customHeight="1" thickBot="1"/>
    <row r="28614" ht="18.75" customHeight="1" thickBot="1"/>
    <row r="28616" ht="18.75" customHeight="1" thickBot="1"/>
    <row r="28618" ht="18.75" customHeight="1" thickBot="1"/>
    <row r="28620" ht="18.75" customHeight="1" thickBot="1"/>
    <row r="28622" ht="18.75" customHeight="1" thickBot="1"/>
    <row r="28624" ht="18.75" customHeight="1" thickBot="1"/>
    <row r="28626" ht="18.75" customHeight="1" thickBot="1"/>
    <row r="28628" ht="18.75" customHeight="1" thickBot="1"/>
    <row r="28630" ht="18.75" customHeight="1" thickBot="1"/>
    <row r="28632" ht="18.75" customHeight="1" thickBot="1"/>
    <row r="28634" ht="18.75" customHeight="1" thickBot="1"/>
    <row r="28636" ht="18.75" customHeight="1" thickBot="1"/>
    <row r="28638" ht="18.75" customHeight="1" thickBot="1"/>
    <row r="28640" ht="18.75" customHeight="1" thickBot="1"/>
    <row r="28642" ht="18.75" customHeight="1" thickBot="1"/>
    <row r="28644" ht="18.75" customHeight="1" thickBot="1"/>
    <row r="28646" ht="18.75" customHeight="1" thickBot="1"/>
    <row r="28648" ht="18.75" customHeight="1" thickBot="1"/>
    <row r="28650" ht="18.75" customHeight="1" thickBot="1"/>
    <row r="28652" ht="18.75" customHeight="1" thickBot="1"/>
    <row r="28654" ht="18.75" customHeight="1" thickBot="1"/>
    <row r="28656" ht="18.75" customHeight="1" thickBot="1"/>
    <row r="28658" ht="18.75" customHeight="1" thickBot="1"/>
    <row r="28660" ht="18.75" customHeight="1" thickBot="1"/>
    <row r="28662" ht="18.75" customHeight="1" thickBot="1"/>
    <row r="28664" ht="18.75" customHeight="1" thickBot="1"/>
    <row r="28666" ht="18.75" customHeight="1" thickBot="1"/>
    <row r="28668" ht="18.75" customHeight="1" thickBot="1"/>
    <row r="28670" ht="18.75" customHeight="1" thickBot="1"/>
    <row r="28672" ht="18.75" customHeight="1" thickBot="1"/>
    <row r="28674" ht="18.75" customHeight="1" thickBot="1"/>
    <row r="28676" ht="18.75" customHeight="1" thickBot="1"/>
    <row r="28678" ht="18.75" customHeight="1" thickBot="1"/>
    <row r="28680" ht="18.75" customHeight="1" thickBot="1"/>
    <row r="28682" ht="18.75" customHeight="1" thickBot="1"/>
    <row r="28684" ht="18.75" customHeight="1" thickBot="1"/>
    <row r="28686" ht="18.75" customHeight="1" thickBot="1"/>
    <row r="28688" ht="18.75" customHeight="1" thickBot="1"/>
    <row r="28690" ht="18.75" customHeight="1" thickBot="1"/>
    <row r="28692" ht="18.75" customHeight="1" thickBot="1"/>
    <row r="28694" ht="18.75" customHeight="1" thickBot="1"/>
    <row r="28696" ht="18.75" customHeight="1" thickBot="1"/>
    <row r="28698" ht="18.75" customHeight="1" thickBot="1"/>
    <row r="28700" ht="18.75" customHeight="1" thickBot="1"/>
    <row r="28702" ht="18.75" customHeight="1" thickBot="1"/>
    <row r="28704" ht="18.75" customHeight="1" thickBot="1"/>
    <row r="28706" ht="18.75" customHeight="1" thickBot="1"/>
    <row r="28708" ht="18.75" customHeight="1" thickBot="1"/>
    <row r="28710" ht="18.75" customHeight="1" thickBot="1"/>
    <row r="28712" ht="18.75" customHeight="1" thickBot="1"/>
    <row r="28714" ht="18.75" customHeight="1" thickBot="1"/>
    <row r="28716" ht="18.75" customHeight="1" thickBot="1"/>
    <row r="28718" ht="18.75" customHeight="1" thickBot="1"/>
    <row r="28720" ht="18.75" customHeight="1" thickBot="1"/>
    <row r="28722" ht="18.75" customHeight="1" thickBot="1"/>
    <row r="28724" ht="18.75" customHeight="1" thickBot="1"/>
    <row r="28726" ht="18.75" customHeight="1" thickBot="1"/>
    <row r="28728" ht="18.75" customHeight="1" thickBot="1"/>
    <row r="28730" ht="18.75" customHeight="1" thickBot="1"/>
    <row r="28732" ht="18.75" customHeight="1" thickBot="1"/>
    <row r="28734" ht="18.75" customHeight="1" thickBot="1"/>
    <row r="28736" ht="18.75" customHeight="1" thickBot="1"/>
    <row r="28738" ht="18.75" customHeight="1" thickBot="1"/>
    <row r="28740" ht="18.75" customHeight="1" thickBot="1"/>
    <row r="28742" ht="18.75" customHeight="1" thickBot="1"/>
    <row r="28744" ht="18.75" customHeight="1" thickBot="1"/>
    <row r="28746" ht="18.75" customHeight="1" thickBot="1"/>
    <row r="28748" ht="18.75" customHeight="1" thickBot="1"/>
    <row r="28750" ht="18.75" customHeight="1" thickBot="1"/>
    <row r="28752" ht="18.75" customHeight="1" thickBot="1"/>
    <row r="28754" ht="18.75" customHeight="1" thickBot="1"/>
    <row r="28756" ht="18.75" customHeight="1" thickBot="1"/>
    <row r="28758" ht="18.75" customHeight="1" thickBot="1"/>
    <row r="28760" ht="18.75" customHeight="1" thickBot="1"/>
    <row r="28762" ht="18.75" customHeight="1" thickBot="1"/>
    <row r="28764" ht="18.75" customHeight="1" thickBot="1"/>
    <row r="28766" ht="18.75" customHeight="1" thickBot="1"/>
    <row r="28768" ht="18.75" customHeight="1" thickBot="1"/>
    <row r="28770" ht="18.75" customHeight="1" thickBot="1"/>
    <row r="28772" ht="18.75" customHeight="1" thickBot="1"/>
    <row r="28774" ht="18.75" customHeight="1" thickBot="1"/>
    <row r="28776" ht="18.75" customHeight="1" thickBot="1"/>
    <row r="28778" ht="18.75" customHeight="1" thickBot="1"/>
    <row r="28780" ht="18.75" customHeight="1" thickBot="1"/>
    <row r="28782" ht="18.75" customHeight="1" thickBot="1"/>
    <row r="28784" ht="18.75" customHeight="1" thickBot="1"/>
    <row r="28786" ht="18.75" customHeight="1" thickBot="1"/>
    <row r="28788" ht="18.75" customHeight="1" thickBot="1"/>
    <row r="28790" ht="18.75" customHeight="1" thickBot="1"/>
    <row r="28792" ht="18.75" customHeight="1" thickBot="1"/>
    <row r="28794" ht="18.75" customHeight="1" thickBot="1"/>
    <row r="28796" ht="18.75" customHeight="1" thickBot="1"/>
    <row r="28798" ht="18.75" customHeight="1" thickBot="1"/>
    <row r="28800" ht="18.75" customHeight="1" thickBot="1"/>
    <row r="28802" ht="18.75" customHeight="1" thickBot="1"/>
    <row r="28804" ht="18.75" customHeight="1" thickBot="1"/>
    <row r="28806" ht="18.75" customHeight="1" thickBot="1"/>
    <row r="28808" ht="18.75" customHeight="1" thickBot="1"/>
    <row r="28810" ht="18.75" customHeight="1" thickBot="1"/>
    <row r="28812" ht="18.75" customHeight="1" thickBot="1"/>
    <row r="28814" ht="18.75" customHeight="1" thickBot="1"/>
    <row r="28816" ht="18.75" customHeight="1" thickBot="1"/>
    <row r="28818" ht="18.75" customHeight="1" thickBot="1"/>
    <row r="28820" ht="18.75" customHeight="1" thickBot="1"/>
    <row r="28822" ht="18.75" customHeight="1" thickBot="1"/>
    <row r="28824" ht="18.75" customHeight="1" thickBot="1"/>
    <row r="28826" ht="18.75" customHeight="1" thickBot="1"/>
    <row r="28828" ht="18.75" customHeight="1" thickBot="1"/>
    <row r="28830" ht="18.75" customHeight="1" thickBot="1"/>
    <row r="28832" ht="18.75" customHeight="1" thickBot="1"/>
    <row r="28834" ht="18.75" customHeight="1" thickBot="1"/>
    <row r="28836" ht="18.75" customHeight="1" thickBot="1"/>
    <row r="28838" ht="18.75" customHeight="1" thickBot="1"/>
    <row r="28840" ht="18.75" customHeight="1" thickBot="1"/>
    <row r="28842" ht="18.75" customHeight="1" thickBot="1"/>
    <row r="28844" ht="18.75" customHeight="1" thickBot="1"/>
    <row r="28846" ht="18.75" customHeight="1" thickBot="1"/>
    <row r="28848" ht="18.75" customHeight="1" thickBot="1"/>
    <row r="28850" ht="18.75" customHeight="1" thickBot="1"/>
    <row r="28852" ht="18.75" customHeight="1" thickBot="1"/>
    <row r="28854" ht="18.75" customHeight="1" thickBot="1"/>
    <row r="28856" ht="18.75" customHeight="1" thickBot="1"/>
    <row r="28858" ht="18.75" customHeight="1" thickBot="1"/>
    <row r="28860" ht="18.75" customHeight="1" thickBot="1"/>
    <row r="28862" ht="18.75" customHeight="1" thickBot="1"/>
    <row r="28864" ht="18.75" customHeight="1" thickBot="1"/>
    <row r="28866" ht="18.75" customHeight="1" thickBot="1"/>
    <row r="28868" ht="18.75" customHeight="1" thickBot="1"/>
    <row r="28870" ht="18.75" customHeight="1" thickBot="1"/>
    <row r="28872" ht="18.75" customHeight="1" thickBot="1"/>
    <row r="28874" ht="18.75" customHeight="1" thickBot="1"/>
    <row r="28876" ht="18.75" customHeight="1" thickBot="1"/>
    <row r="28878" ht="18.75" customHeight="1" thickBot="1"/>
    <row r="28880" ht="18.75" customHeight="1" thickBot="1"/>
    <row r="28882" ht="18.75" customHeight="1" thickBot="1"/>
    <row r="28884" ht="18.75" customHeight="1" thickBot="1"/>
    <row r="28886" ht="18.75" customHeight="1" thickBot="1"/>
    <row r="28888" ht="18.75" customHeight="1" thickBot="1"/>
    <row r="28890" ht="18.75" customHeight="1" thickBot="1"/>
    <row r="28892" ht="18.75" customHeight="1" thickBot="1"/>
    <row r="28894" ht="18.75" customHeight="1" thickBot="1"/>
    <row r="28896" ht="18.75" customHeight="1" thickBot="1"/>
    <row r="28898" ht="18.75" customHeight="1" thickBot="1"/>
    <row r="28900" ht="18.75" customHeight="1" thickBot="1"/>
    <row r="28902" ht="18.75" customHeight="1" thickBot="1"/>
    <row r="28904" ht="18.75" customHeight="1" thickBot="1"/>
    <row r="28906" ht="18.75" customHeight="1" thickBot="1"/>
    <row r="28908" ht="18.75" customHeight="1" thickBot="1"/>
    <row r="28910" ht="18.75" customHeight="1" thickBot="1"/>
    <row r="28912" ht="18.75" customHeight="1" thickBot="1"/>
    <row r="28914" ht="18.75" customHeight="1" thickBot="1"/>
    <row r="28916" ht="18.75" customHeight="1" thickBot="1"/>
    <row r="28918" ht="18.75" customHeight="1" thickBot="1"/>
    <row r="28920" ht="18.75" customHeight="1" thickBot="1"/>
    <row r="28922" ht="18.75" customHeight="1" thickBot="1"/>
    <row r="28924" ht="18.75" customHeight="1" thickBot="1"/>
    <row r="28926" ht="18.75" customHeight="1" thickBot="1"/>
    <row r="28928" ht="18.75" customHeight="1" thickBot="1"/>
    <row r="28930" ht="18.75" customHeight="1" thickBot="1"/>
    <row r="28932" ht="18.75" customHeight="1" thickBot="1"/>
    <row r="28934" ht="18.75" customHeight="1" thickBot="1"/>
    <row r="28936" ht="18.75" customHeight="1" thickBot="1"/>
    <row r="28938" ht="18.75" customHeight="1" thickBot="1"/>
    <row r="28940" ht="18.75" customHeight="1" thickBot="1"/>
    <row r="28942" ht="18.75" customHeight="1" thickBot="1"/>
    <row r="28944" ht="18.75" customHeight="1" thickBot="1"/>
    <row r="28946" ht="18.75" customHeight="1" thickBot="1"/>
    <row r="28948" ht="18.75" customHeight="1" thickBot="1"/>
    <row r="28950" ht="18.75" customHeight="1" thickBot="1"/>
    <row r="28952" ht="18.75" customHeight="1" thickBot="1"/>
    <row r="28954" ht="18.75" customHeight="1" thickBot="1"/>
    <row r="28956" ht="18.75" customHeight="1" thickBot="1"/>
    <row r="28958" ht="18.75" customHeight="1" thickBot="1"/>
    <row r="28960" ht="18.75" customHeight="1" thickBot="1"/>
    <row r="28962" ht="18.75" customHeight="1" thickBot="1"/>
    <row r="28964" ht="18.75" customHeight="1" thickBot="1"/>
    <row r="28966" ht="18.75" customHeight="1" thickBot="1"/>
    <row r="28968" ht="18.75" customHeight="1" thickBot="1"/>
    <row r="28970" ht="18.75" customHeight="1" thickBot="1"/>
    <row r="28972" ht="18.75" customHeight="1" thickBot="1"/>
    <row r="28974" ht="18.75" customHeight="1" thickBot="1"/>
    <row r="28976" ht="18.75" customHeight="1" thickBot="1"/>
    <row r="28978" ht="18.75" customHeight="1" thickBot="1"/>
    <row r="28980" ht="18.75" customHeight="1" thickBot="1"/>
    <row r="28982" ht="18.75" customHeight="1" thickBot="1"/>
    <row r="28984" ht="18.75" customHeight="1" thickBot="1"/>
    <row r="28986" ht="18.75" customHeight="1" thickBot="1"/>
    <row r="28988" ht="18.75" customHeight="1" thickBot="1"/>
    <row r="28990" ht="18.75" customHeight="1" thickBot="1"/>
    <row r="28992" ht="18.75" customHeight="1" thickBot="1"/>
    <row r="28994" ht="18.75" customHeight="1" thickBot="1"/>
    <row r="28996" ht="18.75" customHeight="1" thickBot="1"/>
    <row r="28998" ht="18.75" customHeight="1" thickBot="1"/>
    <row r="29000" ht="18.75" customHeight="1" thickBot="1"/>
    <row r="29002" ht="18.75" customHeight="1" thickBot="1"/>
    <row r="29004" ht="18.75" customHeight="1" thickBot="1"/>
    <row r="29006" ht="18.75" customHeight="1" thickBot="1"/>
    <row r="29008" ht="18.75" customHeight="1" thickBot="1"/>
    <row r="29010" ht="18.75" customHeight="1" thickBot="1"/>
    <row r="29012" ht="18.75" customHeight="1" thickBot="1"/>
    <row r="29014" ht="18.75" customHeight="1" thickBot="1"/>
    <row r="29016" ht="18.75" customHeight="1" thickBot="1"/>
    <row r="29018" ht="18.75" customHeight="1" thickBot="1"/>
    <row r="29020" ht="18.75" customHeight="1" thickBot="1"/>
    <row r="29022" ht="18.75" customHeight="1" thickBot="1"/>
    <row r="29024" ht="18.75" customHeight="1" thickBot="1"/>
    <row r="29026" ht="18.75" customHeight="1" thickBot="1"/>
    <row r="29028" ht="18.75" customHeight="1" thickBot="1"/>
    <row r="29030" ht="18.75" customHeight="1" thickBot="1"/>
    <row r="29032" ht="18.75" customHeight="1" thickBot="1"/>
    <row r="29034" ht="18.75" customHeight="1" thickBot="1"/>
    <row r="29036" ht="18.75" customHeight="1" thickBot="1"/>
    <row r="29038" ht="18.75" customHeight="1" thickBot="1"/>
    <row r="29040" ht="18.75" customHeight="1" thickBot="1"/>
    <row r="29042" ht="18.75" customHeight="1" thickBot="1"/>
    <row r="29044" ht="18.75" customHeight="1" thickBot="1"/>
    <row r="29046" ht="18.75" customHeight="1" thickBot="1"/>
    <row r="29048" ht="18.75" customHeight="1" thickBot="1"/>
    <row r="29050" ht="18.75" customHeight="1" thickBot="1"/>
    <row r="29052" ht="18.75" customHeight="1" thickBot="1"/>
    <row r="29054" ht="18.75" customHeight="1" thickBot="1"/>
    <row r="29056" ht="18.75" customHeight="1" thickBot="1"/>
    <row r="29058" ht="18.75" customHeight="1" thickBot="1"/>
    <row r="29060" ht="18.75" customHeight="1" thickBot="1"/>
    <row r="29062" ht="18.75" customHeight="1" thickBot="1"/>
    <row r="29064" ht="18.75" customHeight="1" thickBot="1"/>
    <row r="29066" ht="18.75" customHeight="1" thickBot="1"/>
    <row r="29068" ht="18.75" customHeight="1" thickBot="1"/>
    <row r="29070" ht="18.75" customHeight="1" thickBot="1"/>
    <row r="29072" ht="18.75" customHeight="1" thickBot="1"/>
    <row r="29074" ht="18.75" customHeight="1" thickBot="1"/>
    <row r="29076" ht="18.75" customHeight="1" thickBot="1"/>
    <row r="29078" ht="18.75" customHeight="1" thickBot="1"/>
    <row r="29080" ht="18.75" customHeight="1" thickBot="1"/>
    <row r="29082" ht="18.75" customHeight="1" thickBot="1"/>
    <row r="29084" ht="18.75" customHeight="1" thickBot="1"/>
    <row r="29086" ht="18.75" customHeight="1" thickBot="1"/>
    <row r="29088" ht="18.75" customHeight="1" thickBot="1"/>
    <row r="29090" ht="18.75" customHeight="1" thickBot="1"/>
    <row r="29092" ht="18.75" customHeight="1" thickBot="1"/>
    <row r="29094" ht="18.75" customHeight="1" thickBot="1"/>
    <row r="29096" ht="18.75" customHeight="1" thickBot="1"/>
    <row r="29098" ht="18.75" customHeight="1" thickBot="1"/>
    <row r="29100" ht="18.75" customHeight="1" thickBot="1"/>
    <row r="29102" ht="18.75" customHeight="1" thickBot="1"/>
    <row r="29104" ht="18.75" customHeight="1" thickBot="1"/>
    <row r="29106" ht="18.75" customHeight="1" thickBot="1"/>
    <row r="29108" ht="18.75" customHeight="1" thickBot="1"/>
    <row r="29110" ht="18.75" customHeight="1" thickBot="1"/>
    <row r="29112" ht="18.75" customHeight="1" thickBot="1"/>
    <row r="29114" ht="18.75" customHeight="1" thickBot="1"/>
    <row r="29116" ht="18.75" customHeight="1" thickBot="1"/>
    <row r="29118" ht="18.75" customHeight="1" thickBot="1"/>
    <row r="29120" ht="18.75" customHeight="1" thickBot="1"/>
    <row r="29122" ht="18.75" customHeight="1" thickBot="1"/>
    <row r="29124" ht="18.75" customHeight="1" thickBot="1"/>
    <row r="29126" ht="18.75" customHeight="1" thickBot="1"/>
    <row r="29128" ht="18.75" customHeight="1" thickBot="1"/>
    <row r="29130" ht="18.75" customHeight="1" thickBot="1"/>
    <row r="29132" ht="18.75" customHeight="1" thickBot="1"/>
    <row r="29134" ht="18.75" customHeight="1" thickBot="1"/>
    <row r="29136" ht="18.75" customHeight="1" thickBot="1"/>
    <row r="29138" ht="18.75" customHeight="1" thickBot="1"/>
    <row r="29140" ht="18.75" customHeight="1" thickBot="1"/>
    <row r="29142" ht="18.75" customHeight="1" thickBot="1"/>
    <row r="29144" ht="18.75" customHeight="1" thickBot="1"/>
    <row r="29146" ht="18.75" customHeight="1" thickBot="1"/>
    <row r="29148" ht="18.75" customHeight="1" thickBot="1"/>
    <row r="29150" ht="18.75" customHeight="1" thickBot="1"/>
    <row r="29152" ht="18.75" customHeight="1" thickBot="1"/>
    <row r="29154" ht="18.75" customHeight="1" thickBot="1"/>
    <row r="29156" ht="18.75" customHeight="1" thickBot="1"/>
    <row r="29158" ht="18.75" customHeight="1" thickBot="1"/>
    <row r="29160" ht="18.75" customHeight="1" thickBot="1"/>
    <row r="29162" ht="18.75" customHeight="1" thickBot="1"/>
    <row r="29164" ht="18.75" customHeight="1" thickBot="1"/>
    <row r="29166" ht="18.75" customHeight="1" thickBot="1"/>
    <row r="29168" ht="18.75" customHeight="1" thickBot="1"/>
    <row r="29170" ht="18.75" customHeight="1" thickBot="1"/>
    <row r="29172" ht="18.75" customHeight="1" thickBot="1"/>
    <row r="29174" ht="18.75" customHeight="1" thickBot="1"/>
    <row r="29176" ht="18.75" customHeight="1" thickBot="1"/>
    <row r="29178" ht="18.75" customHeight="1" thickBot="1"/>
    <row r="29180" ht="18.75" customHeight="1" thickBot="1"/>
    <row r="29182" ht="18.75" customHeight="1" thickBot="1"/>
    <row r="29184" ht="18.75" customHeight="1" thickBot="1"/>
    <row r="29186" ht="18.75" customHeight="1" thickBot="1"/>
    <row r="29188" ht="18.75" customHeight="1" thickBot="1"/>
    <row r="29190" ht="18.75" customHeight="1" thickBot="1"/>
    <row r="29192" ht="18.75" customHeight="1" thickBot="1"/>
    <row r="29194" ht="18.75" customHeight="1" thickBot="1"/>
    <row r="29196" ht="18.75" customHeight="1" thickBot="1"/>
    <row r="29198" ht="18.75" customHeight="1" thickBot="1"/>
    <row r="29200" ht="18.75" customHeight="1" thickBot="1"/>
    <row r="29202" ht="18.75" customHeight="1" thickBot="1"/>
    <row r="29204" ht="18.75" customHeight="1" thickBot="1"/>
    <row r="29206" ht="18.75" customHeight="1" thickBot="1"/>
    <row r="29208" ht="18.75" customHeight="1" thickBot="1"/>
    <row r="29210" ht="18.75" customHeight="1" thickBot="1"/>
    <row r="29212" ht="18.75" customHeight="1" thickBot="1"/>
    <row r="29214" ht="18.75" customHeight="1" thickBot="1"/>
    <row r="29216" ht="18.75" customHeight="1" thickBot="1"/>
    <row r="29218" ht="18.75" customHeight="1" thickBot="1"/>
    <row r="29220" ht="18.75" customHeight="1" thickBot="1"/>
    <row r="29222" ht="18.75" customHeight="1" thickBot="1"/>
    <row r="29224" ht="18.75" customHeight="1" thickBot="1"/>
    <row r="29226" ht="18.75" customHeight="1" thickBot="1"/>
    <row r="29228" ht="18.75" customHeight="1" thickBot="1"/>
    <row r="29230" ht="18.75" customHeight="1" thickBot="1"/>
    <row r="29232" ht="18.75" customHeight="1" thickBot="1"/>
    <row r="29234" ht="18.75" customHeight="1" thickBot="1"/>
    <row r="29236" ht="18.75" customHeight="1" thickBot="1"/>
    <row r="29238" ht="18.75" customHeight="1" thickBot="1"/>
    <row r="29240" ht="18.75" customHeight="1" thickBot="1"/>
    <row r="29242" ht="18.75" customHeight="1" thickBot="1"/>
    <row r="29244" ht="18.75" customHeight="1" thickBot="1"/>
    <row r="29246" ht="18.75" customHeight="1" thickBot="1"/>
    <row r="29248" ht="18.75" customHeight="1" thickBot="1"/>
    <row r="29250" ht="18.75" customHeight="1" thickBot="1"/>
    <row r="29252" ht="18.75" customHeight="1" thickBot="1"/>
    <row r="29254" ht="18.75" customHeight="1" thickBot="1"/>
    <row r="29256" ht="18.75" customHeight="1" thickBot="1"/>
    <row r="29258" ht="18.75" customHeight="1" thickBot="1"/>
    <row r="29260" ht="18.75" customHeight="1" thickBot="1"/>
    <row r="29262" ht="18.75" customHeight="1" thickBot="1"/>
    <row r="29264" ht="18.75" customHeight="1" thickBot="1"/>
    <row r="29266" ht="18.75" customHeight="1" thickBot="1"/>
    <row r="29268" ht="18.75" customHeight="1" thickBot="1"/>
    <row r="29270" ht="18.75" customHeight="1" thickBot="1"/>
    <row r="29272" ht="18.75" customHeight="1" thickBot="1"/>
    <row r="29274" ht="18.75" customHeight="1" thickBot="1"/>
    <row r="29276" ht="18.75" customHeight="1" thickBot="1"/>
    <row r="29278" ht="18.75" customHeight="1" thickBot="1"/>
    <row r="29280" ht="18.75" customHeight="1" thickBot="1"/>
    <row r="29282" ht="18.75" customHeight="1" thickBot="1"/>
    <row r="29284" ht="18.75" customHeight="1" thickBot="1"/>
    <row r="29286" ht="18.75" customHeight="1" thickBot="1"/>
    <row r="29288" ht="18.75" customHeight="1" thickBot="1"/>
    <row r="29290" ht="18.75" customHeight="1" thickBot="1"/>
    <row r="29292" ht="18.75" customHeight="1" thickBot="1"/>
    <row r="29294" ht="18.75" customHeight="1" thickBot="1"/>
    <row r="29296" ht="18.75" customHeight="1" thickBot="1"/>
    <row r="29298" ht="18.75" customHeight="1" thickBot="1"/>
    <row r="29300" ht="18.75" customHeight="1" thickBot="1"/>
    <row r="29302" ht="18.75" customHeight="1" thickBot="1"/>
    <row r="29304" ht="18.75" customHeight="1" thickBot="1"/>
    <row r="29306" ht="18.75" customHeight="1" thickBot="1"/>
    <row r="29308" ht="18.75" customHeight="1" thickBot="1"/>
    <row r="29310" ht="18.75" customHeight="1" thickBot="1"/>
    <row r="29312" ht="18.75" customHeight="1" thickBot="1"/>
    <row r="29314" ht="18.75" customHeight="1" thickBot="1"/>
    <row r="29316" ht="18.75" customHeight="1" thickBot="1"/>
    <row r="29318" ht="18.75" customHeight="1" thickBot="1"/>
    <row r="29320" ht="18.75" customHeight="1" thickBot="1"/>
    <row r="29322" ht="18.75" customHeight="1" thickBot="1"/>
    <row r="29324" ht="18.75" customHeight="1" thickBot="1"/>
    <row r="29326" ht="18.75" customHeight="1" thickBot="1"/>
    <row r="29328" ht="18.75" customHeight="1" thickBot="1"/>
    <row r="29330" ht="18.75" customHeight="1" thickBot="1"/>
    <row r="29332" ht="18.75" customHeight="1" thickBot="1"/>
    <row r="29334" ht="18.75" customHeight="1" thickBot="1"/>
    <row r="29336" ht="18.75" customHeight="1" thickBot="1"/>
    <row r="29338" ht="18.75" customHeight="1" thickBot="1"/>
    <row r="29340" ht="18.75" customHeight="1" thickBot="1"/>
    <row r="29342" ht="18.75" customHeight="1" thickBot="1"/>
    <row r="29344" ht="18.75" customHeight="1" thickBot="1"/>
    <row r="29346" ht="18.75" customHeight="1" thickBot="1"/>
    <row r="29348" ht="18.75" customHeight="1" thickBot="1"/>
    <row r="29350" ht="18.75" customHeight="1" thickBot="1"/>
    <row r="29352" ht="18.75" customHeight="1" thickBot="1"/>
    <row r="29354" ht="18.75" customHeight="1" thickBot="1"/>
    <row r="29356" ht="18.75" customHeight="1" thickBot="1"/>
    <row r="29358" ht="18.75" customHeight="1" thickBot="1"/>
    <row r="29360" ht="18.75" customHeight="1" thickBot="1"/>
    <row r="29362" ht="18.75" customHeight="1" thickBot="1"/>
    <row r="29364" ht="18.75" customHeight="1" thickBot="1"/>
    <row r="29366" ht="18.75" customHeight="1" thickBot="1"/>
    <row r="29368" ht="18.75" customHeight="1" thickBot="1"/>
    <row r="29370" ht="18.75" customHeight="1" thickBot="1"/>
    <row r="29372" ht="18.75" customHeight="1" thickBot="1"/>
    <row r="29374" ht="18.75" customHeight="1" thickBot="1"/>
    <row r="29376" ht="18.75" customHeight="1" thickBot="1"/>
    <row r="29378" ht="18.75" customHeight="1" thickBot="1"/>
    <row r="29380" ht="18.75" customHeight="1" thickBot="1"/>
    <row r="29382" ht="18.75" customHeight="1" thickBot="1"/>
    <row r="29384" ht="18.75" customHeight="1" thickBot="1"/>
    <row r="29386" ht="18.75" customHeight="1" thickBot="1"/>
    <row r="29388" ht="18.75" customHeight="1" thickBot="1"/>
    <row r="29390" ht="18.75" customHeight="1" thickBot="1"/>
    <row r="29392" ht="18.75" customHeight="1" thickBot="1"/>
    <row r="29394" ht="18.75" customHeight="1" thickBot="1"/>
    <row r="29396" ht="18.75" customHeight="1" thickBot="1"/>
    <row r="29398" ht="18.75" customHeight="1" thickBot="1"/>
    <row r="29400" ht="18.75" customHeight="1" thickBot="1"/>
    <row r="29402" ht="18.75" customHeight="1" thickBot="1"/>
    <row r="29404" ht="18.75" customHeight="1" thickBot="1"/>
    <row r="29406" ht="18.75" customHeight="1" thickBot="1"/>
    <row r="29408" ht="18.75" customHeight="1" thickBot="1"/>
    <row r="29410" ht="18.75" customHeight="1" thickBot="1"/>
    <row r="29412" ht="18.75" customHeight="1" thickBot="1"/>
    <row r="29414" ht="18.75" customHeight="1" thickBot="1"/>
    <row r="29416" ht="18.75" customHeight="1" thickBot="1"/>
    <row r="29418" ht="18.75" customHeight="1" thickBot="1"/>
    <row r="29420" ht="18.75" customHeight="1" thickBot="1"/>
    <row r="29422" ht="18.75" customHeight="1" thickBot="1"/>
    <row r="29424" ht="18.75" customHeight="1" thickBot="1"/>
    <row r="29426" ht="18.75" customHeight="1" thickBot="1"/>
    <row r="29428" ht="18.75" customHeight="1" thickBot="1"/>
    <row r="29430" ht="18.75" customHeight="1" thickBot="1"/>
    <row r="29432" ht="18.75" customHeight="1" thickBot="1"/>
    <row r="29434" ht="18.75" customHeight="1" thickBot="1"/>
    <row r="29436" ht="18.75" customHeight="1" thickBot="1"/>
    <row r="29438" ht="18.75" customHeight="1" thickBot="1"/>
    <row r="29440" ht="18.75" customHeight="1" thickBot="1"/>
    <row r="29442" ht="18.75" customHeight="1" thickBot="1"/>
    <row r="29444" ht="18.75" customHeight="1" thickBot="1"/>
    <row r="29446" ht="18.75" customHeight="1" thickBot="1"/>
    <row r="29448" ht="18.75" customHeight="1" thickBot="1"/>
    <row r="29450" ht="18.75" customHeight="1" thickBot="1"/>
    <row r="29452" ht="18.75" customHeight="1" thickBot="1"/>
    <row r="29454" ht="18.75" customHeight="1" thickBot="1"/>
    <row r="29456" ht="18.75" customHeight="1" thickBot="1"/>
    <row r="29458" ht="18.75" customHeight="1" thickBot="1"/>
    <row r="29460" ht="18.75" customHeight="1" thickBot="1"/>
    <row r="29462" ht="18.75" customHeight="1" thickBot="1"/>
    <row r="29464" ht="18.75" customHeight="1" thickBot="1"/>
    <row r="29466" ht="18.75" customHeight="1" thickBot="1"/>
    <row r="29468" ht="18.75" customHeight="1" thickBot="1"/>
    <row r="29470" ht="18.75" customHeight="1" thickBot="1"/>
    <row r="29472" ht="18.75" customHeight="1" thickBot="1"/>
    <row r="29474" ht="18.75" customHeight="1" thickBot="1"/>
    <row r="29476" ht="18.75" customHeight="1" thickBot="1"/>
    <row r="29478" ht="18.75" customHeight="1" thickBot="1"/>
    <row r="29480" ht="18.75" customHeight="1" thickBot="1"/>
    <row r="29482" ht="18.75" customHeight="1" thickBot="1"/>
    <row r="29484" ht="18.75" customHeight="1" thickBot="1"/>
    <row r="29486" ht="18.75" customHeight="1" thickBot="1"/>
    <row r="29488" ht="18.75" customHeight="1" thickBot="1"/>
    <row r="29490" ht="18.75" customHeight="1" thickBot="1"/>
    <row r="29492" ht="18.75" customHeight="1" thickBot="1"/>
    <row r="29494" ht="18.75" customHeight="1" thickBot="1"/>
    <row r="29496" ht="18.75" customHeight="1" thickBot="1"/>
    <row r="29498" ht="18.75" customHeight="1" thickBot="1"/>
    <row r="29500" ht="18.75" customHeight="1" thickBot="1"/>
    <row r="29502" ht="18.75" customHeight="1" thickBot="1"/>
    <row r="29504" ht="18.75" customHeight="1" thickBot="1"/>
    <row r="29506" ht="18.75" customHeight="1" thickBot="1"/>
    <row r="29508" ht="18.75" customHeight="1" thickBot="1"/>
    <row r="29510" ht="18.75" customHeight="1" thickBot="1"/>
    <row r="29512" ht="18.75" customHeight="1" thickBot="1"/>
    <row r="29514" ht="18.75" customHeight="1" thickBot="1"/>
    <row r="29516" ht="18.75" customHeight="1" thickBot="1"/>
    <row r="29518" ht="18.75" customHeight="1" thickBot="1"/>
    <row r="29520" ht="18.75" customHeight="1" thickBot="1"/>
    <row r="29522" ht="18.75" customHeight="1" thickBot="1"/>
    <row r="29524" ht="18.75" customHeight="1" thickBot="1"/>
    <row r="29526" ht="18.75" customHeight="1" thickBot="1"/>
    <row r="29528" ht="18.75" customHeight="1" thickBot="1"/>
    <row r="29530" ht="18.75" customHeight="1" thickBot="1"/>
    <row r="29532" ht="18.75" customHeight="1" thickBot="1"/>
    <row r="29534" ht="18.75" customHeight="1" thickBot="1"/>
    <row r="29536" ht="18.75" customHeight="1" thickBot="1"/>
    <row r="29538" ht="18.75" customHeight="1" thickBot="1"/>
    <row r="29540" ht="18.75" customHeight="1" thickBot="1"/>
    <row r="29542" ht="18.75" customHeight="1" thickBot="1"/>
    <row r="29544" ht="18.75" customHeight="1" thickBot="1"/>
    <row r="29546" ht="18.75" customHeight="1" thickBot="1"/>
    <row r="29548" ht="18.75" customHeight="1" thickBot="1"/>
    <row r="29550" ht="18.75" customHeight="1" thickBot="1"/>
    <row r="29552" ht="18.75" customHeight="1" thickBot="1"/>
    <row r="29554" ht="18.75" customHeight="1" thickBot="1"/>
    <row r="29556" ht="18.75" customHeight="1" thickBot="1"/>
    <row r="29558" ht="18.75" customHeight="1" thickBot="1"/>
    <row r="29560" ht="18.75" customHeight="1" thickBot="1"/>
    <row r="29562" ht="18.75" customHeight="1" thickBot="1"/>
    <row r="29564" ht="18.75" customHeight="1" thickBot="1"/>
    <row r="29566" ht="18.75" customHeight="1" thickBot="1"/>
    <row r="29568" ht="18.75" customHeight="1" thickBot="1"/>
    <row r="29570" ht="18.75" customHeight="1" thickBot="1"/>
    <row r="29572" ht="18.75" customHeight="1" thickBot="1"/>
    <row r="29574" ht="18.75" customHeight="1" thickBot="1"/>
    <row r="29576" ht="18.75" customHeight="1" thickBot="1"/>
    <row r="29578" ht="18.75" customHeight="1" thickBot="1"/>
    <row r="29580" ht="18.75" customHeight="1" thickBot="1"/>
    <row r="29582" ht="18.75" customHeight="1" thickBot="1"/>
    <row r="29584" ht="18.75" customHeight="1" thickBot="1"/>
    <row r="29586" ht="18.75" customHeight="1" thickBot="1"/>
    <row r="29588" ht="18.75" customHeight="1" thickBot="1"/>
    <row r="29590" ht="18.75" customHeight="1" thickBot="1"/>
    <row r="29592" ht="18.75" customHeight="1" thickBot="1"/>
    <row r="29594" ht="18.75" customHeight="1" thickBot="1"/>
    <row r="29596" ht="18.75" customHeight="1" thickBot="1"/>
    <row r="29598" ht="18.75" customHeight="1" thickBot="1"/>
    <row r="29600" ht="18.75" customHeight="1" thickBot="1"/>
    <row r="29602" ht="18.75" customHeight="1" thickBot="1"/>
    <row r="29604" ht="18.75" customHeight="1" thickBot="1"/>
    <row r="29606" ht="18.75" customHeight="1" thickBot="1"/>
    <row r="29608" ht="18.75" customHeight="1" thickBot="1"/>
    <row r="29610" ht="18.75" customHeight="1" thickBot="1"/>
    <row r="29612" ht="18.75" customHeight="1" thickBot="1"/>
    <row r="29614" ht="18.75" customHeight="1" thickBot="1"/>
    <row r="29616" ht="18.75" customHeight="1" thickBot="1"/>
    <row r="29618" ht="18.75" customHeight="1" thickBot="1"/>
    <row r="29620" ht="18.75" customHeight="1" thickBot="1"/>
    <row r="29622" ht="18.75" customHeight="1" thickBot="1"/>
    <row r="29624" ht="18.75" customHeight="1" thickBot="1"/>
    <row r="29626" ht="18.75" customHeight="1" thickBot="1"/>
    <row r="29628" ht="18.75" customHeight="1" thickBot="1"/>
    <row r="29630" ht="18.75" customHeight="1" thickBot="1"/>
    <row r="29632" ht="18.75" customHeight="1" thickBot="1"/>
    <row r="29634" ht="18.75" customHeight="1" thickBot="1"/>
    <row r="29636" ht="18.75" customHeight="1" thickBot="1"/>
    <row r="29638" ht="18.75" customHeight="1" thickBot="1"/>
    <row r="29640" ht="18.75" customHeight="1" thickBot="1"/>
    <row r="29642" ht="18.75" customHeight="1" thickBot="1"/>
    <row r="29644" ht="18.75" customHeight="1" thickBot="1"/>
    <row r="29646" ht="18.75" customHeight="1" thickBot="1"/>
    <row r="29648" ht="18.75" customHeight="1" thickBot="1"/>
    <row r="29650" ht="18.75" customHeight="1" thickBot="1"/>
    <row r="29652" ht="18.75" customHeight="1" thickBot="1"/>
    <row r="29654" ht="18.75" customHeight="1" thickBot="1"/>
    <row r="29656" ht="18.75" customHeight="1" thickBot="1"/>
    <row r="29658" ht="18.75" customHeight="1" thickBot="1"/>
    <row r="29660" ht="18.75" customHeight="1" thickBot="1"/>
    <row r="29662" ht="18.75" customHeight="1" thickBot="1"/>
    <row r="29664" ht="18.75" customHeight="1" thickBot="1"/>
    <row r="29666" ht="18.75" customHeight="1" thickBot="1"/>
    <row r="29668" ht="18.75" customHeight="1" thickBot="1"/>
    <row r="29670" ht="18.75" customHeight="1" thickBot="1"/>
    <row r="29672" ht="18.75" customHeight="1" thickBot="1"/>
    <row r="29674" ht="18.75" customHeight="1" thickBot="1"/>
    <row r="29676" ht="18.75" customHeight="1" thickBot="1"/>
    <row r="29678" ht="18.75" customHeight="1" thickBot="1"/>
    <row r="29680" ht="18.75" customHeight="1" thickBot="1"/>
    <row r="29682" ht="18.75" customHeight="1" thickBot="1"/>
    <row r="29684" ht="18.75" customHeight="1" thickBot="1"/>
    <row r="29686" ht="18.75" customHeight="1" thickBot="1"/>
    <row r="29688" ht="18.75" customHeight="1" thickBot="1"/>
    <row r="29690" ht="18.75" customHeight="1" thickBot="1"/>
    <row r="29692" ht="18.75" customHeight="1" thickBot="1"/>
    <row r="29694" ht="18.75" customHeight="1" thickBot="1"/>
    <row r="29696" ht="18.75" customHeight="1" thickBot="1"/>
    <row r="29698" ht="18.75" customHeight="1" thickBot="1"/>
    <row r="29700" ht="18.75" customHeight="1" thickBot="1"/>
    <row r="29702" ht="18.75" customHeight="1" thickBot="1"/>
    <row r="29704" ht="18.75" customHeight="1" thickBot="1"/>
    <row r="29706" ht="18.75" customHeight="1" thickBot="1"/>
    <row r="29708" ht="18.75" customHeight="1" thickBot="1"/>
    <row r="29710" ht="18.75" customHeight="1" thickBot="1"/>
    <row r="29712" ht="18.75" customHeight="1" thickBot="1"/>
    <row r="29714" ht="18.75" customHeight="1" thickBot="1"/>
    <row r="29716" ht="18.75" customHeight="1" thickBot="1"/>
    <row r="29718" ht="18.75" customHeight="1" thickBot="1"/>
    <row r="29720" ht="18.75" customHeight="1" thickBot="1"/>
    <row r="29722" ht="18.75" customHeight="1" thickBot="1"/>
    <row r="29724" ht="18.75" customHeight="1" thickBot="1"/>
    <row r="29726" ht="18.75" customHeight="1" thickBot="1"/>
    <row r="29728" ht="18.75" customHeight="1" thickBot="1"/>
    <row r="29730" ht="18.75" customHeight="1" thickBot="1"/>
    <row r="29732" ht="18.75" customHeight="1" thickBot="1"/>
    <row r="29734" ht="18.75" customHeight="1" thickBot="1"/>
    <row r="29736" ht="18.75" customHeight="1" thickBot="1"/>
    <row r="29738" ht="18.75" customHeight="1" thickBot="1"/>
    <row r="29740" ht="18.75" customHeight="1" thickBot="1"/>
    <row r="29742" ht="18.75" customHeight="1" thickBot="1"/>
    <row r="29744" ht="18.75" customHeight="1" thickBot="1"/>
    <row r="29746" ht="18.75" customHeight="1" thickBot="1"/>
    <row r="29748" ht="18.75" customHeight="1" thickBot="1"/>
    <row r="29750" ht="18.75" customHeight="1" thickBot="1"/>
    <row r="29752" ht="18.75" customHeight="1" thickBot="1"/>
    <row r="29754" ht="18.75" customHeight="1" thickBot="1"/>
    <row r="29756" ht="18.75" customHeight="1" thickBot="1"/>
    <row r="29758" ht="18.75" customHeight="1" thickBot="1"/>
    <row r="29760" ht="18.75" customHeight="1" thickBot="1"/>
    <row r="29762" ht="18.75" customHeight="1" thickBot="1"/>
    <row r="29764" ht="18.75" customHeight="1" thickBot="1"/>
    <row r="29766" ht="18.75" customHeight="1" thickBot="1"/>
    <row r="29768" ht="18.75" customHeight="1" thickBot="1"/>
    <row r="29770" ht="18.75" customHeight="1" thickBot="1"/>
    <row r="29772" ht="18.75" customHeight="1" thickBot="1"/>
    <row r="29774" ht="18.75" customHeight="1" thickBot="1"/>
    <row r="29776" ht="18.75" customHeight="1" thickBot="1"/>
    <row r="29778" ht="18.75" customHeight="1" thickBot="1"/>
    <row r="29780" ht="18.75" customHeight="1" thickBot="1"/>
    <row r="29782" ht="18.75" customHeight="1" thickBot="1"/>
    <row r="29784" ht="18.75" customHeight="1" thickBot="1"/>
    <row r="29786" ht="18.75" customHeight="1" thickBot="1"/>
    <row r="29788" ht="18.75" customHeight="1" thickBot="1"/>
    <row r="29790" ht="18.75" customHeight="1" thickBot="1"/>
    <row r="29792" ht="18.75" customHeight="1" thickBot="1"/>
    <row r="29794" ht="18.75" customHeight="1" thickBot="1"/>
    <row r="29796" ht="18.75" customHeight="1" thickBot="1"/>
    <row r="29798" ht="18.75" customHeight="1" thickBot="1"/>
    <row r="29800" ht="18.75" customHeight="1" thickBot="1"/>
    <row r="29802" ht="18.75" customHeight="1" thickBot="1"/>
    <row r="29804" ht="18.75" customHeight="1" thickBot="1"/>
    <row r="29806" ht="18.75" customHeight="1" thickBot="1"/>
    <row r="29808" ht="18.75" customHeight="1" thickBot="1"/>
    <row r="29810" ht="18.75" customHeight="1" thickBot="1"/>
    <row r="29812" ht="18.75" customHeight="1" thickBot="1"/>
    <row r="29814" ht="18.75" customHeight="1" thickBot="1"/>
    <row r="29816" ht="18.75" customHeight="1" thickBot="1"/>
    <row r="29818" ht="18.75" customHeight="1" thickBot="1"/>
    <row r="29820" ht="18.75" customHeight="1" thickBot="1"/>
    <row r="29822" ht="18.75" customHeight="1" thickBot="1"/>
    <row r="29824" ht="18.75" customHeight="1" thickBot="1"/>
    <row r="29826" ht="18.75" customHeight="1" thickBot="1"/>
    <row r="29828" ht="18.75" customHeight="1" thickBot="1"/>
    <row r="29830" ht="18.75" customHeight="1" thickBot="1"/>
    <row r="29832" ht="18.75" customHeight="1" thickBot="1"/>
    <row r="29834" ht="18.75" customHeight="1" thickBot="1"/>
    <row r="29836" ht="18.75" customHeight="1" thickBot="1"/>
    <row r="29838" ht="18.75" customHeight="1" thickBot="1"/>
    <row r="29840" ht="18.75" customHeight="1" thickBot="1"/>
    <row r="29842" ht="18.75" customHeight="1" thickBot="1"/>
    <row r="29844" ht="18.75" customHeight="1" thickBot="1"/>
    <row r="29846" ht="18.75" customHeight="1" thickBot="1"/>
    <row r="29848" ht="18.75" customHeight="1" thickBot="1"/>
    <row r="29850" ht="18.75" customHeight="1" thickBot="1"/>
    <row r="29852" ht="18.75" customHeight="1" thickBot="1"/>
    <row r="29854" ht="18.75" customHeight="1" thickBot="1"/>
    <row r="29856" ht="18.75" customHeight="1" thickBot="1"/>
    <row r="29858" ht="18.75" customHeight="1" thickBot="1"/>
    <row r="29860" ht="18.75" customHeight="1" thickBot="1"/>
    <row r="29862" ht="18.75" customHeight="1" thickBot="1"/>
    <row r="29864" ht="18.75" customHeight="1" thickBot="1"/>
    <row r="29866" ht="18.75" customHeight="1" thickBot="1"/>
    <row r="29868" ht="18.75" customHeight="1" thickBot="1"/>
    <row r="29870" ht="18.75" customHeight="1" thickBot="1"/>
    <row r="29872" ht="18.75" customHeight="1" thickBot="1"/>
    <row r="29874" ht="18.75" customHeight="1" thickBot="1"/>
    <row r="29876" ht="18.75" customHeight="1" thickBot="1"/>
    <row r="29878" ht="18.75" customHeight="1" thickBot="1"/>
    <row r="29880" ht="18.75" customHeight="1" thickBot="1"/>
    <row r="29882" ht="18.75" customHeight="1" thickBot="1"/>
    <row r="29884" ht="18.75" customHeight="1" thickBot="1"/>
    <row r="29886" ht="18.75" customHeight="1" thickBot="1"/>
    <row r="29888" ht="18.75" customHeight="1" thickBot="1"/>
    <row r="29890" ht="18.75" customHeight="1" thickBot="1"/>
    <row r="29892" ht="18.75" customHeight="1" thickBot="1"/>
    <row r="29894" ht="18.75" customHeight="1" thickBot="1"/>
    <row r="29896" ht="18.75" customHeight="1" thickBot="1"/>
    <row r="29898" ht="18.75" customHeight="1" thickBot="1"/>
    <row r="29900" ht="18.75" customHeight="1" thickBot="1"/>
    <row r="29902" ht="18.75" customHeight="1" thickBot="1"/>
    <row r="29904" ht="18.75" customHeight="1" thickBot="1"/>
    <row r="29906" ht="18.75" customHeight="1" thickBot="1"/>
    <row r="29908" ht="18.75" customHeight="1" thickBot="1"/>
    <row r="29910" ht="18.75" customHeight="1" thickBot="1"/>
    <row r="29912" ht="18.75" customHeight="1" thickBot="1"/>
    <row r="29914" ht="18.75" customHeight="1" thickBot="1"/>
    <row r="29916" ht="18.75" customHeight="1" thickBot="1"/>
    <row r="29918" ht="18.75" customHeight="1" thickBot="1"/>
    <row r="29920" ht="18.75" customHeight="1" thickBot="1"/>
    <row r="29922" ht="18.75" customHeight="1" thickBot="1"/>
    <row r="29924" ht="18.75" customHeight="1" thickBot="1"/>
    <row r="29926" ht="18.75" customHeight="1" thickBot="1"/>
    <row r="29928" ht="18.75" customHeight="1" thickBot="1"/>
    <row r="29930" ht="18.75" customHeight="1" thickBot="1"/>
    <row r="29932" ht="18.75" customHeight="1" thickBot="1"/>
    <row r="29934" ht="18.75" customHeight="1" thickBot="1"/>
    <row r="29936" ht="18.75" customHeight="1" thickBot="1"/>
    <row r="29938" ht="18.75" customHeight="1" thickBot="1"/>
    <row r="29940" ht="18.75" customHeight="1" thickBot="1"/>
    <row r="29942" ht="18.75" customHeight="1" thickBot="1"/>
    <row r="29944" ht="18.75" customHeight="1" thickBot="1"/>
    <row r="29946" ht="18.75" customHeight="1" thickBot="1"/>
    <row r="29948" ht="18.75" customHeight="1" thickBot="1"/>
    <row r="29950" ht="18.75" customHeight="1" thickBot="1"/>
    <row r="29952" ht="18.75" customHeight="1" thickBot="1"/>
    <row r="29954" ht="18.75" customHeight="1" thickBot="1"/>
    <row r="29956" ht="18.75" customHeight="1" thickBot="1"/>
    <row r="29958" ht="18.75" customHeight="1" thickBot="1"/>
    <row r="29960" ht="18.75" customHeight="1" thickBot="1"/>
    <row r="29962" ht="18.75" customHeight="1" thickBot="1"/>
    <row r="29964" ht="18.75" customHeight="1" thickBot="1"/>
    <row r="29966" ht="18.75" customHeight="1" thickBot="1"/>
    <row r="29968" ht="18.75" customHeight="1" thickBot="1"/>
    <row r="29970" ht="18.75" customHeight="1" thickBot="1"/>
    <row r="29972" ht="18.75" customHeight="1" thickBot="1"/>
    <row r="29974" ht="18.75" customHeight="1" thickBot="1"/>
    <row r="29976" ht="18.75" customHeight="1" thickBot="1"/>
    <row r="29978" ht="18.75" customHeight="1" thickBot="1"/>
    <row r="29980" ht="18.75" customHeight="1" thickBot="1"/>
    <row r="29982" ht="18.75" customHeight="1" thickBot="1"/>
    <row r="29984" ht="18.75" customHeight="1" thickBot="1"/>
    <row r="29986" ht="18.75" customHeight="1" thickBot="1"/>
    <row r="29988" ht="18.75" customHeight="1" thickBot="1"/>
    <row r="29990" ht="18.75" customHeight="1" thickBot="1"/>
    <row r="29992" ht="18.75" customHeight="1" thickBot="1"/>
    <row r="29994" ht="18.75" customHeight="1" thickBot="1"/>
    <row r="29996" ht="18.75" customHeight="1" thickBot="1"/>
    <row r="29998" ht="18.75" customHeight="1" thickBot="1"/>
    <row r="30000" ht="18.75" customHeight="1" thickBot="1"/>
    <row r="30002" ht="18.75" customHeight="1" thickBot="1"/>
    <row r="30004" ht="18.75" customHeight="1" thickBot="1"/>
    <row r="30006" ht="18.75" customHeight="1" thickBot="1"/>
    <row r="30008" ht="18.75" customHeight="1" thickBot="1"/>
    <row r="30010" ht="18.75" customHeight="1" thickBot="1"/>
    <row r="30012" ht="18.75" customHeight="1" thickBot="1"/>
    <row r="30014" ht="18.75" customHeight="1" thickBot="1"/>
    <row r="30016" ht="18.75" customHeight="1" thickBot="1"/>
    <row r="30018" ht="18.75" customHeight="1" thickBot="1"/>
    <row r="30020" ht="18.75" customHeight="1" thickBot="1"/>
    <row r="30022" ht="18.75" customHeight="1" thickBot="1"/>
    <row r="30024" ht="18.75" customHeight="1" thickBot="1"/>
    <row r="30026" ht="18.75" customHeight="1" thickBot="1"/>
    <row r="30028" ht="18.75" customHeight="1" thickBot="1"/>
    <row r="30030" ht="18.75" customHeight="1" thickBot="1"/>
    <row r="30032" ht="18.75" customHeight="1" thickBot="1"/>
    <row r="30034" ht="18.75" customHeight="1" thickBot="1"/>
    <row r="30036" ht="18.75" customHeight="1" thickBot="1"/>
    <row r="30038" ht="18.75" customHeight="1" thickBot="1"/>
    <row r="30040" ht="18.75" customHeight="1" thickBot="1"/>
    <row r="30042" ht="18.75" customHeight="1" thickBot="1"/>
    <row r="30044" ht="18.75" customHeight="1" thickBot="1"/>
    <row r="30046" ht="18.75" customHeight="1" thickBot="1"/>
    <row r="30048" ht="18.75" customHeight="1" thickBot="1"/>
    <row r="30050" ht="18.75" customHeight="1" thickBot="1"/>
    <row r="30052" ht="18.75" customHeight="1" thickBot="1"/>
    <row r="30054" ht="18.75" customHeight="1" thickBot="1"/>
    <row r="30056" ht="18.75" customHeight="1" thickBot="1"/>
    <row r="30058" ht="18.75" customHeight="1" thickBot="1"/>
    <row r="30060" ht="18.75" customHeight="1" thickBot="1"/>
    <row r="30062" ht="18.75" customHeight="1" thickBot="1"/>
    <row r="30064" ht="18.75" customHeight="1" thickBot="1"/>
    <row r="30066" ht="18.75" customHeight="1" thickBot="1"/>
    <row r="30068" ht="18.75" customHeight="1" thickBot="1"/>
    <row r="30070" ht="18.75" customHeight="1" thickBot="1"/>
    <row r="30072" ht="18.75" customHeight="1" thickBot="1"/>
    <row r="30074" ht="18.75" customHeight="1" thickBot="1"/>
    <row r="30076" ht="18.75" customHeight="1" thickBot="1"/>
    <row r="30078" ht="18.75" customHeight="1" thickBot="1"/>
    <row r="30080" ht="18.75" customHeight="1" thickBot="1"/>
    <row r="30082" ht="18.75" customHeight="1" thickBot="1"/>
    <row r="30084" ht="18.75" customHeight="1" thickBot="1"/>
    <row r="30086" ht="18.75" customHeight="1" thickBot="1"/>
    <row r="30088" ht="18.75" customHeight="1" thickBot="1"/>
    <row r="30090" ht="18.75" customHeight="1" thickBot="1"/>
    <row r="30092" ht="18.75" customHeight="1" thickBot="1"/>
    <row r="30094" ht="18.75" customHeight="1" thickBot="1"/>
    <row r="30096" ht="18.75" customHeight="1" thickBot="1"/>
    <row r="30098" ht="18.75" customHeight="1" thickBot="1"/>
    <row r="30100" ht="18.75" customHeight="1" thickBot="1"/>
    <row r="30102" ht="18.75" customHeight="1" thickBot="1"/>
    <row r="30104" ht="18.75" customHeight="1" thickBot="1"/>
    <row r="30106" ht="18.75" customHeight="1" thickBot="1"/>
    <row r="30108" ht="18.75" customHeight="1" thickBot="1"/>
    <row r="30110" ht="18.75" customHeight="1" thickBot="1"/>
    <row r="30112" ht="18.75" customHeight="1" thickBot="1"/>
    <row r="30114" ht="18.75" customHeight="1" thickBot="1"/>
    <row r="30116" ht="18.75" customHeight="1" thickBot="1"/>
    <row r="30118" ht="18.75" customHeight="1" thickBot="1"/>
    <row r="30120" ht="18.75" customHeight="1" thickBot="1"/>
    <row r="30122" ht="18.75" customHeight="1" thickBot="1"/>
    <row r="30124" ht="18.75" customHeight="1" thickBot="1"/>
    <row r="30126" ht="18.75" customHeight="1" thickBot="1"/>
    <row r="30128" ht="18.75" customHeight="1" thickBot="1"/>
    <row r="30130" ht="18.75" customHeight="1" thickBot="1"/>
    <row r="30132" ht="18.75" customHeight="1" thickBot="1"/>
    <row r="30134" ht="18.75" customHeight="1" thickBot="1"/>
    <row r="30136" ht="18.75" customHeight="1" thickBot="1"/>
    <row r="30138" ht="18.75" customHeight="1" thickBot="1"/>
    <row r="30140" ht="18.75" customHeight="1" thickBot="1"/>
    <row r="30142" ht="18.75" customHeight="1" thickBot="1"/>
    <row r="30144" ht="18.75" customHeight="1" thickBot="1"/>
    <row r="30146" ht="18.75" customHeight="1" thickBot="1"/>
    <row r="30148" ht="18.75" customHeight="1" thickBot="1"/>
    <row r="30150" ht="18.75" customHeight="1" thickBot="1"/>
    <row r="30152" ht="18.75" customHeight="1" thickBot="1"/>
    <row r="30154" ht="18.75" customHeight="1" thickBot="1"/>
    <row r="30156" ht="18.75" customHeight="1" thickBot="1"/>
    <row r="30158" ht="18.75" customHeight="1" thickBot="1"/>
    <row r="30160" ht="18.75" customHeight="1" thickBot="1"/>
    <row r="30162" ht="18.75" customHeight="1" thickBot="1"/>
    <row r="30164" ht="18.75" customHeight="1" thickBot="1"/>
    <row r="30166" ht="18.75" customHeight="1" thickBot="1"/>
    <row r="30168" ht="18.75" customHeight="1" thickBot="1"/>
    <row r="30170" ht="18.75" customHeight="1" thickBot="1"/>
    <row r="30172" ht="18.75" customHeight="1" thickBot="1"/>
    <row r="30174" ht="18.75" customHeight="1" thickBot="1"/>
    <row r="30176" ht="18.75" customHeight="1" thickBot="1"/>
    <row r="30178" ht="18.75" customHeight="1" thickBot="1"/>
    <row r="30180" ht="18.75" customHeight="1" thickBot="1"/>
    <row r="30182" ht="18.75" customHeight="1" thickBot="1"/>
    <row r="30184" ht="18.75" customHeight="1" thickBot="1"/>
    <row r="30186" ht="18.75" customHeight="1" thickBot="1"/>
    <row r="30188" ht="18.75" customHeight="1" thickBot="1"/>
    <row r="30190" ht="18.75" customHeight="1" thickBot="1"/>
    <row r="30192" ht="18.75" customHeight="1" thickBot="1"/>
    <row r="30194" ht="18.75" customHeight="1" thickBot="1"/>
    <row r="30196" ht="18.75" customHeight="1" thickBot="1"/>
    <row r="30198" ht="18.75" customHeight="1" thickBot="1"/>
    <row r="30200" ht="18.75" customHeight="1" thickBot="1"/>
    <row r="30202" ht="18.75" customHeight="1" thickBot="1"/>
    <row r="30204" ht="18.75" customHeight="1" thickBot="1"/>
    <row r="30206" ht="18.75" customHeight="1" thickBot="1"/>
    <row r="30208" ht="18.75" customHeight="1" thickBot="1"/>
    <row r="30210" ht="18.75" customHeight="1" thickBot="1"/>
    <row r="30212" ht="18.75" customHeight="1" thickBot="1"/>
    <row r="30214" ht="18.75" customHeight="1" thickBot="1"/>
    <row r="30216" ht="18.75" customHeight="1" thickBot="1"/>
    <row r="30218" ht="18.75" customHeight="1" thickBot="1"/>
    <row r="30220" ht="18.75" customHeight="1" thickBot="1"/>
    <row r="30222" ht="18.75" customHeight="1" thickBot="1"/>
    <row r="30224" ht="18.75" customHeight="1" thickBot="1"/>
    <row r="30226" ht="18.75" customHeight="1" thickBot="1"/>
    <row r="30228" ht="18.75" customHeight="1" thickBot="1"/>
    <row r="30230" ht="18.75" customHeight="1" thickBot="1"/>
    <row r="30232" ht="18.75" customHeight="1" thickBot="1"/>
    <row r="30234" ht="18.75" customHeight="1" thickBot="1"/>
    <row r="30236" ht="18.75" customHeight="1" thickBot="1"/>
    <row r="30238" ht="18.75" customHeight="1" thickBot="1"/>
    <row r="30240" ht="18.75" customHeight="1" thickBot="1"/>
    <row r="30242" ht="18.75" customHeight="1" thickBot="1"/>
    <row r="30244" ht="18.75" customHeight="1" thickBot="1"/>
    <row r="30246" ht="18.75" customHeight="1" thickBot="1"/>
    <row r="30248" ht="18.75" customHeight="1" thickBot="1"/>
    <row r="30250" ht="18.75" customHeight="1" thickBot="1"/>
    <row r="30252" ht="18.75" customHeight="1" thickBot="1"/>
    <row r="30254" ht="18.75" customHeight="1" thickBot="1"/>
    <row r="30256" ht="18.75" customHeight="1" thickBot="1"/>
    <row r="30258" ht="18.75" customHeight="1" thickBot="1"/>
    <row r="30260" ht="18.75" customHeight="1" thickBot="1"/>
    <row r="30262" ht="18.75" customHeight="1" thickBot="1"/>
    <row r="30264" ht="18.75" customHeight="1" thickBot="1"/>
    <row r="30266" ht="18.75" customHeight="1" thickBot="1"/>
    <row r="30268" ht="18.75" customHeight="1" thickBot="1"/>
    <row r="30270" ht="18.75" customHeight="1" thickBot="1"/>
    <row r="30272" ht="18.75" customHeight="1" thickBot="1"/>
    <row r="30274" ht="18.75" customHeight="1" thickBot="1"/>
    <row r="30276" ht="18.75" customHeight="1" thickBot="1"/>
    <row r="30278" ht="18.75" customHeight="1" thickBot="1"/>
    <row r="30280" ht="18.75" customHeight="1" thickBot="1"/>
    <row r="30282" ht="18.75" customHeight="1" thickBot="1"/>
    <row r="30284" ht="18.75" customHeight="1" thickBot="1"/>
    <row r="30286" ht="18.75" customHeight="1" thickBot="1"/>
    <row r="30288" ht="18.75" customHeight="1" thickBot="1"/>
    <row r="30290" ht="18.75" customHeight="1" thickBot="1"/>
    <row r="30292" ht="18.75" customHeight="1" thickBot="1"/>
    <row r="30294" ht="18.75" customHeight="1" thickBot="1"/>
    <row r="30296" ht="18.75" customHeight="1" thickBot="1"/>
    <row r="30298" ht="18.75" customHeight="1" thickBot="1"/>
    <row r="30300" ht="18.75" customHeight="1" thickBot="1"/>
    <row r="30302" ht="18.75" customHeight="1" thickBot="1"/>
    <row r="30304" ht="18.75" customHeight="1" thickBot="1"/>
    <row r="30306" ht="18.75" customHeight="1" thickBot="1"/>
    <row r="30308" ht="18.75" customHeight="1" thickBot="1"/>
    <row r="30310" ht="18.75" customHeight="1" thickBot="1"/>
    <row r="30312" ht="18.75" customHeight="1" thickBot="1"/>
    <row r="30314" ht="18.75" customHeight="1" thickBot="1"/>
    <row r="30316" ht="18.75" customHeight="1" thickBot="1"/>
    <row r="30318" ht="18.75" customHeight="1" thickBot="1"/>
    <row r="30320" ht="18.75" customHeight="1" thickBot="1"/>
    <row r="30322" ht="18.75" customHeight="1" thickBot="1"/>
    <row r="30324" ht="18.75" customHeight="1" thickBot="1"/>
    <row r="30326" ht="18.75" customHeight="1" thickBot="1"/>
    <row r="30328" ht="18.75" customHeight="1" thickBot="1"/>
    <row r="30330" ht="18.75" customHeight="1" thickBot="1"/>
    <row r="30332" ht="18.75" customHeight="1" thickBot="1"/>
    <row r="30334" ht="18.75" customHeight="1" thickBot="1"/>
    <row r="30336" ht="18.75" customHeight="1" thickBot="1"/>
    <row r="30338" ht="18.75" customHeight="1" thickBot="1"/>
    <row r="30340" ht="18.75" customHeight="1" thickBot="1"/>
    <row r="30342" ht="18.75" customHeight="1" thickBot="1"/>
    <row r="30344" ht="18.75" customHeight="1" thickBot="1"/>
    <row r="30346" ht="18.75" customHeight="1" thickBot="1"/>
    <row r="30348" ht="18.75" customHeight="1" thickBot="1"/>
    <row r="30350" ht="18.75" customHeight="1" thickBot="1"/>
    <row r="30352" ht="18.75" customHeight="1" thickBot="1"/>
    <row r="30354" ht="18.75" customHeight="1" thickBot="1"/>
    <row r="30356" ht="18.75" customHeight="1" thickBot="1"/>
    <row r="30358" ht="18.75" customHeight="1" thickBot="1"/>
    <row r="30360" ht="18.75" customHeight="1" thickBot="1"/>
    <row r="30362" ht="18.75" customHeight="1" thickBot="1"/>
    <row r="30364" ht="18.75" customHeight="1" thickBot="1"/>
    <row r="30366" ht="18.75" customHeight="1" thickBot="1"/>
    <row r="30368" ht="18.75" customHeight="1" thickBot="1"/>
    <row r="30370" ht="18.75" customHeight="1" thickBot="1"/>
    <row r="30372" ht="18.75" customHeight="1" thickBot="1"/>
    <row r="30374" ht="18.75" customHeight="1" thickBot="1"/>
    <row r="30376" ht="18.75" customHeight="1" thickBot="1"/>
    <row r="30378" ht="18.75" customHeight="1" thickBot="1"/>
    <row r="30380" ht="18.75" customHeight="1" thickBot="1"/>
    <row r="30382" ht="18.75" customHeight="1" thickBot="1"/>
    <row r="30384" ht="18.75" customHeight="1" thickBot="1"/>
    <row r="30386" ht="18.75" customHeight="1" thickBot="1"/>
    <row r="30388" ht="18.75" customHeight="1" thickBot="1"/>
    <row r="30390" ht="18.75" customHeight="1" thickBot="1"/>
    <row r="30392" ht="18.75" customHeight="1" thickBot="1"/>
    <row r="30394" ht="18.75" customHeight="1" thickBot="1"/>
    <row r="30396" ht="18.75" customHeight="1" thickBot="1"/>
    <row r="30398" ht="18.75" customHeight="1" thickBot="1"/>
    <row r="30400" ht="18.75" customHeight="1" thickBot="1"/>
    <row r="30402" ht="18.75" customHeight="1" thickBot="1"/>
    <row r="30404" ht="18.75" customHeight="1" thickBot="1"/>
    <row r="30406" ht="18.75" customHeight="1" thickBot="1"/>
    <row r="30408" ht="18.75" customHeight="1" thickBot="1"/>
    <row r="30410" ht="18.75" customHeight="1" thickBot="1"/>
    <row r="30412" ht="18.75" customHeight="1" thickBot="1"/>
    <row r="30414" ht="18.75" customHeight="1" thickBot="1"/>
    <row r="30416" ht="18.75" customHeight="1" thickBot="1"/>
    <row r="30418" ht="18.75" customHeight="1" thickBot="1"/>
    <row r="30420" ht="18.75" customHeight="1" thickBot="1"/>
    <row r="30422" ht="18.75" customHeight="1" thickBot="1"/>
    <row r="30424" ht="18.75" customHeight="1" thickBot="1"/>
    <row r="30426" ht="18.75" customHeight="1" thickBot="1"/>
    <row r="30428" ht="18.75" customHeight="1" thickBot="1"/>
    <row r="30430" ht="18.75" customHeight="1" thickBot="1"/>
    <row r="30432" ht="18.75" customHeight="1" thickBot="1"/>
    <row r="30434" ht="18.75" customHeight="1" thickBot="1"/>
    <row r="30436" ht="18.75" customHeight="1" thickBot="1"/>
    <row r="30438" ht="18.75" customHeight="1" thickBot="1"/>
    <row r="30440" ht="18.75" customHeight="1" thickBot="1"/>
    <row r="30442" ht="18.75" customHeight="1" thickBot="1"/>
    <row r="30444" ht="18.75" customHeight="1" thickBot="1"/>
    <row r="30446" ht="18.75" customHeight="1" thickBot="1"/>
    <row r="30448" ht="18.75" customHeight="1" thickBot="1"/>
    <row r="30450" ht="18.75" customHeight="1" thickBot="1"/>
    <row r="30452" ht="18.75" customHeight="1" thickBot="1"/>
    <row r="30454" ht="18.75" customHeight="1" thickBot="1"/>
    <row r="30456" ht="18.75" customHeight="1" thickBot="1"/>
    <row r="30458" ht="18.75" customHeight="1" thickBot="1"/>
    <row r="30460" ht="18.75" customHeight="1" thickBot="1"/>
    <row r="30462" ht="18.75" customHeight="1" thickBot="1"/>
    <row r="30464" ht="18.75" customHeight="1" thickBot="1"/>
    <row r="30466" ht="18.75" customHeight="1" thickBot="1"/>
    <row r="30468" ht="18.75" customHeight="1" thickBot="1"/>
    <row r="30470" ht="18.75" customHeight="1" thickBot="1"/>
    <row r="30472" ht="18.75" customHeight="1" thickBot="1"/>
    <row r="30474" ht="18.75" customHeight="1" thickBot="1"/>
    <row r="30476" ht="18.75" customHeight="1" thickBot="1"/>
    <row r="30478" ht="18.75" customHeight="1" thickBot="1"/>
    <row r="30480" ht="18.75" customHeight="1" thickBot="1"/>
    <row r="30482" ht="18.75" customHeight="1" thickBot="1"/>
    <row r="30484" ht="18.75" customHeight="1" thickBot="1"/>
    <row r="30486" ht="18.75" customHeight="1" thickBot="1"/>
    <row r="30488" ht="18.75" customHeight="1" thickBot="1"/>
    <row r="30490" ht="18.75" customHeight="1" thickBot="1"/>
    <row r="30492" ht="18.75" customHeight="1" thickBot="1"/>
    <row r="30494" ht="18.75" customHeight="1" thickBot="1"/>
    <row r="30496" ht="18.75" customHeight="1" thickBot="1"/>
    <row r="30498" ht="18.75" customHeight="1" thickBot="1"/>
    <row r="30500" ht="18.75" customHeight="1" thickBot="1"/>
    <row r="30502" ht="18.75" customHeight="1" thickBot="1"/>
    <row r="30504" ht="18.75" customHeight="1" thickBot="1"/>
    <row r="30506" ht="18.75" customHeight="1" thickBot="1"/>
    <row r="30508" ht="18.75" customHeight="1" thickBot="1"/>
    <row r="30510" ht="18.75" customHeight="1" thickBot="1"/>
    <row r="30512" ht="18.75" customHeight="1" thickBot="1"/>
    <row r="30514" ht="18.75" customHeight="1" thickBot="1"/>
    <row r="30516" ht="18.75" customHeight="1" thickBot="1"/>
    <row r="30518" ht="18.75" customHeight="1" thickBot="1"/>
    <row r="30520" ht="18.75" customHeight="1" thickBot="1"/>
    <row r="30522" ht="18.75" customHeight="1" thickBot="1"/>
    <row r="30524" ht="18.75" customHeight="1" thickBot="1"/>
    <row r="30526" ht="18.75" customHeight="1" thickBot="1"/>
    <row r="30528" ht="18.75" customHeight="1" thickBot="1"/>
    <row r="30530" ht="18.75" customHeight="1" thickBot="1"/>
    <row r="30532" ht="18.75" customHeight="1" thickBot="1"/>
    <row r="30534" ht="18.75" customHeight="1" thickBot="1"/>
    <row r="30536" ht="18.75" customHeight="1" thickBot="1"/>
    <row r="30538" ht="18.75" customHeight="1" thickBot="1"/>
    <row r="30540" ht="18.75" customHeight="1" thickBot="1"/>
    <row r="30542" ht="18.75" customHeight="1" thickBot="1"/>
    <row r="30544" ht="18.75" customHeight="1" thickBot="1"/>
    <row r="30546" ht="18.75" customHeight="1" thickBot="1"/>
    <row r="30548" ht="18.75" customHeight="1" thickBot="1"/>
    <row r="30550" ht="18.75" customHeight="1" thickBot="1"/>
    <row r="30552" ht="18.75" customHeight="1" thickBot="1"/>
    <row r="30554" ht="18.75" customHeight="1" thickBot="1"/>
    <row r="30556" ht="18.75" customHeight="1" thickBot="1"/>
    <row r="30558" ht="18.75" customHeight="1" thickBot="1"/>
    <row r="30560" ht="18.75" customHeight="1" thickBot="1"/>
    <row r="30562" ht="18.75" customHeight="1" thickBot="1"/>
    <row r="30564" ht="18.75" customHeight="1" thickBot="1"/>
    <row r="30566" ht="18.75" customHeight="1" thickBot="1"/>
    <row r="30568" ht="18.75" customHeight="1" thickBot="1"/>
    <row r="30570" ht="18.75" customHeight="1" thickBot="1"/>
    <row r="30572" ht="18.75" customHeight="1" thickBot="1"/>
    <row r="30574" ht="18.75" customHeight="1" thickBot="1"/>
    <row r="30576" ht="18.75" customHeight="1" thickBot="1"/>
    <row r="30578" ht="18.75" customHeight="1" thickBot="1"/>
    <row r="30580" ht="18.75" customHeight="1" thickBot="1"/>
    <row r="30582" ht="18.75" customHeight="1" thickBot="1"/>
    <row r="30584" ht="18.75" customHeight="1" thickBot="1"/>
    <row r="30586" ht="18.75" customHeight="1" thickBot="1"/>
    <row r="30588" ht="18.75" customHeight="1" thickBot="1"/>
    <row r="30590" ht="18.75" customHeight="1" thickBot="1"/>
    <row r="30592" ht="18.75" customHeight="1" thickBot="1"/>
    <row r="30594" ht="18.75" customHeight="1" thickBot="1"/>
    <row r="30596" ht="18.75" customHeight="1" thickBot="1"/>
    <row r="30598" ht="18.75" customHeight="1" thickBot="1"/>
    <row r="30600" ht="18.75" customHeight="1" thickBot="1"/>
    <row r="30602" ht="18.75" customHeight="1" thickBot="1"/>
    <row r="30604" ht="18.75" customHeight="1" thickBot="1"/>
    <row r="30606" ht="18.75" customHeight="1" thickBot="1"/>
    <row r="30608" ht="18.75" customHeight="1" thickBot="1"/>
    <row r="30610" ht="18.75" customHeight="1" thickBot="1"/>
    <row r="30612" ht="18.75" customHeight="1" thickBot="1"/>
    <row r="30614" ht="18.75" customHeight="1" thickBot="1"/>
    <row r="30616" ht="18.75" customHeight="1" thickBot="1"/>
    <row r="30618" ht="18.75" customHeight="1" thickBot="1"/>
    <row r="30620" ht="18.75" customHeight="1" thickBot="1"/>
    <row r="30622" ht="18.75" customHeight="1" thickBot="1"/>
    <row r="30624" ht="18.75" customHeight="1" thickBot="1"/>
    <row r="30626" ht="18.75" customHeight="1" thickBot="1"/>
    <row r="30628" ht="18.75" customHeight="1" thickBot="1"/>
    <row r="30630" ht="18.75" customHeight="1" thickBot="1"/>
    <row r="30632" ht="18.75" customHeight="1" thickBot="1"/>
    <row r="30634" ht="18.75" customHeight="1" thickBot="1"/>
    <row r="30636" ht="18.75" customHeight="1" thickBot="1"/>
    <row r="30638" ht="18.75" customHeight="1" thickBot="1"/>
    <row r="30640" ht="18.75" customHeight="1" thickBot="1"/>
    <row r="30642" ht="18.75" customHeight="1" thickBot="1"/>
    <row r="30644" ht="18.75" customHeight="1" thickBot="1"/>
    <row r="30646" ht="18.75" customHeight="1" thickBot="1"/>
    <row r="30648" ht="18.75" customHeight="1" thickBot="1"/>
    <row r="30650" ht="18.75" customHeight="1" thickBot="1"/>
    <row r="30652" ht="18.75" customHeight="1" thickBot="1"/>
    <row r="30654" ht="18.75" customHeight="1" thickBot="1"/>
    <row r="30656" ht="18.75" customHeight="1" thickBot="1"/>
    <row r="30658" ht="18.75" customHeight="1" thickBot="1"/>
    <row r="30660" ht="18.75" customHeight="1" thickBot="1"/>
    <row r="30662" ht="18.75" customHeight="1" thickBot="1"/>
    <row r="30664" ht="18.75" customHeight="1" thickBot="1"/>
    <row r="30666" ht="18.75" customHeight="1" thickBot="1"/>
    <row r="30668" ht="18.75" customHeight="1" thickBot="1"/>
    <row r="30670" ht="18.75" customHeight="1" thickBot="1"/>
    <row r="30672" ht="18.75" customHeight="1" thickBot="1"/>
    <row r="30674" ht="18.75" customHeight="1" thickBot="1"/>
    <row r="30676" ht="18.75" customHeight="1" thickBot="1"/>
    <row r="30678" ht="18.75" customHeight="1" thickBot="1"/>
    <row r="30680" ht="18.75" customHeight="1" thickBot="1"/>
    <row r="30682" ht="18.75" customHeight="1" thickBot="1"/>
    <row r="30684" ht="18.75" customHeight="1" thickBot="1"/>
    <row r="30686" ht="18.75" customHeight="1" thickBot="1"/>
    <row r="30688" ht="18.75" customHeight="1" thickBot="1"/>
    <row r="30690" ht="18.75" customHeight="1" thickBot="1"/>
    <row r="30692" ht="18.75" customHeight="1" thickBot="1"/>
    <row r="30694" ht="18.75" customHeight="1" thickBot="1"/>
    <row r="30696" ht="18.75" customHeight="1" thickBot="1"/>
    <row r="30698" ht="18.75" customHeight="1" thickBot="1"/>
    <row r="30700" ht="18.75" customHeight="1" thickBot="1"/>
    <row r="30702" ht="18.75" customHeight="1" thickBot="1"/>
    <row r="30704" ht="18.75" customHeight="1" thickBot="1"/>
    <row r="30706" ht="18.75" customHeight="1" thickBot="1"/>
    <row r="30708" ht="18.75" customHeight="1" thickBot="1"/>
    <row r="30710" ht="18.75" customHeight="1" thickBot="1"/>
    <row r="30712" ht="18.75" customHeight="1" thickBot="1"/>
    <row r="30714" ht="18.75" customHeight="1" thickBot="1"/>
    <row r="30716" ht="18.75" customHeight="1" thickBot="1"/>
    <row r="30718" ht="18.75" customHeight="1" thickBot="1"/>
    <row r="30720" ht="18.75" customHeight="1" thickBot="1"/>
    <row r="30722" ht="18.75" customHeight="1" thickBot="1"/>
    <row r="30724" ht="18.75" customHeight="1" thickBot="1"/>
    <row r="30726" ht="18.75" customHeight="1" thickBot="1"/>
    <row r="30728" ht="18.75" customHeight="1" thickBot="1"/>
    <row r="30730" ht="18.75" customHeight="1" thickBot="1"/>
    <row r="30732" ht="18.75" customHeight="1" thickBot="1"/>
    <row r="30734" ht="18.75" customHeight="1" thickBot="1"/>
    <row r="30736" ht="18.75" customHeight="1" thickBot="1"/>
    <row r="30738" ht="18.75" customHeight="1" thickBot="1"/>
    <row r="30740" ht="18.75" customHeight="1" thickBot="1"/>
    <row r="30742" ht="18.75" customHeight="1" thickBot="1"/>
    <row r="30744" ht="18.75" customHeight="1" thickBot="1"/>
    <row r="30746" ht="18.75" customHeight="1" thickBot="1"/>
    <row r="30748" ht="18.75" customHeight="1" thickBot="1"/>
    <row r="30750" ht="18.75" customHeight="1" thickBot="1"/>
    <row r="30752" ht="18.75" customHeight="1" thickBot="1"/>
    <row r="30754" ht="18.75" customHeight="1" thickBot="1"/>
    <row r="30756" ht="18.75" customHeight="1" thickBot="1"/>
    <row r="30758" ht="18.75" customHeight="1" thickBot="1"/>
    <row r="30760" ht="18.75" customHeight="1" thickBot="1"/>
    <row r="30762" ht="18.75" customHeight="1" thickBot="1"/>
    <row r="30764" ht="18.75" customHeight="1" thickBot="1"/>
    <row r="30766" ht="18.75" customHeight="1" thickBot="1"/>
    <row r="30768" ht="18.75" customHeight="1" thickBot="1"/>
    <row r="30770" ht="18.75" customHeight="1" thickBot="1"/>
    <row r="30772" ht="18.75" customHeight="1" thickBot="1"/>
    <row r="30774" ht="18.75" customHeight="1" thickBot="1"/>
    <row r="30776" ht="18.75" customHeight="1" thickBot="1"/>
    <row r="30778" ht="18.75" customHeight="1" thickBot="1"/>
    <row r="30780" ht="18.75" customHeight="1" thickBot="1"/>
    <row r="30782" ht="18.75" customHeight="1" thickBot="1"/>
    <row r="30784" ht="18.75" customHeight="1" thickBot="1"/>
    <row r="30786" ht="18.75" customHeight="1" thickBot="1"/>
    <row r="30788" ht="18.75" customHeight="1" thickBot="1"/>
    <row r="30790" ht="18.75" customHeight="1" thickBot="1"/>
    <row r="30792" ht="18.75" customHeight="1" thickBot="1"/>
    <row r="30794" ht="18.75" customHeight="1" thickBot="1"/>
    <row r="30796" ht="18.75" customHeight="1" thickBot="1"/>
    <row r="30798" ht="18.75" customHeight="1" thickBot="1"/>
    <row r="30800" ht="18.75" customHeight="1" thickBot="1"/>
    <row r="30802" ht="18.75" customHeight="1" thickBot="1"/>
    <row r="30804" ht="18.75" customHeight="1" thickBot="1"/>
    <row r="30806" ht="18.75" customHeight="1" thickBot="1"/>
    <row r="30808" ht="18.75" customHeight="1" thickBot="1"/>
    <row r="30810" ht="18.75" customHeight="1" thickBot="1"/>
    <row r="30812" ht="18.75" customHeight="1" thickBot="1"/>
    <row r="30814" ht="18.75" customHeight="1" thickBot="1"/>
    <row r="30816" ht="18.75" customHeight="1" thickBot="1"/>
    <row r="30818" ht="18.75" customHeight="1" thickBot="1"/>
    <row r="30820" ht="18.75" customHeight="1" thickBot="1"/>
    <row r="30822" ht="18.75" customHeight="1" thickBot="1"/>
    <row r="30824" ht="18.75" customHeight="1" thickBot="1"/>
    <row r="30826" ht="18.75" customHeight="1" thickBot="1"/>
    <row r="30828" ht="18.75" customHeight="1" thickBot="1"/>
    <row r="30830" ht="18.75" customHeight="1" thickBot="1"/>
    <row r="30832" ht="18.75" customHeight="1" thickBot="1"/>
    <row r="30834" ht="18.75" customHeight="1" thickBot="1"/>
    <row r="30836" ht="18.75" customHeight="1" thickBot="1"/>
    <row r="30838" ht="18.75" customHeight="1" thickBot="1"/>
    <row r="30840" ht="18.75" customHeight="1" thickBot="1"/>
    <row r="30842" ht="18.75" customHeight="1" thickBot="1"/>
    <row r="30844" ht="18.75" customHeight="1" thickBot="1"/>
    <row r="30846" ht="18.75" customHeight="1" thickBot="1"/>
    <row r="30848" ht="18.75" customHeight="1" thickBot="1"/>
    <row r="30850" ht="18.75" customHeight="1" thickBot="1"/>
    <row r="30852" ht="18.75" customHeight="1" thickBot="1"/>
    <row r="30854" ht="18.75" customHeight="1" thickBot="1"/>
    <row r="30856" ht="18.75" customHeight="1" thickBot="1"/>
    <row r="30858" ht="18.75" customHeight="1" thickBot="1"/>
    <row r="30860" ht="18.75" customHeight="1" thickBot="1"/>
    <row r="30862" ht="18.75" customHeight="1" thickBot="1"/>
    <row r="30864" ht="18.75" customHeight="1" thickBot="1"/>
    <row r="30866" ht="18.75" customHeight="1" thickBot="1"/>
    <row r="30868" ht="18.75" customHeight="1" thickBot="1"/>
    <row r="30870" ht="18.75" customHeight="1" thickBot="1"/>
    <row r="30872" ht="18.75" customHeight="1" thickBot="1"/>
    <row r="30874" ht="18.75" customHeight="1" thickBot="1"/>
    <row r="30876" ht="18.75" customHeight="1" thickBot="1"/>
    <row r="30878" ht="18.75" customHeight="1" thickBot="1"/>
    <row r="30880" ht="18.75" customHeight="1" thickBot="1"/>
    <row r="30882" ht="18.75" customHeight="1" thickBot="1"/>
    <row r="30884" ht="18.75" customHeight="1" thickBot="1"/>
    <row r="30886" ht="18.75" customHeight="1" thickBot="1"/>
    <row r="30888" ht="18.75" customHeight="1" thickBot="1"/>
    <row r="30890" ht="18.75" customHeight="1" thickBot="1"/>
    <row r="30892" ht="18.75" customHeight="1" thickBot="1"/>
    <row r="30894" ht="18.75" customHeight="1" thickBot="1"/>
    <row r="30896" ht="18.75" customHeight="1" thickBot="1"/>
    <row r="30898" ht="18.75" customHeight="1" thickBot="1"/>
    <row r="30900" ht="18.75" customHeight="1" thickBot="1"/>
    <row r="30902" ht="18.75" customHeight="1" thickBot="1"/>
    <row r="30904" ht="18.75" customHeight="1" thickBot="1"/>
    <row r="30906" ht="18.75" customHeight="1" thickBot="1"/>
    <row r="30908" ht="18.75" customHeight="1" thickBot="1"/>
    <row r="30910" ht="18.75" customHeight="1" thickBot="1"/>
    <row r="30912" ht="18.75" customHeight="1" thickBot="1"/>
    <row r="30914" ht="18.75" customHeight="1" thickBot="1"/>
    <row r="30916" ht="18.75" customHeight="1" thickBot="1"/>
    <row r="30918" ht="18.75" customHeight="1" thickBot="1"/>
    <row r="30920" ht="18.75" customHeight="1" thickBot="1"/>
    <row r="30922" ht="18.75" customHeight="1" thickBot="1"/>
    <row r="30924" ht="18.75" customHeight="1" thickBot="1"/>
    <row r="30926" ht="18.75" customHeight="1" thickBot="1"/>
    <row r="30928" ht="18.75" customHeight="1" thickBot="1"/>
    <row r="30930" ht="18.75" customHeight="1" thickBot="1"/>
    <row r="30932" ht="18.75" customHeight="1" thickBot="1"/>
    <row r="30934" ht="18.75" customHeight="1" thickBot="1"/>
    <row r="30936" ht="18.75" customHeight="1" thickBot="1"/>
    <row r="30938" ht="18.75" customHeight="1" thickBot="1"/>
    <row r="30940" ht="18.75" customHeight="1" thickBot="1"/>
    <row r="30942" ht="18.75" customHeight="1" thickBot="1"/>
    <row r="30944" ht="18.75" customHeight="1" thickBot="1"/>
    <row r="30946" ht="18.75" customHeight="1" thickBot="1"/>
    <row r="30948" ht="18.75" customHeight="1" thickBot="1"/>
    <row r="30950" ht="18.75" customHeight="1" thickBot="1"/>
    <row r="30952" ht="18.75" customHeight="1" thickBot="1"/>
    <row r="30954" ht="18.75" customHeight="1" thickBot="1"/>
    <row r="30956" ht="18.75" customHeight="1" thickBot="1"/>
    <row r="30958" ht="18.75" customHeight="1" thickBot="1"/>
    <row r="30960" ht="18.75" customHeight="1" thickBot="1"/>
    <row r="30962" ht="18.75" customHeight="1" thickBot="1"/>
    <row r="30964" ht="18.75" customHeight="1" thickBot="1"/>
    <row r="30966" ht="18.75" customHeight="1" thickBot="1"/>
    <row r="30968" ht="18.75" customHeight="1" thickBot="1"/>
    <row r="30970" ht="18.75" customHeight="1" thickBot="1"/>
    <row r="30972" ht="18.75" customHeight="1" thickBot="1"/>
    <row r="30974" ht="18.75" customHeight="1" thickBot="1"/>
    <row r="30976" ht="18.75" customHeight="1" thickBot="1"/>
    <row r="30978" ht="18.75" customHeight="1" thickBot="1"/>
    <row r="30980" ht="18.75" customHeight="1" thickBot="1"/>
    <row r="30982" ht="18.75" customHeight="1" thickBot="1"/>
    <row r="30984" ht="18.75" customHeight="1" thickBot="1"/>
    <row r="30986" ht="18.75" customHeight="1" thickBot="1"/>
    <row r="30988" ht="18.75" customHeight="1" thickBot="1"/>
    <row r="30990" ht="18.75" customHeight="1" thickBot="1"/>
    <row r="30992" ht="18.75" customHeight="1" thickBot="1"/>
    <row r="30994" ht="18.75" customHeight="1" thickBot="1"/>
    <row r="30996" ht="18.75" customHeight="1" thickBot="1"/>
    <row r="30998" ht="18.75" customHeight="1" thickBot="1"/>
    <row r="31000" ht="18.75" customHeight="1" thickBot="1"/>
    <row r="31002" ht="18.75" customHeight="1" thickBot="1"/>
    <row r="31004" ht="18.75" customHeight="1" thickBot="1"/>
    <row r="31006" ht="18.75" customHeight="1" thickBot="1"/>
    <row r="31008" ht="18.75" customHeight="1" thickBot="1"/>
    <row r="31010" ht="18.75" customHeight="1" thickBot="1"/>
    <row r="31012" ht="18.75" customHeight="1" thickBot="1"/>
    <row r="31014" ht="18.75" customHeight="1" thickBot="1"/>
    <row r="31016" ht="18.75" customHeight="1" thickBot="1"/>
    <row r="31018" ht="18.75" customHeight="1" thickBot="1"/>
    <row r="31020" ht="18.75" customHeight="1" thickBot="1"/>
    <row r="31022" ht="18.75" customHeight="1" thickBot="1"/>
    <row r="31024" ht="18.75" customHeight="1" thickBot="1"/>
    <row r="31026" ht="18.75" customHeight="1" thickBot="1"/>
    <row r="31028" ht="18.75" customHeight="1" thickBot="1"/>
    <row r="31030" ht="18.75" customHeight="1" thickBot="1"/>
    <row r="31032" ht="18.75" customHeight="1" thickBot="1"/>
    <row r="31034" ht="18.75" customHeight="1" thickBot="1"/>
    <row r="31036" ht="18.75" customHeight="1" thickBot="1"/>
    <row r="31038" ht="18.75" customHeight="1" thickBot="1"/>
    <row r="31040" ht="18.75" customHeight="1" thickBot="1"/>
    <row r="31042" ht="18.75" customHeight="1" thickBot="1"/>
    <row r="31044" ht="18.75" customHeight="1" thickBot="1"/>
    <row r="31046" ht="18.75" customHeight="1" thickBot="1"/>
    <row r="31048" ht="18.75" customHeight="1" thickBot="1"/>
    <row r="31050" ht="18.75" customHeight="1" thickBot="1"/>
    <row r="31052" ht="18.75" customHeight="1" thickBot="1"/>
    <row r="31054" ht="18.75" customHeight="1" thickBot="1"/>
    <row r="31056" ht="18.75" customHeight="1" thickBot="1"/>
    <row r="31058" ht="18.75" customHeight="1" thickBot="1"/>
    <row r="31060" ht="18.75" customHeight="1" thickBot="1"/>
    <row r="31062" ht="18.75" customHeight="1" thickBot="1"/>
    <row r="31064" ht="18.75" customHeight="1" thickBot="1"/>
    <row r="31066" ht="18.75" customHeight="1" thickBot="1"/>
    <row r="31068" ht="18.75" customHeight="1" thickBot="1"/>
    <row r="31070" ht="18.75" customHeight="1" thickBot="1"/>
    <row r="31072" ht="18.75" customHeight="1" thickBot="1"/>
    <row r="31074" ht="18.75" customHeight="1" thickBot="1"/>
    <row r="31076" ht="18.75" customHeight="1" thickBot="1"/>
    <row r="31078" ht="18.75" customHeight="1" thickBot="1"/>
    <row r="31080" ht="18.75" customHeight="1" thickBot="1"/>
    <row r="31082" ht="18.75" customHeight="1" thickBot="1"/>
    <row r="31084" ht="18.75" customHeight="1" thickBot="1"/>
    <row r="31086" ht="18.75" customHeight="1" thickBot="1"/>
    <row r="31088" ht="18.75" customHeight="1" thickBot="1"/>
    <row r="31090" ht="18.75" customHeight="1" thickBot="1"/>
    <row r="31092" ht="18.75" customHeight="1" thickBot="1"/>
    <row r="31094" ht="18.75" customHeight="1" thickBot="1"/>
    <row r="31096" ht="18.75" customHeight="1" thickBot="1"/>
    <row r="31098" ht="18.75" customHeight="1" thickBot="1"/>
    <row r="31100" ht="18.75" customHeight="1" thickBot="1"/>
    <row r="31102" ht="18.75" customHeight="1" thickBot="1"/>
    <row r="31104" ht="18.75" customHeight="1" thickBot="1"/>
    <row r="31106" ht="18.75" customHeight="1" thickBot="1"/>
    <row r="31108" ht="18.75" customHeight="1" thickBot="1"/>
    <row r="31110" ht="18.75" customHeight="1" thickBot="1"/>
    <row r="31112" ht="18.75" customHeight="1" thickBot="1"/>
    <row r="31114" ht="18.75" customHeight="1" thickBot="1"/>
    <row r="31116" ht="18.75" customHeight="1" thickBot="1"/>
    <row r="31118" ht="18.75" customHeight="1" thickBot="1"/>
    <row r="31120" ht="18.75" customHeight="1" thickBot="1"/>
    <row r="31122" ht="18.75" customHeight="1" thickBot="1"/>
    <row r="31124" ht="18.75" customHeight="1" thickBot="1"/>
    <row r="31126" ht="18.75" customHeight="1" thickBot="1"/>
    <row r="31128" ht="18.75" customHeight="1" thickBot="1"/>
    <row r="31130" ht="18.75" customHeight="1" thickBot="1"/>
    <row r="31132" ht="18.75" customHeight="1" thickBot="1"/>
    <row r="31134" ht="18.75" customHeight="1" thickBot="1"/>
    <row r="31136" ht="18.75" customHeight="1" thickBot="1"/>
    <row r="31138" ht="18.75" customHeight="1" thickBot="1"/>
    <row r="31140" ht="18.75" customHeight="1" thickBot="1"/>
    <row r="31142" ht="18.75" customHeight="1" thickBot="1"/>
    <row r="31144" ht="18.75" customHeight="1" thickBot="1"/>
    <row r="31146" ht="18.75" customHeight="1" thickBot="1"/>
    <row r="31148" ht="18.75" customHeight="1" thickBot="1"/>
    <row r="31150" ht="18.75" customHeight="1" thickBot="1"/>
    <row r="31152" ht="18.75" customHeight="1" thickBot="1"/>
    <row r="31154" ht="18.75" customHeight="1" thickBot="1"/>
    <row r="31156" ht="18.75" customHeight="1" thickBot="1"/>
    <row r="31158" ht="18.75" customHeight="1" thickBot="1"/>
    <row r="31160" ht="18.75" customHeight="1" thickBot="1"/>
    <row r="31162" ht="18.75" customHeight="1" thickBot="1"/>
    <row r="31164" ht="18.75" customHeight="1" thickBot="1"/>
    <row r="31166" ht="18.75" customHeight="1" thickBot="1"/>
    <row r="31168" ht="18.75" customHeight="1" thickBot="1"/>
    <row r="31170" ht="18.75" customHeight="1" thickBot="1"/>
    <row r="31172" ht="18.75" customHeight="1" thickBot="1"/>
    <row r="31174" ht="18.75" customHeight="1" thickBot="1"/>
    <row r="31176" ht="18.75" customHeight="1" thickBot="1"/>
    <row r="31178" ht="18.75" customHeight="1" thickBot="1"/>
    <row r="31180" ht="18.75" customHeight="1" thickBot="1"/>
    <row r="31182" ht="18.75" customHeight="1" thickBot="1"/>
    <row r="31184" ht="18.75" customHeight="1" thickBot="1"/>
    <row r="31186" ht="18.75" customHeight="1" thickBot="1"/>
    <row r="31188" ht="18.75" customHeight="1" thickBot="1"/>
    <row r="31190" ht="18.75" customHeight="1" thickBot="1"/>
    <row r="31192" ht="18.75" customHeight="1" thickBot="1"/>
    <row r="31194" ht="18.75" customHeight="1" thickBot="1"/>
    <row r="31196" ht="18.75" customHeight="1" thickBot="1"/>
    <row r="31198" ht="18.75" customHeight="1" thickBot="1"/>
    <row r="31200" ht="18.75" customHeight="1" thickBot="1"/>
    <row r="31202" ht="18.75" customHeight="1" thickBot="1"/>
    <row r="31204" ht="18.75" customHeight="1" thickBot="1"/>
    <row r="31206" ht="18.75" customHeight="1" thickBot="1"/>
    <row r="31208" ht="18.75" customHeight="1" thickBot="1"/>
    <row r="31210" ht="18.75" customHeight="1" thickBot="1"/>
    <row r="31212" ht="18.75" customHeight="1" thickBot="1"/>
    <row r="31214" ht="18.75" customHeight="1" thickBot="1"/>
    <row r="31216" ht="18.75" customHeight="1" thickBot="1"/>
    <row r="31218" ht="18.75" customHeight="1" thickBot="1"/>
    <row r="31220" ht="18.75" customHeight="1" thickBot="1"/>
    <row r="31222" ht="18.75" customHeight="1" thickBot="1"/>
    <row r="31224" ht="18.75" customHeight="1" thickBot="1"/>
    <row r="31226" ht="18.75" customHeight="1" thickBot="1"/>
    <row r="31228" ht="18.75" customHeight="1" thickBot="1"/>
    <row r="31230" ht="18.75" customHeight="1" thickBot="1"/>
    <row r="31232" ht="18.75" customHeight="1" thickBot="1"/>
    <row r="31234" ht="18.75" customHeight="1" thickBot="1"/>
    <row r="31236" ht="18.75" customHeight="1" thickBot="1"/>
    <row r="31238" ht="18.75" customHeight="1" thickBot="1"/>
    <row r="31240" ht="18.75" customHeight="1" thickBot="1"/>
    <row r="31242" ht="18.75" customHeight="1" thickBot="1"/>
    <row r="31244" ht="18.75" customHeight="1" thickBot="1"/>
    <row r="31246" ht="18.75" customHeight="1" thickBot="1"/>
    <row r="31248" ht="18.75" customHeight="1" thickBot="1"/>
    <row r="31250" ht="18.75" customHeight="1" thickBot="1"/>
    <row r="31252" ht="18.75" customHeight="1" thickBot="1"/>
    <row r="31254" ht="18.75" customHeight="1" thickBot="1"/>
    <row r="31256" ht="18.75" customHeight="1" thickBot="1"/>
    <row r="31258" ht="18.75" customHeight="1" thickBot="1"/>
    <row r="31260" ht="18.75" customHeight="1" thickBot="1"/>
    <row r="31262" ht="18.75" customHeight="1" thickBot="1"/>
    <row r="31264" ht="18.75" customHeight="1" thickBot="1"/>
    <row r="31266" ht="18.75" customHeight="1" thickBot="1"/>
    <row r="31268" ht="18.75" customHeight="1" thickBot="1"/>
    <row r="31270" ht="18.75" customHeight="1" thickBot="1"/>
    <row r="31272" ht="18.75" customHeight="1" thickBot="1"/>
    <row r="31274" ht="18.75" customHeight="1" thickBot="1"/>
    <row r="31276" ht="18.75" customHeight="1" thickBot="1"/>
    <row r="31278" ht="18.75" customHeight="1" thickBot="1"/>
    <row r="31280" ht="18.75" customHeight="1" thickBot="1"/>
    <row r="31282" ht="18.75" customHeight="1" thickBot="1"/>
    <row r="31284" ht="18.75" customHeight="1" thickBot="1"/>
    <row r="31286" ht="18.75" customHeight="1" thickBot="1"/>
    <row r="31288" ht="18.75" customHeight="1" thickBot="1"/>
    <row r="31290" ht="18.75" customHeight="1" thickBot="1"/>
    <row r="31292" ht="18.75" customHeight="1" thickBot="1"/>
    <row r="31294" ht="18.75" customHeight="1" thickBot="1"/>
    <row r="31296" ht="18.75" customHeight="1" thickBot="1"/>
    <row r="31298" ht="18.75" customHeight="1" thickBot="1"/>
    <row r="31300" ht="18.75" customHeight="1" thickBot="1"/>
    <row r="31302" ht="18.75" customHeight="1" thickBot="1"/>
    <row r="31304" ht="18.75" customHeight="1" thickBot="1"/>
    <row r="31306" ht="18.75" customHeight="1" thickBot="1"/>
    <row r="31308" ht="18.75" customHeight="1" thickBot="1"/>
    <row r="31310" ht="18.75" customHeight="1" thickBot="1"/>
    <row r="31312" ht="18.75" customHeight="1" thickBot="1"/>
    <row r="31314" ht="18.75" customHeight="1" thickBot="1"/>
    <row r="31316" ht="18.75" customHeight="1" thickBot="1"/>
    <row r="31318" ht="18.75" customHeight="1" thickBot="1"/>
    <row r="31320" ht="18.75" customHeight="1" thickBot="1"/>
    <row r="31322" ht="18.75" customHeight="1" thickBot="1"/>
    <row r="31324" ht="18.75" customHeight="1" thickBot="1"/>
    <row r="31326" ht="18.75" customHeight="1" thickBot="1"/>
    <row r="31328" ht="18.75" customHeight="1" thickBot="1"/>
    <row r="31330" ht="18.75" customHeight="1" thickBot="1"/>
    <row r="31332" ht="18.75" customHeight="1" thickBot="1"/>
    <row r="31334" ht="18.75" customHeight="1" thickBot="1"/>
    <row r="31336" ht="18.75" customHeight="1" thickBot="1"/>
    <row r="31338" ht="18.75" customHeight="1" thickBot="1"/>
    <row r="31340" ht="18.75" customHeight="1" thickBot="1"/>
    <row r="31342" ht="18.75" customHeight="1" thickBot="1"/>
    <row r="31344" ht="18.75" customHeight="1" thickBot="1"/>
    <row r="31346" ht="18.75" customHeight="1" thickBot="1"/>
    <row r="31348" ht="18.75" customHeight="1" thickBot="1"/>
    <row r="31350" ht="18.75" customHeight="1" thickBot="1"/>
    <row r="31352" ht="18.75" customHeight="1" thickBot="1"/>
    <row r="31354" ht="18.75" customHeight="1" thickBot="1"/>
    <row r="31356" ht="18.75" customHeight="1" thickBot="1"/>
    <row r="31358" ht="18.75" customHeight="1" thickBot="1"/>
    <row r="31360" ht="18.75" customHeight="1" thickBot="1"/>
    <row r="31362" ht="18.75" customHeight="1" thickBot="1"/>
    <row r="31364" ht="18.75" customHeight="1" thickBot="1"/>
    <row r="31366" ht="18.75" customHeight="1" thickBot="1"/>
    <row r="31368" ht="18.75" customHeight="1" thickBot="1"/>
    <row r="31370" ht="18.75" customHeight="1" thickBot="1"/>
    <row r="31372" ht="18.75" customHeight="1" thickBot="1"/>
    <row r="31374" ht="18.75" customHeight="1" thickBot="1"/>
    <row r="31376" ht="18.75" customHeight="1" thickBot="1"/>
    <row r="31378" ht="18.75" customHeight="1" thickBot="1"/>
    <row r="31380" ht="18.75" customHeight="1" thickBot="1"/>
    <row r="31382" ht="18.75" customHeight="1" thickBot="1"/>
    <row r="31384" ht="18.75" customHeight="1" thickBot="1"/>
    <row r="31386" ht="18.75" customHeight="1" thickBot="1"/>
    <row r="31388" ht="18.75" customHeight="1" thickBot="1"/>
    <row r="31390" ht="18.75" customHeight="1" thickBot="1"/>
    <row r="31392" ht="18.75" customHeight="1" thickBot="1"/>
    <row r="31394" ht="18.75" customHeight="1" thickBot="1"/>
    <row r="31396" ht="18.75" customHeight="1" thickBot="1"/>
    <row r="31398" ht="18.75" customHeight="1" thickBot="1"/>
    <row r="31400" ht="18.75" customHeight="1" thickBot="1"/>
    <row r="31402" ht="18.75" customHeight="1" thickBot="1"/>
    <row r="31404" ht="18.75" customHeight="1" thickBot="1"/>
    <row r="31406" ht="18.75" customHeight="1" thickBot="1"/>
    <row r="31408" ht="18.75" customHeight="1" thickBot="1"/>
    <row r="31410" ht="18.75" customHeight="1" thickBot="1"/>
    <row r="31412" ht="18.75" customHeight="1" thickBot="1"/>
    <row r="31414" ht="18.75" customHeight="1" thickBot="1"/>
    <row r="31416" ht="18.75" customHeight="1" thickBot="1"/>
    <row r="31418" ht="18.75" customHeight="1" thickBot="1"/>
    <row r="31420" ht="18.75" customHeight="1" thickBot="1"/>
    <row r="31422" ht="18.75" customHeight="1" thickBot="1"/>
    <row r="31424" ht="18.75" customHeight="1" thickBot="1"/>
    <row r="31426" ht="18.75" customHeight="1" thickBot="1"/>
    <row r="31428" ht="18.75" customHeight="1" thickBot="1"/>
    <row r="31430" ht="18.75" customHeight="1" thickBot="1"/>
    <row r="31432" ht="18.75" customHeight="1" thickBot="1"/>
    <row r="31434" ht="18.75" customHeight="1" thickBot="1"/>
    <row r="31436" ht="18.75" customHeight="1" thickBot="1"/>
    <row r="31438" ht="18.75" customHeight="1" thickBot="1"/>
    <row r="31440" ht="18.75" customHeight="1" thickBot="1"/>
    <row r="31442" ht="18.75" customHeight="1" thickBot="1"/>
    <row r="31444" ht="18.75" customHeight="1" thickBot="1"/>
    <row r="31446" ht="18.75" customHeight="1" thickBot="1"/>
    <row r="31448" ht="18.75" customHeight="1" thickBot="1"/>
    <row r="31450" ht="18.75" customHeight="1" thickBot="1"/>
    <row r="31452" ht="18.75" customHeight="1" thickBot="1"/>
    <row r="31454" ht="18.75" customHeight="1" thickBot="1"/>
    <row r="31456" ht="18.75" customHeight="1" thickBot="1"/>
    <row r="31458" ht="18.75" customHeight="1" thickBot="1"/>
    <row r="31460" ht="18.75" customHeight="1" thickBot="1"/>
    <row r="31462" ht="18.75" customHeight="1" thickBot="1"/>
    <row r="31464" ht="18.75" customHeight="1" thickBot="1"/>
    <row r="31466" ht="18.75" customHeight="1" thickBot="1"/>
    <row r="31468" ht="18.75" customHeight="1" thickBot="1"/>
    <row r="31470" ht="18.75" customHeight="1" thickBot="1"/>
    <row r="31472" ht="18.75" customHeight="1" thickBot="1"/>
    <row r="31474" ht="18.75" customHeight="1" thickBot="1"/>
    <row r="31476" ht="18.75" customHeight="1" thickBot="1"/>
    <row r="31478" ht="18.75" customHeight="1" thickBot="1"/>
    <row r="31480" ht="18.75" customHeight="1" thickBot="1"/>
    <row r="31482" ht="18.75" customHeight="1" thickBot="1"/>
    <row r="31484" ht="18.75" customHeight="1" thickBot="1"/>
    <row r="31486" ht="18.75" customHeight="1" thickBot="1"/>
    <row r="31488" ht="18.75" customHeight="1" thickBot="1"/>
    <row r="31490" ht="18.75" customHeight="1" thickBot="1"/>
    <row r="31492" ht="18.75" customHeight="1" thickBot="1"/>
    <row r="31494" ht="18.75" customHeight="1" thickBot="1"/>
    <row r="31496" ht="18.75" customHeight="1" thickBot="1"/>
    <row r="31498" ht="18.75" customHeight="1" thickBot="1"/>
    <row r="31500" ht="18.75" customHeight="1" thickBot="1"/>
    <row r="31502" ht="18.75" customHeight="1" thickBot="1"/>
    <row r="31504" ht="18.75" customHeight="1" thickBot="1"/>
    <row r="31506" ht="18.75" customHeight="1" thickBot="1"/>
    <row r="31508" ht="18.75" customHeight="1" thickBot="1"/>
    <row r="31510" ht="18.75" customHeight="1" thickBot="1"/>
    <row r="31512" ht="18.75" customHeight="1" thickBot="1"/>
    <row r="31514" ht="18.75" customHeight="1" thickBot="1"/>
    <row r="31516" ht="18.75" customHeight="1" thickBot="1"/>
    <row r="31518" ht="18.75" customHeight="1" thickBot="1"/>
    <row r="31520" ht="18.75" customHeight="1" thickBot="1"/>
    <row r="31522" ht="18.75" customHeight="1" thickBot="1"/>
    <row r="31524" ht="18.75" customHeight="1" thickBot="1"/>
    <row r="31526" ht="18.75" customHeight="1" thickBot="1"/>
    <row r="31528" ht="18.75" customHeight="1" thickBot="1"/>
    <row r="31530" ht="18.75" customHeight="1" thickBot="1"/>
    <row r="31532" ht="18.75" customHeight="1" thickBot="1"/>
    <row r="31534" ht="18.75" customHeight="1" thickBot="1"/>
    <row r="31536" ht="18.75" customHeight="1" thickBot="1"/>
    <row r="31538" ht="18.75" customHeight="1" thickBot="1"/>
    <row r="31540" ht="18.75" customHeight="1" thickBot="1"/>
    <row r="31542" ht="18.75" customHeight="1" thickBot="1"/>
    <row r="31544" ht="18.75" customHeight="1" thickBot="1"/>
    <row r="31546" ht="18.75" customHeight="1" thickBot="1"/>
    <row r="31548" ht="18.75" customHeight="1" thickBot="1"/>
    <row r="31550" ht="18.75" customHeight="1" thickBot="1"/>
    <row r="31552" ht="18.75" customHeight="1" thickBot="1"/>
    <row r="31554" ht="18.75" customHeight="1" thickBot="1"/>
    <row r="31556" ht="18.75" customHeight="1" thickBot="1"/>
    <row r="31558" ht="18.75" customHeight="1" thickBot="1"/>
    <row r="31560" ht="18.75" customHeight="1" thickBot="1"/>
    <row r="31562" ht="18.75" customHeight="1" thickBot="1"/>
    <row r="31564" ht="18.75" customHeight="1" thickBot="1"/>
    <row r="31566" ht="18.75" customHeight="1" thickBot="1"/>
    <row r="31568" ht="18.75" customHeight="1" thickBot="1"/>
    <row r="31570" ht="18.75" customHeight="1" thickBot="1"/>
    <row r="31572" ht="18.75" customHeight="1" thickBot="1"/>
    <row r="31574" ht="18.75" customHeight="1" thickBot="1"/>
    <row r="31576" ht="18.75" customHeight="1" thickBot="1"/>
    <row r="31578" ht="18.75" customHeight="1" thickBot="1"/>
    <row r="31580" ht="18.75" customHeight="1" thickBot="1"/>
    <row r="31582" ht="18.75" customHeight="1" thickBot="1"/>
    <row r="31584" ht="18.75" customHeight="1" thickBot="1"/>
    <row r="31586" ht="18.75" customHeight="1" thickBot="1"/>
    <row r="31588" ht="18.75" customHeight="1" thickBot="1"/>
    <row r="31590" ht="18.75" customHeight="1" thickBot="1"/>
    <row r="31592" ht="18.75" customHeight="1" thickBot="1"/>
    <row r="31594" ht="18.75" customHeight="1" thickBot="1"/>
    <row r="31596" ht="18.75" customHeight="1" thickBot="1"/>
    <row r="31598" ht="18.75" customHeight="1" thickBot="1"/>
    <row r="31600" ht="18.75" customHeight="1" thickBot="1"/>
    <row r="31602" ht="18.75" customHeight="1" thickBot="1"/>
    <row r="31604" ht="18.75" customHeight="1" thickBot="1"/>
    <row r="31606" ht="18.75" customHeight="1" thickBot="1"/>
    <row r="31608" ht="18.75" customHeight="1" thickBot="1"/>
    <row r="31610" ht="18.75" customHeight="1" thickBot="1"/>
    <row r="31612" ht="18.75" customHeight="1" thickBot="1"/>
    <row r="31614" ht="18.75" customHeight="1" thickBot="1"/>
    <row r="31616" ht="18.75" customHeight="1" thickBot="1"/>
    <row r="31618" ht="18.75" customHeight="1" thickBot="1"/>
    <row r="31620" ht="18.75" customHeight="1" thickBot="1"/>
    <row r="31622" ht="18.75" customHeight="1" thickBot="1"/>
    <row r="31624" ht="18.75" customHeight="1" thickBot="1"/>
    <row r="31626" ht="18.75" customHeight="1" thickBot="1"/>
    <row r="31628" ht="18.75" customHeight="1" thickBot="1"/>
    <row r="31630" ht="18.75" customHeight="1" thickBot="1"/>
    <row r="31632" ht="18.75" customHeight="1" thickBot="1"/>
    <row r="31634" ht="18.75" customHeight="1" thickBot="1"/>
    <row r="31636" ht="18.75" customHeight="1" thickBot="1"/>
    <row r="31638" ht="18.75" customHeight="1" thickBot="1"/>
    <row r="31640" ht="18.75" customHeight="1" thickBot="1"/>
    <row r="31642" ht="18.75" customHeight="1" thickBot="1"/>
    <row r="31644" ht="18.75" customHeight="1" thickBot="1"/>
    <row r="31646" ht="18.75" customHeight="1" thickBot="1"/>
    <row r="31648" ht="18.75" customHeight="1" thickBot="1"/>
    <row r="31650" ht="18.75" customHeight="1" thickBot="1"/>
    <row r="31652" ht="18.75" customHeight="1" thickBot="1"/>
    <row r="31654" ht="18.75" customHeight="1" thickBot="1"/>
    <row r="31656" ht="18.75" customHeight="1" thickBot="1"/>
    <row r="31658" ht="18.75" customHeight="1" thickBot="1"/>
    <row r="31660" ht="18.75" customHeight="1" thickBot="1"/>
    <row r="31662" ht="18.75" customHeight="1" thickBot="1"/>
    <row r="31664" ht="18.75" customHeight="1" thickBot="1"/>
    <row r="31666" ht="18.75" customHeight="1" thickBot="1"/>
    <row r="31668" ht="18.75" customHeight="1" thickBot="1"/>
    <row r="31670" ht="18.75" customHeight="1" thickBot="1"/>
    <row r="31672" ht="18.75" customHeight="1" thickBot="1"/>
    <row r="31674" ht="18.75" customHeight="1" thickBot="1"/>
    <row r="31676" ht="18.75" customHeight="1" thickBot="1"/>
    <row r="31678" ht="18.75" customHeight="1" thickBot="1"/>
    <row r="31680" ht="18.75" customHeight="1" thickBot="1"/>
    <row r="31682" ht="18.75" customHeight="1" thickBot="1"/>
    <row r="31684" ht="18.75" customHeight="1" thickBot="1"/>
    <row r="31686" ht="18.75" customHeight="1" thickBot="1"/>
    <row r="31688" ht="18.75" customHeight="1" thickBot="1"/>
    <row r="31690" ht="18.75" customHeight="1" thickBot="1"/>
    <row r="31692" ht="18.75" customHeight="1" thickBot="1"/>
    <row r="31694" ht="18.75" customHeight="1" thickBot="1"/>
    <row r="31696" ht="18.75" customHeight="1" thickBot="1"/>
    <row r="31698" ht="18.75" customHeight="1" thickBot="1"/>
    <row r="31700" ht="18.75" customHeight="1" thickBot="1"/>
    <row r="31702" ht="18.75" customHeight="1" thickBot="1"/>
    <row r="31704" ht="18.75" customHeight="1" thickBot="1"/>
    <row r="31706" ht="18.75" customHeight="1" thickBot="1"/>
    <row r="31708" ht="18.75" customHeight="1" thickBot="1"/>
    <row r="31710" ht="18.75" customHeight="1" thickBot="1"/>
    <row r="31712" ht="18.75" customHeight="1" thickBot="1"/>
    <row r="31714" ht="18.75" customHeight="1" thickBot="1"/>
    <row r="31716" ht="18.75" customHeight="1" thickBot="1"/>
    <row r="31718" ht="18.75" customHeight="1" thickBot="1"/>
    <row r="31720" ht="18.75" customHeight="1" thickBot="1"/>
    <row r="31722" ht="18.75" customHeight="1" thickBot="1"/>
    <row r="31724" ht="18.75" customHeight="1" thickBot="1"/>
    <row r="31726" ht="18.75" customHeight="1" thickBot="1"/>
    <row r="31728" ht="18.75" customHeight="1" thickBot="1"/>
    <row r="31730" ht="18.75" customHeight="1" thickBot="1"/>
    <row r="31732" ht="18.75" customHeight="1" thickBot="1"/>
    <row r="31734" ht="18.75" customHeight="1" thickBot="1"/>
    <row r="31736" ht="18.75" customHeight="1" thickBot="1"/>
    <row r="31738" ht="18.75" customHeight="1" thickBot="1"/>
    <row r="31740" ht="18.75" customHeight="1" thickBot="1"/>
    <row r="31742" ht="18.75" customHeight="1" thickBot="1"/>
    <row r="31744" ht="18.75" customHeight="1" thickBot="1"/>
    <row r="31746" ht="18.75" customHeight="1" thickBot="1"/>
    <row r="31748" ht="18.75" customHeight="1" thickBot="1"/>
    <row r="31750" ht="18.75" customHeight="1" thickBot="1"/>
    <row r="31752" ht="18.75" customHeight="1" thickBot="1"/>
    <row r="31754" ht="18.75" customHeight="1" thickBot="1"/>
    <row r="31756" ht="18.75" customHeight="1" thickBot="1"/>
    <row r="31758" ht="18.75" customHeight="1" thickBot="1"/>
    <row r="31760" ht="18.75" customHeight="1" thickBot="1"/>
    <row r="31762" ht="18.75" customHeight="1" thickBot="1"/>
    <row r="31764" ht="18.75" customHeight="1" thickBot="1"/>
    <row r="31766" ht="18.75" customHeight="1" thickBot="1"/>
    <row r="31768" ht="18.75" customHeight="1" thickBot="1"/>
    <row r="31770" ht="18.75" customHeight="1" thickBot="1"/>
    <row r="31772" ht="18.75" customHeight="1" thickBot="1"/>
    <row r="31774" ht="18.75" customHeight="1" thickBot="1"/>
    <row r="31776" ht="18.75" customHeight="1" thickBot="1"/>
    <row r="31778" ht="18.75" customHeight="1" thickBot="1"/>
    <row r="31780" ht="18.75" customHeight="1" thickBot="1"/>
    <row r="31782" ht="18.75" customHeight="1" thickBot="1"/>
    <row r="31784" ht="18.75" customHeight="1" thickBot="1"/>
    <row r="31786" ht="18.75" customHeight="1" thickBot="1"/>
    <row r="31788" ht="18.75" customHeight="1" thickBot="1"/>
    <row r="31790" ht="18.75" customHeight="1" thickBot="1"/>
    <row r="31792" ht="18.75" customHeight="1" thickBot="1"/>
    <row r="31794" ht="18.75" customHeight="1" thickBot="1"/>
    <row r="31796" ht="18.75" customHeight="1" thickBot="1"/>
    <row r="31798" ht="18.75" customHeight="1" thickBot="1"/>
    <row r="31800" ht="18.75" customHeight="1" thickBot="1"/>
    <row r="31802" ht="18.75" customHeight="1" thickBot="1"/>
    <row r="31804" ht="18.75" customHeight="1" thickBot="1"/>
    <row r="31806" ht="18.75" customHeight="1" thickBot="1"/>
    <row r="31808" ht="18.75" customHeight="1" thickBot="1"/>
    <row r="31810" ht="18.75" customHeight="1" thickBot="1"/>
    <row r="31812" ht="18.75" customHeight="1" thickBot="1"/>
    <row r="31814" ht="18.75" customHeight="1" thickBot="1"/>
    <row r="31816" ht="18.75" customHeight="1" thickBot="1"/>
    <row r="31818" ht="18.75" customHeight="1" thickBot="1"/>
    <row r="31820" ht="18.75" customHeight="1" thickBot="1"/>
    <row r="31822" ht="18.75" customHeight="1" thickBot="1"/>
    <row r="31824" ht="18.75" customHeight="1" thickBot="1"/>
    <row r="31826" ht="18.75" customHeight="1" thickBot="1"/>
    <row r="31828" ht="18.75" customHeight="1" thickBot="1"/>
    <row r="31830" ht="18.75" customHeight="1" thickBot="1"/>
    <row r="31832" ht="18.75" customHeight="1" thickBot="1"/>
    <row r="31834" ht="18.75" customHeight="1" thickBot="1"/>
    <row r="31836" ht="18.75" customHeight="1" thickBot="1"/>
    <row r="31838" ht="18.75" customHeight="1" thickBot="1"/>
    <row r="31840" ht="18.75" customHeight="1" thickBot="1"/>
    <row r="31842" ht="18.75" customHeight="1" thickBot="1"/>
    <row r="31844" ht="18.75" customHeight="1" thickBot="1"/>
    <row r="31846" ht="18.75" customHeight="1" thickBot="1"/>
    <row r="31848" ht="18.75" customHeight="1" thickBot="1"/>
    <row r="31850" ht="18.75" customHeight="1" thickBot="1"/>
    <row r="31852" ht="18.75" customHeight="1" thickBot="1"/>
    <row r="31854" ht="18.75" customHeight="1" thickBot="1"/>
    <row r="31856" ht="18.75" customHeight="1" thickBot="1"/>
    <row r="31858" ht="18.75" customHeight="1" thickBot="1"/>
    <row r="31860" ht="18.75" customHeight="1" thickBot="1"/>
    <row r="31862" ht="18.75" customHeight="1" thickBot="1"/>
    <row r="31864" ht="18.75" customHeight="1" thickBot="1"/>
    <row r="31866" ht="18.75" customHeight="1" thickBot="1"/>
    <row r="31868" ht="18.75" customHeight="1" thickBot="1"/>
    <row r="31870" ht="18.75" customHeight="1" thickBot="1"/>
    <row r="31872" ht="18.75" customHeight="1" thickBot="1"/>
    <row r="31874" ht="18.75" customHeight="1" thickBot="1"/>
    <row r="31876" ht="18.75" customHeight="1" thickBot="1"/>
    <row r="31878" ht="18.75" customHeight="1" thickBot="1"/>
    <row r="31880" ht="18.75" customHeight="1" thickBot="1"/>
    <row r="31882" ht="18.75" customHeight="1" thickBot="1"/>
    <row r="31884" ht="18.75" customHeight="1" thickBot="1"/>
    <row r="31886" ht="18.75" customHeight="1" thickBot="1"/>
    <row r="31888" ht="18.75" customHeight="1" thickBot="1"/>
    <row r="31890" ht="18.75" customHeight="1" thickBot="1"/>
    <row r="31892" ht="18.75" customHeight="1" thickBot="1"/>
    <row r="31894" ht="18.75" customHeight="1" thickBot="1"/>
    <row r="31896" ht="18.75" customHeight="1" thickBot="1"/>
    <row r="31898" ht="18.75" customHeight="1" thickBot="1"/>
    <row r="31900" ht="18.75" customHeight="1" thickBot="1"/>
    <row r="31902" ht="18.75" customHeight="1" thickBot="1"/>
    <row r="31904" ht="18.75" customHeight="1" thickBot="1"/>
    <row r="31906" ht="18.75" customHeight="1" thickBot="1"/>
    <row r="31908" ht="18.75" customHeight="1" thickBot="1"/>
    <row r="31910" ht="18.75" customHeight="1" thickBot="1"/>
    <row r="31912" ht="18.75" customHeight="1" thickBot="1"/>
    <row r="31914" ht="18.75" customHeight="1" thickBot="1"/>
    <row r="31916" ht="18.75" customHeight="1" thickBot="1"/>
    <row r="31918" ht="18.75" customHeight="1" thickBot="1"/>
    <row r="31920" ht="18.75" customHeight="1" thickBot="1"/>
    <row r="31922" ht="18.75" customHeight="1" thickBot="1"/>
    <row r="31924" ht="18.75" customHeight="1" thickBot="1"/>
    <row r="31926" ht="18.75" customHeight="1" thickBot="1"/>
    <row r="31928" ht="18.75" customHeight="1" thickBot="1"/>
    <row r="31930" ht="18.75" customHeight="1" thickBot="1"/>
    <row r="31932" ht="18.75" customHeight="1" thickBot="1"/>
    <row r="31934" ht="18.75" customHeight="1" thickBot="1"/>
    <row r="31936" ht="18.75" customHeight="1" thickBot="1"/>
    <row r="31938" ht="18.75" customHeight="1" thickBot="1"/>
    <row r="31940" ht="18.75" customHeight="1" thickBot="1"/>
    <row r="31942" ht="18.75" customHeight="1" thickBot="1"/>
    <row r="31944" ht="18.75" customHeight="1" thickBot="1"/>
    <row r="31946" ht="18.75" customHeight="1" thickBot="1"/>
    <row r="31948" ht="18.75" customHeight="1" thickBot="1"/>
    <row r="31950" ht="18.75" customHeight="1" thickBot="1"/>
    <row r="31952" ht="18.75" customHeight="1" thickBot="1"/>
    <row r="31954" ht="18.75" customHeight="1" thickBot="1"/>
    <row r="31956" ht="18.75" customHeight="1" thickBot="1"/>
    <row r="31958" ht="18.75" customHeight="1" thickBot="1"/>
    <row r="31960" ht="18.75" customHeight="1" thickBot="1"/>
    <row r="31962" ht="18.75" customHeight="1" thickBot="1"/>
    <row r="31964" ht="18.75" customHeight="1" thickBot="1"/>
    <row r="31966" ht="18.75" customHeight="1" thickBot="1"/>
    <row r="31968" ht="18.75" customHeight="1" thickBot="1"/>
    <row r="31970" ht="18.75" customHeight="1" thickBot="1"/>
    <row r="31972" ht="18.75" customHeight="1" thickBot="1"/>
    <row r="31974" ht="18.75" customHeight="1" thickBot="1"/>
    <row r="31976" ht="18.75" customHeight="1" thickBot="1"/>
    <row r="31978" ht="18.75" customHeight="1" thickBot="1"/>
    <row r="31980" ht="18.75" customHeight="1" thickBot="1"/>
    <row r="31982" ht="18.75" customHeight="1" thickBot="1"/>
    <row r="31984" ht="18.75" customHeight="1" thickBot="1"/>
    <row r="31986" ht="18.75" customHeight="1" thickBot="1"/>
    <row r="31988" ht="18.75" customHeight="1" thickBot="1"/>
    <row r="31990" ht="18.75" customHeight="1" thickBot="1"/>
    <row r="31992" ht="18.75" customHeight="1" thickBot="1"/>
    <row r="31994" ht="18.75" customHeight="1" thickBot="1"/>
    <row r="31996" ht="18.75" customHeight="1" thickBot="1"/>
    <row r="31998" ht="18.75" customHeight="1" thickBot="1"/>
    <row r="32000" ht="18.75" customHeight="1" thickBot="1"/>
    <row r="32002" ht="18.75" customHeight="1" thickBot="1"/>
    <row r="32004" ht="18.75" customHeight="1" thickBot="1"/>
    <row r="32006" ht="18.75" customHeight="1" thickBot="1"/>
    <row r="32008" ht="18.75" customHeight="1" thickBot="1"/>
    <row r="32010" ht="18.75" customHeight="1" thickBot="1"/>
    <row r="32012" ht="18.75" customHeight="1" thickBot="1"/>
    <row r="32014" ht="18.75" customHeight="1" thickBot="1"/>
    <row r="32016" ht="18.75" customHeight="1" thickBot="1"/>
    <row r="32018" ht="18.75" customHeight="1" thickBot="1"/>
    <row r="32020" ht="18.75" customHeight="1" thickBot="1"/>
    <row r="32022" ht="18.75" customHeight="1" thickBot="1"/>
    <row r="32024" ht="18.75" customHeight="1" thickBot="1"/>
    <row r="32026" ht="18.75" customHeight="1" thickBot="1"/>
    <row r="32028" ht="18.75" customHeight="1" thickBot="1"/>
    <row r="32030" ht="18.75" customHeight="1" thickBot="1"/>
    <row r="32032" ht="18.75" customHeight="1" thickBot="1"/>
    <row r="32034" ht="18.75" customHeight="1" thickBot="1"/>
    <row r="32036" ht="18.75" customHeight="1" thickBot="1"/>
    <row r="32038" ht="18.75" customHeight="1" thickBot="1"/>
    <row r="32040" ht="18.75" customHeight="1" thickBot="1"/>
    <row r="32042" ht="18.75" customHeight="1" thickBot="1"/>
    <row r="32044" ht="18.75" customHeight="1" thickBot="1"/>
    <row r="32046" ht="18.75" customHeight="1" thickBot="1"/>
    <row r="32048" ht="18.75" customHeight="1" thickBot="1"/>
    <row r="32050" ht="18.75" customHeight="1" thickBot="1"/>
    <row r="32052" ht="18.75" customHeight="1" thickBot="1"/>
    <row r="32054" ht="18.75" customHeight="1" thickBot="1"/>
    <row r="32056" ht="18.75" customHeight="1" thickBot="1"/>
    <row r="32058" ht="18.75" customHeight="1" thickBot="1"/>
    <row r="32060" ht="18.75" customHeight="1" thickBot="1"/>
    <row r="32062" ht="18.75" customHeight="1" thickBot="1"/>
    <row r="32064" ht="18.75" customHeight="1" thickBot="1"/>
    <row r="32066" ht="18.75" customHeight="1" thickBot="1"/>
    <row r="32068" ht="18.75" customHeight="1" thickBot="1"/>
    <row r="32070" ht="18.75" customHeight="1" thickBot="1"/>
    <row r="32072" ht="18.75" customHeight="1" thickBot="1"/>
    <row r="32074" ht="18.75" customHeight="1" thickBot="1"/>
    <row r="32076" ht="18.75" customHeight="1" thickBot="1"/>
    <row r="32078" ht="18.75" customHeight="1" thickBot="1"/>
    <row r="32080" ht="18.75" customHeight="1" thickBot="1"/>
    <row r="32082" ht="18.75" customHeight="1" thickBot="1"/>
    <row r="32084" ht="18.75" customHeight="1" thickBot="1"/>
    <row r="32086" ht="18.75" customHeight="1" thickBot="1"/>
    <row r="32088" ht="18.75" customHeight="1" thickBot="1"/>
    <row r="32090" ht="18.75" customHeight="1" thickBot="1"/>
    <row r="32092" ht="18.75" customHeight="1" thickBot="1"/>
    <row r="32094" ht="18.75" customHeight="1" thickBot="1"/>
    <row r="32096" ht="18.75" customHeight="1" thickBot="1"/>
    <row r="32098" ht="18.75" customHeight="1" thickBot="1"/>
    <row r="32100" ht="18.75" customHeight="1" thickBot="1"/>
    <row r="32102" ht="18.75" customHeight="1" thickBot="1"/>
    <row r="32104" ht="18.75" customHeight="1" thickBot="1"/>
    <row r="32106" ht="18.75" customHeight="1" thickBot="1"/>
    <row r="32108" ht="18.75" customHeight="1" thickBot="1"/>
    <row r="32110" ht="18.75" customHeight="1" thickBot="1"/>
    <row r="32112" ht="18.75" customHeight="1" thickBot="1"/>
    <row r="32114" ht="18.75" customHeight="1" thickBot="1"/>
    <row r="32116" ht="18.75" customHeight="1" thickBot="1"/>
    <row r="32118" ht="18.75" customHeight="1" thickBot="1"/>
    <row r="32120" ht="18.75" customHeight="1" thickBot="1"/>
    <row r="32122" ht="18.75" customHeight="1" thickBot="1"/>
    <row r="32124" ht="18.75" customHeight="1" thickBot="1"/>
    <row r="32126" ht="18.75" customHeight="1" thickBot="1"/>
    <row r="32128" ht="18.75" customHeight="1" thickBot="1"/>
    <row r="32130" ht="18.75" customHeight="1" thickBot="1"/>
    <row r="32132" ht="18.75" customHeight="1" thickBot="1"/>
    <row r="32134" ht="18.75" customHeight="1" thickBot="1"/>
    <row r="32136" ht="18.75" customHeight="1" thickBot="1"/>
    <row r="32138" ht="18.75" customHeight="1" thickBot="1"/>
    <row r="32140" ht="18.75" customHeight="1" thickBot="1"/>
    <row r="32142" ht="18.75" customHeight="1" thickBot="1"/>
    <row r="32144" ht="18.75" customHeight="1" thickBot="1"/>
    <row r="32146" ht="18.75" customHeight="1" thickBot="1"/>
    <row r="32148" ht="18.75" customHeight="1" thickBot="1"/>
    <row r="32150" ht="18.75" customHeight="1" thickBot="1"/>
    <row r="32152" ht="18.75" customHeight="1" thickBot="1"/>
    <row r="32154" ht="18.75" customHeight="1" thickBot="1"/>
    <row r="32156" ht="18.75" customHeight="1" thickBot="1"/>
    <row r="32158" ht="18.75" customHeight="1" thickBot="1"/>
    <row r="32160" ht="18.75" customHeight="1" thickBot="1"/>
    <row r="32162" ht="18.75" customHeight="1" thickBot="1"/>
    <row r="32164" ht="18.75" customHeight="1" thickBot="1"/>
    <row r="32166" ht="18.75" customHeight="1" thickBot="1"/>
    <row r="32168" ht="18.75" customHeight="1" thickBot="1"/>
    <row r="32170" ht="18.75" customHeight="1" thickBot="1"/>
    <row r="32172" ht="18.75" customHeight="1" thickBot="1"/>
    <row r="32174" ht="18.75" customHeight="1" thickBot="1"/>
    <row r="32176" ht="18.75" customHeight="1" thickBot="1"/>
    <row r="32178" ht="18.75" customHeight="1" thickBot="1"/>
    <row r="32180" ht="18.75" customHeight="1" thickBot="1"/>
    <row r="32182" ht="18.75" customHeight="1" thickBot="1"/>
    <row r="32184" ht="18.75" customHeight="1" thickBot="1"/>
    <row r="32186" ht="18.75" customHeight="1" thickBot="1"/>
    <row r="32188" ht="18.75" customHeight="1" thickBot="1"/>
    <row r="32190" ht="18.75" customHeight="1" thickBot="1"/>
    <row r="32192" ht="18.75" customHeight="1" thickBot="1"/>
    <row r="32194" ht="18.75" customHeight="1" thickBot="1"/>
    <row r="32196" ht="18.75" customHeight="1" thickBot="1"/>
    <row r="32198" ht="18.75" customHeight="1" thickBot="1"/>
    <row r="32200" ht="18.75" customHeight="1" thickBot="1"/>
    <row r="32202" ht="18.75" customHeight="1" thickBot="1"/>
    <row r="32204" ht="18.75" customHeight="1" thickBot="1"/>
    <row r="32206" ht="18.75" customHeight="1" thickBot="1"/>
    <row r="32208" ht="18.75" customHeight="1" thickBot="1"/>
    <row r="32210" ht="18.75" customHeight="1" thickBot="1"/>
    <row r="32212" ht="18.75" customHeight="1" thickBot="1"/>
    <row r="32214" ht="18.75" customHeight="1" thickBot="1"/>
    <row r="32216" ht="18.75" customHeight="1" thickBot="1"/>
    <row r="32218" ht="18.75" customHeight="1" thickBot="1"/>
    <row r="32220" ht="18.75" customHeight="1" thickBot="1"/>
    <row r="32222" ht="18.75" customHeight="1" thickBot="1"/>
    <row r="32224" ht="18.75" customHeight="1" thickBot="1"/>
    <row r="32226" ht="18.75" customHeight="1" thickBot="1"/>
    <row r="32228" ht="18.75" customHeight="1" thickBot="1"/>
    <row r="32230" ht="18.75" customHeight="1" thickBot="1"/>
    <row r="32232" ht="18.75" customHeight="1" thickBot="1"/>
    <row r="32234" ht="18.75" customHeight="1" thickBot="1"/>
    <row r="32236" ht="18.75" customHeight="1" thickBot="1"/>
    <row r="32238" ht="18.75" customHeight="1" thickBot="1"/>
    <row r="32240" ht="18.75" customHeight="1" thickBot="1"/>
    <row r="32242" ht="18.75" customHeight="1" thickBot="1"/>
    <row r="32244" ht="18.75" customHeight="1" thickBot="1"/>
    <row r="32246" ht="18.75" customHeight="1" thickBot="1"/>
    <row r="32248" ht="18.75" customHeight="1" thickBot="1"/>
    <row r="32250" ht="18.75" customHeight="1" thickBot="1"/>
    <row r="32252" ht="18.75" customHeight="1" thickBot="1"/>
    <row r="32254" ht="18.75" customHeight="1" thickBot="1"/>
    <row r="32256" ht="18.75" customHeight="1" thickBot="1"/>
    <row r="32258" ht="18.75" customHeight="1" thickBot="1"/>
    <row r="32260" ht="18.75" customHeight="1" thickBot="1"/>
    <row r="32262" ht="18.75" customHeight="1" thickBot="1"/>
    <row r="32264" ht="18.75" customHeight="1" thickBot="1"/>
    <row r="32266" ht="18.75" customHeight="1" thickBot="1"/>
    <row r="32268" ht="18.75" customHeight="1" thickBot="1"/>
    <row r="32270" ht="18.75" customHeight="1" thickBot="1"/>
    <row r="32272" ht="18.75" customHeight="1" thickBot="1"/>
    <row r="32274" ht="18.75" customHeight="1" thickBot="1"/>
    <row r="32276" ht="18.75" customHeight="1" thickBot="1"/>
    <row r="32278" ht="18.75" customHeight="1" thickBot="1"/>
    <row r="32280" ht="18.75" customHeight="1" thickBot="1"/>
    <row r="32282" ht="18.75" customHeight="1" thickBot="1"/>
    <row r="32284" ht="18.75" customHeight="1" thickBot="1"/>
    <row r="32286" ht="18.75" customHeight="1" thickBot="1"/>
    <row r="32288" ht="18.75" customHeight="1" thickBot="1"/>
    <row r="32290" ht="18.75" customHeight="1" thickBot="1"/>
    <row r="32292" ht="18.75" customHeight="1" thickBot="1"/>
    <row r="32294" ht="18.75" customHeight="1" thickBot="1"/>
    <row r="32296" ht="18.75" customHeight="1" thickBot="1"/>
    <row r="32298" ht="18.75" customHeight="1" thickBot="1"/>
    <row r="32300" ht="18.75" customHeight="1" thickBot="1"/>
    <row r="32302" ht="18.75" customHeight="1" thickBot="1"/>
    <row r="32304" ht="18.75" customHeight="1" thickBot="1"/>
    <row r="32306" ht="18.75" customHeight="1" thickBot="1"/>
    <row r="32308" ht="18.75" customHeight="1" thickBot="1"/>
    <row r="32310" ht="18.75" customHeight="1" thickBot="1"/>
    <row r="32312" ht="18.75" customHeight="1" thickBot="1"/>
    <row r="32314" ht="18.75" customHeight="1" thickBot="1"/>
    <row r="32316" ht="18.75" customHeight="1" thickBot="1"/>
    <row r="32318" ht="18.75" customHeight="1" thickBot="1"/>
    <row r="32320" ht="18.75" customHeight="1" thickBot="1"/>
    <row r="32322" ht="18.75" customHeight="1" thickBot="1"/>
    <row r="32324" ht="18.75" customHeight="1" thickBot="1"/>
    <row r="32326" ht="18.75" customHeight="1" thickBot="1"/>
    <row r="32328" ht="18.75" customHeight="1" thickBot="1"/>
    <row r="32330" ht="18.75" customHeight="1" thickBot="1"/>
    <row r="32332" ht="18.75" customHeight="1" thickBot="1"/>
    <row r="32334" ht="18.75" customHeight="1" thickBot="1"/>
    <row r="32336" ht="18.75" customHeight="1" thickBot="1"/>
    <row r="32338" ht="18.75" customHeight="1" thickBot="1"/>
    <row r="32340" ht="18.75" customHeight="1" thickBot="1"/>
    <row r="32342" ht="18.75" customHeight="1" thickBot="1"/>
    <row r="32344" ht="18.75" customHeight="1" thickBot="1"/>
    <row r="32346" ht="18.75" customHeight="1" thickBot="1"/>
    <row r="32348" ht="18.75" customHeight="1" thickBot="1"/>
    <row r="32350" ht="18.75" customHeight="1" thickBot="1"/>
    <row r="32352" ht="18.75" customHeight="1" thickBot="1"/>
    <row r="32354" ht="18.75" customHeight="1" thickBot="1"/>
    <row r="32356" ht="18.75" customHeight="1" thickBot="1"/>
    <row r="32358" ht="18.75" customHeight="1" thickBot="1"/>
    <row r="32360" ht="18.75" customHeight="1" thickBot="1"/>
    <row r="32362" ht="18.75" customHeight="1" thickBot="1"/>
    <row r="32364" ht="18.75" customHeight="1" thickBot="1"/>
    <row r="32366" ht="18.75" customHeight="1" thickBot="1"/>
    <row r="32368" ht="18.75" customHeight="1" thickBot="1"/>
    <row r="32370" ht="18.75" customHeight="1" thickBot="1"/>
    <row r="32372" ht="18.75" customHeight="1" thickBot="1"/>
    <row r="32374" ht="18.75" customHeight="1" thickBot="1"/>
    <row r="32376" ht="18.75" customHeight="1" thickBot="1"/>
    <row r="32378" ht="18.75" customHeight="1" thickBot="1"/>
    <row r="32380" ht="18.75" customHeight="1" thickBot="1"/>
    <row r="32382" ht="18.75" customHeight="1" thickBot="1"/>
    <row r="32384" ht="18.75" customHeight="1" thickBot="1"/>
    <row r="32386" ht="18.75" customHeight="1" thickBot="1"/>
    <row r="32388" ht="18.75" customHeight="1" thickBot="1"/>
    <row r="32390" ht="18.75" customHeight="1" thickBot="1"/>
    <row r="32392" ht="18.75" customHeight="1" thickBot="1"/>
    <row r="32394" ht="18.75" customHeight="1" thickBot="1"/>
    <row r="32396" ht="18.75" customHeight="1" thickBot="1"/>
    <row r="32398" ht="18.75" customHeight="1" thickBot="1"/>
    <row r="32400" ht="18.75" customHeight="1" thickBot="1"/>
    <row r="32402" ht="18.75" customHeight="1" thickBot="1"/>
    <row r="32404" ht="18.75" customHeight="1" thickBot="1"/>
    <row r="32406" ht="18.75" customHeight="1" thickBot="1"/>
    <row r="32408" ht="18.75" customHeight="1" thickBot="1"/>
    <row r="32410" ht="18.75" customHeight="1" thickBot="1"/>
    <row r="32412" ht="18.75" customHeight="1" thickBot="1"/>
    <row r="32414" ht="18.75" customHeight="1" thickBot="1"/>
    <row r="32416" ht="18.75" customHeight="1" thickBot="1"/>
    <row r="32418" ht="18.75" customHeight="1" thickBot="1"/>
    <row r="32420" ht="18.75" customHeight="1" thickBot="1"/>
    <row r="32422" ht="18.75" customHeight="1" thickBot="1"/>
    <row r="32424" ht="18.75" customHeight="1" thickBot="1"/>
    <row r="32426" ht="18.75" customHeight="1" thickBot="1"/>
    <row r="32428" ht="18.75" customHeight="1" thickBot="1"/>
    <row r="32430" ht="18.75" customHeight="1" thickBot="1"/>
    <row r="32432" ht="18.75" customHeight="1" thickBot="1"/>
    <row r="32434" ht="18.75" customHeight="1" thickBot="1"/>
    <row r="32436" ht="18.75" customHeight="1" thickBot="1"/>
    <row r="32438" ht="18.75" customHeight="1" thickBot="1"/>
    <row r="32440" ht="18.75" customHeight="1" thickBot="1"/>
    <row r="32442" ht="18.75" customHeight="1" thickBot="1"/>
    <row r="32444" ht="18.75" customHeight="1" thickBot="1"/>
    <row r="32446" ht="18.75" customHeight="1" thickBot="1"/>
    <row r="32448" ht="18.75" customHeight="1" thickBot="1"/>
    <row r="32450" ht="18.75" customHeight="1" thickBot="1"/>
    <row r="32452" ht="18.75" customHeight="1" thickBot="1"/>
    <row r="32454" ht="18.75" customHeight="1" thickBot="1"/>
    <row r="32456" ht="18.75" customHeight="1" thickBot="1"/>
    <row r="32458" ht="18.75" customHeight="1" thickBot="1"/>
    <row r="32460" ht="18.75" customHeight="1" thickBot="1"/>
    <row r="32462" ht="18.75" customHeight="1" thickBot="1"/>
    <row r="32464" ht="18.75" customHeight="1" thickBot="1"/>
    <row r="32466" ht="18.75" customHeight="1" thickBot="1"/>
    <row r="32468" ht="18.75" customHeight="1" thickBot="1"/>
    <row r="32470" ht="18.75" customHeight="1" thickBot="1"/>
    <row r="32472" ht="18.75" customHeight="1" thickBot="1"/>
    <row r="32474" ht="18.75" customHeight="1" thickBot="1"/>
    <row r="32476" ht="18.75" customHeight="1" thickBot="1"/>
    <row r="32478" ht="18.75" customHeight="1" thickBot="1"/>
    <row r="32480" ht="18.75" customHeight="1" thickBot="1"/>
    <row r="32482" ht="18.75" customHeight="1" thickBot="1"/>
    <row r="32484" ht="18.75" customHeight="1" thickBot="1"/>
    <row r="32486" ht="18.75" customHeight="1" thickBot="1"/>
    <row r="32488" ht="18.75" customHeight="1" thickBot="1"/>
    <row r="32490" ht="18.75" customHeight="1" thickBot="1"/>
    <row r="32492" ht="18.75" customHeight="1" thickBot="1"/>
    <row r="32494" ht="18.75" customHeight="1" thickBot="1"/>
    <row r="32496" ht="18.75" customHeight="1" thickBot="1"/>
    <row r="32498" ht="18.75" customHeight="1" thickBot="1"/>
    <row r="32500" ht="18.75" customHeight="1" thickBot="1"/>
    <row r="32502" ht="18.75" customHeight="1" thickBot="1"/>
    <row r="32504" ht="18.75" customHeight="1" thickBot="1"/>
    <row r="32506" ht="18.75" customHeight="1" thickBot="1"/>
    <row r="32508" ht="18.75" customHeight="1" thickBot="1"/>
    <row r="32510" ht="18.75" customHeight="1" thickBot="1"/>
    <row r="32512" ht="18.75" customHeight="1" thickBot="1"/>
    <row r="32514" ht="18.75" customHeight="1" thickBot="1"/>
    <row r="32516" ht="18.75" customHeight="1" thickBot="1"/>
    <row r="32518" ht="18.75" customHeight="1" thickBot="1"/>
    <row r="32520" ht="18.75" customHeight="1" thickBot="1"/>
    <row r="32522" ht="18.75" customHeight="1" thickBot="1"/>
    <row r="32524" ht="18.75" customHeight="1" thickBot="1"/>
    <row r="32526" ht="18.75" customHeight="1" thickBot="1"/>
    <row r="32528" ht="18.75" customHeight="1" thickBot="1"/>
    <row r="32530" ht="18.75" customHeight="1" thickBot="1"/>
    <row r="32532" ht="18.75" customHeight="1" thickBot="1"/>
    <row r="32534" ht="18.75" customHeight="1" thickBot="1"/>
    <row r="32536" ht="18.75" customHeight="1" thickBot="1"/>
    <row r="32538" ht="18.75" customHeight="1" thickBot="1"/>
    <row r="32540" ht="18.75" customHeight="1" thickBot="1"/>
    <row r="32542" ht="18.75" customHeight="1" thickBot="1"/>
    <row r="32544" ht="18.75" customHeight="1" thickBot="1"/>
    <row r="32546" ht="18.75" customHeight="1" thickBot="1"/>
    <row r="32548" ht="18.75" customHeight="1" thickBot="1"/>
    <row r="32550" ht="18.75" customHeight="1" thickBot="1"/>
    <row r="32552" ht="18.75" customHeight="1" thickBot="1"/>
    <row r="32554" ht="18.75" customHeight="1" thickBot="1"/>
    <row r="32556" ht="18.75" customHeight="1" thickBot="1"/>
    <row r="32558" ht="18.75" customHeight="1" thickBot="1"/>
    <row r="32560" ht="18.75" customHeight="1" thickBot="1"/>
    <row r="32562" ht="18.75" customHeight="1" thickBot="1"/>
    <row r="32564" ht="18.75" customHeight="1" thickBot="1"/>
    <row r="32566" ht="18.75" customHeight="1" thickBot="1"/>
    <row r="32568" ht="18.75" customHeight="1" thickBot="1"/>
    <row r="32570" ht="18.75" customHeight="1" thickBot="1"/>
    <row r="32572" ht="18.75" customHeight="1" thickBot="1"/>
    <row r="32574" ht="18.75" customHeight="1" thickBot="1"/>
    <row r="32576" ht="18.75" customHeight="1" thickBot="1"/>
    <row r="32578" ht="18.75" customHeight="1" thickBot="1"/>
    <row r="32580" ht="18.75" customHeight="1" thickBot="1"/>
    <row r="32582" ht="18.75" customHeight="1" thickBot="1"/>
    <row r="32584" ht="18.75" customHeight="1" thickBot="1"/>
    <row r="32586" ht="18.75" customHeight="1" thickBot="1"/>
    <row r="32588" ht="18.75" customHeight="1" thickBot="1"/>
    <row r="32590" ht="18.75" customHeight="1" thickBot="1"/>
    <row r="32592" ht="18.75" customHeight="1" thickBot="1"/>
    <row r="32594" ht="18.75" customHeight="1" thickBot="1"/>
    <row r="32596" ht="18.75" customHeight="1" thickBot="1"/>
    <row r="32598" ht="18.75" customHeight="1" thickBot="1"/>
    <row r="32600" ht="18.75" customHeight="1" thickBot="1"/>
    <row r="32602" ht="18.75" customHeight="1" thickBot="1"/>
    <row r="32604" ht="18.75" customHeight="1" thickBot="1"/>
    <row r="32606" ht="18.75" customHeight="1" thickBot="1"/>
    <row r="32608" ht="18.75" customHeight="1" thickBot="1"/>
    <row r="32610" ht="18.75" customHeight="1" thickBot="1"/>
    <row r="32612" ht="18.75" customHeight="1" thickBot="1"/>
    <row r="32614" ht="18.75" customHeight="1" thickBot="1"/>
    <row r="32616" ht="18.75" customHeight="1" thickBot="1"/>
    <row r="32618" ht="18.75" customHeight="1" thickBot="1"/>
    <row r="32620" ht="18.75" customHeight="1" thickBot="1"/>
    <row r="32622" ht="18.75" customHeight="1" thickBot="1"/>
    <row r="32624" ht="18.75" customHeight="1" thickBot="1"/>
    <row r="32626" ht="18.75" customHeight="1" thickBot="1"/>
    <row r="32628" ht="18.75" customHeight="1" thickBot="1"/>
    <row r="32630" ht="18.75" customHeight="1" thickBot="1"/>
    <row r="32632" ht="18.75" customHeight="1" thickBot="1"/>
    <row r="32634" ht="18.75" customHeight="1" thickBot="1"/>
    <row r="32636" ht="18.75" customHeight="1" thickBot="1"/>
    <row r="32638" ht="18.75" customHeight="1" thickBot="1"/>
    <row r="32640" ht="18.75" customHeight="1" thickBot="1"/>
    <row r="32642" ht="18.75" customHeight="1" thickBot="1"/>
    <row r="32644" ht="18.75" customHeight="1" thickBot="1"/>
    <row r="32646" ht="18.75" customHeight="1" thickBot="1"/>
    <row r="32648" ht="18.75" customHeight="1" thickBot="1"/>
    <row r="32650" ht="18.75" customHeight="1" thickBot="1"/>
    <row r="32652" ht="18.75" customHeight="1" thickBot="1"/>
    <row r="32654" ht="18.75" customHeight="1" thickBot="1"/>
    <row r="32656" ht="18.75" customHeight="1" thickBot="1"/>
    <row r="32658" ht="18.75" customHeight="1" thickBot="1"/>
    <row r="32660" ht="18.75" customHeight="1" thickBot="1"/>
    <row r="32662" ht="18.75" customHeight="1" thickBot="1"/>
    <row r="32664" ht="18.75" customHeight="1" thickBot="1"/>
    <row r="32666" ht="18.75" customHeight="1" thickBot="1"/>
    <row r="32668" ht="18.75" customHeight="1" thickBot="1"/>
    <row r="32670" ht="18.75" customHeight="1" thickBot="1"/>
    <row r="32672" ht="18.75" customHeight="1" thickBot="1"/>
    <row r="32674" ht="18.75" customHeight="1" thickBot="1"/>
    <row r="32676" ht="18.75" customHeight="1" thickBot="1"/>
    <row r="32678" ht="18.75" customHeight="1" thickBot="1"/>
    <row r="32680" ht="18.75" customHeight="1" thickBot="1"/>
    <row r="32682" ht="18.75" customHeight="1" thickBot="1"/>
    <row r="32684" ht="18.75" customHeight="1" thickBot="1"/>
    <row r="32686" ht="18.75" customHeight="1" thickBot="1"/>
    <row r="32688" ht="18.75" customHeight="1" thickBot="1"/>
    <row r="32690" ht="18.75" customHeight="1" thickBot="1"/>
    <row r="32692" ht="18.75" customHeight="1" thickBot="1"/>
    <row r="32694" ht="18.75" customHeight="1" thickBot="1"/>
    <row r="32696" ht="18.75" customHeight="1" thickBot="1"/>
    <row r="32698" ht="18.75" customHeight="1" thickBot="1"/>
    <row r="32700" ht="18.75" customHeight="1" thickBot="1"/>
    <row r="32702" ht="18.75" customHeight="1" thickBot="1"/>
    <row r="32704" ht="18.75" customHeight="1" thickBot="1"/>
    <row r="32706" ht="18.75" customHeight="1" thickBot="1"/>
    <row r="32708" ht="18.75" customHeight="1" thickBot="1"/>
    <row r="32710" ht="18.75" customHeight="1" thickBot="1"/>
    <row r="32712" ht="18.75" customHeight="1" thickBot="1"/>
    <row r="32714" ht="18.75" customHeight="1" thickBot="1"/>
    <row r="32716" ht="18.75" customHeight="1" thickBot="1"/>
    <row r="32718" ht="18.75" customHeight="1" thickBot="1"/>
    <row r="32720" ht="18.75" customHeight="1" thickBot="1"/>
    <row r="32722" ht="18.75" customHeight="1" thickBot="1"/>
    <row r="32724" ht="18.75" customHeight="1" thickBot="1"/>
    <row r="32726" ht="18.75" customHeight="1" thickBot="1"/>
    <row r="32728" ht="18.75" customHeight="1" thickBot="1"/>
    <row r="32730" ht="18.75" customHeight="1" thickBot="1"/>
    <row r="32732" ht="18.75" customHeight="1" thickBot="1"/>
    <row r="32734" ht="18.75" customHeight="1" thickBot="1"/>
    <row r="32736" ht="18.75" customHeight="1" thickBot="1"/>
    <row r="32738" ht="18.75" customHeight="1" thickBot="1"/>
    <row r="32740" ht="18.75" customHeight="1" thickBot="1"/>
    <row r="32742" ht="18.75" customHeight="1" thickBot="1"/>
    <row r="32744" ht="18.75" customHeight="1" thickBot="1"/>
    <row r="32746" ht="18.75" customHeight="1" thickBot="1"/>
    <row r="32748" ht="18.75" customHeight="1" thickBot="1"/>
    <row r="32750" ht="18.75" customHeight="1" thickBot="1"/>
    <row r="32752" ht="18.75" customHeight="1" thickBot="1"/>
    <row r="32754" ht="18.75" customHeight="1" thickBot="1"/>
    <row r="32756" ht="18.75" customHeight="1" thickBot="1"/>
    <row r="32758" ht="18.75" customHeight="1" thickBot="1"/>
    <row r="32760" ht="18.75" customHeight="1" thickBot="1"/>
    <row r="32762" ht="18.75" customHeight="1" thickBot="1"/>
    <row r="32764" ht="18.75" customHeight="1" thickBot="1"/>
    <row r="32766" ht="18.75" customHeight="1" thickBot="1"/>
    <row r="32768" ht="18.75" customHeight="1" thickBot="1"/>
    <row r="32770" ht="18.75" customHeight="1" thickBot="1"/>
    <row r="32772" ht="18.75" customHeight="1" thickBot="1"/>
    <row r="32774" ht="18.75" customHeight="1" thickBot="1"/>
    <row r="32776" ht="18.75" customHeight="1" thickBot="1"/>
    <row r="32778" ht="18.75" customHeight="1" thickBot="1"/>
    <row r="32780" ht="18.75" customHeight="1" thickBot="1"/>
    <row r="32782" ht="18.75" customHeight="1" thickBot="1"/>
    <row r="32784" ht="18.75" customHeight="1" thickBot="1"/>
    <row r="32786" ht="18.75" customHeight="1" thickBot="1"/>
    <row r="32788" ht="18.75" customHeight="1" thickBot="1"/>
    <row r="32790" ht="18.75" customHeight="1" thickBot="1"/>
    <row r="32792" ht="18.75" customHeight="1" thickBot="1"/>
    <row r="32794" ht="18.75" customHeight="1" thickBot="1"/>
    <row r="32796" ht="18.75" customHeight="1" thickBot="1"/>
    <row r="32798" ht="18.75" customHeight="1" thickBot="1"/>
    <row r="32800" ht="18.75" customHeight="1" thickBot="1"/>
    <row r="32802" ht="18.75" customHeight="1" thickBot="1"/>
    <row r="32804" ht="18.75" customHeight="1" thickBot="1"/>
    <row r="32806" ht="18.75" customHeight="1" thickBot="1"/>
    <row r="32808" ht="18.75" customHeight="1" thickBot="1"/>
    <row r="32810" ht="18.75" customHeight="1" thickBot="1"/>
    <row r="32812" ht="18.75" customHeight="1" thickBot="1"/>
    <row r="32814" ht="18.75" customHeight="1" thickBot="1"/>
    <row r="32816" ht="18.75" customHeight="1" thickBot="1"/>
    <row r="32818" ht="18.75" customHeight="1" thickBot="1"/>
    <row r="32820" ht="18.75" customHeight="1" thickBot="1"/>
    <row r="32822" ht="18.75" customHeight="1" thickBot="1"/>
    <row r="32824" ht="18.75" customHeight="1" thickBot="1"/>
    <row r="32826" ht="18.75" customHeight="1" thickBot="1"/>
    <row r="32828" ht="18.75" customHeight="1" thickBot="1"/>
    <row r="32830" ht="18.75" customHeight="1" thickBot="1"/>
    <row r="32832" ht="18.75" customHeight="1" thickBot="1"/>
    <row r="32834" ht="18.75" customHeight="1" thickBot="1"/>
    <row r="32836" ht="18.75" customHeight="1" thickBot="1"/>
    <row r="32838" ht="18.75" customHeight="1" thickBot="1"/>
    <row r="32840" ht="18.75" customHeight="1" thickBot="1"/>
    <row r="32842" ht="18.75" customHeight="1" thickBot="1"/>
    <row r="32844" ht="18.75" customHeight="1" thickBot="1"/>
    <row r="32846" ht="18.75" customHeight="1" thickBot="1"/>
    <row r="32848" ht="18.75" customHeight="1" thickBot="1"/>
    <row r="32850" ht="18.75" customHeight="1" thickBot="1"/>
    <row r="32852" ht="18.75" customHeight="1" thickBot="1"/>
    <row r="32854" ht="18.75" customHeight="1" thickBot="1"/>
    <row r="32856" ht="18.75" customHeight="1" thickBot="1"/>
    <row r="32858" ht="18.75" customHeight="1" thickBot="1"/>
    <row r="32860" ht="18.75" customHeight="1" thickBot="1"/>
    <row r="32862" ht="18.75" customHeight="1" thickBot="1"/>
    <row r="32864" ht="18.75" customHeight="1" thickBot="1"/>
    <row r="32866" ht="18.75" customHeight="1" thickBot="1"/>
    <row r="32868" ht="18.75" customHeight="1" thickBot="1"/>
    <row r="32870" ht="18.75" customHeight="1" thickBot="1"/>
    <row r="32872" ht="18.75" customHeight="1" thickBot="1"/>
    <row r="32874" ht="18.75" customHeight="1" thickBot="1"/>
    <row r="32876" ht="18.75" customHeight="1" thickBot="1"/>
    <row r="32878" ht="18.75" customHeight="1" thickBot="1"/>
    <row r="32880" ht="18.75" customHeight="1" thickBot="1"/>
    <row r="32882" ht="18.75" customHeight="1" thickBot="1"/>
    <row r="32884" ht="18.75" customHeight="1" thickBot="1"/>
    <row r="32886" ht="18.75" customHeight="1" thickBot="1"/>
    <row r="32888" ht="18.75" customHeight="1" thickBot="1"/>
    <row r="32890" ht="18.75" customHeight="1" thickBot="1"/>
    <row r="32892" ht="18.75" customHeight="1" thickBot="1"/>
    <row r="32894" ht="18.75" customHeight="1" thickBot="1"/>
    <row r="32896" ht="18.75" customHeight="1" thickBot="1"/>
    <row r="32898" ht="18.75" customHeight="1" thickBot="1"/>
    <row r="32900" ht="18.75" customHeight="1" thickBot="1"/>
    <row r="32902" ht="18.75" customHeight="1" thickBot="1"/>
    <row r="32904" ht="18.75" customHeight="1" thickBot="1"/>
    <row r="32906" ht="18.75" customHeight="1" thickBot="1"/>
    <row r="32908" ht="18.75" customHeight="1" thickBot="1"/>
    <row r="32910" ht="18.75" customHeight="1" thickBot="1"/>
    <row r="32912" ht="18.75" customHeight="1" thickBot="1"/>
    <row r="32914" ht="18.75" customHeight="1" thickBot="1"/>
    <row r="32916" ht="18.75" customHeight="1" thickBot="1"/>
    <row r="32918" ht="18.75" customHeight="1" thickBot="1"/>
    <row r="32920" ht="18.75" customHeight="1" thickBot="1"/>
    <row r="32922" ht="18.75" customHeight="1" thickBot="1"/>
    <row r="32924" ht="18.75" customHeight="1" thickBot="1"/>
    <row r="32926" ht="18.75" customHeight="1" thickBot="1"/>
    <row r="32928" ht="18.75" customHeight="1" thickBot="1"/>
    <row r="32930" ht="18.75" customHeight="1" thickBot="1"/>
    <row r="32932" ht="18.75" customHeight="1" thickBot="1"/>
    <row r="32934" ht="18.75" customHeight="1" thickBot="1"/>
    <row r="32936" ht="18.75" customHeight="1" thickBot="1"/>
    <row r="32938" ht="18.75" customHeight="1" thickBot="1"/>
    <row r="32940" ht="18.75" customHeight="1" thickBot="1"/>
    <row r="32942" ht="18.75" customHeight="1" thickBot="1"/>
    <row r="32944" ht="18.75" customHeight="1" thickBot="1"/>
    <row r="32946" ht="18.75" customHeight="1" thickBot="1"/>
    <row r="32948" ht="18.75" customHeight="1" thickBot="1"/>
    <row r="32950" ht="18.75" customHeight="1" thickBot="1"/>
    <row r="32952" ht="18.75" customHeight="1" thickBot="1"/>
    <row r="32954" ht="18.75" customHeight="1" thickBot="1"/>
    <row r="32956" ht="18.75" customHeight="1" thickBot="1"/>
    <row r="32958" ht="18.75" customHeight="1" thickBot="1"/>
    <row r="32960" ht="18.75" customHeight="1" thickBot="1"/>
    <row r="32962" ht="18.75" customHeight="1" thickBot="1"/>
    <row r="32964" ht="18.75" customHeight="1" thickBot="1"/>
    <row r="32966" ht="18.75" customHeight="1" thickBot="1"/>
    <row r="32968" ht="18.75" customHeight="1" thickBot="1"/>
    <row r="32970" ht="18.75" customHeight="1" thickBot="1"/>
    <row r="32972" ht="18.75" customHeight="1" thickBot="1"/>
    <row r="32974" ht="18.75" customHeight="1" thickBot="1"/>
    <row r="32976" ht="18.75" customHeight="1" thickBot="1"/>
    <row r="32978" ht="18.75" customHeight="1" thickBot="1"/>
    <row r="32980" ht="18.75" customHeight="1" thickBot="1"/>
    <row r="32982" ht="18.75" customHeight="1" thickBot="1"/>
    <row r="32984" ht="18.75" customHeight="1" thickBot="1"/>
    <row r="32986" ht="18.75" customHeight="1" thickBot="1"/>
    <row r="32988" ht="18.75" customHeight="1" thickBot="1"/>
    <row r="32990" ht="18.75" customHeight="1" thickBot="1"/>
    <row r="32992" ht="18.75" customHeight="1" thickBot="1"/>
    <row r="32994" ht="18.75" customHeight="1" thickBot="1"/>
    <row r="32996" ht="18.75" customHeight="1" thickBot="1"/>
    <row r="32998" ht="18.75" customHeight="1" thickBot="1"/>
    <row r="33000" ht="18.75" customHeight="1" thickBot="1"/>
    <row r="33002" ht="18.75" customHeight="1" thickBot="1"/>
    <row r="33004" ht="18.75" customHeight="1" thickBot="1"/>
    <row r="33006" ht="18.75" customHeight="1" thickBot="1"/>
    <row r="33008" ht="18.75" customHeight="1" thickBot="1"/>
    <row r="33010" ht="18.75" customHeight="1" thickBot="1"/>
    <row r="33012" ht="18.75" customHeight="1" thickBot="1"/>
    <row r="33014" ht="18.75" customHeight="1" thickBot="1"/>
    <row r="33016" ht="18.75" customHeight="1" thickBot="1"/>
    <row r="33018" ht="18.75" customHeight="1" thickBot="1"/>
    <row r="33020" ht="18.75" customHeight="1" thickBot="1"/>
    <row r="33022" ht="18.75" customHeight="1" thickBot="1"/>
    <row r="33024" ht="18.75" customHeight="1" thickBot="1"/>
    <row r="33026" ht="18.75" customHeight="1" thickBot="1"/>
    <row r="33028" ht="18.75" customHeight="1" thickBot="1"/>
    <row r="33030" ht="18.75" customHeight="1" thickBot="1"/>
    <row r="33032" ht="18.75" customHeight="1" thickBot="1"/>
    <row r="33034" ht="18.75" customHeight="1" thickBot="1"/>
    <row r="33036" ht="18.75" customHeight="1" thickBot="1"/>
    <row r="33038" ht="18.75" customHeight="1" thickBot="1"/>
    <row r="33040" ht="18.75" customHeight="1" thickBot="1"/>
    <row r="33042" ht="18.75" customHeight="1" thickBot="1"/>
    <row r="33044" ht="18.75" customHeight="1" thickBot="1"/>
    <row r="33046" ht="18.75" customHeight="1" thickBot="1"/>
    <row r="33048" ht="18.75" customHeight="1" thickBot="1"/>
    <row r="33050" ht="18.75" customHeight="1" thickBot="1"/>
    <row r="33052" ht="18.75" customHeight="1" thickBot="1"/>
    <row r="33054" ht="18.75" customHeight="1" thickBot="1"/>
    <row r="33056" ht="18.75" customHeight="1" thickBot="1"/>
    <row r="33058" ht="18.75" customHeight="1" thickBot="1"/>
    <row r="33060" ht="18.75" customHeight="1" thickBot="1"/>
    <row r="33062" ht="18.75" customHeight="1" thickBot="1"/>
    <row r="33064" ht="18.75" customHeight="1" thickBot="1"/>
    <row r="33066" ht="18.75" customHeight="1" thickBot="1"/>
    <row r="33068" ht="18.75" customHeight="1" thickBot="1"/>
    <row r="33070" ht="18.75" customHeight="1" thickBot="1"/>
    <row r="33072" ht="18.75" customHeight="1" thickBot="1"/>
    <row r="33074" ht="18.75" customHeight="1" thickBot="1"/>
    <row r="33076" ht="18.75" customHeight="1" thickBot="1"/>
    <row r="33078" ht="18.75" customHeight="1" thickBot="1"/>
    <row r="33080" ht="18.75" customHeight="1" thickBot="1"/>
    <row r="33082" ht="18.75" customHeight="1" thickBot="1"/>
    <row r="33084" ht="18.75" customHeight="1" thickBot="1"/>
    <row r="33086" ht="18.75" customHeight="1" thickBot="1"/>
    <row r="33088" ht="18.75" customHeight="1" thickBot="1"/>
    <row r="33090" ht="18.75" customHeight="1" thickBot="1"/>
    <row r="33092" ht="18.75" customHeight="1" thickBot="1"/>
    <row r="33094" ht="18.75" customHeight="1" thickBot="1"/>
    <row r="33096" ht="18.75" customHeight="1" thickBot="1"/>
    <row r="33098" ht="18.75" customHeight="1" thickBot="1"/>
    <row r="33100" ht="18.75" customHeight="1" thickBot="1"/>
    <row r="33102" ht="18.75" customHeight="1" thickBot="1"/>
    <row r="33104" ht="18.75" customHeight="1" thickBot="1"/>
    <row r="33106" ht="18.75" customHeight="1" thickBot="1"/>
    <row r="33108" ht="18.75" customHeight="1" thickBot="1"/>
    <row r="33110" ht="18.75" customHeight="1" thickBot="1"/>
    <row r="33112" ht="18.75" customHeight="1" thickBot="1"/>
    <row r="33114" ht="18.75" customHeight="1" thickBot="1"/>
    <row r="33116" ht="18.75" customHeight="1" thickBot="1"/>
    <row r="33118" ht="18.75" customHeight="1" thickBot="1"/>
    <row r="33120" ht="18.75" customHeight="1" thickBot="1"/>
    <row r="33122" ht="18.75" customHeight="1" thickBot="1"/>
    <row r="33124" ht="18.75" customHeight="1" thickBot="1"/>
    <row r="33126" ht="18.75" customHeight="1" thickBot="1"/>
    <row r="33128" ht="18.75" customHeight="1" thickBot="1"/>
    <row r="33130" ht="18.75" customHeight="1" thickBot="1"/>
    <row r="33132" ht="18.75" customHeight="1" thickBot="1"/>
    <row r="33134" ht="18.75" customHeight="1" thickBot="1"/>
    <row r="33136" ht="18.75" customHeight="1" thickBot="1"/>
    <row r="33138" ht="18.75" customHeight="1" thickBot="1"/>
    <row r="33140" ht="18.75" customHeight="1" thickBot="1"/>
    <row r="33142" ht="18.75" customHeight="1" thickBot="1"/>
    <row r="33144" ht="18.75" customHeight="1" thickBot="1"/>
    <row r="33146" ht="18.75" customHeight="1" thickBot="1"/>
    <row r="33148" ht="18.75" customHeight="1" thickBot="1"/>
    <row r="33150" ht="18.75" customHeight="1" thickBot="1"/>
    <row r="33152" ht="18.75" customHeight="1" thickBot="1"/>
    <row r="33154" ht="18.75" customHeight="1" thickBot="1"/>
    <row r="33156" ht="18.75" customHeight="1" thickBot="1"/>
    <row r="33158" ht="18.75" customHeight="1" thickBot="1"/>
    <row r="33160" ht="18.75" customHeight="1" thickBot="1"/>
    <row r="33162" ht="18.75" customHeight="1" thickBot="1"/>
    <row r="33164" ht="18.75" customHeight="1" thickBot="1"/>
    <row r="33166" ht="18.75" customHeight="1" thickBot="1"/>
    <row r="33168" ht="18.75" customHeight="1" thickBot="1"/>
    <row r="33170" ht="18.75" customHeight="1" thickBot="1"/>
    <row r="33172" ht="18.75" customHeight="1" thickBot="1"/>
    <row r="33174" ht="18.75" customHeight="1" thickBot="1"/>
    <row r="33176" ht="18.75" customHeight="1" thickBot="1"/>
    <row r="33178" ht="18.75" customHeight="1" thickBot="1"/>
    <row r="33180" ht="18.75" customHeight="1" thickBot="1"/>
    <row r="33182" ht="18.75" customHeight="1" thickBot="1"/>
    <row r="33184" ht="18.75" customHeight="1" thickBot="1"/>
    <row r="33186" ht="18.75" customHeight="1" thickBot="1"/>
    <row r="33188" ht="18.75" customHeight="1" thickBot="1"/>
    <row r="33190" ht="18.75" customHeight="1" thickBot="1"/>
    <row r="33192" ht="18.75" customHeight="1" thickBot="1"/>
    <row r="33194" ht="18.75" customHeight="1" thickBot="1"/>
    <row r="33196" ht="18.75" customHeight="1" thickBot="1"/>
    <row r="33198" ht="18.75" customHeight="1" thickBot="1"/>
    <row r="33200" ht="18.75" customHeight="1" thickBot="1"/>
    <row r="33202" ht="18.75" customHeight="1" thickBot="1"/>
    <row r="33204" ht="18.75" customHeight="1" thickBot="1"/>
    <row r="33206" ht="18.75" customHeight="1" thickBot="1"/>
    <row r="33208" ht="18.75" customHeight="1" thickBot="1"/>
    <row r="33210" ht="18.75" customHeight="1" thickBot="1"/>
    <row r="33212" ht="18.75" customHeight="1" thickBot="1"/>
    <row r="33214" ht="18.75" customHeight="1" thickBot="1"/>
    <row r="33216" ht="18.75" customHeight="1" thickBot="1"/>
    <row r="33218" ht="18.75" customHeight="1" thickBot="1"/>
    <row r="33220" ht="18.75" customHeight="1" thickBot="1"/>
    <row r="33222" ht="18.75" customHeight="1" thickBot="1"/>
    <row r="33224" ht="18.75" customHeight="1" thickBot="1"/>
    <row r="33226" ht="18.75" customHeight="1" thickBot="1"/>
    <row r="33228" ht="18.75" customHeight="1" thickBot="1"/>
    <row r="33230" ht="18.75" customHeight="1" thickBot="1"/>
    <row r="33232" ht="18.75" customHeight="1" thickBot="1"/>
    <row r="33234" ht="18.75" customHeight="1" thickBot="1"/>
    <row r="33236" ht="18.75" customHeight="1" thickBot="1"/>
    <row r="33238" ht="18.75" customHeight="1" thickBot="1"/>
    <row r="33240" ht="18.75" customHeight="1" thickBot="1"/>
    <row r="33242" ht="18.75" customHeight="1" thickBot="1"/>
    <row r="33244" ht="18.75" customHeight="1" thickBot="1"/>
    <row r="33246" ht="18.75" customHeight="1" thickBot="1"/>
    <row r="33248" ht="18.75" customHeight="1" thickBot="1"/>
    <row r="33250" ht="18.75" customHeight="1" thickBot="1"/>
    <row r="33252" ht="18.75" customHeight="1" thickBot="1"/>
    <row r="33254" ht="18.75" customHeight="1" thickBot="1"/>
    <row r="33256" ht="18.75" customHeight="1" thickBot="1"/>
    <row r="33258" ht="18.75" customHeight="1" thickBot="1"/>
    <row r="33260" ht="18.75" customHeight="1" thickBot="1"/>
    <row r="33262" ht="18.75" customHeight="1" thickBot="1"/>
    <row r="33264" ht="18.75" customHeight="1" thickBot="1"/>
    <row r="33266" ht="18.75" customHeight="1" thickBot="1"/>
    <row r="33268" ht="18.75" customHeight="1" thickBot="1"/>
    <row r="33270" ht="18.75" customHeight="1" thickBot="1"/>
    <row r="33272" ht="18.75" customHeight="1" thickBot="1"/>
    <row r="33274" ht="18.75" customHeight="1" thickBot="1"/>
    <row r="33276" ht="18.75" customHeight="1" thickBot="1"/>
    <row r="33278" ht="18.75" customHeight="1" thickBot="1"/>
    <row r="33280" ht="18.75" customHeight="1" thickBot="1"/>
    <row r="33282" ht="18.75" customHeight="1" thickBot="1"/>
    <row r="33284" ht="18.75" customHeight="1" thickBot="1"/>
    <row r="33286" ht="18.75" customHeight="1" thickBot="1"/>
    <row r="33288" ht="18.75" customHeight="1" thickBot="1"/>
    <row r="33290" ht="18.75" customHeight="1" thickBot="1"/>
    <row r="33292" ht="18.75" customHeight="1" thickBot="1"/>
    <row r="33294" ht="18.75" customHeight="1" thickBot="1"/>
    <row r="33296" ht="18.75" customHeight="1" thickBot="1"/>
    <row r="33298" ht="18.75" customHeight="1" thickBot="1"/>
    <row r="33300" ht="18.75" customHeight="1" thickBot="1"/>
    <row r="33302" ht="18.75" customHeight="1" thickBot="1"/>
    <row r="33304" ht="18.75" customHeight="1" thickBot="1"/>
    <row r="33306" ht="18.75" customHeight="1" thickBot="1"/>
    <row r="33308" ht="18.75" customHeight="1" thickBot="1"/>
    <row r="33310" ht="18.75" customHeight="1" thickBot="1"/>
    <row r="33312" ht="18.75" customHeight="1" thickBot="1"/>
    <row r="33314" ht="18.75" customHeight="1" thickBot="1"/>
    <row r="33316" ht="18.75" customHeight="1" thickBot="1"/>
    <row r="33318" ht="18.75" customHeight="1" thickBot="1"/>
    <row r="33320" ht="18.75" customHeight="1" thickBot="1"/>
    <row r="33322" ht="18.75" customHeight="1" thickBot="1"/>
    <row r="33324" ht="18.75" customHeight="1" thickBot="1"/>
    <row r="33326" ht="18.75" customHeight="1" thickBot="1"/>
    <row r="33328" ht="18.75" customHeight="1" thickBot="1"/>
    <row r="33330" ht="18.75" customHeight="1" thickBot="1"/>
    <row r="33332" ht="18.75" customHeight="1" thickBot="1"/>
    <row r="33334" ht="18.75" customHeight="1" thickBot="1"/>
    <row r="33336" ht="18.75" customHeight="1" thickBot="1"/>
    <row r="33338" ht="18.75" customHeight="1" thickBot="1"/>
    <row r="33340" ht="18.75" customHeight="1" thickBot="1"/>
    <row r="33342" ht="18.75" customHeight="1" thickBot="1"/>
    <row r="33344" ht="18.75" customHeight="1" thickBot="1"/>
    <row r="33346" ht="18.75" customHeight="1" thickBot="1"/>
    <row r="33348" ht="18.75" customHeight="1" thickBot="1"/>
    <row r="33350" ht="18.75" customHeight="1" thickBot="1"/>
    <row r="33352" ht="18.75" customHeight="1" thickBot="1"/>
    <row r="33354" ht="18.75" customHeight="1" thickBot="1"/>
    <row r="33356" ht="18.75" customHeight="1" thickBot="1"/>
    <row r="33358" ht="18.75" customHeight="1" thickBot="1"/>
    <row r="33360" ht="18.75" customHeight="1" thickBot="1"/>
    <row r="33362" ht="18.75" customHeight="1" thickBot="1"/>
    <row r="33364" ht="18.75" customHeight="1" thickBot="1"/>
    <row r="33366" ht="18.75" customHeight="1" thickBot="1"/>
    <row r="33368" ht="18.75" customHeight="1" thickBot="1"/>
    <row r="33370" ht="18.75" customHeight="1" thickBot="1"/>
    <row r="33372" ht="18.75" customHeight="1" thickBot="1"/>
    <row r="33374" ht="18.75" customHeight="1" thickBot="1"/>
    <row r="33376" ht="18.75" customHeight="1" thickBot="1"/>
    <row r="33378" ht="18.75" customHeight="1" thickBot="1"/>
    <row r="33380" ht="18.75" customHeight="1" thickBot="1"/>
    <row r="33382" ht="18.75" customHeight="1" thickBot="1"/>
    <row r="33384" ht="18.75" customHeight="1" thickBot="1"/>
    <row r="33386" ht="18.75" customHeight="1" thickBot="1"/>
    <row r="33388" ht="18.75" customHeight="1" thickBot="1"/>
    <row r="33390" ht="18.75" customHeight="1" thickBot="1"/>
    <row r="33392" ht="18.75" customHeight="1" thickBot="1"/>
    <row r="33394" ht="18.75" customHeight="1" thickBot="1"/>
    <row r="33396" ht="18.75" customHeight="1" thickBot="1"/>
    <row r="33398" ht="18.75" customHeight="1" thickBot="1"/>
    <row r="33400" ht="18.75" customHeight="1" thickBot="1"/>
    <row r="33402" ht="18.75" customHeight="1" thickBot="1"/>
    <row r="33404" ht="18.75" customHeight="1" thickBot="1"/>
    <row r="33406" ht="18.75" customHeight="1" thickBot="1"/>
    <row r="33408" ht="18.75" customHeight="1" thickBot="1"/>
    <row r="33410" ht="18.75" customHeight="1" thickBot="1"/>
    <row r="33412" ht="18.75" customHeight="1" thickBot="1"/>
    <row r="33414" ht="18.75" customHeight="1" thickBot="1"/>
    <row r="33416" ht="18.75" customHeight="1" thickBot="1"/>
    <row r="33418" ht="18.75" customHeight="1" thickBot="1"/>
    <row r="33420" ht="18.75" customHeight="1" thickBot="1"/>
    <row r="33422" ht="18.75" customHeight="1" thickBot="1"/>
    <row r="33424" ht="18.75" customHeight="1" thickBot="1"/>
    <row r="33426" ht="18.75" customHeight="1" thickBot="1"/>
    <row r="33428" ht="18.75" customHeight="1" thickBot="1"/>
    <row r="33430" ht="18.75" customHeight="1" thickBot="1"/>
    <row r="33432" ht="18.75" customHeight="1" thickBot="1"/>
    <row r="33434" ht="18.75" customHeight="1" thickBot="1"/>
    <row r="33436" ht="18.75" customHeight="1" thickBot="1"/>
    <row r="33438" ht="18.75" customHeight="1" thickBot="1"/>
    <row r="33440" ht="18.75" customHeight="1" thickBot="1"/>
    <row r="33442" ht="18.75" customHeight="1" thickBot="1"/>
    <row r="33444" ht="18.75" customHeight="1" thickBot="1"/>
    <row r="33446" ht="18.75" customHeight="1" thickBot="1"/>
    <row r="33448" ht="18.75" customHeight="1" thickBot="1"/>
    <row r="33450" ht="18.75" customHeight="1" thickBot="1"/>
    <row r="33452" ht="18.75" customHeight="1" thickBot="1"/>
    <row r="33454" ht="18.75" customHeight="1" thickBot="1"/>
    <row r="33456" ht="18.75" customHeight="1" thickBot="1"/>
    <row r="33458" ht="18.75" customHeight="1" thickBot="1"/>
    <row r="33460" ht="18.75" customHeight="1" thickBot="1"/>
    <row r="33462" ht="18.75" customHeight="1" thickBot="1"/>
    <row r="33464" ht="18.75" customHeight="1" thickBot="1"/>
    <row r="33466" ht="18.75" customHeight="1" thickBot="1"/>
    <row r="33468" ht="18.75" customHeight="1" thickBot="1"/>
    <row r="33470" ht="18.75" customHeight="1" thickBot="1"/>
    <row r="33472" ht="18.75" customHeight="1" thickBot="1"/>
    <row r="33474" ht="18.75" customHeight="1" thickBot="1"/>
    <row r="33476" ht="18.75" customHeight="1" thickBot="1"/>
    <row r="33478" ht="18.75" customHeight="1" thickBot="1"/>
    <row r="33480" ht="18.75" customHeight="1" thickBot="1"/>
    <row r="33482" ht="18.75" customHeight="1" thickBot="1"/>
    <row r="33484" ht="18.75" customHeight="1" thickBot="1"/>
    <row r="33486" ht="18.75" customHeight="1" thickBot="1"/>
    <row r="33488" ht="18.75" customHeight="1" thickBot="1"/>
    <row r="33490" ht="18.75" customHeight="1" thickBot="1"/>
    <row r="33492" ht="18.75" customHeight="1" thickBot="1"/>
    <row r="33494" ht="18.75" customHeight="1" thickBot="1"/>
    <row r="33496" ht="18.75" customHeight="1" thickBot="1"/>
    <row r="33498" ht="18.75" customHeight="1" thickBot="1"/>
    <row r="33500" ht="18.75" customHeight="1" thickBot="1"/>
    <row r="33502" ht="18.75" customHeight="1" thickBot="1"/>
    <row r="33504" ht="18.75" customHeight="1" thickBot="1"/>
    <row r="33506" ht="18.75" customHeight="1" thickBot="1"/>
    <row r="33508" ht="18.75" customHeight="1" thickBot="1"/>
    <row r="33510" ht="18.75" customHeight="1" thickBot="1"/>
    <row r="33512" ht="18.75" customHeight="1" thickBot="1"/>
    <row r="33514" ht="18.75" customHeight="1" thickBot="1"/>
    <row r="33516" ht="18.75" customHeight="1" thickBot="1"/>
    <row r="33518" ht="18.75" customHeight="1" thickBot="1"/>
    <row r="33520" ht="18.75" customHeight="1" thickBot="1"/>
    <row r="33522" ht="18.75" customHeight="1" thickBot="1"/>
    <row r="33524" ht="18.75" customHeight="1" thickBot="1"/>
    <row r="33526" ht="18.75" customHeight="1" thickBot="1"/>
    <row r="33528" ht="18.75" customHeight="1" thickBot="1"/>
    <row r="33530" ht="18.75" customHeight="1" thickBot="1"/>
    <row r="33532" ht="18.75" customHeight="1" thickBot="1"/>
    <row r="33534" ht="18.75" customHeight="1" thickBot="1"/>
    <row r="33536" ht="18.75" customHeight="1" thickBot="1"/>
    <row r="33538" ht="18.75" customHeight="1" thickBot="1"/>
    <row r="33540" ht="18.75" customHeight="1" thickBot="1"/>
    <row r="33542" ht="18.75" customHeight="1" thickBot="1"/>
    <row r="33544" ht="18.75" customHeight="1" thickBot="1"/>
    <row r="33546" ht="18.75" customHeight="1" thickBot="1"/>
    <row r="33548" ht="18.75" customHeight="1" thickBot="1"/>
    <row r="33550" ht="18.75" customHeight="1" thickBot="1"/>
    <row r="33552" ht="18.75" customHeight="1" thickBot="1"/>
    <row r="33554" ht="18.75" customHeight="1" thickBot="1"/>
    <row r="33556" ht="18.75" customHeight="1" thickBot="1"/>
    <row r="33558" ht="18.75" customHeight="1" thickBot="1"/>
    <row r="33560" ht="18.75" customHeight="1" thickBot="1"/>
    <row r="33562" ht="18.75" customHeight="1" thickBot="1"/>
    <row r="33564" ht="18.75" customHeight="1" thickBot="1"/>
    <row r="33566" ht="18.75" customHeight="1" thickBot="1"/>
    <row r="33568" ht="18.75" customHeight="1" thickBot="1"/>
    <row r="33570" ht="18.75" customHeight="1" thickBot="1"/>
    <row r="33572" ht="18.75" customHeight="1" thickBot="1"/>
    <row r="33574" ht="18.75" customHeight="1" thickBot="1"/>
    <row r="33576" ht="18.75" customHeight="1" thickBot="1"/>
    <row r="33578" ht="18.75" customHeight="1" thickBot="1"/>
    <row r="33580" ht="18.75" customHeight="1" thickBot="1"/>
    <row r="33582" ht="18.75" customHeight="1" thickBot="1"/>
    <row r="33584" ht="18.75" customHeight="1" thickBot="1"/>
    <row r="33586" ht="18.75" customHeight="1" thickBot="1"/>
    <row r="33588" ht="18.75" customHeight="1" thickBot="1"/>
    <row r="33590" ht="18.75" customHeight="1" thickBot="1"/>
    <row r="33592" ht="18.75" customHeight="1" thickBot="1"/>
    <row r="33594" ht="18.75" customHeight="1" thickBot="1"/>
    <row r="33596" ht="18.75" customHeight="1" thickBot="1"/>
    <row r="33598" ht="18.75" customHeight="1" thickBot="1"/>
    <row r="33600" ht="18.75" customHeight="1" thickBot="1"/>
    <row r="33602" ht="18.75" customHeight="1" thickBot="1"/>
    <row r="33604" ht="18.75" customHeight="1" thickBot="1"/>
    <row r="33606" ht="18.75" customHeight="1" thickBot="1"/>
    <row r="33608" ht="18.75" customHeight="1" thickBot="1"/>
    <row r="33610" ht="18.75" customHeight="1" thickBot="1"/>
    <row r="33612" ht="18.75" customHeight="1" thickBot="1"/>
    <row r="33614" ht="18.75" customHeight="1" thickBot="1"/>
    <row r="33616" ht="18.75" customHeight="1" thickBot="1"/>
    <row r="33618" ht="18.75" customHeight="1" thickBot="1"/>
    <row r="33620" ht="18.75" customHeight="1" thickBot="1"/>
    <row r="33622" ht="18.75" customHeight="1" thickBot="1"/>
    <row r="33624" ht="18.75" customHeight="1" thickBot="1"/>
    <row r="33626" ht="18.75" customHeight="1" thickBot="1"/>
    <row r="33628" ht="18.75" customHeight="1" thickBot="1"/>
    <row r="33630" ht="18.75" customHeight="1" thickBot="1"/>
    <row r="33632" ht="18.75" customHeight="1" thickBot="1"/>
    <row r="33634" ht="18.75" customHeight="1" thickBot="1"/>
    <row r="33636" ht="18.75" customHeight="1" thickBot="1"/>
    <row r="33638" ht="18.75" customHeight="1" thickBot="1"/>
    <row r="33640" ht="18.75" customHeight="1" thickBot="1"/>
    <row r="33642" ht="18.75" customHeight="1" thickBot="1"/>
    <row r="33644" ht="18.75" customHeight="1" thickBot="1"/>
    <row r="33646" ht="18.75" customHeight="1" thickBot="1"/>
    <row r="33648" ht="18.75" customHeight="1" thickBot="1"/>
    <row r="33650" ht="18.75" customHeight="1" thickBot="1"/>
    <row r="33652" ht="18.75" customHeight="1" thickBot="1"/>
    <row r="33654" ht="18.75" customHeight="1" thickBot="1"/>
    <row r="33656" ht="18.75" customHeight="1" thickBot="1"/>
    <row r="33658" ht="18.75" customHeight="1" thickBot="1"/>
    <row r="33660" ht="18.75" customHeight="1" thickBot="1"/>
    <row r="33662" ht="18.75" customHeight="1" thickBot="1"/>
    <row r="33664" ht="18.75" customHeight="1" thickBot="1"/>
    <row r="33666" ht="18.75" customHeight="1" thickBot="1"/>
    <row r="33668" ht="18.75" customHeight="1" thickBot="1"/>
    <row r="33670" ht="18.75" customHeight="1" thickBot="1"/>
    <row r="33672" ht="18.75" customHeight="1" thickBot="1"/>
    <row r="33674" ht="18.75" customHeight="1" thickBot="1"/>
    <row r="33676" ht="18.75" customHeight="1" thickBot="1"/>
    <row r="33678" ht="18.75" customHeight="1" thickBot="1"/>
    <row r="33680" ht="18.75" customHeight="1" thickBot="1"/>
    <row r="33682" ht="18.75" customHeight="1" thickBot="1"/>
    <row r="33684" ht="18.75" customHeight="1" thickBot="1"/>
    <row r="33686" ht="18.75" customHeight="1" thickBot="1"/>
    <row r="33688" ht="18.75" customHeight="1" thickBot="1"/>
    <row r="33690" ht="18.75" customHeight="1" thickBot="1"/>
    <row r="33692" ht="18.75" customHeight="1" thickBot="1"/>
    <row r="33694" ht="18.75" customHeight="1" thickBot="1"/>
    <row r="33696" ht="18.75" customHeight="1" thickBot="1"/>
    <row r="33698" ht="18.75" customHeight="1" thickBot="1"/>
    <row r="33700" ht="18.75" customHeight="1" thickBot="1"/>
    <row r="33702" ht="18.75" customHeight="1" thickBot="1"/>
    <row r="33704" ht="18.75" customHeight="1" thickBot="1"/>
    <row r="33706" ht="18.75" customHeight="1" thickBot="1"/>
    <row r="33708" ht="18.75" customHeight="1" thickBot="1"/>
    <row r="33710" ht="18.75" customHeight="1" thickBot="1"/>
    <row r="33712" ht="18.75" customHeight="1" thickBot="1"/>
    <row r="33714" ht="18.75" customHeight="1" thickBot="1"/>
    <row r="33716" ht="18.75" customHeight="1" thickBot="1"/>
    <row r="33718" ht="18.75" customHeight="1" thickBot="1"/>
    <row r="33720" ht="18.75" customHeight="1" thickBot="1"/>
    <row r="33722" ht="18.75" customHeight="1" thickBot="1"/>
    <row r="33724" ht="18.75" customHeight="1" thickBot="1"/>
    <row r="33726" ht="18.75" customHeight="1" thickBot="1"/>
    <row r="33728" ht="18.75" customHeight="1" thickBot="1"/>
    <row r="33730" ht="18.75" customHeight="1" thickBot="1"/>
    <row r="33732" ht="18.75" customHeight="1" thickBot="1"/>
    <row r="33734" ht="18.75" customHeight="1" thickBot="1"/>
    <row r="33736" ht="18.75" customHeight="1" thickBot="1"/>
    <row r="33738" ht="18.75" customHeight="1" thickBot="1"/>
    <row r="33740" ht="18.75" customHeight="1" thickBot="1"/>
    <row r="33742" ht="18.75" customHeight="1" thickBot="1"/>
    <row r="33744" ht="18.75" customHeight="1" thickBot="1"/>
    <row r="33746" ht="18.75" customHeight="1" thickBot="1"/>
    <row r="33748" ht="18.75" customHeight="1" thickBot="1"/>
    <row r="33750" ht="18.75" customHeight="1" thickBot="1"/>
    <row r="33752" ht="18.75" customHeight="1" thickBot="1"/>
    <row r="33754" ht="18.75" customHeight="1" thickBot="1"/>
    <row r="33756" ht="18.75" customHeight="1" thickBot="1"/>
    <row r="33758" ht="18.75" customHeight="1" thickBot="1"/>
    <row r="33760" ht="18.75" customHeight="1" thickBot="1"/>
    <row r="33762" ht="18.75" customHeight="1" thickBot="1"/>
    <row r="33764" ht="18.75" customHeight="1" thickBot="1"/>
    <row r="33766" ht="18.75" customHeight="1" thickBot="1"/>
    <row r="33768" ht="18.75" customHeight="1" thickBot="1"/>
    <row r="33770" ht="18.75" customHeight="1" thickBot="1"/>
    <row r="33772" ht="18.75" customHeight="1" thickBot="1"/>
    <row r="33774" ht="18.75" customHeight="1" thickBot="1"/>
    <row r="33776" ht="18.75" customHeight="1" thickBot="1"/>
    <row r="33778" ht="18.75" customHeight="1" thickBot="1"/>
    <row r="33780" ht="18.75" customHeight="1" thickBot="1"/>
    <row r="33782" ht="18.75" customHeight="1" thickBot="1"/>
    <row r="33784" ht="18.75" customHeight="1" thickBot="1"/>
    <row r="33786" ht="18.75" customHeight="1" thickBot="1"/>
    <row r="33788" ht="18.75" customHeight="1" thickBot="1"/>
    <row r="33790" ht="18.75" customHeight="1" thickBot="1"/>
    <row r="33792" ht="18.75" customHeight="1" thickBot="1"/>
    <row r="33794" ht="18.75" customHeight="1" thickBot="1"/>
    <row r="33796" ht="18.75" customHeight="1" thickBot="1"/>
    <row r="33798" ht="18.75" customHeight="1" thickBot="1"/>
    <row r="33800" ht="18.75" customHeight="1" thickBot="1"/>
    <row r="33802" ht="18.75" customHeight="1" thickBot="1"/>
    <row r="33804" ht="18.75" customHeight="1" thickBot="1"/>
    <row r="33806" ht="18.75" customHeight="1" thickBot="1"/>
    <row r="33808" ht="18.75" customHeight="1" thickBot="1"/>
    <row r="33810" ht="18.75" customHeight="1" thickBot="1"/>
    <row r="33812" ht="18.75" customHeight="1" thickBot="1"/>
    <row r="33814" ht="18.75" customHeight="1" thickBot="1"/>
    <row r="33816" ht="18.75" customHeight="1" thickBot="1"/>
    <row r="33818" ht="18.75" customHeight="1" thickBot="1"/>
    <row r="33820" ht="18.75" customHeight="1" thickBot="1"/>
    <row r="33822" ht="18.75" customHeight="1" thickBot="1"/>
    <row r="33824" ht="18.75" customHeight="1" thickBot="1"/>
    <row r="33826" ht="18.75" customHeight="1" thickBot="1"/>
    <row r="33828" ht="18.75" customHeight="1" thickBot="1"/>
    <row r="33830" ht="18.75" customHeight="1" thickBot="1"/>
    <row r="33832" ht="18.75" customHeight="1" thickBot="1"/>
    <row r="33834" ht="18.75" customHeight="1" thickBot="1"/>
    <row r="33836" ht="18.75" customHeight="1" thickBot="1"/>
    <row r="33838" ht="18.75" customHeight="1" thickBot="1"/>
    <row r="33840" ht="18.75" customHeight="1" thickBot="1"/>
    <row r="33842" ht="18.75" customHeight="1" thickBot="1"/>
    <row r="33844" ht="18.75" customHeight="1" thickBot="1"/>
    <row r="33846" ht="18.75" customHeight="1" thickBot="1"/>
    <row r="33848" ht="18.75" customHeight="1" thickBot="1"/>
    <row r="33850" ht="18.75" customHeight="1" thickBot="1"/>
    <row r="33852" ht="18.75" customHeight="1" thickBot="1"/>
    <row r="33854" ht="18.75" customHeight="1" thickBot="1"/>
    <row r="33856" ht="18.75" customHeight="1" thickBot="1"/>
    <row r="33858" ht="18.75" customHeight="1" thickBot="1"/>
    <row r="33860" ht="18.75" customHeight="1" thickBot="1"/>
    <row r="33862" ht="18.75" customHeight="1" thickBot="1"/>
    <row r="33864" ht="18.75" customHeight="1" thickBot="1"/>
    <row r="33866" ht="18.75" customHeight="1" thickBot="1"/>
    <row r="33868" ht="18.75" customHeight="1" thickBot="1"/>
    <row r="33870" ht="18.75" customHeight="1" thickBot="1"/>
    <row r="33872" ht="18.75" customHeight="1" thickBot="1"/>
    <row r="33874" ht="18.75" customHeight="1" thickBot="1"/>
    <row r="33876" ht="18.75" customHeight="1" thickBot="1"/>
    <row r="33878" ht="18.75" customHeight="1" thickBot="1"/>
    <row r="33880" ht="18.75" customHeight="1" thickBot="1"/>
    <row r="33882" ht="18.75" customHeight="1" thickBot="1"/>
    <row r="33884" ht="18.75" customHeight="1" thickBot="1"/>
    <row r="33886" ht="18.75" customHeight="1" thickBot="1"/>
    <row r="33888" ht="18.75" customHeight="1" thickBot="1"/>
    <row r="33890" ht="18.75" customHeight="1" thickBot="1"/>
    <row r="33892" ht="18.75" customHeight="1" thickBot="1"/>
    <row r="33894" ht="18.75" customHeight="1" thickBot="1"/>
    <row r="33896" ht="18.75" customHeight="1" thickBot="1"/>
    <row r="33898" ht="18.75" customHeight="1" thickBot="1"/>
    <row r="33900" ht="18.75" customHeight="1" thickBot="1"/>
    <row r="33902" ht="18.75" customHeight="1" thickBot="1"/>
    <row r="33904" ht="18.75" customHeight="1" thickBot="1"/>
    <row r="33906" ht="18.75" customHeight="1" thickBot="1"/>
    <row r="33908" ht="18.75" customHeight="1" thickBot="1"/>
    <row r="33910" ht="18.75" customHeight="1" thickBot="1"/>
    <row r="33912" ht="18.75" customHeight="1" thickBot="1"/>
    <row r="33914" ht="18.75" customHeight="1" thickBot="1"/>
    <row r="33916" ht="18.75" customHeight="1" thickBot="1"/>
    <row r="33918" ht="18.75" customHeight="1" thickBot="1"/>
    <row r="33920" ht="18.75" customHeight="1" thickBot="1"/>
    <row r="33922" ht="18.75" customHeight="1" thickBot="1"/>
    <row r="33924" ht="18.75" customHeight="1" thickBot="1"/>
    <row r="33926" ht="18.75" customHeight="1" thickBot="1"/>
    <row r="33928" ht="18.75" customHeight="1" thickBot="1"/>
    <row r="33930" ht="18.75" customHeight="1" thickBot="1"/>
    <row r="33932" ht="18.75" customHeight="1" thickBot="1"/>
    <row r="33934" ht="18.75" customHeight="1" thickBot="1"/>
    <row r="33936" ht="18.75" customHeight="1" thickBot="1"/>
    <row r="33938" ht="18.75" customHeight="1" thickBot="1"/>
    <row r="33940" ht="18.75" customHeight="1" thickBot="1"/>
    <row r="33942" ht="18.75" customHeight="1" thickBot="1"/>
    <row r="33944" ht="18.75" customHeight="1" thickBot="1"/>
    <row r="33946" ht="18.75" customHeight="1" thickBot="1"/>
    <row r="33948" ht="18.75" customHeight="1" thickBot="1"/>
    <row r="33950" ht="18.75" customHeight="1" thickBot="1"/>
    <row r="33952" ht="18.75" customHeight="1" thickBot="1"/>
    <row r="33954" ht="18.75" customHeight="1" thickBot="1"/>
    <row r="33956" ht="18.75" customHeight="1" thickBot="1"/>
    <row r="33958" ht="18.75" customHeight="1" thickBot="1"/>
    <row r="33960" ht="18.75" customHeight="1" thickBot="1"/>
    <row r="33962" ht="18.75" customHeight="1" thickBot="1"/>
    <row r="33964" ht="18.75" customHeight="1" thickBot="1"/>
    <row r="33966" ht="18.75" customHeight="1" thickBot="1"/>
    <row r="33968" ht="18.75" customHeight="1" thickBot="1"/>
    <row r="33970" ht="18.75" customHeight="1" thickBot="1"/>
    <row r="33972" ht="18.75" customHeight="1" thickBot="1"/>
    <row r="33974" ht="18.75" customHeight="1" thickBot="1"/>
    <row r="33976" ht="18.75" customHeight="1" thickBot="1"/>
    <row r="33978" ht="18.75" customHeight="1" thickBot="1"/>
    <row r="33980" ht="18.75" customHeight="1" thickBot="1"/>
    <row r="33982" ht="18.75" customHeight="1" thickBot="1"/>
    <row r="33984" ht="18.75" customHeight="1" thickBot="1"/>
    <row r="33986" ht="18.75" customHeight="1" thickBot="1"/>
    <row r="33988" ht="18.75" customHeight="1" thickBot="1"/>
    <row r="33990" ht="18.75" customHeight="1" thickBot="1"/>
    <row r="33992" ht="18.75" customHeight="1" thickBot="1"/>
    <row r="33994" ht="18.75" customHeight="1" thickBot="1"/>
    <row r="33996" ht="18.75" customHeight="1" thickBot="1"/>
    <row r="33998" ht="18.75" customHeight="1" thickBot="1"/>
    <row r="34000" ht="18.75" customHeight="1" thickBot="1"/>
    <row r="34002" ht="18.75" customHeight="1" thickBot="1"/>
    <row r="34004" ht="18.75" customHeight="1" thickBot="1"/>
    <row r="34006" ht="18.75" customHeight="1" thickBot="1"/>
    <row r="34008" ht="18.75" customHeight="1" thickBot="1"/>
    <row r="34010" ht="18.75" customHeight="1" thickBot="1"/>
    <row r="34012" ht="18.75" customHeight="1" thickBot="1"/>
    <row r="34014" ht="18.75" customHeight="1" thickBot="1"/>
    <row r="34016" ht="18.75" customHeight="1" thickBot="1"/>
    <row r="34018" ht="18.75" customHeight="1" thickBot="1"/>
    <row r="34020" ht="18.75" customHeight="1" thickBot="1"/>
    <row r="34022" ht="18.75" customHeight="1" thickBot="1"/>
    <row r="34024" ht="18.75" customHeight="1" thickBot="1"/>
    <row r="34026" ht="18.75" customHeight="1" thickBot="1"/>
    <row r="34028" ht="18.75" customHeight="1" thickBot="1"/>
    <row r="34030" ht="18.75" customHeight="1" thickBot="1"/>
    <row r="34032" ht="18.75" customHeight="1" thickBot="1"/>
    <row r="34034" ht="18.75" customHeight="1" thickBot="1"/>
    <row r="34036" ht="18.75" customHeight="1" thickBot="1"/>
    <row r="34038" ht="18.75" customHeight="1" thickBot="1"/>
    <row r="34040" ht="18.75" customHeight="1" thickBot="1"/>
    <row r="34042" ht="18.75" customHeight="1" thickBot="1"/>
    <row r="34044" ht="18.75" customHeight="1" thickBot="1"/>
    <row r="34046" ht="18.75" customHeight="1" thickBot="1"/>
    <row r="34048" ht="18.75" customHeight="1" thickBot="1"/>
    <row r="34050" ht="18.75" customHeight="1" thickBot="1"/>
    <row r="34052" ht="18.75" customHeight="1" thickBot="1"/>
    <row r="34054" ht="18.75" customHeight="1" thickBot="1"/>
    <row r="34056" ht="18.75" customHeight="1" thickBot="1"/>
    <row r="34058" ht="18.75" customHeight="1" thickBot="1"/>
    <row r="34060" ht="18.75" customHeight="1" thickBot="1"/>
    <row r="34062" ht="18.75" customHeight="1" thickBot="1"/>
    <row r="34064" ht="18.75" customHeight="1" thickBot="1"/>
    <row r="34066" ht="18.75" customHeight="1" thickBot="1"/>
    <row r="34068" ht="18.75" customHeight="1" thickBot="1"/>
    <row r="34070" ht="18.75" customHeight="1" thickBot="1"/>
    <row r="34072" ht="18.75" customHeight="1" thickBot="1"/>
    <row r="34074" ht="18.75" customHeight="1" thickBot="1"/>
    <row r="34076" ht="18.75" customHeight="1" thickBot="1"/>
    <row r="34078" ht="18.75" customHeight="1" thickBot="1"/>
    <row r="34080" ht="18.75" customHeight="1" thickBot="1"/>
    <row r="34082" ht="18.75" customHeight="1" thickBot="1"/>
    <row r="34084" ht="18.75" customHeight="1" thickBot="1"/>
    <row r="34086" ht="18.75" customHeight="1" thickBot="1"/>
    <row r="34088" ht="18.75" customHeight="1" thickBot="1"/>
    <row r="34090" ht="18.75" customHeight="1" thickBot="1"/>
    <row r="34092" ht="18.75" customHeight="1" thickBot="1"/>
    <row r="34094" ht="18.75" customHeight="1" thickBot="1"/>
    <row r="34096" ht="18.75" customHeight="1" thickBot="1"/>
    <row r="34098" ht="18.75" customHeight="1" thickBot="1"/>
    <row r="34100" ht="18.75" customHeight="1" thickBot="1"/>
    <row r="34102" ht="18.75" customHeight="1" thickBot="1"/>
    <row r="34104" ht="18.75" customHeight="1" thickBot="1"/>
    <row r="34106" ht="18.75" customHeight="1" thickBot="1"/>
    <row r="34108" ht="18.75" customHeight="1" thickBot="1"/>
    <row r="34110" ht="18.75" customHeight="1" thickBot="1"/>
    <row r="34112" ht="18.75" customHeight="1" thickBot="1"/>
    <row r="34114" ht="18.75" customHeight="1" thickBot="1"/>
    <row r="34116" ht="18.75" customHeight="1" thickBot="1"/>
    <row r="34118" ht="18.75" customHeight="1" thickBot="1"/>
    <row r="34120" ht="18.75" customHeight="1" thickBot="1"/>
    <row r="34122" ht="18.75" customHeight="1" thickBot="1"/>
    <row r="34124" ht="18.75" customHeight="1" thickBot="1"/>
    <row r="34126" ht="18.75" customHeight="1" thickBot="1"/>
    <row r="34128" ht="18.75" customHeight="1" thickBot="1"/>
    <row r="34130" ht="18.75" customHeight="1" thickBot="1"/>
    <row r="34132" ht="18.75" customHeight="1" thickBot="1"/>
    <row r="34134" ht="18.75" customHeight="1" thickBot="1"/>
    <row r="34136" ht="18.75" customHeight="1" thickBot="1"/>
    <row r="34138" ht="18.75" customHeight="1" thickBot="1"/>
    <row r="34140" ht="18.75" customHeight="1" thickBot="1"/>
    <row r="34142" ht="18.75" customHeight="1" thickBot="1"/>
    <row r="34144" ht="18.75" customHeight="1" thickBot="1"/>
    <row r="34146" ht="18.75" customHeight="1" thickBot="1"/>
    <row r="34148" ht="18.75" customHeight="1" thickBot="1"/>
    <row r="34150" ht="18.75" customHeight="1" thickBot="1"/>
    <row r="34152" ht="18.75" customHeight="1" thickBot="1"/>
    <row r="34154" ht="18.75" customHeight="1" thickBot="1"/>
    <row r="34156" ht="18.75" customHeight="1" thickBot="1"/>
    <row r="34158" ht="18.75" customHeight="1" thickBot="1"/>
    <row r="34160" ht="18.75" customHeight="1" thickBot="1"/>
    <row r="34162" ht="18.75" customHeight="1" thickBot="1"/>
    <row r="34164" ht="18.75" customHeight="1" thickBot="1"/>
    <row r="34166" ht="18.75" customHeight="1" thickBot="1"/>
    <row r="34168" ht="18.75" customHeight="1" thickBot="1"/>
    <row r="34170" ht="18.75" customHeight="1" thickBot="1"/>
    <row r="34172" ht="18.75" customHeight="1" thickBot="1"/>
    <row r="34174" ht="18.75" customHeight="1" thickBot="1"/>
    <row r="34176" ht="18.75" customHeight="1" thickBot="1"/>
    <row r="34178" ht="18.75" customHeight="1" thickBot="1"/>
    <row r="34180" ht="18.75" customHeight="1" thickBot="1"/>
    <row r="34182" ht="18.75" customHeight="1" thickBot="1"/>
    <row r="34184" ht="18.75" customHeight="1" thickBot="1"/>
    <row r="34186" ht="18.75" customHeight="1" thickBot="1"/>
    <row r="34188" ht="18.75" customHeight="1" thickBot="1"/>
    <row r="34190" ht="18.75" customHeight="1" thickBot="1"/>
    <row r="34192" ht="18.75" customHeight="1" thickBot="1"/>
    <row r="34194" ht="18.75" customHeight="1" thickBot="1"/>
    <row r="34196" ht="18.75" customHeight="1" thickBot="1"/>
    <row r="34198" ht="18.75" customHeight="1" thickBot="1"/>
    <row r="34200" ht="18.75" customHeight="1" thickBot="1"/>
    <row r="34202" ht="18.75" customHeight="1" thickBot="1"/>
    <row r="34204" ht="18.75" customHeight="1" thickBot="1"/>
    <row r="34206" ht="18.75" customHeight="1" thickBot="1"/>
    <row r="34208" ht="18.75" customHeight="1" thickBot="1"/>
    <row r="34210" ht="18.75" customHeight="1" thickBot="1"/>
    <row r="34212" ht="18.75" customHeight="1" thickBot="1"/>
    <row r="34214" ht="18.75" customHeight="1" thickBot="1"/>
    <row r="34216" ht="18.75" customHeight="1" thickBot="1"/>
    <row r="34218" ht="18.75" customHeight="1" thickBot="1"/>
    <row r="34220" ht="18.75" customHeight="1" thickBot="1"/>
    <row r="34222" ht="18.75" customHeight="1" thickBot="1"/>
    <row r="34224" ht="18.75" customHeight="1" thickBot="1"/>
    <row r="34226" ht="18.75" customHeight="1" thickBot="1"/>
    <row r="34228" ht="18.75" customHeight="1" thickBot="1"/>
    <row r="34230" ht="18.75" customHeight="1" thickBot="1"/>
    <row r="34232" ht="18.75" customHeight="1" thickBot="1"/>
    <row r="34234" ht="18.75" customHeight="1" thickBot="1"/>
    <row r="34236" ht="18.75" customHeight="1" thickBot="1"/>
    <row r="34238" ht="18.75" customHeight="1" thickBot="1"/>
    <row r="34240" ht="18.75" customHeight="1" thickBot="1"/>
    <row r="34242" ht="18.75" customHeight="1" thickBot="1"/>
    <row r="34244" ht="18.75" customHeight="1" thickBot="1"/>
    <row r="34246" ht="18.75" customHeight="1" thickBot="1"/>
    <row r="34248" ht="18.75" customHeight="1" thickBot="1"/>
    <row r="34250" ht="18.75" customHeight="1" thickBot="1"/>
    <row r="34252" ht="18.75" customHeight="1" thickBot="1"/>
    <row r="34254" ht="18.75" customHeight="1" thickBot="1"/>
    <row r="34256" ht="18.75" customHeight="1" thickBot="1"/>
    <row r="34258" ht="18.75" customHeight="1" thickBot="1"/>
    <row r="34260" ht="18.75" customHeight="1" thickBot="1"/>
    <row r="34262" ht="18.75" customHeight="1" thickBot="1"/>
    <row r="34264" ht="18.75" customHeight="1" thickBot="1"/>
    <row r="34266" ht="18.75" customHeight="1" thickBot="1"/>
    <row r="34268" ht="18.75" customHeight="1" thickBot="1"/>
    <row r="34270" ht="18.75" customHeight="1" thickBot="1"/>
    <row r="34272" ht="18.75" customHeight="1" thickBot="1"/>
    <row r="34274" ht="18.75" customHeight="1" thickBot="1"/>
    <row r="34276" ht="18.75" customHeight="1" thickBot="1"/>
    <row r="34278" ht="18.75" customHeight="1" thickBot="1"/>
    <row r="34280" ht="18.75" customHeight="1" thickBot="1"/>
    <row r="34282" ht="18.75" customHeight="1" thickBot="1"/>
    <row r="34284" ht="18.75" customHeight="1" thickBot="1"/>
    <row r="34286" ht="18.75" customHeight="1" thickBot="1"/>
    <row r="34288" ht="18.75" customHeight="1" thickBot="1"/>
    <row r="34290" ht="18.75" customHeight="1" thickBot="1"/>
    <row r="34292" ht="18.75" customHeight="1" thickBot="1"/>
    <row r="34294" ht="18.75" customHeight="1" thickBot="1"/>
    <row r="34296" ht="18.75" customHeight="1" thickBot="1"/>
    <row r="34298" ht="18.75" customHeight="1" thickBot="1"/>
    <row r="34300" ht="18.75" customHeight="1" thickBot="1"/>
    <row r="34302" ht="18.75" customHeight="1" thickBot="1"/>
    <row r="34304" ht="18.75" customHeight="1" thickBot="1"/>
    <row r="34306" ht="18.75" customHeight="1" thickBot="1"/>
    <row r="34308" ht="18.75" customHeight="1" thickBot="1"/>
    <row r="34310" ht="18.75" customHeight="1" thickBot="1"/>
    <row r="34312" ht="18.75" customHeight="1" thickBot="1"/>
    <row r="34314" ht="18.75" customHeight="1" thickBot="1"/>
    <row r="34316" ht="18.75" customHeight="1" thickBot="1"/>
    <row r="34318" ht="18.75" customHeight="1" thickBot="1"/>
    <row r="34320" ht="18.75" customHeight="1" thickBot="1"/>
    <row r="34322" ht="18.75" customHeight="1" thickBot="1"/>
    <row r="34324" ht="18.75" customHeight="1" thickBot="1"/>
    <row r="34326" ht="18.75" customHeight="1" thickBot="1"/>
    <row r="34328" ht="18.75" customHeight="1" thickBot="1"/>
    <row r="34330" ht="18.75" customHeight="1" thickBot="1"/>
    <row r="34332" ht="18.75" customHeight="1" thickBot="1"/>
    <row r="34334" ht="18.75" customHeight="1" thickBot="1"/>
    <row r="34336" ht="18.75" customHeight="1" thickBot="1"/>
    <row r="34338" ht="18.75" customHeight="1" thickBot="1"/>
    <row r="34340" ht="18.75" customHeight="1" thickBot="1"/>
    <row r="34342" ht="18.75" customHeight="1" thickBot="1"/>
    <row r="34344" ht="18.75" customHeight="1" thickBot="1"/>
    <row r="34346" ht="18.75" customHeight="1" thickBot="1"/>
    <row r="34348" ht="18.75" customHeight="1" thickBot="1"/>
    <row r="34350" ht="18.75" customHeight="1" thickBot="1"/>
    <row r="34352" ht="18.75" customHeight="1" thickBot="1"/>
    <row r="34354" ht="18.75" customHeight="1" thickBot="1"/>
    <row r="34356" ht="18.75" customHeight="1" thickBot="1"/>
    <row r="34358" ht="18.75" customHeight="1" thickBot="1"/>
    <row r="34360" ht="18.75" customHeight="1" thickBot="1"/>
    <row r="34362" ht="18.75" customHeight="1" thickBot="1"/>
    <row r="34364" ht="18.75" customHeight="1" thickBot="1"/>
    <row r="34366" ht="18.75" customHeight="1" thickBot="1"/>
    <row r="34368" ht="18.75" customHeight="1" thickBot="1"/>
    <row r="34370" ht="18.75" customHeight="1" thickBot="1"/>
    <row r="34372" ht="18.75" customHeight="1" thickBot="1"/>
    <row r="34374" ht="18.75" customHeight="1" thickBot="1"/>
    <row r="34376" ht="18.75" customHeight="1" thickBot="1"/>
    <row r="34378" ht="18.75" customHeight="1" thickBot="1"/>
    <row r="34380" ht="18.75" customHeight="1" thickBot="1"/>
    <row r="34382" ht="18.75" customHeight="1" thickBot="1"/>
    <row r="34384" ht="18.75" customHeight="1" thickBot="1"/>
    <row r="34386" ht="18.75" customHeight="1" thickBot="1"/>
    <row r="34388" ht="18.75" customHeight="1" thickBot="1"/>
    <row r="34390" ht="18.75" customHeight="1" thickBot="1"/>
    <row r="34392" ht="18.75" customHeight="1" thickBot="1"/>
    <row r="34394" ht="18.75" customHeight="1" thickBot="1"/>
    <row r="34396" ht="18.75" customHeight="1" thickBot="1"/>
    <row r="34398" ht="18.75" customHeight="1" thickBot="1"/>
    <row r="34400" ht="18.75" customHeight="1" thickBot="1"/>
    <row r="34402" ht="18.75" customHeight="1" thickBot="1"/>
    <row r="34404" ht="18.75" customHeight="1" thickBot="1"/>
    <row r="34406" ht="18.75" customHeight="1" thickBot="1"/>
    <row r="34408" ht="18.75" customHeight="1" thickBot="1"/>
    <row r="34410" ht="18.75" customHeight="1" thickBot="1"/>
    <row r="34412" ht="18.75" customHeight="1" thickBot="1"/>
    <row r="34414" ht="18.75" customHeight="1" thickBot="1"/>
    <row r="34416" ht="18.75" customHeight="1" thickBot="1"/>
    <row r="34418" ht="18.75" customHeight="1" thickBot="1"/>
    <row r="34420" ht="18.75" customHeight="1" thickBot="1"/>
    <row r="34422" ht="18.75" customHeight="1" thickBot="1"/>
    <row r="34424" ht="18.75" customHeight="1" thickBot="1"/>
    <row r="34426" ht="18.75" customHeight="1" thickBot="1"/>
    <row r="34428" ht="18.75" customHeight="1" thickBot="1"/>
    <row r="34430" ht="18.75" customHeight="1" thickBot="1"/>
    <row r="34432" ht="18.75" customHeight="1" thickBot="1"/>
    <row r="34434" ht="18.75" customHeight="1" thickBot="1"/>
    <row r="34436" ht="18.75" customHeight="1" thickBot="1"/>
    <row r="34438" ht="18.75" customHeight="1" thickBot="1"/>
    <row r="34440" ht="18.75" customHeight="1" thickBot="1"/>
    <row r="34442" ht="18.75" customHeight="1" thickBot="1"/>
    <row r="34444" ht="18.75" customHeight="1" thickBot="1"/>
    <row r="34446" ht="18.75" customHeight="1" thickBot="1"/>
    <row r="34448" ht="18.75" customHeight="1" thickBot="1"/>
    <row r="34450" ht="18.75" customHeight="1" thickBot="1"/>
    <row r="34452" ht="18.75" customHeight="1" thickBot="1"/>
    <row r="34454" ht="18.75" customHeight="1" thickBot="1"/>
    <row r="34456" ht="18.75" customHeight="1" thickBot="1"/>
    <row r="34458" ht="18.75" customHeight="1" thickBot="1"/>
    <row r="34460" ht="18.75" customHeight="1" thickBot="1"/>
    <row r="34462" ht="18.75" customHeight="1" thickBot="1"/>
    <row r="34464" ht="18.75" customHeight="1" thickBot="1"/>
    <row r="34466" ht="18.75" customHeight="1" thickBot="1"/>
    <row r="34468" ht="18.75" customHeight="1" thickBot="1"/>
    <row r="34470" ht="18.75" customHeight="1" thickBot="1"/>
    <row r="34472" ht="18.75" customHeight="1" thickBot="1"/>
    <row r="34474" ht="18.75" customHeight="1" thickBot="1"/>
    <row r="34476" ht="18.75" customHeight="1" thickBot="1"/>
    <row r="34478" ht="18.75" customHeight="1" thickBot="1"/>
    <row r="34480" ht="18.75" customHeight="1" thickBot="1"/>
    <row r="34482" ht="18.75" customHeight="1" thickBot="1"/>
    <row r="34484" ht="18.75" customHeight="1" thickBot="1"/>
    <row r="34486" ht="18.75" customHeight="1" thickBot="1"/>
    <row r="34488" ht="18.75" customHeight="1" thickBot="1"/>
    <row r="34490" ht="18.75" customHeight="1" thickBot="1"/>
    <row r="34492" ht="18.75" customHeight="1" thickBot="1"/>
    <row r="34494" ht="18.75" customHeight="1" thickBot="1"/>
    <row r="34496" ht="18.75" customHeight="1" thickBot="1"/>
    <row r="34498" ht="18.75" customHeight="1" thickBot="1"/>
    <row r="34500" ht="18.75" customHeight="1" thickBot="1"/>
    <row r="34502" ht="18.75" customHeight="1" thickBot="1"/>
    <row r="34504" ht="18.75" customHeight="1" thickBot="1"/>
    <row r="34506" ht="18.75" customHeight="1" thickBot="1"/>
    <row r="34508" ht="18.75" customHeight="1" thickBot="1"/>
    <row r="34510" ht="18.75" customHeight="1" thickBot="1"/>
    <row r="34512" ht="18.75" customHeight="1" thickBot="1"/>
    <row r="34514" ht="18.75" customHeight="1" thickBot="1"/>
    <row r="34516" ht="18.75" customHeight="1" thickBot="1"/>
    <row r="34518" ht="18.75" customHeight="1" thickBot="1"/>
    <row r="34520" ht="18.75" customHeight="1" thickBot="1"/>
    <row r="34522" ht="18.75" customHeight="1" thickBot="1"/>
    <row r="34524" ht="18.75" customHeight="1" thickBot="1"/>
    <row r="34526" ht="18.75" customHeight="1" thickBot="1"/>
    <row r="34528" ht="18.75" customHeight="1" thickBot="1"/>
    <row r="34530" ht="18.75" customHeight="1" thickBot="1"/>
    <row r="34532" ht="18.75" customHeight="1" thickBot="1"/>
    <row r="34534" ht="18.75" customHeight="1" thickBot="1"/>
    <row r="34536" ht="18.75" customHeight="1" thickBot="1"/>
    <row r="34538" ht="18.75" customHeight="1" thickBot="1"/>
    <row r="34540" ht="18.75" customHeight="1" thickBot="1"/>
    <row r="34542" ht="18.75" customHeight="1" thickBot="1"/>
    <row r="34544" ht="18.75" customHeight="1" thickBot="1"/>
    <row r="34546" ht="18.75" customHeight="1" thickBot="1"/>
    <row r="34548" ht="18.75" customHeight="1" thickBot="1"/>
    <row r="34550" ht="18.75" customHeight="1" thickBot="1"/>
    <row r="34552" ht="18.75" customHeight="1" thickBot="1"/>
    <row r="34554" ht="18.75" customHeight="1" thickBot="1"/>
    <row r="34556" ht="18.75" customHeight="1" thickBot="1"/>
    <row r="34558" ht="18.75" customHeight="1" thickBot="1"/>
    <row r="34560" ht="18.75" customHeight="1" thickBot="1"/>
    <row r="34562" ht="18.75" customHeight="1" thickBot="1"/>
    <row r="34564" ht="18.75" customHeight="1" thickBot="1"/>
    <row r="34566" ht="18.75" customHeight="1" thickBot="1"/>
    <row r="34568" ht="18.75" customHeight="1" thickBot="1"/>
    <row r="34570" ht="18.75" customHeight="1" thickBot="1"/>
    <row r="34572" ht="18.75" customHeight="1" thickBot="1"/>
    <row r="34574" ht="18.75" customHeight="1" thickBot="1"/>
    <row r="34576" ht="18.75" customHeight="1" thickBot="1"/>
    <row r="34578" ht="18.75" customHeight="1" thickBot="1"/>
    <row r="34580" ht="18.75" customHeight="1" thickBot="1"/>
    <row r="34582" ht="18.75" customHeight="1" thickBot="1"/>
    <row r="34584" ht="18.75" customHeight="1" thickBot="1"/>
    <row r="34586" ht="18.75" customHeight="1" thickBot="1"/>
    <row r="34588" ht="18.75" customHeight="1" thickBot="1"/>
    <row r="34590" ht="18.75" customHeight="1" thickBot="1"/>
    <row r="34592" ht="18.75" customHeight="1" thickBot="1"/>
    <row r="34594" ht="18.75" customHeight="1" thickBot="1"/>
    <row r="34596" ht="18.75" customHeight="1" thickBot="1"/>
    <row r="34598" ht="18.75" customHeight="1" thickBot="1"/>
    <row r="34600" ht="18.75" customHeight="1" thickBot="1"/>
    <row r="34602" ht="18.75" customHeight="1" thickBot="1"/>
    <row r="34604" ht="18.75" customHeight="1" thickBot="1"/>
    <row r="34606" ht="18.75" customHeight="1" thickBot="1"/>
    <row r="34608" ht="18.75" customHeight="1" thickBot="1"/>
    <row r="34610" ht="18.75" customHeight="1" thickBot="1"/>
    <row r="34612" ht="18.75" customHeight="1" thickBot="1"/>
    <row r="34614" ht="18.75" customHeight="1" thickBot="1"/>
    <row r="34616" ht="18.75" customHeight="1" thickBot="1"/>
    <row r="34618" ht="18.75" customHeight="1" thickBot="1"/>
    <row r="34620" ht="18.75" customHeight="1" thickBot="1"/>
    <row r="34622" ht="18.75" customHeight="1" thickBot="1"/>
    <row r="34624" ht="18.75" customHeight="1" thickBot="1"/>
    <row r="34626" ht="18.75" customHeight="1" thickBot="1"/>
    <row r="34628" ht="18.75" customHeight="1" thickBot="1"/>
    <row r="34630" ht="18.75" customHeight="1" thickBot="1"/>
    <row r="34632" ht="18.75" customHeight="1" thickBot="1"/>
    <row r="34634" ht="18.75" customHeight="1" thickBot="1"/>
    <row r="34636" ht="18.75" customHeight="1" thickBot="1"/>
    <row r="34638" ht="18.75" customHeight="1" thickBot="1"/>
    <row r="34640" ht="18.75" customHeight="1" thickBot="1"/>
    <row r="34642" ht="18.75" customHeight="1" thickBot="1"/>
    <row r="34644" ht="18.75" customHeight="1" thickBot="1"/>
    <row r="34646" ht="18.75" customHeight="1" thickBot="1"/>
    <row r="34648" ht="18.75" customHeight="1" thickBot="1"/>
    <row r="34650" ht="18.75" customHeight="1" thickBot="1"/>
    <row r="34652" ht="18.75" customHeight="1" thickBot="1"/>
    <row r="34654" ht="18.75" customHeight="1" thickBot="1"/>
    <row r="34656" ht="18.75" customHeight="1" thickBot="1"/>
    <row r="34658" ht="18.75" customHeight="1" thickBot="1"/>
    <row r="34660" ht="18.75" customHeight="1" thickBot="1"/>
    <row r="34662" ht="18.75" customHeight="1" thickBot="1"/>
    <row r="34664" ht="18.75" customHeight="1" thickBot="1"/>
    <row r="34666" ht="18.75" customHeight="1" thickBot="1"/>
    <row r="34668" ht="18.75" customHeight="1" thickBot="1"/>
    <row r="34670" ht="18.75" customHeight="1" thickBot="1"/>
    <row r="34672" ht="18.75" customHeight="1" thickBot="1"/>
    <row r="34674" ht="18.75" customHeight="1" thickBot="1"/>
    <row r="34676" ht="18.75" customHeight="1" thickBot="1"/>
    <row r="34678" ht="18.75" customHeight="1" thickBot="1"/>
    <row r="34680" ht="18.75" customHeight="1" thickBot="1"/>
    <row r="34682" ht="18.75" customHeight="1" thickBot="1"/>
    <row r="34684" ht="18.75" customHeight="1" thickBot="1"/>
    <row r="34686" ht="18.75" customHeight="1" thickBot="1"/>
    <row r="34688" ht="18.75" customHeight="1" thickBot="1"/>
    <row r="34690" ht="18.75" customHeight="1" thickBot="1"/>
    <row r="34692" ht="18.75" customHeight="1" thickBot="1"/>
    <row r="34694" ht="18.75" customHeight="1" thickBot="1"/>
    <row r="34696" ht="18.75" customHeight="1" thickBot="1"/>
    <row r="34698" ht="18.75" customHeight="1" thickBot="1"/>
    <row r="34700" ht="18.75" customHeight="1" thickBot="1"/>
    <row r="34702" ht="18.75" customHeight="1" thickBot="1"/>
    <row r="34704" ht="18.75" customHeight="1" thickBot="1"/>
    <row r="34706" ht="18.75" customHeight="1" thickBot="1"/>
    <row r="34708" ht="18.75" customHeight="1" thickBot="1"/>
    <row r="34710" ht="18.75" customHeight="1" thickBot="1"/>
    <row r="34712" ht="18.75" customHeight="1" thickBot="1"/>
    <row r="34714" ht="18.75" customHeight="1" thickBot="1"/>
    <row r="34716" ht="18.75" customHeight="1" thickBot="1"/>
    <row r="34718" ht="18.75" customHeight="1" thickBot="1"/>
    <row r="34720" ht="18.75" customHeight="1" thickBot="1"/>
    <row r="34722" ht="18.75" customHeight="1" thickBot="1"/>
    <row r="34724" ht="18.75" customHeight="1" thickBot="1"/>
    <row r="34726" ht="18.75" customHeight="1" thickBot="1"/>
    <row r="34728" ht="18.75" customHeight="1" thickBot="1"/>
    <row r="34730" ht="18.75" customHeight="1" thickBot="1"/>
    <row r="34732" ht="18.75" customHeight="1" thickBot="1"/>
    <row r="34734" ht="18.75" customHeight="1" thickBot="1"/>
    <row r="34736" ht="18.75" customHeight="1" thickBot="1"/>
    <row r="34738" ht="18.75" customHeight="1" thickBot="1"/>
    <row r="34740" ht="18.75" customHeight="1" thickBot="1"/>
    <row r="34742" ht="18.75" customHeight="1" thickBot="1"/>
    <row r="34744" ht="18.75" customHeight="1" thickBot="1"/>
    <row r="34746" ht="18.75" customHeight="1" thickBot="1"/>
    <row r="34748" ht="18.75" customHeight="1" thickBot="1"/>
    <row r="34750" ht="18.75" customHeight="1" thickBot="1"/>
    <row r="34752" ht="18.75" customHeight="1" thickBot="1"/>
    <row r="34754" ht="18.75" customHeight="1" thickBot="1"/>
    <row r="34756" ht="18.75" customHeight="1" thickBot="1"/>
    <row r="34758" ht="18.75" customHeight="1" thickBot="1"/>
    <row r="34760" ht="18.75" customHeight="1" thickBot="1"/>
    <row r="34762" ht="18.75" customHeight="1" thickBot="1"/>
    <row r="34764" ht="18.75" customHeight="1" thickBot="1"/>
    <row r="34766" ht="18.75" customHeight="1" thickBot="1"/>
    <row r="34768" ht="18.75" customHeight="1" thickBot="1"/>
    <row r="34770" ht="18.75" customHeight="1" thickBot="1"/>
    <row r="34772" ht="18.75" customHeight="1" thickBot="1"/>
    <row r="34774" ht="18.75" customHeight="1" thickBot="1"/>
    <row r="34776" ht="18.75" customHeight="1" thickBot="1"/>
    <row r="34778" ht="18.75" customHeight="1" thickBot="1"/>
    <row r="34780" ht="18.75" customHeight="1" thickBot="1"/>
    <row r="34782" ht="18.75" customHeight="1" thickBot="1"/>
    <row r="34784" ht="18.75" customHeight="1" thickBot="1"/>
    <row r="34786" ht="18.75" customHeight="1" thickBot="1"/>
    <row r="34788" ht="18.75" customHeight="1" thickBot="1"/>
    <row r="34790" ht="18.75" customHeight="1" thickBot="1"/>
    <row r="34792" ht="18.75" customHeight="1" thickBot="1"/>
    <row r="34794" ht="18.75" customHeight="1" thickBot="1"/>
    <row r="34796" ht="18.75" customHeight="1" thickBot="1"/>
    <row r="34798" ht="18.75" customHeight="1" thickBot="1"/>
    <row r="34800" ht="18.75" customHeight="1" thickBot="1"/>
    <row r="34802" ht="18.75" customHeight="1" thickBot="1"/>
    <row r="34804" ht="18.75" customHeight="1" thickBot="1"/>
    <row r="34806" ht="18.75" customHeight="1" thickBot="1"/>
    <row r="34808" ht="18.75" customHeight="1" thickBot="1"/>
    <row r="34810" ht="18.75" customHeight="1" thickBot="1"/>
    <row r="34812" ht="18.75" customHeight="1" thickBot="1"/>
    <row r="34814" ht="18.75" customHeight="1" thickBot="1"/>
    <row r="34816" ht="18.75" customHeight="1" thickBot="1"/>
    <row r="34818" ht="18.75" customHeight="1" thickBot="1"/>
    <row r="34820" ht="18.75" customHeight="1" thickBot="1"/>
    <row r="34822" ht="18.75" customHeight="1" thickBot="1"/>
    <row r="34824" ht="18.75" customHeight="1" thickBot="1"/>
    <row r="34826" ht="18.75" customHeight="1" thickBot="1"/>
    <row r="34828" ht="18.75" customHeight="1" thickBot="1"/>
    <row r="34830" ht="18.75" customHeight="1" thickBot="1"/>
    <row r="34832" ht="18.75" customHeight="1" thickBot="1"/>
    <row r="34834" ht="18.75" customHeight="1" thickBot="1"/>
    <row r="34836" ht="18.75" customHeight="1" thickBot="1"/>
    <row r="34838" ht="18.75" customHeight="1" thickBot="1"/>
    <row r="34840" ht="18.75" customHeight="1" thickBot="1"/>
    <row r="34842" ht="18.75" customHeight="1" thickBot="1"/>
    <row r="34844" ht="18.75" customHeight="1" thickBot="1"/>
    <row r="34846" ht="18.75" customHeight="1" thickBot="1"/>
    <row r="34848" ht="18.75" customHeight="1" thickBot="1"/>
    <row r="34850" ht="18.75" customHeight="1" thickBot="1"/>
    <row r="34852" ht="18.75" customHeight="1" thickBot="1"/>
    <row r="34854" ht="18.75" customHeight="1" thickBot="1"/>
    <row r="34856" ht="18.75" customHeight="1" thickBot="1"/>
    <row r="34858" ht="18.75" customHeight="1" thickBot="1"/>
    <row r="34860" ht="18.75" customHeight="1" thickBot="1"/>
    <row r="34862" ht="18.75" customHeight="1" thickBot="1"/>
    <row r="34864" ht="18.75" customHeight="1" thickBot="1"/>
    <row r="34866" ht="18.75" customHeight="1" thickBot="1"/>
    <row r="34868" ht="18.75" customHeight="1" thickBot="1"/>
    <row r="34870" ht="18.75" customHeight="1" thickBot="1"/>
    <row r="34872" ht="18.75" customHeight="1" thickBot="1"/>
    <row r="34874" ht="18.75" customHeight="1" thickBot="1"/>
    <row r="34876" ht="18.75" customHeight="1" thickBot="1"/>
    <row r="34878" ht="18.75" customHeight="1" thickBot="1"/>
    <row r="34880" ht="18.75" customHeight="1" thickBot="1"/>
    <row r="34882" ht="18.75" customHeight="1" thickBot="1"/>
    <row r="34884" ht="18.75" customHeight="1" thickBot="1"/>
    <row r="34886" ht="18.75" customHeight="1" thickBot="1"/>
    <row r="34888" ht="18.75" customHeight="1" thickBot="1"/>
    <row r="34890" ht="18.75" customHeight="1" thickBot="1"/>
    <row r="34892" ht="18.75" customHeight="1" thickBot="1"/>
    <row r="34894" ht="18.75" customHeight="1" thickBot="1"/>
    <row r="34896" ht="18.75" customHeight="1" thickBot="1"/>
    <row r="34898" ht="18.75" customHeight="1" thickBot="1"/>
    <row r="34900" ht="18.75" customHeight="1" thickBot="1"/>
    <row r="34902" ht="18.75" customHeight="1" thickBot="1"/>
    <row r="34904" ht="18.75" customHeight="1" thickBot="1"/>
    <row r="34906" ht="18.75" customHeight="1" thickBot="1"/>
    <row r="34908" ht="18.75" customHeight="1" thickBot="1"/>
    <row r="34910" ht="18.75" customHeight="1" thickBot="1"/>
    <row r="34912" ht="18.75" customHeight="1" thickBot="1"/>
    <row r="34914" ht="18.75" customHeight="1" thickBot="1"/>
    <row r="34916" ht="18.75" customHeight="1" thickBot="1"/>
    <row r="34918" ht="18.75" customHeight="1" thickBot="1"/>
    <row r="34920" ht="18.75" customHeight="1" thickBot="1"/>
    <row r="34922" ht="18.75" customHeight="1" thickBot="1"/>
    <row r="34924" ht="18.75" customHeight="1" thickBot="1"/>
    <row r="34926" ht="18.75" customHeight="1" thickBot="1"/>
    <row r="34928" ht="18.75" customHeight="1" thickBot="1"/>
    <row r="34930" ht="18.75" customHeight="1" thickBot="1"/>
    <row r="34932" ht="18.75" customHeight="1" thickBot="1"/>
    <row r="34934" ht="18.75" customHeight="1" thickBot="1"/>
    <row r="34936" ht="18.75" customHeight="1" thickBot="1"/>
    <row r="34938" ht="18.75" customHeight="1" thickBot="1"/>
    <row r="34940" ht="18.75" customHeight="1" thickBot="1"/>
    <row r="34942" ht="18.75" customHeight="1" thickBot="1"/>
    <row r="34944" ht="18.75" customHeight="1" thickBot="1"/>
    <row r="34946" ht="18.75" customHeight="1" thickBot="1"/>
    <row r="34948" ht="18.75" customHeight="1" thickBot="1"/>
    <row r="34950" ht="18.75" customHeight="1" thickBot="1"/>
    <row r="34952" ht="18.75" customHeight="1" thickBot="1"/>
    <row r="34954" ht="18.75" customHeight="1" thickBot="1"/>
    <row r="34956" ht="18.75" customHeight="1" thickBot="1"/>
    <row r="34958" ht="18.75" customHeight="1" thickBot="1"/>
    <row r="34960" ht="18.75" customHeight="1" thickBot="1"/>
    <row r="34962" ht="18.75" customHeight="1" thickBot="1"/>
    <row r="34964" ht="18.75" customHeight="1" thickBot="1"/>
    <row r="34966" ht="18.75" customHeight="1" thickBot="1"/>
    <row r="34968" ht="18.75" customHeight="1" thickBot="1"/>
    <row r="34970" ht="18.75" customHeight="1" thickBot="1"/>
    <row r="34972" ht="18.75" customHeight="1" thickBot="1"/>
    <row r="34974" ht="18.75" customHeight="1" thickBot="1"/>
    <row r="34976" ht="18.75" customHeight="1" thickBot="1"/>
    <row r="34978" ht="18.75" customHeight="1" thickBot="1"/>
    <row r="34980" ht="18.75" customHeight="1" thickBot="1"/>
    <row r="34982" ht="18.75" customHeight="1" thickBot="1"/>
    <row r="34984" ht="18.75" customHeight="1" thickBot="1"/>
    <row r="34986" ht="18.75" customHeight="1" thickBot="1"/>
    <row r="34988" ht="18.75" customHeight="1" thickBot="1"/>
    <row r="34990" ht="18.75" customHeight="1" thickBot="1"/>
    <row r="34992" ht="18.75" customHeight="1" thickBot="1"/>
    <row r="34994" ht="18.75" customHeight="1" thickBot="1"/>
    <row r="34996" ht="18.75" customHeight="1" thickBot="1"/>
    <row r="34998" ht="18.75" customHeight="1" thickBot="1"/>
    <row r="35000" ht="18.75" customHeight="1" thickBot="1"/>
    <row r="35002" ht="18.75" customHeight="1" thickBot="1"/>
    <row r="35004" ht="18.75" customHeight="1" thickBot="1"/>
    <row r="35006" ht="18.75" customHeight="1" thickBot="1"/>
    <row r="35008" ht="18.75" customHeight="1" thickBot="1"/>
    <row r="35010" ht="18.75" customHeight="1" thickBot="1"/>
    <row r="35012" ht="18.75" customHeight="1" thickBot="1"/>
    <row r="35014" ht="18.75" customHeight="1" thickBot="1"/>
    <row r="35016" ht="18.75" customHeight="1" thickBot="1"/>
    <row r="35018" ht="18.75" customHeight="1" thickBot="1"/>
    <row r="35020" ht="18.75" customHeight="1" thickBot="1"/>
    <row r="35022" ht="18.75" customHeight="1" thickBot="1"/>
    <row r="35024" ht="18.75" customHeight="1" thickBot="1"/>
    <row r="35026" ht="18.75" customHeight="1" thickBot="1"/>
    <row r="35028" ht="18.75" customHeight="1" thickBot="1"/>
    <row r="35030" ht="18.75" customHeight="1" thickBot="1"/>
    <row r="35032" ht="18.75" customHeight="1" thickBot="1"/>
    <row r="35034" ht="18.75" customHeight="1" thickBot="1"/>
    <row r="35036" ht="18.75" customHeight="1" thickBot="1"/>
    <row r="35038" ht="18.75" customHeight="1" thickBot="1"/>
    <row r="35040" ht="18.75" customHeight="1" thickBot="1"/>
    <row r="35042" ht="18.75" customHeight="1" thickBot="1"/>
    <row r="35044" ht="18.75" customHeight="1" thickBot="1"/>
    <row r="35046" ht="18.75" customHeight="1" thickBot="1"/>
    <row r="35048" ht="18.75" customHeight="1" thickBot="1"/>
    <row r="35050" ht="18.75" customHeight="1" thickBot="1"/>
    <row r="35052" ht="18.75" customHeight="1" thickBot="1"/>
    <row r="35054" ht="18.75" customHeight="1" thickBot="1"/>
    <row r="35056" ht="18.75" customHeight="1" thickBot="1"/>
    <row r="35058" ht="18.75" customHeight="1" thickBot="1"/>
    <row r="35060" ht="18.75" customHeight="1" thickBot="1"/>
    <row r="35062" ht="18.75" customHeight="1" thickBot="1"/>
    <row r="35064" ht="18.75" customHeight="1" thickBot="1"/>
    <row r="35066" ht="18.75" customHeight="1" thickBot="1"/>
    <row r="35068" ht="18.75" customHeight="1" thickBot="1"/>
    <row r="35070" ht="18.75" customHeight="1" thickBot="1"/>
    <row r="35072" ht="18.75" customHeight="1" thickBot="1"/>
    <row r="35074" ht="18.75" customHeight="1" thickBot="1"/>
    <row r="35076" ht="18.75" customHeight="1" thickBot="1"/>
    <row r="35078" ht="18.75" customHeight="1" thickBot="1"/>
    <row r="35080" ht="18.75" customHeight="1" thickBot="1"/>
    <row r="35082" ht="18.75" customHeight="1" thickBot="1"/>
    <row r="35084" ht="18.75" customHeight="1" thickBot="1"/>
    <row r="35086" ht="18.75" customHeight="1" thickBot="1"/>
    <row r="35088" ht="18.75" customHeight="1" thickBot="1"/>
    <row r="35090" ht="18.75" customHeight="1" thickBot="1"/>
    <row r="35092" ht="18.75" customHeight="1" thickBot="1"/>
    <row r="35094" ht="18.75" customHeight="1" thickBot="1"/>
    <row r="35096" ht="18.75" customHeight="1" thickBot="1"/>
    <row r="35098" ht="18.75" customHeight="1" thickBot="1"/>
    <row r="35100" ht="18.75" customHeight="1" thickBot="1"/>
    <row r="35102" ht="18.75" customHeight="1" thickBot="1"/>
    <row r="35104" ht="18.75" customHeight="1" thickBot="1"/>
    <row r="35106" ht="18.75" customHeight="1" thickBot="1"/>
    <row r="35108" ht="18.75" customHeight="1" thickBot="1"/>
    <row r="35110" ht="18.75" customHeight="1" thickBot="1"/>
    <row r="35112" ht="18.75" customHeight="1" thickBot="1"/>
    <row r="35114" ht="18.75" customHeight="1" thickBot="1"/>
    <row r="35116" ht="18.75" customHeight="1" thickBot="1"/>
    <row r="35118" ht="18.75" customHeight="1" thickBot="1"/>
    <row r="35120" ht="18.75" customHeight="1" thickBot="1"/>
    <row r="35122" ht="18.75" customHeight="1" thickBot="1"/>
    <row r="35124" ht="18.75" customHeight="1" thickBot="1"/>
    <row r="35126" ht="18.75" customHeight="1" thickBot="1"/>
    <row r="35128" ht="18.75" customHeight="1" thickBot="1"/>
    <row r="35130" ht="18.75" customHeight="1" thickBot="1"/>
    <row r="35132" ht="18.75" customHeight="1" thickBot="1"/>
    <row r="35134" ht="18.75" customHeight="1" thickBot="1"/>
    <row r="35136" ht="18.75" customHeight="1" thickBot="1"/>
    <row r="35138" ht="18.75" customHeight="1" thickBot="1"/>
    <row r="35140" ht="18.75" customHeight="1" thickBot="1"/>
    <row r="35142" ht="18.75" customHeight="1" thickBot="1"/>
    <row r="35144" ht="18.75" customHeight="1" thickBot="1"/>
    <row r="35146" ht="18.75" customHeight="1" thickBot="1"/>
    <row r="35148" ht="18.75" customHeight="1" thickBot="1"/>
    <row r="35150" ht="18.75" customHeight="1" thickBot="1"/>
    <row r="35152" ht="18.75" customHeight="1" thickBot="1"/>
    <row r="35154" ht="18.75" customHeight="1" thickBot="1"/>
    <row r="35156" ht="18.75" customHeight="1" thickBot="1"/>
    <row r="35158" ht="18.75" customHeight="1" thickBot="1"/>
    <row r="35160" ht="18.75" customHeight="1" thickBot="1"/>
    <row r="35162" ht="18.75" customHeight="1" thickBot="1"/>
    <row r="35164" ht="18.75" customHeight="1" thickBot="1"/>
    <row r="35166" ht="18.75" customHeight="1" thickBot="1"/>
    <row r="35168" ht="18.75" customHeight="1" thickBot="1"/>
    <row r="35170" ht="18.75" customHeight="1" thickBot="1"/>
    <row r="35172" ht="18.75" customHeight="1" thickBot="1"/>
    <row r="35174" ht="18.75" customHeight="1" thickBot="1"/>
    <row r="35176" ht="18.75" customHeight="1" thickBot="1"/>
    <row r="35178" ht="18.75" customHeight="1" thickBot="1"/>
    <row r="35180" ht="18.75" customHeight="1" thickBot="1"/>
    <row r="35182" ht="18.75" customHeight="1" thickBot="1"/>
    <row r="35184" ht="18.75" customHeight="1" thickBot="1"/>
    <row r="35186" ht="18.75" customHeight="1" thickBot="1"/>
    <row r="35188" ht="18.75" customHeight="1" thickBot="1"/>
    <row r="35190" ht="18.75" customHeight="1" thickBot="1"/>
    <row r="35192" ht="18.75" customHeight="1" thickBot="1"/>
    <row r="35194" ht="18.75" customHeight="1" thickBot="1"/>
    <row r="35196" ht="18.75" customHeight="1" thickBot="1"/>
    <row r="35198" ht="18.75" customHeight="1" thickBot="1"/>
    <row r="35200" ht="18.75" customHeight="1" thickBot="1"/>
    <row r="35202" ht="18.75" customHeight="1" thickBot="1"/>
    <row r="35204" ht="18.75" customHeight="1" thickBot="1"/>
    <row r="35206" ht="18.75" customHeight="1" thickBot="1"/>
    <row r="35208" ht="18.75" customHeight="1" thickBot="1"/>
    <row r="35210" ht="18.75" customHeight="1" thickBot="1"/>
    <row r="35212" ht="18.75" customHeight="1" thickBot="1"/>
    <row r="35214" ht="18.75" customHeight="1" thickBot="1"/>
    <row r="35216" ht="18.75" customHeight="1" thickBot="1"/>
    <row r="35218" ht="18.75" customHeight="1" thickBot="1"/>
    <row r="35220" ht="18.75" customHeight="1" thickBot="1"/>
    <row r="35222" ht="18.75" customHeight="1" thickBot="1"/>
    <row r="35224" ht="18.75" customHeight="1" thickBot="1"/>
    <row r="35226" ht="18.75" customHeight="1" thickBot="1"/>
    <row r="35228" ht="18.75" customHeight="1" thickBot="1"/>
    <row r="35230" ht="18.75" customHeight="1" thickBot="1"/>
    <row r="35232" ht="18.75" customHeight="1" thickBot="1"/>
    <row r="35234" ht="18.75" customHeight="1" thickBot="1"/>
    <row r="35236" ht="18.75" customHeight="1" thickBot="1"/>
    <row r="35238" ht="18.75" customHeight="1" thickBot="1"/>
    <row r="35240" ht="18.75" customHeight="1" thickBot="1"/>
    <row r="35242" ht="18.75" customHeight="1" thickBot="1"/>
    <row r="35244" ht="18.75" customHeight="1" thickBot="1"/>
    <row r="35246" ht="18.75" customHeight="1" thickBot="1"/>
    <row r="35248" ht="18.75" customHeight="1" thickBot="1"/>
    <row r="35250" ht="18.75" customHeight="1" thickBot="1"/>
    <row r="35252" ht="18.75" customHeight="1" thickBot="1"/>
    <row r="35254" ht="18.75" customHeight="1" thickBot="1"/>
    <row r="35256" ht="18.75" customHeight="1" thickBot="1"/>
    <row r="35258" ht="18.75" customHeight="1" thickBot="1"/>
    <row r="35260" ht="18.75" customHeight="1" thickBot="1"/>
    <row r="35262" ht="18.75" customHeight="1" thickBot="1"/>
    <row r="35264" ht="18.75" customHeight="1" thickBot="1"/>
    <row r="35266" ht="18.75" customHeight="1" thickBot="1"/>
    <row r="35268" ht="18.75" customHeight="1" thickBot="1"/>
    <row r="35270" ht="18.75" customHeight="1" thickBot="1"/>
    <row r="35272" ht="18.75" customHeight="1" thickBot="1"/>
    <row r="35274" ht="18.75" customHeight="1" thickBot="1"/>
    <row r="35276" ht="18.75" customHeight="1" thickBot="1"/>
    <row r="35278" ht="18.75" customHeight="1" thickBot="1"/>
    <row r="35280" ht="18.75" customHeight="1" thickBot="1"/>
    <row r="35282" ht="18.75" customHeight="1" thickBot="1"/>
    <row r="35284" ht="18.75" customHeight="1" thickBot="1"/>
    <row r="35286" ht="18.75" customHeight="1" thickBot="1"/>
    <row r="35288" ht="18.75" customHeight="1" thickBot="1"/>
    <row r="35290" ht="18.75" customHeight="1" thickBot="1"/>
    <row r="35292" ht="18.75" customHeight="1" thickBot="1"/>
    <row r="35294" ht="18.75" customHeight="1" thickBot="1"/>
    <row r="35296" ht="18.75" customHeight="1" thickBot="1"/>
    <row r="35298" ht="18.75" customHeight="1" thickBot="1"/>
    <row r="35300" ht="18.75" customHeight="1" thickBot="1"/>
    <row r="35302" ht="18.75" customHeight="1" thickBot="1"/>
    <row r="35304" ht="18.75" customHeight="1" thickBot="1"/>
    <row r="35306" ht="18.75" customHeight="1" thickBot="1"/>
    <row r="35308" ht="18.75" customHeight="1" thickBot="1"/>
    <row r="35310" ht="18.75" customHeight="1" thickBot="1"/>
    <row r="35312" ht="18.75" customHeight="1" thickBot="1"/>
    <row r="35314" ht="18.75" customHeight="1" thickBot="1"/>
    <row r="35316" ht="18.75" customHeight="1" thickBot="1"/>
    <row r="35318" ht="18.75" customHeight="1" thickBot="1"/>
    <row r="35320" ht="18.75" customHeight="1" thickBot="1"/>
    <row r="35322" ht="18.75" customHeight="1" thickBot="1"/>
    <row r="35324" ht="18.75" customHeight="1" thickBot="1"/>
    <row r="35326" ht="18.75" customHeight="1" thickBot="1"/>
    <row r="35328" ht="18.75" customHeight="1" thickBot="1"/>
    <row r="35330" ht="18.75" customHeight="1" thickBot="1"/>
    <row r="35332" ht="18.75" customHeight="1" thickBot="1"/>
    <row r="35334" ht="18.75" customHeight="1" thickBot="1"/>
    <row r="35336" ht="18.75" customHeight="1" thickBot="1"/>
    <row r="35338" ht="18.75" customHeight="1" thickBot="1"/>
    <row r="35340" ht="18.75" customHeight="1" thickBot="1"/>
    <row r="35342" ht="18.75" customHeight="1" thickBot="1"/>
    <row r="35344" ht="18.75" customHeight="1" thickBot="1"/>
    <row r="35346" ht="18.75" customHeight="1" thickBot="1"/>
    <row r="35348" ht="18.75" customHeight="1" thickBot="1"/>
    <row r="35350" ht="18.75" customHeight="1" thickBot="1"/>
    <row r="35352" ht="18.75" customHeight="1" thickBot="1"/>
    <row r="35354" ht="18.75" customHeight="1" thickBot="1"/>
    <row r="35356" ht="18.75" customHeight="1" thickBot="1"/>
    <row r="35358" ht="18.75" customHeight="1" thickBot="1"/>
    <row r="35360" ht="18.75" customHeight="1" thickBot="1"/>
    <row r="35362" ht="18.75" customHeight="1" thickBot="1"/>
    <row r="35364" ht="18.75" customHeight="1" thickBot="1"/>
    <row r="35366" ht="18.75" customHeight="1" thickBot="1"/>
    <row r="35368" ht="18.75" customHeight="1" thickBot="1"/>
    <row r="35370" ht="18.75" customHeight="1" thickBot="1"/>
    <row r="35372" ht="18.75" customHeight="1" thickBot="1"/>
    <row r="35374" ht="18.75" customHeight="1" thickBot="1"/>
    <row r="35376" ht="18.75" customHeight="1" thickBot="1"/>
    <row r="35378" ht="18.75" customHeight="1" thickBot="1"/>
    <row r="35380" ht="18.75" customHeight="1" thickBot="1"/>
    <row r="35382" ht="18.75" customHeight="1" thickBot="1"/>
    <row r="35384" ht="18.75" customHeight="1" thickBot="1"/>
    <row r="35386" ht="18.75" customHeight="1" thickBot="1"/>
    <row r="35388" ht="18.75" customHeight="1" thickBot="1"/>
    <row r="35390" ht="18.75" customHeight="1" thickBot="1"/>
    <row r="35392" ht="18.75" customHeight="1" thickBot="1"/>
    <row r="35394" ht="18.75" customHeight="1" thickBot="1"/>
    <row r="35396" ht="18.75" customHeight="1" thickBot="1"/>
    <row r="35398" ht="18.75" customHeight="1" thickBot="1"/>
    <row r="35400" ht="18.75" customHeight="1" thickBot="1"/>
    <row r="35402" ht="18.75" customHeight="1" thickBot="1"/>
    <row r="35404" ht="18.75" customHeight="1" thickBot="1"/>
    <row r="35406" ht="18.75" customHeight="1" thickBot="1"/>
    <row r="35408" ht="18.75" customHeight="1" thickBot="1"/>
    <row r="35410" ht="18.75" customHeight="1" thickBot="1"/>
    <row r="35412" ht="18.75" customHeight="1" thickBot="1"/>
    <row r="35414" ht="18.75" customHeight="1" thickBot="1"/>
    <row r="35416" ht="18.75" customHeight="1" thickBot="1"/>
    <row r="35418" ht="18.75" customHeight="1" thickBot="1"/>
    <row r="35420" ht="18.75" customHeight="1" thickBot="1"/>
    <row r="35422" ht="18.75" customHeight="1" thickBot="1"/>
    <row r="35424" ht="18.75" customHeight="1" thickBot="1"/>
    <row r="35426" ht="18.75" customHeight="1" thickBot="1"/>
    <row r="35428" ht="18.75" customHeight="1" thickBot="1"/>
    <row r="35430" ht="18.75" customHeight="1" thickBot="1"/>
    <row r="35432" ht="18.75" customHeight="1" thickBot="1"/>
    <row r="35434" ht="18.75" customHeight="1" thickBot="1"/>
    <row r="35436" ht="18.75" customHeight="1" thickBot="1"/>
    <row r="35438" ht="18.75" customHeight="1" thickBot="1"/>
    <row r="35440" ht="18.75" customHeight="1" thickBot="1"/>
    <row r="35442" ht="18.75" customHeight="1" thickBot="1"/>
    <row r="35444" ht="18.75" customHeight="1" thickBot="1"/>
    <row r="35446" ht="18.75" customHeight="1" thickBot="1"/>
    <row r="35448" ht="18.75" customHeight="1" thickBot="1"/>
    <row r="35450" ht="18.75" customHeight="1" thickBot="1"/>
    <row r="35452" ht="18.75" customHeight="1" thickBot="1"/>
    <row r="35454" ht="18.75" customHeight="1" thickBot="1"/>
    <row r="35456" ht="18.75" customHeight="1" thickBot="1"/>
    <row r="35458" ht="18.75" customHeight="1" thickBot="1"/>
    <row r="35460" ht="18.75" customHeight="1" thickBot="1"/>
    <row r="35462" ht="18.75" customHeight="1" thickBot="1"/>
    <row r="35464" ht="18.75" customHeight="1" thickBot="1"/>
    <row r="35466" ht="18.75" customHeight="1" thickBot="1"/>
    <row r="35468" ht="18.75" customHeight="1" thickBot="1"/>
    <row r="35470" ht="18.75" customHeight="1" thickBot="1"/>
    <row r="35472" ht="18.75" customHeight="1" thickBot="1"/>
    <row r="35474" ht="18.75" customHeight="1" thickBot="1"/>
    <row r="35476" ht="18.75" customHeight="1" thickBot="1"/>
    <row r="35478" ht="18.75" customHeight="1" thickBot="1"/>
    <row r="35480" ht="18.75" customHeight="1" thickBot="1"/>
    <row r="35482" ht="18.75" customHeight="1" thickBot="1"/>
    <row r="35484" ht="18.75" customHeight="1" thickBot="1"/>
    <row r="35486" ht="18.75" customHeight="1" thickBot="1"/>
    <row r="35488" ht="18.75" customHeight="1" thickBot="1"/>
    <row r="35490" ht="18.75" customHeight="1" thickBot="1"/>
    <row r="35492" ht="18.75" customHeight="1" thickBot="1"/>
    <row r="35494" ht="18.75" customHeight="1" thickBot="1"/>
    <row r="35496" ht="18.75" customHeight="1" thickBot="1"/>
    <row r="35498" ht="18.75" customHeight="1" thickBot="1"/>
    <row r="35500" ht="18.75" customHeight="1" thickBot="1"/>
    <row r="35502" ht="18.75" customHeight="1" thickBot="1"/>
    <row r="35504" ht="18.75" customHeight="1" thickBot="1"/>
    <row r="35506" ht="18.75" customHeight="1" thickBot="1"/>
    <row r="35508" ht="18.75" customHeight="1" thickBot="1"/>
    <row r="35510" ht="18.75" customHeight="1" thickBot="1"/>
    <row r="35512" ht="18.75" customHeight="1" thickBot="1"/>
    <row r="35514" ht="18.75" customHeight="1" thickBot="1"/>
    <row r="35516" ht="18.75" customHeight="1" thickBot="1"/>
    <row r="35518" ht="18.75" customHeight="1" thickBot="1"/>
    <row r="35520" ht="18.75" customHeight="1" thickBot="1"/>
    <row r="35522" ht="18.75" customHeight="1" thickBot="1"/>
    <row r="35524" ht="18.75" customHeight="1" thickBot="1"/>
    <row r="35526" ht="18.75" customHeight="1" thickBot="1"/>
    <row r="35528" ht="18.75" customHeight="1" thickBot="1"/>
    <row r="35530" ht="18.75" customHeight="1" thickBot="1"/>
    <row r="35532" ht="18.75" customHeight="1" thickBot="1"/>
    <row r="35534" ht="18.75" customHeight="1" thickBot="1"/>
    <row r="35536" ht="18.75" customHeight="1" thickBot="1"/>
    <row r="35538" ht="18.75" customHeight="1" thickBot="1"/>
    <row r="35540" ht="18.75" customHeight="1" thickBot="1"/>
    <row r="35542" ht="18.75" customHeight="1" thickBot="1"/>
    <row r="35544" ht="18.75" customHeight="1" thickBot="1"/>
    <row r="35546" ht="18.75" customHeight="1" thickBot="1"/>
    <row r="35548" ht="18.75" customHeight="1" thickBot="1"/>
    <row r="35550" ht="18.75" customHeight="1" thickBot="1"/>
    <row r="35552" ht="18.75" customHeight="1" thickBot="1"/>
    <row r="35554" ht="18.75" customHeight="1" thickBot="1"/>
    <row r="35556" ht="18.75" customHeight="1" thickBot="1"/>
    <row r="35558" ht="18.75" customHeight="1" thickBot="1"/>
    <row r="35560" ht="18.75" customHeight="1" thickBot="1"/>
    <row r="35562" ht="18.75" customHeight="1" thickBot="1"/>
    <row r="35564" ht="18.75" customHeight="1" thickBot="1"/>
    <row r="35566" ht="18.75" customHeight="1" thickBot="1"/>
    <row r="35568" ht="18.75" customHeight="1" thickBot="1"/>
    <row r="35570" ht="18.75" customHeight="1" thickBot="1"/>
    <row r="35572" ht="18.75" customHeight="1" thickBot="1"/>
    <row r="35574" ht="18.75" customHeight="1" thickBot="1"/>
    <row r="35576" ht="18.75" customHeight="1" thickBot="1"/>
    <row r="35578" ht="18.75" customHeight="1" thickBot="1"/>
    <row r="35580" ht="18.75" customHeight="1" thickBot="1"/>
    <row r="35582" ht="18.75" customHeight="1" thickBot="1"/>
    <row r="35584" ht="18.75" customHeight="1" thickBot="1"/>
    <row r="35586" ht="18.75" customHeight="1" thickBot="1"/>
    <row r="35588" ht="18.75" customHeight="1" thickBot="1"/>
    <row r="35590" ht="18.75" customHeight="1" thickBot="1"/>
    <row r="35592" ht="18.75" customHeight="1" thickBot="1"/>
    <row r="35594" ht="18.75" customHeight="1" thickBot="1"/>
    <row r="35596" ht="18.75" customHeight="1" thickBot="1"/>
    <row r="35598" ht="18.75" customHeight="1" thickBot="1"/>
    <row r="35600" ht="18.75" customHeight="1" thickBot="1"/>
    <row r="35602" ht="18.75" customHeight="1" thickBot="1"/>
    <row r="35604" ht="18.75" customHeight="1" thickBot="1"/>
    <row r="35606" ht="18.75" customHeight="1" thickBot="1"/>
    <row r="35608" ht="18.75" customHeight="1" thickBot="1"/>
    <row r="35610" ht="18.75" customHeight="1" thickBot="1"/>
    <row r="35612" ht="18.75" customHeight="1" thickBot="1"/>
    <row r="35614" ht="18.75" customHeight="1" thickBot="1"/>
    <row r="35616" ht="18.75" customHeight="1" thickBot="1"/>
    <row r="35618" ht="18.75" customHeight="1" thickBot="1"/>
    <row r="35620" ht="18.75" customHeight="1" thickBot="1"/>
    <row r="35622" ht="18.75" customHeight="1" thickBot="1"/>
    <row r="35624" ht="18.75" customHeight="1" thickBot="1"/>
    <row r="35626" ht="18.75" customHeight="1" thickBot="1"/>
    <row r="35628" ht="18.75" customHeight="1" thickBot="1"/>
    <row r="35630" ht="18.75" customHeight="1" thickBot="1"/>
    <row r="35632" ht="18.75" customHeight="1" thickBot="1"/>
    <row r="35634" ht="18.75" customHeight="1" thickBot="1"/>
    <row r="35636" ht="18.75" customHeight="1" thickBot="1"/>
    <row r="35638" ht="18.75" customHeight="1" thickBot="1"/>
    <row r="35640" ht="18.75" customHeight="1" thickBot="1"/>
    <row r="35642" ht="18.75" customHeight="1" thickBot="1"/>
    <row r="35644" ht="18.75" customHeight="1" thickBot="1"/>
    <row r="35646" ht="18.75" customHeight="1" thickBot="1"/>
    <row r="35648" ht="18.75" customHeight="1" thickBot="1"/>
    <row r="35650" ht="18.75" customHeight="1" thickBot="1"/>
    <row r="35652" ht="18.75" customHeight="1" thickBot="1"/>
    <row r="35654" ht="18.75" customHeight="1" thickBot="1"/>
    <row r="35656" ht="18.75" customHeight="1" thickBot="1"/>
    <row r="35658" ht="18.75" customHeight="1" thickBot="1"/>
    <row r="35660" ht="18.75" customHeight="1" thickBot="1"/>
    <row r="35662" ht="18.75" customHeight="1" thickBot="1"/>
    <row r="35664" ht="18.75" customHeight="1" thickBot="1"/>
    <row r="35666" ht="18.75" customHeight="1" thickBot="1"/>
    <row r="35668" ht="18.75" customHeight="1" thickBot="1"/>
    <row r="35670" ht="18.75" customHeight="1" thickBot="1"/>
    <row r="35672" ht="18.75" customHeight="1" thickBot="1"/>
    <row r="35674" ht="18.75" customHeight="1" thickBot="1"/>
    <row r="35676" ht="18.75" customHeight="1" thickBot="1"/>
    <row r="35678" ht="18.75" customHeight="1" thickBot="1"/>
    <row r="35680" ht="18.75" customHeight="1" thickBot="1"/>
    <row r="35682" ht="18.75" customHeight="1" thickBot="1"/>
    <row r="35684" ht="18.75" customHeight="1" thickBot="1"/>
    <row r="35686" ht="18.75" customHeight="1" thickBot="1"/>
    <row r="35688" ht="18.75" customHeight="1" thickBot="1"/>
    <row r="35690" ht="18.75" customHeight="1" thickBot="1"/>
    <row r="35692" ht="18.75" customHeight="1" thickBot="1"/>
    <row r="35694" ht="18.75" customHeight="1" thickBot="1"/>
    <row r="35696" ht="18.75" customHeight="1" thickBot="1"/>
    <row r="35698" ht="18.75" customHeight="1" thickBot="1"/>
    <row r="35700" ht="18.75" customHeight="1" thickBot="1"/>
    <row r="35702" ht="18.75" customHeight="1" thickBot="1"/>
    <row r="35704" ht="18.75" customHeight="1" thickBot="1"/>
    <row r="35706" ht="18.75" customHeight="1" thickBot="1"/>
    <row r="35708" ht="18.75" customHeight="1" thickBot="1"/>
    <row r="35710" ht="18.75" customHeight="1" thickBot="1"/>
    <row r="35712" ht="18.75" customHeight="1" thickBot="1"/>
    <row r="35714" ht="18.75" customHeight="1" thickBot="1"/>
    <row r="35716" ht="18.75" customHeight="1" thickBot="1"/>
    <row r="35718" ht="18.75" customHeight="1" thickBot="1"/>
    <row r="35720" ht="18.75" customHeight="1" thickBot="1"/>
    <row r="35722" ht="18.75" customHeight="1" thickBot="1"/>
    <row r="35724" ht="18.75" customHeight="1" thickBot="1"/>
    <row r="35726" ht="18.75" customHeight="1" thickBot="1"/>
    <row r="35728" ht="18.75" customHeight="1" thickBot="1"/>
    <row r="35730" ht="18.75" customHeight="1" thickBot="1"/>
    <row r="35732" ht="18.75" customHeight="1" thickBot="1"/>
    <row r="35734" ht="18.75" customHeight="1" thickBot="1"/>
    <row r="35736" ht="18.75" customHeight="1" thickBot="1"/>
    <row r="35738" ht="18.75" customHeight="1" thickBot="1"/>
    <row r="35740" ht="18.75" customHeight="1" thickBot="1"/>
    <row r="35742" ht="18.75" customHeight="1" thickBot="1"/>
    <row r="35744" ht="18.75" customHeight="1" thickBot="1"/>
    <row r="35746" ht="18.75" customHeight="1" thickBot="1"/>
    <row r="35748" ht="18.75" customHeight="1" thickBot="1"/>
    <row r="35750" ht="18.75" customHeight="1" thickBot="1"/>
    <row r="35752" ht="18.75" customHeight="1" thickBot="1"/>
    <row r="35754" ht="18.75" customHeight="1" thickBot="1"/>
    <row r="35756" ht="18.75" customHeight="1" thickBot="1"/>
    <row r="35758" ht="18.75" customHeight="1" thickBot="1"/>
    <row r="35760" ht="18.75" customHeight="1" thickBot="1"/>
    <row r="35762" ht="18.75" customHeight="1" thickBot="1"/>
    <row r="35764" ht="18.75" customHeight="1" thickBot="1"/>
    <row r="35766" ht="18.75" customHeight="1" thickBot="1"/>
    <row r="35768" ht="18.75" customHeight="1" thickBot="1"/>
    <row r="35770" ht="18.75" customHeight="1" thickBot="1"/>
    <row r="35772" ht="18.75" customHeight="1" thickBot="1"/>
    <row r="35774" ht="18.75" customHeight="1" thickBot="1"/>
    <row r="35776" ht="18.75" customHeight="1" thickBot="1"/>
    <row r="35778" ht="18.75" customHeight="1" thickBot="1"/>
    <row r="35780" ht="18.75" customHeight="1" thickBot="1"/>
    <row r="35782" ht="18.75" customHeight="1" thickBot="1"/>
    <row r="35784" ht="18.75" customHeight="1" thickBot="1"/>
    <row r="35786" ht="18.75" customHeight="1" thickBot="1"/>
    <row r="35788" ht="18.75" customHeight="1" thickBot="1"/>
    <row r="35790" ht="18.75" customHeight="1" thickBot="1"/>
    <row r="35792" ht="18.75" customHeight="1" thickBot="1"/>
    <row r="35794" ht="18.75" customHeight="1" thickBot="1"/>
    <row r="35796" ht="18.75" customHeight="1" thickBot="1"/>
    <row r="35798" ht="18.75" customHeight="1" thickBot="1"/>
    <row r="35800" ht="18.75" customHeight="1" thickBot="1"/>
    <row r="35802" ht="18.75" customHeight="1" thickBot="1"/>
    <row r="35804" ht="18.75" customHeight="1" thickBot="1"/>
    <row r="35806" ht="18.75" customHeight="1" thickBot="1"/>
    <row r="35808" ht="18.75" customHeight="1" thickBot="1"/>
    <row r="35810" ht="18.75" customHeight="1" thickBot="1"/>
    <row r="35812" ht="18.75" customHeight="1" thickBot="1"/>
    <row r="35814" ht="18.75" customHeight="1" thickBot="1"/>
    <row r="35816" ht="18.75" customHeight="1" thickBot="1"/>
    <row r="35818" ht="18.75" customHeight="1" thickBot="1"/>
    <row r="35820" ht="18.75" customHeight="1" thickBot="1"/>
    <row r="35822" ht="18.75" customHeight="1" thickBot="1"/>
    <row r="35824" ht="18.75" customHeight="1" thickBot="1"/>
    <row r="35826" ht="18.75" customHeight="1" thickBot="1"/>
    <row r="35828" ht="18.75" customHeight="1" thickBot="1"/>
    <row r="35830" ht="18.75" customHeight="1" thickBot="1"/>
    <row r="35832" ht="18.75" customHeight="1" thickBot="1"/>
    <row r="35834" ht="18.75" customHeight="1" thickBot="1"/>
    <row r="35836" ht="18.75" customHeight="1" thickBot="1"/>
    <row r="35838" ht="18.75" customHeight="1" thickBot="1"/>
    <row r="35840" ht="18.75" customHeight="1" thickBot="1"/>
    <row r="35842" ht="18.75" customHeight="1" thickBot="1"/>
    <row r="35844" ht="18.75" customHeight="1" thickBot="1"/>
    <row r="35846" ht="18.75" customHeight="1" thickBot="1"/>
    <row r="35848" ht="18.75" customHeight="1" thickBot="1"/>
    <row r="35850" ht="18.75" customHeight="1" thickBot="1"/>
    <row r="35852" ht="18.75" customHeight="1" thickBot="1"/>
    <row r="35854" ht="18.75" customHeight="1" thickBot="1"/>
    <row r="35856" ht="18.75" customHeight="1" thickBot="1"/>
    <row r="35858" ht="18.75" customHeight="1" thickBot="1"/>
    <row r="35860" ht="18.75" customHeight="1" thickBot="1"/>
    <row r="35862" ht="18.75" customHeight="1" thickBot="1"/>
    <row r="35864" ht="18.75" customHeight="1" thickBot="1"/>
    <row r="35866" ht="18.75" customHeight="1" thickBot="1"/>
    <row r="35868" ht="18.75" customHeight="1" thickBot="1"/>
    <row r="35870" ht="18.75" customHeight="1" thickBot="1"/>
    <row r="35872" ht="18.75" customHeight="1" thickBot="1"/>
    <row r="35874" ht="18.75" customHeight="1" thickBot="1"/>
    <row r="35876" ht="18.75" customHeight="1" thickBot="1"/>
    <row r="35878" ht="18.75" customHeight="1" thickBot="1"/>
    <row r="35880" ht="18.75" customHeight="1" thickBot="1"/>
    <row r="35882" ht="18.75" customHeight="1" thickBot="1"/>
    <row r="35884" ht="18.75" customHeight="1" thickBot="1"/>
    <row r="35886" ht="18.75" customHeight="1" thickBot="1"/>
    <row r="35888" ht="18.75" customHeight="1" thickBot="1"/>
    <row r="35890" ht="18.75" customHeight="1" thickBot="1"/>
    <row r="35892" ht="18.75" customHeight="1" thickBot="1"/>
    <row r="35894" ht="18.75" customHeight="1" thickBot="1"/>
    <row r="35896" ht="18.75" customHeight="1" thickBot="1"/>
    <row r="35898" ht="18.75" customHeight="1" thickBot="1"/>
    <row r="35900" ht="18.75" customHeight="1" thickBot="1"/>
    <row r="35902" ht="18.75" customHeight="1" thickBot="1"/>
    <row r="35904" ht="18.75" customHeight="1" thickBot="1"/>
    <row r="35906" ht="18.75" customHeight="1" thickBot="1"/>
    <row r="35908" ht="18.75" customHeight="1" thickBot="1"/>
    <row r="35910" ht="18.75" customHeight="1" thickBot="1"/>
    <row r="35912" ht="18.75" customHeight="1" thickBot="1"/>
    <row r="35914" ht="18.75" customHeight="1" thickBot="1"/>
    <row r="35916" ht="18.75" customHeight="1" thickBot="1"/>
    <row r="35918" ht="18.75" customHeight="1" thickBot="1"/>
    <row r="35920" ht="18.75" customHeight="1" thickBot="1"/>
    <row r="35922" ht="18.75" customHeight="1" thickBot="1"/>
    <row r="35924" ht="18.75" customHeight="1" thickBot="1"/>
    <row r="35926" ht="18.75" customHeight="1" thickBot="1"/>
    <row r="35928" ht="18.75" customHeight="1" thickBot="1"/>
    <row r="35930" ht="18.75" customHeight="1" thickBot="1"/>
    <row r="35932" ht="18.75" customHeight="1" thickBot="1"/>
    <row r="35934" ht="18.75" customHeight="1" thickBot="1"/>
    <row r="35936" ht="18.75" customHeight="1" thickBot="1"/>
    <row r="35938" ht="18.75" customHeight="1" thickBot="1"/>
    <row r="35940" ht="18.75" customHeight="1" thickBot="1"/>
    <row r="35942" ht="18.75" customHeight="1" thickBot="1"/>
    <row r="35944" ht="18.75" customHeight="1" thickBot="1"/>
    <row r="35946" ht="18.75" customHeight="1" thickBot="1"/>
    <row r="35948" ht="18.75" customHeight="1" thickBot="1"/>
    <row r="35950" ht="18.75" customHeight="1" thickBot="1"/>
    <row r="35952" ht="18.75" customHeight="1" thickBot="1"/>
    <row r="35954" ht="18.75" customHeight="1" thickBot="1"/>
    <row r="35956" ht="18.75" customHeight="1" thickBot="1"/>
    <row r="35958" ht="18.75" customHeight="1" thickBot="1"/>
    <row r="35960" ht="18.75" customHeight="1" thickBot="1"/>
    <row r="35962" ht="18.75" customHeight="1" thickBot="1"/>
    <row r="35964" ht="18.75" customHeight="1" thickBot="1"/>
    <row r="35966" ht="18.75" customHeight="1" thickBot="1"/>
    <row r="35968" ht="18.75" customHeight="1" thickBot="1"/>
    <row r="35970" ht="18.75" customHeight="1" thickBot="1"/>
    <row r="35972" ht="18.75" customHeight="1" thickBot="1"/>
    <row r="35974" ht="18.75" customHeight="1" thickBot="1"/>
    <row r="35976" ht="18.75" customHeight="1" thickBot="1"/>
    <row r="35978" ht="18.75" customHeight="1" thickBot="1"/>
    <row r="35980" ht="18.75" customHeight="1" thickBot="1"/>
    <row r="35982" ht="18.75" customHeight="1" thickBot="1"/>
    <row r="35984" ht="18.75" customHeight="1" thickBot="1"/>
    <row r="35986" ht="18.75" customHeight="1" thickBot="1"/>
    <row r="35988" ht="18.75" customHeight="1" thickBot="1"/>
    <row r="35990" ht="18.75" customHeight="1" thickBot="1"/>
    <row r="35992" ht="18.75" customHeight="1" thickBot="1"/>
    <row r="35994" ht="18.75" customHeight="1" thickBot="1"/>
    <row r="35996" ht="18.75" customHeight="1" thickBot="1"/>
    <row r="35998" ht="18.75" customHeight="1" thickBot="1"/>
    <row r="36000" ht="18.75" customHeight="1" thickBot="1"/>
    <row r="36002" ht="18.75" customHeight="1" thickBot="1"/>
    <row r="36004" ht="18.75" customHeight="1" thickBot="1"/>
    <row r="36006" ht="18.75" customHeight="1" thickBot="1"/>
    <row r="36008" ht="18.75" customHeight="1" thickBot="1"/>
    <row r="36010" ht="18.75" customHeight="1" thickBot="1"/>
    <row r="36012" ht="18.75" customHeight="1" thickBot="1"/>
    <row r="36014" ht="18.75" customHeight="1" thickBot="1"/>
    <row r="36016" ht="18.75" customHeight="1" thickBot="1"/>
    <row r="36018" ht="18.75" customHeight="1" thickBot="1"/>
    <row r="36020" ht="18.75" customHeight="1" thickBot="1"/>
    <row r="36022" ht="18.75" customHeight="1" thickBot="1"/>
    <row r="36024" ht="18.75" customHeight="1" thickBot="1"/>
    <row r="36026" ht="18.75" customHeight="1" thickBot="1"/>
    <row r="36028" ht="18.75" customHeight="1" thickBot="1"/>
    <row r="36030" ht="18.75" customHeight="1" thickBot="1"/>
    <row r="36032" ht="18.75" customHeight="1" thickBot="1"/>
    <row r="36034" ht="18.75" customHeight="1" thickBot="1"/>
    <row r="36036" ht="18.75" customHeight="1" thickBot="1"/>
    <row r="36038" ht="18.75" customHeight="1" thickBot="1"/>
    <row r="36040" ht="18.75" customHeight="1" thickBot="1"/>
    <row r="36042" ht="18.75" customHeight="1" thickBot="1"/>
    <row r="36044" ht="18.75" customHeight="1" thickBot="1"/>
    <row r="36046" ht="18.75" customHeight="1" thickBot="1"/>
    <row r="36048" ht="18.75" customHeight="1" thickBot="1"/>
    <row r="36050" ht="18.75" customHeight="1" thickBot="1"/>
    <row r="36052" ht="18.75" customHeight="1" thickBot="1"/>
    <row r="36054" ht="18.75" customHeight="1" thickBot="1"/>
    <row r="36056" ht="18.75" customHeight="1" thickBot="1"/>
    <row r="36058" ht="18.75" customHeight="1" thickBot="1"/>
    <row r="36060" ht="18.75" customHeight="1" thickBot="1"/>
    <row r="36062" ht="18.75" customHeight="1" thickBot="1"/>
    <row r="36064" ht="18.75" customHeight="1" thickBot="1"/>
    <row r="36066" ht="18.75" customHeight="1" thickBot="1"/>
    <row r="36068" ht="18.75" customHeight="1" thickBot="1"/>
    <row r="36070" ht="18.75" customHeight="1" thickBot="1"/>
    <row r="36072" ht="18.75" customHeight="1" thickBot="1"/>
    <row r="36074" ht="18.75" customHeight="1" thickBot="1"/>
    <row r="36076" ht="18.75" customHeight="1" thickBot="1"/>
    <row r="36078" ht="18.75" customHeight="1" thickBot="1"/>
    <row r="36080" ht="18.75" customHeight="1" thickBot="1"/>
    <row r="36082" ht="18.75" customHeight="1" thickBot="1"/>
    <row r="36084" ht="18.75" customHeight="1" thickBot="1"/>
    <row r="36086" ht="18.75" customHeight="1" thickBot="1"/>
    <row r="36088" ht="18.75" customHeight="1" thickBot="1"/>
    <row r="36090" ht="18.75" customHeight="1" thickBot="1"/>
    <row r="36092" ht="18.75" customHeight="1" thickBot="1"/>
    <row r="36094" ht="18.75" customHeight="1" thickBot="1"/>
    <row r="36096" ht="18.75" customHeight="1" thickBot="1"/>
    <row r="36098" ht="18.75" customHeight="1" thickBot="1"/>
    <row r="36100" ht="18.75" customHeight="1" thickBot="1"/>
    <row r="36102" ht="18.75" customHeight="1" thickBot="1"/>
    <row r="36104" ht="18.75" customHeight="1" thickBot="1"/>
    <row r="36106" ht="18.75" customHeight="1" thickBot="1"/>
    <row r="36108" ht="18.75" customHeight="1" thickBot="1"/>
    <row r="36110" ht="18.75" customHeight="1" thickBot="1"/>
    <row r="36112" ht="18.75" customHeight="1" thickBot="1"/>
    <row r="36114" ht="18.75" customHeight="1" thickBot="1"/>
    <row r="36116" ht="18.75" customHeight="1" thickBot="1"/>
    <row r="36118" ht="18.75" customHeight="1" thickBot="1"/>
    <row r="36120" ht="18.75" customHeight="1" thickBot="1"/>
    <row r="36122" ht="18.75" customHeight="1" thickBot="1"/>
    <row r="36124" ht="18.75" customHeight="1" thickBot="1"/>
    <row r="36126" ht="18.75" customHeight="1" thickBot="1"/>
    <row r="36128" ht="18.75" customHeight="1" thickBot="1"/>
    <row r="36130" ht="18.75" customHeight="1" thickBot="1"/>
    <row r="36132" ht="18.75" customHeight="1" thickBot="1"/>
    <row r="36134" ht="18.75" customHeight="1" thickBot="1"/>
    <row r="36136" ht="18.75" customHeight="1" thickBot="1"/>
    <row r="36138" ht="18.75" customHeight="1" thickBot="1"/>
    <row r="36140" ht="18.75" customHeight="1" thickBot="1"/>
    <row r="36142" ht="18.75" customHeight="1" thickBot="1"/>
    <row r="36144" ht="18.75" customHeight="1" thickBot="1"/>
    <row r="36146" ht="18.75" customHeight="1" thickBot="1"/>
    <row r="36148" ht="18.75" customHeight="1" thickBot="1"/>
    <row r="36150" ht="18.75" customHeight="1" thickBot="1"/>
    <row r="36152" ht="18.75" customHeight="1" thickBot="1"/>
    <row r="36154" ht="18.75" customHeight="1" thickBot="1"/>
    <row r="36156" ht="18.75" customHeight="1" thickBot="1"/>
    <row r="36158" ht="18.75" customHeight="1" thickBot="1"/>
    <row r="36160" ht="18.75" customHeight="1" thickBot="1"/>
    <row r="36162" ht="18.75" customHeight="1" thickBot="1"/>
    <row r="36164" ht="18.75" customHeight="1" thickBot="1"/>
    <row r="36166" ht="18.75" customHeight="1" thickBot="1"/>
    <row r="36168" ht="18.75" customHeight="1" thickBot="1"/>
    <row r="36170" ht="18.75" customHeight="1" thickBot="1"/>
    <row r="36172" ht="18.75" customHeight="1" thickBot="1"/>
    <row r="36174" ht="18.75" customHeight="1" thickBot="1"/>
    <row r="36176" ht="18.75" customHeight="1" thickBot="1"/>
    <row r="36178" ht="18.75" customHeight="1" thickBot="1"/>
    <row r="36180" ht="18.75" customHeight="1" thickBot="1"/>
    <row r="36182" ht="18.75" customHeight="1" thickBot="1"/>
    <row r="36184" ht="18.75" customHeight="1" thickBot="1"/>
    <row r="36186" ht="18.75" customHeight="1" thickBot="1"/>
    <row r="36188" ht="18.75" customHeight="1" thickBot="1"/>
    <row r="36190" ht="18.75" customHeight="1" thickBot="1"/>
    <row r="36192" ht="18.75" customHeight="1" thickBot="1"/>
    <row r="36194" ht="18.75" customHeight="1" thickBot="1"/>
    <row r="36196" ht="18.75" customHeight="1" thickBot="1"/>
    <row r="36198" ht="18.75" customHeight="1" thickBot="1"/>
    <row r="36200" ht="18.75" customHeight="1" thickBot="1"/>
    <row r="36202" ht="18.75" customHeight="1" thickBot="1"/>
    <row r="36204" ht="18.75" customHeight="1" thickBot="1"/>
    <row r="36206" ht="18.75" customHeight="1" thickBot="1"/>
    <row r="36208" ht="18.75" customHeight="1" thickBot="1"/>
    <row r="36210" ht="18.75" customHeight="1" thickBot="1"/>
    <row r="36212" ht="18.75" customHeight="1" thickBot="1"/>
    <row r="36214" ht="18.75" customHeight="1" thickBot="1"/>
    <row r="36216" ht="18.75" customHeight="1" thickBot="1"/>
    <row r="36218" ht="18.75" customHeight="1" thickBot="1"/>
    <row r="36220" ht="18.75" customHeight="1" thickBot="1"/>
    <row r="36222" ht="18.75" customHeight="1" thickBot="1"/>
    <row r="36224" ht="18.75" customHeight="1" thickBot="1"/>
    <row r="36226" ht="18.75" customHeight="1" thickBot="1"/>
    <row r="36228" ht="18.75" customHeight="1" thickBot="1"/>
    <row r="36230" ht="18.75" customHeight="1" thickBot="1"/>
    <row r="36232" ht="18.75" customHeight="1" thickBot="1"/>
    <row r="36234" ht="18.75" customHeight="1" thickBot="1"/>
    <row r="36236" ht="18.75" customHeight="1" thickBot="1"/>
    <row r="36238" ht="18.75" customHeight="1" thickBot="1"/>
    <row r="36240" ht="18.75" customHeight="1" thickBot="1"/>
    <row r="36242" ht="18.75" customHeight="1" thickBot="1"/>
    <row r="36244" ht="18.75" customHeight="1" thickBot="1"/>
    <row r="36246" ht="18.75" customHeight="1" thickBot="1"/>
    <row r="36248" ht="18.75" customHeight="1" thickBot="1"/>
    <row r="36250" ht="18.75" customHeight="1" thickBot="1"/>
    <row r="36252" ht="18.75" customHeight="1" thickBot="1"/>
    <row r="36254" ht="18.75" customHeight="1" thickBot="1"/>
    <row r="36256" ht="18.75" customHeight="1" thickBot="1"/>
    <row r="36258" ht="18.75" customHeight="1" thickBot="1"/>
    <row r="36260" ht="18.75" customHeight="1" thickBot="1"/>
    <row r="36262" ht="18.75" customHeight="1" thickBot="1"/>
    <row r="36264" ht="18.75" customHeight="1" thickBot="1"/>
    <row r="36266" ht="18.75" customHeight="1" thickBot="1"/>
    <row r="36268" ht="18.75" customHeight="1" thickBot="1"/>
    <row r="36270" ht="18.75" customHeight="1" thickBot="1"/>
    <row r="36272" ht="18.75" customHeight="1" thickBot="1"/>
    <row r="36274" ht="18.75" customHeight="1" thickBot="1"/>
    <row r="36276" ht="18.75" customHeight="1" thickBot="1"/>
    <row r="36278" ht="18.75" customHeight="1" thickBot="1"/>
    <row r="36280" ht="18.75" customHeight="1" thickBot="1"/>
    <row r="36282" ht="18.75" customHeight="1" thickBot="1"/>
    <row r="36284" ht="18.75" customHeight="1" thickBot="1"/>
    <row r="36286" ht="18.75" customHeight="1" thickBot="1"/>
    <row r="36288" ht="18.75" customHeight="1" thickBot="1"/>
    <row r="36290" ht="18.75" customHeight="1" thickBot="1"/>
    <row r="36292" ht="18.75" customHeight="1" thickBot="1"/>
    <row r="36294" ht="18.75" customHeight="1" thickBot="1"/>
    <row r="36296" ht="18.75" customHeight="1" thickBot="1"/>
    <row r="36298" ht="18.75" customHeight="1" thickBot="1"/>
    <row r="36300" ht="18.75" customHeight="1" thickBot="1"/>
    <row r="36302" ht="18.75" customHeight="1" thickBot="1"/>
    <row r="36304" ht="18.75" customHeight="1" thickBot="1"/>
    <row r="36306" ht="18.75" customHeight="1" thickBot="1"/>
    <row r="36308" ht="18.75" customHeight="1" thickBot="1"/>
    <row r="36310" ht="18.75" customHeight="1" thickBot="1"/>
    <row r="36312" ht="18.75" customHeight="1" thickBot="1"/>
    <row r="36314" ht="18.75" customHeight="1" thickBot="1"/>
    <row r="36316" ht="18.75" customHeight="1" thickBot="1"/>
    <row r="36318" ht="18.75" customHeight="1" thickBot="1"/>
    <row r="36320" ht="18.75" customHeight="1" thickBot="1"/>
    <row r="36322" ht="18.75" customHeight="1" thickBot="1"/>
    <row r="36324" ht="18.75" customHeight="1" thickBot="1"/>
    <row r="36326" ht="18.75" customHeight="1" thickBot="1"/>
    <row r="36328" ht="18.75" customHeight="1" thickBot="1"/>
    <row r="36330" ht="18.75" customHeight="1" thickBot="1"/>
    <row r="36332" ht="18.75" customHeight="1" thickBot="1"/>
    <row r="36334" ht="18.75" customHeight="1" thickBot="1"/>
    <row r="36336" ht="18.75" customHeight="1" thickBot="1"/>
    <row r="36338" ht="18.75" customHeight="1" thickBot="1"/>
    <row r="36340" ht="18.75" customHeight="1" thickBot="1"/>
    <row r="36342" ht="18.75" customHeight="1" thickBot="1"/>
    <row r="36344" ht="18.75" customHeight="1" thickBot="1"/>
    <row r="36346" ht="18.75" customHeight="1" thickBot="1"/>
    <row r="36348" ht="18.75" customHeight="1" thickBot="1"/>
    <row r="36350" ht="18.75" customHeight="1" thickBot="1"/>
    <row r="36352" ht="18.75" customHeight="1" thickBot="1"/>
    <row r="36354" ht="18.75" customHeight="1" thickBot="1"/>
    <row r="36356" ht="18.75" customHeight="1" thickBot="1"/>
    <row r="36358" ht="18.75" customHeight="1" thickBot="1"/>
    <row r="36360" ht="18.75" customHeight="1" thickBot="1"/>
    <row r="36362" ht="18.75" customHeight="1" thickBot="1"/>
    <row r="36364" ht="18.75" customHeight="1" thickBot="1"/>
    <row r="36366" ht="18.75" customHeight="1" thickBot="1"/>
    <row r="36368" ht="18.75" customHeight="1" thickBot="1"/>
    <row r="36370" ht="18.75" customHeight="1" thickBot="1"/>
    <row r="36372" ht="18.75" customHeight="1" thickBot="1"/>
    <row r="36374" ht="18.75" customHeight="1" thickBot="1"/>
    <row r="36376" ht="18.75" customHeight="1" thickBot="1"/>
    <row r="36378" ht="18.75" customHeight="1" thickBot="1"/>
    <row r="36380" ht="18.75" customHeight="1" thickBot="1"/>
    <row r="36382" ht="18.75" customHeight="1" thickBot="1"/>
    <row r="36384" ht="18.75" customHeight="1" thickBot="1"/>
    <row r="36386" ht="18.75" customHeight="1" thickBot="1"/>
    <row r="36388" ht="18.75" customHeight="1" thickBot="1"/>
    <row r="36390" ht="18.75" customHeight="1" thickBot="1"/>
    <row r="36392" ht="18.75" customHeight="1" thickBot="1"/>
    <row r="36394" ht="18.75" customHeight="1" thickBot="1"/>
    <row r="36396" ht="18.75" customHeight="1" thickBot="1"/>
    <row r="36398" ht="18.75" customHeight="1" thickBot="1"/>
    <row r="36400" ht="18.75" customHeight="1" thickBot="1"/>
    <row r="36402" ht="18.75" customHeight="1" thickBot="1"/>
    <row r="36404" ht="18.75" customHeight="1" thickBot="1"/>
    <row r="36406" ht="18.75" customHeight="1" thickBot="1"/>
    <row r="36408" ht="18.75" customHeight="1" thickBot="1"/>
    <row r="36410" ht="18.75" customHeight="1" thickBot="1"/>
    <row r="36412" ht="18.75" customHeight="1" thickBot="1"/>
    <row r="36414" ht="18.75" customHeight="1" thickBot="1"/>
    <row r="36416" ht="18.75" customHeight="1" thickBot="1"/>
    <row r="36418" ht="18.75" customHeight="1" thickBot="1"/>
    <row r="36420" ht="18.75" customHeight="1" thickBot="1"/>
    <row r="36422" ht="18.75" customHeight="1" thickBot="1"/>
    <row r="36424" ht="18.75" customHeight="1" thickBot="1"/>
    <row r="36426" ht="18.75" customHeight="1" thickBot="1"/>
    <row r="36428" ht="18.75" customHeight="1" thickBot="1"/>
    <row r="36430" ht="18.75" customHeight="1" thickBot="1"/>
    <row r="36432" ht="18.75" customHeight="1" thickBot="1"/>
    <row r="36434" ht="18.75" customHeight="1" thickBot="1"/>
    <row r="36436" ht="18.75" customHeight="1" thickBot="1"/>
    <row r="36438" ht="18.75" customHeight="1" thickBot="1"/>
    <row r="36440" ht="18.75" customHeight="1" thickBot="1"/>
    <row r="36442" ht="18.75" customHeight="1" thickBot="1"/>
    <row r="36444" ht="18.75" customHeight="1" thickBot="1"/>
    <row r="36446" ht="18.75" customHeight="1" thickBot="1"/>
    <row r="36448" ht="18.75" customHeight="1" thickBot="1"/>
    <row r="36450" ht="18.75" customHeight="1" thickBot="1"/>
    <row r="36452" ht="18.75" customHeight="1" thickBot="1"/>
    <row r="36454" ht="18.75" customHeight="1" thickBot="1"/>
    <row r="36456" ht="18.75" customHeight="1" thickBot="1"/>
    <row r="36458" ht="18.75" customHeight="1" thickBot="1"/>
    <row r="36460" ht="18.75" customHeight="1" thickBot="1"/>
    <row r="36462" ht="18.75" customHeight="1" thickBot="1"/>
    <row r="36464" ht="18.75" customHeight="1" thickBot="1"/>
    <row r="36466" ht="18.75" customHeight="1" thickBot="1"/>
    <row r="36468" ht="18.75" customHeight="1" thickBot="1"/>
    <row r="36470" ht="18.75" customHeight="1" thickBot="1"/>
    <row r="36472" ht="18.75" customHeight="1" thickBot="1"/>
    <row r="36474" ht="18.75" customHeight="1" thickBot="1"/>
    <row r="36476" ht="18.75" customHeight="1" thickBot="1"/>
    <row r="36478" ht="18.75" customHeight="1" thickBot="1"/>
    <row r="36480" ht="18.75" customHeight="1" thickBot="1"/>
    <row r="36482" ht="18.75" customHeight="1" thickBot="1"/>
    <row r="36484" ht="18.75" customHeight="1" thickBot="1"/>
    <row r="36486" ht="18.75" customHeight="1" thickBot="1"/>
    <row r="36488" ht="18.75" customHeight="1" thickBot="1"/>
    <row r="36490" ht="18.75" customHeight="1" thickBot="1"/>
    <row r="36492" ht="18.75" customHeight="1" thickBot="1"/>
    <row r="36494" ht="18.75" customHeight="1" thickBot="1"/>
    <row r="36496" ht="18.75" customHeight="1" thickBot="1"/>
    <row r="36498" ht="18.75" customHeight="1" thickBot="1"/>
    <row r="36500" ht="18.75" customHeight="1" thickBot="1"/>
    <row r="36502" ht="18.75" customHeight="1" thickBot="1"/>
    <row r="36504" ht="18.75" customHeight="1" thickBot="1"/>
    <row r="36506" ht="18.75" customHeight="1" thickBot="1"/>
    <row r="36508" ht="18.75" customHeight="1" thickBot="1"/>
    <row r="36510" ht="18.75" customHeight="1" thickBot="1"/>
    <row r="36512" ht="18.75" customHeight="1" thickBot="1"/>
    <row r="36514" ht="18.75" customHeight="1" thickBot="1"/>
    <row r="36516" ht="18.75" customHeight="1" thickBot="1"/>
    <row r="36518" ht="18.75" customHeight="1" thickBot="1"/>
    <row r="36520" ht="18.75" customHeight="1" thickBot="1"/>
    <row r="36522" ht="18.75" customHeight="1" thickBot="1"/>
    <row r="36524" ht="18.75" customHeight="1" thickBot="1"/>
    <row r="36526" ht="18.75" customHeight="1" thickBot="1"/>
    <row r="36528" ht="18.75" customHeight="1" thickBot="1"/>
    <row r="36530" ht="18.75" customHeight="1" thickBot="1"/>
    <row r="36532" ht="18.75" customHeight="1" thickBot="1"/>
    <row r="36534" ht="18.75" customHeight="1" thickBot="1"/>
    <row r="36536" ht="18.75" customHeight="1" thickBot="1"/>
    <row r="36538" ht="18.75" customHeight="1" thickBot="1"/>
    <row r="36540" ht="18.75" customHeight="1" thickBot="1"/>
    <row r="36542" ht="18.75" customHeight="1" thickBot="1"/>
    <row r="36544" ht="18.75" customHeight="1" thickBot="1"/>
    <row r="36546" ht="18.75" customHeight="1" thickBot="1"/>
    <row r="36548" ht="18.75" customHeight="1" thickBot="1"/>
    <row r="36550" ht="18.75" customHeight="1" thickBot="1"/>
    <row r="36552" ht="18.75" customHeight="1" thickBot="1"/>
    <row r="36554" ht="18.75" customHeight="1" thickBot="1"/>
    <row r="36556" ht="18.75" customHeight="1" thickBot="1"/>
    <row r="36558" ht="18.75" customHeight="1" thickBot="1"/>
    <row r="36560" ht="18.75" customHeight="1" thickBot="1"/>
    <row r="36562" ht="18.75" customHeight="1" thickBot="1"/>
    <row r="36564" ht="18.75" customHeight="1" thickBot="1"/>
    <row r="36566" ht="18.75" customHeight="1" thickBot="1"/>
    <row r="36568" ht="18.75" customHeight="1" thickBot="1"/>
    <row r="36570" ht="18.75" customHeight="1" thickBot="1"/>
    <row r="36572" ht="18.75" customHeight="1" thickBot="1"/>
    <row r="36574" ht="18.75" customHeight="1" thickBot="1"/>
    <row r="36576" ht="18.75" customHeight="1" thickBot="1"/>
    <row r="36578" ht="18.75" customHeight="1" thickBot="1"/>
    <row r="36580" ht="18.75" customHeight="1" thickBot="1"/>
    <row r="36582" ht="18.75" customHeight="1" thickBot="1"/>
    <row r="36584" ht="18.75" customHeight="1" thickBot="1"/>
    <row r="36586" ht="18.75" customHeight="1" thickBot="1"/>
    <row r="36588" ht="18.75" customHeight="1" thickBot="1"/>
    <row r="36590" ht="18.75" customHeight="1" thickBot="1"/>
    <row r="36592" ht="18.75" customHeight="1" thickBot="1"/>
    <row r="36594" ht="18.75" customHeight="1" thickBot="1"/>
    <row r="36596" ht="18.75" customHeight="1" thickBot="1"/>
    <row r="36598" ht="18.75" customHeight="1" thickBot="1"/>
    <row r="36600" ht="18.75" customHeight="1" thickBot="1"/>
    <row r="36602" ht="18.75" customHeight="1" thickBot="1"/>
    <row r="36604" ht="18.75" customHeight="1" thickBot="1"/>
    <row r="36606" ht="18.75" customHeight="1" thickBot="1"/>
    <row r="36608" ht="18.75" customHeight="1" thickBot="1"/>
    <row r="36610" ht="18.75" customHeight="1" thickBot="1"/>
    <row r="36612" ht="18.75" customHeight="1" thickBot="1"/>
    <row r="36614" ht="18.75" customHeight="1" thickBot="1"/>
    <row r="36616" ht="18.75" customHeight="1" thickBot="1"/>
    <row r="36618" ht="18.75" customHeight="1" thickBot="1"/>
    <row r="36620" ht="18.75" customHeight="1" thickBot="1"/>
    <row r="36622" ht="18.75" customHeight="1" thickBot="1"/>
    <row r="36624" ht="18.75" customHeight="1" thickBot="1"/>
    <row r="36626" ht="18.75" customHeight="1" thickBot="1"/>
    <row r="36628" ht="18.75" customHeight="1" thickBot="1"/>
    <row r="36630" ht="18.75" customHeight="1" thickBot="1"/>
    <row r="36632" ht="18.75" customHeight="1" thickBot="1"/>
    <row r="36634" ht="18.75" customHeight="1" thickBot="1"/>
    <row r="36636" ht="18.75" customHeight="1" thickBot="1"/>
    <row r="36638" ht="18.75" customHeight="1" thickBot="1"/>
    <row r="36640" ht="18.75" customHeight="1" thickBot="1"/>
    <row r="36642" ht="18.75" customHeight="1" thickBot="1"/>
    <row r="36644" ht="18.75" customHeight="1" thickBot="1"/>
    <row r="36646" ht="18.75" customHeight="1" thickBot="1"/>
    <row r="36648" ht="18.75" customHeight="1" thickBot="1"/>
    <row r="36650" ht="18.75" customHeight="1" thickBot="1"/>
    <row r="36652" ht="18.75" customHeight="1" thickBot="1"/>
    <row r="36654" ht="18.75" customHeight="1" thickBot="1"/>
    <row r="36656" ht="18.75" customHeight="1" thickBot="1"/>
    <row r="36658" ht="18.75" customHeight="1" thickBot="1"/>
    <row r="36660" ht="18.75" customHeight="1" thickBot="1"/>
    <row r="36662" ht="18.75" customHeight="1" thickBot="1"/>
    <row r="36664" ht="18.75" customHeight="1" thickBot="1"/>
    <row r="36666" ht="18.75" customHeight="1" thickBot="1"/>
    <row r="36668" ht="18.75" customHeight="1" thickBot="1"/>
    <row r="36670" ht="18.75" customHeight="1" thickBot="1"/>
    <row r="36672" ht="18.75" customHeight="1" thickBot="1"/>
    <row r="36674" ht="18.75" customHeight="1" thickBot="1"/>
    <row r="36676" ht="18.75" customHeight="1" thickBot="1"/>
    <row r="36678" ht="18.75" customHeight="1" thickBot="1"/>
    <row r="36680" ht="18.75" customHeight="1" thickBot="1"/>
    <row r="36682" ht="18.75" customHeight="1" thickBot="1"/>
    <row r="36684" ht="18.75" customHeight="1" thickBot="1"/>
    <row r="36686" ht="18.75" customHeight="1" thickBot="1"/>
    <row r="36688" ht="18.75" customHeight="1" thickBot="1"/>
    <row r="36690" ht="18.75" customHeight="1" thickBot="1"/>
    <row r="36692" ht="18.75" customHeight="1" thickBot="1"/>
    <row r="36694" ht="18.75" customHeight="1" thickBot="1"/>
    <row r="36696" ht="18.75" customHeight="1" thickBot="1"/>
    <row r="36698" ht="18.75" customHeight="1" thickBot="1"/>
    <row r="36700" ht="18.75" customHeight="1" thickBot="1"/>
    <row r="36702" ht="18.75" customHeight="1" thickBot="1"/>
    <row r="36704" ht="18.75" customHeight="1" thickBot="1"/>
    <row r="36706" ht="18.75" customHeight="1" thickBot="1"/>
    <row r="36708" ht="18.75" customHeight="1" thickBot="1"/>
    <row r="36710" ht="18.75" customHeight="1" thickBot="1"/>
    <row r="36712" ht="18.75" customHeight="1" thickBot="1"/>
    <row r="36714" ht="18.75" customHeight="1" thickBot="1"/>
    <row r="36716" ht="18.75" customHeight="1" thickBot="1"/>
    <row r="36718" ht="18.75" customHeight="1" thickBot="1"/>
    <row r="36720" ht="18.75" customHeight="1" thickBot="1"/>
    <row r="36722" ht="18.75" customHeight="1" thickBot="1"/>
    <row r="36724" ht="18.75" customHeight="1" thickBot="1"/>
    <row r="36726" ht="18.75" customHeight="1" thickBot="1"/>
    <row r="36728" ht="18.75" customHeight="1" thickBot="1"/>
    <row r="36730" ht="18.75" customHeight="1" thickBot="1"/>
    <row r="36732" ht="18.75" customHeight="1" thickBot="1"/>
    <row r="36734" ht="18.75" customHeight="1" thickBot="1"/>
    <row r="36736" ht="18.75" customHeight="1" thickBot="1"/>
    <row r="36738" ht="18.75" customHeight="1" thickBot="1"/>
    <row r="36740" ht="18.75" customHeight="1" thickBot="1"/>
    <row r="36742" ht="18.75" customHeight="1" thickBot="1"/>
    <row r="36744" ht="18.75" customHeight="1" thickBot="1"/>
    <row r="36746" ht="18.75" customHeight="1" thickBot="1"/>
    <row r="36748" ht="18.75" customHeight="1" thickBot="1"/>
    <row r="36750" ht="18.75" customHeight="1" thickBot="1"/>
    <row r="36752" ht="18.75" customHeight="1" thickBot="1"/>
    <row r="36754" ht="18.75" customHeight="1" thickBot="1"/>
    <row r="36756" ht="18.75" customHeight="1" thickBot="1"/>
    <row r="36758" ht="18.75" customHeight="1" thickBot="1"/>
    <row r="36760" ht="18.75" customHeight="1" thickBot="1"/>
    <row r="36762" ht="18.75" customHeight="1" thickBot="1"/>
    <row r="36764" ht="18.75" customHeight="1" thickBot="1"/>
    <row r="36766" ht="18.75" customHeight="1" thickBot="1"/>
    <row r="36768" ht="18.75" customHeight="1" thickBot="1"/>
    <row r="36770" ht="18.75" customHeight="1" thickBot="1"/>
    <row r="36772" ht="18.75" customHeight="1" thickBot="1"/>
    <row r="36774" ht="18.75" customHeight="1" thickBot="1"/>
    <row r="36776" ht="18.75" customHeight="1" thickBot="1"/>
    <row r="36778" ht="18.75" customHeight="1" thickBot="1"/>
    <row r="36780" ht="18.75" customHeight="1" thickBot="1"/>
    <row r="36782" ht="18.75" customHeight="1" thickBot="1"/>
    <row r="36784" ht="18.75" customHeight="1" thickBot="1"/>
    <row r="36786" ht="18.75" customHeight="1" thickBot="1"/>
    <row r="36788" ht="18.75" customHeight="1" thickBot="1"/>
    <row r="36790" ht="18.75" customHeight="1" thickBot="1"/>
    <row r="36792" ht="18.75" customHeight="1" thickBot="1"/>
    <row r="36794" ht="18.75" customHeight="1" thickBot="1"/>
    <row r="36796" ht="18.75" customHeight="1" thickBot="1"/>
    <row r="36798" ht="18.75" customHeight="1" thickBot="1"/>
    <row r="36800" ht="18.75" customHeight="1" thickBot="1"/>
    <row r="36802" ht="18.75" customHeight="1" thickBot="1"/>
    <row r="36804" ht="18.75" customHeight="1" thickBot="1"/>
    <row r="36806" ht="18.75" customHeight="1" thickBot="1"/>
    <row r="36808" ht="18.75" customHeight="1" thickBot="1"/>
    <row r="36810" ht="18.75" customHeight="1" thickBot="1"/>
    <row r="36812" ht="18.75" customHeight="1" thickBot="1"/>
    <row r="36814" ht="18.75" customHeight="1" thickBot="1"/>
    <row r="36816" ht="18.75" customHeight="1" thickBot="1"/>
    <row r="36818" ht="18.75" customHeight="1" thickBot="1"/>
    <row r="36820" ht="18.75" customHeight="1" thickBot="1"/>
    <row r="36822" ht="18.75" customHeight="1" thickBot="1"/>
    <row r="36824" ht="18.75" customHeight="1" thickBot="1"/>
    <row r="36826" ht="18.75" customHeight="1" thickBot="1"/>
    <row r="36828" ht="18.75" customHeight="1" thickBot="1"/>
    <row r="36830" ht="18.75" customHeight="1" thickBot="1"/>
    <row r="36832" ht="18.75" customHeight="1" thickBot="1"/>
    <row r="36834" ht="18.75" customHeight="1" thickBot="1"/>
    <row r="36836" ht="18.75" customHeight="1" thickBot="1"/>
    <row r="36838" ht="18.75" customHeight="1" thickBot="1"/>
    <row r="36840" ht="18.75" customHeight="1" thickBot="1"/>
    <row r="36842" ht="18.75" customHeight="1" thickBot="1"/>
    <row r="36844" ht="18.75" customHeight="1" thickBot="1"/>
    <row r="36846" ht="18.75" customHeight="1" thickBot="1"/>
    <row r="36848" ht="18.75" customHeight="1" thickBot="1"/>
    <row r="36850" ht="18.75" customHeight="1" thickBot="1"/>
    <row r="36852" ht="18.75" customHeight="1" thickBot="1"/>
    <row r="36854" ht="18.75" customHeight="1" thickBot="1"/>
    <row r="36856" ht="18.75" customHeight="1" thickBot="1"/>
    <row r="36858" ht="18.75" customHeight="1" thickBot="1"/>
    <row r="36860" ht="18.75" customHeight="1" thickBot="1"/>
    <row r="36862" ht="18.75" customHeight="1" thickBot="1"/>
    <row r="36864" ht="18.75" customHeight="1" thickBot="1"/>
    <row r="36866" ht="18.75" customHeight="1" thickBot="1"/>
    <row r="36868" ht="18.75" customHeight="1" thickBot="1"/>
    <row r="36870" ht="18.75" customHeight="1" thickBot="1"/>
    <row r="36872" ht="18.75" customHeight="1" thickBot="1"/>
    <row r="36874" ht="18.75" customHeight="1" thickBot="1"/>
    <row r="36876" ht="18.75" customHeight="1" thickBot="1"/>
    <row r="36878" ht="18.75" customHeight="1" thickBot="1"/>
    <row r="36880" ht="18.75" customHeight="1" thickBot="1"/>
    <row r="36882" ht="18.75" customHeight="1" thickBot="1"/>
    <row r="36884" ht="18.75" customHeight="1" thickBot="1"/>
    <row r="36886" ht="18.75" customHeight="1" thickBot="1"/>
    <row r="36888" ht="18.75" customHeight="1" thickBot="1"/>
    <row r="36890" ht="18.75" customHeight="1" thickBot="1"/>
    <row r="36892" ht="18.75" customHeight="1" thickBot="1"/>
    <row r="36894" ht="18.75" customHeight="1" thickBot="1"/>
    <row r="36896" ht="18.75" customHeight="1" thickBot="1"/>
    <row r="36898" ht="18.75" customHeight="1" thickBot="1"/>
    <row r="36900" ht="18.75" customHeight="1" thickBot="1"/>
    <row r="36902" ht="18.75" customHeight="1" thickBot="1"/>
    <row r="36904" ht="18.75" customHeight="1" thickBot="1"/>
    <row r="36906" ht="18.75" customHeight="1" thickBot="1"/>
    <row r="36908" ht="18.75" customHeight="1" thickBot="1"/>
    <row r="36910" ht="18.75" customHeight="1" thickBot="1"/>
    <row r="36912" ht="18.75" customHeight="1" thickBot="1"/>
    <row r="36914" ht="18.75" customHeight="1" thickBot="1"/>
    <row r="36916" ht="18.75" customHeight="1" thickBot="1"/>
    <row r="36918" ht="18.75" customHeight="1" thickBot="1"/>
    <row r="36920" ht="18.75" customHeight="1" thickBot="1"/>
    <row r="36922" ht="18.75" customHeight="1" thickBot="1"/>
    <row r="36924" ht="18.75" customHeight="1" thickBot="1"/>
    <row r="36926" ht="18.75" customHeight="1" thickBot="1"/>
    <row r="36928" ht="18.75" customHeight="1" thickBot="1"/>
    <row r="36930" ht="18.75" customHeight="1" thickBot="1"/>
    <row r="36932" ht="18.75" customHeight="1" thickBot="1"/>
    <row r="36934" ht="18.75" customHeight="1" thickBot="1"/>
    <row r="36936" ht="18.75" customHeight="1" thickBot="1"/>
    <row r="36938" ht="18.75" customHeight="1" thickBot="1"/>
    <row r="36940" ht="18.75" customHeight="1" thickBot="1"/>
    <row r="36942" ht="18.75" customHeight="1" thickBot="1"/>
    <row r="36944" ht="18.75" customHeight="1" thickBot="1"/>
    <row r="36946" ht="18.75" customHeight="1" thickBot="1"/>
    <row r="36948" ht="18.75" customHeight="1" thickBot="1"/>
    <row r="36950" ht="18.75" customHeight="1" thickBot="1"/>
    <row r="36952" ht="18.75" customHeight="1" thickBot="1"/>
    <row r="36954" ht="18.75" customHeight="1" thickBot="1"/>
    <row r="36956" ht="18.75" customHeight="1" thickBot="1"/>
    <row r="36958" ht="18.75" customHeight="1" thickBot="1"/>
    <row r="36960" ht="18.75" customHeight="1" thickBot="1"/>
    <row r="36962" ht="18.75" customHeight="1" thickBot="1"/>
    <row r="36964" ht="18.75" customHeight="1" thickBot="1"/>
    <row r="36966" ht="18.75" customHeight="1" thickBot="1"/>
    <row r="36968" ht="18.75" customHeight="1" thickBot="1"/>
    <row r="36970" ht="18.75" customHeight="1" thickBot="1"/>
    <row r="36972" ht="18.75" customHeight="1" thickBot="1"/>
    <row r="36974" ht="18.75" customHeight="1" thickBot="1"/>
    <row r="36976" ht="18.75" customHeight="1" thickBot="1"/>
    <row r="36978" ht="18.75" customHeight="1" thickBot="1"/>
    <row r="36980" ht="18.75" customHeight="1" thickBot="1"/>
    <row r="36982" ht="18.75" customHeight="1" thickBot="1"/>
    <row r="36984" ht="18.75" customHeight="1" thickBot="1"/>
    <row r="36986" ht="18.75" customHeight="1" thickBot="1"/>
    <row r="36988" ht="18.75" customHeight="1" thickBot="1"/>
    <row r="36990" ht="18.75" customHeight="1" thickBot="1"/>
    <row r="36992" ht="18.75" customHeight="1" thickBot="1"/>
    <row r="36994" ht="18.75" customHeight="1" thickBot="1"/>
    <row r="36996" ht="18.75" customHeight="1" thickBot="1"/>
    <row r="36998" ht="18.75" customHeight="1" thickBot="1"/>
    <row r="37000" ht="18.75" customHeight="1" thickBot="1"/>
    <row r="37002" ht="18.75" customHeight="1" thickBot="1"/>
    <row r="37004" ht="18.75" customHeight="1" thickBot="1"/>
    <row r="37006" ht="18.75" customHeight="1" thickBot="1"/>
    <row r="37008" ht="18.75" customHeight="1" thickBot="1"/>
    <row r="37010" ht="18.75" customHeight="1" thickBot="1"/>
    <row r="37012" ht="18.75" customHeight="1" thickBot="1"/>
    <row r="37014" ht="18.75" customHeight="1" thickBot="1"/>
    <row r="37016" ht="18.75" customHeight="1" thickBot="1"/>
    <row r="37018" ht="18.75" customHeight="1" thickBot="1"/>
    <row r="37020" ht="18.75" customHeight="1" thickBot="1"/>
    <row r="37022" ht="18.75" customHeight="1" thickBot="1"/>
    <row r="37024" ht="18.75" customHeight="1" thickBot="1"/>
    <row r="37026" ht="18.75" customHeight="1" thickBot="1"/>
    <row r="37028" ht="18.75" customHeight="1" thickBot="1"/>
    <row r="37030" ht="18.75" customHeight="1" thickBot="1"/>
    <row r="37032" ht="18.75" customHeight="1" thickBot="1"/>
    <row r="37034" ht="18.75" customHeight="1" thickBot="1"/>
    <row r="37036" ht="18.75" customHeight="1" thickBot="1"/>
    <row r="37038" ht="18.75" customHeight="1" thickBot="1"/>
    <row r="37040" ht="18.75" customHeight="1" thickBot="1"/>
    <row r="37042" ht="18.75" customHeight="1" thickBot="1"/>
    <row r="37044" ht="18.75" customHeight="1" thickBot="1"/>
    <row r="37046" ht="18.75" customHeight="1" thickBot="1"/>
    <row r="37048" ht="18.75" customHeight="1" thickBot="1"/>
    <row r="37050" ht="18.75" customHeight="1" thickBot="1"/>
    <row r="37052" ht="18.75" customHeight="1" thickBot="1"/>
    <row r="37054" ht="18.75" customHeight="1" thickBot="1"/>
    <row r="37056" ht="18.75" customHeight="1" thickBot="1"/>
    <row r="37058" ht="18.75" customHeight="1" thickBot="1"/>
    <row r="37060" ht="18.75" customHeight="1" thickBot="1"/>
    <row r="37062" ht="18.75" customHeight="1" thickBot="1"/>
    <row r="37064" ht="18.75" customHeight="1" thickBot="1"/>
    <row r="37066" ht="18.75" customHeight="1" thickBot="1"/>
    <row r="37068" ht="18.75" customHeight="1" thickBot="1"/>
    <row r="37070" ht="18.75" customHeight="1" thickBot="1"/>
    <row r="37072" ht="18.75" customHeight="1" thickBot="1"/>
    <row r="37074" ht="18.75" customHeight="1" thickBot="1"/>
    <row r="37076" ht="18.75" customHeight="1" thickBot="1"/>
    <row r="37078" ht="18.75" customHeight="1" thickBot="1"/>
    <row r="37080" ht="18.75" customHeight="1" thickBot="1"/>
    <row r="37082" ht="18.75" customHeight="1" thickBot="1"/>
    <row r="37084" ht="18.75" customHeight="1" thickBot="1"/>
    <row r="37086" ht="18.75" customHeight="1" thickBot="1"/>
    <row r="37088" ht="18.75" customHeight="1" thickBot="1"/>
    <row r="37090" ht="18.75" customHeight="1" thickBot="1"/>
    <row r="37092" ht="18.75" customHeight="1" thickBot="1"/>
    <row r="37094" ht="18.75" customHeight="1" thickBot="1"/>
    <row r="37096" ht="18.75" customHeight="1" thickBot="1"/>
    <row r="37098" ht="18.75" customHeight="1" thickBot="1"/>
    <row r="37100" ht="18.75" customHeight="1" thickBot="1"/>
    <row r="37102" ht="18.75" customHeight="1" thickBot="1"/>
    <row r="37104" ht="18.75" customHeight="1" thickBot="1"/>
    <row r="37106" ht="18.75" customHeight="1" thickBot="1"/>
    <row r="37108" ht="18.75" customHeight="1" thickBot="1"/>
    <row r="37110" ht="18.75" customHeight="1" thickBot="1"/>
    <row r="37112" ht="18.75" customHeight="1" thickBot="1"/>
    <row r="37114" ht="18.75" customHeight="1" thickBot="1"/>
    <row r="37116" ht="18.75" customHeight="1" thickBot="1"/>
    <row r="37118" ht="18.75" customHeight="1" thickBot="1"/>
    <row r="37120" ht="18.75" customHeight="1" thickBot="1"/>
    <row r="37122" ht="18.75" customHeight="1" thickBot="1"/>
    <row r="37124" ht="18.75" customHeight="1" thickBot="1"/>
    <row r="37126" ht="18.75" customHeight="1" thickBot="1"/>
    <row r="37128" ht="18.75" customHeight="1" thickBot="1"/>
    <row r="37130" ht="18.75" customHeight="1" thickBot="1"/>
    <row r="37132" ht="18.75" customHeight="1" thickBot="1"/>
    <row r="37134" ht="18.75" customHeight="1" thickBot="1"/>
    <row r="37136" ht="18.75" customHeight="1" thickBot="1"/>
    <row r="37138" ht="18.75" customHeight="1" thickBot="1"/>
    <row r="37140" ht="18.75" customHeight="1" thickBot="1"/>
    <row r="37142" ht="18.75" customHeight="1" thickBot="1"/>
    <row r="37144" ht="18.75" customHeight="1" thickBot="1"/>
    <row r="37146" ht="18.75" customHeight="1" thickBot="1"/>
    <row r="37148" ht="18.75" customHeight="1" thickBot="1"/>
    <row r="37150" ht="18.75" customHeight="1" thickBot="1"/>
    <row r="37152" ht="18.75" customHeight="1" thickBot="1"/>
    <row r="37154" ht="18.75" customHeight="1" thickBot="1"/>
    <row r="37156" ht="18.75" customHeight="1" thickBot="1"/>
    <row r="37158" ht="18.75" customHeight="1" thickBot="1"/>
    <row r="37160" ht="18.75" customHeight="1" thickBot="1"/>
    <row r="37162" ht="18.75" customHeight="1" thickBot="1"/>
    <row r="37164" ht="18.75" customHeight="1" thickBot="1"/>
    <row r="37166" ht="18.75" customHeight="1" thickBot="1"/>
    <row r="37168" ht="18.75" customHeight="1" thickBot="1"/>
    <row r="37170" ht="18.75" customHeight="1" thickBot="1"/>
    <row r="37172" ht="18.75" customHeight="1" thickBot="1"/>
    <row r="37174" ht="18.75" customHeight="1" thickBot="1"/>
    <row r="37176" ht="18.75" customHeight="1" thickBot="1"/>
    <row r="37178" ht="18.75" customHeight="1" thickBot="1"/>
    <row r="37180" ht="18.75" customHeight="1" thickBot="1"/>
    <row r="37182" ht="18.75" customHeight="1" thickBot="1"/>
    <row r="37184" ht="18.75" customHeight="1" thickBot="1"/>
    <row r="37186" ht="18.75" customHeight="1" thickBot="1"/>
    <row r="37188" ht="18.75" customHeight="1" thickBot="1"/>
    <row r="37190" ht="18.75" customHeight="1" thickBot="1"/>
    <row r="37192" ht="18.75" customHeight="1" thickBot="1"/>
    <row r="37194" ht="18.75" customHeight="1" thickBot="1"/>
    <row r="37196" ht="18.75" customHeight="1" thickBot="1"/>
    <row r="37198" ht="18.75" customHeight="1" thickBot="1"/>
    <row r="37200" ht="18.75" customHeight="1" thickBot="1"/>
    <row r="37202" ht="18.75" customHeight="1" thickBot="1"/>
    <row r="37204" ht="18.75" customHeight="1" thickBot="1"/>
    <row r="37206" ht="18.75" customHeight="1" thickBot="1"/>
    <row r="37208" ht="18.75" customHeight="1" thickBot="1"/>
    <row r="37210" ht="18.75" customHeight="1" thickBot="1"/>
    <row r="37212" ht="18.75" customHeight="1" thickBot="1"/>
    <row r="37214" ht="18.75" customHeight="1" thickBot="1"/>
    <row r="37216" ht="18.75" customHeight="1" thickBot="1"/>
    <row r="37218" ht="18.75" customHeight="1" thickBot="1"/>
    <row r="37220" ht="18.75" customHeight="1" thickBot="1"/>
    <row r="37222" ht="18.75" customHeight="1" thickBot="1"/>
    <row r="37224" ht="18.75" customHeight="1" thickBot="1"/>
    <row r="37226" ht="18.75" customHeight="1" thickBot="1"/>
    <row r="37228" ht="18.75" customHeight="1" thickBot="1"/>
    <row r="37230" ht="18.75" customHeight="1" thickBot="1"/>
    <row r="37232" ht="18.75" customHeight="1" thickBot="1"/>
    <row r="37234" ht="18.75" customHeight="1" thickBot="1"/>
    <row r="37236" ht="18.75" customHeight="1" thickBot="1"/>
    <row r="37238" ht="18.75" customHeight="1" thickBot="1"/>
    <row r="37240" ht="18.75" customHeight="1" thickBot="1"/>
    <row r="37242" ht="18.75" customHeight="1" thickBot="1"/>
    <row r="37244" ht="18.75" customHeight="1" thickBot="1"/>
    <row r="37246" ht="18.75" customHeight="1" thickBot="1"/>
    <row r="37248" ht="18.75" customHeight="1" thickBot="1"/>
    <row r="37250" ht="18.75" customHeight="1" thickBot="1"/>
    <row r="37252" ht="18.75" customHeight="1" thickBot="1"/>
    <row r="37254" ht="18.75" customHeight="1" thickBot="1"/>
    <row r="37256" ht="18.75" customHeight="1" thickBot="1"/>
    <row r="37258" ht="18.75" customHeight="1" thickBot="1"/>
    <row r="37260" ht="18.75" customHeight="1" thickBot="1"/>
    <row r="37262" ht="18.75" customHeight="1" thickBot="1"/>
    <row r="37264" ht="18.75" customHeight="1" thickBot="1"/>
    <row r="37266" ht="18.75" customHeight="1" thickBot="1"/>
    <row r="37268" ht="18.75" customHeight="1" thickBot="1"/>
    <row r="37270" ht="18.75" customHeight="1" thickBot="1"/>
    <row r="37272" ht="18.75" customHeight="1" thickBot="1"/>
    <row r="37274" ht="18.75" customHeight="1" thickBot="1"/>
    <row r="37276" ht="18.75" customHeight="1" thickBot="1"/>
    <row r="37278" ht="18.75" customHeight="1" thickBot="1"/>
    <row r="37280" ht="18.75" customHeight="1" thickBot="1"/>
    <row r="37282" ht="18.75" customHeight="1" thickBot="1"/>
    <row r="37284" ht="18.75" customHeight="1" thickBot="1"/>
    <row r="37286" ht="18.75" customHeight="1" thickBot="1"/>
    <row r="37288" ht="18.75" customHeight="1" thickBot="1"/>
    <row r="37290" ht="18.75" customHeight="1" thickBot="1"/>
    <row r="37292" ht="18.75" customHeight="1" thickBot="1"/>
    <row r="37294" ht="18.75" customHeight="1" thickBot="1"/>
    <row r="37296" ht="18.75" customHeight="1" thickBot="1"/>
    <row r="37298" ht="18.75" customHeight="1" thickBot="1"/>
    <row r="37300" ht="18.75" customHeight="1" thickBot="1"/>
    <row r="37302" ht="18.75" customHeight="1" thickBot="1"/>
    <row r="37304" ht="18.75" customHeight="1" thickBot="1"/>
    <row r="37306" ht="18.75" customHeight="1" thickBot="1"/>
    <row r="37308" ht="18.75" customHeight="1" thickBot="1"/>
    <row r="37310" ht="18.75" customHeight="1" thickBot="1"/>
    <row r="37312" ht="18.75" customHeight="1" thickBot="1"/>
    <row r="37314" ht="18.75" customHeight="1" thickBot="1"/>
    <row r="37316" ht="18.75" customHeight="1" thickBot="1"/>
    <row r="37318" ht="18.75" customHeight="1" thickBot="1"/>
    <row r="37320" ht="18.75" customHeight="1" thickBot="1"/>
    <row r="37322" ht="18.75" customHeight="1" thickBot="1"/>
    <row r="37324" ht="18.75" customHeight="1" thickBot="1"/>
    <row r="37326" ht="18.75" customHeight="1" thickBot="1"/>
    <row r="37328" ht="18.75" customHeight="1" thickBot="1"/>
    <row r="37330" ht="18.75" customHeight="1" thickBot="1"/>
    <row r="37332" ht="18.75" customHeight="1" thickBot="1"/>
    <row r="37334" ht="18.75" customHeight="1" thickBot="1"/>
    <row r="37336" ht="18.75" customHeight="1" thickBot="1"/>
    <row r="37338" ht="18.75" customHeight="1" thickBot="1"/>
    <row r="37340" ht="18.75" customHeight="1" thickBot="1"/>
    <row r="37342" ht="18.75" customHeight="1" thickBot="1"/>
    <row r="37344" ht="18.75" customHeight="1" thickBot="1"/>
    <row r="37346" ht="18.75" customHeight="1" thickBot="1"/>
    <row r="37348" ht="18.75" customHeight="1" thickBot="1"/>
    <row r="37350" ht="18.75" customHeight="1" thickBot="1"/>
    <row r="37352" ht="18.75" customHeight="1" thickBot="1"/>
    <row r="37354" ht="18.75" customHeight="1" thickBot="1"/>
    <row r="37356" ht="18.75" customHeight="1" thickBot="1"/>
    <row r="37358" ht="18.75" customHeight="1" thickBot="1"/>
    <row r="37360" ht="18.75" customHeight="1" thickBot="1"/>
    <row r="37362" ht="18.75" customHeight="1" thickBot="1"/>
    <row r="37364" ht="18.75" customHeight="1" thickBot="1"/>
    <row r="37366" ht="18.75" customHeight="1" thickBot="1"/>
    <row r="37368" ht="18.75" customHeight="1" thickBot="1"/>
    <row r="37370" ht="18.75" customHeight="1" thickBot="1"/>
    <row r="37372" ht="18.75" customHeight="1" thickBot="1"/>
    <row r="37374" ht="18.75" customHeight="1" thickBot="1"/>
    <row r="37376" ht="18.75" customHeight="1" thickBot="1"/>
    <row r="37378" ht="18.75" customHeight="1" thickBot="1"/>
    <row r="37380" ht="18.75" customHeight="1" thickBot="1"/>
    <row r="37382" ht="18.75" customHeight="1" thickBot="1"/>
    <row r="37384" ht="18.75" customHeight="1" thickBot="1"/>
    <row r="37386" ht="18.75" customHeight="1" thickBot="1"/>
    <row r="37388" ht="18.75" customHeight="1" thickBot="1"/>
    <row r="37390" ht="18.75" customHeight="1" thickBot="1"/>
    <row r="37392" ht="18.75" customHeight="1" thickBot="1"/>
    <row r="37394" ht="18.75" customHeight="1" thickBot="1"/>
    <row r="37396" ht="18.75" customHeight="1" thickBot="1"/>
    <row r="37398" ht="18.75" customHeight="1" thickBot="1"/>
    <row r="37400" ht="18.75" customHeight="1" thickBot="1"/>
    <row r="37402" ht="18.75" customHeight="1" thickBot="1"/>
    <row r="37404" ht="18.75" customHeight="1" thickBot="1"/>
    <row r="37406" ht="18.75" customHeight="1" thickBot="1"/>
    <row r="37408" ht="18.75" customHeight="1" thickBot="1"/>
    <row r="37410" ht="18.75" customHeight="1" thickBot="1"/>
    <row r="37412" ht="18.75" customHeight="1" thickBot="1"/>
    <row r="37414" ht="18.75" customHeight="1" thickBot="1"/>
    <row r="37416" ht="18.75" customHeight="1" thickBot="1"/>
    <row r="37418" ht="18.75" customHeight="1" thickBot="1"/>
    <row r="37420" ht="18.75" customHeight="1" thickBot="1"/>
    <row r="37422" ht="18.75" customHeight="1" thickBot="1"/>
    <row r="37424" ht="18.75" customHeight="1" thickBot="1"/>
    <row r="37426" ht="18.75" customHeight="1" thickBot="1"/>
    <row r="37428" ht="18.75" customHeight="1" thickBot="1"/>
    <row r="37430" ht="18.75" customHeight="1" thickBot="1"/>
    <row r="37432" ht="18.75" customHeight="1" thickBot="1"/>
    <row r="37434" ht="18.75" customHeight="1" thickBot="1"/>
    <row r="37436" ht="18.75" customHeight="1" thickBot="1"/>
    <row r="37438" ht="18.75" customHeight="1" thickBot="1"/>
    <row r="37440" ht="18.75" customHeight="1" thickBot="1"/>
    <row r="37442" ht="18.75" customHeight="1" thickBot="1"/>
    <row r="37444" ht="18.75" customHeight="1" thickBot="1"/>
    <row r="37446" ht="18.75" customHeight="1" thickBot="1"/>
    <row r="37448" ht="18.75" customHeight="1" thickBot="1"/>
    <row r="37450" ht="18.75" customHeight="1" thickBot="1"/>
    <row r="37452" ht="18.75" customHeight="1" thickBot="1"/>
    <row r="37454" ht="18.75" customHeight="1" thickBot="1"/>
    <row r="37456" ht="18.75" customHeight="1" thickBot="1"/>
    <row r="37458" ht="18.75" customHeight="1" thickBot="1"/>
    <row r="37460" ht="18.75" customHeight="1" thickBot="1"/>
    <row r="37462" ht="18.75" customHeight="1" thickBot="1"/>
    <row r="37464" ht="18.75" customHeight="1" thickBot="1"/>
    <row r="37466" ht="18.75" customHeight="1" thickBot="1"/>
    <row r="37468" ht="18.75" customHeight="1" thickBot="1"/>
    <row r="37470" ht="18.75" customHeight="1" thickBot="1"/>
    <row r="37472" ht="18.75" customHeight="1" thickBot="1"/>
    <row r="37474" ht="18.75" customHeight="1" thickBot="1"/>
    <row r="37476" ht="18.75" customHeight="1" thickBot="1"/>
    <row r="37478" ht="18.75" customHeight="1" thickBot="1"/>
    <row r="37480" ht="18.75" customHeight="1" thickBot="1"/>
    <row r="37482" ht="18.75" customHeight="1" thickBot="1"/>
    <row r="37484" ht="18.75" customHeight="1" thickBot="1"/>
    <row r="37486" ht="18.75" customHeight="1" thickBot="1"/>
    <row r="37488" ht="18.75" customHeight="1" thickBot="1"/>
    <row r="37490" ht="18.75" customHeight="1" thickBot="1"/>
    <row r="37492" ht="18.75" customHeight="1" thickBot="1"/>
    <row r="37494" ht="18.75" customHeight="1" thickBot="1"/>
    <row r="37496" ht="18.75" customHeight="1" thickBot="1"/>
    <row r="37498" ht="18.75" customHeight="1" thickBot="1"/>
    <row r="37500" ht="18.75" customHeight="1" thickBot="1"/>
    <row r="37502" ht="18.75" customHeight="1" thickBot="1"/>
    <row r="37504" ht="18.75" customHeight="1" thickBot="1"/>
    <row r="37506" ht="18.75" customHeight="1" thickBot="1"/>
    <row r="37508" ht="18.75" customHeight="1" thickBot="1"/>
    <row r="37510" ht="18.75" customHeight="1" thickBot="1"/>
    <row r="37512" ht="18.75" customHeight="1" thickBot="1"/>
    <row r="37514" ht="18.75" customHeight="1" thickBot="1"/>
    <row r="37516" ht="18.75" customHeight="1" thickBot="1"/>
    <row r="37518" ht="18.75" customHeight="1" thickBot="1"/>
    <row r="37520" ht="18.75" customHeight="1" thickBot="1"/>
    <row r="37522" ht="18.75" customHeight="1" thickBot="1"/>
    <row r="37524" ht="18.75" customHeight="1" thickBot="1"/>
    <row r="37526" ht="18.75" customHeight="1" thickBot="1"/>
    <row r="37528" ht="18.75" customHeight="1" thickBot="1"/>
    <row r="37530" ht="18.75" customHeight="1" thickBot="1"/>
    <row r="37532" ht="18.75" customHeight="1" thickBot="1"/>
    <row r="37534" ht="18.75" customHeight="1" thickBot="1"/>
    <row r="37536" ht="18.75" customHeight="1" thickBot="1"/>
    <row r="37538" ht="18.75" customHeight="1" thickBot="1"/>
    <row r="37540" ht="18.75" customHeight="1" thickBot="1"/>
    <row r="37542" ht="18.75" customHeight="1" thickBot="1"/>
    <row r="37544" ht="18.75" customHeight="1" thickBot="1"/>
    <row r="37546" ht="18.75" customHeight="1" thickBot="1"/>
    <row r="37548" ht="18.75" customHeight="1" thickBot="1"/>
    <row r="37550" ht="18.75" customHeight="1" thickBot="1"/>
    <row r="37552" ht="18.75" customHeight="1" thickBot="1"/>
    <row r="37554" ht="18.75" customHeight="1" thickBot="1"/>
    <row r="37556" ht="18.75" customHeight="1" thickBot="1"/>
    <row r="37558" ht="18.75" customHeight="1" thickBot="1"/>
    <row r="37560" ht="18.75" customHeight="1" thickBot="1"/>
    <row r="37562" ht="18.75" customHeight="1" thickBot="1"/>
    <row r="37564" ht="18.75" customHeight="1" thickBot="1"/>
    <row r="37566" ht="18.75" customHeight="1" thickBot="1"/>
    <row r="37568" ht="18.75" customHeight="1" thickBot="1"/>
    <row r="37570" ht="18.75" customHeight="1" thickBot="1"/>
    <row r="37572" ht="18.75" customHeight="1" thickBot="1"/>
    <row r="37574" ht="18.75" customHeight="1" thickBot="1"/>
    <row r="37576" ht="18.75" customHeight="1" thickBot="1"/>
    <row r="37578" ht="18.75" customHeight="1" thickBot="1"/>
    <row r="37580" ht="18.75" customHeight="1" thickBot="1"/>
    <row r="37582" ht="18.75" customHeight="1" thickBot="1"/>
    <row r="37584" ht="18.75" customHeight="1" thickBot="1"/>
    <row r="37586" ht="18.75" customHeight="1" thickBot="1"/>
    <row r="37588" ht="18.75" customHeight="1" thickBot="1"/>
    <row r="37590" ht="18.75" customHeight="1" thickBot="1"/>
    <row r="37592" ht="18.75" customHeight="1" thickBot="1"/>
    <row r="37594" ht="18.75" customHeight="1" thickBot="1"/>
    <row r="37596" ht="18.75" customHeight="1" thickBot="1"/>
    <row r="37598" ht="18.75" customHeight="1" thickBot="1"/>
    <row r="37600" ht="18.75" customHeight="1" thickBot="1"/>
    <row r="37602" ht="18.75" customHeight="1" thickBot="1"/>
    <row r="37604" ht="18.75" customHeight="1" thickBot="1"/>
    <row r="37606" ht="18.75" customHeight="1" thickBot="1"/>
    <row r="37608" ht="18.75" customHeight="1" thickBot="1"/>
    <row r="37610" ht="18.75" customHeight="1" thickBot="1"/>
    <row r="37612" ht="18.75" customHeight="1" thickBot="1"/>
    <row r="37614" ht="18.75" customHeight="1" thickBot="1"/>
    <row r="37616" ht="18.75" customHeight="1" thickBot="1"/>
    <row r="37618" ht="18.75" customHeight="1" thickBot="1"/>
    <row r="37620" ht="18.75" customHeight="1" thickBot="1"/>
    <row r="37622" ht="18.75" customHeight="1" thickBot="1"/>
    <row r="37624" ht="18.75" customHeight="1" thickBot="1"/>
    <row r="37626" ht="18.75" customHeight="1" thickBot="1"/>
    <row r="37628" ht="18.75" customHeight="1" thickBot="1"/>
    <row r="37630" ht="18.75" customHeight="1" thickBot="1"/>
    <row r="37632" ht="18.75" customHeight="1" thickBot="1"/>
    <row r="37634" ht="18.75" customHeight="1" thickBot="1"/>
    <row r="37636" ht="18.75" customHeight="1" thickBot="1"/>
    <row r="37638" ht="18.75" customHeight="1" thickBot="1"/>
    <row r="37640" ht="18.75" customHeight="1" thickBot="1"/>
    <row r="37642" ht="18.75" customHeight="1" thickBot="1"/>
    <row r="37644" ht="18.75" customHeight="1" thickBot="1"/>
    <row r="37646" ht="18.75" customHeight="1" thickBot="1"/>
    <row r="37648" ht="18.75" customHeight="1" thickBot="1"/>
    <row r="37650" ht="18.75" customHeight="1" thickBot="1"/>
    <row r="37652" ht="18.75" customHeight="1" thickBot="1"/>
    <row r="37654" ht="18.75" customHeight="1" thickBot="1"/>
    <row r="37656" ht="18.75" customHeight="1" thickBot="1"/>
    <row r="37658" ht="18.75" customHeight="1" thickBot="1"/>
    <row r="37660" ht="18.75" customHeight="1" thickBot="1"/>
    <row r="37662" ht="18.75" customHeight="1" thickBot="1"/>
    <row r="37664" ht="18.75" customHeight="1" thickBot="1"/>
    <row r="37666" ht="18.75" customHeight="1" thickBot="1"/>
    <row r="37668" ht="18.75" customHeight="1" thickBot="1"/>
    <row r="37670" ht="18.75" customHeight="1" thickBot="1"/>
    <row r="37672" ht="18.75" customHeight="1" thickBot="1"/>
    <row r="37674" ht="18.75" customHeight="1" thickBot="1"/>
    <row r="37676" ht="18.75" customHeight="1" thickBot="1"/>
    <row r="37678" ht="18.75" customHeight="1" thickBot="1"/>
    <row r="37680" ht="18.75" customHeight="1" thickBot="1"/>
    <row r="37682" ht="18.75" customHeight="1" thickBot="1"/>
    <row r="37684" ht="18.75" customHeight="1" thickBot="1"/>
    <row r="37686" ht="18.75" customHeight="1" thickBot="1"/>
    <row r="37688" ht="18.75" customHeight="1" thickBot="1"/>
    <row r="37690" ht="18.75" customHeight="1" thickBot="1"/>
    <row r="37692" ht="18.75" customHeight="1" thickBot="1"/>
    <row r="37694" ht="18.75" customHeight="1" thickBot="1"/>
    <row r="37696" ht="18.75" customHeight="1" thickBot="1"/>
    <row r="37698" ht="18.75" customHeight="1" thickBot="1"/>
    <row r="37700" ht="18.75" customHeight="1" thickBot="1"/>
    <row r="37702" ht="18.75" customHeight="1" thickBot="1"/>
    <row r="37704" ht="18.75" customHeight="1" thickBot="1"/>
    <row r="37706" ht="18.75" customHeight="1" thickBot="1"/>
    <row r="37708" ht="18.75" customHeight="1" thickBot="1"/>
    <row r="37710" ht="18.75" customHeight="1" thickBot="1"/>
    <row r="37712" ht="18.75" customHeight="1" thickBot="1"/>
    <row r="37714" ht="18.75" customHeight="1" thickBot="1"/>
    <row r="37716" ht="18.75" customHeight="1" thickBot="1"/>
    <row r="37718" ht="18.75" customHeight="1" thickBot="1"/>
    <row r="37720" ht="18.75" customHeight="1" thickBot="1"/>
    <row r="37722" ht="18.75" customHeight="1" thickBot="1"/>
    <row r="37724" ht="18.75" customHeight="1" thickBot="1"/>
    <row r="37726" ht="18.75" customHeight="1" thickBot="1"/>
    <row r="37728" ht="18.75" customHeight="1" thickBot="1"/>
    <row r="37730" ht="18.75" customHeight="1" thickBot="1"/>
    <row r="37732" ht="18.75" customHeight="1" thickBot="1"/>
    <row r="37734" ht="18.75" customHeight="1" thickBot="1"/>
    <row r="37736" ht="18.75" customHeight="1" thickBot="1"/>
    <row r="37738" ht="18.75" customHeight="1" thickBot="1"/>
    <row r="37740" ht="18.75" customHeight="1" thickBot="1"/>
    <row r="37742" ht="18.75" customHeight="1" thickBot="1"/>
    <row r="37744" ht="18.75" customHeight="1" thickBot="1"/>
    <row r="37746" ht="18.75" customHeight="1" thickBot="1"/>
    <row r="37748" ht="18.75" customHeight="1" thickBot="1"/>
    <row r="37750" ht="18.75" customHeight="1" thickBot="1"/>
    <row r="37752" ht="18.75" customHeight="1" thickBot="1"/>
    <row r="37754" ht="18.75" customHeight="1" thickBot="1"/>
    <row r="37756" ht="18.75" customHeight="1" thickBot="1"/>
    <row r="37758" ht="18.75" customHeight="1" thickBot="1"/>
    <row r="37760" ht="18.75" customHeight="1" thickBot="1"/>
    <row r="37762" ht="18.75" customHeight="1" thickBot="1"/>
    <row r="37764" ht="18.75" customHeight="1" thickBot="1"/>
    <row r="37766" ht="18.75" customHeight="1" thickBot="1"/>
    <row r="37768" ht="18.75" customHeight="1" thickBot="1"/>
    <row r="37770" ht="18.75" customHeight="1" thickBot="1"/>
    <row r="37772" ht="18.75" customHeight="1" thickBot="1"/>
    <row r="37774" ht="18.75" customHeight="1" thickBot="1"/>
    <row r="37776" ht="18.75" customHeight="1" thickBot="1"/>
    <row r="37778" ht="18.75" customHeight="1" thickBot="1"/>
    <row r="37780" ht="18.75" customHeight="1" thickBot="1"/>
    <row r="37782" ht="18.75" customHeight="1" thickBot="1"/>
    <row r="37784" ht="18.75" customHeight="1" thickBot="1"/>
    <row r="37786" ht="18.75" customHeight="1" thickBot="1"/>
    <row r="37788" ht="18.75" customHeight="1" thickBot="1"/>
    <row r="37790" ht="18.75" customHeight="1" thickBot="1"/>
    <row r="37792" ht="18.75" customHeight="1" thickBot="1"/>
    <row r="37794" ht="18.75" customHeight="1" thickBot="1"/>
    <row r="37796" ht="18.75" customHeight="1" thickBot="1"/>
    <row r="37798" ht="18.75" customHeight="1" thickBot="1"/>
    <row r="37800" ht="18.75" customHeight="1" thickBot="1"/>
    <row r="37802" ht="18.75" customHeight="1" thickBot="1"/>
    <row r="37804" ht="18.75" customHeight="1" thickBot="1"/>
    <row r="37806" ht="18.75" customHeight="1" thickBot="1"/>
    <row r="37808" ht="18.75" customHeight="1" thickBot="1"/>
    <row r="37810" ht="18.75" customHeight="1" thickBot="1"/>
    <row r="37812" ht="18.75" customHeight="1" thickBot="1"/>
    <row r="37814" ht="18.75" customHeight="1" thickBot="1"/>
    <row r="37816" ht="18.75" customHeight="1" thickBot="1"/>
    <row r="37818" ht="18.75" customHeight="1" thickBot="1"/>
    <row r="37820" ht="18.75" customHeight="1" thickBot="1"/>
    <row r="37822" ht="18.75" customHeight="1" thickBot="1"/>
    <row r="37824" ht="18.75" customHeight="1" thickBot="1"/>
    <row r="37826" ht="18.75" customHeight="1" thickBot="1"/>
    <row r="37828" ht="18.75" customHeight="1" thickBot="1"/>
    <row r="37830" ht="18.75" customHeight="1" thickBot="1"/>
    <row r="37832" ht="18.75" customHeight="1" thickBot="1"/>
    <row r="37834" ht="18.75" customHeight="1" thickBot="1"/>
    <row r="37836" ht="18.75" customHeight="1" thickBot="1"/>
    <row r="37838" ht="18.75" customHeight="1" thickBot="1"/>
    <row r="37840" ht="18.75" customHeight="1" thickBot="1"/>
    <row r="37842" ht="18.75" customHeight="1" thickBot="1"/>
    <row r="37844" ht="18.75" customHeight="1" thickBot="1"/>
    <row r="37846" ht="18.75" customHeight="1" thickBot="1"/>
    <row r="37848" ht="18.75" customHeight="1" thickBot="1"/>
    <row r="37850" ht="18.75" customHeight="1" thickBot="1"/>
    <row r="37852" ht="18.75" customHeight="1" thickBot="1"/>
    <row r="37854" ht="18.75" customHeight="1" thickBot="1"/>
    <row r="37856" ht="18.75" customHeight="1" thickBot="1"/>
    <row r="37858" ht="18.75" customHeight="1" thickBot="1"/>
    <row r="37860" ht="18.75" customHeight="1" thickBot="1"/>
    <row r="37862" ht="18.75" customHeight="1" thickBot="1"/>
    <row r="37864" ht="18.75" customHeight="1" thickBot="1"/>
    <row r="37866" ht="18.75" customHeight="1" thickBot="1"/>
    <row r="37868" ht="18.75" customHeight="1" thickBot="1"/>
    <row r="37870" ht="18.75" customHeight="1" thickBot="1"/>
    <row r="37872" ht="18.75" customHeight="1" thickBot="1"/>
    <row r="37874" ht="18.75" customHeight="1" thickBot="1"/>
    <row r="37876" ht="18.75" customHeight="1" thickBot="1"/>
    <row r="37878" ht="18.75" customHeight="1" thickBot="1"/>
    <row r="37880" ht="18.75" customHeight="1" thickBot="1"/>
    <row r="37882" ht="18.75" customHeight="1" thickBot="1"/>
    <row r="37884" ht="18.75" customHeight="1" thickBot="1"/>
    <row r="37886" ht="18.75" customHeight="1" thickBot="1"/>
    <row r="37888" ht="18.75" customHeight="1" thickBot="1"/>
    <row r="37890" ht="18.75" customHeight="1" thickBot="1"/>
    <row r="37892" ht="18.75" customHeight="1" thickBot="1"/>
    <row r="37894" ht="18.75" customHeight="1" thickBot="1"/>
    <row r="37896" ht="18.75" customHeight="1" thickBot="1"/>
    <row r="37898" ht="18.75" customHeight="1" thickBot="1"/>
    <row r="37900" ht="18.75" customHeight="1" thickBot="1"/>
    <row r="37902" ht="18.75" customHeight="1" thickBot="1"/>
    <row r="37904" ht="18.75" customHeight="1" thickBot="1"/>
    <row r="37906" ht="18.75" customHeight="1" thickBot="1"/>
    <row r="37908" ht="18.75" customHeight="1" thickBot="1"/>
    <row r="37910" ht="18.75" customHeight="1" thickBot="1"/>
    <row r="37912" ht="18.75" customHeight="1" thickBot="1"/>
    <row r="37914" ht="18.75" customHeight="1" thickBot="1"/>
    <row r="37916" ht="18.75" customHeight="1" thickBot="1"/>
    <row r="37918" ht="18.75" customHeight="1" thickBot="1"/>
    <row r="37920" ht="18.75" customHeight="1" thickBot="1"/>
    <row r="37922" ht="18.75" customHeight="1" thickBot="1"/>
    <row r="37924" ht="18.75" customHeight="1" thickBot="1"/>
    <row r="37926" ht="18.75" customHeight="1" thickBot="1"/>
    <row r="37928" ht="18.75" customHeight="1" thickBot="1"/>
    <row r="37930" ht="18.75" customHeight="1" thickBot="1"/>
    <row r="37932" ht="18.75" customHeight="1" thickBot="1"/>
    <row r="37934" ht="18.75" customHeight="1" thickBot="1"/>
    <row r="37936" ht="18.75" customHeight="1" thickBot="1"/>
    <row r="37938" ht="18.75" customHeight="1" thickBot="1"/>
    <row r="37940" ht="18.75" customHeight="1" thickBot="1"/>
    <row r="37942" ht="18.75" customHeight="1" thickBot="1"/>
    <row r="37944" ht="18.75" customHeight="1" thickBot="1"/>
    <row r="37946" ht="18.75" customHeight="1" thickBot="1"/>
    <row r="37948" ht="18.75" customHeight="1" thickBot="1"/>
    <row r="37950" ht="18.75" customHeight="1" thickBot="1"/>
    <row r="37952" ht="18.75" customHeight="1" thickBot="1"/>
    <row r="37954" ht="18.75" customHeight="1" thickBot="1"/>
    <row r="37956" ht="18.75" customHeight="1" thickBot="1"/>
    <row r="37958" ht="18.75" customHeight="1" thickBot="1"/>
    <row r="37960" ht="18.75" customHeight="1" thickBot="1"/>
    <row r="37962" ht="18.75" customHeight="1" thickBot="1"/>
    <row r="37964" ht="18.75" customHeight="1" thickBot="1"/>
    <row r="37966" ht="18.75" customHeight="1" thickBot="1"/>
    <row r="37968" ht="18.75" customHeight="1" thickBot="1"/>
    <row r="37970" ht="18.75" customHeight="1" thickBot="1"/>
    <row r="37972" ht="18.75" customHeight="1" thickBot="1"/>
    <row r="37974" ht="18.75" customHeight="1" thickBot="1"/>
    <row r="37976" ht="18.75" customHeight="1" thickBot="1"/>
    <row r="37978" ht="18.75" customHeight="1" thickBot="1"/>
    <row r="37980" ht="18.75" customHeight="1" thickBot="1"/>
    <row r="37982" ht="18.75" customHeight="1" thickBot="1"/>
    <row r="37984" ht="18.75" customHeight="1" thickBot="1"/>
    <row r="37986" ht="18.75" customHeight="1" thickBot="1"/>
    <row r="37988" ht="18.75" customHeight="1" thickBot="1"/>
    <row r="37990" ht="18.75" customHeight="1" thickBot="1"/>
    <row r="37992" ht="18.75" customHeight="1" thickBot="1"/>
    <row r="37994" ht="18.75" customHeight="1" thickBot="1"/>
    <row r="37996" ht="18.75" customHeight="1" thickBot="1"/>
    <row r="37998" ht="18.75" customHeight="1" thickBot="1"/>
    <row r="38000" ht="18.75" customHeight="1" thickBot="1"/>
    <row r="38002" ht="18.75" customHeight="1" thickBot="1"/>
    <row r="38004" ht="18.75" customHeight="1" thickBot="1"/>
    <row r="38006" ht="18.75" customHeight="1" thickBot="1"/>
    <row r="38008" ht="18.75" customHeight="1" thickBot="1"/>
    <row r="38010" ht="18.75" customHeight="1" thickBot="1"/>
    <row r="38012" ht="18.75" customHeight="1" thickBot="1"/>
    <row r="38014" ht="18.75" customHeight="1" thickBot="1"/>
    <row r="38016" ht="18.75" customHeight="1" thickBot="1"/>
    <row r="38018" ht="18.75" customHeight="1" thickBot="1"/>
    <row r="38020" ht="18.75" customHeight="1" thickBot="1"/>
    <row r="38022" ht="18.75" customHeight="1" thickBot="1"/>
    <row r="38024" ht="18.75" customHeight="1" thickBot="1"/>
    <row r="38026" ht="18.75" customHeight="1" thickBot="1"/>
    <row r="38028" ht="18.75" customHeight="1" thickBot="1"/>
    <row r="38030" ht="18.75" customHeight="1" thickBot="1"/>
    <row r="38032" ht="18.75" customHeight="1" thickBot="1"/>
    <row r="38034" ht="18.75" customHeight="1" thickBot="1"/>
    <row r="38036" ht="18.75" customHeight="1" thickBot="1"/>
    <row r="38038" ht="18.75" customHeight="1" thickBot="1"/>
    <row r="38040" ht="18.75" customHeight="1" thickBot="1"/>
    <row r="38042" ht="18.75" customHeight="1" thickBot="1"/>
    <row r="38044" ht="18.75" customHeight="1" thickBot="1"/>
    <row r="38046" ht="18.75" customHeight="1" thickBot="1"/>
    <row r="38048" ht="18.75" customHeight="1" thickBot="1"/>
    <row r="38050" ht="18.75" customHeight="1" thickBot="1"/>
    <row r="38052" ht="18.75" customHeight="1" thickBot="1"/>
    <row r="38054" ht="18.75" customHeight="1" thickBot="1"/>
    <row r="38056" ht="18.75" customHeight="1" thickBot="1"/>
    <row r="38058" ht="18.75" customHeight="1" thickBot="1"/>
    <row r="38060" ht="18.75" customHeight="1" thickBot="1"/>
    <row r="38062" ht="18.75" customHeight="1" thickBot="1"/>
    <row r="38064" ht="18.75" customHeight="1" thickBot="1"/>
    <row r="38066" ht="18.75" customHeight="1" thickBot="1"/>
    <row r="38068" ht="18.75" customHeight="1" thickBot="1"/>
    <row r="38070" ht="18.75" customHeight="1" thickBot="1"/>
    <row r="38072" ht="18.75" customHeight="1" thickBot="1"/>
    <row r="38074" ht="18.75" customHeight="1" thickBot="1"/>
    <row r="38076" ht="18.75" customHeight="1" thickBot="1"/>
    <row r="38078" ht="18.75" customHeight="1" thickBot="1"/>
    <row r="38080" ht="18.75" customHeight="1" thickBot="1"/>
    <row r="38082" ht="18.75" customHeight="1" thickBot="1"/>
    <row r="38084" ht="18.75" customHeight="1" thickBot="1"/>
    <row r="38086" ht="18.75" customHeight="1" thickBot="1"/>
    <row r="38088" ht="18.75" customHeight="1" thickBot="1"/>
    <row r="38090" ht="18.75" customHeight="1" thickBot="1"/>
    <row r="38092" ht="18.75" customHeight="1" thickBot="1"/>
    <row r="38094" ht="18.75" customHeight="1" thickBot="1"/>
    <row r="38096" ht="18.75" customHeight="1" thickBot="1"/>
    <row r="38098" ht="18.75" customHeight="1" thickBot="1"/>
    <row r="38100" ht="18.75" customHeight="1" thickBot="1"/>
    <row r="38102" ht="18.75" customHeight="1" thickBot="1"/>
    <row r="38104" ht="18.75" customHeight="1" thickBot="1"/>
    <row r="38106" ht="18.75" customHeight="1" thickBot="1"/>
    <row r="38108" ht="18.75" customHeight="1" thickBot="1"/>
    <row r="38110" ht="18.75" customHeight="1" thickBot="1"/>
    <row r="38112" ht="18.75" customHeight="1" thickBot="1"/>
    <row r="38114" ht="18.75" customHeight="1" thickBot="1"/>
    <row r="38116" ht="18.75" customHeight="1" thickBot="1"/>
    <row r="38118" ht="18.75" customHeight="1" thickBot="1"/>
    <row r="38120" ht="18.75" customHeight="1" thickBot="1"/>
    <row r="38122" ht="18.75" customHeight="1" thickBot="1"/>
    <row r="38124" ht="18.75" customHeight="1" thickBot="1"/>
    <row r="38126" ht="18.75" customHeight="1" thickBot="1"/>
    <row r="38128" ht="18.75" customHeight="1" thickBot="1"/>
    <row r="38130" ht="18.75" customHeight="1" thickBot="1"/>
    <row r="38132" ht="18.75" customHeight="1" thickBot="1"/>
    <row r="38134" ht="18.75" customHeight="1" thickBot="1"/>
    <row r="38136" ht="18.75" customHeight="1" thickBot="1"/>
    <row r="38138" ht="18.75" customHeight="1" thickBot="1"/>
    <row r="38140" ht="18.75" customHeight="1" thickBot="1"/>
    <row r="38142" ht="18.75" customHeight="1" thickBot="1"/>
    <row r="38144" ht="18.75" customHeight="1" thickBot="1"/>
    <row r="38146" ht="18.75" customHeight="1" thickBot="1"/>
    <row r="38148" ht="18.75" customHeight="1" thickBot="1"/>
    <row r="38150" ht="18.75" customHeight="1" thickBot="1"/>
    <row r="38152" ht="18.75" customHeight="1" thickBot="1"/>
    <row r="38154" ht="18.75" customHeight="1" thickBot="1"/>
    <row r="38156" ht="18.75" customHeight="1" thickBot="1"/>
    <row r="38158" ht="18.75" customHeight="1" thickBot="1"/>
    <row r="38160" ht="18.75" customHeight="1" thickBot="1"/>
    <row r="38162" ht="18.75" customHeight="1" thickBot="1"/>
    <row r="38164" ht="18.75" customHeight="1" thickBot="1"/>
    <row r="38166" ht="18.75" customHeight="1" thickBot="1"/>
    <row r="38168" ht="18.75" customHeight="1" thickBot="1"/>
    <row r="38170" ht="18.75" customHeight="1" thickBot="1"/>
    <row r="38172" ht="18.75" customHeight="1" thickBot="1"/>
    <row r="38174" ht="18.75" customHeight="1" thickBot="1"/>
    <row r="38176" ht="18.75" customHeight="1" thickBot="1"/>
    <row r="38178" ht="18.75" customHeight="1" thickBot="1"/>
    <row r="38180" ht="18.75" customHeight="1" thickBot="1"/>
    <row r="38182" ht="18.75" customHeight="1" thickBot="1"/>
    <row r="38184" ht="18.75" customHeight="1" thickBot="1"/>
    <row r="38186" ht="18.75" customHeight="1" thickBot="1"/>
    <row r="38188" ht="18.75" customHeight="1" thickBot="1"/>
    <row r="38190" ht="18.75" customHeight="1" thickBot="1"/>
    <row r="38192" ht="18.75" customHeight="1" thickBot="1"/>
    <row r="38194" ht="18.75" customHeight="1" thickBot="1"/>
    <row r="38196" ht="18.75" customHeight="1" thickBot="1"/>
    <row r="38198" ht="18.75" customHeight="1" thickBot="1"/>
    <row r="38200" ht="18.75" customHeight="1" thickBot="1"/>
    <row r="38202" ht="18.75" customHeight="1" thickBot="1"/>
    <row r="38204" ht="18.75" customHeight="1" thickBot="1"/>
    <row r="38206" ht="18.75" customHeight="1" thickBot="1"/>
    <row r="38208" ht="18.75" customHeight="1" thickBot="1"/>
    <row r="38210" ht="18.75" customHeight="1" thickBot="1"/>
    <row r="38212" ht="18.75" customHeight="1" thickBot="1"/>
    <row r="38214" ht="18.75" customHeight="1" thickBot="1"/>
    <row r="38216" ht="18.75" customHeight="1" thickBot="1"/>
    <row r="38218" ht="18.75" customHeight="1" thickBot="1"/>
    <row r="38220" ht="18.75" customHeight="1" thickBot="1"/>
    <row r="38222" ht="18.75" customHeight="1" thickBot="1"/>
    <row r="38224" ht="18.75" customHeight="1" thickBot="1"/>
    <row r="38226" ht="18.75" customHeight="1" thickBot="1"/>
    <row r="38228" ht="18.75" customHeight="1" thickBot="1"/>
    <row r="38230" ht="18.75" customHeight="1" thickBot="1"/>
    <row r="38232" ht="18.75" customHeight="1" thickBot="1"/>
    <row r="38234" ht="18.75" customHeight="1" thickBot="1"/>
    <row r="38236" ht="18.75" customHeight="1" thickBot="1"/>
    <row r="38238" ht="18.75" customHeight="1" thickBot="1"/>
    <row r="38240" ht="18.75" customHeight="1" thickBot="1"/>
    <row r="38242" ht="18.75" customHeight="1" thickBot="1"/>
    <row r="38244" ht="18.75" customHeight="1" thickBot="1"/>
    <row r="38246" ht="18.75" customHeight="1" thickBot="1"/>
    <row r="38248" ht="18.75" customHeight="1" thickBot="1"/>
    <row r="38250" ht="18.75" customHeight="1" thickBot="1"/>
    <row r="38252" ht="18.75" customHeight="1" thickBot="1"/>
    <row r="38254" ht="18.75" customHeight="1" thickBot="1"/>
    <row r="38256" ht="18.75" customHeight="1" thickBot="1"/>
    <row r="38258" ht="18.75" customHeight="1" thickBot="1"/>
    <row r="38260" ht="18.75" customHeight="1" thickBot="1"/>
    <row r="38262" ht="18.75" customHeight="1" thickBot="1"/>
    <row r="38264" ht="18.75" customHeight="1" thickBot="1"/>
    <row r="38266" ht="18.75" customHeight="1" thickBot="1"/>
    <row r="38268" ht="18.75" customHeight="1" thickBot="1"/>
    <row r="38270" ht="18.75" customHeight="1" thickBot="1"/>
    <row r="38272" ht="18.75" customHeight="1" thickBot="1"/>
    <row r="38274" ht="18.75" customHeight="1" thickBot="1"/>
    <row r="38276" ht="18.75" customHeight="1" thickBot="1"/>
    <row r="38278" ht="18.75" customHeight="1" thickBot="1"/>
    <row r="38280" ht="18.75" customHeight="1" thickBot="1"/>
    <row r="38282" ht="18.75" customHeight="1" thickBot="1"/>
    <row r="38284" ht="18.75" customHeight="1" thickBot="1"/>
    <row r="38286" ht="18.75" customHeight="1" thickBot="1"/>
    <row r="38288" ht="18.75" customHeight="1" thickBot="1"/>
    <row r="38290" ht="18.75" customHeight="1" thickBot="1"/>
    <row r="38292" ht="18.75" customHeight="1" thickBot="1"/>
    <row r="38294" ht="18.75" customHeight="1" thickBot="1"/>
    <row r="38296" ht="18.75" customHeight="1" thickBot="1"/>
    <row r="38298" ht="18.75" customHeight="1" thickBot="1"/>
    <row r="38300" ht="18.75" customHeight="1" thickBot="1"/>
    <row r="38302" ht="18.75" customHeight="1" thickBot="1"/>
    <row r="38304" ht="18.75" customHeight="1" thickBot="1"/>
    <row r="38306" ht="18.75" customHeight="1" thickBot="1"/>
    <row r="38308" ht="18.75" customHeight="1" thickBot="1"/>
    <row r="38310" ht="18.75" customHeight="1" thickBot="1"/>
    <row r="38312" ht="18.75" customHeight="1" thickBot="1"/>
    <row r="38314" ht="18.75" customHeight="1" thickBot="1"/>
    <row r="38316" ht="18.75" customHeight="1" thickBot="1"/>
    <row r="38318" ht="18.75" customHeight="1" thickBot="1"/>
    <row r="38320" ht="18.75" customHeight="1" thickBot="1"/>
    <row r="38322" ht="18.75" customHeight="1" thickBot="1"/>
    <row r="38324" ht="18.75" customHeight="1" thickBot="1"/>
    <row r="38326" ht="18.75" customHeight="1" thickBot="1"/>
    <row r="38328" ht="18.75" customHeight="1" thickBot="1"/>
    <row r="38330" ht="18.75" customHeight="1" thickBot="1"/>
    <row r="38332" ht="18.75" customHeight="1" thickBot="1"/>
    <row r="38334" ht="18.75" customHeight="1" thickBot="1"/>
    <row r="38336" ht="18.75" customHeight="1" thickBot="1"/>
    <row r="38338" ht="18.75" customHeight="1" thickBot="1"/>
    <row r="38340" ht="18.75" customHeight="1" thickBot="1"/>
    <row r="38342" ht="18.75" customHeight="1" thickBot="1"/>
    <row r="38344" ht="18.75" customHeight="1" thickBot="1"/>
    <row r="38346" ht="18.75" customHeight="1" thickBot="1"/>
    <row r="38348" ht="18.75" customHeight="1" thickBot="1"/>
    <row r="38350" ht="18.75" customHeight="1" thickBot="1"/>
    <row r="38352" ht="18.75" customHeight="1" thickBot="1"/>
    <row r="38354" ht="18.75" customHeight="1" thickBot="1"/>
    <row r="38356" ht="18.75" customHeight="1" thickBot="1"/>
    <row r="38358" ht="18.75" customHeight="1" thickBot="1"/>
    <row r="38360" ht="18.75" customHeight="1" thickBot="1"/>
    <row r="38362" ht="18.75" customHeight="1" thickBot="1"/>
    <row r="38364" ht="18.75" customHeight="1" thickBot="1"/>
    <row r="38366" ht="18.75" customHeight="1" thickBot="1"/>
    <row r="38368" ht="18.75" customHeight="1" thickBot="1"/>
    <row r="38370" ht="18.75" customHeight="1" thickBot="1"/>
    <row r="38372" ht="18.75" customHeight="1" thickBot="1"/>
    <row r="38374" ht="18.75" customHeight="1" thickBot="1"/>
    <row r="38376" ht="18.75" customHeight="1" thickBot="1"/>
    <row r="38378" ht="18.75" customHeight="1" thickBot="1"/>
    <row r="38380" ht="18.75" customHeight="1" thickBot="1"/>
    <row r="38382" ht="18.75" customHeight="1" thickBot="1"/>
    <row r="38384" ht="18.75" customHeight="1" thickBot="1"/>
    <row r="38386" ht="18.75" customHeight="1" thickBot="1"/>
    <row r="38388" ht="18.75" customHeight="1" thickBot="1"/>
    <row r="38390" ht="18.75" customHeight="1" thickBot="1"/>
    <row r="38392" ht="18.75" customHeight="1" thickBot="1"/>
    <row r="38394" ht="18.75" customHeight="1" thickBot="1"/>
    <row r="38396" ht="18.75" customHeight="1" thickBot="1"/>
    <row r="38398" ht="18.75" customHeight="1" thickBot="1"/>
    <row r="38400" ht="18.75" customHeight="1" thickBot="1"/>
    <row r="38402" ht="18.75" customHeight="1" thickBot="1"/>
    <row r="38404" ht="18.75" customHeight="1" thickBot="1"/>
    <row r="38406" ht="18.75" customHeight="1" thickBot="1"/>
    <row r="38408" ht="18.75" customHeight="1" thickBot="1"/>
    <row r="38410" ht="18.75" customHeight="1" thickBot="1"/>
    <row r="38412" ht="18.75" customHeight="1" thickBot="1"/>
    <row r="38414" ht="18.75" customHeight="1" thickBot="1"/>
    <row r="38416" ht="18.75" customHeight="1" thickBot="1"/>
    <row r="38418" ht="18.75" customHeight="1" thickBot="1"/>
    <row r="38420" ht="18.75" customHeight="1" thickBot="1"/>
    <row r="38422" ht="18.75" customHeight="1" thickBot="1"/>
    <row r="38424" ht="18.75" customHeight="1" thickBot="1"/>
    <row r="38426" ht="18.75" customHeight="1" thickBot="1"/>
    <row r="38428" ht="18.75" customHeight="1" thickBot="1"/>
    <row r="38430" ht="18.75" customHeight="1" thickBot="1"/>
    <row r="38432" ht="18.75" customHeight="1" thickBot="1"/>
    <row r="38434" ht="18.75" customHeight="1" thickBot="1"/>
    <row r="38436" ht="18.75" customHeight="1" thickBot="1"/>
    <row r="38438" ht="18.75" customHeight="1" thickBot="1"/>
    <row r="38440" ht="18.75" customHeight="1" thickBot="1"/>
    <row r="38442" ht="18.75" customHeight="1" thickBot="1"/>
    <row r="38444" ht="18.75" customHeight="1" thickBot="1"/>
    <row r="38446" ht="18.75" customHeight="1" thickBot="1"/>
    <row r="38448" ht="18.75" customHeight="1" thickBot="1"/>
    <row r="38450" ht="18.75" customHeight="1" thickBot="1"/>
    <row r="38452" ht="18.75" customHeight="1" thickBot="1"/>
    <row r="38454" ht="18.75" customHeight="1" thickBot="1"/>
    <row r="38456" ht="18.75" customHeight="1" thickBot="1"/>
    <row r="38458" ht="18.75" customHeight="1" thickBot="1"/>
    <row r="38460" ht="18.75" customHeight="1" thickBot="1"/>
    <row r="38462" ht="18.75" customHeight="1" thickBot="1"/>
    <row r="38464" ht="18.75" customHeight="1" thickBot="1"/>
    <row r="38466" ht="18.75" customHeight="1" thickBot="1"/>
    <row r="38468" ht="18.75" customHeight="1" thickBot="1"/>
    <row r="38470" ht="18.75" customHeight="1" thickBot="1"/>
    <row r="38472" ht="18.75" customHeight="1" thickBot="1"/>
    <row r="38474" ht="18.75" customHeight="1" thickBot="1"/>
    <row r="38476" ht="18.75" customHeight="1" thickBot="1"/>
    <row r="38478" ht="18.75" customHeight="1" thickBot="1"/>
    <row r="38480" ht="18.75" customHeight="1" thickBot="1"/>
    <row r="38482" ht="18.75" customHeight="1" thickBot="1"/>
    <row r="38484" ht="18.75" customHeight="1" thickBot="1"/>
    <row r="38486" ht="18.75" customHeight="1" thickBot="1"/>
    <row r="38488" ht="18.75" customHeight="1" thickBot="1"/>
    <row r="38490" ht="18.75" customHeight="1" thickBot="1"/>
    <row r="38492" ht="18.75" customHeight="1" thickBot="1"/>
    <row r="38494" ht="18.75" customHeight="1" thickBot="1"/>
    <row r="38496" ht="18.75" customHeight="1" thickBot="1"/>
    <row r="38498" ht="18.75" customHeight="1" thickBot="1"/>
    <row r="38500" ht="18.75" customHeight="1" thickBot="1"/>
    <row r="38502" ht="18.75" customHeight="1" thickBot="1"/>
    <row r="38504" ht="18.75" customHeight="1" thickBot="1"/>
    <row r="38506" ht="18.75" customHeight="1" thickBot="1"/>
    <row r="38508" ht="18.75" customHeight="1" thickBot="1"/>
    <row r="38510" ht="18.75" customHeight="1" thickBot="1"/>
    <row r="38512" ht="18.75" customHeight="1" thickBot="1"/>
    <row r="38514" ht="18.75" customHeight="1" thickBot="1"/>
    <row r="38516" ht="18.75" customHeight="1" thickBot="1"/>
    <row r="38518" ht="18.75" customHeight="1" thickBot="1"/>
    <row r="38520" ht="18.75" customHeight="1" thickBot="1"/>
    <row r="38522" ht="18.75" customHeight="1" thickBot="1"/>
    <row r="38524" ht="18.75" customHeight="1" thickBot="1"/>
    <row r="38526" ht="18.75" customHeight="1" thickBot="1"/>
    <row r="38528" ht="18.75" customHeight="1" thickBot="1"/>
    <row r="38530" ht="18.75" customHeight="1" thickBot="1"/>
    <row r="38532" ht="18.75" customHeight="1" thickBot="1"/>
    <row r="38534" ht="18.75" customHeight="1" thickBot="1"/>
    <row r="38536" ht="18.75" customHeight="1" thickBot="1"/>
    <row r="38538" ht="18.75" customHeight="1" thickBot="1"/>
    <row r="38540" ht="18.75" customHeight="1" thickBot="1"/>
    <row r="38542" ht="18.75" customHeight="1" thickBot="1"/>
    <row r="38544" ht="18.75" customHeight="1" thickBot="1"/>
    <row r="38546" ht="18.75" customHeight="1" thickBot="1"/>
    <row r="38548" ht="18.75" customHeight="1" thickBot="1"/>
    <row r="38550" ht="18.75" customHeight="1" thickBot="1"/>
    <row r="38552" ht="18.75" customHeight="1" thickBot="1"/>
    <row r="38554" ht="18.75" customHeight="1" thickBot="1"/>
    <row r="38556" ht="18.75" customHeight="1" thickBot="1"/>
    <row r="38558" ht="18.75" customHeight="1" thickBot="1"/>
    <row r="38560" ht="18.75" customHeight="1" thickBot="1"/>
    <row r="38562" ht="18.75" customHeight="1" thickBot="1"/>
    <row r="38564" ht="18.75" customHeight="1" thickBot="1"/>
    <row r="38566" ht="18.75" customHeight="1" thickBot="1"/>
    <row r="38568" ht="18.75" customHeight="1" thickBot="1"/>
    <row r="38570" ht="18.75" customHeight="1" thickBot="1"/>
    <row r="38572" ht="18.75" customHeight="1" thickBot="1"/>
    <row r="38574" ht="18.75" customHeight="1" thickBot="1"/>
    <row r="38576" ht="18.75" customHeight="1" thickBot="1"/>
    <row r="38578" ht="18.75" customHeight="1" thickBot="1"/>
    <row r="38580" ht="18.75" customHeight="1" thickBot="1"/>
    <row r="38582" ht="18.75" customHeight="1" thickBot="1"/>
    <row r="38584" ht="18.75" customHeight="1" thickBot="1"/>
    <row r="38586" ht="18.75" customHeight="1" thickBot="1"/>
    <row r="38588" ht="18.75" customHeight="1" thickBot="1"/>
    <row r="38590" ht="18.75" customHeight="1" thickBot="1"/>
    <row r="38592" ht="18.75" customHeight="1" thickBot="1"/>
    <row r="38594" ht="18.75" customHeight="1" thickBot="1"/>
    <row r="38596" ht="18.75" customHeight="1" thickBot="1"/>
    <row r="38598" ht="18.75" customHeight="1" thickBot="1"/>
    <row r="38600" ht="18.75" customHeight="1" thickBot="1"/>
    <row r="38602" ht="18.75" customHeight="1" thickBot="1"/>
    <row r="38604" ht="18.75" customHeight="1" thickBot="1"/>
    <row r="38606" ht="18.75" customHeight="1" thickBot="1"/>
    <row r="38608" ht="18.75" customHeight="1" thickBot="1"/>
    <row r="38610" ht="18.75" customHeight="1" thickBot="1"/>
    <row r="38612" ht="18.75" customHeight="1" thickBot="1"/>
    <row r="38614" ht="18.75" customHeight="1" thickBot="1"/>
    <row r="38616" ht="18.75" customHeight="1" thickBot="1"/>
    <row r="38618" ht="18.75" customHeight="1" thickBot="1"/>
    <row r="38620" ht="18.75" customHeight="1" thickBot="1"/>
    <row r="38622" ht="18.75" customHeight="1" thickBot="1"/>
    <row r="38624" ht="18.75" customHeight="1" thickBot="1"/>
    <row r="38626" ht="18.75" customHeight="1" thickBot="1"/>
    <row r="38628" ht="18.75" customHeight="1" thickBot="1"/>
    <row r="38630" ht="18.75" customHeight="1" thickBot="1"/>
    <row r="38632" ht="18.75" customHeight="1" thickBot="1"/>
    <row r="38634" ht="18.75" customHeight="1" thickBot="1"/>
    <row r="38636" ht="18.75" customHeight="1" thickBot="1"/>
    <row r="38638" ht="18.75" customHeight="1" thickBot="1"/>
    <row r="38640" ht="18.75" customHeight="1" thickBot="1"/>
    <row r="38642" ht="18.75" customHeight="1" thickBot="1"/>
    <row r="38644" ht="18.75" customHeight="1" thickBot="1"/>
    <row r="38646" ht="18.75" customHeight="1" thickBot="1"/>
    <row r="38648" ht="18.75" customHeight="1" thickBot="1"/>
    <row r="38650" ht="18.75" customHeight="1" thickBot="1"/>
    <row r="38652" ht="18.75" customHeight="1" thickBot="1"/>
    <row r="38654" ht="18.75" customHeight="1" thickBot="1"/>
    <row r="38656" ht="18.75" customHeight="1" thickBot="1"/>
    <row r="38658" ht="18.75" customHeight="1" thickBot="1"/>
    <row r="38660" ht="18.75" customHeight="1" thickBot="1"/>
    <row r="38662" ht="18.75" customHeight="1" thickBot="1"/>
    <row r="38664" ht="18.75" customHeight="1" thickBot="1"/>
    <row r="38666" ht="18.75" customHeight="1" thickBot="1"/>
    <row r="38668" ht="18.75" customHeight="1" thickBot="1"/>
    <row r="38670" ht="18.75" customHeight="1" thickBot="1"/>
    <row r="38672" ht="18.75" customHeight="1" thickBot="1"/>
    <row r="38674" ht="18.75" customHeight="1" thickBot="1"/>
    <row r="38676" ht="18.75" customHeight="1" thickBot="1"/>
    <row r="38678" ht="18.75" customHeight="1" thickBot="1"/>
    <row r="38680" ht="18.75" customHeight="1" thickBot="1"/>
    <row r="38682" ht="18.75" customHeight="1" thickBot="1"/>
    <row r="38684" ht="18.75" customHeight="1" thickBot="1"/>
    <row r="38686" ht="18.75" customHeight="1" thickBot="1"/>
    <row r="38688" ht="18.75" customHeight="1" thickBot="1"/>
    <row r="38690" ht="18.75" customHeight="1" thickBot="1"/>
    <row r="38692" ht="18.75" customHeight="1" thickBot="1"/>
    <row r="38694" ht="18.75" customHeight="1" thickBot="1"/>
    <row r="38696" ht="18.75" customHeight="1" thickBot="1"/>
    <row r="38698" ht="18.75" customHeight="1" thickBot="1"/>
    <row r="38700" ht="18.75" customHeight="1" thickBot="1"/>
    <row r="38702" ht="18.75" customHeight="1" thickBot="1"/>
    <row r="38704" ht="18.75" customHeight="1" thickBot="1"/>
    <row r="38706" ht="18.75" customHeight="1" thickBot="1"/>
    <row r="38708" ht="18.75" customHeight="1" thickBot="1"/>
    <row r="38710" ht="18.75" customHeight="1" thickBot="1"/>
    <row r="38712" ht="18.75" customHeight="1" thickBot="1"/>
    <row r="38714" ht="18.75" customHeight="1" thickBot="1"/>
    <row r="38716" ht="18.75" customHeight="1" thickBot="1"/>
    <row r="38718" ht="18.75" customHeight="1" thickBot="1"/>
    <row r="38720" ht="18.75" customHeight="1" thickBot="1"/>
    <row r="38722" ht="18.75" customHeight="1" thickBot="1"/>
    <row r="38724" ht="18.75" customHeight="1" thickBot="1"/>
    <row r="38726" ht="18.75" customHeight="1" thickBot="1"/>
    <row r="38728" ht="18.75" customHeight="1" thickBot="1"/>
    <row r="38730" ht="18.75" customHeight="1" thickBot="1"/>
    <row r="38732" ht="18.75" customHeight="1" thickBot="1"/>
    <row r="38734" ht="18.75" customHeight="1" thickBot="1"/>
    <row r="38736" ht="18.75" customHeight="1" thickBot="1"/>
    <row r="38738" ht="18.75" customHeight="1" thickBot="1"/>
    <row r="38740" ht="18.75" customHeight="1" thickBot="1"/>
    <row r="38742" ht="18.75" customHeight="1" thickBot="1"/>
    <row r="38744" ht="18.75" customHeight="1" thickBot="1"/>
    <row r="38746" ht="18.75" customHeight="1" thickBot="1"/>
    <row r="38748" ht="18.75" customHeight="1" thickBot="1"/>
    <row r="38750" ht="18.75" customHeight="1" thickBot="1"/>
    <row r="38752" ht="18.75" customHeight="1" thickBot="1"/>
    <row r="38754" ht="18.75" customHeight="1" thickBot="1"/>
    <row r="38756" ht="18.75" customHeight="1" thickBot="1"/>
    <row r="38758" ht="18.75" customHeight="1" thickBot="1"/>
    <row r="38760" ht="18.75" customHeight="1" thickBot="1"/>
    <row r="38762" ht="18.75" customHeight="1" thickBot="1"/>
    <row r="38764" ht="18.75" customHeight="1" thickBot="1"/>
    <row r="38766" ht="18.75" customHeight="1" thickBot="1"/>
    <row r="38768" ht="18.75" customHeight="1" thickBot="1"/>
    <row r="38770" ht="18.75" customHeight="1" thickBot="1"/>
    <row r="38772" ht="18.75" customHeight="1" thickBot="1"/>
    <row r="38774" ht="18.75" customHeight="1" thickBot="1"/>
    <row r="38776" ht="18.75" customHeight="1" thickBot="1"/>
    <row r="38778" ht="18.75" customHeight="1" thickBot="1"/>
    <row r="38780" ht="18.75" customHeight="1" thickBot="1"/>
    <row r="38782" ht="18.75" customHeight="1" thickBot="1"/>
    <row r="38784" ht="18.75" customHeight="1" thickBot="1"/>
    <row r="38786" ht="18.75" customHeight="1" thickBot="1"/>
    <row r="38788" ht="18.75" customHeight="1" thickBot="1"/>
    <row r="38790" ht="18.75" customHeight="1" thickBot="1"/>
    <row r="38792" ht="18.75" customHeight="1" thickBot="1"/>
    <row r="38794" ht="18.75" customHeight="1" thickBot="1"/>
    <row r="38796" ht="18.75" customHeight="1" thickBot="1"/>
    <row r="38798" ht="18.75" customHeight="1" thickBot="1"/>
    <row r="38800" ht="18.75" customHeight="1" thickBot="1"/>
    <row r="38802" ht="18.75" customHeight="1" thickBot="1"/>
    <row r="38804" ht="18.75" customHeight="1" thickBot="1"/>
    <row r="38806" ht="18.75" customHeight="1" thickBot="1"/>
    <row r="38808" ht="18.75" customHeight="1" thickBot="1"/>
    <row r="38810" ht="18.75" customHeight="1" thickBot="1"/>
    <row r="38812" ht="18.75" customHeight="1" thickBot="1"/>
    <row r="38814" ht="18.75" customHeight="1" thickBot="1"/>
    <row r="38816" ht="18.75" customHeight="1" thickBot="1"/>
    <row r="38818" ht="18.75" customHeight="1" thickBot="1"/>
    <row r="38820" ht="18.75" customHeight="1" thickBot="1"/>
    <row r="38822" ht="18.75" customHeight="1" thickBot="1"/>
    <row r="38824" ht="18.75" customHeight="1" thickBot="1"/>
    <row r="38826" ht="18.75" customHeight="1" thickBot="1"/>
    <row r="38828" ht="18.75" customHeight="1" thickBot="1"/>
    <row r="38830" ht="18.75" customHeight="1" thickBot="1"/>
    <row r="38832" ht="18.75" customHeight="1" thickBot="1"/>
    <row r="38834" ht="18.75" customHeight="1" thickBot="1"/>
    <row r="38836" ht="18.75" customHeight="1" thickBot="1"/>
    <row r="38838" ht="18.75" customHeight="1" thickBot="1"/>
    <row r="38840" ht="18.75" customHeight="1" thickBot="1"/>
    <row r="38842" ht="18.75" customHeight="1" thickBot="1"/>
    <row r="38844" ht="18.75" customHeight="1" thickBot="1"/>
    <row r="38846" ht="18.75" customHeight="1" thickBot="1"/>
    <row r="38848" ht="18.75" customHeight="1" thickBot="1"/>
    <row r="38850" ht="18.75" customHeight="1" thickBot="1"/>
    <row r="38852" ht="18.75" customHeight="1" thickBot="1"/>
    <row r="38854" ht="18.75" customHeight="1" thickBot="1"/>
    <row r="38856" ht="18.75" customHeight="1" thickBot="1"/>
    <row r="38858" ht="18.75" customHeight="1" thickBot="1"/>
    <row r="38860" ht="18.75" customHeight="1" thickBot="1"/>
    <row r="38862" ht="18.75" customHeight="1" thickBot="1"/>
    <row r="38864" ht="18.75" customHeight="1" thickBot="1"/>
    <row r="38866" ht="18.75" customHeight="1" thickBot="1"/>
    <row r="38868" ht="18.75" customHeight="1" thickBot="1"/>
    <row r="38870" ht="18.75" customHeight="1" thickBot="1"/>
    <row r="38872" ht="18.75" customHeight="1" thickBot="1"/>
    <row r="38874" ht="18.75" customHeight="1" thickBot="1"/>
    <row r="38876" ht="18.75" customHeight="1" thickBot="1"/>
    <row r="38878" ht="18.75" customHeight="1" thickBot="1"/>
    <row r="38880" ht="18.75" customHeight="1" thickBot="1"/>
    <row r="38882" ht="18.75" customHeight="1" thickBot="1"/>
    <row r="38884" ht="18.75" customHeight="1" thickBot="1"/>
    <row r="38886" ht="18.75" customHeight="1" thickBot="1"/>
    <row r="38888" ht="18.75" customHeight="1" thickBot="1"/>
    <row r="38890" ht="18.75" customHeight="1" thickBot="1"/>
    <row r="38892" ht="18.75" customHeight="1" thickBot="1"/>
    <row r="38894" ht="18.75" customHeight="1" thickBot="1"/>
    <row r="38896" ht="18.75" customHeight="1" thickBot="1"/>
    <row r="38898" ht="18.75" customHeight="1" thickBot="1"/>
    <row r="38900" ht="18.75" customHeight="1" thickBot="1"/>
    <row r="38902" ht="18.75" customHeight="1" thickBot="1"/>
    <row r="38904" ht="18.75" customHeight="1" thickBot="1"/>
    <row r="38906" ht="18.75" customHeight="1" thickBot="1"/>
    <row r="38908" ht="18.75" customHeight="1" thickBot="1"/>
    <row r="38910" ht="18.75" customHeight="1" thickBot="1"/>
    <row r="38912" ht="18.75" customHeight="1" thickBot="1"/>
    <row r="38914" ht="18.75" customHeight="1" thickBot="1"/>
    <row r="38916" ht="18.75" customHeight="1" thickBot="1"/>
    <row r="38918" ht="18.75" customHeight="1" thickBot="1"/>
    <row r="38920" ht="18.75" customHeight="1" thickBot="1"/>
    <row r="38922" ht="18.75" customHeight="1" thickBot="1"/>
    <row r="38924" ht="18.75" customHeight="1" thickBot="1"/>
    <row r="38926" ht="18.75" customHeight="1" thickBot="1"/>
    <row r="38928" ht="18.75" customHeight="1" thickBot="1"/>
    <row r="38930" ht="18.75" customHeight="1" thickBot="1"/>
    <row r="38932" ht="18.75" customHeight="1" thickBot="1"/>
    <row r="38934" ht="18.75" customHeight="1" thickBot="1"/>
    <row r="38936" ht="18.75" customHeight="1" thickBot="1"/>
    <row r="38938" ht="18.75" customHeight="1" thickBot="1"/>
    <row r="38940" ht="18.75" customHeight="1" thickBot="1"/>
    <row r="38942" ht="18.75" customHeight="1" thickBot="1"/>
    <row r="38944" ht="18.75" customHeight="1" thickBot="1"/>
    <row r="38946" ht="18.75" customHeight="1" thickBot="1"/>
    <row r="38948" ht="18.75" customHeight="1" thickBot="1"/>
    <row r="38950" ht="18.75" customHeight="1" thickBot="1"/>
    <row r="38952" ht="18.75" customHeight="1" thickBot="1"/>
    <row r="38954" ht="18.75" customHeight="1" thickBot="1"/>
    <row r="38956" ht="18.75" customHeight="1" thickBot="1"/>
    <row r="38958" ht="18.75" customHeight="1" thickBot="1"/>
    <row r="38960" ht="18.75" customHeight="1" thickBot="1"/>
    <row r="38962" ht="18.75" customHeight="1" thickBot="1"/>
    <row r="38964" ht="18.75" customHeight="1" thickBot="1"/>
    <row r="38966" ht="18.75" customHeight="1" thickBot="1"/>
    <row r="38968" ht="18.75" customHeight="1" thickBot="1"/>
    <row r="38970" ht="18.75" customHeight="1" thickBot="1"/>
    <row r="38972" ht="18.75" customHeight="1" thickBot="1"/>
    <row r="38974" ht="18.75" customHeight="1" thickBot="1"/>
    <row r="38976" ht="18.75" customHeight="1" thickBot="1"/>
    <row r="38978" ht="18.75" customHeight="1" thickBot="1"/>
    <row r="38980" ht="18.75" customHeight="1" thickBot="1"/>
    <row r="38982" ht="18.75" customHeight="1" thickBot="1"/>
    <row r="38984" ht="18.75" customHeight="1" thickBot="1"/>
    <row r="38986" ht="18.75" customHeight="1" thickBot="1"/>
    <row r="38988" ht="18.75" customHeight="1" thickBot="1"/>
    <row r="38990" ht="18.75" customHeight="1" thickBot="1"/>
    <row r="38992" ht="18.75" customHeight="1" thickBot="1"/>
    <row r="38994" ht="18.75" customHeight="1" thickBot="1"/>
    <row r="38996" ht="18.75" customHeight="1" thickBot="1"/>
    <row r="38998" ht="18.75" customHeight="1" thickBot="1"/>
    <row r="39000" ht="18.75" customHeight="1" thickBot="1"/>
    <row r="39002" ht="18.75" customHeight="1" thickBot="1"/>
    <row r="39004" ht="18.75" customHeight="1" thickBot="1"/>
    <row r="39006" ht="18.75" customHeight="1" thickBot="1"/>
    <row r="39008" ht="18.75" customHeight="1" thickBot="1"/>
    <row r="39010" ht="18.75" customHeight="1" thickBot="1"/>
    <row r="39012" ht="18.75" customHeight="1" thickBot="1"/>
    <row r="39014" ht="18.75" customHeight="1" thickBot="1"/>
    <row r="39016" ht="18.75" customHeight="1" thickBot="1"/>
    <row r="39018" ht="18.75" customHeight="1" thickBot="1"/>
    <row r="39020" ht="18.75" customHeight="1" thickBot="1"/>
    <row r="39022" ht="18.75" customHeight="1" thickBot="1"/>
    <row r="39024" ht="18.75" customHeight="1" thickBot="1"/>
    <row r="39026" ht="18.75" customHeight="1" thickBot="1"/>
    <row r="39028" ht="18.75" customHeight="1" thickBot="1"/>
    <row r="39030" ht="18.75" customHeight="1" thickBot="1"/>
    <row r="39032" ht="18.75" customHeight="1" thickBot="1"/>
    <row r="39034" ht="18.75" customHeight="1" thickBot="1"/>
    <row r="39036" ht="18.75" customHeight="1" thickBot="1"/>
    <row r="39038" ht="18.75" customHeight="1" thickBot="1"/>
    <row r="39040" ht="18.75" customHeight="1" thickBot="1"/>
    <row r="39042" ht="18.75" customHeight="1" thickBot="1"/>
    <row r="39044" ht="18.75" customHeight="1" thickBot="1"/>
    <row r="39046" ht="18.75" customHeight="1" thickBot="1"/>
    <row r="39048" ht="18.75" customHeight="1" thickBot="1"/>
    <row r="39050" ht="18.75" customHeight="1" thickBot="1"/>
    <row r="39052" ht="18.75" customHeight="1" thickBot="1"/>
    <row r="39054" ht="18.75" customHeight="1" thickBot="1"/>
    <row r="39056" ht="18.75" customHeight="1" thickBot="1"/>
    <row r="39058" ht="18.75" customHeight="1" thickBot="1"/>
    <row r="39060" ht="18.75" customHeight="1" thickBot="1"/>
    <row r="39062" ht="18.75" customHeight="1" thickBot="1"/>
    <row r="39064" ht="18.75" customHeight="1" thickBot="1"/>
    <row r="39066" ht="18.75" customHeight="1" thickBot="1"/>
    <row r="39068" ht="18.75" customHeight="1" thickBot="1"/>
    <row r="39070" ht="18.75" customHeight="1" thickBot="1"/>
    <row r="39072" ht="18.75" customHeight="1" thickBot="1"/>
    <row r="39074" ht="18.75" customHeight="1" thickBot="1"/>
    <row r="39076" ht="18.75" customHeight="1" thickBot="1"/>
    <row r="39078" ht="18.75" customHeight="1" thickBot="1"/>
    <row r="39080" ht="18.75" customHeight="1" thickBot="1"/>
    <row r="39082" ht="18.75" customHeight="1" thickBot="1"/>
    <row r="39084" ht="18.75" customHeight="1" thickBot="1"/>
    <row r="39086" ht="18.75" customHeight="1" thickBot="1"/>
    <row r="39088" ht="18.75" customHeight="1" thickBot="1"/>
    <row r="39090" ht="18.75" customHeight="1" thickBot="1"/>
    <row r="39092" ht="18.75" customHeight="1" thickBot="1"/>
    <row r="39094" ht="18.75" customHeight="1" thickBot="1"/>
    <row r="39096" ht="18.75" customHeight="1" thickBot="1"/>
    <row r="39098" ht="18.75" customHeight="1" thickBot="1"/>
    <row r="39100" ht="18.75" customHeight="1" thickBot="1"/>
    <row r="39102" ht="18.75" customHeight="1" thickBot="1"/>
    <row r="39104" ht="18.75" customHeight="1" thickBot="1"/>
    <row r="39106" ht="18.75" customHeight="1" thickBot="1"/>
    <row r="39108" ht="18.75" customHeight="1" thickBot="1"/>
    <row r="39110" ht="18.75" customHeight="1" thickBot="1"/>
    <row r="39112" ht="18.75" customHeight="1" thickBot="1"/>
    <row r="39114" ht="18.75" customHeight="1" thickBot="1"/>
    <row r="39116" ht="18.75" customHeight="1" thickBot="1"/>
    <row r="39118" ht="18.75" customHeight="1" thickBot="1"/>
    <row r="39120" ht="18.75" customHeight="1" thickBot="1"/>
    <row r="39122" ht="18.75" customHeight="1" thickBot="1"/>
    <row r="39124" ht="18.75" customHeight="1" thickBot="1"/>
    <row r="39126" ht="18.75" customHeight="1" thickBot="1"/>
    <row r="39128" ht="18.75" customHeight="1" thickBot="1"/>
    <row r="39130" ht="18.75" customHeight="1" thickBot="1"/>
    <row r="39132" ht="18.75" customHeight="1" thickBot="1"/>
    <row r="39134" ht="18.75" customHeight="1" thickBot="1"/>
    <row r="39136" ht="18.75" customHeight="1" thickBot="1"/>
    <row r="39138" ht="18.75" customHeight="1" thickBot="1"/>
    <row r="39140" ht="18.75" customHeight="1" thickBot="1"/>
    <row r="39142" ht="18.75" customHeight="1" thickBot="1"/>
    <row r="39144" ht="18.75" customHeight="1" thickBot="1"/>
    <row r="39146" ht="18.75" customHeight="1" thickBot="1"/>
    <row r="39148" ht="18.75" customHeight="1" thickBot="1"/>
    <row r="39150" ht="18.75" customHeight="1" thickBot="1"/>
    <row r="39152" ht="18.75" customHeight="1" thickBot="1"/>
    <row r="39154" ht="18.75" customHeight="1" thickBot="1"/>
    <row r="39156" ht="18.75" customHeight="1" thickBot="1"/>
    <row r="39158" ht="18.75" customHeight="1" thickBot="1"/>
    <row r="39160" ht="18.75" customHeight="1" thickBot="1"/>
    <row r="39162" ht="18.75" customHeight="1" thickBot="1"/>
    <row r="39164" ht="18.75" customHeight="1" thickBot="1"/>
    <row r="39166" ht="18.75" customHeight="1" thickBot="1"/>
    <row r="39168" ht="18.75" customHeight="1" thickBot="1"/>
    <row r="39170" ht="18.75" customHeight="1" thickBot="1"/>
    <row r="39172" ht="18.75" customHeight="1" thickBot="1"/>
    <row r="39174" ht="18.75" customHeight="1" thickBot="1"/>
    <row r="39176" ht="18.75" customHeight="1" thickBot="1"/>
    <row r="39178" ht="18.75" customHeight="1" thickBot="1"/>
    <row r="39180" ht="18.75" customHeight="1" thickBot="1"/>
    <row r="39182" ht="18.75" customHeight="1" thickBot="1"/>
    <row r="39184" ht="18.75" customHeight="1" thickBot="1"/>
    <row r="39186" ht="18.75" customHeight="1" thickBot="1"/>
    <row r="39188" ht="18.75" customHeight="1" thickBot="1"/>
    <row r="39190" ht="18.75" customHeight="1" thickBot="1"/>
    <row r="39192" ht="18.75" customHeight="1" thickBot="1"/>
    <row r="39194" ht="18.75" customHeight="1" thickBot="1"/>
    <row r="39196" ht="18.75" customHeight="1" thickBot="1"/>
    <row r="39198" ht="18.75" customHeight="1" thickBot="1"/>
    <row r="39200" ht="18.75" customHeight="1" thickBot="1"/>
    <row r="39202" ht="18.75" customHeight="1" thickBot="1"/>
    <row r="39204" ht="18.75" customHeight="1" thickBot="1"/>
    <row r="39206" ht="18.75" customHeight="1" thickBot="1"/>
    <row r="39208" ht="18.75" customHeight="1" thickBot="1"/>
    <row r="39210" ht="18.75" customHeight="1" thickBot="1"/>
    <row r="39212" ht="18.75" customHeight="1" thickBot="1"/>
    <row r="39214" ht="18.75" customHeight="1" thickBot="1"/>
    <row r="39216" ht="18.75" customHeight="1" thickBot="1"/>
    <row r="39218" ht="18.75" customHeight="1" thickBot="1"/>
    <row r="39220" ht="18.75" customHeight="1" thickBot="1"/>
    <row r="39222" ht="18.75" customHeight="1" thickBot="1"/>
    <row r="39224" ht="18.75" customHeight="1" thickBot="1"/>
    <row r="39226" ht="18.75" customHeight="1" thickBot="1"/>
    <row r="39228" ht="18.75" customHeight="1" thickBot="1"/>
    <row r="39230" ht="18.75" customHeight="1" thickBot="1"/>
    <row r="39232" ht="18.75" customHeight="1" thickBot="1"/>
    <row r="39234" ht="18.75" customHeight="1" thickBot="1"/>
    <row r="39236" ht="18.75" customHeight="1" thickBot="1"/>
    <row r="39238" ht="18.75" customHeight="1" thickBot="1"/>
    <row r="39240" ht="18.75" customHeight="1" thickBot="1"/>
    <row r="39242" ht="18.75" customHeight="1" thickBot="1"/>
    <row r="39244" ht="18.75" customHeight="1" thickBot="1"/>
    <row r="39246" ht="18.75" customHeight="1" thickBot="1"/>
    <row r="39248" ht="18.75" customHeight="1" thickBot="1"/>
    <row r="39250" ht="18.75" customHeight="1" thickBot="1"/>
    <row r="39252" ht="18.75" customHeight="1" thickBot="1"/>
    <row r="39254" ht="18.75" customHeight="1" thickBot="1"/>
    <row r="39256" ht="18.75" customHeight="1" thickBot="1"/>
    <row r="39258" ht="18.75" customHeight="1" thickBot="1"/>
    <row r="39260" ht="18.75" customHeight="1" thickBot="1"/>
    <row r="39262" ht="18.75" customHeight="1" thickBot="1"/>
    <row r="39264" ht="18.75" customHeight="1" thickBot="1"/>
    <row r="39266" ht="18.75" customHeight="1" thickBot="1"/>
    <row r="39268" ht="18.75" customHeight="1" thickBot="1"/>
    <row r="39270" ht="18.75" customHeight="1" thickBot="1"/>
    <row r="39272" ht="18.75" customHeight="1" thickBot="1"/>
    <row r="39274" ht="18.75" customHeight="1" thickBot="1"/>
    <row r="39276" ht="18.75" customHeight="1" thickBot="1"/>
    <row r="39278" ht="18.75" customHeight="1" thickBot="1"/>
    <row r="39280" ht="18.75" customHeight="1" thickBot="1"/>
    <row r="39282" ht="18.75" customHeight="1" thickBot="1"/>
    <row r="39284" ht="18.75" customHeight="1" thickBot="1"/>
    <row r="39286" ht="18.75" customHeight="1" thickBot="1"/>
    <row r="39288" ht="18.75" customHeight="1" thickBot="1"/>
    <row r="39290" ht="18.75" customHeight="1" thickBot="1"/>
    <row r="39292" ht="18.75" customHeight="1" thickBot="1"/>
    <row r="39294" ht="18.75" customHeight="1" thickBot="1"/>
    <row r="39296" ht="18.75" customHeight="1" thickBot="1"/>
    <row r="39298" ht="18.75" customHeight="1" thickBot="1"/>
    <row r="39300" ht="18.75" customHeight="1" thickBot="1"/>
    <row r="39302" ht="18.75" customHeight="1" thickBot="1"/>
    <row r="39304" ht="18.75" customHeight="1" thickBot="1"/>
    <row r="39306" ht="18.75" customHeight="1" thickBot="1"/>
    <row r="39308" ht="18.75" customHeight="1" thickBot="1"/>
    <row r="39310" ht="18.75" customHeight="1" thickBot="1"/>
    <row r="39312" ht="18.75" customHeight="1" thickBot="1"/>
    <row r="39314" ht="18.75" customHeight="1" thickBot="1"/>
    <row r="39316" ht="18.75" customHeight="1" thickBot="1"/>
    <row r="39318" ht="18.75" customHeight="1" thickBot="1"/>
    <row r="39320" ht="18.75" customHeight="1" thickBot="1"/>
    <row r="39322" ht="18.75" customHeight="1" thickBot="1"/>
    <row r="39324" ht="18.75" customHeight="1" thickBot="1"/>
    <row r="39326" ht="18.75" customHeight="1" thickBot="1"/>
    <row r="39328" ht="18.75" customHeight="1" thickBot="1"/>
    <row r="39330" ht="18.75" customHeight="1" thickBot="1"/>
    <row r="39332" ht="18.75" customHeight="1" thickBot="1"/>
    <row r="39334" ht="18.75" customHeight="1" thickBot="1"/>
    <row r="39336" ht="18.75" customHeight="1" thickBot="1"/>
    <row r="39338" ht="18.75" customHeight="1" thickBot="1"/>
    <row r="39340" ht="18.75" customHeight="1" thickBot="1"/>
    <row r="39342" ht="18.75" customHeight="1" thickBot="1"/>
    <row r="39344" ht="18.75" customHeight="1" thickBot="1"/>
    <row r="39346" ht="18.75" customHeight="1" thickBot="1"/>
    <row r="39348" ht="18.75" customHeight="1" thickBot="1"/>
    <row r="39350" ht="18.75" customHeight="1" thickBot="1"/>
    <row r="39352" ht="18.75" customHeight="1" thickBot="1"/>
    <row r="39354" ht="18.75" customHeight="1" thickBot="1"/>
    <row r="39356" ht="18.75" customHeight="1" thickBot="1"/>
    <row r="39358" ht="18.75" customHeight="1" thickBot="1"/>
    <row r="39360" ht="18.75" customHeight="1" thickBot="1"/>
    <row r="39362" ht="18.75" customHeight="1" thickBot="1"/>
    <row r="39364" ht="18.75" customHeight="1" thickBot="1"/>
    <row r="39366" ht="18.75" customHeight="1" thickBot="1"/>
    <row r="39368" ht="18.75" customHeight="1" thickBot="1"/>
    <row r="39370" ht="18.75" customHeight="1" thickBot="1"/>
    <row r="39372" ht="18.75" customHeight="1" thickBot="1"/>
    <row r="39374" ht="18.75" customHeight="1" thickBot="1"/>
    <row r="39376" ht="18.75" customHeight="1" thickBot="1"/>
    <row r="39378" ht="18.75" customHeight="1" thickBot="1"/>
    <row r="39380" ht="18.75" customHeight="1" thickBot="1"/>
    <row r="39382" ht="18.75" customHeight="1" thickBot="1"/>
    <row r="39384" ht="18.75" customHeight="1" thickBot="1"/>
    <row r="39386" ht="18.75" customHeight="1" thickBot="1"/>
    <row r="39388" ht="18.75" customHeight="1" thickBot="1"/>
    <row r="39390" ht="18.75" customHeight="1" thickBot="1"/>
    <row r="39392" ht="18.75" customHeight="1" thickBot="1"/>
    <row r="39394" ht="18.75" customHeight="1" thickBot="1"/>
    <row r="39396" ht="18.75" customHeight="1" thickBot="1"/>
    <row r="39398" ht="18.75" customHeight="1" thickBot="1"/>
    <row r="39400" ht="18.75" customHeight="1" thickBot="1"/>
    <row r="39402" ht="18.75" customHeight="1" thickBot="1"/>
    <row r="39404" ht="18.75" customHeight="1" thickBot="1"/>
    <row r="39406" ht="18.75" customHeight="1" thickBot="1"/>
    <row r="39408" ht="18.75" customHeight="1" thickBot="1"/>
    <row r="39410" ht="18.75" customHeight="1" thickBot="1"/>
    <row r="39412" ht="18.75" customHeight="1" thickBot="1"/>
    <row r="39414" ht="18.75" customHeight="1" thickBot="1"/>
    <row r="39416" ht="18.75" customHeight="1" thickBot="1"/>
    <row r="39418" ht="18.75" customHeight="1" thickBot="1"/>
    <row r="39420" ht="18.75" customHeight="1" thickBot="1"/>
    <row r="39422" ht="18.75" customHeight="1" thickBot="1"/>
    <row r="39424" ht="18.75" customHeight="1" thickBot="1"/>
    <row r="39426" ht="18.75" customHeight="1" thickBot="1"/>
    <row r="39428" ht="18.75" customHeight="1" thickBot="1"/>
    <row r="39430" ht="18.75" customHeight="1" thickBot="1"/>
    <row r="39432" ht="18.75" customHeight="1" thickBot="1"/>
    <row r="39434" ht="18.75" customHeight="1" thickBot="1"/>
    <row r="39436" ht="18.75" customHeight="1" thickBot="1"/>
    <row r="39438" ht="18.75" customHeight="1" thickBot="1"/>
    <row r="39440" ht="18.75" customHeight="1" thickBot="1"/>
    <row r="39442" ht="18.75" customHeight="1" thickBot="1"/>
    <row r="39444" ht="18.75" customHeight="1" thickBot="1"/>
    <row r="39446" ht="18.75" customHeight="1" thickBot="1"/>
    <row r="39448" ht="18.75" customHeight="1" thickBot="1"/>
    <row r="39450" ht="18.75" customHeight="1" thickBot="1"/>
    <row r="39452" ht="18.75" customHeight="1" thickBot="1"/>
    <row r="39454" ht="18.75" customHeight="1" thickBot="1"/>
    <row r="39456" ht="18.75" customHeight="1" thickBot="1"/>
    <row r="39458" ht="18.75" customHeight="1" thickBot="1"/>
    <row r="39460" ht="18.75" customHeight="1" thickBot="1"/>
    <row r="39462" ht="18.75" customHeight="1" thickBot="1"/>
    <row r="39464" ht="18.75" customHeight="1" thickBot="1"/>
    <row r="39466" ht="18.75" customHeight="1" thickBot="1"/>
    <row r="39468" ht="18.75" customHeight="1" thickBot="1"/>
    <row r="39470" ht="18.75" customHeight="1" thickBot="1"/>
    <row r="39472" ht="18.75" customHeight="1" thickBot="1"/>
    <row r="39474" ht="18.75" customHeight="1" thickBot="1"/>
    <row r="39476" ht="18.75" customHeight="1" thickBot="1"/>
    <row r="39478" ht="18.75" customHeight="1" thickBot="1"/>
    <row r="39480" ht="18.75" customHeight="1" thickBot="1"/>
    <row r="39482" ht="18.75" customHeight="1" thickBot="1"/>
    <row r="39484" ht="18.75" customHeight="1" thickBot="1"/>
    <row r="39486" ht="18.75" customHeight="1" thickBot="1"/>
    <row r="39488" ht="18.75" customHeight="1" thickBot="1"/>
    <row r="39490" ht="18.75" customHeight="1" thickBot="1"/>
    <row r="39492" ht="18.75" customHeight="1" thickBot="1"/>
    <row r="39494" ht="18.75" customHeight="1" thickBot="1"/>
    <row r="39496" ht="18.75" customHeight="1" thickBot="1"/>
    <row r="39498" ht="18.75" customHeight="1" thickBot="1"/>
    <row r="39500" ht="18.75" customHeight="1" thickBot="1"/>
    <row r="39502" ht="18.75" customHeight="1" thickBot="1"/>
    <row r="39504" ht="18.75" customHeight="1" thickBot="1"/>
    <row r="39506" ht="18.75" customHeight="1" thickBot="1"/>
    <row r="39508" ht="18.75" customHeight="1" thickBot="1"/>
    <row r="39510" ht="18.75" customHeight="1" thickBot="1"/>
    <row r="39512" ht="18.75" customHeight="1" thickBot="1"/>
    <row r="39514" ht="18.75" customHeight="1" thickBot="1"/>
    <row r="39516" ht="18.75" customHeight="1" thickBot="1"/>
    <row r="39518" ht="18.75" customHeight="1" thickBot="1"/>
    <row r="39520" ht="18.75" customHeight="1" thickBot="1"/>
    <row r="39522" ht="18.75" customHeight="1" thickBot="1"/>
    <row r="39524" ht="18.75" customHeight="1" thickBot="1"/>
    <row r="39526" ht="18.75" customHeight="1" thickBot="1"/>
    <row r="39528" ht="18.75" customHeight="1" thickBot="1"/>
    <row r="39530" ht="18.75" customHeight="1" thickBot="1"/>
    <row r="39532" ht="18.75" customHeight="1" thickBot="1"/>
    <row r="39534" ht="18.75" customHeight="1" thickBot="1"/>
    <row r="39536" ht="18.75" customHeight="1" thickBot="1"/>
    <row r="39538" ht="18.75" customHeight="1" thickBot="1"/>
    <row r="39540" ht="18.75" customHeight="1" thickBot="1"/>
    <row r="39542" ht="18.75" customHeight="1" thickBot="1"/>
    <row r="39544" ht="18.75" customHeight="1" thickBot="1"/>
    <row r="39546" ht="18.75" customHeight="1" thickBot="1"/>
    <row r="39548" ht="18.75" customHeight="1" thickBot="1"/>
    <row r="39550" ht="18.75" customHeight="1" thickBot="1"/>
    <row r="39552" ht="18.75" customHeight="1" thickBot="1"/>
    <row r="39554" ht="18.75" customHeight="1" thickBot="1"/>
    <row r="39556" ht="18.75" customHeight="1" thickBot="1"/>
    <row r="39558" ht="18.75" customHeight="1" thickBot="1"/>
    <row r="39560" ht="18.75" customHeight="1" thickBot="1"/>
    <row r="39562" ht="18.75" customHeight="1" thickBot="1"/>
    <row r="39564" ht="18.75" customHeight="1" thickBot="1"/>
    <row r="39566" ht="18.75" customHeight="1" thickBot="1"/>
    <row r="39568" ht="18.75" customHeight="1" thickBot="1"/>
    <row r="39570" ht="18.75" customHeight="1" thickBot="1"/>
    <row r="39572" ht="18.75" customHeight="1" thickBot="1"/>
    <row r="39574" ht="18.75" customHeight="1" thickBot="1"/>
    <row r="39576" ht="18.75" customHeight="1" thickBot="1"/>
    <row r="39578" ht="18.75" customHeight="1" thickBot="1"/>
    <row r="39580" ht="18.75" customHeight="1" thickBot="1"/>
    <row r="39582" ht="18.75" customHeight="1" thickBot="1"/>
    <row r="39584" ht="18.75" customHeight="1" thickBot="1"/>
    <row r="39586" ht="18.75" customHeight="1" thickBot="1"/>
    <row r="39588" ht="18.75" customHeight="1" thickBot="1"/>
    <row r="39590" ht="18.75" customHeight="1" thickBot="1"/>
    <row r="39592" ht="18.75" customHeight="1" thickBot="1"/>
    <row r="39594" ht="18.75" customHeight="1" thickBot="1"/>
    <row r="39596" ht="18.75" customHeight="1" thickBot="1"/>
    <row r="39598" ht="18.75" customHeight="1" thickBot="1"/>
    <row r="39600" ht="18.75" customHeight="1" thickBot="1"/>
    <row r="39602" ht="18.75" customHeight="1" thickBot="1"/>
    <row r="39604" ht="18.75" customHeight="1" thickBot="1"/>
    <row r="39606" ht="18.75" customHeight="1" thickBot="1"/>
    <row r="39608" ht="18.75" customHeight="1" thickBot="1"/>
    <row r="39610" ht="18.75" customHeight="1" thickBot="1"/>
    <row r="39612" ht="18.75" customHeight="1" thickBot="1"/>
    <row r="39614" ht="18.75" customHeight="1" thickBot="1"/>
    <row r="39616" ht="18.75" customHeight="1" thickBot="1"/>
    <row r="39618" ht="18.75" customHeight="1" thickBot="1"/>
    <row r="39620" ht="18.75" customHeight="1" thickBot="1"/>
    <row r="39622" ht="18.75" customHeight="1" thickBot="1"/>
    <row r="39624" ht="18.75" customHeight="1" thickBot="1"/>
    <row r="39626" ht="18.75" customHeight="1" thickBot="1"/>
    <row r="39628" ht="18.75" customHeight="1" thickBot="1"/>
    <row r="39630" ht="18.75" customHeight="1" thickBot="1"/>
    <row r="39632" ht="18.75" customHeight="1" thickBot="1"/>
    <row r="39634" ht="18.75" customHeight="1" thickBot="1"/>
    <row r="39636" ht="18.75" customHeight="1" thickBot="1"/>
    <row r="39638" ht="18.75" customHeight="1" thickBot="1"/>
    <row r="39640" ht="18.75" customHeight="1" thickBot="1"/>
    <row r="39642" ht="18.75" customHeight="1" thickBot="1"/>
    <row r="39644" ht="18.75" customHeight="1" thickBot="1"/>
    <row r="39646" ht="18.75" customHeight="1" thickBot="1"/>
    <row r="39648" ht="18.75" customHeight="1" thickBot="1"/>
    <row r="39650" ht="18.75" customHeight="1" thickBot="1"/>
    <row r="39652" ht="18.75" customHeight="1" thickBot="1"/>
    <row r="39654" ht="18.75" customHeight="1" thickBot="1"/>
    <row r="39656" ht="18.75" customHeight="1" thickBot="1"/>
    <row r="39658" ht="18.75" customHeight="1" thickBot="1"/>
    <row r="39660" ht="18.75" customHeight="1" thickBot="1"/>
    <row r="39662" ht="18.75" customHeight="1" thickBot="1"/>
    <row r="39664" ht="18.75" customHeight="1" thickBot="1"/>
    <row r="39666" ht="18.75" customHeight="1" thickBot="1"/>
    <row r="39668" ht="18.75" customHeight="1" thickBot="1"/>
    <row r="39670" ht="18.75" customHeight="1" thickBot="1"/>
    <row r="39672" ht="18.75" customHeight="1" thickBot="1"/>
    <row r="39674" ht="18.75" customHeight="1" thickBot="1"/>
    <row r="39676" ht="18.75" customHeight="1" thickBot="1"/>
    <row r="39678" ht="18.75" customHeight="1" thickBot="1"/>
    <row r="39680" ht="18.75" customHeight="1" thickBot="1"/>
    <row r="39682" ht="18.75" customHeight="1" thickBot="1"/>
    <row r="39684" ht="18.75" customHeight="1" thickBot="1"/>
    <row r="39686" ht="18.75" customHeight="1" thickBot="1"/>
    <row r="39688" ht="18.75" customHeight="1" thickBot="1"/>
    <row r="39690" ht="18.75" customHeight="1" thickBot="1"/>
    <row r="39692" ht="18.75" customHeight="1" thickBot="1"/>
    <row r="39694" ht="18.75" customHeight="1" thickBot="1"/>
    <row r="39696" ht="18.75" customHeight="1" thickBot="1"/>
    <row r="39698" ht="18.75" customHeight="1" thickBot="1"/>
    <row r="39700" ht="18.75" customHeight="1" thickBot="1"/>
    <row r="39702" ht="18.75" customHeight="1" thickBot="1"/>
    <row r="39704" ht="18.75" customHeight="1" thickBot="1"/>
    <row r="39706" ht="18.75" customHeight="1" thickBot="1"/>
    <row r="39708" ht="18.75" customHeight="1" thickBot="1"/>
    <row r="39710" ht="18.75" customHeight="1" thickBot="1"/>
    <row r="39712" ht="18.75" customHeight="1" thickBot="1"/>
    <row r="39714" ht="18.75" customHeight="1" thickBot="1"/>
    <row r="39716" ht="18.75" customHeight="1" thickBot="1"/>
    <row r="39718" ht="18.75" customHeight="1" thickBot="1"/>
    <row r="39720" ht="18.75" customHeight="1" thickBot="1"/>
    <row r="39722" ht="18.75" customHeight="1" thickBot="1"/>
    <row r="39724" ht="18.75" customHeight="1" thickBot="1"/>
    <row r="39726" ht="18.75" customHeight="1" thickBot="1"/>
    <row r="39728" ht="18.75" customHeight="1" thickBot="1"/>
    <row r="39730" ht="18.75" customHeight="1" thickBot="1"/>
    <row r="39732" ht="18.75" customHeight="1" thickBot="1"/>
    <row r="39734" ht="18.75" customHeight="1" thickBot="1"/>
    <row r="39736" ht="18.75" customHeight="1" thickBot="1"/>
    <row r="39738" ht="18.75" customHeight="1" thickBot="1"/>
    <row r="39740" ht="18.75" customHeight="1" thickBot="1"/>
    <row r="39742" ht="18.75" customHeight="1" thickBot="1"/>
    <row r="39744" ht="18.75" customHeight="1" thickBot="1"/>
    <row r="39746" ht="18.75" customHeight="1" thickBot="1"/>
    <row r="39748" ht="18.75" customHeight="1" thickBot="1"/>
    <row r="39750" ht="18.75" customHeight="1" thickBot="1"/>
    <row r="39752" ht="18.75" customHeight="1" thickBot="1"/>
    <row r="39754" ht="18.75" customHeight="1" thickBot="1"/>
    <row r="39756" ht="18.75" customHeight="1" thickBot="1"/>
    <row r="39758" ht="18.75" customHeight="1" thickBot="1"/>
    <row r="39760" ht="18.75" customHeight="1" thickBot="1"/>
    <row r="39762" ht="18.75" customHeight="1" thickBot="1"/>
    <row r="39764" ht="18.75" customHeight="1" thickBot="1"/>
    <row r="39766" ht="18.75" customHeight="1" thickBot="1"/>
    <row r="39768" ht="18.75" customHeight="1" thickBot="1"/>
    <row r="39770" ht="18.75" customHeight="1" thickBot="1"/>
    <row r="39772" ht="18.75" customHeight="1" thickBot="1"/>
    <row r="39774" ht="18.75" customHeight="1" thickBot="1"/>
    <row r="39776" ht="18.75" customHeight="1" thickBot="1"/>
    <row r="39778" ht="18.75" customHeight="1" thickBot="1"/>
    <row r="39780" ht="18.75" customHeight="1" thickBot="1"/>
    <row r="39782" ht="18.75" customHeight="1" thickBot="1"/>
    <row r="39784" ht="18.75" customHeight="1" thickBot="1"/>
    <row r="39786" ht="18.75" customHeight="1" thickBot="1"/>
    <row r="39788" ht="18.75" customHeight="1" thickBot="1"/>
    <row r="39790" ht="18.75" customHeight="1" thickBot="1"/>
    <row r="39792" ht="18.75" customHeight="1" thickBot="1"/>
    <row r="39794" ht="18.75" customHeight="1" thickBot="1"/>
    <row r="39796" ht="18.75" customHeight="1" thickBot="1"/>
    <row r="39798" ht="18.75" customHeight="1" thickBot="1"/>
    <row r="39800" ht="18.75" customHeight="1" thickBot="1"/>
    <row r="39802" ht="18.75" customHeight="1" thickBot="1"/>
    <row r="39804" ht="18.75" customHeight="1" thickBot="1"/>
    <row r="39806" ht="18.75" customHeight="1" thickBot="1"/>
    <row r="39808" ht="18.75" customHeight="1" thickBot="1"/>
    <row r="39810" ht="18.75" customHeight="1" thickBot="1"/>
    <row r="39812" ht="18.75" customHeight="1" thickBot="1"/>
    <row r="39814" ht="18.75" customHeight="1" thickBot="1"/>
    <row r="39816" ht="18.75" customHeight="1" thickBot="1"/>
    <row r="39818" ht="18.75" customHeight="1" thickBot="1"/>
    <row r="39820" ht="18.75" customHeight="1" thickBot="1"/>
    <row r="39822" ht="18.75" customHeight="1" thickBot="1"/>
    <row r="39824" ht="18.75" customHeight="1" thickBot="1"/>
    <row r="39826" ht="18.75" customHeight="1" thickBot="1"/>
    <row r="39828" ht="18.75" customHeight="1" thickBot="1"/>
    <row r="39830" ht="18.75" customHeight="1" thickBot="1"/>
    <row r="39832" ht="18.75" customHeight="1" thickBot="1"/>
    <row r="39834" ht="18.75" customHeight="1" thickBot="1"/>
    <row r="39836" ht="18.75" customHeight="1" thickBot="1"/>
    <row r="39838" ht="18.75" customHeight="1" thickBot="1"/>
    <row r="39840" ht="18.75" customHeight="1" thickBot="1"/>
    <row r="39842" ht="18.75" customHeight="1" thickBot="1"/>
    <row r="39844" ht="18.75" customHeight="1" thickBot="1"/>
    <row r="39846" ht="18.75" customHeight="1" thickBot="1"/>
    <row r="39848" ht="18.75" customHeight="1" thickBot="1"/>
    <row r="39850" ht="18.75" customHeight="1" thickBot="1"/>
    <row r="39852" ht="18.75" customHeight="1" thickBot="1"/>
    <row r="39854" ht="18.75" customHeight="1" thickBot="1"/>
    <row r="39856" ht="18.75" customHeight="1" thickBot="1"/>
    <row r="39858" ht="18.75" customHeight="1" thickBot="1"/>
    <row r="39860" ht="18.75" customHeight="1" thickBot="1"/>
    <row r="39862" ht="18.75" customHeight="1" thickBot="1"/>
    <row r="39864" ht="18.75" customHeight="1" thickBot="1"/>
    <row r="39866" ht="18.75" customHeight="1" thickBot="1"/>
    <row r="39868" ht="18.75" customHeight="1" thickBot="1"/>
    <row r="39870" ht="18.75" customHeight="1" thickBot="1"/>
    <row r="39872" ht="18.75" customHeight="1" thickBot="1"/>
    <row r="39874" ht="18.75" customHeight="1" thickBot="1"/>
    <row r="39876" ht="18.75" customHeight="1" thickBot="1"/>
    <row r="39878" ht="18.75" customHeight="1" thickBot="1"/>
    <row r="39880" ht="18.75" customHeight="1" thickBot="1"/>
    <row r="39882" ht="18.75" customHeight="1" thickBot="1"/>
    <row r="39884" ht="18.75" customHeight="1" thickBot="1"/>
    <row r="39886" ht="18.75" customHeight="1" thickBot="1"/>
    <row r="39888" ht="18.75" customHeight="1" thickBot="1"/>
    <row r="39890" ht="18.75" customHeight="1" thickBot="1"/>
    <row r="39892" ht="18.75" customHeight="1" thickBot="1"/>
    <row r="39894" ht="18.75" customHeight="1" thickBot="1"/>
    <row r="39896" ht="18.75" customHeight="1" thickBot="1"/>
    <row r="39898" ht="18.75" customHeight="1" thickBot="1"/>
    <row r="39900" ht="18.75" customHeight="1" thickBot="1"/>
    <row r="39902" ht="18.75" customHeight="1" thickBot="1"/>
    <row r="39904" ht="18.75" customHeight="1" thickBot="1"/>
    <row r="39906" ht="18.75" customHeight="1" thickBot="1"/>
    <row r="39908" ht="18.75" customHeight="1" thickBot="1"/>
    <row r="39910" ht="18.75" customHeight="1" thickBot="1"/>
    <row r="39912" ht="18.75" customHeight="1" thickBot="1"/>
    <row r="39914" ht="18.75" customHeight="1" thickBot="1"/>
    <row r="39916" ht="18.75" customHeight="1" thickBot="1"/>
    <row r="39918" ht="18.75" customHeight="1" thickBot="1"/>
    <row r="39920" ht="18.75" customHeight="1" thickBot="1"/>
    <row r="39922" ht="18.75" customHeight="1" thickBot="1"/>
    <row r="39924" ht="18.75" customHeight="1" thickBot="1"/>
    <row r="39926" ht="18.75" customHeight="1" thickBot="1"/>
    <row r="39928" ht="18.75" customHeight="1" thickBot="1"/>
    <row r="39930" ht="18.75" customHeight="1" thickBot="1"/>
    <row r="39932" ht="18.75" customHeight="1" thickBot="1"/>
    <row r="39934" ht="18.75" customHeight="1" thickBot="1"/>
    <row r="39936" ht="18.75" customHeight="1" thickBot="1"/>
    <row r="39938" ht="18.75" customHeight="1" thickBot="1"/>
    <row r="39940" ht="18.75" customHeight="1" thickBot="1"/>
    <row r="39942" ht="18.75" customHeight="1" thickBot="1"/>
    <row r="39944" ht="18.75" customHeight="1" thickBot="1"/>
    <row r="39946" ht="18.75" customHeight="1" thickBot="1"/>
    <row r="39948" ht="18.75" customHeight="1" thickBot="1"/>
    <row r="39950" ht="18.75" customHeight="1" thickBot="1"/>
    <row r="39952" ht="18.75" customHeight="1" thickBot="1"/>
    <row r="39954" ht="18.75" customHeight="1" thickBot="1"/>
    <row r="39956" ht="18.75" customHeight="1" thickBot="1"/>
    <row r="39958" ht="18.75" customHeight="1" thickBot="1"/>
    <row r="39960" ht="18.75" customHeight="1" thickBot="1"/>
    <row r="39962" ht="18.75" customHeight="1" thickBot="1"/>
    <row r="39964" ht="18.75" customHeight="1" thickBot="1"/>
    <row r="39966" ht="18.75" customHeight="1" thickBot="1"/>
    <row r="39968" ht="18.75" customHeight="1" thickBot="1"/>
    <row r="39970" ht="18.75" customHeight="1" thickBot="1"/>
    <row r="39972" ht="18.75" customHeight="1" thickBot="1"/>
    <row r="39974" ht="18.75" customHeight="1" thickBot="1"/>
    <row r="39976" ht="18.75" customHeight="1" thickBot="1"/>
    <row r="39978" ht="18.75" customHeight="1" thickBot="1"/>
    <row r="39980" ht="18.75" customHeight="1" thickBot="1"/>
    <row r="39982" ht="18.75" customHeight="1" thickBot="1"/>
    <row r="39984" ht="18.75" customHeight="1" thickBot="1"/>
    <row r="39986" ht="18.75" customHeight="1" thickBot="1"/>
    <row r="39988" ht="18.75" customHeight="1" thickBot="1"/>
    <row r="39990" ht="18.75" customHeight="1" thickBot="1"/>
    <row r="39992" ht="18.75" customHeight="1" thickBot="1"/>
    <row r="39994" ht="18.75" customHeight="1" thickBot="1"/>
    <row r="39996" ht="18.75" customHeight="1" thickBot="1"/>
    <row r="39998" ht="18.75" customHeight="1" thickBot="1"/>
    <row r="40000" ht="18.75" customHeight="1" thickBot="1"/>
    <row r="40002" ht="18.75" customHeight="1" thickBot="1"/>
    <row r="40004" ht="18.75" customHeight="1" thickBot="1"/>
    <row r="40006" ht="18.75" customHeight="1" thickBot="1"/>
    <row r="40008" ht="18.75" customHeight="1" thickBot="1"/>
    <row r="40010" ht="18.75" customHeight="1" thickBot="1"/>
    <row r="40012" ht="18.75" customHeight="1" thickBot="1"/>
    <row r="40014" ht="18.75" customHeight="1" thickBot="1"/>
    <row r="40016" ht="18.75" customHeight="1" thickBot="1"/>
    <row r="40018" ht="18.75" customHeight="1" thickBot="1"/>
    <row r="40020" ht="18.75" customHeight="1" thickBot="1"/>
    <row r="40022" ht="18.75" customHeight="1" thickBot="1"/>
    <row r="40024" ht="18.75" customHeight="1" thickBot="1"/>
    <row r="40026" ht="18.75" customHeight="1" thickBot="1"/>
    <row r="40028" ht="18.75" customHeight="1" thickBot="1"/>
    <row r="40030" ht="18.75" customHeight="1" thickBot="1"/>
    <row r="40032" ht="18.75" customHeight="1" thickBot="1"/>
    <row r="40034" ht="18.75" customHeight="1" thickBot="1"/>
    <row r="40036" ht="18.75" customHeight="1" thickBot="1"/>
    <row r="40038" ht="18.75" customHeight="1" thickBot="1"/>
    <row r="40040" ht="18.75" customHeight="1" thickBot="1"/>
    <row r="40042" ht="18.75" customHeight="1" thickBot="1"/>
    <row r="40044" ht="18.75" customHeight="1" thickBot="1"/>
    <row r="40046" ht="18.75" customHeight="1" thickBot="1"/>
    <row r="40048" ht="18.75" customHeight="1" thickBot="1"/>
    <row r="40050" ht="18.75" customHeight="1" thickBot="1"/>
    <row r="40052" ht="18.75" customHeight="1" thickBot="1"/>
    <row r="40054" ht="18.75" customHeight="1" thickBot="1"/>
    <row r="40056" ht="18.75" customHeight="1" thickBot="1"/>
    <row r="40058" ht="18.75" customHeight="1" thickBot="1"/>
    <row r="40060" ht="18.75" customHeight="1" thickBot="1"/>
    <row r="40062" ht="18.75" customHeight="1" thickBot="1"/>
    <row r="40064" ht="18.75" customHeight="1" thickBot="1"/>
    <row r="40066" ht="18.75" customHeight="1" thickBot="1"/>
    <row r="40068" ht="18.75" customHeight="1" thickBot="1"/>
    <row r="40070" ht="18.75" customHeight="1" thickBot="1"/>
    <row r="40072" ht="18.75" customHeight="1" thickBot="1"/>
    <row r="40074" ht="18.75" customHeight="1" thickBot="1"/>
    <row r="40076" ht="18.75" customHeight="1" thickBot="1"/>
    <row r="40078" ht="18.75" customHeight="1" thickBot="1"/>
    <row r="40080" ht="18.75" customHeight="1" thickBot="1"/>
    <row r="40082" ht="18.75" customHeight="1" thickBot="1"/>
    <row r="40084" ht="18.75" customHeight="1" thickBot="1"/>
    <row r="40086" ht="18.75" customHeight="1" thickBot="1"/>
    <row r="40088" ht="18.75" customHeight="1" thickBot="1"/>
    <row r="40090" ht="18.75" customHeight="1" thickBot="1"/>
    <row r="40092" ht="18.75" customHeight="1" thickBot="1"/>
    <row r="40094" ht="18.75" customHeight="1" thickBot="1"/>
    <row r="40096" ht="18.75" customHeight="1" thickBot="1"/>
    <row r="40098" ht="18.75" customHeight="1" thickBot="1"/>
    <row r="40100" ht="18.75" customHeight="1" thickBot="1"/>
    <row r="40102" ht="18.75" customHeight="1" thickBot="1"/>
    <row r="40104" ht="18.75" customHeight="1" thickBot="1"/>
    <row r="40106" ht="18.75" customHeight="1" thickBot="1"/>
    <row r="40108" ht="18.75" customHeight="1" thickBot="1"/>
    <row r="40110" ht="18.75" customHeight="1" thickBot="1"/>
    <row r="40112" ht="18.75" customHeight="1" thickBot="1"/>
    <row r="40114" ht="18.75" customHeight="1" thickBot="1"/>
    <row r="40116" ht="18.75" customHeight="1" thickBot="1"/>
    <row r="40118" ht="18.75" customHeight="1" thickBot="1"/>
    <row r="40120" ht="18.75" customHeight="1" thickBot="1"/>
    <row r="40122" ht="18.75" customHeight="1" thickBot="1"/>
    <row r="40124" ht="18.75" customHeight="1" thickBot="1"/>
    <row r="40126" ht="18.75" customHeight="1" thickBot="1"/>
    <row r="40128" ht="18.75" customHeight="1" thickBot="1"/>
    <row r="40130" ht="18.75" customHeight="1" thickBot="1"/>
    <row r="40132" ht="18.75" customHeight="1" thickBot="1"/>
    <row r="40134" ht="18.75" customHeight="1" thickBot="1"/>
    <row r="40136" ht="18.75" customHeight="1" thickBot="1"/>
    <row r="40138" ht="18.75" customHeight="1" thickBot="1"/>
    <row r="40140" ht="18.75" customHeight="1" thickBot="1"/>
    <row r="40142" ht="18.75" customHeight="1" thickBot="1"/>
    <row r="40144" ht="18.75" customHeight="1" thickBot="1"/>
    <row r="40146" ht="18.75" customHeight="1" thickBot="1"/>
    <row r="40148" ht="18.75" customHeight="1" thickBot="1"/>
    <row r="40150" ht="18.75" customHeight="1" thickBot="1"/>
    <row r="40152" ht="18.75" customHeight="1" thickBot="1"/>
    <row r="40154" ht="18.75" customHeight="1" thickBot="1"/>
    <row r="40156" ht="18.75" customHeight="1" thickBot="1"/>
    <row r="40158" ht="18.75" customHeight="1" thickBot="1"/>
    <row r="40160" ht="18.75" customHeight="1" thickBot="1"/>
    <row r="40162" ht="18.75" customHeight="1" thickBot="1"/>
    <row r="40164" ht="18.75" customHeight="1" thickBot="1"/>
    <row r="40166" ht="18.75" customHeight="1" thickBot="1"/>
    <row r="40168" ht="18.75" customHeight="1" thickBot="1"/>
    <row r="40170" ht="18.75" customHeight="1" thickBot="1"/>
    <row r="40172" ht="18.75" customHeight="1" thickBot="1"/>
    <row r="40174" ht="18.75" customHeight="1" thickBot="1"/>
    <row r="40176" ht="18.75" customHeight="1" thickBot="1"/>
    <row r="40178" ht="18.75" customHeight="1" thickBot="1"/>
    <row r="40180" ht="18.75" customHeight="1" thickBot="1"/>
    <row r="40182" ht="18.75" customHeight="1" thickBot="1"/>
    <row r="40184" ht="18.75" customHeight="1" thickBot="1"/>
    <row r="40186" ht="18.75" customHeight="1" thickBot="1"/>
    <row r="40188" ht="18.75" customHeight="1" thickBot="1"/>
    <row r="40190" ht="18.75" customHeight="1" thickBot="1"/>
    <row r="40192" ht="18.75" customHeight="1" thickBot="1"/>
    <row r="40194" ht="18.75" customHeight="1" thickBot="1"/>
    <row r="40196" ht="18.75" customHeight="1" thickBot="1"/>
    <row r="40198" ht="18.75" customHeight="1" thickBot="1"/>
    <row r="40200" ht="18.75" customHeight="1" thickBot="1"/>
    <row r="40202" ht="18.75" customHeight="1" thickBot="1"/>
    <row r="40204" ht="18.75" customHeight="1" thickBot="1"/>
    <row r="40206" ht="18.75" customHeight="1" thickBot="1"/>
    <row r="40208" ht="18.75" customHeight="1" thickBot="1"/>
    <row r="40210" ht="18.75" customHeight="1" thickBot="1"/>
    <row r="40212" ht="18.75" customHeight="1" thickBot="1"/>
    <row r="40214" ht="18.75" customHeight="1" thickBot="1"/>
    <row r="40216" ht="18.75" customHeight="1" thickBot="1"/>
    <row r="40218" ht="18.75" customHeight="1" thickBot="1"/>
    <row r="40220" ht="18.75" customHeight="1" thickBot="1"/>
    <row r="40222" ht="18.75" customHeight="1" thickBot="1"/>
    <row r="40224" ht="18.75" customHeight="1" thickBot="1"/>
    <row r="40226" ht="18.75" customHeight="1" thickBot="1"/>
    <row r="40228" ht="18.75" customHeight="1" thickBot="1"/>
    <row r="40230" ht="18.75" customHeight="1" thickBot="1"/>
    <row r="40232" ht="18.75" customHeight="1" thickBot="1"/>
    <row r="40234" ht="18.75" customHeight="1" thickBot="1"/>
    <row r="40236" ht="18.75" customHeight="1" thickBot="1"/>
    <row r="40238" ht="18.75" customHeight="1" thickBot="1"/>
    <row r="40240" ht="18.75" customHeight="1" thickBot="1"/>
    <row r="40242" ht="18.75" customHeight="1" thickBot="1"/>
    <row r="40244" ht="18.75" customHeight="1" thickBot="1"/>
    <row r="40246" ht="18.75" customHeight="1" thickBot="1"/>
    <row r="40248" ht="18.75" customHeight="1" thickBot="1"/>
    <row r="40250" ht="18.75" customHeight="1" thickBot="1"/>
    <row r="40252" ht="18.75" customHeight="1" thickBot="1"/>
    <row r="40254" ht="18.75" customHeight="1" thickBot="1"/>
    <row r="40256" ht="18.75" customHeight="1" thickBot="1"/>
    <row r="40258" ht="18.75" customHeight="1" thickBot="1"/>
    <row r="40260" ht="18.75" customHeight="1" thickBot="1"/>
    <row r="40262" ht="18.75" customHeight="1" thickBot="1"/>
    <row r="40264" ht="18.75" customHeight="1" thickBot="1"/>
    <row r="40266" ht="18.75" customHeight="1" thickBot="1"/>
    <row r="40268" ht="18.75" customHeight="1" thickBot="1"/>
    <row r="40270" ht="18.75" customHeight="1" thickBot="1"/>
    <row r="40272" ht="18.75" customHeight="1" thickBot="1"/>
    <row r="40274" ht="18.75" customHeight="1" thickBot="1"/>
    <row r="40276" ht="18.75" customHeight="1" thickBot="1"/>
    <row r="40278" ht="18.75" customHeight="1" thickBot="1"/>
    <row r="40280" ht="18.75" customHeight="1" thickBot="1"/>
    <row r="40282" ht="18.75" customHeight="1" thickBot="1"/>
    <row r="40284" ht="18.75" customHeight="1" thickBot="1"/>
    <row r="40286" ht="18.75" customHeight="1" thickBot="1"/>
    <row r="40288" ht="18.75" customHeight="1" thickBot="1"/>
    <row r="40290" ht="18.75" customHeight="1" thickBot="1"/>
    <row r="40292" ht="18.75" customHeight="1" thickBot="1"/>
    <row r="40294" ht="18.75" customHeight="1" thickBot="1"/>
    <row r="40296" ht="18.75" customHeight="1" thickBot="1"/>
    <row r="40298" ht="18.75" customHeight="1" thickBot="1"/>
    <row r="40300" ht="18.75" customHeight="1" thickBot="1"/>
    <row r="40302" ht="18.75" customHeight="1" thickBot="1"/>
    <row r="40304" ht="18.75" customHeight="1" thickBot="1"/>
    <row r="40306" ht="18.75" customHeight="1" thickBot="1"/>
    <row r="40308" ht="18.75" customHeight="1" thickBot="1"/>
    <row r="40310" ht="18.75" customHeight="1" thickBot="1"/>
    <row r="40312" ht="18.75" customHeight="1" thickBot="1"/>
    <row r="40314" ht="18.75" customHeight="1" thickBot="1"/>
    <row r="40316" ht="18.75" customHeight="1" thickBot="1"/>
    <row r="40318" ht="18.75" customHeight="1" thickBot="1"/>
    <row r="40320" ht="18.75" customHeight="1" thickBot="1"/>
    <row r="40322" ht="18.75" customHeight="1" thickBot="1"/>
    <row r="40324" ht="18.75" customHeight="1" thickBot="1"/>
    <row r="40326" ht="18.75" customHeight="1" thickBot="1"/>
    <row r="40328" ht="18.75" customHeight="1" thickBot="1"/>
    <row r="40330" ht="18.75" customHeight="1" thickBot="1"/>
    <row r="40332" ht="18.75" customHeight="1" thickBot="1"/>
    <row r="40334" ht="18.75" customHeight="1" thickBot="1"/>
    <row r="40336" ht="18.75" customHeight="1" thickBot="1"/>
    <row r="40338" ht="18.75" customHeight="1" thickBot="1"/>
    <row r="40340" ht="18.75" customHeight="1" thickBot="1"/>
    <row r="40342" ht="18.75" customHeight="1" thickBot="1"/>
    <row r="40344" ht="18.75" customHeight="1" thickBot="1"/>
    <row r="40346" ht="18.75" customHeight="1" thickBot="1"/>
    <row r="40348" ht="18.75" customHeight="1" thickBot="1"/>
    <row r="40350" ht="18.75" customHeight="1" thickBot="1"/>
    <row r="40352" ht="18.75" customHeight="1" thickBot="1"/>
    <row r="40354" ht="18.75" customHeight="1" thickBot="1"/>
    <row r="40356" ht="18.75" customHeight="1" thickBot="1"/>
    <row r="40358" ht="18.75" customHeight="1" thickBot="1"/>
    <row r="40360" ht="18.75" customHeight="1" thickBot="1"/>
    <row r="40362" ht="18.75" customHeight="1" thickBot="1"/>
    <row r="40364" ht="18.75" customHeight="1" thickBot="1"/>
    <row r="40366" ht="18.75" customHeight="1" thickBot="1"/>
    <row r="40368" ht="18.75" customHeight="1" thickBot="1"/>
    <row r="40370" ht="18.75" customHeight="1" thickBot="1"/>
    <row r="40372" ht="18.75" customHeight="1" thickBot="1"/>
    <row r="40374" ht="18.75" customHeight="1" thickBot="1"/>
    <row r="40376" ht="18.75" customHeight="1" thickBot="1"/>
    <row r="40378" ht="18.75" customHeight="1" thickBot="1"/>
    <row r="40380" ht="18.75" customHeight="1" thickBot="1"/>
    <row r="40382" ht="18.75" customHeight="1" thickBot="1"/>
    <row r="40384" ht="18.75" customHeight="1" thickBot="1"/>
    <row r="40386" ht="18.75" customHeight="1" thickBot="1"/>
    <row r="40388" ht="18.75" customHeight="1" thickBot="1"/>
    <row r="40390" ht="18.75" customHeight="1" thickBot="1"/>
    <row r="40392" ht="18.75" customHeight="1" thickBot="1"/>
    <row r="40394" ht="18.75" customHeight="1" thickBot="1"/>
    <row r="40396" ht="18.75" customHeight="1" thickBot="1"/>
    <row r="40398" ht="18.75" customHeight="1" thickBot="1"/>
    <row r="40400" ht="18.75" customHeight="1" thickBot="1"/>
    <row r="40402" ht="18.75" customHeight="1" thickBot="1"/>
    <row r="40404" ht="18.75" customHeight="1" thickBot="1"/>
    <row r="40406" ht="18.75" customHeight="1" thickBot="1"/>
    <row r="40408" ht="18.75" customHeight="1" thickBot="1"/>
    <row r="40410" ht="18.75" customHeight="1" thickBot="1"/>
    <row r="40412" ht="18.75" customHeight="1" thickBot="1"/>
    <row r="40414" ht="18.75" customHeight="1" thickBot="1"/>
    <row r="40416" ht="18.75" customHeight="1" thickBot="1"/>
    <row r="40418" ht="18.75" customHeight="1" thickBot="1"/>
    <row r="40420" ht="18.75" customHeight="1" thickBot="1"/>
    <row r="40422" ht="18.75" customHeight="1" thickBot="1"/>
    <row r="40424" ht="18.75" customHeight="1" thickBot="1"/>
    <row r="40426" ht="18.75" customHeight="1" thickBot="1"/>
    <row r="40428" ht="18.75" customHeight="1" thickBot="1"/>
    <row r="40430" ht="18.75" customHeight="1" thickBot="1"/>
    <row r="40432" ht="18.75" customHeight="1" thickBot="1"/>
    <row r="40434" ht="18.75" customHeight="1" thickBot="1"/>
    <row r="40436" ht="18.75" customHeight="1" thickBot="1"/>
    <row r="40438" ht="18.75" customHeight="1" thickBot="1"/>
    <row r="40440" ht="18.75" customHeight="1" thickBot="1"/>
    <row r="40442" ht="18.75" customHeight="1" thickBot="1"/>
    <row r="40444" ht="18.75" customHeight="1" thickBot="1"/>
    <row r="40446" ht="18.75" customHeight="1" thickBot="1"/>
    <row r="40448" ht="18.75" customHeight="1" thickBot="1"/>
    <row r="40450" ht="18.75" customHeight="1" thickBot="1"/>
    <row r="40452" ht="18.75" customHeight="1" thickBot="1"/>
    <row r="40454" ht="18.75" customHeight="1" thickBot="1"/>
    <row r="40456" ht="18.75" customHeight="1" thickBot="1"/>
    <row r="40458" ht="18.75" customHeight="1" thickBot="1"/>
    <row r="40460" ht="18.75" customHeight="1" thickBot="1"/>
    <row r="40462" ht="18.75" customHeight="1" thickBot="1"/>
    <row r="40464" ht="18.75" customHeight="1" thickBot="1"/>
    <row r="40466" ht="18.75" customHeight="1" thickBot="1"/>
    <row r="40468" ht="18.75" customHeight="1" thickBot="1"/>
    <row r="40470" ht="18.75" customHeight="1" thickBot="1"/>
    <row r="40472" ht="18.75" customHeight="1" thickBot="1"/>
    <row r="40474" ht="18.75" customHeight="1" thickBot="1"/>
    <row r="40476" ht="18.75" customHeight="1" thickBot="1"/>
    <row r="40478" ht="18.75" customHeight="1" thickBot="1"/>
    <row r="40480" ht="18.75" customHeight="1" thickBot="1"/>
    <row r="40482" ht="18.75" customHeight="1" thickBot="1"/>
    <row r="40484" ht="18.75" customHeight="1" thickBot="1"/>
    <row r="40486" ht="18.75" customHeight="1" thickBot="1"/>
    <row r="40488" ht="18.75" customHeight="1" thickBot="1"/>
    <row r="40490" ht="18.75" customHeight="1" thickBot="1"/>
    <row r="40492" ht="18.75" customHeight="1" thickBot="1"/>
    <row r="40494" ht="18.75" customHeight="1" thickBot="1"/>
    <row r="40496" ht="18.75" customHeight="1" thickBot="1"/>
    <row r="40498" ht="18.75" customHeight="1" thickBot="1"/>
    <row r="40500" ht="18.75" customHeight="1" thickBot="1"/>
    <row r="40502" ht="18.75" customHeight="1" thickBot="1"/>
    <row r="40504" ht="18.75" customHeight="1" thickBot="1"/>
    <row r="40506" ht="18.75" customHeight="1" thickBot="1"/>
    <row r="40508" ht="18.75" customHeight="1" thickBot="1"/>
    <row r="40510" ht="18.75" customHeight="1" thickBot="1"/>
    <row r="40512" ht="18.75" customHeight="1" thickBot="1"/>
    <row r="40514" ht="18.75" customHeight="1" thickBot="1"/>
    <row r="40516" ht="18.75" customHeight="1" thickBot="1"/>
    <row r="40518" ht="18.75" customHeight="1" thickBot="1"/>
    <row r="40520" ht="18.75" customHeight="1" thickBot="1"/>
    <row r="40522" ht="18.75" customHeight="1" thickBot="1"/>
    <row r="40524" ht="18.75" customHeight="1" thickBot="1"/>
    <row r="40526" ht="18.75" customHeight="1" thickBot="1"/>
    <row r="40528" ht="18.75" customHeight="1" thickBot="1"/>
    <row r="40530" ht="18.75" customHeight="1" thickBot="1"/>
    <row r="40532" ht="18.75" customHeight="1" thickBot="1"/>
    <row r="40534" ht="18.75" customHeight="1" thickBot="1"/>
    <row r="40536" ht="18.75" customHeight="1" thickBot="1"/>
    <row r="40538" ht="18.75" customHeight="1" thickBot="1"/>
    <row r="40540" ht="18.75" customHeight="1" thickBot="1"/>
    <row r="40542" ht="18.75" customHeight="1" thickBot="1"/>
    <row r="40544" ht="18.75" customHeight="1" thickBot="1"/>
    <row r="40546" ht="18.75" customHeight="1" thickBot="1"/>
    <row r="40548" ht="18.75" customHeight="1" thickBot="1"/>
    <row r="40550" ht="18.75" customHeight="1" thickBot="1"/>
    <row r="40552" ht="18.75" customHeight="1" thickBot="1"/>
    <row r="40554" ht="18.75" customHeight="1" thickBot="1"/>
    <row r="40556" ht="18.75" customHeight="1" thickBot="1"/>
    <row r="40558" ht="18.75" customHeight="1" thickBot="1"/>
    <row r="40560" ht="18.75" customHeight="1" thickBot="1"/>
    <row r="40562" ht="18.75" customHeight="1" thickBot="1"/>
    <row r="40564" ht="18.75" customHeight="1" thickBot="1"/>
    <row r="40566" ht="18.75" customHeight="1" thickBot="1"/>
    <row r="40568" ht="18.75" customHeight="1" thickBot="1"/>
    <row r="40570" ht="18.75" customHeight="1" thickBot="1"/>
    <row r="40572" ht="18.75" customHeight="1" thickBot="1"/>
    <row r="40574" ht="18.75" customHeight="1" thickBot="1"/>
    <row r="40576" ht="18.75" customHeight="1" thickBot="1"/>
    <row r="40578" ht="18.75" customHeight="1" thickBot="1"/>
    <row r="40580" ht="18.75" customHeight="1" thickBot="1"/>
    <row r="40582" ht="18.75" customHeight="1" thickBot="1"/>
    <row r="40584" ht="18.75" customHeight="1" thickBot="1"/>
    <row r="40586" ht="18.75" customHeight="1" thickBot="1"/>
    <row r="40588" ht="18.75" customHeight="1" thickBot="1"/>
    <row r="40590" ht="18.75" customHeight="1" thickBot="1"/>
    <row r="40592" ht="18.75" customHeight="1" thickBot="1"/>
    <row r="40594" ht="18.75" customHeight="1" thickBot="1"/>
    <row r="40596" ht="18.75" customHeight="1" thickBot="1"/>
    <row r="40598" ht="18.75" customHeight="1" thickBot="1"/>
    <row r="40600" ht="18.75" customHeight="1" thickBot="1"/>
    <row r="40602" ht="18.75" customHeight="1" thickBot="1"/>
    <row r="40604" ht="18.75" customHeight="1" thickBot="1"/>
    <row r="40606" ht="18.75" customHeight="1" thickBot="1"/>
    <row r="40608" ht="18.75" customHeight="1" thickBot="1"/>
    <row r="40610" ht="18.75" customHeight="1" thickBot="1"/>
    <row r="40612" ht="18.75" customHeight="1" thickBot="1"/>
    <row r="40614" ht="18.75" customHeight="1" thickBot="1"/>
    <row r="40616" ht="18.75" customHeight="1" thickBot="1"/>
    <row r="40618" ht="18.75" customHeight="1" thickBot="1"/>
    <row r="40620" ht="18.75" customHeight="1" thickBot="1"/>
    <row r="40622" ht="18.75" customHeight="1" thickBot="1"/>
    <row r="40624" ht="18.75" customHeight="1" thickBot="1"/>
    <row r="40626" ht="18.75" customHeight="1" thickBot="1"/>
    <row r="40628" ht="18.75" customHeight="1" thickBot="1"/>
    <row r="40630" ht="18.75" customHeight="1" thickBot="1"/>
    <row r="40632" ht="18.75" customHeight="1" thickBot="1"/>
    <row r="40634" ht="18.75" customHeight="1" thickBot="1"/>
    <row r="40636" ht="18.75" customHeight="1" thickBot="1"/>
    <row r="40638" ht="18.75" customHeight="1" thickBot="1"/>
    <row r="40640" ht="18.75" customHeight="1" thickBot="1"/>
    <row r="40642" ht="18.75" customHeight="1" thickBot="1"/>
    <row r="40644" ht="18.75" customHeight="1" thickBot="1"/>
    <row r="40646" ht="18.75" customHeight="1" thickBot="1"/>
    <row r="40648" ht="18.75" customHeight="1" thickBot="1"/>
    <row r="40650" ht="18.75" customHeight="1" thickBot="1"/>
    <row r="40652" ht="18.75" customHeight="1" thickBot="1"/>
    <row r="40654" ht="18.75" customHeight="1" thickBot="1"/>
    <row r="40656" ht="18.75" customHeight="1" thickBot="1"/>
    <row r="40658" ht="18.75" customHeight="1" thickBot="1"/>
    <row r="40660" ht="18.75" customHeight="1" thickBot="1"/>
    <row r="40662" ht="18.75" customHeight="1" thickBot="1"/>
    <row r="40664" ht="18.75" customHeight="1" thickBot="1"/>
    <row r="40666" ht="18.75" customHeight="1" thickBot="1"/>
    <row r="40668" ht="18.75" customHeight="1" thickBot="1"/>
    <row r="40670" ht="18.75" customHeight="1" thickBot="1"/>
    <row r="40672" ht="18.75" customHeight="1" thickBot="1"/>
    <row r="40674" ht="18.75" customHeight="1" thickBot="1"/>
    <row r="40676" ht="18.75" customHeight="1" thickBot="1"/>
    <row r="40678" ht="18.75" customHeight="1" thickBot="1"/>
    <row r="40680" ht="18.75" customHeight="1" thickBot="1"/>
    <row r="40682" ht="18.75" customHeight="1" thickBot="1"/>
    <row r="40684" ht="18.75" customHeight="1" thickBot="1"/>
    <row r="40686" ht="18.75" customHeight="1" thickBot="1"/>
    <row r="40688" ht="18.75" customHeight="1" thickBot="1"/>
    <row r="40690" ht="18.75" customHeight="1" thickBot="1"/>
    <row r="40692" ht="18.75" customHeight="1" thickBot="1"/>
    <row r="40694" ht="18.75" customHeight="1" thickBot="1"/>
    <row r="40696" ht="18.75" customHeight="1" thickBot="1"/>
    <row r="40698" ht="18.75" customHeight="1" thickBot="1"/>
    <row r="40700" ht="18.75" customHeight="1" thickBot="1"/>
    <row r="40702" ht="18.75" customHeight="1" thickBot="1"/>
    <row r="40704" ht="18.75" customHeight="1" thickBot="1"/>
    <row r="40706" ht="18.75" customHeight="1" thickBot="1"/>
    <row r="40708" ht="18.75" customHeight="1" thickBot="1"/>
    <row r="40710" ht="18.75" customHeight="1" thickBot="1"/>
    <row r="40712" ht="18.75" customHeight="1" thickBot="1"/>
    <row r="40714" ht="18.75" customHeight="1" thickBot="1"/>
    <row r="40716" ht="18.75" customHeight="1" thickBot="1"/>
    <row r="40718" ht="18.75" customHeight="1" thickBot="1"/>
    <row r="40720" ht="18.75" customHeight="1" thickBot="1"/>
    <row r="40722" ht="18.75" customHeight="1" thickBot="1"/>
    <row r="40724" ht="18.75" customHeight="1" thickBot="1"/>
    <row r="40726" ht="18.75" customHeight="1" thickBot="1"/>
    <row r="40728" ht="18.75" customHeight="1" thickBot="1"/>
    <row r="40730" ht="18.75" customHeight="1" thickBot="1"/>
    <row r="40732" ht="18.75" customHeight="1" thickBot="1"/>
    <row r="40734" ht="18.75" customHeight="1" thickBot="1"/>
    <row r="40736" ht="18.75" customHeight="1" thickBot="1"/>
    <row r="40738" ht="18.75" customHeight="1" thickBot="1"/>
    <row r="40740" ht="18.75" customHeight="1" thickBot="1"/>
    <row r="40742" ht="18.75" customHeight="1" thickBot="1"/>
    <row r="40744" ht="18.75" customHeight="1" thickBot="1"/>
    <row r="40746" ht="18.75" customHeight="1" thickBot="1"/>
    <row r="40748" ht="18.75" customHeight="1" thickBot="1"/>
    <row r="40750" ht="18.75" customHeight="1" thickBot="1"/>
    <row r="40752" ht="18.75" customHeight="1" thickBot="1"/>
    <row r="40754" ht="18.75" customHeight="1" thickBot="1"/>
    <row r="40756" ht="18.75" customHeight="1" thickBot="1"/>
    <row r="40758" ht="18.75" customHeight="1" thickBot="1"/>
    <row r="40760" ht="18.75" customHeight="1" thickBot="1"/>
    <row r="40762" ht="18.75" customHeight="1" thickBot="1"/>
    <row r="40764" ht="18.75" customHeight="1" thickBot="1"/>
    <row r="40766" ht="18.75" customHeight="1" thickBot="1"/>
    <row r="40768" ht="18.75" customHeight="1" thickBot="1"/>
    <row r="40770" ht="18.75" customHeight="1" thickBot="1"/>
    <row r="40772" ht="18.75" customHeight="1" thickBot="1"/>
    <row r="40774" ht="18.75" customHeight="1" thickBot="1"/>
    <row r="40776" ht="18.75" customHeight="1" thickBot="1"/>
    <row r="40778" ht="18.75" customHeight="1" thickBot="1"/>
    <row r="40780" ht="18.75" customHeight="1" thickBot="1"/>
    <row r="40782" ht="18.75" customHeight="1" thickBot="1"/>
    <row r="40784" ht="18.75" customHeight="1" thickBot="1"/>
    <row r="40786" ht="18.75" customHeight="1" thickBot="1"/>
    <row r="40788" ht="18.75" customHeight="1" thickBot="1"/>
    <row r="40790" ht="18.75" customHeight="1" thickBot="1"/>
    <row r="40792" ht="18.75" customHeight="1" thickBot="1"/>
    <row r="40794" ht="18.75" customHeight="1" thickBot="1"/>
    <row r="40796" ht="18.75" customHeight="1" thickBot="1"/>
    <row r="40798" ht="18.75" customHeight="1" thickBot="1"/>
    <row r="40800" ht="18.75" customHeight="1" thickBot="1"/>
    <row r="40802" ht="18.75" customHeight="1" thickBot="1"/>
    <row r="40804" ht="18.75" customHeight="1" thickBot="1"/>
    <row r="40806" ht="18.75" customHeight="1" thickBot="1"/>
    <row r="40808" ht="18.75" customHeight="1" thickBot="1"/>
    <row r="40810" ht="18.75" customHeight="1" thickBot="1"/>
    <row r="40812" ht="18.75" customHeight="1" thickBot="1"/>
    <row r="40814" ht="18.75" customHeight="1" thickBot="1"/>
    <row r="40816" ht="18.75" customHeight="1" thickBot="1"/>
    <row r="40818" ht="18.75" customHeight="1" thickBot="1"/>
    <row r="40820" ht="18.75" customHeight="1" thickBot="1"/>
    <row r="40822" ht="18.75" customHeight="1" thickBot="1"/>
    <row r="40824" ht="18.75" customHeight="1" thickBot="1"/>
    <row r="40826" ht="18.75" customHeight="1" thickBot="1"/>
    <row r="40828" ht="18.75" customHeight="1" thickBot="1"/>
    <row r="40830" ht="18.75" customHeight="1" thickBot="1"/>
    <row r="40832" ht="18.75" customHeight="1" thickBot="1"/>
    <row r="40834" ht="18.75" customHeight="1" thickBot="1"/>
    <row r="40836" ht="18.75" customHeight="1" thickBot="1"/>
    <row r="40838" ht="18.75" customHeight="1" thickBot="1"/>
    <row r="40840" ht="18.75" customHeight="1" thickBot="1"/>
    <row r="40842" ht="18.75" customHeight="1" thickBot="1"/>
    <row r="40844" ht="18.75" customHeight="1" thickBot="1"/>
    <row r="40846" ht="18.75" customHeight="1" thickBot="1"/>
    <row r="40848" ht="18.75" customHeight="1" thickBot="1"/>
    <row r="40850" ht="18.75" customHeight="1" thickBot="1"/>
    <row r="40852" ht="18.75" customHeight="1" thickBot="1"/>
    <row r="40854" ht="18.75" customHeight="1" thickBot="1"/>
    <row r="40856" ht="18.75" customHeight="1" thickBot="1"/>
    <row r="40858" ht="18.75" customHeight="1" thickBot="1"/>
    <row r="40860" ht="18.75" customHeight="1" thickBot="1"/>
    <row r="40862" ht="18.75" customHeight="1" thickBot="1"/>
    <row r="40864" ht="18.75" customHeight="1" thickBot="1"/>
    <row r="40866" ht="18.75" customHeight="1" thickBot="1"/>
    <row r="40868" ht="18.75" customHeight="1" thickBot="1"/>
    <row r="40870" ht="18.75" customHeight="1" thickBot="1"/>
    <row r="40872" ht="18.75" customHeight="1" thickBot="1"/>
    <row r="40874" ht="18.75" customHeight="1" thickBot="1"/>
    <row r="40876" ht="18.75" customHeight="1" thickBot="1"/>
    <row r="40878" ht="18.75" customHeight="1" thickBot="1"/>
    <row r="40880" ht="18.75" customHeight="1" thickBot="1"/>
    <row r="40882" ht="18.75" customHeight="1" thickBot="1"/>
    <row r="40884" ht="18.75" customHeight="1" thickBot="1"/>
    <row r="40886" ht="18.75" customHeight="1" thickBot="1"/>
    <row r="40888" ht="18.75" customHeight="1" thickBot="1"/>
    <row r="40890" ht="18.75" customHeight="1" thickBot="1"/>
    <row r="40892" ht="18.75" customHeight="1" thickBot="1"/>
    <row r="40894" ht="18.75" customHeight="1" thickBot="1"/>
    <row r="40896" ht="18.75" customHeight="1" thickBot="1"/>
    <row r="40898" ht="18.75" customHeight="1" thickBot="1"/>
    <row r="40900" ht="18.75" customHeight="1" thickBot="1"/>
    <row r="40902" ht="18.75" customHeight="1" thickBot="1"/>
    <row r="40904" ht="18.75" customHeight="1" thickBot="1"/>
    <row r="40906" ht="18.75" customHeight="1" thickBot="1"/>
    <row r="40908" ht="18.75" customHeight="1" thickBot="1"/>
    <row r="40910" ht="18.75" customHeight="1" thickBot="1"/>
    <row r="40912" ht="18.75" customHeight="1" thickBot="1"/>
    <row r="40914" ht="18.75" customHeight="1" thickBot="1"/>
    <row r="40916" ht="18.75" customHeight="1" thickBot="1"/>
    <row r="40918" ht="18.75" customHeight="1" thickBot="1"/>
    <row r="40920" ht="18.75" customHeight="1" thickBot="1"/>
    <row r="40922" ht="18.75" customHeight="1" thickBot="1"/>
    <row r="40924" ht="18.75" customHeight="1" thickBot="1"/>
    <row r="40926" ht="18.75" customHeight="1" thickBot="1"/>
    <row r="40928" ht="18.75" customHeight="1" thickBot="1"/>
    <row r="40930" ht="18.75" customHeight="1" thickBot="1"/>
    <row r="40932" ht="18.75" customHeight="1" thickBot="1"/>
    <row r="40934" ht="18.75" customHeight="1" thickBot="1"/>
    <row r="40936" ht="18.75" customHeight="1" thickBot="1"/>
    <row r="40938" ht="18.75" customHeight="1" thickBot="1"/>
    <row r="40940" ht="18.75" customHeight="1" thickBot="1"/>
    <row r="40942" ht="18.75" customHeight="1" thickBot="1"/>
    <row r="40944" ht="18.75" customHeight="1" thickBot="1"/>
    <row r="40946" ht="18.75" customHeight="1" thickBot="1"/>
    <row r="40948" ht="18.75" customHeight="1" thickBot="1"/>
    <row r="40950" ht="18.75" customHeight="1" thickBot="1"/>
    <row r="40952" ht="18.75" customHeight="1" thickBot="1"/>
    <row r="40954" ht="18.75" customHeight="1" thickBot="1"/>
    <row r="40956" ht="18.75" customHeight="1" thickBot="1"/>
    <row r="40958" ht="18.75" customHeight="1" thickBot="1"/>
    <row r="40960" ht="18.75" customHeight="1" thickBot="1"/>
    <row r="40962" ht="18.75" customHeight="1" thickBot="1"/>
    <row r="40964" ht="18.75" customHeight="1" thickBot="1"/>
    <row r="40966" ht="18.75" customHeight="1" thickBot="1"/>
    <row r="40968" ht="18.75" customHeight="1" thickBot="1"/>
    <row r="40970" ht="18.75" customHeight="1" thickBot="1"/>
    <row r="40972" ht="18.75" customHeight="1" thickBot="1"/>
    <row r="40974" ht="18.75" customHeight="1" thickBot="1"/>
    <row r="40976" ht="18.75" customHeight="1" thickBot="1"/>
    <row r="40978" ht="18.75" customHeight="1" thickBot="1"/>
    <row r="40980" ht="18.75" customHeight="1" thickBot="1"/>
    <row r="40982" ht="18.75" customHeight="1" thickBot="1"/>
    <row r="40984" ht="18.75" customHeight="1" thickBot="1"/>
    <row r="40986" ht="18.75" customHeight="1" thickBot="1"/>
    <row r="40988" ht="18.75" customHeight="1" thickBot="1"/>
    <row r="40990" ht="18.75" customHeight="1" thickBot="1"/>
    <row r="40992" ht="18.75" customHeight="1" thickBot="1"/>
    <row r="40994" ht="18.75" customHeight="1" thickBot="1"/>
    <row r="40996" ht="18.75" customHeight="1" thickBot="1"/>
    <row r="40998" ht="18.75" customHeight="1" thickBot="1"/>
    <row r="41000" ht="18.75" customHeight="1" thickBot="1"/>
    <row r="41002" ht="18.75" customHeight="1" thickBot="1"/>
    <row r="41004" ht="18.75" customHeight="1" thickBot="1"/>
    <row r="41006" ht="18.75" customHeight="1" thickBot="1"/>
    <row r="41008" ht="18.75" customHeight="1" thickBot="1"/>
    <row r="41010" ht="18.75" customHeight="1" thickBot="1"/>
    <row r="41012" ht="18.75" customHeight="1" thickBot="1"/>
    <row r="41014" ht="18.75" customHeight="1" thickBot="1"/>
    <row r="41016" ht="18.75" customHeight="1" thickBot="1"/>
    <row r="41018" ht="18.75" customHeight="1" thickBot="1"/>
    <row r="41020" ht="18.75" customHeight="1" thickBot="1"/>
    <row r="41022" ht="18.75" customHeight="1" thickBot="1"/>
    <row r="41024" ht="18.75" customHeight="1" thickBot="1"/>
    <row r="41026" ht="18.75" customHeight="1" thickBot="1"/>
    <row r="41028" ht="18.75" customHeight="1" thickBot="1"/>
    <row r="41030" ht="18.75" customHeight="1" thickBot="1"/>
    <row r="41032" ht="18.75" customHeight="1" thickBot="1"/>
    <row r="41034" ht="18.75" customHeight="1" thickBot="1"/>
    <row r="41036" ht="18.75" customHeight="1" thickBot="1"/>
    <row r="41038" ht="18.75" customHeight="1" thickBot="1"/>
    <row r="41040" ht="18.75" customHeight="1" thickBot="1"/>
    <row r="41042" ht="18.75" customHeight="1" thickBot="1"/>
    <row r="41044" ht="18.75" customHeight="1" thickBot="1"/>
    <row r="41046" ht="18.75" customHeight="1" thickBot="1"/>
    <row r="41048" ht="18.75" customHeight="1" thickBot="1"/>
    <row r="41050" ht="18.75" customHeight="1" thickBot="1"/>
    <row r="41052" ht="18.75" customHeight="1" thickBot="1"/>
    <row r="41054" ht="18.75" customHeight="1" thickBot="1"/>
    <row r="41056" ht="18.75" customHeight="1" thickBot="1"/>
    <row r="41058" ht="18.75" customHeight="1" thickBot="1"/>
    <row r="41060" ht="18.75" customHeight="1" thickBot="1"/>
    <row r="41062" ht="18.75" customHeight="1" thickBot="1"/>
    <row r="41064" ht="18.75" customHeight="1" thickBot="1"/>
    <row r="41066" ht="18.75" customHeight="1" thickBot="1"/>
    <row r="41068" ht="18.75" customHeight="1" thickBot="1"/>
    <row r="41070" ht="18.75" customHeight="1" thickBot="1"/>
    <row r="41072" ht="18.75" customHeight="1" thickBot="1"/>
    <row r="41074" ht="18.75" customHeight="1" thickBot="1"/>
    <row r="41076" ht="18.75" customHeight="1" thickBot="1"/>
    <row r="41078" ht="18.75" customHeight="1" thickBot="1"/>
    <row r="41080" ht="18.75" customHeight="1" thickBot="1"/>
    <row r="41082" ht="18.75" customHeight="1" thickBot="1"/>
    <row r="41084" ht="18.75" customHeight="1" thickBot="1"/>
    <row r="41086" ht="18.75" customHeight="1" thickBot="1"/>
    <row r="41088" ht="18.75" customHeight="1" thickBot="1"/>
    <row r="41090" ht="18.75" customHeight="1" thickBot="1"/>
    <row r="41092" ht="18.75" customHeight="1" thickBot="1"/>
    <row r="41094" ht="18.75" customHeight="1" thickBot="1"/>
    <row r="41096" ht="18.75" customHeight="1" thickBot="1"/>
    <row r="41098" ht="18.75" customHeight="1" thickBot="1"/>
    <row r="41100" ht="18.75" customHeight="1" thickBot="1"/>
    <row r="41102" ht="18.75" customHeight="1" thickBot="1"/>
    <row r="41104" ht="18.75" customHeight="1" thickBot="1"/>
    <row r="41106" ht="18.75" customHeight="1" thickBot="1"/>
    <row r="41108" ht="18.75" customHeight="1" thickBot="1"/>
    <row r="41110" ht="18.75" customHeight="1" thickBot="1"/>
    <row r="41112" ht="18.75" customHeight="1" thickBot="1"/>
    <row r="41114" ht="18.75" customHeight="1" thickBot="1"/>
    <row r="41116" ht="18.75" customHeight="1" thickBot="1"/>
    <row r="41118" ht="18.75" customHeight="1" thickBot="1"/>
    <row r="41120" ht="18.75" customHeight="1" thickBot="1"/>
    <row r="41122" ht="18.75" customHeight="1" thickBot="1"/>
    <row r="41124" ht="18.75" customHeight="1" thickBot="1"/>
    <row r="41126" ht="18.75" customHeight="1" thickBot="1"/>
    <row r="41128" ht="18.75" customHeight="1" thickBot="1"/>
    <row r="41130" ht="18.75" customHeight="1" thickBot="1"/>
    <row r="41132" ht="18.75" customHeight="1" thickBot="1"/>
    <row r="41134" ht="18.75" customHeight="1" thickBot="1"/>
    <row r="41136" ht="18.75" customHeight="1" thickBot="1"/>
    <row r="41138" ht="18.75" customHeight="1" thickBot="1"/>
    <row r="41140" ht="18.75" customHeight="1" thickBot="1"/>
    <row r="41142" ht="18.75" customHeight="1" thickBot="1"/>
    <row r="41144" ht="18.75" customHeight="1" thickBot="1"/>
    <row r="41146" ht="18.75" customHeight="1" thickBot="1"/>
    <row r="41148" ht="18.75" customHeight="1" thickBot="1"/>
    <row r="41150" ht="18.75" customHeight="1" thickBot="1"/>
    <row r="41152" ht="18.75" customHeight="1" thickBot="1"/>
    <row r="41154" ht="18.75" customHeight="1" thickBot="1"/>
    <row r="41156" ht="18.75" customHeight="1" thickBot="1"/>
    <row r="41158" ht="18.75" customHeight="1" thickBot="1"/>
    <row r="41160" ht="18.75" customHeight="1" thickBot="1"/>
    <row r="41162" ht="18.75" customHeight="1" thickBot="1"/>
    <row r="41164" ht="18.75" customHeight="1" thickBot="1"/>
    <row r="41166" ht="18.75" customHeight="1" thickBot="1"/>
    <row r="41168" ht="18.75" customHeight="1" thickBot="1"/>
    <row r="41170" ht="18.75" customHeight="1" thickBot="1"/>
    <row r="41172" ht="18.75" customHeight="1" thickBot="1"/>
    <row r="41174" ht="18.75" customHeight="1" thickBot="1"/>
    <row r="41176" ht="18.75" customHeight="1" thickBot="1"/>
    <row r="41178" ht="18.75" customHeight="1" thickBot="1"/>
    <row r="41180" ht="18.75" customHeight="1" thickBot="1"/>
    <row r="41182" ht="18.75" customHeight="1" thickBot="1"/>
    <row r="41184" ht="18.75" customHeight="1" thickBot="1"/>
    <row r="41186" ht="18.75" customHeight="1" thickBot="1"/>
    <row r="41188" ht="18.75" customHeight="1" thickBot="1"/>
    <row r="41190" ht="18.75" customHeight="1" thickBot="1"/>
    <row r="41192" ht="18.75" customHeight="1" thickBot="1"/>
    <row r="41194" ht="18.75" customHeight="1" thickBot="1"/>
    <row r="41196" ht="18.75" customHeight="1" thickBot="1"/>
    <row r="41198" ht="18.75" customHeight="1" thickBot="1"/>
    <row r="41200" ht="18.75" customHeight="1" thickBot="1"/>
    <row r="41202" ht="18.75" customHeight="1" thickBot="1"/>
    <row r="41204" ht="18.75" customHeight="1" thickBot="1"/>
    <row r="41206" ht="18.75" customHeight="1" thickBot="1"/>
    <row r="41208" ht="18.75" customHeight="1" thickBot="1"/>
    <row r="41210" ht="18.75" customHeight="1" thickBot="1"/>
    <row r="41212" ht="18.75" customHeight="1" thickBot="1"/>
    <row r="41214" ht="18.75" customHeight="1" thickBot="1"/>
    <row r="41216" ht="18.75" customHeight="1" thickBot="1"/>
    <row r="41218" ht="18.75" customHeight="1" thickBot="1"/>
    <row r="41220" ht="18.75" customHeight="1" thickBot="1"/>
    <row r="41222" ht="18.75" customHeight="1" thickBot="1"/>
    <row r="41224" ht="18.75" customHeight="1" thickBot="1"/>
    <row r="41226" ht="18.75" customHeight="1" thickBot="1"/>
    <row r="41228" ht="18.75" customHeight="1" thickBot="1"/>
    <row r="41230" ht="18.75" customHeight="1" thickBot="1"/>
    <row r="41232" ht="18.75" customHeight="1" thickBot="1"/>
    <row r="41234" ht="18.75" customHeight="1" thickBot="1"/>
    <row r="41236" ht="18.75" customHeight="1" thickBot="1"/>
    <row r="41238" ht="18.75" customHeight="1" thickBot="1"/>
    <row r="41240" ht="18.75" customHeight="1" thickBot="1"/>
    <row r="41242" ht="18.75" customHeight="1" thickBot="1"/>
    <row r="41244" ht="18.75" customHeight="1" thickBot="1"/>
    <row r="41246" ht="18.75" customHeight="1" thickBot="1"/>
    <row r="41248" ht="18.75" customHeight="1" thickBot="1"/>
    <row r="41250" ht="18.75" customHeight="1" thickBot="1"/>
    <row r="41252" ht="18.75" customHeight="1" thickBot="1"/>
    <row r="41254" ht="18.75" customHeight="1" thickBot="1"/>
    <row r="41256" ht="18.75" customHeight="1" thickBot="1"/>
    <row r="41258" ht="18.75" customHeight="1" thickBot="1"/>
    <row r="41260" ht="18.75" customHeight="1" thickBot="1"/>
    <row r="41262" ht="18.75" customHeight="1" thickBot="1"/>
    <row r="41264" ht="18.75" customHeight="1" thickBot="1"/>
    <row r="41266" ht="18.75" customHeight="1" thickBot="1"/>
    <row r="41268" ht="18.75" customHeight="1" thickBot="1"/>
    <row r="41270" ht="18.75" customHeight="1" thickBot="1"/>
    <row r="41272" ht="18.75" customHeight="1" thickBot="1"/>
    <row r="41274" ht="18.75" customHeight="1" thickBot="1"/>
    <row r="41276" ht="18.75" customHeight="1" thickBot="1"/>
    <row r="41278" ht="18.75" customHeight="1" thickBot="1"/>
    <row r="41280" ht="18.75" customHeight="1" thickBot="1"/>
    <row r="41282" ht="18.75" customHeight="1" thickBot="1"/>
    <row r="41284" ht="18.75" customHeight="1" thickBot="1"/>
    <row r="41286" ht="18.75" customHeight="1" thickBot="1"/>
    <row r="41288" ht="18.75" customHeight="1" thickBot="1"/>
    <row r="41290" ht="18.75" customHeight="1" thickBot="1"/>
    <row r="41292" ht="18.75" customHeight="1" thickBot="1"/>
    <row r="41294" ht="18.75" customHeight="1" thickBot="1"/>
    <row r="41296" ht="18.75" customHeight="1" thickBot="1"/>
    <row r="41298" ht="18.75" customHeight="1" thickBot="1"/>
    <row r="41300" ht="18.75" customHeight="1" thickBot="1"/>
    <row r="41302" ht="18.75" customHeight="1" thickBot="1"/>
    <row r="41304" ht="18.75" customHeight="1" thickBot="1"/>
    <row r="41306" ht="18.75" customHeight="1" thickBot="1"/>
    <row r="41308" ht="18.75" customHeight="1" thickBot="1"/>
    <row r="41310" ht="18.75" customHeight="1" thickBot="1"/>
    <row r="41312" ht="18.75" customHeight="1" thickBot="1"/>
    <row r="41314" ht="18.75" customHeight="1" thickBot="1"/>
    <row r="41316" ht="18.75" customHeight="1" thickBot="1"/>
    <row r="41318" ht="18.75" customHeight="1" thickBot="1"/>
    <row r="41320" ht="18.75" customHeight="1" thickBot="1"/>
    <row r="41322" ht="18.75" customHeight="1" thickBot="1"/>
    <row r="41324" ht="18.75" customHeight="1" thickBot="1"/>
    <row r="41326" ht="18.75" customHeight="1" thickBot="1"/>
    <row r="41328" ht="18.75" customHeight="1" thickBot="1"/>
    <row r="41330" ht="18.75" customHeight="1" thickBot="1"/>
    <row r="41332" ht="18.75" customHeight="1" thickBot="1"/>
    <row r="41334" ht="18.75" customHeight="1" thickBot="1"/>
    <row r="41336" ht="18.75" customHeight="1" thickBot="1"/>
    <row r="41338" ht="18.75" customHeight="1" thickBot="1"/>
    <row r="41340" ht="18.75" customHeight="1" thickBot="1"/>
    <row r="41342" ht="18.75" customHeight="1" thickBot="1"/>
    <row r="41344" ht="18.75" customHeight="1" thickBot="1"/>
    <row r="41346" ht="18.75" customHeight="1" thickBot="1"/>
    <row r="41348" ht="18.75" customHeight="1" thickBot="1"/>
    <row r="41350" ht="18.75" customHeight="1" thickBot="1"/>
    <row r="41352" ht="18.75" customHeight="1" thickBot="1"/>
    <row r="41354" ht="18.75" customHeight="1" thickBot="1"/>
    <row r="41356" ht="18.75" customHeight="1" thickBot="1"/>
    <row r="41358" ht="18.75" customHeight="1" thickBot="1"/>
    <row r="41360" ht="18.75" customHeight="1" thickBot="1"/>
    <row r="41362" ht="18.75" customHeight="1" thickBot="1"/>
    <row r="41364" ht="18.75" customHeight="1" thickBot="1"/>
    <row r="41366" ht="18.75" customHeight="1" thickBot="1"/>
    <row r="41368" ht="18.75" customHeight="1" thickBot="1"/>
    <row r="41370" ht="18.75" customHeight="1" thickBot="1"/>
    <row r="41372" ht="18.75" customHeight="1" thickBot="1"/>
    <row r="41374" ht="18.75" customHeight="1" thickBot="1"/>
    <row r="41376" ht="18.75" customHeight="1" thickBot="1"/>
    <row r="41378" ht="18.75" customHeight="1" thickBot="1"/>
    <row r="41380" ht="18.75" customHeight="1" thickBot="1"/>
    <row r="41382" ht="18.75" customHeight="1" thickBot="1"/>
    <row r="41384" ht="18.75" customHeight="1" thickBot="1"/>
    <row r="41386" ht="18.75" customHeight="1" thickBot="1"/>
    <row r="41388" ht="18.75" customHeight="1" thickBot="1"/>
    <row r="41390" ht="18.75" customHeight="1" thickBot="1"/>
    <row r="41392" ht="18.75" customHeight="1" thickBot="1"/>
    <row r="41394" ht="18.75" customHeight="1" thickBot="1"/>
    <row r="41396" ht="18.75" customHeight="1" thickBot="1"/>
    <row r="41398" ht="18.75" customHeight="1" thickBot="1"/>
    <row r="41400" ht="18.75" customHeight="1" thickBot="1"/>
    <row r="41402" ht="18.75" customHeight="1" thickBot="1"/>
    <row r="41404" ht="18.75" customHeight="1" thickBot="1"/>
    <row r="41406" ht="18.75" customHeight="1" thickBot="1"/>
    <row r="41408" ht="18.75" customHeight="1" thickBot="1"/>
    <row r="41410" ht="18.75" customHeight="1" thickBot="1"/>
    <row r="41412" ht="18.75" customHeight="1" thickBot="1"/>
    <row r="41414" ht="18.75" customHeight="1" thickBot="1"/>
    <row r="41416" ht="18.75" customHeight="1" thickBot="1"/>
    <row r="41418" ht="18.75" customHeight="1" thickBot="1"/>
    <row r="41420" ht="18.75" customHeight="1" thickBot="1"/>
    <row r="41422" ht="18.75" customHeight="1" thickBot="1"/>
    <row r="41424" ht="18.75" customHeight="1" thickBot="1"/>
    <row r="41426" ht="18.75" customHeight="1" thickBot="1"/>
    <row r="41428" ht="18.75" customHeight="1" thickBot="1"/>
    <row r="41430" ht="18.75" customHeight="1" thickBot="1"/>
    <row r="41432" ht="18.75" customHeight="1" thickBot="1"/>
    <row r="41434" ht="18.75" customHeight="1" thickBot="1"/>
    <row r="41436" ht="18.75" customHeight="1" thickBot="1"/>
    <row r="41438" ht="18.75" customHeight="1" thickBot="1"/>
    <row r="41440" ht="18.75" customHeight="1" thickBot="1"/>
    <row r="41442" ht="18.75" customHeight="1" thickBot="1"/>
    <row r="41444" ht="18.75" customHeight="1" thickBot="1"/>
    <row r="41446" ht="18.75" customHeight="1" thickBot="1"/>
    <row r="41448" ht="18.75" customHeight="1" thickBot="1"/>
    <row r="41450" ht="18.75" customHeight="1" thickBot="1"/>
    <row r="41452" ht="18.75" customHeight="1" thickBot="1"/>
    <row r="41454" ht="18.75" customHeight="1" thickBot="1"/>
    <row r="41456" ht="18.75" customHeight="1" thickBot="1"/>
    <row r="41458" ht="18.75" customHeight="1" thickBot="1"/>
    <row r="41460" ht="18.75" customHeight="1" thickBot="1"/>
    <row r="41462" ht="18.75" customHeight="1" thickBot="1"/>
    <row r="41464" ht="18.75" customHeight="1" thickBot="1"/>
    <row r="41466" ht="18.75" customHeight="1" thickBot="1"/>
    <row r="41468" ht="18.75" customHeight="1" thickBot="1"/>
    <row r="41470" ht="18.75" customHeight="1" thickBot="1"/>
    <row r="41472" ht="18.75" customHeight="1" thickBot="1"/>
    <row r="41474" ht="18.75" customHeight="1" thickBot="1"/>
    <row r="41476" ht="18.75" customHeight="1" thickBot="1"/>
    <row r="41478" ht="18.75" customHeight="1" thickBot="1"/>
    <row r="41480" ht="18.75" customHeight="1" thickBot="1"/>
    <row r="41482" ht="18.75" customHeight="1" thickBot="1"/>
    <row r="41484" ht="18.75" customHeight="1" thickBot="1"/>
    <row r="41486" ht="18.75" customHeight="1" thickBot="1"/>
    <row r="41488" ht="18.75" customHeight="1" thickBot="1"/>
    <row r="41490" ht="18.75" customHeight="1" thickBot="1"/>
    <row r="41492" ht="18.75" customHeight="1" thickBot="1"/>
    <row r="41494" ht="18.75" customHeight="1" thickBot="1"/>
    <row r="41496" ht="18.75" customHeight="1" thickBot="1"/>
    <row r="41498" ht="18.75" customHeight="1" thickBot="1"/>
    <row r="41500" ht="18.75" customHeight="1" thickBot="1"/>
    <row r="41502" ht="18.75" customHeight="1" thickBot="1"/>
    <row r="41504" ht="18.75" customHeight="1" thickBot="1"/>
    <row r="41506" ht="18.75" customHeight="1" thickBot="1"/>
    <row r="41508" ht="18.75" customHeight="1" thickBot="1"/>
    <row r="41510" ht="18.75" customHeight="1" thickBot="1"/>
    <row r="41512" ht="18.75" customHeight="1" thickBot="1"/>
    <row r="41514" ht="18.75" customHeight="1" thickBot="1"/>
    <row r="41516" ht="18.75" customHeight="1" thickBot="1"/>
    <row r="41518" ht="18.75" customHeight="1" thickBot="1"/>
    <row r="41520" ht="18.75" customHeight="1" thickBot="1"/>
    <row r="41522" ht="18.75" customHeight="1" thickBot="1"/>
    <row r="41524" ht="18.75" customHeight="1" thickBot="1"/>
    <row r="41526" ht="18.75" customHeight="1" thickBot="1"/>
    <row r="41528" ht="18.75" customHeight="1" thickBot="1"/>
    <row r="41530" ht="18.75" customHeight="1" thickBot="1"/>
    <row r="41532" ht="18.75" customHeight="1" thickBot="1"/>
    <row r="41534" ht="18.75" customHeight="1" thickBot="1"/>
    <row r="41536" ht="18.75" customHeight="1" thickBot="1"/>
    <row r="41538" ht="18.75" customHeight="1" thickBot="1"/>
    <row r="41540" ht="18.75" customHeight="1" thickBot="1"/>
    <row r="41542" ht="18.75" customHeight="1" thickBot="1"/>
    <row r="41544" ht="18.75" customHeight="1" thickBot="1"/>
    <row r="41546" ht="18.75" customHeight="1" thickBot="1"/>
    <row r="41548" ht="18.75" customHeight="1" thickBot="1"/>
    <row r="41550" ht="18.75" customHeight="1" thickBot="1"/>
    <row r="41552" ht="18.75" customHeight="1" thickBot="1"/>
    <row r="41554" ht="18.75" customHeight="1" thickBot="1"/>
    <row r="41556" ht="18.75" customHeight="1" thickBot="1"/>
    <row r="41558" ht="18.75" customHeight="1" thickBot="1"/>
    <row r="41560" ht="18.75" customHeight="1" thickBot="1"/>
    <row r="41562" ht="18.75" customHeight="1" thickBot="1"/>
    <row r="41564" ht="18.75" customHeight="1" thickBot="1"/>
    <row r="41566" ht="18.75" customHeight="1" thickBot="1"/>
    <row r="41568" ht="18.75" customHeight="1" thickBot="1"/>
    <row r="41570" ht="18.75" customHeight="1" thickBot="1"/>
    <row r="41572" ht="18.75" customHeight="1" thickBot="1"/>
    <row r="41574" ht="18.75" customHeight="1" thickBot="1"/>
    <row r="41576" ht="18.75" customHeight="1" thickBot="1"/>
    <row r="41578" ht="18.75" customHeight="1" thickBot="1"/>
    <row r="41580" ht="18.75" customHeight="1" thickBot="1"/>
    <row r="41582" ht="18.75" customHeight="1" thickBot="1"/>
    <row r="41584" ht="18.75" customHeight="1" thickBot="1"/>
    <row r="41586" ht="18.75" customHeight="1" thickBot="1"/>
    <row r="41588" ht="18.75" customHeight="1" thickBot="1"/>
    <row r="41590" ht="18.75" customHeight="1" thickBot="1"/>
    <row r="41592" ht="18.75" customHeight="1" thickBot="1"/>
    <row r="41594" ht="18.75" customHeight="1" thickBot="1"/>
    <row r="41596" ht="18.75" customHeight="1" thickBot="1"/>
    <row r="41598" ht="18.75" customHeight="1" thickBot="1"/>
    <row r="41600" ht="18.75" customHeight="1" thickBot="1"/>
    <row r="41602" ht="18.75" customHeight="1" thickBot="1"/>
    <row r="41604" ht="18.75" customHeight="1" thickBot="1"/>
    <row r="41606" ht="18.75" customHeight="1" thickBot="1"/>
    <row r="41608" ht="18.75" customHeight="1" thickBot="1"/>
    <row r="41610" ht="18.75" customHeight="1" thickBot="1"/>
    <row r="41612" ht="18.75" customHeight="1" thickBot="1"/>
    <row r="41614" ht="18.75" customHeight="1" thickBot="1"/>
    <row r="41616" ht="18.75" customHeight="1" thickBot="1"/>
    <row r="41618" ht="18.75" customHeight="1" thickBot="1"/>
    <row r="41620" ht="18.75" customHeight="1" thickBot="1"/>
    <row r="41622" ht="18.75" customHeight="1" thickBot="1"/>
    <row r="41624" ht="18.75" customHeight="1" thickBot="1"/>
    <row r="41626" ht="18.75" customHeight="1" thickBot="1"/>
    <row r="41628" ht="18.75" customHeight="1" thickBot="1"/>
    <row r="41630" ht="18.75" customHeight="1" thickBot="1"/>
    <row r="41632" ht="18.75" customHeight="1" thickBot="1"/>
    <row r="41634" ht="18.75" customHeight="1" thickBot="1"/>
    <row r="41636" ht="18.75" customHeight="1" thickBot="1"/>
    <row r="41638" ht="18.75" customHeight="1" thickBot="1"/>
    <row r="41640" ht="18.75" customHeight="1" thickBot="1"/>
    <row r="41642" ht="18.75" customHeight="1" thickBot="1"/>
    <row r="41644" ht="18.75" customHeight="1" thickBot="1"/>
    <row r="41646" ht="18.75" customHeight="1" thickBot="1"/>
    <row r="41648" ht="18.75" customHeight="1" thickBot="1"/>
    <row r="41650" ht="18.75" customHeight="1" thickBot="1"/>
    <row r="41652" ht="18.75" customHeight="1" thickBot="1"/>
    <row r="41654" ht="18.75" customHeight="1" thickBot="1"/>
    <row r="41656" ht="18.75" customHeight="1" thickBot="1"/>
    <row r="41658" ht="18.75" customHeight="1" thickBot="1"/>
    <row r="41660" ht="18.75" customHeight="1" thickBot="1"/>
    <row r="41662" ht="18.75" customHeight="1" thickBot="1"/>
    <row r="41664" ht="18.75" customHeight="1" thickBot="1"/>
    <row r="41666" ht="18.75" customHeight="1" thickBot="1"/>
    <row r="41668" ht="18.75" customHeight="1" thickBot="1"/>
    <row r="41670" ht="18.75" customHeight="1" thickBot="1"/>
    <row r="41672" ht="18.75" customHeight="1" thickBot="1"/>
    <row r="41674" ht="18.75" customHeight="1" thickBot="1"/>
    <row r="41676" ht="18.75" customHeight="1" thickBot="1"/>
    <row r="41678" ht="18.75" customHeight="1" thickBot="1"/>
    <row r="41680" ht="18.75" customHeight="1" thickBot="1"/>
    <row r="41682" ht="18.75" customHeight="1" thickBot="1"/>
    <row r="41684" ht="18.75" customHeight="1" thickBot="1"/>
    <row r="41686" ht="18.75" customHeight="1" thickBot="1"/>
    <row r="41688" ht="18.75" customHeight="1" thickBot="1"/>
    <row r="41690" ht="18.75" customHeight="1" thickBot="1"/>
    <row r="41692" ht="18.75" customHeight="1" thickBot="1"/>
    <row r="41694" ht="18.75" customHeight="1" thickBot="1"/>
    <row r="41696" ht="18.75" customHeight="1" thickBot="1"/>
    <row r="41698" ht="18.75" customHeight="1" thickBot="1"/>
    <row r="41700" ht="18.75" customHeight="1" thickBot="1"/>
    <row r="41702" ht="18.75" customHeight="1" thickBot="1"/>
    <row r="41704" ht="18.75" customHeight="1" thickBot="1"/>
    <row r="41706" ht="18.75" customHeight="1" thickBot="1"/>
    <row r="41708" ht="18.75" customHeight="1" thickBot="1"/>
    <row r="41710" ht="18.75" customHeight="1" thickBot="1"/>
    <row r="41712" ht="18.75" customHeight="1" thickBot="1"/>
    <row r="41714" ht="18.75" customHeight="1" thickBot="1"/>
    <row r="41716" ht="18.75" customHeight="1" thickBot="1"/>
    <row r="41718" ht="18.75" customHeight="1" thickBot="1"/>
    <row r="41720" ht="18.75" customHeight="1" thickBot="1"/>
    <row r="41722" ht="18.75" customHeight="1" thickBot="1"/>
    <row r="41724" ht="18.75" customHeight="1" thickBot="1"/>
    <row r="41726" ht="18.75" customHeight="1" thickBot="1"/>
    <row r="41728" ht="18.75" customHeight="1" thickBot="1"/>
    <row r="41730" ht="18.75" customHeight="1" thickBot="1"/>
    <row r="41732" ht="18.75" customHeight="1" thickBot="1"/>
    <row r="41734" ht="18.75" customHeight="1" thickBot="1"/>
    <row r="41736" ht="18.75" customHeight="1" thickBot="1"/>
    <row r="41738" ht="18.75" customHeight="1" thickBot="1"/>
    <row r="41740" ht="18.75" customHeight="1" thickBot="1"/>
    <row r="41742" ht="18.75" customHeight="1" thickBot="1"/>
    <row r="41744" ht="18.75" customHeight="1" thickBot="1"/>
    <row r="41746" ht="18.75" customHeight="1" thickBot="1"/>
    <row r="41748" ht="18.75" customHeight="1" thickBot="1"/>
    <row r="41750" ht="18.75" customHeight="1" thickBot="1"/>
    <row r="41752" ht="18.75" customHeight="1" thickBot="1"/>
    <row r="41754" ht="18.75" customHeight="1" thickBot="1"/>
    <row r="41756" ht="18.75" customHeight="1" thickBot="1"/>
    <row r="41758" ht="18.75" customHeight="1" thickBot="1"/>
    <row r="41760" ht="18.75" customHeight="1" thickBot="1"/>
    <row r="41762" ht="18.75" customHeight="1" thickBot="1"/>
    <row r="41764" ht="18.75" customHeight="1" thickBot="1"/>
    <row r="41766" ht="18.75" customHeight="1" thickBot="1"/>
    <row r="41768" ht="18.75" customHeight="1" thickBot="1"/>
    <row r="41770" ht="18.75" customHeight="1" thickBot="1"/>
    <row r="41772" ht="18.75" customHeight="1" thickBot="1"/>
    <row r="41774" ht="18.75" customHeight="1" thickBot="1"/>
    <row r="41776" ht="18.75" customHeight="1" thickBot="1"/>
    <row r="41778" ht="18.75" customHeight="1" thickBot="1"/>
    <row r="41780" ht="18.75" customHeight="1" thickBot="1"/>
    <row r="41782" ht="18.75" customHeight="1" thickBot="1"/>
    <row r="41784" ht="18.75" customHeight="1" thickBot="1"/>
    <row r="41786" ht="18.75" customHeight="1" thickBot="1"/>
    <row r="41788" ht="18.75" customHeight="1" thickBot="1"/>
    <row r="41790" ht="18.75" customHeight="1" thickBot="1"/>
    <row r="41792" ht="18.75" customHeight="1" thickBot="1"/>
    <row r="41794" ht="18.75" customHeight="1" thickBot="1"/>
    <row r="41796" ht="18.75" customHeight="1" thickBot="1"/>
    <row r="41798" ht="18.75" customHeight="1" thickBot="1"/>
    <row r="41800" ht="18.75" customHeight="1" thickBot="1"/>
    <row r="41802" ht="18.75" customHeight="1" thickBot="1"/>
    <row r="41804" ht="18.75" customHeight="1" thickBot="1"/>
    <row r="41806" ht="18.75" customHeight="1" thickBot="1"/>
    <row r="41808" ht="18.75" customHeight="1" thickBot="1"/>
    <row r="41810" ht="18.75" customHeight="1" thickBot="1"/>
    <row r="41812" ht="18.75" customHeight="1" thickBot="1"/>
    <row r="41814" ht="18.75" customHeight="1" thickBot="1"/>
    <row r="41816" ht="18.75" customHeight="1" thickBot="1"/>
    <row r="41818" ht="18.75" customHeight="1" thickBot="1"/>
    <row r="41820" ht="18.75" customHeight="1" thickBot="1"/>
    <row r="41822" ht="18.75" customHeight="1" thickBot="1"/>
    <row r="41824" ht="18.75" customHeight="1" thickBot="1"/>
    <row r="41826" ht="18.75" customHeight="1" thickBot="1"/>
    <row r="41828" ht="18.75" customHeight="1" thickBot="1"/>
    <row r="41830" ht="18.75" customHeight="1" thickBot="1"/>
    <row r="41832" ht="18.75" customHeight="1" thickBot="1"/>
    <row r="41834" ht="18.75" customHeight="1" thickBot="1"/>
    <row r="41836" ht="18.75" customHeight="1" thickBot="1"/>
    <row r="41838" ht="18.75" customHeight="1" thickBot="1"/>
    <row r="41840" ht="18.75" customHeight="1" thickBot="1"/>
    <row r="41842" ht="18.75" customHeight="1" thickBot="1"/>
    <row r="41844" ht="18.75" customHeight="1" thickBot="1"/>
    <row r="41846" ht="18.75" customHeight="1" thickBot="1"/>
    <row r="41848" ht="18.75" customHeight="1" thickBot="1"/>
    <row r="41850" ht="18.75" customHeight="1" thickBot="1"/>
    <row r="41852" ht="18.75" customHeight="1" thickBot="1"/>
    <row r="41854" ht="18.75" customHeight="1" thickBot="1"/>
    <row r="41856" ht="18.75" customHeight="1" thickBot="1"/>
    <row r="41858" ht="18.75" customHeight="1" thickBot="1"/>
    <row r="41860" ht="18.75" customHeight="1" thickBot="1"/>
    <row r="41862" ht="18.75" customHeight="1" thickBot="1"/>
    <row r="41864" ht="18.75" customHeight="1" thickBot="1"/>
    <row r="41866" ht="18.75" customHeight="1" thickBot="1"/>
    <row r="41868" ht="18.75" customHeight="1" thickBot="1"/>
    <row r="41870" ht="18.75" customHeight="1" thickBot="1"/>
    <row r="41872" ht="18.75" customHeight="1" thickBot="1"/>
    <row r="41874" ht="18.75" customHeight="1" thickBot="1"/>
    <row r="41876" ht="18.75" customHeight="1" thickBot="1"/>
    <row r="41878" ht="18.75" customHeight="1" thickBot="1"/>
    <row r="41880" ht="18.75" customHeight="1" thickBot="1"/>
    <row r="41882" ht="18.75" customHeight="1" thickBot="1"/>
    <row r="41884" ht="18.75" customHeight="1" thickBot="1"/>
    <row r="41886" ht="18.75" customHeight="1" thickBot="1"/>
    <row r="41888" ht="18.75" customHeight="1" thickBot="1"/>
    <row r="41890" ht="18.75" customHeight="1" thickBot="1"/>
    <row r="41892" ht="18.75" customHeight="1" thickBot="1"/>
    <row r="41894" ht="18.75" customHeight="1" thickBot="1"/>
    <row r="41896" ht="18.75" customHeight="1" thickBot="1"/>
    <row r="41898" ht="18.75" customHeight="1" thickBot="1"/>
    <row r="41900" ht="18.75" customHeight="1" thickBot="1"/>
    <row r="41902" ht="18.75" customHeight="1" thickBot="1"/>
    <row r="41904" ht="18.75" customHeight="1" thickBot="1"/>
    <row r="41906" ht="18.75" customHeight="1" thickBot="1"/>
    <row r="41908" ht="18.75" customHeight="1" thickBot="1"/>
    <row r="41910" ht="18.75" customHeight="1" thickBot="1"/>
    <row r="41912" ht="18.75" customHeight="1" thickBot="1"/>
    <row r="41914" ht="18.75" customHeight="1" thickBot="1"/>
    <row r="41916" ht="18.75" customHeight="1" thickBot="1"/>
    <row r="41918" ht="18.75" customHeight="1" thickBot="1"/>
    <row r="41920" ht="18.75" customHeight="1" thickBot="1"/>
    <row r="41922" ht="18.75" customHeight="1" thickBot="1"/>
    <row r="41924" ht="18.75" customHeight="1" thickBot="1"/>
    <row r="41926" ht="18.75" customHeight="1" thickBot="1"/>
    <row r="41928" ht="18.75" customHeight="1" thickBot="1"/>
    <row r="41930" ht="18.75" customHeight="1" thickBot="1"/>
    <row r="41932" ht="18.75" customHeight="1" thickBot="1"/>
    <row r="41934" ht="18.75" customHeight="1" thickBot="1"/>
    <row r="41936" ht="18.75" customHeight="1" thickBot="1"/>
    <row r="41938" ht="18.75" customHeight="1" thickBot="1"/>
    <row r="41940" ht="18.75" customHeight="1" thickBot="1"/>
    <row r="41942" ht="18.75" customHeight="1" thickBot="1"/>
    <row r="41944" ht="18.75" customHeight="1" thickBot="1"/>
    <row r="41946" ht="18.75" customHeight="1" thickBot="1"/>
    <row r="41948" ht="18.75" customHeight="1" thickBot="1"/>
    <row r="41950" ht="18.75" customHeight="1" thickBot="1"/>
    <row r="41952" ht="18.75" customHeight="1" thickBot="1"/>
    <row r="41954" ht="18.75" customHeight="1" thickBot="1"/>
    <row r="41956" ht="18.75" customHeight="1" thickBot="1"/>
    <row r="41958" ht="18.75" customHeight="1" thickBot="1"/>
    <row r="41960" ht="18.75" customHeight="1" thickBot="1"/>
    <row r="41962" ht="18.75" customHeight="1" thickBot="1"/>
    <row r="41964" ht="18.75" customHeight="1" thickBot="1"/>
    <row r="41966" ht="18.75" customHeight="1" thickBot="1"/>
    <row r="41968" ht="18.75" customHeight="1" thickBot="1"/>
    <row r="41970" ht="18.75" customHeight="1" thickBot="1"/>
    <row r="41972" ht="18.75" customHeight="1" thickBot="1"/>
    <row r="41974" ht="18.75" customHeight="1" thickBot="1"/>
    <row r="41976" ht="18.75" customHeight="1" thickBot="1"/>
    <row r="41978" ht="18.75" customHeight="1" thickBot="1"/>
    <row r="41980" ht="18.75" customHeight="1" thickBot="1"/>
    <row r="41982" ht="18.75" customHeight="1" thickBot="1"/>
    <row r="41984" ht="18.75" customHeight="1" thickBot="1"/>
    <row r="41986" ht="18.75" customHeight="1" thickBot="1"/>
    <row r="41988" ht="18.75" customHeight="1" thickBot="1"/>
    <row r="41990" ht="18.75" customHeight="1" thickBot="1"/>
    <row r="41992" ht="18.75" customHeight="1" thickBot="1"/>
    <row r="41994" ht="18.75" customHeight="1" thickBot="1"/>
    <row r="41996" ht="18.75" customHeight="1" thickBot="1"/>
    <row r="41998" ht="18.75" customHeight="1" thickBot="1"/>
    <row r="42000" ht="18.75" customHeight="1" thickBot="1"/>
    <row r="42002" ht="18.75" customHeight="1" thickBot="1"/>
    <row r="42004" ht="18.75" customHeight="1" thickBot="1"/>
    <row r="42006" ht="18.75" customHeight="1" thickBot="1"/>
    <row r="42008" ht="18.75" customHeight="1" thickBot="1"/>
    <row r="42010" ht="18.75" customHeight="1" thickBot="1"/>
    <row r="42012" ht="18.75" customHeight="1" thickBot="1"/>
    <row r="42014" ht="18.75" customHeight="1" thickBot="1"/>
    <row r="42016" ht="18.75" customHeight="1" thickBot="1"/>
    <row r="42018" ht="18.75" customHeight="1" thickBot="1"/>
    <row r="42020" ht="18.75" customHeight="1" thickBot="1"/>
    <row r="42022" ht="18.75" customHeight="1" thickBot="1"/>
    <row r="42024" ht="18.75" customHeight="1" thickBot="1"/>
    <row r="42026" ht="18.75" customHeight="1" thickBot="1"/>
    <row r="42028" ht="18.75" customHeight="1" thickBot="1"/>
    <row r="42030" ht="18.75" customHeight="1" thickBot="1"/>
    <row r="42032" ht="18.75" customHeight="1" thickBot="1"/>
    <row r="42034" ht="18.75" customHeight="1" thickBot="1"/>
    <row r="42036" ht="18.75" customHeight="1" thickBot="1"/>
    <row r="42038" ht="18.75" customHeight="1" thickBot="1"/>
    <row r="42040" ht="18.75" customHeight="1" thickBot="1"/>
    <row r="42042" ht="18.75" customHeight="1" thickBot="1"/>
    <row r="42044" ht="18.75" customHeight="1" thickBot="1"/>
    <row r="42046" ht="18.75" customHeight="1" thickBot="1"/>
    <row r="42048" ht="18.75" customHeight="1" thickBot="1"/>
    <row r="42050" ht="18.75" customHeight="1" thickBot="1"/>
    <row r="42052" ht="18.75" customHeight="1" thickBot="1"/>
    <row r="42054" ht="18.75" customHeight="1" thickBot="1"/>
    <row r="42056" ht="18.75" customHeight="1" thickBot="1"/>
    <row r="42058" ht="18.75" customHeight="1" thickBot="1"/>
    <row r="42060" ht="18.75" customHeight="1" thickBot="1"/>
    <row r="42062" ht="18.75" customHeight="1" thickBot="1"/>
    <row r="42064" ht="18.75" customHeight="1" thickBot="1"/>
    <row r="42066" ht="18.75" customHeight="1" thickBot="1"/>
    <row r="42068" ht="18.75" customHeight="1" thickBot="1"/>
    <row r="42070" ht="18.75" customHeight="1" thickBot="1"/>
    <row r="42072" ht="18.75" customHeight="1" thickBot="1"/>
    <row r="42074" ht="18.75" customHeight="1" thickBot="1"/>
    <row r="42076" ht="18.75" customHeight="1" thickBot="1"/>
    <row r="42078" ht="18.75" customHeight="1" thickBot="1"/>
    <row r="42080" ht="18.75" customHeight="1" thickBot="1"/>
    <row r="42082" ht="18.75" customHeight="1" thickBot="1"/>
    <row r="42084" ht="18.75" customHeight="1" thickBot="1"/>
    <row r="42086" ht="18.75" customHeight="1" thickBot="1"/>
    <row r="42088" ht="18.75" customHeight="1" thickBot="1"/>
    <row r="42090" ht="18.75" customHeight="1" thickBot="1"/>
    <row r="42092" ht="18.75" customHeight="1" thickBot="1"/>
    <row r="42094" ht="18.75" customHeight="1" thickBot="1"/>
    <row r="42096" ht="18.75" customHeight="1" thickBot="1"/>
    <row r="42098" ht="18.75" customHeight="1" thickBot="1"/>
    <row r="42100" ht="18.75" customHeight="1" thickBot="1"/>
    <row r="42102" ht="18.75" customHeight="1" thickBot="1"/>
    <row r="42104" ht="18.75" customHeight="1" thickBot="1"/>
    <row r="42106" ht="18.75" customHeight="1" thickBot="1"/>
    <row r="42108" ht="18.75" customHeight="1" thickBot="1"/>
    <row r="42110" ht="18.75" customHeight="1" thickBot="1"/>
    <row r="42112" ht="18.75" customHeight="1" thickBot="1"/>
    <row r="42114" ht="18.75" customHeight="1" thickBot="1"/>
    <row r="42116" ht="18.75" customHeight="1" thickBot="1"/>
    <row r="42118" ht="18.75" customHeight="1" thickBot="1"/>
    <row r="42120" ht="18.75" customHeight="1" thickBot="1"/>
    <row r="42122" ht="18.75" customHeight="1" thickBot="1"/>
    <row r="42124" ht="18.75" customHeight="1" thickBot="1"/>
    <row r="42126" ht="18.75" customHeight="1" thickBot="1"/>
    <row r="42128" ht="18.75" customHeight="1" thickBot="1"/>
    <row r="42130" ht="18.75" customHeight="1" thickBot="1"/>
    <row r="42132" ht="18.75" customHeight="1" thickBot="1"/>
    <row r="42134" ht="18.75" customHeight="1" thickBot="1"/>
    <row r="42136" ht="18.75" customHeight="1" thickBot="1"/>
    <row r="42138" ht="18.75" customHeight="1" thickBot="1"/>
    <row r="42140" ht="18.75" customHeight="1" thickBot="1"/>
    <row r="42142" ht="18.75" customHeight="1" thickBot="1"/>
    <row r="42144" ht="18.75" customHeight="1" thickBot="1"/>
    <row r="42146" ht="18.75" customHeight="1" thickBot="1"/>
    <row r="42148" ht="18.75" customHeight="1" thickBot="1"/>
    <row r="42150" ht="18.75" customHeight="1" thickBot="1"/>
    <row r="42152" ht="18.75" customHeight="1" thickBot="1"/>
    <row r="42154" ht="18.75" customHeight="1" thickBot="1"/>
    <row r="42156" ht="18.75" customHeight="1" thickBot="1"/>
    <row r="42158" ht="18.75" customHeight="1" thickBot="1"/>
    <row r="42160" ht="18.75" customHeight="1" thickBot="1"/>
    <row r="42162" ht="18.75" customHeight="1" thickBot="1"/>
    <row r="42164" ht="18.75" customHeight="1" thickBot="1"/>
    <row r="42166" ht="18.75" customHeight="1" thickBot="1"/>
    <row r="42168" ht="18.75" customHeight="1" thickBot="1"/>
    <row r="42170" ht="18.75" customHeight="1" thickBot="1"/>
    <row r="42172" ht="18.75" customHeight="1" thickBot="1"/>
    <row r="42174" ht="18.75" customHeight="1" thickBot="1"/>
    <row r="42176" ht="18.75" customHeight="1" thickBot="1"/>
    <row r="42178" ht="18.75" customHeight="1" thickBot="1"/>
    <row r="42180" ht="18.75" customHeight="1" thickBot="1"/>
    <row r="42182" ht="18.75" customHeight="1" thickBot="1"/>
    <row r="42184" ht="18.75" customHeight="1" thickBot="1"/>
    <row r="42186" ht="18.75" customHeight="1" thickBot="1"/>
    <row r="42188" ht="18.75" customHeight="1" thickBot="1"/>
    <row r="42190" ht="18.75" customHeight="1" thickBot="1"/>
    <row r="42192" ht="18.75" customHeight="1" thickBot="1"/>
    <row r="42194" ht="18.75" customHeight="1" thickBot="1"/>
    <row r="42196" ht="18.75" customHeight="1" thickBot="1"/>
    <row r="42198" ht="18.75" customHeight="1" thickBot="1"/>
    <row r="42200" ht="18.75" customHeight="1" thickBot="1"/>
    <row r="42202" ht="18.75" customHeight="1" thickBot="1"/>
    <row r="42204" ht="18.75" customHeight="1" thickBot="1"/>
    <row r="42206" ht="18.75" customHeight="1" thickBot="1"/>
    <row r="42208" ht="18.75" customHeight="1" thickBot="1"/>
    <row r="42210" ht="18.75" customHeight="1" thickBot="1"/>
    <row r="42212" ht="18.75" customHeight="1" thickBot="1"/>
    <row r="42214" ht="18.75" customHeight="1" thickBot="1"/>
    <row r="42216" ht="18.75" customHeight="1" thickBot="1"/>
    <row r="42218" ht="18.75" customHeight="1" thickBot="1"/>
    <row r="42220" ht="18.75" customHeight="1" thickBot="1"/>
    <row r="42222" ht="18.75" customHeight="1" thickBot="1"/>
    <row r="42224" ht="18.75" customHeight="1" thickBot="1"/>
    <row r="42226" ht="18.75" customHeight="1" thickBot="1"/>
    <row r="42228" ht="18.75" customHeight="1" thickBot="1"/>
    <row r="42230" ht="18.75" customHeight="1" thickBot="1"/>
    <row r="42232" ht="18.75" customHeight="1" thickBot="1"/>
    <row r="42234" ht="18.75" customHeight="1" thickBot="1"/>
    <row r="42236" ht="18.75" customHeight="1" thickBot="1"/>
    <row r="42238" ht="18.75" customHeight="1" thickBot="1"/>
    <row r="42240" ht="18.75" customHeight="1" thickBot="1"/>
    <row r="42242" ht="18.75" customHeight="1" thickBot="1"/>
    <row r="42244" ht="18.75" customHeight="1" thickBot="1"/>
    <row r="42246" ht="18.75" customHeight="1" thickBot="1"/>
    <row r="42248" ht="18.75" customHeight="1" thickBot="1"/>
    <row r="42250" ht="18.75" customHeight="1" thickBot="1"/>
    <row r="42252" ht="18.75" customHeight="1" thickBot="1"/>
    <row r="42254" ht="18.75" customHeight="1" thickBot="1"/>
    <row r="42256" ht="18.75" customHeight="1" thickBot="1"/>
    <row r="42258" ht="18.75" customHeight="1" thickBot="1"/>
    <row r="42260" ht="18.75" customHeight="1" thickBot="1"/>
    <row r="42262" ht="18.75" customHeight="1" thickBot="1"/>
    <row r="42264" ht="18.75" customHeight="1" thickBot="1"/>
    <row r="42266" ht="18.75" customHeight="1" thickBot="1"/>
    <row r="42268" ht="18.75" customHeight="1" thickBot="1"/>
    <row r="42270" ht="18.75" customHeight="1" thickBot="1"/>
    <row r="42272" ht="18.75" customHeight="1" thickBot="1"/>
    <row r="42274" ht="18.75" customHeight="1" thickBot="1"/>
    <row r="42276" ht="18.75" customHeight="1" thickBot="1"/>
    <row r="42278" ht="18.75" customHeight="1" thickBot="1"/>
    <row r="42280" ht="18.75" customHeight="1" thickBot="1"/>
    <row r="42282" ht="18.75" customHeight="1" thickBot="1"/>
    <row r="42284" ht="18.75" customHeight="1" thickBot="1"/>
    <row r="42286" ht="18.75" customHeight="1" thickBot="1"/>
    <row r="42288" ht="18.75" customHeight="1" thickBot="1"/>
    <row r="42290" ht="18.75" customHeight="1" thickBot="1"/>
    <row r="42292" ht="18.75" customHeight="1" thickBot="1"/>
    <row r="42294" ht="18.75" customHeight="1" thickBot="1"/>
    <row r="42296" ht="18.75" customHeight="1" thickBot="1"/>
    <row r="42298" ht="18.75" customHeight="1" thickBot="1"/>
    <row r="42300" ht="18.75" customHeight="1" thickBot="1"/>
    <row r="42302" ht="18.75" customHeight="1" thickBot="1"/>
    <row r="42304" ht="18.75" customHeight="1" thickBot="1"/>
    <row r="42306" ht="18.75" customHeight="1" thickBot="1"/>
    <row r="42308" ht="18.75" customHeight="1" thickBot="1"/>
    <row r="42310" ht="18.75" customHeight="1" thickBot="1"/>
    <row r="42312" ht="18.75" customHeight="1" thickBot="1"/>
    <row r="42314" ht="18.75" customHeight="1" thickBot="1"/>
    <row r="42316" ht="18.75" customHeight="1" thickBot="1"/>
    <row r="42318" ht="18.75" customHeight="1" thickBot="1"/>
    <row r="42320" ht="18.75" customHeight="1" thickBot="1"/>
    <row r="42322" ht="18.75" customHeight="1" thickBot="1"/>
    <row r="42324" ht="18.75" customHeight="1" thickBot="1"/>
    <row r="42326" ht="18.75" customHeight="1" thickBot="1"/>
    <row r="42328" ht="18.75" customHeight="1" thickBot="1"/>
    <row r="42330" ht="18.75" customHeight="1" thickBot="1"/>
    <row r="42332" ht="18.75" customHeight="1" thickBot="1"/>
    <row r="42334" ht="18.75" customHeight="1" thickBot="1"/>
    <row r="42336" ht="18.75" customHeight="1" thickBot="1"/>
    <row r="42338" ht="18.75" customHeight="1" thickBot="1"/>
    <row r="42340" ht="18.75" customHeight="1" thickBot="1"/>
    <row r="42342" ht="18.75" customHeight="1" thickBot="1"/>
    <row r="42344" ht="18.75" customHeight="1" thickBot="1"/>
    <row r="42346" ht="18.75" customHeight="1" thickBot="1"/>
    <row r="42348" ht="18.75" customHeight="1" thickBot="1"/>
    <row r="42350" ht="18.75" customHeight="1" thickBot="1"/>
    <row r="42352" ht="18.75" customHeight="1" thickBot="1"/>
    <row r="42354" ht="18.75" customHeight="1" thickBot="1"/>
    <row r="42356" ht="18.75" customHeight="1" thickBot="1"/>
    <row r="42358" ht="18.75" customHeight="1" thickBot="1"/>
    <row r="42360" ht="18.75" customHeight="1" thickBot="1"/>
    <row r="42362" ht="18.75" customHeight="1" thickBot="1"/>
    <row r="42364" ht="18.75" customHeight="1" thickBot="1"/>
    <row r="42366" ht="18.75" customHeight="1" thickBot="1"/>
    <row r="42368" ht="18.75" customHeight="1" thickBot="1"/>
    <row r="42370" ht="18.75" customHeight="1" thickBot="1"/>
    <row r="42372" ht="18.75" customHeight="1" thickBot="1"/>
    <row r="42374" ht="18.75" customHeight="1" thickBot="1"/>
    <row r="42376" ht="18.75" customHeight="1" thickBot="1"/>
    <row r="42378" ht="18.75" customHeight="1" thickBot="1"/>
    <row r="42380" ht="18.75" customHeight="1" thickBot="1"/>
    <row r="42382" ht="18.75" customHeight="1" thickBot="1"/>
    <row r="42384" ht="18.75" customHeight="1" thickBot="1"/>
    <row r="42386" ht="18.75" customHeight="1" thickBot="1"/>
    <row r="42388" ht="18.75" customHeight="1" thickBot="1"/>
    <row r="42390" ht="18.75" customHeight="1" thickBot="1"/>
    <row r="42392" ht="18.75" customHeight="1" thickBot="1"/>
    <row r="42394" ht="18.75" customHeight="1" thickBot="1"/>
    <row r="42396" ht="18.75" customHeight="1" thickBot="1"/>
    <row r="42398" ht="18.75" customHeight="1" thickBot="1"/>
    <row r="42400" ht="18.75" customHeight="1" thickBot="1"/>
    <row r="42402" ht="18.75" customHeight="1" thickBot="1"/>
    <row r="42404" ht="18.75" customHeight="1" thickBot="1"/>
    <row r="42406" ht="18.75" customHeight="1" thickBot="1"/>
    <row r="42408" ht="18.75" customHeight="1" thickBot="1"/>
    <row r="42410" ht="18.75" customHeight="1" thickBot="1"/>
    <row r="42412" ht="18.75" customHeight="1" thickBot="1"/>
    <row r="42414" ht="18.75" customHeight="1" thickBot="1"/>
    <row r="42416" ht="18.75" customHeight="1" thickBot="1"/>
    <row r="42418" ht="18.75" customHeight="1" thickBot="1"/>
    <row r="42420" ht="18.75" customHeight="1" thickBot="1"/>
    <row r="42422" ht="18.75" customHeight="1" thickBot="1"/>
    <row r="42424" ht="18.75" customHeight="1" thickBot="1"/>
    <row r="42426" ht="18.75" customHeight="1" thickBot="1"/>
    <row r="42428" ht="18.75" customHeight="1" thickBot="1"/>
    <row r="42430" ht="18.75" customHeight="1" thickBot="1"/>
    <row r="42432" ht="18.75" customHeight="1" thickBot="1"/>
    <row r="42434" ht="18.75" customHeight="1" thickBot="1"/>
    <row r="42436" ht="18.75" customHeight="1" thickBot="1"/>
    <row r="42438" ht="18.75" customHeight="1" thickBot="1"/>
    <row r="42440" ht="18.75" customHeight="1" thickBot="1"/>
    <row r="42442" ht="18.75" customHeight="1" thickBot="1"/>
    <row r="42444" ht="18.75" customHeight="1" thickBot="1"/>
    <row r="42446" ht="18.75" customHeight="1" thickBot="1"/>
    <row r="42448" ht="18.75" customHeight="1" thickBot="1"/>
    <row r="42450" ht="18.75" customHeight="1" thickBot="1"/>
    <row r="42452" ht="18.75" customHeight="1" thickBot="1"/>
    <row r="42454" ht="18.75" customHeight="1" thickBot="1"/>
    <row r="42456" ht="18.75" customHeight="1" thickBot="1"/>
    <row r="42458" ht="18.75" customHeight="1" thickBot="1"/>
    <row r="42460" ht="18.75" customHeight="1" thickBot="1"/>
    <row r="42462" ht="18.75" customHeight="1" thickBot="1"/>
    <row r="42464" ht="18.75" customHeight="1" thickBot="1"/>
    <row r="42466" ht="18.75" customHeight="1" thickBot="1"/>
    <row r="42468" ht="18.75" customHeight="1" thickBot="1"/>
    <row r="42470" ht="18.75" customHeight="1" thickBot="1"/>
    <row r="42472" ht="18.75" customHeight="1" thickBot="1"/>
    <row r="42474" ht="18.75" customHeight="1" thickBot="1"/>
    <row r="42476" ht="18.75" customHeight="1" thickBot="1"/>
    <row r="42478" ht="18.75" customHeight="1" thickBot="1"/>
    <row r="42480" ht="18.75" customHeight="1" thickBot="1"/>
    <row r="42482" ht="18.75" customHeight="1" thickBot="1"/>
    <row r="42484" ht="18.75" customHeight="1" thickBot="1"/>
    <row r="42486" ht="18.75" customHeight="1" thickBot="1"/>
    <row r="42488" ht="18.75" customHeight="1" thickBot="1"/>
    <row r="42490" ht="18.75" customHeight="1" thickBot="1"/>
    <row r="42492" ht="18.75" customHeight="1" thickBot="1"/>
    <row r="42494" ht="18.75" customHeight="1" thickBot="1"/>
    <row r="42496" ht="18.75" customHeight="1" thickBot="1"/>
    <row r="42498" ht="18.75" customHeight="1" thickBot="1"/>
    <row r="42500" ht="18.75" customHeight="1" thickBot="1"/>
    <row r="42502" ht="18.75" customHeight="1" thickBot="1"/>
    <row r="42504" ht="18.75" customHeight="1" thickBot="1"/>
    <row r="42506" ht="18.75" customHeight="1" thickBot="1"/>
    <row r="42508" ht="18.75" customHeight="1" thickBot="1"/>
    <row r="42510" ht="18.75" customHeight="1" thickBot="1"/>
    <row r="42512" ht="18.75" customHeight="1" thickBot="1"/>
    <row r="42514" ht="18.75" customHeight="1" thickBot="1"/>
    <row r="42516" ht="18.75" customHeight="1" thickBot="1"/>
    <row r="42518" ht="18.75" customHeight="1" thickBot="1"/>
    <row r="42520" ht="18.75" customHeight="1" thickBot="1"/>
    <row r="42522" ht="18.75" customHeight="1" thickBot="1"/>
    <row r="42524" ht="18.75" customHeight="1" thickBot="1"/>
    <row r="42526" ht="18.75" customHeight="1" thickBot="1"/>
    <row r="42528" ht="18.75" customHeight="1" thickBot="1"/>
    <row r="42530" ht="18.75" customHeight="1" thickBot="1"/>
    <row r="42532" ht="18.75" customHeight="1" thickBot="1"/>
    <row r="42534" ht="18.75" customHeight="1" thickBot="1"/>
    <row r="42536" ht="18.75" customHeight="1" thickBot="1"/>
    <row r="42538" ht="18.75" customHeight="1" thickBot="1"/>
    <row r="42540" ht="18.75" customHeight="1" thickBot="1"/>
    <row r="42542" ht="18.75" customHeight="1" thickBot="1"/>
    <row r="42544" ht="18.75" customHeight="1" thickBot="1"/>
    <row r="42546" ht="18.75" customHeight="1" thickBot="1"/>
    <row r="42548" ht="18.75" customHeight="1" thickBot="1"/>
    <row r="42550" ht="18.75" customHeight="1" thickBot="1"/>
    <row r="42552" ht="18.75" customHeight="1" thickBot="1"/>
    <row r="42554" ht="18.75" customHeight="1" thickBot="1"/>
    <row r="42556" ht="18.75" customHeight="1" thickBot="1"/>
    <row r="42558" ht="18.75" customHeight="1" thickBot="1"/>
    <row r="42560" ht="18.75" customHeight="1" thickBot="1"/>
    <row r="42562" ht="18.75" customHeight="1" thickBot="1"/>
    <row r="42564" ht="18.75" customHeight="1" thickBot="1"/>
    <row r="42566" ht="18.75" customHeight="1" thickBot="1"/>
    <row r="42568" ht="18.75" customHeight="1" thickBot="1"/>
    <row r="42570" ht="18.75" customHeight="1" thickBot="1"/>
    <row r="42572" ht="18.75" customHeight="1" thickBot="1"/>
    <row r="42574" ht="18.75" customHeight="1" thickBot="1"/>
    <row r="42576" ht="18.75" customHeight="1" thickBot="1"/>
    <row r="42578" ht="18.75" customHeight="1" thickBot="1"/>
    <row r="42580" ht="18.75" customHeight="1" thickBot="1"/>
    <row r="42582" ht="18.75" customHeight="1" thickBot="1"/>
    <row r="42584" ht="18.75" customHeight="1" thickBot="1"/>
    <row r="42586" ht="18.75" customHeight="1" thickBot="1"/>
    <row r="42588" ht="18.75" customHeight="1" thickBot="1"/>
    <row r="42590" ht="18.75" customHeight="1" thickBot="1"/>
    <row r="42592" ht="18.75" customHeight="1" thickBot="1"/>
    <row r="42594" ht="18.75" customHeight="1" thickBot="1"/>
    <row r="42596" ht="18.75" customHeight="1" thickBot="1"/>
    <row r="42598" ht="18.75" customHeight="1" thickBot="1"/>
    <row r="42600" ht="18.75" customHeight="1" thickBot="1"/>
    <row r="42602" ht="18.75" customHeight="1" thickBot="1"/>
    <row r="42604" ht="18.75" customHeight="1" thickBot="1"/>
    <row r="42606" ht="18.75" customHeight="1" thickBot="1"/>
    <row r="42608" ht="18.75" customHeight="1" thickBot="1"/>
    <row r="42610" ht="18.75" customHeight="1" thickBot="1"/>
    <row r="42612" ht="18.75" customHeight="1" thickBot="1"/>
    <row r="42614" ht="18.75" customHeight="1" thickBot="1"/>
    <row r="42616" ht="18.75" customHeight="1" thickBot="1"/>
    <row r="42618" ht="18.75" customHeight="1" thickBot="1"/>
    <row r="42620" ht="18.75" customHeight="1" thickBot="1"/>
    <row r="42622" ht="18.75" customHeight="1" thickBot="1"/>
    <row r="42624" ht="18.75" customHeight="1" thickBot="1"/>
    <row r="42626" ht="18.75" customHeight="1" thickBot="1"/>
    <row r="42628" ht="18.75" customHeight="1" thickBot="1"/>
    <row r="42630" ht="18.75" customHeight="1" thickBot="1"/>
    <row r="42632" ht="18.75" customHeight="1" thickBot="1"/>
    <row r="42634" ht="18.75" customHeight="1" thickBot="1"/>
    <row r="42636" ht="18.75" customHeight="1" thickBot="1"/>
    <row r="42638" ht="18.75" customHeight="1" thickBot="1"/>
    <row r="42640" ht="18.75" customHeight="1" thickBot="1"/>
    <row r="42642" ht="18.75" customHeight="1" thickBot="1"/>
    <row r="42644" ht="18.75" customHeight="1" thickBot="1"/>
    <row r="42646" ht="18.75" customHeight="1" thickBot="1"/>
    <row r="42648" ht="18.75" customHeight="1" thickBot="1"/>
    <row r="42650" ht="18.75" customHeight="1" thickBot="1"/>
    <row r="42652" ht="18.75" customHeight="1" thickBot="1"/>
    <row r="42654" ht="18.75" customHeight="1" thickBot="1"/>
    <row r="42656" ht="18.75" customHeight="1" thickBot="1"/>
    <row r="42658" ht="18.75" customHeight="1" thickBot="1"/>
    <row r="42660" ht="18.75" customHeight="1" thickBot="1"/>
    <row r="42662" ht="18.75" customHeight="1" thickBot="1"/>
    <row r="42664" ht="18.75" customHeight="1" thickBot="1"/>
    <row r="42666" ht="18.75" customHeight="1" thickBot="1"/>
    <row r="42668" ht="18.75" customHeight="1" thickBot="1"/>
    <row r="42670" ht="18.75" customHeight="1" thickBot="1"/>
    <row r="42672" ht="18.75" customHeight="1" thickBot="1"/>
    <row r="42674" ht="18.75" customHeight="1" thickBot="1"/>
    <row r="42676" ht="18.75" customHeight="1" thickBot="1"/>
    <row r="42678" ht="18.75" customHeight="1" thickBot="1"/>
    <row r="42680" ht="18.75" customHeight="1" thickBot="1"/>
    <row r="42682" ht="18.75" customHeight="1" thickBot="1"/>
    <row r="42684" ht="18.75" customHeight="1" thickBot="1"/>
    <row r="42686" ht="18.75" customHeight="1" thickBot="1"/>
    <row r="42688" ht="18.75" customHeight="1" thickBot="1"/>
    <row r="42690" ht="18.75" customHeight="1" thickBot="1"/>
    <row r="42692" ht="18.75" customHeight="1" thickBot="1"/>
    <row r="42694" ht="18.75" customHeight="1" thickBot="1"/>
    <row r="42696" ht="18.75" customHeight="1" thickBot="1"/>
    <row r="42698" ht="18.75" customHeight="1" thickBot="1"/>
    <row r="42700" ht="18.75" customHeight="1" thickBot="1"/>
    <row r="42702" ht="18.75" customHeight="1" thickBot="1"/>
    <row r="42704" ht="18.75" customHeight="1" thickBot="1"/>
    <row r="42706" ht="18.75" customHeight="1" thickBot="1"/>
    <row r="42708" ht="18.75" customHeight="1" thickBot="1"/>
    <row r="42710" ht="18.75" customHeight="1" thickBot="1"/>
    <row r="42712" ht="18.75" customHeight="1" thickBot="1"/>
    <row r="42714" ht="18.75" customHeight="1" thickBot="1"/>
    <row r="42716" ht="18.75" customHeight="1" thickBot="1"/>
    <row r="42718" ht="18.75" customHeight="1" thickBot="1"/>
    <row r="42720" ht="18.75" customHeight="1" thickBot="1"/>
    <row r="42722" ht="18.75" customHeight="1" thickBot="1"/>
    <row r="42724" ht="18.75" customHeight="1" thickBot="1"/>
    <row r="42726" ht="18.75" customHeight="1" thickBot="1"/>
    <row r="42728" ht="18.75" customHeight="1" thickBot="1"/>
    <row r="42730" ht="18.75" customHeight="1" thickBot="1"/>
    <row r="42732" ht="18.75" customHeight="1" thickBot="1"/>
    <row r="42734" ht="18.75" customHeight="1" thickBot="1"/>
    <row r="42736" ht="18.75" customHeight="1" thickBot="1"/>
    <row r="42738" ht="18.75" customHeight="1" thickBot="1"/>
    <row r="42740" ht="18.75" customHeight="1" thickBot="1"/>
    <row r="42742" ht="18.75" customHeight="1" thickBot="1"/>
    <row r="42744" ht="18.75" customHeight="1" thickBot="1"/>
    <row r="42746" ht="18.75" customHeight="1" thickBot="1"/>
    <row r="42748" ht="18.75" customHeight="1" thickBot="1"/>
    <row r="42750" ht="18.75" customHeight="1" thickBot="1"/>
    <row r="42752" ht="18.75" customHeight="1" thickBot="1"/>
    <row r="42754" ht="18.75" customHeight="1" thickBot="1"/>
    <row r="42756" ht="18.75" customHeight="1" thickBot="1"/>
    <row r="42758" ht="18.75" customHeight="1" thickBot="1"/>
    <row r="42760" ht="18.75" customHeight="1" thickBot="1"/>
    <row r="42762" ht="18.75" customHeight="1" thickBot="1"/>
    <row r="42764" ht="18.75" customHeight="1" thickBot="1"/>
    <row r="42766" ht="18.75" customHeight="1" thickBot="1"/>
    <row r="42768" ht="18.75" customHeight="1" thickBot="1"/>
    <row r="42770" ht="18.75" customHeight="1" thickBot="1"/>
    <row r="42772" ht="18.75" customHeight="1" thickBot="1"/>
    <row r="42774" ht="18.75" customHeight="1" thickBot="1"/>
    <row r="42776" ht="18.75" customHeight="1" thickBot="1"/>
    <row r="42778" ht="18.75" customHeight="1" thickBot="1"/>
    <row r="42780" ht="18.75" customHeight="1" thickBot="1"/>
    <row r="42782" ht="18.75" customHeight="1" thickBot="1"/>
    <row r="42784" ht="18.75" customHeight="1" thickBot="1"/>
    <row r="42786" ht="18.75" customHeight="1" thickBot="1"/>
    <row r="42788" ht="18.75" customHeight="1" thickBot="1"/>
    <row r="42790" ht="18.75" customHeight="1" thickBot="1"/>
    <row r="42792" ht="18.75" customHeight="1" thickBot="1"/>
    <row r="42794" ht="18.75" customHeight="1" thickBot="1"/>
    <row r="42796" ht="18.75" customHeight="1" thickBot="1"/>
    <row r="42798" ht="18.75" customHeight="1" thickBot="1"/>
    <row r="42800" ht="18.75" customHeight="1" thickBot="1"/>
    <row r="42802" ht="18.75" customHeight="1" thickBot="1"/>
    <row r="42804" ht="18.75" customHeight="1" thickBot="1"/>
    <row r="42806" ht="18.75" customHeight="1" thickBot="1"/>
    <row r="42808" ht="18.75" customHeight="1" thickBot="1"/>
    <row r="42810" ht="18.75" customHeight="1" thickBot="1"/>
    <row r="42812" ht="18.75" customHeight="1" thickBot="1"/>
    <row r="42814" ht="18.75" customHeight="1" thickBot="1"/>
    <row r="42816" ht="18.75" customHeight="1" thickBot="1"/>
    <row r="42818" ht="18.75" customHeight="1" thickBot="1"/>
    <row r="42820" ht="18.75" customHeight="1" thickBot="1"/>
    <row r="42822" ht="18.75" customHeight="1" thickBot="1"/>
    <row r="42824" ht="18.75" customHeight="1" thickBot="1"/>
    <row r="42826" ht="18.75" customHeight="1" thickBot="1"/>
    <row r="42828" ht="18.75" customHeight="1" thickBot="1"/>
    <row r="42830" ht="18.75" customHeight="1" thickBot="1"/>
    <row r="42832" ht="18.75" customHeight="1" thickBot="1"/>
    <row r="42834" ht="18.75" customHeight="1" thickBot="1"/>
    <row r="42836" ht="18.75" customHeight="1" thickBot="1"/>
    <row r="42838" ht="18.75" customHeight="1" thickBot="1"/>
    <row r="42840" ht="18.75" customHeight="1" thickBot="1"/>
    <row r="42842" ht="18.75" customHeight="1" thickBot="1"/>
    <row r="42844" ht="18.75" customHeight="1" thickBot="1"/>
    <row r="42846" ht="18.75" customHeight="1" thickBot="1"/>
    <row r="42848" ht="18.75" customHeight="1" thickBot="1"/>
    <row r="42850" ht="18.75" customHeight="1" thickBot="1"/>
    <row r="42852" ht="18.75" customHeight="1" thickBot="1"/>
    <row r="42854" ht="18.75" customHeight="1" thickBot="1"/>
    <row r="42856" ht="18.75" customHeight="1" thickBot="1"/>
    <row r="42858" ht="18.75" customHeight="1" thickBot="1"/>
    <row r="42860" ht="18.75" customHeight="1" thickBot="1"/>
    <row r="42862" ht="18.75" customHeight="1" thickBot="1"/>
    <row r="42864" ht="18.75" customHeight="1" thickBot="1"/>
    <row r="42866" ht="18.75" customHeight="1" thickBot="1"/>
    <row r="42868" ht="18.75" customHeight="1" thickBot="1"/>
    <row r="42870" ht="18.75" customHeight="1" thickBot="1"/>
    <row r="42872" ht="18.75" customHeight="1" thickBot="1"/>
    <row r="42874" ht="18.75" customHeight="1" thickBot="1"/>
    <row r="42876" ht="18.75" customHeight="1" thickBot="1"/>
    <row r="42878" ht="18.75" customHeight="1" thickBot="1"/>
    <row r="42880" ht="18.75" customHeight="1" thickBot="1"/>
    <row r="42882" ht="18.75" customHeight="1" thickBot="1"/>
    <row r="42884" ht="18.75" customHeight="1" thickBot="1"/>
    <row r="42886" ht="18.75" customHeight="1" thickBot="1"/>
    <row r="42888" ht="18.75" customHeight="1" thickBot="1"/>
    <row r="42890" ht="18.75" customHeight="1" thickBot="1"/>
    <row r="42892" ht="18.75" customHeight="1" thickBot="1"/>
    <row r="42894" ht="18.75" customHeight="1" thickBot="1"/>
    <row r="42896" ht="18.75" customHeight="1" thickBot="1"/>
    <row r="42898" ht="18.75" customHeight="1" thickBot="1"/>
    <row r="42900" ht="18.75" customHeight="1" thickBot="1"/>
    <row r="42902" ht="18.75" customHeight="1" thickBot="1"/>
    <row r="42904" ht="18.75" customHeight="1" thickBot="1"/>
    <row r="42906" ht="18.75" customHeight="1" thickBot="1"/>
    <row r="42908" ht="18.75" customHeight="1" thickBot="1"/>
    <row r="42910" ht="18.75" customHeight="1" thickBot="1"/>
    <row r="42912" ht="18.75" customHeight="1" thickBot="1"/>
    <row r="42914" ht="18.75" customHeight="1" thickBot="1"/>
    <row r="42916" ht="18.75" customHeight="1" thickBot="1"/>
    <row r="42918" ht="18.75" customHeight="1" thickBot="1"/>
    <row r="42920" ht="18.75" customHeight="1" thickBot="1"/>
    <row r="42922" ht="18.75" customHeight="1" thickBot="1"/>
    <row r="42924" ht="18.75" customHeight="1" thickBot="1"/>
    <row r="42926" ht="18.75" customHeight="1" thickBot="1"/>
    <row r="42928" ht="18.75" customHeight="1" thickBot="1"/>
    <row r="42930" ht="18.75" customHeight="1" thickBot="1"/>
    <row r="42932" ht="18.75" customHeight="1" thickBot="1"/>
    <row r="42934" ht="18.75" customHeight="1" thickBot="1"/>
    <row r="42936" ht="18.75" customHeight="1" thickBot="1"/>
    <row r="42938" ht="18.75" customHeight="1" thickBot="1"/>
    <row r="42940" ht="18.75" customHeight="1" thickBot="1"/>
    <row r="42942" ht="18.75" customHeight="1" thickBot="1"/>
    <row r="42944" ht="18.75" customHeight="1" thickBot="1"/>
    <row r="42946" ht="18.75" customHeight="1" thickBot="1"/>
    <row r="42948" ht="18.75" customHeight="1" thickBot="1"/>
    <row r="42950" ht="18.75" customHeight="1" thickBot="1"/>
    <row r="42952" ht="18.75" customHeight="1" thickBot="1"/>
    <row r="42954" ht="18.75" customHeight="1" thickBot="1"/>
    <row r="42956" ht="18.75" customHeight="1" thickBot="1"/>
    <row r="42958" ht="18.75" customHeight="1" thickBot="1"/>
    <row r="42960" ht="18.75" customHeight="1" thickBot="1"/>
    <row r="42962" ht="18.75" customHeight="1" thickBot="1"/>
    <row r="42964" ht="18.75" customHeight="1" thickBot="1"/>
    <row r="42966" ht="18.75" customHeight="1" thickBot="1"/>
    <row r="42968" ht="18.75" customHeight="1" thickBot="1"/>
    <row r="42970" ht="18.75" customHeight="1" thickBot="1"/>
    <row r="42972" ht="18.75" customHeight="1" thickBot="1"/>
    <row r="42974" ht="18.75" customHeight="1" thickBot="1"/>
    <row r="42976" ht="18.75" customHeight="1" thickBot="1"/>
    <row r="42978" ht="18.75" customHeight="1" thickBot="1"/>
    <row r="42980" ht="18.75" customHeight="1" thickBot="1"/>
    <row r="42982" ht="18.75" customHeight="1" thickBot="1"/>
    <row r="42984" ht="18.75" customHeight="1" thickBot="1"/>
    <row r="42986" ht="18.75" customHeight="1" thickBot="1"/>
    <row r="42988" ht="18.75" customHeight="1" thickBot="1"/>
    <row r="42990" ht="18.75" customHeight="1" thickBot="1"/>
    <row r="42992" ht="18.75" customHeight="1" thickBot="1"/>
    <row r="42994" ht="18.75" customHeight="1" thickBot="1"/>
    <row r="42996" ht="18.75" customHeight="1" thickBot="1"/>
    <row r="42998" ht="18.75" customHeight="1" thickBot="1"/>
    <row r="43000" ht="18.75" customHeight="1" thickBot="1"/>
    <row r="43002" ht="18.75" customHeight="1" thickBot="1"/>
    <row r="43004" ht="18.75" customHeight="1" thickBot="1"/>
    <row r="43006" ht="18.75" customHeight="1" thickBot="1"/>
    <row r="43008" ht="18.75" customHeight="1" thickBot="1"/>
    <row r="43010" ht="18.75" customHeight="1" thickBot="1"/>
    <row r="43012" ht="18.75" customHeight="1" thickBot="1"/>
    <row r="43014" ht="18.75" customHeight="1" thickBot="1"/>
    <row r="43016" ht="18.75" customHeight="1" thickBot="1"/>
    <row r="43018" ht="18.75" customHeight="1" thickBot="1"/>
    <row r="43020" ht="18.75" customHeight="1" thickBot="1"/>
    <row r="43022" ht="18.75" customHeight="1" thickBot="1"/>
    <row r="43024" ht="18.75" customHeight="1" thickBot="1"/>
    <row r="43026" ht="18.75" customHeight="1" thickBot="1"/>
    <row r="43028" ht="18.75" customHeight="1" thickBot="1"/>
    <row r="43030" ht="18.75" customHeight="1" thickBot="1"/>
    <row r="43032" ht="18.75" customHeight="1" thickBot="1"/>
    <row r="43034" ht="18.75" customHeight="1" thickBot="1"/>
    <row r="43036" ht="18.75" customHeight="1" thickBot="1"/>
    <row r="43038" ht="18.75" customHeight="1" thickBot="1"/>
    <row r="43040" ht="18.75" customHeight="1" thickBot="1"/>
    <row r="43042" ht="18.75" customHeight="1" thickBot="1"/>
    <row r="43044" ht="18.75" customHeight="1" thickBot="1"/>
    <row r="43046" ht="18.75" customHeight="1" thickBot="1"/>
    <row r="43048" ht="18.75" customHeight="1" thickBot="1"/>
    <row r="43050" ht="18.75" customHeight="1" thickBot="1"/>
    <row r="43052" ht="18.75" customHeight="1" thickBot="1"/>
    <row r="43054" ht="18.75" customHeight="1" thickBot="1"/>
    <row r="43056" ht="18.75" customHeight="1" thickBot="1"/>
    <row r="43058" ht="18.75" customHeight="1" thickBot="1"/>
    <row r="43060" ht="18.75" customHeight="1" thickBot="1"/>
    <row r="43062" ht="18.75" customHeight="1" thickBot="1"/>
    <row r="43064" ht="18.75" customHeight="1" thickBot="1"/>
    <row r="43066" ht="18.75" customHeight="1" thickBot="1"/>
    <row r="43068" ht="18.75" customHeight="1" thickBot="1"/>
    <row r="43070" ht="18.75" customHeight="1" thickBot="1"/>
    <row r="43072" ht="18.75" customHeight="1" thickBot="1"/>
    <row r="43074" ht="18.75" customHeight="1" thickBot="1"/>
    <row r="43076" ht="18.75" customHeight="1" thickBot="1"/>
    <row r="43078" ht="18.75" customHeight="1" thickBot="1"/>
    <row r="43080" ht="18.75" customHeight="1" thickBot="1"/>
    <row r="43082" ht="18.75" customHeight="1" thickBot="1"/>
    <row r="43084" ht="18.75" customHeight="1" thickBot="1"/>
    <row r="43086" ht="18.75" customHeight="1" thickBot="1"/>
    <row r="43088" ht="18.75" customHeight="1" thickBot="1"/>
    <row r="43090" ht="18.75" customHeight="1" thickBot="1"/>
    <row r="43092" ht="18.75" customHeight="1" thickBot="1"/>
    <row r="43094" ht="18.75" customHeight="1" thickBot="1"/>
    <row r="43096" ht="18.75" customHeight="1" thickBot="1"/>
    <row r="43098" ht="18.75" customHeight="1" thickBot="1"/>
    <row r="43100" ht="18.75" customHeight="1" thickBot="1"/>
    <row r="43102" ht="18.75" customHeight="1" thickBot="1"/>
    <row r="43104" ht="18.75" customHeight="1" thickBot="1"/>
    <row r="43106" ht="18.75" customHeight="1" thickBot="1"/>
    <row r="43108" ht="18.75" customHeight="1" thickBot="1"/>
    <row r="43110" ht="18.75" customHeight="1" thickBot="1"/>
    <row r="43112" ht="18.75" customHeight="1" thickBot="1"/>
    <row r="43114" ht="18.75" customHeight="1" thickBot="1"/>
    <row r="43116" ht="18.75" customHeight="1" thickBot="1"/>
    <row r="43118" ht="18.75" customHeight="1" thickBot="1"/>
    <row r="43120" ht="18.75" customHeight="1" thickBot="1"/>
    <row r="43122" ht="18.75" customHeight="1" thickBot="1"/>
    <row r="43124" ht="18.75" customHeight="1" thickBot="1"/>
    <row r="43126" ht="18.75" customHeight="1" thickBot="1"/>
    <row r="43128" ht="18.75" customHeight="1" thickBot="1"/>
    <row r="43130" ht="18.75" customHeight="1" thickBot="1"/>
    <row r="43132" ht="18.75" customHeight="1" thickBot="1"/>
    <row r="43134" ht="18.75" customHeight="1" thickBot="1"/>
    <row r="43136" ht="18.75" customHeight="1" thickBot="1"/>
    <row r="43138" ht="18.75" customHeight="1" thickBot="1"/>
    <row r="43140" ht="18.75" customHeight="1" thickBot="1"/>
    <row r="43142" ht="18.75" customHeight="1" thickBot="1"/>
    <row r="43144" ht="18.75" customHeight="1" thickBot="1"/>
    <row r="43146" ht="18.75" customHeight="1" thickBot="1"/>
    <row r="43148" ht="18.75" customHeight="1" thickBot="1"/>
    <row r="43150" ht="18.75" customHeight="1" thickBot="1"/>
    <row r="43152" ht="18.75" customHeight="1" thickBot="1"/>
    <row r="43154" ht="18.75" customHeight="1" thickBot="1"/>
    <row r="43156" ht="18.75" customHeight="1" thickBot="1"/>
    <row r="43158" ht="18.75" customHeight="1" thickBot="1"/>
    <row r="43160" ht="18.75" customHeight="1" thickBot="1"/>
    <row r="43162" ht="18.75" customHeight="1" thickBot="1"/>
    <row r="43164" ht="18.75" customHeight="1" thickBot="1"/>
    <row r="43166" ht="18.75" customHeight="1" thickBot="1"/>
    <row r="43168" ht="18.75" customHeight="1" thickBot="1"/>
    <row r="43170" ht="18.75" customHeight="1" thickBot="1"/>
    <row r="43172" ht="18.75" customHeight="1" thickBot="1"/>
    <row r="43174" ht="18.75" customHeight="1" thickBot="1"/>
    <row r="43176" ht="18.75" customHeight="1" thickBot="1"/>
    <row r="43178" ht="18.75" customHeight="1" thickBot="1"/>
    <row r="43180" ht="18.75" customHeight="1" thickBot="1"/>
    <row r="43182" ht="18.75" customHeight="1" thickBot="1"/>
    <row r="43184" ht="18.75" customHeight="1" thickBot="1"/>
    <row r="43186" ht="18.75" customHeight="1" thickBot="1"/>
    <row r="43188" ht="18.75" customHeight="1" thickBot="1"/>
    <row r="43190" ht="18.75" customHeight="1" thickBot="1"/>
    <row r="43192" ht="18.75" customHeight="1" thickBot="1"/>
    <row r="43194" ht="18.75" customHeight="1" thickBot="1"/>
    <row r="43196" ht="18.75" customHeight="1" thickBot="1"/>
    <row r="43198" ht="18.75" customHeight="1" thickBot="1"/>
    <row r="43200" ht="18.75" customHeight="1" thickBot="1"/>
    <row r="43202" ht="18.75" customHeight="1" thickBot="1"/>
    <row r="43204" ht="18.75" customHeight="1" thickBot="1"/>
    <row r="43206" ht="18.75" customHeight="1" thickBot="1"/>
    <row r="43208" ht="18.75" customHeight="1" thickBot="1"/>
    <row r="43210" ht="18.75" customHeight="1" thickBot="1"/>
    <row r="43212" ht="18.75" customHeight="1" thickBot="1"/>
    <row r="43214" ht="18.75" customHeight="1" thickBot="1"/>
    <row r="43216" ht="18.75" customHeight="1" thickBot="1"/>
    <row r="43218" ht="18.75" customHeight="1" thickBot="1"/>
    <row r="43220" ht="18.75" customHeight="1" thickBot="1"/>
    <row r="43222" ht="18.75" customHeight="1" thickBot="1"/>
    <row r="43224" ht="18.75" customHeight="1" thickBot="1"/>
    <row r="43226" ht="18.75" customHeight="1" thickBot="1"/>
    <row r="43228" ht="18.75" customHeight="1" thickBot="1"/>
    <row r="43230" ht="18.75" customHeight="1" thickBot="1"/>
    <row r="43232" ht="18.75" customHeight="1" thickBot="1"/>
    <row r="43234" ht="18.75" customHeight="1" thickBot="1"/>
    <row r="43236" ht="18.75" customHeight="1" thickBot="1"/>
    <row r="43238" ht="18.75" customHeight="1" thickBot="1"/>
    <row r="43240" ht="18.75" customHeight="1" thickBot="1"/>
    <row r="43242" ht="18.75" customHeight="1" thickBot="1"/>
    <row r="43244" ht="18.75" customHeight="1" thickBot="1"/>
    <row r="43246" ht="18.75" customHeight="1" thickBot="1"/>
    <row r="43248" ht="18.75" customHeight="1" thickBot="1"/>
    <row r="43250" ht="18.75" customHeight="1" thickBot="1"/>
    <row r="43252" ht="18.75" customHeight="1" thickBot="1"/>
    <row r="43254" ht="18.75" customHeight="1" thickBot="1"/>
    <row r="43256" ht="18.75" customHeight="1" thickBot="1"/>
    <row r="43258" ht="18.75" customHeight="1" thickBot="1"/>
    <row r="43260" ht="18.75" customHeight="1" thickBot="1"/>
    <row r="43262" ht="18.75" customHeight="1" thickBot="1"/>
    <row r="43264" ht="18.75" customHeight="1" thickBot="1"/>
    <row r="43266" ht="18.75" customHeight="1" thickBot="1"/>
    <row r="43268" ht="18.75" customHeight="1" thickBot="1"/>
    <row r="43270" ht="18.75" customHeight="1" thickBot="1"/>
    <row r="43272" ht="18.75" customHeight="1" thickBot="1"/>
    <row r="43274" ht="18.75" customHeight="1" thickBot="1"/>
    <row r="43276" ht="18.75" customHeight="1" thickBot="1"/>
    <row r="43278" ht="18.75" customHeight="1" thickBot="1"/>
    <row r="43280" ht="18.75" customHeight="1" thickBot="1"/>
    <row r="43282" ht="18.75" customHeight="1" thickBot="1"/>
    <row r="43284" ht="18.75" customHeight="1" thickBot="1"/>
    <row r="43286" ht="18.75" customHeight="1" thickBot="1"/>
    <row r="43288" ht="18.75" customHeight="1" thickBot="1"/>
    <row r="43290" ht="18.75" customHeight="1" thickBot="1"/>
    <row r="43292" ht="18.75" customHeight="1" thickBot="1"/>
    <row r="43294" ht="18.75" customHeight="1" thickBot="1"/>
    <row r="43296" ht="18.75" customHeight="1" thickBot="1"/>
    <row r="43298" ht="18.75" customHeight="1" thickBot="1"/>
    <row r="43300" ht="18.75" customHeight="1" thickBot="1"/>
    <row r="43302" ht="18.75" customHeight="1" thickBot="1"/>
    <row r="43304" ht="18.75" customHeight="1" thickBot="1"/>
    <row r="43306" ht="18.75" customHeight="1" thickBot="1"/>
    <row r="43308" ht="18.75" customHeight="1" thickBot="1"/>
    <row r="43310" ht="18.75" customHeight="1" thickBot="1"/>
    <row r="43312" ht="18.75" customHeight="1" thickBot="1"/>
    <row r="43314" ht="18.75" customHeight="1" thickBot="1"/>
    <row r="43316" ht="18.75" customHeight="1" thickBot="1"/>
    <row r="43318" ht="18.75" customHeight="1" thickBot="1"/>
    <row r="43320" ht="18.75" customHeight="1" thickBot="1"/>
    <row r="43322" ht="18.75" customHeight="1" thickBot="1"/>
    <row r="43324" ht="18.75" customHeight="1" thickBot="1"/>
    <row r="43326" ht="18.75" customHeight="1" thickBot="1"/>
    <row r="43328" ht="18.75" customHeight="1" thickBot="1"/>
    <row r="43330" ht="18.75" customHeight="1" thickBot="1"/>
    <row r="43332" ht="18.75" customHeight="1" thickBot="1"/>
    <row r="43334" ht="18.75" customHeight="1" thickBot="1"/>
    <row r="43336" ht="18.75" customHeight="1" thickBot="1"/>
    <row r="43338" ht="18.75" customHeight="1" thickBot="1"/>
    <row r="43340" ht="18.75" customHeight="1" thickBot="1"/>
    <row r="43342" ht="18.75" customHeight="1" thickBot="1"/>
    <row r="43344" ht="18.75" customHeight="1" thickBot="1"/>
    <row r="43346" ht="18.75" customHeight="1" thickBot="1"/>
    <row r="43348" ht="18.75" customHeight="1" thickBot="1"/>
    <row r="43350" ht="18.75" customHeight="1" thickBot="1"/>
    <row r="43352" ht="18.75" customHeight="1" thickBot="1"/>
    <row r="43354" ht="18.75" customHeight="1" thickBot="1"/>
    <row r="43356" ht="18.75" customHeight="1" thickBot="1"/>
    <row r="43358" ht="18.75" customHeight="1" thickBot="1"/>
    <row r="43360" ht="18.75" customHeight="1" thickBot="1"/>
    <row r="43362" ht="18.75" customHeight="1" thickBot="1"/>
    <row r="43364" ht="18.75" customHeight="1" thickBot="1"/>
    <row r="43366" ht="18.75" customHeight="1" thickBot="1"/>
    <row r="43368" ht="18.75" customHeight="1" thickBot="1"/>
    <row r="43370" ht="18.75" customHeight="1" thickBot="1"/>
    <row r="43372" ht="18.75" customHeight="1" thickBot="1"/>
    <row r="43374" ht="18.75" customHeight="1" thickBot="1"/>
    <row r="43376" ht="18.75" customHeight="1" thickBot="1"/>
    <row r="43378" ht="18.75" customHeight="1" thickBot="1"/>
    <row r="43380" ht="18.75" customHeight="1" thickBot="1"/>
    <row r="43382" ht="18.75" customHeight="1" thickBot="1"/>
    <row r="43384" ht="18.75" customHeight="1" thickBot="1"/>
    <row r="43386" ht="18.75" customHeight="1" thickBot="1"/>
    <row r="43388" ht="18.75" customHeight="1" thickBot="1"/>
    <row r="43390" ht="18.75" customHeight="1" thickBot="1"/>
    <row r="43392" ht="18.75" customHeight="1" thickBot="1"/>
    <row r="43394" ht="18.75" customHeight="1" thickBot="1"/>
    <row r="43396" ht="18.75" customHeight="1" thickBot="1"/>
    <row r="43398" ht="18.75" customHeight="1" thickBot="1"/>
    <row r="43400" ht="18.75" customHeight="1" thickBot="1"/>
    <row r="43402" ht="18.75" customHeight="1" thickBot="1"/>
    <row r="43404" ht="18.75" customHeight="1" thickBot="1"/>
    <row r="43406" ht="18.75" customHeight="1" thickBot="1"/>
    <row r="43408" ht="18.75" customHeight="1" thickBot="1"/>
    <row r="43410" ht="18.75" customHeight="1" thickBot="1"/>
    <row r="43412" ht="18.75" customHeight="1" thickBot="1"/>
    <row r="43414" ht="18.75" customHeight="1" thickBot="1"/>
    <row r="43416" ht="18.75" customHeight="1" thickBot="1"/>
    <row r="43418" ht="18.75" customHeight="1" thickBot="1"/>
    <row r="43420" ht="18.75" customHeight="1" thickBot="1"/>
    <row r="43422" ht="18.75" customHeight="1" thickBot="1"/>
    <row r="43424" ht="18.75" customHeight="1" thickBot="1"/>
    <row r="43426" ht="18.75" customHeight="1" thickBot="1"/>
    <row r="43428" ht="18.75" customHeight="1" thickBot="1"/>
    <row r="43430" ht="18.75" customHeight="1" thickBot="1"/>
    <row r="43432" ht="18.75" customHeight="1" thickBot="1"/>
    <row r="43434" ht="18.75" customHeight="1" thickBot="1"/>
    <row r="43436" ht="18.75" customHeight="1" thickBot="1"/>
    <row r="43438" ht="18.75" customHeight="1" thickBot="1"/>
    <row r="43440" ht="18.75" customHeight="1" thickBot="1"/>
    <row r="43442" ht="18.75" customHeight="1" thickBot="1"/>
    <row r="43444" ht="18.75" customHeight="1" thickBot="1"/>
    <row r="43446" ht="18.75" customHeight="1" thickBot="1"/>
    <row r="43448" ht="18.75" customHeight="1" thickBot="1"/>
    <row r="43450" ht="18.75" customHeight="1" thickBot="1"/>
    <row r="43452" ht="18.75" customHeight="1" thickBot="1"/>
    <row r="43454" ht="18.75" customHeight="1" thickBot="1"/>
    <row r="43456" ht="18.75" customHeight="1" thickBot="1"/>
    <row r="43458" ht="18.75" customHeight="1" thickBot="1"/>
    <row r="43460" ht="18.75" customHeight="1" thickBot="1"/>
    <row r="43462" ht="18.75" customHeight="1" thickBot="1"/>
    <row r="43464" ht="18.75" customHeight="1" thickBot="1"/>
    <row r="43466" ht="18.75" customHeight="1" thickBot="1"/>
    <row r="43468" ht="18.75" customHeight="1" thickBot="1"/>
    <row r="43470" ht="18.75" customHeight="1" thickBot="1"/>
    <row r="43472" ht="18.75" customHeight="1" thickBot="1"/>
    <row r="43474" ht="18.75" customHeight="1" thickBot="1"/>
    <row r="43476" ht="18.75" customHeight="1" thickBot="1"/>
    <row r="43478" ht="18.75" customHeight="1" thickBot="1"/>
    <row r="43480" ht="18.75" customHeight="1" thickBot="1"/>
    <row r="43482" ht="18.75" customHeight="1" thickBot="1"/>
    <row r="43484" ht="18.75" customHeight="1" thickBot="1"/>
    <row r="43486" ht="18.75" customHeight="1" thickBot="1"/>
    <row r="43488" ht="18.75" customHeight="1" thickBot="1"/>
    <row r="43490" ht="18.75" customHeight="1" thickBot="1"/>
    <row r="43492" ht="18.75" customHeight="1" thickBot="1"/>
    <row r="43494" ht="18.75" customHeight="1" thickBot="1"/>
    <row r="43496" ht="18.75" customHeight="1" thickBot="1"/>
    <row r="43498" ht="18.75" customHeight="1" thickBot="1"/>
    <row r="43500" ht="18.75" customHeight="1" thickBot="1"/>
    <row r="43502" ht="18.75" customHeight="1" thickBot="1"/>
    <row r="43504" ht="18.75" customHeight="1" thickBot="1"/>
    <row r="43506" ht="18.75" customHeight="1" thickBot="1"/>
    <row r="43508" ht="18.75" customHeight="1" thickBot="1"/>
    <row r="43510" ht="18.75" customHeight="1" thickBot="1"/>
    <row r="43512" ht="18.75" customHeight="1" thickBot="1"/>
    <row r="43514" ht="18.75" customHeight="1" thickBot="1"/>
    <row r="43516" ht="18.75" customHeight="1" thickBot="1"/>
    <row r="43518" ht="18.75" customHeight="1" thickBot="1"/>
    <row r="43520" ht="18.75" customHeight="1" thickBot="1"/>
    <row r="43522" ht="18.75" customHeight="1" thickBot="1"/>
    <row r="43524" ht="18.75" customHeight="1" thickBot="1"/>
    <row r="43526" ht="18.75" customHeight="1" thickBot="1"/>
    <row r="43528" ht="18.75" customHeight="1" thickBot="1"/>
    <row r="43530" ht="18.75" customHeight="1" thickBot="1"/>
    <row r="43532" ht="18.75" customHeight="1" thickBot="1"/>
    <row r="43534" ht="18.75" customHeight="1" thickBot="1"/>
    <row r="43536" ht="18.75" customHeight="1" thickBot="1"/>
    <row r="43538" ht="18.75" customHeight="1" thickBot="1"/>
    <row r="43540" ht="18.75" customHeight="1" thickBot="1"/>
    <row r="43542" ht="18.75" customHeight="1" thickBot="1"/>
    <row r="43544" ht="18.75" customHeight="1" thickBot="1"/>
    <row r="43546" ht="18.75" customHeight="1" thickBot="1"/>
    <row r="43548" ht="18.75" customHeight="1" thickBot="1"/>
    <row r="43550" ht="18.75" customHeight="1" thickBot="1"/>
    <row r="43552" ht="18.75" customHeight="1" thickBot="1"/>
    <row r="43554" ht="18.75" customHeight="1" thickBot="1"/>
    <row r="43556" ht="18.75" customHeight="1" thickBot="1"/>
    <row r="43558" ht="18.75" customHeight="1" thickBot="1"/>
    <row r="43560" ht="18.75" customHeight="1" thickBot="1"/>
    <row r="43562" ht="18.75" customHeight="1" thickBot="1"/>
    <row r="43564" ht="18.75" customHeight="1" thickBot="1"/>
    <row r="43566" ht="18.75" customHeight="1" thickBot="1"/>
    <row r="43568" ht="18.75" customHeight="1" thickBot="1"/>
    <row r="43570" ht="18.75" customHeight="1" thickBot="1"/>
    <row r="43572" ht="18.75" customHeight="1" thickBot="1"/>
    <row r="43574" ht="18.75" customHeight="1" thickBot="1"/>
    <row r="43576" ht="18.75" customHeight="1" thickBot="1"/>
    <row r="43578" ht="18.75" customHeight="1" thickBot="1"/>
    <row r="43580" ht="18.75" customHeight="1" thickBot="1"/>
    <row r="43582" ht="18.75" customHeight="1" thickBot="1"/>
    <row r="43584" ht="18.75" customHeight="1" thickBot="1"/>
    <row r="43586" ht="18.75" customHeight="1" thickBot="1"/>
    <row r="43588" ht="18.75" customHeight="1" thickBot="1"/>
    <row r="43590" ht="18.75" customHeight="1" thickBot="1"/>
    <row r="43592" ht="18.75" customHeight="1" thickBot="1"/>
    <row r="43594" ht="18.75" customHeight="1" thickBot="1"/>
    <row r="43596" ht="18.75" customHeight="1" thickBot="1"/>
    <row r="43598" ht="18.75" customHeight="1" thickBot="1"/>
    <row r="43600" ht="18.75" customHeight="1" thickBot="1"/>
    <row r="43602" ht="18.75" customHeight="1" thickBot="1"/>
    <row r="43604" ht="18.75" customHeight="1" thickBot="1"/>
    <row r="43606" ht="18.75" customHeight="1" thickBot="1"/>
    <row r="43608" ht="18.75" customHeight="1" thickBot="1"/>
    <row r="43610" ht="18.75" customHeight="1" thickBot="1"/>
    <row r="43612" ht="18.75" customHeight="1" thickBot="1"/>
    <row r="43614" ht="18.75" customHeight="1" thickBot="1"/>
    <row r="43616" ht="18.75" customHeight="1" thickBot="1"/>
    <row r="43618" ht="18.75" customHeight="1" thickBot="1"/>
    <row r="43620" ht="18.75" customHeight="1" thickBot="1"/>
    <row r="43622" ht="18.75" customHeight="1" thickBot="1"/>
    <row r="43624" ht="18.75" customHeight="1" thickBot="1"/>
    <row r="43626" ht="18.75" customHeight="1" thickBot="1"/>
    <row r="43628" ht="18.75" customHeight="1" thickBot="1"/>
    <row r="43630" ht="18.75" customHeight="1" thickBot="1"/>
    <row r="43632" ht="18.75" customHeight="1" thickBot="1"/>
    <row r="43634" ht="18.75" customHeight="1" thickBot="1"/>
    <row r="43636" ht="18.75" customHeight="1" thickBot="1"/>
    <row r="43638" ht="18.75" customHeight="1" thickBot="1"/>
    <row r="43640" ht="18.75" customHeight="1" thickBot="1"/>
    <row r="43642" ht="18.75" customHeight="1" thickBot="1"/>
    <row r="43644" ht="18.75" customHeight="1" thickBot="1"/>
    <row r="43646" ht="18.75" customHeight="1" thickBot="1"/>
    <row r="43648" ht="18.75" customHeight="1" thickBot="1"/>
    <row r="43650" ht="18.75" customHeight="1" thickBot="1"/>
    <row r="43652" ht="18.75" customHeight="1" thickBot="1"/>
    <row r="43654" ht="18.75" customHeight="1" thickBot="1"/>
    <row r="43656" ht="18.75" customHeight="1" thickBot="1"/>
    <row r="43658" ht="18.75" customHeight="1" thickBot="1"/>
    <row r="43660" ht="18.75" customHeight="1" thickBot="1"/>
    <row r="43662" ht="18.75" customHeight="1" thickBot="1"/>
    <row r="43664" ht="18.75" customHeight="1" thickBot="1"/>
    <row r="43666" ht="18.75" customHeight="1" thickBot="1"/>
    <row r="43668" ht="18.75" customHeight="1" thickBot="1"/>
    <row r="43670" ht="18.75" customHeight="1" thickBot="1"/>
    <row r="43672" ht="18.75" customHeight="1" thickBot="1"/>
    <row r="43674" ht="18.75" customHeight="1" thickBot="1"/>
    <row r="43676" ht="18.75" customHeight="1" thickBot="1"/>
    <row r="43678" ht="18.75" customHeight="1" thickBot="1"/>
    <row r="43680" ht="18.75" customHeight="1" thickBot="1"/>
    <row r="43682" ht="18.75" customHeight="1" thickBot="1"/>
    <row r="43684" ht="18.75" customHeight="1" thickBot="1"/>
    <row r="43686" ht="18.75" customHeight="1" thickBot="1"/>
    <row r="43688" ht="18.75" customHeight="1" thickBot="1"/>
    <row r="43690" ht="18.75" customHeight="1" thickBot="1"/>
    <row r="43692" ht="18.75" customHeight="1" thickBot="1"/>
    <row r="43694" ht="18.75" customHeight="1" thickBot="1"/>
    <row r="43696" ht="18.75" customHeight="1" thickBot="1"/>
    <row r="43698" ht="18.75" customHeight="1" thickBot="1"/>
    <row r="43700" ht="18.75" customHeight="1" thickBot="1"/>
    <row r="43702" ht="18.75" customHeight="1" thickBot="1"/>
    <row r="43704" ht="18.75" customHeight="1" thickBot="1"/>
    <row r="43706" ht="18.75" customHeight="1" thickBot="1"/>
    <row r="43708" ht="18.75" customHeight="1" thickBot="1"/>
    <row r="43710" ht="18.75" customHeight="1" thickBot="1"/>
    <row r="43712" ht="18.75" customHeight="1" thickBot="1"/>
    <row r="43714" ht="18.75" customHeight="1" thickBot="1"/>
    <row r="43716" ht="18.75" customHeight="1" thickBot="1"/>
    <row r="43718" ht="18.75" customHeight="1" thickBot="1"/>
    <row r="43720" ht="18.75" customHeight="1" thickBot="1"/>
    <row r="43722" ht="18.75" customHeight="1" thickBot="1"/>
    <row r="43724" ht="18.75" customHeight="1" thickBot="1"/>
    <row r="43726" ht="18.75" customHeight="1" thickBot="1"/>
    <row r="43728" ht="18.75" customHeight="1" thickBot="1"/>
    <row r="43730" ht="18.75" customHeight="1" thickBot="1"/>
    <row r="43732" ht="18.75" customHeight="1" thickBot="1"/>
    <row r="43734" ht="18.75" customHeight="1" thickBot="1"/>
    <row r="43736" ht="18.75" customHeight="1" thickBot="1"/>
    <row r="43738" ht="18.75" customHeight="1" thickBot="1"/>
    <row r="43740" ht="18.75" customHeight="1" thickBot="1"/>
    <row r="43742" ht="18.75" customHeight="1" thickBot="1"/>
    <row r="43744" ht="18.75" customHeight="1" thickBot="1"/>
    <row r="43746" ht="18.75" customHeight="1" thickBot="1"/>
    <row r="43748" ht="18.75" customHeight="1" thickBot="1"/>
    <row r="43750" ht="18.75" customHeight="1" thickBot="1"/>
    <row r="43752" ht="18.75" customHeight="1" thickBot="1"/>
    <row r="43754" ht="18.75" customHeight="1" thickBot="1"/>
    <row r="43756" ht="18.75" customHeight="1" thickBot="1"/>
    <row r="43758" ht="18.75" customHeight="1" thickBot="1"/>
    <row r="43760" ht="18.75" customHeight="1" thickBot="1"/>
    <row r="43762" ht="18.75" customHeight="1" thickBot="1"/>
    <row r="43764" ht="18.75" customHeight="1" thickBot="1"/>
    <row r="43766" ht="18.75" customHeight="1" thickBot="1"/>
    <row r="43768" ht="18.75" customHeight="1" thickBot="1"/>
    <row r="43770" ht="18.75" customHeight="1" thickBot="1"/>
    <row r="43772" ht="18.75" customHeight="1" thickBot="1"/>
    <row r="43774" ht="18.75" customHeight="1" thickBot="1"/>
    <row r="43776" ht="18.75" customHeight="1" thickBot="1"/>
    <row r="43778" ht="18.75" customHeight="1" thickBot="1"/>
    <row r="43780" ht="18.75" customHeight="1" thickBot="1"/>
    <row r="43782" ht="18.75" customHeight="1" thickBot="1"/>
    <row r="43784" ht="18.75" customHeight="1" thickBot="1"/>
    <row r="43786" ht="18.75" customHeight="1" thickBot="1"/>
    <row r="43788" ht="18.75" customHeight="1" thickBot="1"/>
    <row r="43790" ht="18.75" customHeight="1" thickBot="1"/>
    <row r="43792" ht="18.75" customHeight="1" thickBot="1"/>
    <row r="43794" ht="18.75" customHeight="1" thickBot="1"/>
    <row r="43796" ht="18.75" customHeight="1" thickBot="1"/>
    <row r="43798" ht="18.75" customHeight="1" thickBot="1"/>
    <row r="43800" ht="18.75" customHeight="1" thickBot="1"/>
    <row r="43802" ht="18.75" customHeight="1" thickBot="1"/>
    <row r="43804" ht="18.75" customHeight="1" thickBot="1"/>
    <row r="43806" ht="18.75" customHeight="1" thickBot="1"/>
    <row r="43808" ht="18.75" customHeight="1" thickBot="1"/>
    <row r="43810" ht="18.75" customHeight="1" thickBot="1"/>
    <row r="43812" ht="18.75" customHeight="1" thickBot="1"/>
    <row r="43814" ht="18.75" customHeight="1" thickBot="1"/>
    <row r="43816" ht="18.75" customHeight="1" thickBot="1"/>
    <row r="43818" ht="18.75" customHeight="1" thickBot="1"/>
    <row r="43820" ht="18.75" customHeight="1" thickBot="1"/>
    <row r="43822" ht="18.75" customHeight="1" thickBot="1"/>
    <row r="43824" ht="18.75" customHeight="1" thickBot="1"/>
    <row r="43826" ht="18.75" customHeight="1" thickBot="1"/>
    <row r="43828" ht="18.75" customHeight="1" thickBot="1"/>
    <row r="43830" ht="18.75" customHeight="1" thickBot="1"/>
    <row r="43832" ht="18.75" customHeight="1" thickBot="1"/>
    <row r="43834" ht="18.75" customHeight="1" thickBot="1"/>
    <row r="43836" ht="18.75" customHeight="1" thickBot="1"/>
    <row r="43838" ht="18.75" customHeight="1" thickBot="1"/>
    <row r="43840" ht="18.75" customHeight="1" thickBot="1"/>
    <row r="43842" ht="18.75" customHeight="1" thickBot="1"/>
    <row r="43844" ht="18.75" customHeight="1" thickBot="1"/>
    <row r="43846" ht="18.75" customHeight="1" thickBot="1"/>
    <row r="43848" ht="18.75" customHeight="1" thickBot="1"/>
    <row r="43850" ht="18.75" customHeight="1" thickBot="1"/>
    <row r="43852" ht="18.75" customHeight="1" thickBot="1"/>
    <row r="43854" ht="18.75" customHeight="1" thickBot="1"/>
    <row r="43856" ht="18.75" customHeight="1" thickBot="1"/>
    <row r="43858" ht="18.75" customHeight="1" thickBot="1"/>
    <row r="43860" ht="18.75" customHeight="1" thickBot="1"/>
    <row r="43862" ht="18.75" customHeight="1" thickBot="1"/>
    <row r="43864" ht="18.75" customHeight="1" thickBot="1"/>
    <row r="43866" ht="18.75" customHeight="1" thickBot="1"/>
    <row r="43868" ht="18.75" customHeight="1" thickBot="1"/>
    <row r="43870" ht="18.75" customHeight="1" thickBot="1"/>
    <row r="43872" ht="18.75" customHeight="1" thickBot="1"/>
    <row r="43874" ht="18.75" customHeight="1" thickBot="1"/>
    <row r="43876" ht="18.75" customHeight="1" thickBot="1"/>
    <row r="43878" ht="18.75" customHeight="1" thickBot="1"/>
    <row r="43880" ht="18.75" customHeight="1" thickBot="1"/>
    <row r="43882" ht="18.75" customHeight="1" thickBot="1"/>
    <row r="43884" ht="18.75" customHeight="1" thickBot="1"/>
    <row r="43886" ht="18.75" customHeight="1" thickBot="1"/>
    <row r="43888" ht="18.75" customHeight="1" thickBot="1"/>
    <row r="43890" ht="18.75" customHeight="1" thickBot="1"/>
    <row r="43892" ht="18.75" customHeight="1" thickBot="1"/>
    <row r="43894" ht="18.75" customHeight="1" thickBot="1"/>
    <row r="43896" ht="18.75" customHeight="1" thickBot="1"/>
    <row r="43898" ht="18.75" customHeight="1" thickBot="1"/>
    <row r="43900" ht="18.75" customHeight="1" thickBot="1"/>
    <row r="43902" ht="18.75" customHeight="1" thickBot="1"/>
    <row r="43904" ht="18.75" customHeight="1" thickBot="1"/>
    <row r="43906" ht="18.75" customHeight="1" thickBot="1"/>
    <row r="43908" ht="18.75" customHeight="1" thickBot="1"/>
    <row r="43910" ht="18.75" customHeight="1" thickBot="1"/>
    <row r="43912" ht="18.75" customHeight="1" thickBot="1"/>
    <row r="43914" ht="18.75" customHeight="1" thickBot="1"/>
    <row r="43916" ht="18.75" customHeight="1" thickBot="1"/>
    <row r="43918" ht="18.75" customHeight="1" thickBot="1"/>
    <row r="43920" ht="18.75" customHeight="1" thickBot="1"/>
    <row r="43922" ht="18.75" customHeight="1" thickBot="1"/>
    <row r="43924" ht="18.75" customHeight="1" thickBot="1"/>
    <row r="43926" ht="18.75" customHeight="1" thickBot="1"/>
    <row r="43928" ht="18.75" customHeight="1" thickBot="1"/>
    <row r="43930" ht="18.75" customHeight="1" thickBot="1"/>
    <row r="43932" ht="18.75" customHeight="1" thickBot="1"/>
    <row r="43934" ht="18.75" customHeight="1" thickBot="1"/>
    <row r="43936" ht="18.75" customHeight="1" thickBot="1"/>
    <row r="43938" ht="18.75" customHeight="1" thickBot="1"/>
    <row r="43940" ht="18.75" customHeight="1" thickBot="1"/>
    <row r="43942" ht="18.75" customHeight="1" thickBot="1"/>
    <row r="43944" ht="18.75" customHeight="1" thickBot="1"/>
    <row r="43946" ht="18.75" customHeight="1" thickBot="1"/>
    <row r="43948" ht="18.75" customHeight="1" thickBot="1"/>
    <row r="43950" ht="18.75" customHeight="1" thickBot="1"/>
    <row r="43952" ht="18.75" customHeight="1" thickBot="1"/>
    <row r="43954" ht="18.75" customHeight="1" thickBot="1"/>
    <row r="43956" ht="18.75" customHeight="1" thickBot="1"/>
    <row r="43958" ht="18.75" customHeight="1" thickBot="1"/>
    <row r="43960" ht="18.75" customHeight="1" thickBot="1"/>
    <row r="43962" ht="18.75" customHeight="1" thickBot="1"/>
    <row r="43964" ht="18.75" customHeight="1" thickBot="1"/>
    <row r="43966" ht="18.75" customHeight="1" thickBot="1"/>
    <row r="43968" ht="18.75" customHeight="1" thickBot="1"/>
    <row r="43970" ht="18.75" customHeight="1" thickBot="1"/>
    <row r="43972" ht="18.75" customHeight="1" thickBot="1"/>
    <row r="43974" ht="18.75" customHeight="1" thickBot="1"/>
    <row r="43976" ht="18.75" customHeight="1" thickBot="1"/>
    <row r="43978" ht="18.75" customHeight="1" thickBot="1"/>
    <row r="43980" ht="18.75" customHeight="1" thickBot="1"/>
    <row r="43982" ht="18.75" customHeight="1" thickBot="1"/>
    <row r="43984" ht="18.75" customHeight="1" thickBot="1"/>
    <row r="43986" ht="18.75" customHeight="1" thickBot="1"/>
    <row r="43988" ht="18.75" customHeight="1" thickBot="1"/>
    <row r="43990" ht="18.75" customHeight="1" thickBot="1"/>
    <row r="43992" ht="18.75" customHeight="1" thickBot="1"/>
    <row r="43994" ht="18.75" customHeight="1" thickBot="1"/>
    <row r="43996" ht="18.75" customHeight="1" thickBot="1"/>
    <row r="43998" ht="18.75" customHeight="1" thickBot="1"/>
    <row r="44000" ht="18.75" customHeight="1" thickBot="1"/>
    <row r="44002" ht="18.75" customHeight="1" thickBot="1"/>
    <row r="44004" ht="18.75" customHeight="1" thickBot="1"/>
    <row r="44006" ht="18.75" customHeight="1" thickBot="1"/>
    <row r="44008" ht="18.75" customHeight="1" thickBot="1"/>
    <row r="44010" ht="18.75" customHeight="1" thickBot="1"/>
    <row r="44012" ht="18.75" customHeight="1" thickBot="1"/>
    <row r="44014" ht="18.75" customHeight="1" thickBot="1"/>
    <row r="44016" ht="18.75" customHeight="1" thickBot="1"/>
    <row r="44018" ht="18.75" customHeight="1" thickBot="1"/>
    <row r="44020" ht="18.75" customHeight="1" thickBot="1"/>
    <row r="44022" ht="18.75" customHeight="1" thickBot="1"/>
    <row r="44024" ht="18.75" customHeight="1" thickBot="1"/>
    <row r="44026" ht="18.75" customHeight="1" thickBot="1"/>
    <row r="44028" ht="18.75" customHeight="1" thickBot="1"/>
    <row r="44030" ht="18.75" customHeight="1" thickBot="1"/>
    <row r="44032" ht="18.75" customHeight="1" thickBot="1"/>
    <row r="44034" ht="18.75" customHeight="1" thickBot="1"/>
    <row r="44036" ht="18.75" customHeight="1" thickBot="1"/>
    <row r="44038" ht="18.75" customHeight="1" thickBot="1"/>
    <row r="44040" ht="18.75" customHeight="1" thickBot="1"/>
    <row r="44042" ht="18.75" customHeight="1" thickBot="1"/>
    <row r="44044" ht="18.75" customHeight="1" thickBot="1"/>
    <row r="44046" ht="18.75" customHeight="1" thickBot="1"/>
    <row r="44048" ht="18.75" customHeight="1" thickBot="1"/>
    <row r="44050" ht="18.75" customHeight="1" thickBot="1"/>
    <row r="44052" ht="18.75" customHeight="1" thickBot="1"/>
    <row r="44054" ht="18.75" customHeight="1" thickBot="1"/>
    <row r="44056" ht="18.75" customHeight="1" thickBot="1"/>
    <row r="44058" ht="18.75" customHeight="1" thickBot="1"/>
    <row r="44060" ht="18.75" customHeight="1" thickBot="1"/>
    <row r="44062" ht="18.75" customHeight="1" thickBot="1"/>
    <row r="44064" ht="18.75" customHeight="1" thickBot="1"/>
    <row r="44066" ht="18.75" customHeight="1" thickBot="1"/>
    <row r="44068" ht="18.75" customHeight="1" thickBot="1"/>
    <row r="44070" ht="18.75" customHeight="1" thickBot="1"/>
    <row r="44072" ht="18.75" customHeight="1" thickBot="1"/>
    <row r="44074" ht="18.75" customHeight="1" thickBot="1"/>
    <row r="44076" ht="18.75" customHeight="1" thickBot="1"/>
    <row r="44078" ht="18.75" customHeight="1" thickBot="1"/>
    <row r="44080" ht="18.75" customHeight="1" thickBot="1"/>
    <row r="44082" ht="18.75" customHeight="1" thickBot="1"/>
    <row r="44084" ht="18.75" customHeight="1" thickBot="1"/>
    <row r="44086" ht="18.75" customHeight="1" thickBot="1"/>
    <row r="44088" ht="18.75" customHeight="1" thickBot="1"/>
    <row r="44090" ht="18.75" customHeight="1" thickBot="1"/>
    <row r="44092" ht="18.75" customHeight="1" thickBot="1"/>
    <row r="44094" ht="18.75" customHeight="1" thickBot="1"/>
    <row r="44096" ht="18.75" customHeight="1" thickBot="1"/>
    <row r="44098" ht="18.75" customHeight="1" thickBot="1"/>
    <row r="44100" ht="18.75" customHeight="1" thickBot="1"/>
    <row r="44102" ht="18.75" customHeight="1" thickBot="1"/>
    <row r="44104" ht="18.75" customHeight="1" thickBot="1"/>
    <row r="44106" ht="18.75" customHeight="1" thickBot="1"/>
    <row r="44108" ht="18.75" customHeight="1" thickBot="1"/>
    <row r="44110" ht="18.75" customHeight="1" thickBot="1"/>
    <row r="44112" ht="18.75" customHeight="1" thickBot="1"/>
    <row r="44114" ht="18.75" customHeight="1" thickBot="1"/>
    <row r="44116" ht="18.75" customHeight="1" thickBot="1"/>
    <row r="44118" ht="18.75" customHeight="1" thickBot="1"/>
    <row r="44120" ht="18.75" customHeight="1" thickBot="1"/>
    <row r="44122" ht="18.75" customHeight="1" thickBot="1"/>
    <row r="44124" ht="18.75" customHeight="1" thickBot="1"/>
    <row r="44126" ht="18.75" customHeight="1" thickBot="1"/>
    <row r="44128" ht="18.75" customHeight="1" thickBot="1"/>
    <row r="44130" ht="18.75" customHeight="1" thickBot="1"/>
    <row r="44132" ht="18.75" customHeight="1" thickBot="1"/>
    <row r="44134" ht="18.75" customHeight="1" thickBot="1"/>
    <row r="44136" ht="18.75" customHeight="1" thickBot="1"/>
    <row r="44138" ht="18.75" customHeight="1" thickBot="1"/>
    <row r="44140" ht="18.75" customHeight="1" thickBot="1"/>
    <row r="44142" ht="18.75" customHeight="1" thickBot="1"/>
    <row r="44144" ht="18.75" customHeight="1" thickBot="1"/>
    <row r="44146" ht="18.75" customHeight="1" thickBot="1"/>
    <row r="44148" ht="18.75" customHeight="1" thickBot="1"/>
    <row r="44150" ht="18.75" customHeight="1" thickBot="1"/>
    <row r="44152" ht="18.75" customHeight="1" thickBot="1"/>
    <row r="44154" ht="18.75" customHeight="1" thickBot="1"/>
    <row r="44156" ht="18.75" customHeight="1" thickBot="1"/>
    <row r="44158" ht="18.75" customHeight="1" thickBot="1"/>
    <row r="44160" ht="18.75" customHeight="1" thickBot="1"/>
    <row r="44162" ht="18.75" customHeight="1" thickBot="1"/>
    <row r="44164" ht="18.75" customHeight="1" thickBot="1"/>
    <row r="44166" ht="18.75" customHeight="1" thickBot="1"/>
    <row r="44168" ht="18.75" customHeight="1" thickBot="1"/>
    <row r="44170" ht="18.75" customHeight="1" thickBot="1"/>
    <row r="44172" ht="18.75" customHeight="1" thickBot="1"/>
    <row r="44174" ht="18.75" customHeight="1" thickBot="1"/>
    <row r="44176" ht="18.75" customHeight="1" thickBot="1"/>
    <row r="44178" ht="18.75" customHeight="1" thickBot="1"/>
    <row r="44180" ht="18.75" customHeight="1" thickBot="1"/>
    <row r="44182" ht="18.75" customHeight="1" thickBot="1"/>
    <row r="44184" ht="18.75" customHeight="1" thickBot="1"/>
    <row r="44186" ht="18.75" customHeight="1" thickBot="1"/>
    <row r="44188" ht="18.75" customHeight="1" thickBot="1"/>
    <row r="44190" ht="18.75" customHeight="1" thickBot="1"/>
    <row r="44192" ht="18.75" customHeight="1" thickBot="1"/>
    <row r="44194" ht="18.75" customHeight="1" thickBot="1"/>
    <row r="44196" ht="18.75" customHeight="1" thickBot="1"/>
    <row r="44198" ht="18.75" customHeight="1" thickBot="1"/>
    <row r="44200" ht="18.75" customHeight="1" thickBot="1"/>
    <row r="44202" ht="18.75" customHeight="1" thickBot="1"/>
    <row r="44204" ht="18.75" customHeight="1" thickBot="1"/>
    <row r="44206" ht="18.75" customHeight="1" thickBot="1"/>
    <row r="44208" ht="18.75" customHeight="1" thickBot="1"/>
    <row r="44210" ht="18.75" customHeight="1" thickBot="1"/>
    <row r="44212" ht="18.75" customHeight="1" thickBot="1"/>
    <row r="44214" ht="18.75" customHeight="1" thickBot="1"/>
    <row r="44216" ht="18.75" customHeight="1" thickBot="1"/>
    <row r="44218" ht="18.75" customHeight="1" thickBot="1"/>
    <row r="44220" ht="18.75" customHeight="1" thickBot="1"/>
    <row r="44222" ht="18.75" customHeight="1" thickBot="1"/>
    <row r="44224" ht="18.75" customHeight="1" thickBot="1"/>
    <row r="44226" ht="18.75" customHeight="1" thickBot="1"/>
    <row r="44228" ht="18.75" customHeight="1" thickBot="1"/>
    <row r="44230" ht="18.75" customHeight="1" thickBot="1"/>
    <row r="44232" ht="18.75" customHeight="1" thickBot="1"/>
    <row r="44234" ht="18.75" customHeight="1" thickBot="1"/>
    <row r="44236" ht="18.75" customHeight="1" thickBot="1"/>
    <row r="44238" ht="18.75" customHeight="1" thickBot="1"/>
    <row r="44240" ht="18.75" customHeight="1" thickBot="1"/>
    <row r="44242" ht="18.75" customHeight="1" thickBot="1"/>
    <row r="44244" ht="18.75" customHeight="1" thickBot="1"/>
    <row r="44246" ht="18.75" customHeight="1" thickBot="1"/>
    <row r="44248" ht="18.75" customHeight="1" thickBot="1"/>
    <row r="44250" ht="18.75" customHeight="1" thickBot="1"/>
    <row r="44252" ht="18.75" customHeight="1" thickBot="1"/>
    <row r="44254" ht="18.75" customHeight="1" thickBot="1"/>
    <row r="44256" ht="18.75" customHeight="1" thickBot="1"/>
    <row r="44258" ht="18.75" customHeight="1" thickBot="1"/>
    <row r="44260" ht="18.75" customHeight="1" thickBot="1"/>
    <row r="44262" ht="18.75" customHeight="1" thickBot="1"/>
    <row r="44264" ht="18.75" customHeight="1" thickBot="1"/>
    <row r="44266" ht="18.75" customHeight="1" thickBot="1"/>
    <row r="44268" ht="18.75" customHeight="1" thickBot="1"/>
    <row r="44270" ht="18.75" customHeight="1" thickBot="1"/>
    <row r="44272" ht="18.75" customHeight="1" thickBot="1"/>
    <row r="44274" ht="18.75" customHeight="1" thickBot="1"/>
    <row r="44276" ht="18.75" customHeight="1" thickBot="1"/>
    <row r="44278" ht="18.75" customHeight="1" thickBot="1"/>
    <row r="44280" ht="18.75" customHeight="1" thickBot="1"/>
    <row r="44282" ht="18.75" customHeight="1" thickBot="1"/>
    <row r="44284" ht="18.75" customHeight="1" thickBot="1"/>
    <row r="44286" ht="18.75" customHeight="1" thickBot="1"/>
    <row r="44288" ht="18.75" customHeight="1" thickBot="1"/>
    <row r="44290" ht="18.75" customHeight="1" thickBot="1"/>
    <row r="44292" ht="18.75" customHeight="1" thickBot="1"/>
    <row r="44294" ht="18.75" customHeight="1" thickBot="1"/>
    <row r="44296" ht="18.75" customHeight="1" thickBot="1"/>
    <row r="44298" ht="18.75" customHeight="1" thickBot="1"/>
    <row r="44300" ht="18.75" customHeight="1" thickBot="1"/>
    <row r="44302" ht="18.75" customHeight="1" thickBot="1"/>
    <row r="44304" ht="18.75" customHeight="1" thickBot="1"/>
    <row r="44306" ht="18.75" customHeight="1" thickBot="1"/>
    <row r="44308" ht="18.75" customHeight="1" thickBot="1"/>
    <row r="44310" ht="18.75" customHeight="1" thickBot="1"/>
    <row r="44312" ht="18.75" customHeight="1" thickBot="1"/>
    <row r="44314" ht="18.75" customHeight="1" thickBot="1"/>
    <row r="44316" ht="18.75" customHeight="1" thickBot="1"/>
    <row r="44318" ht="18.75" customHeight="1" thickBot="1"/>
    <row r="44320" ht="18.75" customHeight="1" thickBot="1"/>
    <row r="44322" ht="18.75" customHeight="1" thickBot="1"/>
    <row r="44324" ht="18.75" customHeight="1" thickBot="1"/>
    <row r="44326" ht="18.75" customHeight="1" thickBot="1"/>
    <row r="44328" ht="18.75" customHeight="1" thickBot="1"/>
    <row r="44330" ht="18.75" customHeight="1" thickBot="1"/>
    <row r="44332" ht="18.75" customHeight="1" thickBot="1"/>
    <row r="44334" ht="18.75" customHeight="1" thickBot="1"/>
    <row r="44336" ht="18.75" customHeight="1" thickBot="1"/>
    <row r="44338" ht="18.75" customHeight="1" thickBot="1"/>
    <row r="44340" ht="18.75" customHeight="1" thickBot="1"/>
    <row r="44342" ht="18.75" customHeight="1" thickBot="1"/>
    <row r="44344" ht="18.75" customHeight="1" thickBot="1"/>
    <row r="44346" ht="18.75" customHeight="1" thickBot="1"/>
    <row r="44348" ht="18.75" customHeight="1" thickBot="1"/>
    <row r="44350" ht="18.75" customHeight="1" thickBot="1"/>
    <row r="44352" ht="18.75" customHeight="1" thickBot="1"/>
    <row r="44354" ht="18.75" customHeight="1" thickBot="1"/>
    <row r="44356" ht="18.75" customHeight="1" thickBot="1"/>
    <row r="44358" ht="18.75" customHeight="1" thickBot="1"/>
    <row r="44360" ht="18.75" customHeight="1" thickBot="1"/>
    <row r="44362" ht="18.75" customHeight="1" thickBot="1"/>
    <row r="44364" ht="18.75" customHeight="1" thickBot="1"/>
    <row r="44366" ht="18.75" customHeight="1" thickBot="1"/>
    <row r="44368" ht="18.75" customHeight="1" thickBot="1"/>
    <row r="44370" ht="18.75" customHeight="1" thickBot="1"/>
    <row r="44372" ht="18.75" customHeight="1" thickBot="1"/>
    <row r="44374" ht="18.75" customHeight="1" thickBot="1"/>
    <row r="44376" ht="18.75" customHeight="1" thickBot="1"/>
    <row r="44378" ht="18.75" customHeight="1" thickBot="1"/>
    <row r="44380" ht="18.75" customHeight="1" thickBot="1"/>
    <row r="44382" ht="18.75" customHeight="1" thickBot="1"/>
    <row r="44384" ht="18.75" customHeight="1" thickBot="1"/>
    <row r="44386" ht="18.75" customHeight="1" thickBot="1"/>
    <row r="44388" ht="18.75" customHeight="1" thickBot="1"/>
    <row r="44390" ht="18.75" customHeight="1" thickBot="1"/>
    <row r="44392" ht="18.75" customHeight="1" thickBot="1"/>
    <row r="44394" ht="18.75" customHeight="1" thickBot="1"/>
    <row r="44396" ht="18.75" customHeight="1" thickBot="1"/>
    <row r="44398" ht="18.75" customHeight="1" thickBot="1"/>
    <row r="44400" ht="18.75" customHeight="1" thickBot="1"/>
    <row r="44402" ht="18.75" customHeight="1" thickBot="1"/>
    <row r="44404" ht="18.75" customHeight="1" thickBot="1"/>
    <row r="44406" ht="18.75" customHeight="1" thickBot="1"/>
    <row r="44408" ht="18.75" customHeight="1" thickBot="1"/>
    <row r="44410" ht="18.75" customHeight="1" thickBot="1"/>
    <row r="44412" ht="18.75" customHeight="1" thickBot="1"/>
    <row r="44414" ht="18.75" customHeight="1" thickBot="1"/>
    <row r="44416" ht="18.75" customHeight="1" thickBot="1"/>
    <row r="44418" ht="18.75" customHeight="1" thickBot="1"/>
    <row r="44420" ht="18.75" customHeight="1" thickBot="1"/>
    <row r="44422" ht="18.75" customHeight="1" thickBot="1"/>
    <row r="44424" ht="18.75" customHeight="1" thickBot="1"/>
    <row r="44426" ht="18.75" customHeight="1" thickBot="1"/>
    <row r="44428" ht="18.75" customHeight="1" thickBot="1"/>
    <row r="44430" ht="18.75" customHeight="1" thickBot="1"/>
    <row r="44432" ht="18.75" customHeight="1" thickBot="1"/>
    <row r="44434" ht="18.75" customHeight="1" thickBot="1"/>
    <row r="44436" ht="18.75" customHeight="1" thickBot="1"/>
    <row r="44438" ht="18.75" customHeight="1" thickBot="1"/>
    <row r="44440" ht="18.75" customHeight="1" thickBot="1"/>
    <row r="44442" ht="18.75" customHeight="1" thickBot="1"/>
    <row r="44444" ht="18.75" customHeight="1" thickBot="1"/>
    <row r="44446" ht="18.75" customHeight="1" thickBot="1"/>
    <row r="44448" ht="18.75" customHeight="1" thickBot="1"/>
    <row r="44450" ht="18.75" customHeight="1" thickBot="1"/>
    <row r="44452" ht="18.75" customHeight="1" thickBot="1"/>
    <row r="44454" ht="18.75" customHeight="1" thickBot="1"/>
    <row r="44456" ht="18.75" customHeight="1" thickBot="1"/>
    <row r="44458" ht="18.75" customHeight="1" thickBot="1"/>
    <row r="44460" ht="18.75" customHeight="1" thickBot="1"/>
    <row r="44462" ht="18.75" customHeight="1" thickBot="1"/>
    <row r="44464" ht="18.75" customHeight="1" thickBot="1"/>
    <row r="44466" ht="18.75" customHeight="1" thickBot="1"/>
    <row r="44468" ht="18.75" customHeight="1" thickBot="1"/>
    <row r="44470" ht="18.75" customHeight="1" thickBot="1"/>
    <row r="44472" ht="18.75" customHeight="1" thickBot="1"/>
    <row r="44474" ht="18.75" customHeight="1" thickBot="1"/>
    <row r="44476" ht="18.75" customHeight="1" thickBot="1"/>
    <row r="44478" ht="18.75" customHeight="1" thickBot="1"/>
    <row r="44480" ht="18.75" customHeight="1" thickBot="1"/>
    <row r="44482" ht="18.75" customHeight="1" thickBot="1"/>
    <row r="44484" ht="18.75" customHeight="1" thickBot="1"/>
    <row r="44486" ht="18.75" customHeight="1" thickBot="1"/>
    <row r="44488" ht="18.75" customHeight="1" thickBot="1"/>
    <row r="44490" ht="18.75" customHeight="1" thickBot="1"/>
    <row r="44492" ht="18.75" customHeight="1" thickBot="1"/>
    <row r="44494" ht="18.75" customHeight="1" thickBot="1"/>
    <row r="44496" ht="18.75" customHeight="1" thickBot="1"/>
    <row r="44498" ht="18.75" customHeight="1" thickBot="1"/>
    <row r="44500" ht="18.75" customHeight="1" thickBot="1"/>
    <row r="44502" ht="18.75" customHeight="1" thickBot="1"/>
    <row r="44504" ht="18.75" customHeight="1" thickBot="1"/>
    <row r="44506" ht="18.75" customHeight="1" thickBot="1"/>
    <row r="44508" ht="18.75" customHeight="1" thickBot="1"/>
    <row r="44510" ht="18.75" customHeight="1" thickBot="1"/>
    <row r="44512" ht="18.75" customHeight="1" thickBot="1"/>
    <row r="44514" ht="18.75" customHeight="1" thickBot="1"/>
    <row r="44516" ht="18.75" customHeight="1" thickBot="1"/>
    <row r="44518" ht="18.75" customHeight="1" thickBot="1"/>
    <row r="44520" ht="18.75" customHeight="1" thickBot="1"/>
    <row r="44522" ht="18.75" customHeight="1" thickBot="1"/>
    <row r="44524" ht="18.75" customHeight="1" thickBot="1"/>
    <row r="44526" ht="18.75" customHeight="1" thickBot="1"/>
    <row r="44528" ht="18.75" customHeight="1" thickBot="1"/>
    <row r="44530" ht="18.75" customHeight="1" thickBot="1"/>
    <row r="44532" ht="18.75" customHeight="1" thickBot="1"/>
    <row r="44534" ht="18.75" customHeight="1" thickBot="1"/>
    <row r="44536" ht="18.75" customHeight="1" thickBot="1"/>
    <row r="44538" ht="18.75" customHeight="1" thickBot="1"/>
    <row r="44540" ht="18.75" customHeight="1" thickBot="1"/>
    <row r="44542" ht="18.75" customHeight="1" thickBot="1"/>
    <row r="44544" ht="18.75" customHeight="1" thickBot="1"/>
    <row r="44546" ht="18.75" customHeight="1" thickBot="1"/>
    <row r="44548" ht="18.75" customHeight="1" thickBot="1"/>
    <row r="44550" ht="18.75" customHeight="1" thickBot="1"/>
    <row r="44552" ht="18.75" customHeight="1" thickBot="1"/>
    <row r="44554" ht="18.75" customHeight="1" thickBot="1"/>
    <row r="44556" ht="18.75" customHeight="1" thickBot="1"/>
    <row r="44558" ht="18.75" customHeight="1" thickBot="1"/>
    <row r="44560" ht="18.75" customHeight="1" thickBot="1"/>
    <row r="44562" ht="18.75" customHeight="1" thickBot="1"/>
    <row r="44564" ht="18.75" customHeight="1" thickBot="1"/>
    <row r="44566" ht="18.75" customHeight="1" thickBot="1"/>
    <row r="44568" ht="18.75" customHeight="1" thickBot="1"/>
    <row r="44570" ht="18.75" customHeight="1" thickBot="1"/>
    <row r="44572" ht="18.75" customHeight="1" thickBot="1"/>
    <row r="44574" ht="18.75" customHeight="1" thickBot="1"/>
    <row r="44576" ht="18.75" customHeight="1" thickBot="1"/>
    <row r="44578" ht="18.75" customHeight="1" thickBot="1"/>
    <row r="44580" ht="18.75" customHeight="1" thickBot="1"/>
    <row r="44582" ht="18.75" customHeight="1" thickBot="1"/>
    <row r="44584" ht="18.75" customHeight="1" thickBot="1"/>
    <row r="44586" ht="18.75" customHeight="1" thickBot="1"/>
    <row r="44588" ht="18.75" customHeight="1" thickBot="1"/>
    <row r="44590" ht="18.75" customHeight="1" thickBot="1"/>
    <row r="44592" ht="18.75" customHeight="1" thickBot="1"/>
    <row r="44594" ht="18.75" customHeight="1" thickBot="1"/>
    <row r="44596" ht="18.75" customHeight="1" thickBot="1"/>
    <row r="44598" ht="18.75" customHeight="1" thickBot="1"/>
    <row r="44600" ht="18.75" customHeight="1" thickBot="1"/>
    <row r="44602" ht="18.75" customHeight="1" thickBot="1"/>
    <row r="44604" ht="18.75" customHeight="1" thickBot="1"/>
    <row r="44606" ht="18.75" customHeight="1" thickBot="1"/>
    <row r="44608" ht="18.75" customHeight="1" thickBot="1"/>
    <row r="44610" ht="18.75" customHeight="1" thickBot="1"/>
    <row r="44612" ht="18.75" customHeight="1" thickBot="1"/>
    <row r="44614" ht="18.75" customHeight="1" thickBot="1"/>
    <row r="44616" ht="18.75" customHeight="1" thickBot="1"/>
    <row r="44618" ht="18.75" customHeight="1" thickBot="1"/>
    <row r="44620" ht="18.75" customHeight="1" thickBot="1"/>
    <row r="44622" ht="18.75" customHeight="1" thickBot="1"/>
    <row r="44624" ht="18.75" customHeight="1" thickBot="1"/>
    <row r="44626" ht="18.75" customHeight="1" thickBot="1"/>
    <row r="44628" ht="18.75" customHeight="1" thickBot="1"/>
    <row r="44630" ht="18.75" customHeight="1" thickBot="1"/>
    <row r="44632" ht="18.75" customHeight="1" thickBot="1"/>
    <row r="44634" ht="18.75" customHeight="1" thickBot="1"/>
    <row r="44636" ht="18.75" customHeight="1" thickBot="1"/>
    <row r="44638" ht="18.75" customHeight="1" thickBot="1"/>
    <row r="44640" ht="18.75" customHeight="1" thickBot="1"/>
    <row r="44642" ht="18.75" customHeight="1" thickBot="1"/>
    <row r="44644" ht="18.75" customHeight="1" thickBot="1"/>
    <row r="44646" ht="18.75" customHeight="1" thickBot="1"/>
    <row r="44648" ht="18.75" customHeight="1" thickBot="1"/>
    <row r="44650" ht="18.75" customHeight="1" thickBot="1"/>
    <row r="44652" ht="18.75" customHeight="1" thickBot="1"/>
    <row r="44654" ht="18.75" customHeight="1" thickBot="1"/>
    <row r="44656" ht="18.75" customHeight="1" thickBot="1"/>
    <row r="44658" ht="18.75" customHeight="1" thickBot="1"/>
    <row r="44660" ht="18.75" customHeight="1" thickBot="1"/>
    <row r="44662" ht="18.75" customHeight="1" thickBot="1"/>
    <row r="44664" ht="18.75" customHeight="1" thickBot="1"/>
    <row r="44666" ht="18.75" customHeight="1" thickBot="1"/>
    <row r="44668" ht="18.75" customHeight="1" thickBot="1"/>
    <row r="44670" ht="18.75" customHeight="1" thickBot="1"/>
    <row r="44672" ht="18.75" customHeight="1" thickBot="1"/>
    <row r="44674" ht="18.75" customHeight="1" thickBot="1"/>
    <row r="44676" ht="18.75" customHeight="1" thickBot="1"/>
    <row r="44678" ht="18.75" customHeight="1" thickBot="1"/>
    <row r="44680" ht="18.75" customHeight="1" thickBot="1"/>
    <row r="44682" ht="18.75" customHeight="1" thickBot="1"/>
    <row r="44684" ht="18.75" customHeight="1" thickBot="1"/>
    <row r="44686" ht="18.75" customHeight="1" thickBot="1"/>
    <row r="44688" ht="18.75" customHeight="1" thickBot="1"/>
    <row r="44690" ht="18.75" customHeight="1" thickBot="1"/>
    <row r="44692" ht="18.75" customHeight="1" thickBot="1"/>
    <row r="44694" ht="18.75" customHeight="1" thickBot="1"/>
    <row r="44696" ht="18.75" customHeight="1" thickBot="1"/>
    <row r="44698" ht="18.75" customHeight="1" thickBot="1"/>
    <row r="44700" ht="18.75" customHeight="1" thickBot="1"/>
    <row r="44702" ht="18.75" customHeight="1" thickBot="1"/>
    <row r="44704" ht="18.75" customHeight="1" thickBot="1"/>
    <row r="44706" ht="18.75" customHeight="1" thickBot="1"/>
    <row r="44708" ht="18.75" customHeight="1" thickBot="1"/>
    <row r="44710" ht="18.75" customHeight="1" thickBot="1"/>
    <row r="44712" ht="18.75" customHeight="1" thickBot="1"/>
    <row r="44714" ht="18.75" customHeight="1" thickBot="1"/>
    <row r="44716" ht="18.75" customHeight="1" thickBot="1"/>
    <row r="44718" ht="18.75" customHeight="1" thickBot="1"/>
    <row r="44720" ht="18.75" customHeight="1" thickBot="1"/>
    <row r="44722" ht="18.75" customHeight="1" thickBot="1"/>
    <row r="44724" ht="18.75" customHeight="1" thickBot="1"/>
    <row r="44726" ht="18.75" customHeight="1" thickBot="1"/>
    <row r="44728" ht="18.75" customHeight="1" thickBot="1"/>
    <row r="44730" ht="18.75" customHeight="1" thickBot="1"/>
    <row r="44732" ht="18.75" customHeight="1" thickBot="1"/>
    <row r="44734" ht="18.75" customHeight="1" thickBot="1"/>
    <row r="44736" ht="18.75" customHeight="1" thickBot="1"/>
    <row r="44738" ht="18.75" customHeight="1" thickBot="1"/>
    <row r="44740" ht="18.75" customHeight="1" thickBot="1"/>
    <row r="44742" ht="18.75" customHeight="1" thickBot="1"/>
    <row r="44744" ht="18.75" customHeight="1" thickBot="1"/>
    <row r="44746" ht="18.75" customHeight="1" thickBot="1"/>
    <row r="44748" ht="18.75" customHeight="1" thickBot="1"/>
    <row r="44750" ht="18.75" customHeight="1" thickBot="1"/>
    <row r="44752" ht="18.75" customHeight="1" thickBot="1"/>
    <row r="44754" ht="18.75" customHeight="1" thickBot="1"/>
    <row r="44756" ht="18.75" customHeight="1" thickBot="1"/>
    <row r="44758" ht="18.75" customHeight="1" thickBot="1"/>
    <row r="44760" ht="18.75" customHeight="1" thickBot="1"/>
    <row r="44762" ht="18.75" customHeight="1" thickBot="1"/>
    <row r="44764" ht="18.75" customHeight="1" thickBot="1"/>
    <row r="44766" ht="18.75" customHeight="1" thickBot="1"/>
    <row r="44768" ht="18.75" customHeight="1" thickBot="1"/>
    <row r="44770" ht="18.75" customHeight="1" thickBot="1"/>
    <row r="44772" ht="18.75" customHeight="1" thickBot="1"/>
    <row r="44774" ht="18.75" customHeight="1" thickBot="1"/>
    <row r="44776" ht="18.75" customHeight="1" thickBot="1"/>
    <row r="44778" ht="18.75" customHeight="1" thickBot="1"/>
    <row r="44780" ht="18.75" customHeight="1" thickBot="1"/>
    <row r="44782" ht="18.75" customHeight="1" thickBot="1"/>
    <row r="44784" ht="18.75" customHeight="1" thickBot="1"/>
    <row r="44786" ht="18.75" customHeight="1" thickBot="1"/>
    <row r="44788" ht="18.75" customHeight="1" thickBot="1"/>
    <row r="44790" ht="18.75" customHeight="1" thickBot="1"/>
    <row r="44792" ht="18.75" customHeight="1" thickBot="1"/>
    <row r="44794" ht="18.75" customHeight="1" thickBot="1"/>
    <row r="44796" ht="18.75" customHeight="1" thickBot="1"/>
    <row r="44798" ht="18.75" customHeight="1" thickBot="1"/>
    <row r="44800" ht="18.75" customHeight="1" thickBot="1"/>
    <row r="44802" ht="18.75" customHeight="1" thickBot="1"/>
    <row r="44804" ht="18.75" customHeight="1" thickBot="1"/>
    <row r="44806" ht="18.75" customHeight="1" thickBot="1"/>
    <row r="44808" ht="18.75" customHeight="1" thickBot="1"/>
    <row r="44810" ht="18.75" customHeight="1" thickBot="1"/>
    <row r="44812" ht="18.75" customHeight="1" thickBot="1"/>
    <row r="44814" ht="18.75" customHeight="1" thickBot="1"/>
    <row r="44816" ht="18.75" customHeight="1" thickBot="1"/>
    <row r="44818" ht="18.75" customHeight="1" thickBot="1"/>
    <row r="44820" ht="18.75" customHeight="1" thickBot="1"/>
    <row r="44822" ht="18.75" customHeight="1" thickBot="1"/>
    <row r="44824" ht="18.75" customHeight="1" thickBot="1"/>
    <row r="44826" ht="18.75" customHeight="1" thickBot="1"/>
    <row r="44828" ht="18.75" customHeight="1" thickBot="1"/>
    <row r="44830" ht="18.75" customHeight="1" thickBot="1"/>
    <row r="44832" ht="18.75" customHeight="1" thickBot="1"/>
    <row r="44834" ht="18.75" customHeight="1" thickBot="1"/>
    <row r="44836" ht="18.75" customHeight="1" thickBot="1"/>
    <row r="44838" ht="18.75" customHeight="1" thickBot="1"/>
    <row r="44840" ht="18.75" customHeight="1" thickBot="1"/>
    <row r="44842" ht="18.75" customHeight="1" thickBot="1"/>
    <row r="44844" ht="18.75" customHeight="1" thickBot="1"/>
    <row r="44846" ht="18.75" customHeight="1" thickBot="1"/>
    <row r="44848" ht="18.75" customHeight="1" thickBot="1"/>
    <row r="44850" ht="18.75" customHeight="1" thickBot="1"/>
    <row r="44852" ht="18.75" customHeight="1" thickBot="1"/>
    <row r="44854" ht="18.75" customHeight="1" thickBot="1"/>
    <row r="44856" ht="18.75" customHeight="1" thickBot="1"/>
    <row r="44858" ht="18.75" customHeight="1" thickBot="1"/>
    <row r="44860" ht="18.75" customHeight="1" thickBot="1"/>
    <row r="44862" ht="18.75" customHeight="1" thickBot="1"/>
    <row r="44864" ht="18.75" customHeight="1" thickBot="1"/>
    <row r="44866" ht="18.75" customHeight="1" thickBot="1"/>
    <row r="44868" ht="18.75" customHeight="1" thickBot="1"/>
    <row r="44870" ht="18.75" customHeight="1" thickBot="1"/>
    <row r="44872" ht="18.75" customHeight="1" thickBot="1"/>
    <row r="44874" ht="18.75" customHeight="1" thickBot="1"/>
    <row r="44876" ht="18.75" customHeight="1" thickBot="1"/>
    <row r="44878" ht="18.75" customHeight="1" thickBot="1"/>
    <row r="44880" ht="18.75" customHeight="1" thickBot="1"/>
    <row r="44882" ht="18.75" customHeight="1" thickBot="1"/>
    <row r="44884" ht="18.75" customHeight="1" thickBot="1"/>
    <row r="44886" ht="18.75" customHeight="1" thickBot="1"/>
    <row r="44888" ht="18.75" customHeight="1" thickBot="1"/>
    <row r="44890" ht="18.75" customHeight="1" thickBot="1"/>
    <row r="44892" ht="18.75" customHeight="1" thickBot="1"/>
    <row r="44894" ht="18.75" customHeight="1" thickBot="1"/>
    <row r="44896" ht="18.75" customHeight="1" thickBot="1"/>
    <row r="44898" ht="18.75" customHeight="1" thickBot="1"/>
    <row r="44900" ht="18.75" customHeight="1" thickBot="1"/>
    <row r="44902" ht="18.75" customHeight="1" thickBot="1"/>
    <row r="44904" ht="18.75" customHeight="1" thickBot="1"/>
    <row r="44906" ht="18.75" customHeight="1" thickBot="1"/>
    <row r="44908" ht="18.75" customHeight="1" thickBot="1"/>
    <row r="44910" ht="18.75" customHeight="1" thickBot="1"/>
    <row r="44912" ht="18.75" customHeight="1" thickBot="1"/>
    <row r="44914" ht="18.75" customHeight="1" thickBot="1"/>
    <row r="44916" ht="18.75" customHeight="1" thickBot="1"/>
    <row r="44918" ht="18.75" customHeight="1" thickBot="1"/>
    <row r="44920" ht="18.75" customHeight="1" thickBot="1"/>
    <row r="44922" ht="18.75" customHeight="1" thickBot="1"/>
    <row r="44924" ht="18.75" customHeight="1" thickBot="1"/>
    <row r="44926" ht="18.75" customHeight="1" thickBot="1"/>
    <row r="44928" ht="18.75" customHeight="1" thickBot="1"/>
    <row r="44930" ht="18.75" customHeight="1" thickBot="1"/>
    <row r="44932" ht="18.75" customHeight="1" thickBot="1"/>
    <row r="44934" ht="18.75" customHeight="1" thickBot="1"/>
    <row r="44936" ht="18.75" customHeight="1" thickBot="1"/>
    <row r="44938" ht="18.75" customHeight="1" thickBot="1"/>
    <row r="44940" ht="18.75" customHeight="1" thickBot="1"/>
    <row r="44942" ht="18.75" customHeight="1" thickBot="1"/>
    <row r="44944" ht="18.75" customHeight="1" thickBot="1"/>
    <row r="44946" ht="18.75" customHeight="1" thickBot="1"/>
    <row r="44948" ht="18.75" customHeight="1" thickBot="1"/>
    <row r="44950" ht="18.75" customHeight="1" thickBot="1"/>
    <row r="44952" ht="18.75" customHeight="1" thickBot="1"/>
    <row r="44954" ht="18.75" customHeight="1" thickBot="1"/>
    <row r="44956" ht="18.75" customHeight="1" thickBot="1"/>
    <row r="44958" ht="18.75" customHeight="1" thickBot="1"/>
    <row r="44960" ht="18.75" customHeight="1" thickBot="1"/>
    <row r="44962" ht="18.75" customHeight="1" thickBot="1"/>
    <row r="44964" ht="18.75" customHeight="1" thickBot="1"/>
    <row r="44966" ht="18.75" customHeight="1" thickBot="1"/>
    <row r="44968" ht="18.75" customHeight="1" thickBot="1"/>
    <row r="44970" ht="18.75" customHeight="1" thickBot="1"/>
    <row r="44972" ht="18.75" customHeight="1" thickBot="1"/>
    <row r="44974" ht="18.75" customHeight="1" thickBot="1"/>
    <row r="44976" ht="18.75" customHeight="1" thickBot="1"/>
    <row r="44978" ht="18.75" customHeight="1" thickBot="1"/>
    <row r="44980" ht="18.75" customHeight="1" thickBot="1"/>
    <row r="44982" ht="18.75" customHeight="1" thickBot="1"/>
    <row r="44984" ht="18.75" customHeight="1" thickBot="1"/>
    <row r="44986" ht="18.75" customHeight="1" thickBot="1"/>
    <row r="44988" ht="18.75" customHeight="1" thickBot="1"/>
    <row r="44990" ht="18.75" customHeight="1" thickBot="1"/>
    <row r="44992" ht="18.75" customHeight="1" thickBot="1"/>
    <row r="44994" ht="18.75" customHeight="1" thickBot="1"/>
    <row r="44996" ht="18.75" customHeight="1" thickBot="1"/>
    <row r="44998" ht="18.75" customHeight="1" thickBot="1"/>
    <row r="45000" ht="18.75" customHeight="1" thickBot="1"/>
    <row r="45002" ht="18.75" customHeight="1" thickBot="1"/>
    <row r="45004" ht="18.75" customHeight="1" thickBot="1"/>
    <row r="45006" ht="18.75" customHeight="1" thickBot="1"/>
    <row r="45008" ht="18.75" customHeight="1" thickBot="1"/>
    <row r="45010" ht="18.75" customHeight="1" thickBot="1"/>
    <row r="45012" ht="18.75" customHeight="1" thickBot="1"/>
    <row r="45014" ht="18.75" customHeight="1" thickBot="1"/>
    <row r="45016" ht="18.75" customHeight="1" thickBot="1"/>
    <row r="45018" ht="18.75" customHeight="1" thickBot="1"/>
    <row r="45020" ht="18.75" customHeight="1" thickBot="1"/>
    <row r="45022" ht="18.75" customHeight="1" thickBot="1"/>
    <row r="45024" ht="18.75" customHeight="1" thickBot="1"/>
    <row r="45026" ht="18.75" customHeight="1" thickBot="1"/>
    <row r="45028" ht="18.75" customHeight="1" thickBot="1"/>
    <row r="45030" ht="18.75" customHeight="1" thickBot="1"/>
    <row r="45032" ht="18.75" customHeight="1" thickBot="1"/>
    <row r="45034" ht="18.75" customHeight="1" thickBot="1"/>
    <row r="45036" ht="18.75" customHeight="1" thickBot="1"/>
    <row r="45038" ht="18.75" customHeight="1" thickBot="1"/>
    <row r="45040" ht="18.75" customHeight="1" thickBot="1"/>
    <row r="45042" ht="18.75" customHeight="1" thickBot="1"/>
    <row r="45044" ht="18.75" customHeight="1" thickBot="1"/>
    <row r="45046" ht="18.75" customHeight="1" thickBot="1"/>
    <row r="45048" ht="18.75" customHeight="1" thickBot="1"/>
    <row r="45050" ht="18.75" customHeight="1" thickBot="1"/>
    <row r="45052" ht="18.75" customHeight="1" thickBot="1"/>
    <row r="45054" ht="18.75" customHeight="1" thickBot="1"/>
    <row r="45056" ht="18.75" customHeight="1" thickBot="1"/>
    <row r="45058" ht="18.75" customHeight="1" thickBot="1"/>
    <row r="45060" ht="18.75" customHeight="1" thickBot="1"/>
    <row r="45062" ht="18.75" customHeight="1" thickBot="1"/>
    <row r="45064" ht="18.75" customHeight="1" thickBot="1"/>
    <row r="45066" ht="18.75" customHeight="1" thickBot="1"/>
    <row r="45068" ht="18.75" customHeight="1" thickBot="1"/>
    <row r="45070" ht="18.75" customHeight="1" thickBot="1"/>
    <row r="45072" ht="18.75" customHeight="1" thickBot="1"/>
    <row r="45074" ht="18.75" customHeight="1" thickBot="1"/>
    <row r="45076" ht="18.75" customHeight="1" thickBot="1"/>
    <row r="45078" ht="18.75" customHeight="1" thickBot="1"/>
    <row r="45080" ht="18.75" customHeight="1" thickBot="1"/>
    <row r="45082" ht="18.75" customHeight="1" thickBot="1"/>
    <row r="45084" ht="18.75" customHeight="1" thickBot="1"/>
    <row r="45086" ht="18.75" customHeight="1" thickBot="1"/>
    <row r="45088" ht="18.75" customHeight="1" thickBot="1"/>
    <row r="45090" ht="18.75" customHeight="1" thickBot="1"/>
    <row r="45092" ht="18.75" customHeight="1" thickBot="1"/>
    <row r="45094" ht="18.75" customHeight="1" thickBot="1"/>
    <row r="45096" ht="18.75" customHeight="1" thickBot="1"/>
    <row r="45098" ht="18.75" customHeight="1" thickBot="1"/>
    <row r="45100" ht="18.75" customHeight="1" thickBot="1"/>
    <row r="45102" ht="18.75" customHeight="1" thickBot="1"/>
    <row r="45104" ht="18.75" customHeight="1" thickBot="1"/>
    <row r="45106" ht="18.75" customHeight="1" thickBot="1"/>
    <row r="45108" ht="18.75" customHeight="1" thickBot="1"/>
    <row r="45110" ht="18.75" customHeight="1" thickBot="1"/>
    <row r="45112" ht="18.75" customHeight="1" thickBot="1"/>
    <row r="45114" ht="18.75" customHeight="1" thickBot="1"/>
    <row r="45116" ht="18.75" customHeight="1" thickBot="1"/>
    <row r="45118" ht="18.75" customHeight="1" thickBot="1"/>
    <row r="45120" ht="18.75" customHeight="1" thickBot="1"/>
    <row r="45122" ht="18.75" customHeight="1" thickBot="1"/>
    <row r="45124" ht="18.75" customHeight="1" thickBot="1"/>
    <row r="45126" ht="18.75" customHeight="1" thickBot="1"/>
    <row r="45128" ht="18.75" customHeight="1" thickBot="1"/>
    <row r="45130" ht="18.75" customHeight="1" thickBot="1"/>
    <row r="45132" ht="18.75" customHeight="1" thickBot="1"/>
    <row r="45134" ht="18.75" customHeight="1" thickBot="1"/>
    <row r="45136" ht="18.75" customHeight="1" thickBot="1"/>
    <row r="45138" ht="18.75" customHeight="1" thickBot="1"/>
    <row r="45140" ht="18.75" customHeight="1" thickBot="1"/>
    <row r="45142" ht="18.75" customHeight="1" thickBot="1"/>
    <row r="45144" ht="18.75" customHeight="1" thickBot="1"/>
    <row r="45146" ht="18.75" customHeight="1" thickBot="1"/>
    <row r="45148" ht="18.75" customHeight="1" thickBot="1"/>
    <row r="45150" ht="18.75" customHeight="1" thickBot="1"/>
    <row r="45152" ht="18.75" customHeight="1" thickBot="1"/>
    <row r="45154" ht="18.75" customHeight="1" thickBot="1"/>
    <row r="45156" ht="18.75" customHeight="1" thickBot="1"/>
    <row r="45158" ht="18.75" customHeight="1" thickBot="1"/>
    <row r="45160" ht="18.75" customHeight="1" thickBot="1"/>
    <row r="45162" ht="18.75" customHeight="1" thickBot="1"/>
    <row r="45164" ht="18.75" customHeight="1" thickBot="1"/>
    <row r="45166" ht="18.75" customHeight="1" thickBot="1"/>
    <row r="45168" ht="18.75" customHeight="1" thickBot="1"/>
    <row r="45170" ht="18.75" customHeight="1" thickBot="1"/>
    <row r="45172" ht="18.75" customHeight="1" thickBot="1"/>
    <row r="45174" ht="18.75" customHeight="1" thickBot="1"/>
    <row r="45176" ht="18.75" customHeight="1" thickBot="1"/>
    <row r="45178" ht="18.75" customHeight="1" thickBot="1"/>
    <row r="45180" ht="18.75" customHeight="1" thickBot="1"/>
    <row r="45182" ht="18.75" customHeight="1" thickBot="1"/>
    <row r="45184" ht="18.75" customHeight="1" thickBot="1"/>
    <row r="45186" ht="18.75" customHeight="1" thickBot="1"/>
    <row r="45188" ht="18.75" customHeight="1" thickBot="1"/>
    <row r="45190" ht="18.75" customHeight="1" thickBot="1"/>
    <row r="45192" ht="18.75" customHeight="1" thickBot="1"/>
    <row r="45194" ht="18.75" customHeight="1" thickBot="1"/>
    <row r="45196" ht="18.75" customHeight="1" thickBot="1"/>
    <row r="45198" ht="18.75" customHeight="1" thickBot="1"/>
    <row r="45200" ht="18.75" customHeight="1" thickBot="1"/>
    <row r="45202" ht="18.75" customHeight="1" thickBot="1"/>
    <row r="45204" ht="18.75" customHeight="1" thickBot="1"/>
    <row r="45206" ht="18.75" customHeight="1" thickBot="1"/>
    <row r="45208" ht="18.75" customHeight="1" thickBot="1"/>
    <row r="45210" ht="18.75" customHeight="1" thickBot="1"/>
    <row r="45212" ht="18.75" customHeight="1" thickBot="1"/>
    <row r="45214" ht="18.75" customHeight="1" thickBot="1"/>
    <row r="45216" ht="18.75" customHeight="1" thickBot="1"/>
    <row r="45218" ht="18.75" customHeight="1" thickBot="1"/>
    <row r="45220" ht="18.75" customHeight="1" thickBot="1"/>
    <row r="45222" ht="18.75" customHeight="1" thickBot="1"/>
    <row r="45224" ht="18.75" customHeight="1" thickBot="1"/>
    <row r="45226" ht="18.75" customHeight="1" thickBot="1"/>
    <row r="45228" ht="18.75" customHeight="1" thickBot="1"/>
    <row r="45230" ht="18.75" customHeight="1" thickBot="1"/>
    <row r="45232" ht="18.75" customHeight="1" thickBot="1"/>
    <row r="45234" ht="18.75" customHeight="1" thickBot="1"/>
    <row r="45236" ht="18.75" customHeight="1" thickBot="1"/>
    <row r="45238" ht="18.75" customHeight="1" thickBot="1"/>
    <row r="45240" ht="18.75" customHeight="1" thickBot="1"/>
    <row r="45242" ht="18.75" customHeight="1" thickBot="1"/>
    <row r="45244" ht="18.75" customHeight="1" thickBot="1"/>
    <row r="45246" ht="18.75" customHeight="1" thickBot="1"/>
    <row r="45248" ht="18.75" customHeight="1" thickBot="1"/>
    <row r="45250" ht="18.75" customHeight="1" thickBot="1"/>
    <row r="45252" ht="18.75" customHeight="1" thickBot="1"/>
    <row r="45254" ht="18.75" customHeight="1" thickBot="1"/>
    <row r="45256" ht="18.75" customHeight="1" thickBot="1"/>
    <row r="45258" ht="18.75" customHeight="1" thickBot="1"/>
    <row r="45260" ht="18.75" customHeight="1" thickBot="1"/>
    <row r="45262" ht="18.75" customHeight="1" thickBot="1"/>
    <row r="45264" ht="18.75" customHeight="1" thickBot="1"/>
    <row r="45266" ht="18.75" customHeight="1" thickBot="1"/>
    <row r="45268" ht="18.75" customHeight="1" thickBot="1"/>
    <row r="45270" ht="18.75" customHeight="1" thickBot="1"/>
    <row r="45272" ht="18.75" customHeight="1" thickBot="1"/>
    <row r="45274" ht="18.75" customHeight="1" thickBot="1"/>
    <row r="45276" ht="18.75" customHeight="1" thickBot="1"/>
    <row r="45278" ht="18.75" customHeight="1" thickBot="1"/>
    <row r="45280" ht="18.75" customHeight="1" thickBot="1"/>
    <row r="45282" ht="18.75" customHeight="1" thickBot="1"/>
    <row r="45284" ht="18.75" customHeight="1" thickBot="1"/>
    <row r="45286" ht="18.75" customHeight="1" thickBot="1"/>
    <row r="45288" ht="18.75" customHeight="1" thickBot="1"/>
    <row r="45290" ht="18.75" customHeight="1" thickBot="1"/>
    <row r="45292" ht="18.75" customHeight="1" thickBot="1"/>
    <row r="45294" ht="18.75" customHeight="1" thickBot="1"/>
    <row r="45296" ht="18.75" customHeight="1" thickBot="1"/>
    <row r="45298" ht="18.75" customHeight="1" thickBot="1"/>
    <row r="45300" ht="18.75" customHeight="1" thickBot="1"/>
    <row r="45302" ht="18.75" customHeight="1" thickBot="1"/>
    <row r="45304" ht="18.75" customHeight="1" thickBot="1"/>
    <row r="45306" ht="18.75" customHeight="1" thickBot="1"/>
    <row r="45308" ht="18.75" customHeight="1" thickBot="1"/>
    <row r="45310" ht="18.75" customHeight="1" thickBot="1"/>
    <row r="45312" ht="18.75" customHeight="1" thickBot="1"/>
    <row r="45314" ht="18.75" customHeight="1" thickBot="1"/>
    <row r="45316" ht="18.75" customHeight="1" thickBot="1"/>
    <row r="45318" ht="18.75" customHeight="1" thickBot="1"/>
    <row r="45320" ht="18.75" customHeight="1" thickBot="1"/>
    <row r="45322" ht="18.75" customHeight="1" thickBot="1"/>
    <row r="45324" ht="18.75" customHeight="1" thickBot="1"/>
    <row r="45326" ht="18.75" customHeight="1" thickBot="1"/>
    <row r="45328" ht="18.75" customHeight="1" thickBot="1"/>
    <row r="45330" ht="18.75" customHeight="1" thickBot="1"/>
    <row r="45332" ht="18.75" customHeight="1" thickBot="1"/>
    <row r="45334" ht="18.75" customHeight="1" thickBot="1"/>
    <row r="45336" ht="18.75" customHeight="1" thickBot="1"/>
    <row r="45338" ht="18.75" customHeight="1" thickBot="1"/>
    <row r="45340" ht="18.75" customHeight="1" thickBot="1"/>
    <row r="45342" ht="18.75" customHeight="1" thickBot="1"/>
    <row r="45344" ht="18.75" customHeight="1" thickBot="1"/>
    <row r="45346" ht="18.75" customHeight="1" thickBot="1"/>
    <row r="45348" ht="18.75" customHeight="1" thickBot="1"/>
    <row r="45350" ht="18.75" customHeight="1" thickBot="1"/>
    <row r="45352" ht="18.75" customHeight="1" thickBot="1"/>
    <row r="45354" ht="18.75" customHeight="1" thickBot="1"/>
    <row r="45356" ht="18.75" customHeight="1" thickBot="1"/>
    <row r="45358" ht="18.75" customHeight="1" thickBot="1"/>
    <row r="45360" ht="18.75" customHeight="1" thickBot="1"/>
    <row r="45362" ht="18.75" customHeight="1" thickBot="1"/>
    <row r="45364" ht="18.75" customHeight="1" thickBot="1"/>
    <row r="45366" ht="18.75" customHeight="1" thickBot="1"/>
    <row r="45368" ht="18.75" customHeight="1" thickBot="1"/>
    <row r="45370" ht="18.75" customHeight="1" thickBot="1"/>
    <row r="45372" ht="18.75" customHeight="1" thickBot="1"/>
    <row r="45374" ht="18.75" customHeight="1" thickBot="1"/>
    <row r="45376" ht="18.75" customHeight="1" thickBot="1"/>
    <row r="45378" ht="18.75" customHeight="1" thickBot="1"/>
    <row r="45380" ht="18.75" customHeight="1" thickBot="1"/>
    <row r="45382" ht="18.75" customHeight="1" thickBot="1"/>
    <row r="45384" ht="18.75" customHeight="1" thickBot="1"/>
    <row r="45386" ht="18.75" customHeight="1" thickBot="1"/>
    <row r="45388" ht="18.75" customHeight="1" thickBot="1"/>
    <row r="45390" ht="18.75" customHeight="1" thickBot="1"/>
    <row r="45392" ht="18.75" customHeight="1" thickBot="1"/>
    <row r="45394" ht="18.75" customHeight="1" thickBot="1"/>
    <row r="45396" ht="18.75" customHeight="1" thickBot="1"/>
    <row r="45398" ht="18.75" customHeight="1" thickBot="1"/>
    <row r="45400" ht="18.75" customHeight="1" thickBot="1"/>
    <row r="45402" ht="18.75" customHeight="1" thickBot="1"/>
    <row r="45404" ht="18.75" customHeight="1" thickBot="1"/>
    <row r="45406" ht="18.75" customHeight="1" thickBot="1"/>
    <row r="45408" ht="18.75" customHeight="1" thickBot="1"/>
    <row r="45410" ht="18.75" customHeight="1" thickBot="1"/>
    <row r="45412" ht="18.75" customHeight="1" thickBot="1"/>
    <row r="45414" ht="18.75" customHeight="1" thickBot="1"/>
    <row r="45416" ht="18.75" customHeight="1" thickBot="1"/>
    <row r="45418" ht="18.75" customHeight="1" thickBot="1"/>
    <row r="45420" ht="18.75" customHeight="1" thickBot="1"/>
    <row r="45422" ht="18.75" customHeight="1" thickBot="1"/>
    <row r="45424" ht="18.75" customHeight="1" thickBot="1"/>
    <row r="45426" ht="18.75" customHeight="1" thickBot="1"/>
    <row r="45428" ht="18.75" customHeight="1" thickBot="1"/>
    <row r="45430" ht="18.75" customHeight="1" thickBot="1"/>
    <row r="45432" ht="18.75" customHeight="1" thickBot="1"/>
    <row r="45434" ht="18.75" customHeight="1" thickBot="1"/>
    <row r="45436" ht="18.75" customHeight="1" thickBot="1"/>
    <row r="45438" ht="18.75" customHeight="1" thickBot="1"/>
    <row r="45440" ht="18.75" customHeight="1" thickBot="1"/>
    <row r="45442" ht="18.75" customHeight="1" thickBot="1"/>
    <row r="45444" ht="18.75" customHeight="1" thickBot="1"/>
    <row r="45446" ht="18.75" customHeight="1" thickBot="1"/>
    <row r="45448" ht="18.75" customHeight="1" thickBot="1"/>
    <row r="45450" ht="18.75" customHeight="1" thickBot="1"/>
    <row r="45452" ht="18.75" customHeight="1" thickBot="1"/>
    <row r="45454" ht="18.75" customHeight="1" thickBot="1"/>
    <row r="45456" ht="18.75" customHeight="1" thickBot="1"/>
    <row r="45458" ht="18.75" customHeight="1" thickBot="1"/>
    <row r="45460" ht="18.75" customHeight="1" thickBot="1"/>
    <row r="45462" ht="18.75" customHeight="1" thickBot="1"/>
    <row r="45464" ht="18.75" customHeight="1" thickBot="1"/>
    <row r="45466" ht="18.75" customHeight="1" thickBot="1"/>
    <row r="45468" ht="18.75" customHeight="1" thickBot="1"/>
    <row r="45470" ht="18.75" customHeight="1" thickBot="1"/>
    <row r="45472" ht="18.75" customHeight="1" thickBot="1"/>
    <row r="45474" ht="18.75" customHeight="1" thickBot="1"/>
    <row r="45476" ht="18.75" customHeight="1" thickBot="1"/>
    <row r="45478" ht="18.75" customHeight="1" thickBot="1"/>
    <row r="45480" ht="18.75" customHeight="1" thickBot="1"/>
    <row r="45482" ht="18.75" customHeight="1" thickBot="1"/>
    <row r="45484" ht="18.75" customHeight="1" thickBot="1"/>
    <row r="45486" ht="18.75" customHeight="1" thickBot="1"/>
    <row r="45488" ht="18.75" customHeight="1" thickBot="1"/>
    <row r="45490" ht="18.75" customHeight="1" thickBot="1"/>
    <row r="45492" ht="18.75" customHeight="1" thickBot="1"/>
    <row r="45494" ht="18.75" customHeight="1" thickBot="1"/>
    <row r="45496" ht="18.75" customHeight="1" thickBot="1"/>
    <row r="45498" ht="18.75" customHeight="1" thickBot="1"/>
    <row r="45500" ht="18.75" customHeight="1" thickBot="1"/>
    <row r="45502" ht="18.75" customHeight="1" thickBot="1"/>
    <row r="45504" ht="18.75" customHeight="1" thickBot="1"/>
    <row r="45506" ht="18.75" customHeight="1" thickBot="1"/>
    <row r="45508" ht="18.75" customHeight="1" thickBot="1"/>
    <row r="45510" ht="18.75" customHeight="1" thickBot="1"/>
    <row r="45512" ht="18.75" customHeight="1" thickBot="1"/>
    <row r="45514" ht="18.75" customHeight="1" thickBot="1"/>
    <row r="45516" ht="18.75" customHeight="1" thickBot="1"/>
    <row r="45518" ht="18.75" customHeight="1" thickBot="1"/>
    <row r="45520" ht="18.75" customHeight="1" thickBot="1"/>
    <row r="45522" ht="18.75" customHeight="1" thickBot="1"/>
    <row r="45524" ht="18.75" customHeight="1" thickBot="1"/>
    <row r="45526" ht="18.75" customHeight="1" thickBot="1"/>
    <row r="45528" ht="18.75" customHeight="1" thickBot="1"/>
    <row r="45530" ht="18.75" customHeight="1" thickBot="1"/>
    <row r="45532" ht="18.75" customHeight="1" thickBot="1"/>
    <row r="45534" ht="18.75" customHeight="1" thickBot="1"/>
    <row r="45536" ht="18.75" customHeight="1" thickBot="1"/>
    <row r="45538" ht="18.75" customHeight="1" thickBot="1"/>
    <row r="45540" ht="18.75" customHeight="1" thickBot="1"/>
    <row r="45542" ht="18.75" customHeight="1" thickBot="1"/>
    <row r="45544" ht="18.75" customHeight="1" thickBot="1"/>
    <row r="45546" ht="18.75" customHeight="1" thickBot="1"/>
    <row r="45548" ht="18.75" customHeight="1" thickBot="1"/>
    <row r="45550" ht="18.75" customHeight="1" thickBot="1"/>
    <row r="45552" ht="18.75" customHeight="1" thickBot="1"/>
    <row r="45554" ht="18.75" customHeight="1" thickBot="1"/>
    <row r="45556" ht="18.75" customHeight="1" thickBot="1"/>
    <row r="45558" ht="18.75" customHeight="1" thickBot="1"/>
    <row r="45560" ht="18.75" customHeight="1" thickBot="1"/>
    <row r="45562" ht="18.75" customHeight="1" thickBot="1"/>
    <row r="45564" ht="18.75" customHeight="1" thickBot="1"/>
    <row r="45566" ht="18.75" customHeight="1" thickBot="1"/>
    <row r="45568" ht="18.75" customHeight="1" thickBot="1"/>
    <row r="45570" ht="18.75" customHeight="1" thickBot="1"/>
    <row r="45572" ht="18.75" customHeight="1" thickBot="1"/>
    <row r="45574" ht="18.75" customHeight="1" thickBot="1"/>
    <row r="45576" ht="18.75" customHeight="1" thickBot="1"/>
    <row r="45578" ht="18.75" customHeight="1" thickBot="1"/>
    <row r="45580" ht="18.75" customHeight="1" thickBot="1"/>
    <row r="45582" ht="18.75" customHeight="1" thickBot="1"/>
    <row r="45584" ht="18.75" customHeight="1" thickBot="1"/>
    <row r="45586" ht="18.75" customHeight="1" thickBot="1"/>
    <row r="45588" ht="18.75" customHeight="1" thickBot="1"/>
    <row r="45590" ht="18.75" customHeight="1" thickBot="1"/>
    <row r="45592" ht="18.75" customHeight="1" thickBot="1"/>
    <row r="45594" ht="18.75" customHeight="1" thickBot="1"/>
    <row r="45596" ht="18.75" customHeight="1" thickBot="1"/>
    <row r="45598" ht="18.75" customHeight="1" thickBot="1"/>
    <row r="45600" ht="18.75" customHeight="1" thickBot="1"/>
    <row r="45602" ht="18.75" customHeight="1" thickBot="1"/>
    <row r="45604" ht="18.75" customHeight="1" thickBot="1"/>
    <row r="45606" ht="18.75" customHeight="1" thickBot="1"/>
    <row r="45608" ht="18.75" customHeight="1" thickBot="1"/>
    <row r="45610" ht="18.75" customHeight="1" thickBot="1"/>
    <row r="45612" ht="18.75" customHeight="1" thickBot="1"/>
    <row r="45614" ht="18.75" customHeight="1" thickBot="1"/>
    <row r="45616" ht="18.75" customHeight="1" thickBot="1"/>
    <row r="45618" ht="18.75" customHeight="1" thickBot="1"/>
    <row r="45620" ht="18.75" customHeight="1" thickBot="1"/>
    <row r="45622" ht="18.75" customHeight="1" thickBot="1"/>
    <row r="45624" ht="18.75" customHeight="1" thickBot="1"/>
    <row r="45626" ht="18.75" customHeight="1" thickBot="1"/>
    <row r="45628" ht="18.75" customHeight="1" thickBot="1"/>
    <row r="45630" ht="18.75" customHeight="1" thickBot="1"/>
    <row r="45632" ht="18.75" customHeight="1" thickBot="1"/>
    <row r="45634" ht="18.75" customHeight="1" thickBot="1"/>
    <row r="45636" ht="18.75" customHeight="1" thickBot="1"/>
    <row r="45638" ht="18.75" customHeight="1" thickBot="1"/>
    <row r="45640" ht="18.75" customHeight="1" thickBot="1"/>
    <row r="45642" ht="18.75" customHeight="1" thickBot="1"/>
    <row r="45644" ht="18.75" customHeight="1" thickBot="1"/>
    <row r="45646" ht="18.75" customHeight="1" thickBot="1"/>
    <row r="45648" ht="18.75" customHeight="1" thickBot="1"/>
    <row r="45650" ht="18.75" customHeight="1" thickBot="1"/>
    <row r="45652" ht="18.75" customHeight="1" thickBot="1"/>
    <row r="45654" ht="18.75" customHeight="1" thickBot="1"/>
    <row r="45656" ht="18.75" customHeight="1" thickBot="1"/>
    <row r="45658" ht="18.75" customHeight="1" thickBot="1"/>
    <row r="45660" ht="18.75" customHeight="1" thickBot="1"/>
    <row r="45662" ht="18.75" customHeight="1" thickBot="1"/>
    <row r="45664" ht="18.75" customHeight="1" thickBot="1"/>
    <row r="45666" ht="18.75" customHeight="1" thickBot="1"/>
    <row r="45668" ht="18.75" customHeight="1" thickBot="1"/>
    <row r="45670" ht="18.75" customHeight="1" thickBot="1"/>
    <row r="45672" ht="18.75" customHeight="1" thickBot="1"/>
    <row r="45674" ht="18.75" customHeight="1" thickBot="1"/>
    <row r="45676" ht="18.75" customHeight="1" thickBot="1"/>
    <row r="45678" ht="18.75" customHeight="1" thickBot="1"/>
    <row r="45680" ht="18.75" customHeight="1" thickBot="1"/>
    <row r="45682" ht="18.75" customHeight="1" thickBot="1"/>
    <row r="45684" ht="18.75" customHeight="1" thickBot="1"/>
    <row r="45686" ht="18.75" customHeight="1" thickBot="1"/>
    <row r="45688" ht="18.75" customHeight="1" thickBot="1"/>
    <row r="45690" ht="18.75" customHeight="1" thickBot="1"/>
    <row r="45692" ht="18.75" customHeight="1" thickBot="1"/>
    <row r="45694" ht="18.75" customHeight="1" thickBot="1"/>
    <row r="45696" ht="18.75" customHeight="1" thickBot="1"/>
    <row r="45698" ht="18.75" customHeight="1" thickBot="1"/>
    <row r="45700" ht="18.75" customHeight="1" thickBot="1"/>
    <row r="45702" ht="18.75" customHeight="1" thickBot="1"/>
    <row r="45704" ht="18.75" customHeight="1" thickBot="1"/>
    <row r="45706" ht="18.75" customHeight="1" thickBot="1"/>
    <row r="45708" ht="18.75" customHeight="1" thickBot="1"/>
    <row r="45710" ht="18.75" customHeight="1" thickBot="1"/>
    <row r="45712" ht="18.75" customHeight="1" thickBot="1"/>
    <row r="45714" ht="18.75" customHeight="1" thickBot="1"/>
    <row r="45716" ht="18.75" customHeight="1" thickBot="1"/>
    <row r="45718" ht="18.75" customHeight="1" thickBot="1"/>
    <row r="45720" ht="18.75" customHeight="1" thickBot="1"/>
    <row r="45722" ht="18.75" customHeight="1" thickBot="1"/>
    <row r="45724" ht="18.75" customHeight="1" thickBot="1"/>
    <row r="45726" ht="18.75" customHeight="1" thickBot="1"/>
    <row r="45728" ht="18.75" customHeight="1" thickBot="1"/>
    <row r="45730" ht="18.75" customHeight="1" thickBot="1"/>
    <row r="45732" ht="18.75" customHeight="1" thickBot="1"/>
    <row r="45734" ht="18.75" customHeight="1" thickBot="1"/>
    <row r="45736" ht="18.75" customHeight="1" thickBot="1"/>
    <row r="45738" ht="18.75" customHeight="1" thickBot="1"/>
    <row r="45740" ht="18.75" customHeight="1" thickBot="1"/>
    <row r="45742" ht="18.75" customHeight="1" thickBot="1"/>
    <row r="45744" ht="18.75" customHeight="1" thickBot="1"/>
    <row r="45746" ht="18.75" customHeight="1" thickBot="1"/>
    <row r="45748" ht="18.75" customHeight="1" thickBot="1"/>
    <row r="45750" ht="18.75" customHeight="1" thickBot="1"/>
    <row r="45752" ht="18.75" customHeight="1" thickBot="1"/>
    <row r="45754" ht="18.75" customHeight="1" thickBot="1"/>
    <row r="45756" ht="18.75" customHeight="1" thickBot="1"/>
    <row r="45758" ht="18.75" customHeight="1" thickBot="1"/>
    <row r="45760" ht="18.75" customHeight="1" thickBot="1"/>
    <row r="45762" ht="18.75" customHeight="1" thickBot="1"/>
    <row r="45764" ht="18.75" customHeight="1" thickBot="1"/>
    <row r="45766" ht="18.75" customHeight="1" thickBot="1"/>
    <row r="45768" ht="18.75" customHeight="1" thickBot="1"/>
    <row r="45770" ht="18.75" customHeight="1" thickBot="1"/>
    <row r="45772" ht="18.75" customHeight="1" thickBot="1"/>
    <row r="45774" ht="18.75" customHeight="1" thickBot="1"/>
    <row r="45776" ht="18.75" customHeight="1" thickBot="1"/>
    <row r="45778" ht="18.75" customHeight="1" thickBot="1"/>
    <row r="45780" ht="18.75" customHeight="1" thickBot="1"/>
    <row r="45782" ht="18.75" customHeight="1" thickBot="1"/>
    <row r="45784" ht="18.75" customHeight="1" thickBot="1"/>
    <row r="45786" ht="18.75" customHeight="1" thickBot="1"/>
    <row r="45788" ht="18.75" customHeight="1" thickBot="1"/>
    <row r="45790" ht="18.75" customHeight="1" thickBot="1"/>
    <row r="45792" ht="18.75" customHeight="1" thickBot="1"/>
    <row r="45794" ht="18.75" customHeight="1" thickBot="1"/>
    <row r="45796" ht="18.75" customHeight="1" thickBot="1"/>
    <row r="45798" ht="18.75" customHeight="1" thickBot="1"/>
    <row r="45800" ht="18.75" customHeight="1" thickBot="1"/>
    <row r="45802" ht="18.75" customHeight="1" thickBot="1"/>
    <row r="45804" ht="18.75" customHeight="1" thickBot="1"/>
    <row r="45806" ht="18.75" customHeight="1" thickBot="1"/>
    <row r="45808" ht="18.75" customHeight="1" thickBot="1"/>
    <row r="45810" ht="18.75" customHeight="1" thickBot="1"/>
    <row r="45812" ht="18.75" customHeight="1" thickBot="1"/>
    <row r="45814" ht="18.75" customHeight="1" thickBot="1"/>
    <row r="45816" ht="18.75" customHeight="1" thickBot="1"/>
    <row r="45818" ht="18.75" customHeight="1" thickBot="1"/>
    <row r="45820" ht="18.75" customHeight="1" thickBot="1"/>
    <row r="45822" ht="18.75" customHeight="1" thickBot="1"/>
    <row r="45824" ht="18.75" customHeight="1" thickBot="1"/>
    <row r="45826" ht="18.75" customHeight="1" thickBot="1"/>
    <row r="45828" ht="18.75" customHeight="1" thickBot="1"/>
    <row r="45830" ht="18.75" customHeight="1" thickBot="1"/>
    <row r="45832" ht="18.75" customHeight="1" thickBot="1"/>
    <row r="45834" ht="18.75" customHeight="1" thickBot="1"/>
    <row r="45836" ht="18.75" customHeight="1" thickBot="1"/>
    <row r="45838" ht="18.75" customHeight="1" thickBot="1"/>
    <row r="45840" ht="18.75" customHeight="1" thickBot="1"/>
    <row r="45842" ht="18.75" customHeight="1" thickBot="1"/>
    <row r="45844" ht="18.75" customHeight="1" thickBot="1"/>
    <row r="45846" ht="18.75" customHeight="1" thickBot="1"/>
    <row r="45848" ht="18.75" customHeight="1" thickBot="1"/>
    <row r="45850" ht="18.75" customHeight="1" thickBot="1"/>
    <row r="45852" ht="18.75" customHeight="1" thickBot="1"/>
    <row r="45854" ht="18.75" customHeight="1" thickBot="1"/>
    <row r="45856" ht="18.75" customHeight="1" thickBot="1"/>
    <row r="45858" ht="18.75" customHeight="1" thickBot="1"/>
    <row r="45860" ht="18.75" customHeight="1" thickBot="1"/>
    <row r="45862" ht="18.75" customHeight="1" thickBot="1"/>
    <row r="45864" ht="18.75" customHeight="1" thickBot="1"/>
    <row r="45866" ht="18.75" customHeight="1" thickBot="1"/>
    <row r="45868" ht="18.75" customHeight="1" thickBot="1"/>
    <row r="45870" ht="18.75" customHeight="1" thickBot="1"/>
    <row r="45872" ht="18.75" customHeight="1" thickBot="1"/>
    <row r="45874" ht="18.75" customHeight="1" thickBot="1"/>
    <row r="45876" ht="18.75" customHeight="1" thickBot="1"/>
    <row r="45878" ht="18.75" customHeight="1" thickBot="1"/>
    <row r="45880" ht="18.75" customHeight="1" thickBot="1"/>
    <row r="45882" ht="18.75" customHeight="1" thickBot="1"/>
    <row r="45884" ht="18.75" customHeight="1" thickBot="1"/>
    <row r="45886" ht="18.75" customHeight="1" thickBot="1"/>
    <row r="45888" ht="18.75" customHeight="1" thickBot="1"/>
    <row r="45890" ht="18.75" customHeight="1" thickBot="1"/>
    <row r="45892" ht="18.75" customHeight="1" thickBot="1"/>
    <row r="45894" ht="18.75" customHeight="1" thickBot="1"/>
    <row r="45896" ht="18.75" customHeight="1" thickBot="1"/>
    <row r="45898" ht="18.75" customHeight="1" thickBot="1"/>
    <row r="45900" ht="18.75" customHeight="1" thickBot="1"/>
    <row r="45902" ht="18.75" customHeight="1" thickBot="1"/>
    <row r="45904" ht="18.75" customHeight="1" thickBot="1"/>
    <row r="45906" ht="18.75" customHeight="1" thickBot="1"/>
    <row r="45908" ht="18.75" customHeight="1" thickBot="1"/>
    <row r="45910" ht="18.75" customHeight="1" thickBot="1"/>
    <row r="45912" ht="18.75" customHeight="1" thickBot="1"/>
    <row r="45914" ht="18.75" customHeight="1" thickBot="1"/>
    <row r="45916" ht="18.75" customHeight="1" thickBot="1"/>
    <row r="45918" ht="18.75" customHeight="1" thickBot="1"/>
    <row r="45920" ht="18.75" customHeight="1" thickBot="1"/>
    <row r="45922" ht="18.75" customHeight="1" thickBot="1"/>
    <row r="45924" ht="18.75" customHeight="1" thickBot="1"/>
    <row r="45926" ht="18.75" customHeight="1" thickBot="1"/>
    <row r="45928" ht="18.75" customHeight="1" thickBot="1"/>
    <row r="45930" ht="18.75" customHeight="1" thickBot="1"/>
    <row r="45932" ht="18.75" customHeight="1" thickBot="1"/>
    <row r="45934" ht="18.75" customHeight="1" thickBot="1"/>
    <row r="45936" ht="18.75" customHeight="1" thickBot="1"/>
    <row r="45938" ht="18.75" customHeight="1" thickBot="1"/>
    <row r="45940" ht="18.75" customHeight="1" thickBot="1"/>
    <row r="45942" ht="18.75" customHeight="1" thickBot="1"/>
    <row r="45944" ht="18.75" customHeight="1" thickBot="1"/>
    <row r="45946" ht="18.75" customHeight="1" thickBot="1"/>
    <row r="45948" ht="18.75" customHeight="1" thickBot="1"/>
    <row r="45950" ht="18.75" customHeight="1" thickBot="1"/>
    <row r="45952" ht="18.75" customHeight="1" thickBot="1"/>
    <row r="45954" ht="18.75" customHeight="1" thickBot="1"/>
    <row r="45956" ht="18.75" customHeight="1" thickBot="1"/>
    <row r="45958" ht="18.75" customHeight="1" thickBot="1"/>
    <row r="45960" ht="18.75" customHeight="1" thickBot="1"/>
    <row r="45962" ht="18.75" customHeight="1" thickBot="1"/>
    <row r="45964" ht="18.75" customHeight="1" thickBot="1"/>
    <row r="45966" ht="18.75" customHeight="1" thickBot="1"/>
    <row r="45968" ht="18.75" customHeight="1" thickBot="1"/>
    <row r="45970" ht="18.75" customHeight="1" thickBot="1"/>
    <row r="45972" ht="18.75" customHeight="1" thickBot="1"/>
    <row r="45974" ht="18.75" customHeight="1" thickBot="1"/>
    <row r="45976" ht="18.75" customHeight="1" thickBot="1"/>
    <row r="45978" ht="18.75" customHeight="1" thickBot="1"/>
    <row r="45980" ht="18.75" customHeight="1" thickBot="1"/>
    <row r="45982" ht="18.75" customHeight="1" thickBot="1"/>
    <row r="45984" ht="18.75" customHeight="1" thickBot="1"/>
    <row r="45986" ht="18.75" customHeight="1" thickBot="1"/>
    <row r="45988" ht="18.75" customHeight="1" thickBot="1"/>
    <row r="45990" ht="18.75" customHeight="1" thickBot="1"/>
    <row r="45992" ht="18.75" customHeight="1" thickBot="1"/>
    <row r="45994" ht="18.75" customHeight="1" thickBot="1"/>
    <row r="45996" ht="18.75" customHeight="1" thickBot="1"/>
    <row r="45998" ht="18.75" customHeight="1" thickBot="1"/>
    <row r="46000" ht="18.75" customHeight="1" thickBot="1"/>
    <row r="46002" ht="18.75" customHeight="1" thickBot="1"/>
    <row r="46004" ht="18.75" customHeight="1" thickBot="1"/>
    <row r="46006" ht="18.75" customHeight="1" thickBot="1"/>
    <row r="46008" ht="18.75" customHeight="1" thickBot="1"/>
    <row r="46010" ht="18.75" customHeight="1" thickBot="1"/>
    <row r="46012" ht="18.75" customHeight="1" thickBot="1"/>
    <row r="46014" ht="18.75" customHeight="1" thickBot="1"/>
    <row r="46016" ht="18.75" customHeight="1" thickBot="1"/>
    <row r="46018" ht="18.75" customHeight="1" thickBot="1"/>
    <row r="46020" ht="18.75" customHeight="1" thickBot="1"/>
    <row r="46022" ht="18.75" customHeight="1" thickBot="1"/>
    <row r="46024" ht="18.75" customHeight="1" thickBot="1"/>
    <row r="46026" ht="18.75" customHeight="1" thickBot="1"/>
    <row r="46028" ht="18.75" customHeight="1" thickBot="1"/>
    <row r="46030" ht="18.75" customHeight="1" thickBot="1"/>
    <row r="46032" ht="18.75" customHeight="1" thickBot="1"/>
    <row r="46034" ht="18.75" customHeight="1" thickBot="1"/>
    <row r="46036" ht="18.75" customHeight="1" thickBot="1"/>
    <row r="46038" ht="18.75" customHeight="1" thickBot="1"/>
    <row r="46040" ht="18.75" customHeight="1" thickBot="1"/>
    <row r="46042" ht="18.75" customHeight="1" thickBot="1"/>
    <row r="46044" ht="18.75" customHeight="1" thickBot="1"/>
    <row r="46046" ht="18.75" customHeight="1" thickBot="1"/>
    <row r="46048" ht="18.75" customHeight="1" thickBot="1"/>
    <row r="46050" ht="18.75" customHeight="1" thickBot="1"/>
    <row r="46052" ht="18.75" customHeight="1" thickBot="1"/>
    <row r="46054" ht="18.75" customHeight="1" thickBot="1"/>
    <row r="46056" ht="18.75" customHeight="1" thickBot="1"/>
    <row r="46058" ht="18.75" customHeight="1" thickBot="1"/>
    <row r="46060" ht="18.75" customHeight="1" thickBot="1"/>
    <row r="46062" ht="18.75" customHeight="1" thickBot="1"/>
    <row r="46064" ht="18.75" customHeight="1" thickBot="1"/>
    <row r="46066" ht="18.75" customHeight="1" thickBot="1"/>
    <row r="46068" ht="18.75" customHeight="1" thickBot="1"/>
    <row r="46070" ht="18.75" customHeight="1" thickBot="1"/>
    <row r="46072" ht="18.75" customHeight="1" thickBot="1"/>
    <row r="46074" ht="18.75" customHeight="1" thickBot="1"/>
    <row r="46076" ht="18.75" customHeight="1" thickBot="1"/>
    <row r="46078" ht="18.75" customHeight="1" thickBot="1"/>
    <row r="46080" ht="18.75" customHeight="1" thickBot="1"/>
    <row r="46082" ht="18.75" customHeight="1" thickBot="1"/>
    <row r="46084" ht="18.75" customHeight="1" thickBot="1"/>
    <row r="46086" ht="18.75" customHeight="1" thickBot="1"/>
    <row r="46088" ht="18.75" customHeight="1" thickBot="1"/>
    <row r="46090" ht="18.75" customHeight="1" thickBot="1"/>
    <row r="46092" ht="18.75" customHeight="1" thickBot="1"/>
    <row r="46094" ht="18.75" customHeight="1" thickBot="1"/>
    <row r="46096" ht="18.75" customHeight="1" thickBot="1"/>
    <row r="46098" ht="18.75" customHeight="1" thickBot="1"/>
    <row r="46100" ht="18.75" customHeight="1" thickBot="1"/>
    <row r="46102" ht="18.75" customHeight="1" thickBot="1"/>
    <row r="46104" ht="18.75" customHeight="1" thickBot="1"/>
    <row r="46106" ht="18.75" customHeight="1" thickBot="1"/>
    <row r="46108" ht="18.75" customHeight="1" thickBot="1"/>
    <row r="46110" ht="18.75" customHeight="1" thickBot="1"/>
    <row r="46112" ht="18.75" customHeight="1" thickBot="1"/>
    <row r="46114" ht="18.75" customHeight="1" thickBot="1"/>
    <row r="46116" ht="18.75" customHeight="1" thickBot="1"/>
    <row r="46118" ht="18.75" customHeight="1" thickBot="1"/>
    <row r="46120" ht="18.75" customHeight="1" thickBot="1"/>
    <row r="46122" ht="18.75" customHeight="1" thickBot="1"/>
    <row r="46124" ht="18.75" customHeight="1" thickBot="1"/>
    <row r="46126" ht="18.75" customHeight="1" thickBot="1"/>
    <row r="46128" ht="18.75" customHeight="1" thickBot="1"/>
    <row r="46130" ht="18.75" customHeight="1" thickBot="1"/>
    <row r="46132" ht="18.75" customHeight="1" thickBot="1"/>
    <row r="46134" ht="18.75" customHeight="1" thickBot="1"/>
    <row r="46136" ht="18.75" customHeight="1" thickBot="1"/>
    <row r="46138" ht="18.75" customHeight="1" thickBot="1"/>
    <row r="46140" ht="18.75" customHeight="1" thickBot="1"/>
    <row r="46142" ht="18.75" customHeight="1" thickBot="1"/>
    <row r="46144" ht="18.75" customHeight="1" thickBot="1"/>
    <row r="46146" ht="18.75" customHeight="1" thickBot="1"/>
    <row r="46148" ht="18.75" customHeight="1" thickBot="1"/>
    <row r="46150" ht="18.75" customHeight="1" thickBot="1"/>
    <row r="46152" ht="18.75" customHeight="1" thickBot="1"/>
    <row r="46154" ht="18.75" customHeight="1" thickBot="1"/>
    <row r="46156" ht="18.75" customHeight="1" thickBot="1"/>
    <row r="46158" ht="18.75" customHeight="1" thickBot="1"/>
    <row r="46160" ht="18.75" customHeight="1" thickBot="1"/>
    <row r="46162" ht="18.75" customHeight="1" thickBot="1"/>
    <row r="46164" ht="18.75" customHeight="1" thickBot="1"/>
    <row r="46166" ht="18.75" customHeight="1" thickBot="1"/>
    <row r="46168" ht="18.75" customHeight="1" thickBot="1"/>
    <row r="46170" ht="18.75" customHeight="1" thickBot="1"/>
    <row r="46172" ht="18.75" customHeight="1" thickBot="1"/>
    <row r="46174" ht="18.75" customHeight="1" thickBot="1"/>
    <row r="46176" ht="18.75" customHeight="1" thickBot="1"/>
    <row r="46178" ht="18.75" customHeight="1" thickBot="1"/>
    <row r="46180" ht="18.75" customHeight="1" thickBot="1"/>
    <row r="46182" ht="18.75" customHeight="1" thickBot="1"/>
    <row r="46184" ht="18.75" customHeight="1" thickBot="1"/>
    <row r="46186" ht="18.75" customHeight="1" thickBot="1"/>
    <row r="46188" ht="18.75" customHeight="1" thickBot="1"/>
    <row r="46190" ht="18.75" customHeight="1" thickBot="1"/>
    <row r="46192" ht="18.75" customHeight="1" thickBot="1"/>
    <row r="46194" ht="18.75" customHeight="1" thickBot="1"/>
    <row r="46196" ht="18.75" customHeight="1" thickBot="1"/>
    <row r="46198" ht="18.75" customHeight="1" thickBot="1"/>
    <row r="46200" ht="18.75" customHeight="1" thickBot="1"/>
    <row r="46202" ht="18.75" customHeight="1" thickBot="1"/>
    <row r="46204" ht="18.75" customHeight="1" thickBot="1"/>
    <row r="46206" ht="18.75" customHeight="1" thickBot="1"/>
    <row r="46208" ht="18.75" customHeight="1" thickBot="1"/>
    <row r="46210" ht="18.75" customHeight="1" thickBot="1"/>
    <row r="46212" ht="18.75" customHeight="1" thickBot="1"/>
    <row r="46214" ht="18.75" customHeight="1" thickBot="1"/>
    <row r="46216" ht="18.75" customHeight="1" thickBot="1"/>
    <row r="46218" ht="18.75" customHeight="1" thickBot="1"/>
    <row r="46220" ht="18.75" customHeight="1" thickBot="1"/>
    <row r="46222" ht="18.75" customHeight="1" thickBot="1"/>
    <row r="46224" ht="18.75" customHeight="1" thickBot="1"/>
    <row r="46226" ht="18.75" customHeight="1" thickBot="1"/>
    <row r="46228" ht="18.75" customHeight="1" thickBot="1"/>
    <row r="46230" ht="18.75" customHeight="1" thickBot="1"/>
    <row r="46232" ht="18.75" customHeight="1" thickBot="1"/>
    <row r="46234" ht="18.75" customHeight="1" thickBot="1"/>
    <row r="46236" ht="18.75" customHeight="1" thickBot="1"/>
    <row r="46238" ht="18.75" customHeight="1" thickBot="1"/>
    <row r="46240" ht="18.75" customHeight="1" thickBot="1"/>
    <row r="46242" ht="18.75" customHeight="1" thickBot="1"/>
    <row r="46244" ht="18.75" customHeight="1" thickBot="1"/>
    <row r="46246" ht="18.75" customHeight="1" thickBot="1"/>
    <row r="46248" ht="18.75" customHeight="1" thickBot="1"/>
    <row r="46250" ht="18.75" customHeight="1" thickBot="1"/>
    <row r="46252" ht="18.75" customHeight="1" thickBot="1"/>
    <row r="46254" ht="18.75" customHeight="1" thickBot="1"/>
    <row r="46256" ht="18.75" customHeight="1" thickBot="1"/>
    <row r="46258" ht="18.75" customHeight="1" thickBot="1"/>
    <row r="46260" ht="18.75" customHeight="1" thickBot="1"/>
    <row r="46262" ht="18.75" customHeight="1" thickBot="1"/>
    <row r="46264" ht="18.75" customHeight="1" thickBot="1"/>
    <row r="46266" ht="18.75" customHeight="1" thickBot="1"/>
    <row r="46268" ht="18.75" customHeight="1" thickBot="1"/>
    <row r="46270" ht="18.75" customHeight="1" thickBot="1"/>
    <row r="46272" ht="18.75" customHeight="1" thickBot="1"/>
    <row r="46274" ht="18.75" customHeight="1" thickBot="1"/>
    <row r="46276" ht="18.75" customHeight="1" thickBot="1"/>
    <row r="46278" ht="18.75" customHeight="1" thickBot="1"/>
    <row r="46280" ht="18.75" customHeight="1" thickBot="1"/>
    <row r="46282" ht="18.75" customHeight="1" thickBot="1"/>
    <row r="46284" ht="18.75" customHeight="1" thickBot="1"/>
    <row r="46286" ht="18.75" customHeight="1" thickBot="1"/>
    <row r="46288" ht="18.75" customHeight="1" thickBot="1"/>
    <row r="46290" ht="18.75" customHeight="1" thickBot="1"/>
    <row r="46292" ht="18.75" customHeight="1" thickBot="1"/>
    <row r="46294" ht="18.75" customHeight="1" thickBot="1"/>
    <row r="46296" ht="18.75" customHeight="1" thickBot="1"/>
    <row r="46298" ht="18.75" customHeight="1" thickBot="1"/>
    <row r="46300" ht="18.75" customHeight="1" thickBot="1"/>
    <row r="46302" ht="18.75" customHeight="1" thickBot="1"/>
    <row r="46304" ht="18.75" customHeight="1" thickBot="1"/>
    <row r="46306" ht="18.75" customHeight="1" thickBot="1"/>
    <row r="46308" ht="18.75" customHeight="1" thickBot="1"/>
    <row r="46310" ht="18.75" customHeight="1" thickBot="1"/>
    <row r="46312" ht="18.75" customHeight="1" thickBot="1"/>
    <row r="46314" ht="18.75" customHeight="1" thickBot="1"/>
    <row r="46316" ht="18.75" customHeight="1" thickBot="1"/>
    <row r="46318" ht="18.75" customHeight="1" thickBot="1"/>
    <row r="46320" ht="18.75" customHeight="1" thickBot="1"/>
    <row r="46322" ht="18.75" customHeight="1" thickBot="1"/>
    <row r="46324" ht="18.75" customHeight="1" thickBot="1"/>
    <row r="46326" ht="18.75" customHeight="1" thickBot="1"/>
    <row r="46328" ht="18.75" customHeight="1" thickBot="1"/>
    <row r="46330" ht="18.75" customHeight="1" thickBot="1"/>
    <row r="46332" ht="18.75" customHeight="1" thickBot="1"/>
    <row r="46334" ht="18.75" customHeight="1" thickBot="1"/>
    <row r="46336" ht="18.75" customHeight="1" thickBot="1"/>
    <row r="46338" ht="18.75" customHeight="1" thickBot="1"/>
    <row r="46340" ht="18.75" customHeight="1" thickBot="1"/>
    <row r="46342" ht="18.75" customHeight="1" thickBot="1"/>
    <row r="46344" ht="18.75" customHeight="1" thickBot="1"/>
    <row r="46346" ht="18.75" customHeight="1" thickBot="1"/>
    <row r="46348" ht="18.75" customHeight="1" thickBot="1"/>
    <row r="46350" ht="18.75" customHeight="1" thickBot="1"/>
    <row r="46352" ht="18.75" customHeight="1" thickBot="1"/>
    <row r="46354" ht="18.75" customHeight="1" thickBot="1"/>
    <row r="46356" ht="18.75" customHeight="1" thickBot="1"/>
    <row r="46358" ht="18.75" customHeight="1" thickBot="1"/>
    <row r="46360" ht="18.75" customHeight="1" thickBot="1"/>
    <row r="46362" ht="18.75" customHeight="1" thickBot="1"/>
    <row r="46364" ht="18.75" customHeight="1" thickBot="1"/>
    <row r="46366" ht="18.75" customHeight="1" thickBot="1"/>
    <row r="46368" ht="18.75" customHeight="1" thickBot="1"/>
    <row r="46370" ht="18.75" customHeight="1" thickBot="1"/>
    <row r="46372" ht="18.75" customHeight="1" thickBot="1"/>
    <row r="46374" ht="18.75" customHeight="1" thickBot="1"/>
    <row r="46376" ht="18.75" customHeight="1" thickBot="1"/>
    <row r="46378" ht="18.75" customHeight="1" thickBot="1"/>
    <row r="46380" ht="18.75" customHeight="1" thickBot="1"/>
    <row r="46382" ht="18.75" customHeight="1" thickBot="1"/>
    <row r="46384" ht="18.75" customHeight="1" thickBot="1"/>
    <row r="46386" ht="18.75" customHeight="1" thickBot="1"/>
    <row r="46388" ht="18.75" customHeight="1" thickBot="1"/>
    <row r="46390" ht="18.75" customHeight="1" thickBot="1"/>
    <row r="46392" ht="18.75" customHeight="1" thickBot="1"/>
    <row r="46394" ht="18.75" customHeight="1" thickBot="1"/>
    <row r="46396" ht="18.75" customHeight="1" thickBot="1"/>
    <row r="46398" ht="18.75" customHeight="1" thickBot="1"/>
    <row r="46400" ht="18.75" customHeight="1" thickBot="1"/>
    <row r="46402" ht="18.75" customHeight="1" thickBot="1"/>
    <row r="46404" ht="18.75" customHeight="1" thickBot="1"/>
    <row r="46406" ht="18.75" customHeight="1" thickBot="1"/>
    <row r="46408" ht="18.75" customHeight="1" thickBot="1"/>
    <row r="46410" ht="18.75" customHeight="1" thickBot="1"/>
    <row r="46412" ht="18.75" customHeight="1" thickBot="1"/>
    <row r="46414" ht="18.75" customHeight="1" thickBot="1"/>
    <row r="46416" ht="18.75" customHeight="1" thickBot="1"/>
    <row r="46418" ht="18.75" customHeight="1" thickBot="1"/>
    <row r="46420" ht="18.75" customHeight="1" thickBot="1"/>
    <row r="46422" ht="18.75" customHeight="1" thickBot="1"/>
    <row r="46424" ht="18.75" customHeight="1" thickBot="1"/>
    <row r="46426" ht="18.75" customHeight="1" thickBot="1"/>
    <row r="46428" ht="18.75" customHeight="1" thickBot="1"/>
    <row r="46430" ht="18.75" customHeight="1" thickBot="1"/>
    <row r="46432" ht="18.75" customHeight="1" thickBot="1"/>
    <row r="46434" ht="18.75" customHeight="1" thickBot="1"/>
    <row r="46436" ht="18.75" customHeight="1" thickBot="1"/>
    <row r="46438" ht="18.75" customHeight="1" thickBot="1"/>
    <row r="46440" ht="18.75" customHeight="1" thickBot="1"/>
    <row r="46442" ht="18.75" customHeight="1" thickBot="1"/>
    <row r="46444" ht="18.75" customHeight="1" thickBot="1"/>
    <row r="46446" ht="18.75" customHeight="1" thickBot="1"/>
    <row r="46448" ht="18.75" customHeight="1" thickBot="1"/>
    <row r="46450" ht="18.75" customHeight="1" thickBot="1"/>
    <row r="46452" ht="18.75" customHeight="1" thickBot="1"/>
    <row r="46454" ht="18.75" customHeight="1" thickBot="1"/>
    <row r="46456" ht="18.75" customHeight="1" thickBot="1"/>
    <row r="46458" ht="18.75" customHeight="1" thickBot="1"/>
    <row r="46460" ht="18.75" customHeight="1" thickBot="1"/>
    <row r="46462" ht="18.75" customHeight="1" thickBot="1"/>
    <row r="46464" ht="18.75" customHeight="1" thickBot="1"/>
    <row r="46466" ht="18.75" customHeight="1" thickBot="1"/>
    <row r="46468" ht="18.75" customHeight="1" thickBot="1"/>
    <row r="46470" ht="18.75" customHeight="1" thickBot="1"/>
    <row r="46472" ht="18.75" customHeight="1" thickBot="1"/>
    <row r="46474" ht="18.75" customHeight="1" thickBot="1"/>
    <row r="46476" ht="18.75" customHeight="1" thickBot="1"/>
    <row r="46478" ht="18.75" customHeight="1" thickBot="1"/>
    <row r="46480" ht="18.75" customHeight="1" thickBot="1"/>
    <row r="46482" ht="18.75" customHeight="1" thickBot="1"/>
    <row r="46484" ht="18.75" customHeight="1" thickBot="1"/>
    <row r="46486" ht="18.75" customHeight="1" thickBot="1"/>
    <row r="46488" ht="18.75" customHeight="1" thickBot="1"/>
    <row r="46490" ht="18.75" customHeight="1" thickBot="1"/>
    <row r="46492" ht="18.75" customHeight="1" thickBot="1"/>
    <row r="46494" ht="18.75" customHeight="1" thickBot="1"/>
    <row r="46496" ht="18.75" customHeight="1" thickBot="1"/>
    <row r="46498" ht="18.75" customHeight="1" thickBot="1"/>
    <row r="46500" ht="18.75" customHeight="1" thickBot="1"/>
    <row r="46502" ht="18.75" customHeight="1" thickBot="1"/>
    <row r="46504" ht="18.75" customHeight="1" thickBot="1"/>
    <row r="46506" ht="18.75" customHeight="1" thickBot="1"/>
    <row r="46508" ht="18.75" customHeight="1" thickBot="1"/>
    <row r="46510" ht="18.75" customHeight="1" thickBot="1"/>
    <row r="46512" ht="18.75" customHeight="1" thickBot="1"/>
    <row r="46514" ht="18.75" customHeight="1" thickBot="1"/>
    <row r="46516" ht="18.75" customHeight="1" thickBot="1"/>
    <row r="46518" ht="18.75" customHeight="1" thickBot="1"/>
    <row r="46520" ht="18.75" customHeight="1" thickBot="1"/>
    <row r="46522" ht="18.75" customHeight="1" thickBot="1"/>
    <row r="46524" ht="18.75" customHeight="1" thickBot="1"/>
    <row r="46526" ht="18.75" customHeight="1" thickBot="1"/>
    <row r="46528" ht="18.75" customHeight="1" thickBot="1"/>
    <row r="46530" ht="18.75" customHeight="1" thickBot="1"/>
    <row r="46532" ht="18.75" customHeight="1" thickBot="1"/>
    <row r="46534" ht="18.75" customHeight="1" thickBot="1"/>
    <row r="46536" ht="18.75" customHeight="1" thickBot="1"/>
    <row r="46538" ht="18.75" customHeight="1" thickBot="1"/>
    <row r="46540" ht="18.75" customHeight="1" thickBot="1"/>
    <row r="46542" ht="18.75" customHeight="1" thickBot="1"/>
    <row r="46544" ht="18.75" customHeight="1" thickBot="1"/>
    <row r="46546" ht="18.75" customHeight="1" thickBot="1"/>
    <row r="46548" ht="18.75" customHeight="1" thickBot="1"/>
    <row r="46550" ht="18.75" customHeight="1" thickBot="1"/>
    <row r="46552" ht="18.75" customHeight="1" thickBot="1"/>
    <row r="46554" ht="18.75" customHeight="1" thickBot="1"/>
    <row r="46556" ht="18.75" customHeight="1" thickBot="1"/>
    <row r="46558" ht="18.75" customHeight="1" thickBot="1"/>
    <row r="46560" ht="18.75" customHeight="1" thickBot="1"/>
    <row r="46562" ht="18.75" customHeight="1" thickBot="1"/>
    <row r="46564" ht="18.75" customHeight="1" thickBot="1"/>
    <row r="46566" ht="18.75" customHeight="1" thickBot="1"/>
    <row r="46568" ht="18.75" customHeight="1" thickBot="1"/>
    <row r="46570" ht="18.75" customHeight="1" thickBot="1"/>
    <row r="46572" ht="18.75" customHeight="1" thickBot="1"/>
    <row r="46574" ht="18.75" customHeight="1" thickBot="1"/>
    <row r="46576" ht="18.75" customHeight="1" thickBot="1"/>
    <row r="46578" ht="18.75" customHeight="1" thickBot="1"/>
    <row r="46580" ht="18.75" customHeight="1" thickBot="1"/>
    <row r="46582" ht="18.75" customHeight="1" thickBot="1"/>
    <row r="46584" ht="18.75" customHeight="1" thickBot="1"/>
    <row r="46586" ht="18.75" customHeight="1" thickBot="1"/>
    <row r="46588" ht="18.75" customHeight="1" thickBot="1"/>
    <row r="46590" ht="18.75" customHeight="1" thickBot="1"/>
    <row r="46592" ht="18.75" customHeight="1" thickBot="1"/>
    <row r="46594" ht="18.75" customHeight="1" thickBot="1"/>
    <row r="46596" ht="18.75" customHeight="1" thickBot="1"/>
    <row r="46598" ht="18.75" customHeight="1" thickBot="1"/>
    <row r="46600" ht="18.75" customHeight="1" thickBot="1"/>
    <row r="46602" ht="18.75" customHeight="1" thickBot="1"/>
    <row r="46604" ht="18.75" customHeight="1" thickBot="1"/>
    <row r="46606" ht="18.75" customHeight="1" thickBot="1"/>
    <row r="46608" ht="18.75" customHeight="1" thickBot="1"/>
    <row r="46610" ht="18.75" customHeight="1" thickBot="1"/>
    <row r="46612" ht="18.75" customHeight="1" thickBot="1"/>
    <row r="46614" ht="18.75" customHeight="1" thickBot="1"/>
    <row r="46616" ht="18.75" customHeight="1" thickBot="1"/>
    <row r="46618" ht="18.75" customHeight="1" thickBot="1"/>
    <row r="46620" ht="18.75" customHeight="1" thickBot="1"/>
    <row r="46622" ht="18.75" customHeight="1" thickBot="1"/>
    <row r="46624" ht="18.75" customHeight="1" thickBot="1"/>
    <row r="46626" ht="18.75" customHeight="1" thickBot="1"/>
    <row r="46628" ht="18.75" customHeight="1" thickBot="1"/>
    <row r="46630" ht="18.75" customHeight="1" thickBot="1"/>
    <row r="46632" ht="18.75" customHeight="1" thickBot="1"/>
    <row r="46634" ht="18.75" customHeight="1" thickBot="1"/>
    <row r="46636" ht="18.75" customHeight="1" thickBot="1"/>
    <row r="46638" ht="18.75" customHeight="1" thickBot="1"/>
    <row r="46640" ht="18.75" customHeight="1" thickBot="1"/>
    <row r="46642" ht="18.75" customHeight="1" thickBot="1"/>
    <row r="46644" ht="18.75" customHeight="1" thickBot="1"/>
    <row r="46646" ht="18.75" customHeight="1" thickBot="1"/>
    <row r="46648" ht="18.75" customHeight="1" thickBot="1"/>
    <row r="46650" ht="18.75" customHeight="1" thickBot="1"/>
    <row r="46652" ht="18.75" customHeight="1" thickBot="1"/>
    <row r="46654" ht="18.75" customHeight="1" thickBot="1"/>
    <row r="46656" ht="18.75" customHeight="1" thickBot="1"/>
    <row r="46658" ht="18.75" customHeight="1" thickBot="1"/>
    <row r="46660" ht="18.75" customHeight="1" thickBot="1"/>
    <row r="46662" ht="18.75" customHeight="1" thickBot="1"/>
    <row r="46664" ht="18.75" customHeight="1" thickBot="1"/>
    <row r="46666" ht="18.75" customHeight="1" thickBot="1"/>
    <row r="46668" ht="18.75" customHeight="1" thickBot="1"/>
    <row r="46670" ht="18.75" customHeight="1" thickBot="1"/>
    <row r="46672" ht="18.75" customHeight="1" thickBot="1"/>
    <row r="46674" ht="18.75" customHeight="1" thickBot="1"/>
    <row r="46676" ht="18.75" customHeight="1" thickBot="1"/>
    <row r="46678" ht="18.75" customHeight="1" thickBot="1"/>
    <row r="46680" ht="18.75" customHeight="1" thickBot="1"/>
    <row r="46682" ht="18.75" customHeight="1" thickBot="1"/>
    <row r="46684" ht="18.75" customHeight="1" thickBot="1"/>
    <row r="46686" ht="18.75" customHeight="1" thickBot="1"/>
    <row r="46688" ht="18.75" customHeight="1" thickBot="1"/>
    <row r="46690" ht="18.75" customHeight="1" thickBot="1"/>
    <row r="46692" ht="18.75" customHeight="1" thickBot="1"/>
    <row r="46694" ht="18.75" customHeight="1" thickBot="1"/>
    <row r="46696" ht="18.75" customHeight="1" thickBot="1"/>
    <row r="46698" ht="18.75" customHeight="1" thickBot="1"/>
    <row r="46700" ht="18.75" customHeight="1" thickBot="1"/>
    <row r="46702" ht="18.75" customHeight="1" thickBot="1"/>
    <row r="46704" ht="18.75" customHeight="1" thickBot="1"/>
    <row r="46706" ht="18.75" customHeight="1" thickBot="1"/>
    <row r="46708" ht="18.75" customHeight="1" thickBot="1"/>
    <row r="46710" ht="18.75" customHeight="1" thickBot="1"/>
    <row r="46712" ht="18.75" customHeight="1" thickBot="1"/>
    <row r="46714" ht="18.75" customHeight="1" thickBot="1"/>
    <row r="46716" ht="18.75" customHeight="1" thickBot="1"/>
    <row r="46718" ht="18.75" customHeight="1" thickBot="1"/>
    <row r="46720" ht="18.75" customHeight="1" thickBot="1"/>
    <row r="46722" ht="18.75" customHeight="1" thickBot="1"/>
    <row r="46724" ht="18.75" customHeight="1" thickBot="1"/>
    <row r="46726" ht="18.75" customHeight="1" thickBot="1"/>
    <row r="46728" ht="18.75" customHeight="1" thickBot="1"/>
    <row r="46730" ht="18.75" customHeight="1" thickBot="1"/>
    <row r="46732" ht="18.75" customHeight="1" thickBot="1"/>
    <row r="46734" ht="18.75" customHeight="1" thickBot="1"/>
    <row r="46736" ht="18.75" customHeight="1" thickBot="1"/>
    <row r="46738" ht="18.75" customHeight="1" thickBot="1"/>
    <row r="46740" ht="18.75" customHeight="1" thickBot="1"/>
    <row r="46742" ht="18.75" customHeight="1" thickBot="1"/>
    <row r="46744" ht="18.75" customHeight="1" thickBot="1"/>
    <row r="46746" ht="18.75" customHeight="1" thickBot="1"/>
    <row r="46748" ht="18.75" customHeight="1" thickBot="1"/>
    <row r="46750" ht="18.75" customHeight="1" thickBot="1"/>
    <row r="46752" ht="18.75" customHeight="1" thickBot="1"/>
    <row r="46754" ht="18.75" customHeight="1" thickBot="1"/>
    <row r="46756" ht="18.75" customHeight="1" thickBot="1"/>
    <row r="46758" ht="18.75" customHeight="1" thickBot="1"/>
    <row r="46760" ht="18.75" customHeight="1" thickBot="1"/>
    <row r="46762" ht="18.75" customHeight="1" thickBot="1"/>
    <row r="46764" ht="18.75" customHeight="1" thickBot="1"/>
    <row r="46766" ht="18.75" customHeight="1" thickBot="1"/>
    <row r="46768" ht="18.75" customHeight="1" thickBot="1"/>
    <row r="46770" ht="18.75" customHeight="1" thickBot="1"/>
    <row r="46772" ht="18.75" customHeight="1" thickBot="1"/>
    <row r="46774" ht="18.75" customHeight="1" thickBot="1"/>
    <row r="46776" ht="18.75" customHeight="1" thickBot="1"/>
    <row r="46778" ht="18.75" customHeight="1" thickBot="1"/>
    <row r="46780" ht="18.75" customHeight="1" thickBot="1"/>
    <row r="46782" ht="18.75" customHeight="1" thickBot="1"/>
    <row r="46784" ht="18.75" customHeight="1" thickBot="1"/>
    <row r="46786" ht="18.75" customHeight="1" thickBot="1"/>
    <row r="46788" ht="18.75" customHeight="1" thickBot="1"/>
    <row r="46790" ht="18.75" customHeight="1" thickBot="1"/>
    <row r="46792" ht="18.75" customHeight="1" thickBot="1"/>
    <row r="46794" ht="18.75" customHeight="1" thickBot="1"/>
    <row r="46796" ht="18.75" customHeight="1" thickBot="1"/>
    <row r="46798" ht="18.75" customHeight="1" thickBot="1"/>
    <row r="46800" ht="18.75" customHeight="1" thickBot="1"/>
    <row r="46802" ht="18.75" customHeight="1" thickBot="1"/>
    <row r="46804" ht="18.75" customHeight="1" thickBot="1"/>
    <row r="46806" ht="18.75" customHeight="1" thickBot="1"/>
    <row r="46808" ht="18.75" customHeight="1" thickBot="1"/>
    <row r="46810" ht="18.75" customHeight="1" thickBot="1"/>
    <row r="46812" ht="18.75" customHeight="1" thickBot="1"/>
    <row r="46814" ht="18.75" customHeight="1" thickBot="1"/>
    <row r="46816" ht="18.75" customHeight="1" thickBot="1"/>
    <row r="46818" ht="18.75" customHeight="1" thickBot="1"/>
    <row r="46820" ht="18.75" customHeight="1" thickBot="1"/>
    <row r="46822" ht="18.75" customHeight="1" thickBot="1"/>
    <row r="46824" ht="18.75" customHeight="1" thickBot="1"/>
    <row r="46826" ht="18.75" customHeight="1" thickBot="1"/>
    <row r="46828" ht="18.75" customHeight="1" thickBot="1"/>
    <row r="46830" ht="18.75" customHeight="1" thickBot="1"/>
    <row r="46832" ht="18.75" customHeight="1" thickBot="1"/>
    <row r="46834" ht="18.75" customHeight="1" thickBot="1"/>
    <row r="46836" ht="18.75" customHeight="1" thickBot="1"/>
    <row r="46838" ht="18.75" customHeight="1" thickBot="1"/>
    <row r="46840" ht="18.75" customHeight="1" thickBot="1"/>
    <row r="46842" ht="18.75" customHeight="1" thickBot="1"/>
    <row r="46844" ht="18.75" customHeight="1" thickBot="1"/>
    <row r="46846" ht="18.75" customHeight="1" thickBot="1"/>
    <row r="46848" ht="18.75" customHeight="1" thickBot="1"/>
    <row r="46850" ht="18.75" customHeight="1" thickBot="1"/>
    <row r="46852" ht="18.75" customHeight="1" thickBot="1"/>
    <row r="46854" ht="18.75" customHeight="1" thickBot="1"/>
    <row r="46856" ht="18.75" customHeight="1" thickBot="1"/>
    <row r="46858" ht="18.75" customHeight="1" thickBot="1"/>
    <row r="46860" ht="18.75" customHeight="1" thickBot="1"/>
    <row r="46862" ht="18.75" customHeight="1" thickBot="1"/>
    <row r="46864" ht="18.75" customHeight="1" thickBot="1"/>
    <row r="46866" ht="18.75" customHeight="1" thickBot="1"/>
    <row r="46868" ht="18.75" customHeight="1" thickBot="1"/>
    <row r="46870" ht="18.75" customHeight="1" thickBot="1"/>
    <row r="46872" ht="18.75" customHeight="1" thickBot="1"/>
    <row r="46874" ht="18.75" customHeight="1" thickBot="1"/>
    <row r="46876" ht="18.75" customHeight="1" thickBot="1"/>
    <row r="46878" ht="18.75" customHeight="1" thickBot="1"/>
    <row r="46880" ht="18.75" customHeight="1" thickBot="1"/>
    <row r="46882" ht="18.75" customHeight="1" thickBot="1"/>
    <row r="46884" ht="18.75" customHeight="1" thickBot="1"/>
    <row r="46886" ht="18.75" customHeight="1" thickBot="1"/>
    <row r="46888" ht="18.75" customHeight="1" thickBot="1"/>
    <row r="46890" ht="18.75" customHeight="1" thickBot="1"/>
    <row r="46892" ht="18.75" customHeight="1" thickBot="1"/>
    <row r="46894" ht="18.75" customHeight="1" thickBot="1"/>
    <row r="46896" ht="18.75" customHeight="1" thickBot="1"/>
    <row r="46898" ht="18.75" customHeight="1" thickBot="1"/>
    <row r="46900" ht="18.75" customHeight="1" thickBot="1"/>
    <row r="46902" ht="18.75" customHeight="1" thickBot="1"/>
    <row r="46904" ht="18.75" customHeight="1" thickBot="1"/>
    <row r="46906" ht="18.75" customHeight="1" thickBot="1"/>
    <row r="46908" ht="18.75" customHeight="1" thickBot="1"/>
    <row r="46910" ht="18.75" customHeight="1" thickBot="1"/>
    <row r="46912" ht="18.75" customHeight="1" thickBot="1"/>
    <row r="46914" ht="18.75" customHeight="1" thickBot="1"/>
    <row r="46916" ht="18.75" customHeight="1" thickBot="1"/>
    <row r="46918" ht="18.75" customHeight="1" thickBot="1"/>
    <row r="46920" ht="18.75" customHeight="1" thickBot="1"/>
    <row r="46922" ht="18.75" customHeight="1" thickBot="1"/>
    <row r="46924" ht="18.75" customHeight="1" thickBot="1"/>
    <row r="46926" ht="18.75" customHeight="1" thickBot="1"/>
    <row r="46928" ht="18.75" customHeight="1" thickBot="1"/>
    <row r="46930" ht="18.75" customHeight="1" thickBot="1"/>
    <row r="46932" ht="18.75" customHeight="1" thickBot="1"/>
    <row r="46934" ht="18.75" customHeight="1" thickBot="1"/>
    <row r="46936" ht="18.75" customHeight="1" thickBot="1"/>
    <row r="46938" ht="18.75" customHeight="1" thickBot="1"/>
    <row r="46940" ht="18.75" customHeight="1" thickBot="1"/>
    <row r="46942" ht="18.75" customHeight="1" thickBot="1"/>
    <row r="46944" ht="18.75" customHeight="1" thickBot="1"/>
    <row r="46946" ht="18.75" customHeight="1" thickBot="1"/>
    <row r="46948" ht="18.75" customHeight="1" thickBot="1"/>
    <row r="46950" ht="18.75" customHeight="1" thickBot="1"/>
    <row r="46952" ht="18.75" customHeight="1" thickBot="1"/>
    <row r="46954" ht="18.75" customHeight="1" thickBot="1"/>
    <row r="46956" ht="18.75" customHeight="1" thickBot="1"/>
    <row r="46958" ht="18.75" customHeight="1" thickBot="1"/>
    <row r="46960" ht="18.75" customHeight="1" thickBot="1"/>
    <row r="46962" ht="18.75" customHeight="1" thickBot="1"/>
    <row r="46964" ht="18.75" customHeight="1" thickBot="1"/>
    <row r="46966" ht="18.75" customHeight="1" thickBot="1"/>
    <row r="46968" ht="18.75" customHeight="1" thickBot="1"/>
    <row r="46970" ht="18.75" customHeight="1" thickBot="1"/>
    <row r="46972" ht="18.75" customHeight="1" thickBot="1"/>
    <row r="46974" ht="18.75" customHeight="1" thickBot="1"/>
    <row r="46976" ht="18.75" customHeight="1" thickBot="1"/>
    <row r="46978" ht="18.75" customHeight="1" thickBot="1"/>
    <row r="46980" ht="18.75" customHeight="1" thickBot="1"/>
    <row r="46982" ht="18.75" customHeight="1" thickBot="1"/>
    <row r="46984" ht="18.75" customHeight="1" thickBot="1"/>
    <row r="46986" ht="18.75" customHeight="1" thickBot="1"/>
    <row r="46988" ht="18.75" customHeight="1" thickBot="1"/>
    <row r="46990" ht="18.75" customHeight="1" thickBot="1"/>
    <row r="46992" ht="18.75" customHeight="1" thickBot="1"/>
    <row r="46994" ht="18.75" customHeight="1" thickBot="1"/>
    <row r="46996" ht="18.75" customHeight="1" thickBot="1"/>
    <row r="46998" ht="18.75" customHeight="1" thickBot="1"/>
    <row r="47000" ht="18.75" customHeight="1" thickBot="1"/>
    <row r="47002" ht="18.75" customHeight="1" thickBot="1"/>
    <row r="47004" ht="18.75" customHeight="1" thickBot="1"/>
    <row r="47006" ht="18.75" customHeight="1" thickBot="1"/>
    <row r="47008" ht="18.75" customHeight="1" thickBot="1"/>
    <row r="47010" ht="18.75" customHeight="1" thickBot="1"/>
    <row r="47012" ht="18.75" customHeight="1" thickBot="1"/>
    <row r="47014" ht="18.75" customHeight="1" thickBot="1"/>
    <row r="47016" ht="18.75" customHeight="1" thickBot="1"/>
    <row r="47018" ht="18.75" customHeight="1" thickBot="1"/>
    <row r="47020" ht="18.75" customHeight="1" thickBot="1"/>
    <row r="47022" ht="18.75" customHeight="1" thickBot="1"/>
    <row r="47024" ht="18.75" customHeight="1" thickBot="1"/>
    <row r="47026" ht="18.75" customHeight="1" thickBot="1"/>
    <row r="47028" ht="18.75" customHeight="1" thickBot="1"/>
    <row r="47030" ht="18.75" customHeight="1" thickBot="1"/>
    <row r="47032" ht="18.75" customHeight="1" thickBot="1"/>
    <row r="47034" ht="18.75" customHeight="1" thickBot="1"/>
    <row r="47036" ht="18.75" customHeight="1" thickBot="1"/>
    <row r="47038" ht="18.75" customHeight="1" thickBot="1"/>
    <row r="47040" ht="18.75" customHeight="1" thickBot="1"/>
    <row r="47042" ht="18.75" customHeight="1" thickBot="1"/>
    <row r="47044" ht="18.75" customHeight="1" thickBot="1"/>
    <row r="47046" ht="18.75" customHeight="1" thickBot="1"/>
    <row r="47048" ht="18.75" customHeight="1" thickBot="1"/>
    <row r="47050" ht="18.75" customHeight="1" thickBot="1"/>
    <row r="47052" ht="18.75" customHeight="1" thickBot="1"/>
    <row r="47054" ht="18.75" customHeight="1" thickBot="1"/>
    <row r="47056" ht="18.75" customHeight="1" thickBot="1"/>
    <row r="47058" ht="18.75" customHeight="1" thickBot="1"/>
    <row r="47060" ht="18.75" customHeight="1" thickBot="1"/>
    <row r="47062" ht="18.75" customHeight="1" thickBot="1"/>
    <row r="47064" ht="18.75" customHeight="1" thickBot="1"/>
    <row r="47066" ht="18.75" customHeight="1" thickBot="1"/>
    <row r="47068" ht="18.75" customHeight="1" thickBot="1"/>
    <row r="47070" ht="18.75" customHeight="1" thickBot="1"/>
    <row r="47072" ht="18.75" customHeight="1" thickBot="1"/>
    <row r="47074" ht="18.75" customHeight="1" thickBot="1"/>
    <row r="47076" ht="18.75" customHeight="1" thickBot="1"/>
    <row r="47078" ht="18.75" customHeight="1" thickBot="1"/>
    <row r="47080" ht="18.75" customHeight="1" thickBot="1"/>
    <row r="47082" ht="18.75" customHeight="1" thickBot="1"/>
    <row r="47084" ht="18.75" customHeight="1" thickBot="1"/>
    <row r="47086" ht="18.75" customHeight="1" thickBot="1"/>
    <row r="47088" ht="18.75" customHeight="1" thickBot="1"/>
    <row r="47090" ht="18.75" customHeight="1" thickBot="1"/>
    <row r="47092" ht="18.75" customHeight="1" thickBot="1"/>
    <row r="47094" ht="18.75" customHeight="1" thickBot="1"/>
    <row r="47096" ht="18.75" customHeight="1" thickBot="1"/>
    <row r="47098" ht="18.75" customHeight="1" thickBot="1"/>
    <row r="47100" ht="18.75" customHeight="1" thickBot="1"/>
    <row r="47102" ht="18.75" customHeight="1" thickBot="1"/>
    <row r="47104" ht="18.75" customHeight="1" thickBot="1"/>
    <row r="47106" ht="18.75" customHeight="1" thickBot="1"/>
    <row r="47108" ht="18.75" customHeight="1" thickBot="1"/>
    <row r="47110" ht="18.75" customHeight="1" thickBot="1"/>
    <row r="47112" ht="18.75" customHeight="1" thickBot="1"/>
    <row r="47114" ht="18.75" customHeight="1" thickBot="1"/>
    <row r="47116" ht="18.75" customHeight="1" thickBot="1"/>
    <row r="47118" ht="18.75" customHeight="1" thickBot="1"/>
    <row r="47120" ht="18.75" customHeight="1" thickBot="1"/>
    <row r="47122" ht="18.75" customHeight="1" thickBot="1"/>
    <row r="47124" ht="18.75" customHeight="1" thickBot="1"/>
    <row r="47126" ht="18.75" customHeight="1" thickBot="1"/>
    <row r="47128" ht="18.75" customHeight="1" thickBot="1"/>
    <row r="47130" ht="18.75" customHeight="1" thickBot="1"/>
    <row r="47132" ht="18.75" customHeight="1" thickBot="1"/>
    <row r="47134" ht="18.75" customHeight="1" thickBot="1"/>
    <row r="47136" ht="18.75" customHeight="1" thickBot="1"/>
    <row r="47138" ht="18.75" customHeight="1" thickBot="1"/>
    <row r="47140" ht="18.75" customHeight="1" thickBot="1"/>
    <row r="47142" ht="18.75" customHeight="1" thickBot="1"/>
    <row r="47144" ht="18.75" customHeight="1" thickBot="1"/>
    <row r="47146" ht="18.75" customHeight="1" thickBot="1"/>
    <row r="47148" ht="18.75" customHeight="1" thickBot="1"/>
    <row r="47150" ht="18.75" customHeight="1" thickBot="1"/>
    <row r="47152" ht="18.75" customHeight="1" thickBot="1"/>
    <row r="47154" ht="18.75" customHeight="1" thickBot="1"/>
    <row r="47156" ht="18.75" customHeight="1" thickBot="1"/>
    <row r="47158" ht="18.75" customHeight="1" thickBot="1"/>
    <row r="47160" ht="18.75" customHeight="1" thickBot="1"/>
    <row r="47162" ht="18.75" customHeight="1" thickBot="1"/>
    <row r="47164" ht="18.75" customHeight="1" thickBot="1"/>
    <row r="47166" ht="18.75" customHeight="1" thickBot="1"/>
    <row r="47168" ht="18.75" customHeight="1" thickBot="1"/>
    <row r="47170" ht="18.75" customHeight="1" thickBot="1"/>
    <row r="47172" ht="18.75" customHeight="1" thickBot="1"/>
    <row r="47174" ht="18.75" customHeight="1" thickBot="1"/>
    <row r="47176" ht="18.75" customHeight="1" thickBot="1"/>
    <row r="47178" ht="18.75" customHeight="1" thickBot="1"/>
    <row r="47180" ht="18.75" customHeight="1" thickBot="1"/>
    <row r="47182" ht="18.75" customHeight="1" thickBot="1"/>
    <row r="47184" ht="18.75" customHeight="1" thickBot="1"/>
    <row r="47186" ht="18.75" customHeight="1" thickBot="1"/>
    <row r="47188" ht="18.75" customHeight="1" thickBot="1"/>
    <row r="47190" ht="18.75" customHeight="1" thickBot="1"/>
    <row r="47192" ht="18.75" customHeight="1" thickBot="1"/>
    <row r="47194" ht="18.75" customHeight="1" thickBot="1"/>
    <row r="47196" ht="18.75" customHeight="1" thickBot="1"/>
    <row r="47198" ht="18.75" customHeight="1" thickBot="1"/>
    <row r="47200" ht="18.75" customHeight="1" thickBot="1"/>
    <row r="47202" ht="18.75" customHeight="1" thickBot="1"/>
    <row r="47204" ht="18.75" customHeight="1" thickBot="1"/>
    <row r="47206" ht="18.75" customHeight="1" thickBot="1"/>
    <row r="47208" ht="18.75" customHeight="1" thickBot="1"/>
    <row r="47210" ht="18.75" customHeight="1" thickBot="1"/>
    <row r="47212" ht="18.75" customHeight="1" thickBot="1"/>
    <row r="47214" ht="18.75" customHeight="1" thickBot="1"/>
    <row r="47216" ht="18.75" customHeight="1" thickBot="1"/>
    <row r="47218" ht="18.75" customHeight="1" thickBot="1"/>
    <row r="47220" ht="18.75" customHeight="1" thickBot="1"/>
    <row r="47222" ht="18.75" customHeight="1" thickBot="1"/>
    <row r="47224" ht="18.75" customHeight="1" thickBot="1"/>
    <row r="47226" ht="18.75" customHeight="1" thickBot="1"/>
    <row r="47228" ht="18.75" customHeight="1" thickBot="1"/>
    <row r="47230" ht="18.75" customHeight="1" thickBot="1"/>
    <row r="47232" ht="18.75" customHeight="1" thickBot="1"/>
    <row r="47234" ht="18.75" customHeight="1" thickBot="1"/>
    <row r="47236" ht="18.75" customHeight="1" thickBot="1"/>
    <row r="47238" ht="18.75" customHeight="1" thickBot="1"/>
    <row r="47240" ht="18.75" customHeight="1" thickBot="1"/>
    <row r="47242" ht="18.75" customHeight="1" thickBot="1"/>
    <row r="47244" ht="18.75" customHeight="1" thickBot="1"/>
    <row r="47246" ht="18.75" customHeight="1" thickBot="1"/>
    <row r="47248" ht="18.75" customHeight="1" thickBot="1"/>
    <row r="47250" ht="18.75" customHeight="1" thickBot="1"/>
    <row r="47252" ht="18.75" customHeight="1" thickBot="1"/>
    <row r="47254" ht="18.75" customHeight="1" thickBot="1"/>
    <row r="47256" ht="18.75" customHeight="1" thickBot="1"/>
    <row r="47258" ht="18.75" customHeight="1" thickBot="1"/>
    <row r="47260" ht="18.75" customHeight="1" thickBot="1"/>
    <row r="47262" ht="18.75" customHeight="1" thickBot="1"/>
    <row r="47264" ht="18.75" customHeight="1" thickBot="1"/>
    <row r="47266" ht="18.75" customHeight="1" thickBot="1"/>
    <row r="47268" ht="18.75" customHeight="1" thickBot="1"/>
    <row r="47270" ht="18.75" customHeight="1" thickBot="1"/>
    <row r="47272" ht="18.75" customHeight="1" thickBot="1"/>
    <row r="47274" ht="18.75" customHeight="1" thickBot="1"/>
    <row r="47276" ht="18.75" customHeight="1" thickBot="1"/>
    <row r="47278" ht="18.75" customHeight="1" thickBot="1"/>
    <row r="47280" ht="18.75" customHeight="1" thickBot="1"/>
    <row r="47282" ht="18.75" customHeight="1" thickBot="1"/>
    <row r="47284" ht="18.75" customHeight="1" thickBot="1"/>
    <row r="47286" ht="18.75" customHeight="1" thickBot="1"/>
    <row r="47288" ht="18.75" customHeight="1" thickBot="1"/>
    <row r="47290" ht="18.75" customHeight="1" thickBot="1"/>
    <row r="47292" ht="18.75" customHeight="1" thickBot="1"/>
    <row r="47294" ht="18.75" customHeight="1" thickBot="1"/>
    <row r="47296" ht="18.75" customHeight="1" thickBot="1"/>
    <row r="47298" ht="18.75" customHeight="1" thickBot="1"/>
    <row r="47300" ht="18.75" customHeight="1" thickBot="1"/>
    <row r="47302" ht="18.75" customHeight="1" thickBot="1"/>
    <row r="47304" ht="18.75" customHeight="1" thickBot="1"/>
    <row r="47306" ht="18.75" customHeight="1" thickBot="1"/>
    <row r="47308" ht="18.75" customHeight="1" thickBot="1"/>
    <row r="47310" ht="18.75" customHeight="1" thickBot="1"/>
    <row r="47312" ht="18.75" customHeight="1" thickBot="1"/>
    <row r="47314" ht="18.75" customHeight="1" thickBot="1"/>
    <row r="47316" ht="18.75" customHeight="1" thickBot="1"/>
    <row r="47318" ht="18.75" customHeight="1" thickBot="1"/>
    <row r="47320" ht="18.75" customHeight="1" thickBot="1"/>
    <row r="47322" ht="18.75" customHeight="1" thickBot="1"/>
    <row r="47324" ht="18.75" customHeight="1" thickBot="1"/>
    <row r="47326" ht="18.75" customHeight="1" thickBot="1"/>
    <row r="47328" ht="18.75" customHeight="1" thickBot="1"/>
    <row r="47330" ht="18.75" customHeight="1" thickBot="1"/>
    <row r="47332" ht="18.75" customHeight="1" thickBot="1"/>
    <row r="47334" ht="18.75" customHeight="1" thickBot="1"/>
    <row r="47336" ht="18.75" customHeight="1" thickBot="1"/>
    <row r="47338" ht="18.75" customHeight="1" thickBot="1"/>
    <row r="47340" ht="18.75" customHeight="1" thickBot="1"/>
    <row r="47342" ht="18.75" customHeight="1" thickBot="1"/>
    <row r="47344" ht="18.75" customHeight="1" thickBot="1"/>
    <row r="47346" ht="18.75" customHeight="1" thickBot="1"/>
    <row r="47348" ht="18.75" customHeight="1" thickBot="1"/>
    <row r="47350" ht="18.75" customHeight="1" thickBot="1"/>
    <row r="47352" ht="18.75" customHeight="1" thickBot="1"/>
    <row r="47354" ht="18.75" customHeight="1" thickBot="1"/>
    <row r="47356" ht="18.75" customHeight="1" thickBot="1"/>
    <row r="47358" ht="18.75" customHeight="1" thickBot="1"/>
    <row r="47360" ht="18.75" customHeight="1" thickBot="1"/>
    <row r="47362" ht="18.75" customHeight="1" thickBot="1"/>
    <row r="47364" ht="18.75" customHeight="1" thickBot="1"/>
    <row r="47366" ht="18.75" customHeight="1" thickBot="1"/>
    <row r="47368" ht="18.75" customHeight="1" thickBot="1"/>
    <row r="47370" ht="18.75" customHeight="1" thickBot="1"/>
    <row r="47372" ht="18.75" customHeight="1" thickBot="1"/>
    <row r="47374" ht="18.75" customHeight="1" thickBot="1"/>
    <row r="47376" ht="18.75" customHeight="1" thickBot="1"/>
    <row r="47378" ht="18.75" customHeight="1" thickBot="1"/>
    <row r="47380" ht="18.75" customHeight="1" thickBot="1"/>
    <row r="47382" ht="18.75" customHeight="1" thickBot="1"/>
    <row r="47384" ht="18.75" customHeight="1" thickBot="1"/>
    <row r="47386" ht="18.75" customHeight="1" thickBot="1"/>
    <row r="47388" ht="18.75" customHeight="1" thickBot="1"/>
    <row r="47390" ht="18.75" customHeight="1" thickBot="1"/>
    <row r="47392" ht="18.75" customHeight="1" thickBot="1"/>
    <row r="47394" ht="18.75" customHeight="1" thickBot="1"/>
    <row r="47396" ht="18.75" customHeight="1" thickBot="1"/>
    <row r="47398" ht="18.75" customHeight="1" thickBot="1"/>
    <row r="47400" ht="18.75" customHeight="1" thickBot="1"/>
    <row r="47402" ht="18.75" customHeight="1" thickBot="1"/>
    <row r="47404" ht="18.75" customHeight="1" thickBot="1"/>
    <row r="47406" ht="18.75" customHeight="1" thickBot="1"/>
    <row r="47408" ht="18.75" customHeight="1" thickBot="1"/>
    <row r="47410" ht="18.75" customHeight="1" thickBot="1"/>
    <row r="47412" ht="18.75" customHeight="1" thickBot="1"/>
    <row r="47414" ht="18.75" customHeight="1" thickBot="1"/>
    <row r="47416" ht="18.75" customHeight="1" thickBot="1"/>
    <row r="47418" ht="18.75" customHeight="1" thickBot="1"/>
    <row r="47420" ht="18.75" customHeight="1" thickBot="1"/>
    <row r="47422" ht="18.75" customHeight="1" thickBot="1"/>
    <row r="47424" ht="18.75" customHeight="1" thickBot="1"/>
    <row r="47426" ht="18.75" customHeight="1" thickBot="1"/>
    <row r="47428" ht="18.75" customHeight="1" thickBot="1"/>
    <row r="47430" ht="18.75" customHeight="1" thickBot="1"/>
    <row r="47432" ht="18.75" customHeight="1" thickBot="1"/>
    <row r="47434" ht="18.75" customHeight="1" thickBot="1"/>
    <row r="47436" ht="18.75" customHeight="1" thickBot="1"/>
    <row r="47438" ht="18.75" customHeight="1" thickBot="1"/>
    <row r="47440" ht="18.75" customHeight="1" thickBot="1"/>
    <row r="47442" ht="18.75" customHeight="1" thickBot="1"/>
    <row r="47444" ht="18.75" customHeight="1" thickBot="1"/>
    <row r="47446" ht="18.75" customHeight="1" thickBot="1"/>
    <row r="47448" ht="18.75" customHeight="1" thickBot="1"/>
    <row r="47450" ht="18.75" customHeight="1" thickBot="1"/>
    <row r="47452" ht="18.75" customHeight="1" thickBot="1"/>
    <row r="47454" ht="18.75" customHeight="1" thickBot="1"/>
    <row r="47456" ht="18.75" customHeight="1" thickBot="1"/>
    <row r="47458" ht="18.75" customHeight="1" thickBot="1"/>
    <row r="47460" ht="18.75" customHeight="1" thickBot="1"/>
    <row r="47462" ht="18.75" customHeight="1" thickBot="1"/>
    <row r="47464" ht="18.75" customHeight="1" thickBot="1"/>
    <row r="47466" ht="18.75" customHeight="1" thickBot="1"/>
    <row r="47468" ht="18.75" customHeight="1" thickBot="1"/>
    <row r="47470" ht="18.75" customHeight="1" thickBot="1"/>
    <row r="47472" ht="18.75" customHeight="1" thickBot="1"/>
    <row r="47474" ht="18.75" customHeight="1" thickBot="1"/>
    <row r="47476" ht="18.75" customHeight="1" thickBot="1"/>
    <row r="47478" ht="18.75" customHeight="1" thickBot="1"/>
    <row r="47480" ht="18.75" customHeight="1" thickBot="1"/>
    <row r="47482" ht="18.75" customHeight="1" thickBot="1"/>
    <row r="47484" ht="18.75" customHeight="1" thickBot="1"/>
    <row r="47486" ht="18.75" customHeight="1" thickBot="1"/>
    <row r="47488" ht="18.75" customHeight="1" thickBot="1"/>
    <row r="47490" ht="18.75" customHeight="1" thickBot="1"/>
    <row r="47492" ht="18.75" customHeight="1" thickBot="1"/>
    <row r="47494" ht="18.75" customHeight="1" thickBot="1"/>
    <row r="47496" ht="18.75" customHeight="1" thickBot="1"/>
    <row r="47498" ht="18.75" customHeight="1" thickBot="1"/>
    <row r="47500" ht="18.75" customHeight="1" thickBot="1"/>
    <row r="47502" ht="18.75" customHeight="1" thickBot="1"/>
    <row r="47504" ht="18.75" customHeight="1" thickBot="1"/>
    <row r="47506" ht="18.75" customHeight="1" thickBot="1"/>
    <row r="47508" ht="18.75" customHeight="1" thickBot="1"/>
    <row r="47510" ht="18.75" customHeight="1" thickBot="1"/>
    <row r="47512" ht="18.75" customHeight="1" thickBot="1"/>
    <row r="47514" ht="18.75" customHeight="1" thickBot="1"/>
    <row r="47516" ht="18.75" customHeight="1" thickBot="1"/>
    <row r="47518" ht="18.75" customHeight="1" thickBot="1"/>
    <row r="47520" ht="18.75" customHeight="1" thickBot="1"/>
    <row r="47522" ht="18.75" customHeight="1" thickBot="1"/>
    <row r="47524" ht="18.75" customHeight="1" thickBot="1"/>
    <row r="47526" ht="18.75" customHeight="1" thickBot="1"/>
    <row r="47528" ht="18.75" customHeight="1" thickBot="1"/>
    <row r="47530" ht="18.75" customHeight="1" thickBot="1"/>
    <row r="47532" ht="18.75" customHeight="1" thickBot="1"/>
    <row r="47534" ht="18.75" customHeight="1" thickBot="1"/>
    <row r="47536" ht="18.75" customHeight="1" thickBot="1"/>
    <row r="47538" ht="18.75" customHeight="1" thickBot="1"/>
    <row r="47540" ht="18.75" customHeight="1" thickBot="1"/>
    <row r="47542" ht="18.75" customHeight="1" thickBot="1"/>
    <row r="47544" ht="18.75" customHeight="1" thickBot="1"/>
    <row r="47546" ht="18.75" customHeight="1" thickBot="1"/>
    <row r="47548" ht="18.75" customHeight="1" thickBot="1"/>
    <row r="47550" ht="18.75" customHeight="1" thickBot="1"/>
    <row r="47552" ht="18.75" customHeight="1" thickBot="1"/>
    <row r="47554" ht="18.75" customHeight="1" thickBot="1"/>
    <row r="47556" ht="18.75" customHeight="1" thickBot="1"/>
    <row r="47558" ht="18.75" customHeight="1" thickBot="1"/>
    <row r="47560" ht="18.75" customHeight="1" thickBot="1"/>
    <row r="47562" ht="18.75" customHeight="1" thickBot="1"/>
    <row r="47564" ht="18.75" customHeight="1" thickBot="1"/>
    <row r="47566" ht="18.75" customHeight="1" thickBot="1"/>
    <row r="47568" ht="18.75" customHeight="1" thickBot="1"/>
    <row r="47570" ht="18.75" customHeight="1" thickBot="1"/>
    <row r="47572" ht="18.75" customHeight="1" thickBot="1"/>
    <row r="47574" ht="18.75" customHeight="1" thickBot="1"/>
    <row r="47576" ht="18.75" customHeight="1" thickBot="1"/>
    <row r="47578" ht="18.75" customHeight="1" thickBot="1"/>
    <row r="47580" ht="18.75" customHeight="1" thickBot="1"/>
    <row r="47582" ht="18.75" customHeight="1" thickBot="1"/>
    <row r="47584" ht="18.75" customHeight="1" thickBot="1"/>
    <row r="47586" ht="18.75" customHeight="1" thickBot="1"/>
    <row r="47588" ht="18.75" customHeight="1" thickBot="1"/>
    <row r="47590" ht="18.75" customHeight="1" thickBot="1"/>
    <row r="47592" ht="18.75" customHeight="1" thickBot="1"/>
    <row r="47594" ht="18.75" customHeight="1" thickBot="1"/>
    <row r="47596" ht="18.75" customHeight="1" thickBot="1"/>
    <row r="47598" ht="18.75" customHeight="1" thickBot="1"/>
    <row r="47600" ht="18.75" customHeight="1" thickBot="1"/>
    <row r="47602" ht="18.75" customHeight="1" thickBot="1"/>
    <row r="47604" ht="18.75" customHeight="1" thickBot="1"/>
    <row r="47606" ht="18.75" customHeight="1" thickBot="1"/>
    <row r="47608" ht="18.75" customHeight="1" thickBot="1"/>
    <row r="47610" ht="18.75" customHeight="1" thickBot="1"/>
    <row r="47612" ht="18.75" customHeight="1" thickBot="1"/>
    <row r="47614" ht="18.75" customHeight="1" thickBot="1"/>
    <row r="47616" ht="18.75" customHeight="1" thickBot="1"/>
    <row r="47618" ht="18.75" customHeight="1" thickBot="1"/>
    <row r="47620" ht="18.75" customHeight="1" thickBot="1"/>
    <row r="47622" ht="18.75" customHeight="1" thickBot="1"/>
    <row r="47624" ht="18.75" customHeight="1" thickBot="1"/>
    <row r="47626" ht="18.75" customHeight="1" thickBot="1"/>
    <row r="47628" ht="18.75" customHeight="1" thickBot="1"/>
    <row r="47630" ht="18.75" customHeight="1" thickBot="1"/>
    <row r="47632" ht="18.75" customHeight="1" thickBot="1"/>
    <row r="47634" ht="18.75" customHeight="1" thickBot="1"/>
    <row r="47636" ht="18.75" customHeight="1" thickBot="1"/>
    <row r="47638" ht="18.75" customHeight="1" thickBot="1"/>
    <row r="47640" ht="18.75" customHeight="1" thickBot="1"/>
    <row r="47642" ht="18.75" customHeight="1" thickBot="1"/>
    <row r="47644" ht="18.75" customHeight="1" thickBot="1"/>
    <row r="47646" ht="18.75" customHeight="1" thickBot="1"/>
    <row r="47648" ht="18.75" customHeight="1" thickBot="1"/>
    <row r="47650" ht="18.75" customHeight="1" thickBot="1"/>
    <row r="47652" ht="18.75" customHeight="1" thickBot="1"/>
    <row r="47654" ht="18.75" customHeight="1" thickBot="1"/>
    <row r="47656" ht="18.75" customHeight="1" thickBot="1"/>
    <row r="47658" ht="18.75" customHeight="1" thickBot="1"/>
    <row r="47660" ht="18.75" customHeight="1" thickBot="1"/>
    <row r="47662" ht="18.75" customHeight="1" thickBot="1"/>
    <row r="47664" ht="18.75" customHeight="1" thickBot="1"/>
    <row r="47666" ht="18.75" customHeight="1" thickBot="1"/>
    <row r="47668" ht="18.75" customHeight="1" thickBot="1"/>
    <row r="47670" ht="18.75" customHeight="1" thickBot="1"/>
    <row r="47672" ht="18.75" customHeight="1" thickBot="1"/>
    <row r="47674" ht="18.75" customHeight="1" thickBot="1"/>
    <row r="47676" ht="18.75" customHeight="1" thickBot="1"/>
    <row r="47678" ht="18.75" customHeight="1" thickBot="1"/>
    <row r="47680" ht="18.75" customHeight="1" thickBot="1"/>
    <row r="47682" ht="18.75" customHeight="1" thickBot="1"/>
    <row r="47684" ht="18.75" customHeight="1" thickBot="1"/>
    <row r="47686" ht="18.75" customHeight="1" thickBot="1"/>
    <row r="47688" ht="18.75" customHeight="1" thickBot="1"/>
    <row r="47690" ht="18.75" customHeight="1" thickBot="1"/>
    <row r="47692" ht="18.75" customHeight="1" thickBot="1"/>
    <row r="47694" ht="18.75" customHeight="1" thickBot="1"/>
    <row r="47696" ht="18.75" customHeight="1" thickBot="1"/>
    <row r="47698" ht="18.75" customHeight="1" thickBot="1"/>
    <row r="47700" ht="18.75" customHeight="1" thickBot="1"/>
    <row r="47702" ht="18.75" customHeight="1" thickBot="1"/>
    <row r="47704" ht="18.75" customHeight="1" thickBot="1"/>
    <row r="47706" ht="18.75" customHeight="1" thickBot="1"/>
    <row r="47708" ht="18.75" customHeight="1" thickBot="1"/>
    <row r="47710" ht="18.75" customHeight="1" thickBot="1"/>
    <row r="47712" ht="18.75" customHeight="1" thickBot="1"/>
    <row r="47714" ht="18.75" customHeight="1" thickBot="1"/>
    <row r="47716" ht="18.75" customHeight="1" thickBot="1"/>
    <row r="47718" ht="18.75" customHeight="1" thickBot="1"/>
    <row r="47720" ht="18.75" customHeight="1" thickBot="1"/>
    <row r="47722" ht="18.75" customHeight="1" thickBot="1"/>
    <row r="47724" ht="18.75" customHeight="1" thickBot="1"/>
    <row r="47726" ht="18.75" customHeight="1" thickBot="1"/>
    <row r="47728" ht="18.75" customHeight="1" thickBot="1"/>
    <row r="47730" ht="18.75" customHeight="1" thickBot="1"/>
    <row r="47732" ht="18.75" customHeight="1" thickBot="1"/>
    <row r="47734" ht="18.75" customHeight="1" thickBot="1"/>
    <row r="47736" ht="18.75" customHeight="1" thickBot="1"/>
    <row r="47738" ht="18.75" customHeight="1" thickBot="1"/>
    <row r="47740" ht="18.75" customHeight="1" thickBot="1"/>
    <row r="47742" ht="18.75" customHeight="1" thickBot="1"/>
    <row r="47744" ht="18.75" customHeight="1" thickBot="1"/>
    <row r="47746" ht="18.75" customHeight="1" thickBot="1"/>
    <row r="47748" ht="18.75" customHeight="1" thickBot="1"/>
    <row r="47750" ht="18.75" customHeight="1" thickBot="1"/>
    <row r="47752" ht="18.75" customHeight="1" thickBot="1"/>
    <row r="47754" ht="18.75" customHeight="1" thickBot="1"/>
    <row r="47756" ht="18.75" customHeight="1" thickBot="1"/>
    <row r="47758" ht="18.75" customHeight="1" thickBot="1"/>
    <row r="47760" ht="18.75" customHeight="1" thickBot="1"/>
    <row r="47762" ht="18.75" customHeight="1" thickBot="1"/>
    <row r="47764" ht="18.75" customHeight="1" thickBot="1"/>
    <row r="47766" ht="18.75" customHeight="1" thickBot="1"/>
    <row r="47768" ht="18.75" customHeight="1" thickBot="1"/>
    <row r="47770" ht="18.75" customHeight="1" thickBot="1"/>
    <row r="47772" ht="18.75" customHeight="1" thickBot="1"/>
    <row r="47774" ht="18.75" customHeight="1" thickBot="1"/>
    <row r="47776" ht="18.75" customHeight="1" thickBot="1"/>
    <row r="47778" ht="18.75" customHeight="1" thickBot="1"/>
    <row r="47780" ht="18.75" customHeight="1" thickBot="1"/>
    <row r="47782" ht="18.75" customHeight="1" thickBot="1"/>
    <row r="47784" ht="18.75" customHeight="1" thickBot="1"/>
    <row r="47786" ht="18.75" customHeight="1" thickBot="1"/>
    <row r="47788" ht="18.75" customHeight="1" thickBot="1"/>
    <row r="47790" ht="18.75" customHeight="1" thickBot="1"/>
    <row r="47792" ht="18.75" customHeight="1" thickBot="1"/>
    <row r="47794" ht="18.75" customHeight="1" thickBot="1"/>
    <row r="47796" ht="18.75" customHeight="1" thickBot="1"/>
    <row r="47798" ht="18.75" customHeight="1" thickBot="1"/>
    <row r="47800" ht="18.75" customHeight="1" thickBot="1"/>
    <row r="47802" ht="18.75" customHeight="1" thickBot="1"/>
    <row r="47804" ht="18.75" customHeight="1" thickBot="1"/>
    <row r="47806" ht="18.75" customHeight="1" thickBot="1"/>
    <row r="47808" ht="18.75" customHeight="1" thickBot="1"/>
    <row r="47810" ht="18.75" customHeight="1" thickBot="1"/>
    <row r="47812" ht="18.75" customHeight="1" thickBot="1"/>
    <row r="47814" ht="18.75" customHeight="1" thickBot="1"/>
    <row r="47816" ht="18.75" customHeight="1" thickBot="1"/>
    <row r="47818" ht="18.75" customHeight="1" thickBot="1"/>
    <row r="47820" ht="18.75" customHeight="1" thickBot="1"/>
    <row r="47822" ht="18.75" customHeight="1" thickBot="1"/>
    <row r="47824" ht="18.75" customHeight="1" thickBot="1"/>
    <row r="47826" ht="18.75" customHeight="1" thickBot="1"/>
    <row r="47828" ht="18.75" customHeight="1" thickBot="1"/>
    <row r="47830" ht="18.75" customHeight="1" thickBot="1"/>
    <row r="47832" ht="18.75" customHeight="1" thickBot="1"/>
    <row r="47834" ht="18.75" customHeight="1" thickBot="1"/>
    <row r="47836" ht="18.75" customHeight="1" thickBot="1"/>
    <row r="47838" ht="18.75" customHeight="1" thickBot="1"/>
    <row r="47840" ht="18.75" customHeight="1" thickBot="1"/>
    <row r="47842" ht="18.75" customHeight="1" thickBot="1"/>
    <row r="47844" ht="18.75" customHeight="1" thickBot="1"/>
    <row r="47846" ht="18.75" customHeight="1" thickBot="1"/>
    <row r="47848" ht="18.75" customHeight="1" thickBot="1"/>
    <row r="47850" ht="18.75" customHeight="1" thickBot="1"/>
    <row r="47852" ht="18.75" customHeight="1" thickBot="1"/>
    <row r="47854" ht="18.75" customHeight="1" thickBot="1"/>
    <row r="47856" ht="18.75" customHeight="1" thickBot="1"/>
    <row r="47858" ht="18.75" customHeight="1" thickBot="1"/>
    <row r="47860" ht="18.75" customHeight="1" thickBot="1"/>
    <row r="47862" ht="18.75" customHeight="1" thickBot="1"/>
    <row r="47864" ht="18.75" customHeight="1" thickBot="1"/>
    <row r="47866" ht="18.75" customHeight="1" thickBot="1"/>
    <row r="47868" ht="18.75" customHeight="1" thickBot="1"/>
    <row r="47870" ht="18.75" customHeight="1" thickBot="1"/>
    <row r="47872" ht="18.75" customHeight="1" thickBot="1"/>
    <row r="47874" ht="18.75" customHeight="1" thickBot="1"/>
    <row r="47876" ht="18.75" customHeight="1" thickBot="1"/>
    <row r="47878" ht="18.75" customHeight="1" thickBot="1"/>
    <row r="47880" ht="18.75" customHeight="1" thickBot="1"/>
    <row r="47882" ht="18.75" customHeight="1" thickBot="1"/>
    <row r="47884" ht="18.75" customHeight="1" thickBot="1"/>
    <row r="47886" ht="18.75" customHeight="1" thickBot="1"/>
    <row r="47888" ht="18.75" customHeight="1" thickBot="1"/>
    <row r="47890" ht="18.75" customHeight="1" thickBot="1"/>
    <row r="47892" ht="18.75" customHeight="1" thickBot="1"/>
    <row r="47894" ht="18.75" customHeight="1" thickBot="1"/>
    <row r="47896" ht="18.75" customHeight="1" thickBot="1"/>
    <row r="47898" ht="18.75" customHeight="1" thickBot="1"/>
    <row r="47900" ht="18.75" customHeight="1" thickBot="1"/>
    <row r="47902" ht="18.75" customHeight="1" thickBot="1"/>
    <row r="47904" ht="18.75" customHeight="1" thickBot="1"/>
    <row r="47906" ht="18.75" customHeight="1" thickBot="1"/>
    <row r="47908" ht="18.75" customHeight="1" thickBot="1"/>
    <row r="47910" ht="18.75" customHeight="1" thickBot="1"/>
    <row r="47912" ht="18.75" customHeight="1" thickBot="1"/>
    <row r="47914" ht="18.75" customHeight="1" thickBot="1"/>
    <row r="47916" ht="18.75" customHeight="1" thickBot="1"/>
    <row r="47918" ht="18.75" customHeight="1" thickBot="1"/>
    <row r="47920" ht="18.75" customHeight="1" thickBot="1"/>
    <row r="47922" ht="18.75" customHeight="1" thickBot="1"/>
    <row r="47924" ht="18.75" customHeight="1" thickBot="1"/>
    <row r="47926" ht="18.75" customHeight="1" thickBot="1"/>
    <row r="47928" ht="18.75" customHeight="1" thickBot="1"/>
    <row r="47930" ht="18.75" customHeight="1" thickBot="1"/>
    <row r="47932" ht="18.75" customHeight="1" thickBot="1"/>
    <row r="47934" ht="18.75" customHeight="1" thickBot="1"/>
    <row r="47936" ht="18.75" customHeight="1" thickBot="1"/>
    <row r="47938" ht="18.75" customHeight="1" thickBot="1"/>
    <row r="47940" ht="18.75" customHeight="1" thickBot="1"/>
    <row r="47942" ht="18.75" customHeight="1" thickBot="1"/>
    <row r="47944" ht="18.75" customHeight="1" thickBot="1"/>
    <row r="47946" ht="18.75" customHeight="1" thickBot="1"/>
    <row r="47948" ht="18.75" customHeight="1" thickBot="1"/>
    <row r="47950" ht="18.75" customHeight="1" thickBot="1"/>
    <row r="47952" ht="18.75" customHeight="1" thickBot="1"/>
    <row r="47954" ht="18.75" customHeight="1" thickBot="1"/>
    <row r="47956" ht="18.75" customHeight="1" thickBot="1"/>
    <row r="47958" ht="18.75" customHeight="1" thickBot="1"/>
    <row r="47960" ht="18.75" customHeight="1" thickBot="1"/>
    <row r="47962" ht="18.75" customHeight="1" thickBot="1"/>
    <row r="47964" ht="18.75" customHeight="1" thickBot="1"/>
    <row r="47966" ht="18.75" customHeight="1" thickBot="1"/>
    <row r="47968" ht="18.75" customHeight="1" thickBot="1"/>
    <row r="47970" ht="18.75" customHeight="1" thickBot="1"/>
    <row r="47972" ht="18.75" customHeight="1" thickBot="1"/>
    <row r="47974" ht="18.75" customHeight="1" thickBot="1"/>
    <row r="47976" ht="18.75" customHeight="1" thickBot="1"/>
    <row r="47978" ht="18.75" customHeight="1" thickBot="1"/>
    <row r="47980" ht="18.75" customHeight="1" thickBot="1"/>
    <row r="47982" ht="18.75" customHeight="1" thickBot="1"/>
    <row r="47984" ht="18.75" customHeight="1" thickBot="1"/>
    <row r="47986" ht="18.75" customHeight="1" thickBot="1"/>
    <row r="47988" ht="18.75" customHeight="1" thickBot="1"/>
    <row r="47990" ht="18.75" customHeight="1" thickBot="1"/>
    <row r="47992" ht="18.75" customHeight="1" thickBot="1"/>
    <row r="47994" ht="18.75" customHeight="1" thickBot="1"/>
    <row r="47996" ht="18.75" customHeight="1" thickBot="1"/>
    <row r="47998" ht="18.75" customHeight="1" thickBot="1"/>
    <row r="48000" ht="18.75" customHeight="1" thickBot="1"/>
    <row r="48002" ht="18.75" customHeight="1" thickBot="1"/>
    <row r="48004" ht="18.75" customHeight="1" thickBot="1"/>
    <row r="48006" ht="18.75" customHeight="1" thickBot="1"/>
    <row r="48008" ht="18.75" customHeight="1" thickBot="1"/>
    <row r="48010" ht="18.75" customHeight="1" thickBot="1"/>
    <row r="48012" ht="18.75" customHeight="1" thickBot="1"/>
    <row r="48014" ht="18.75" customHeight="1" thickBot="1"/>
    <row r="48016" ht="18.75" customHeight="1" thickBot="1"/>
    <row r="48018" ht="18.75" customHeight="1" thickBot="1"/>
    <row r="48020" ht="18.75" customHeight="1" thickBot="1"/>
    <row r="48022" ht="18.75" customHeight="1" thickBot="1"/>
    <row r="48024" ht="18.75" customHeight="1" thickBot="1"/>
    <row r="48026" ht="18.75" customHeight="1" thickBot="1"/>
    <row r="48028" ht="18.75" customHeight="1" thickBot="1"/>
    <row r="48030" ht="18.75" customHeight="1" thickBot="1"/>
    <row r="48032" ht="18.75" customHeight="1" thickBot="1"/>
    <row r="48034" ht="18.75" customHeight="1" thickBot="1"/>
    <row r="48036" ht="18.75" customHeight="1" thickBot="1"/>
    <row r="48038" ht="18.75" customHeight="1" thickBot="1"/>
    <row r="48040" ht="18.75" customHeight="1" thickBot="1"/>
    <row r="48042" ht="18.75" customHeight="1" thickBot="1"/>
    <row r="48044" ht="18.75" customHeight="1" thickBot="1"/>
    <row r="48046" ht="18.75" customHeight="1" thickBot="1"/>
    <row r="48048" ht="18.75" customHeight="1" thickBot="1"/>
    <row r="48050" ht="18.75" customHeight="1" thickBot="1"/>
    <row r="48052" ht="18.75" customHeight="1" thickBot="1"/>
    <row r="48054" ht="18.75" customHeight="1" thickBot="1"/>
    <row r="48056" ht="18.75" customHeight="1" thickBot="1"/>
    <row r="48058" ht="18.75" customHeight="1" thickBot="1"/>
    <row r="48060" ht="18.75" customHeight="1" thickBot="1"/>
    <row r="48062" ht="18.75" customHeight="1" thickBot="1"/>
    <row r="48064" ht="18.75" customHeight="1" thickBot="1"/>
    <row r="48066" ht="18.75" customHeight="1" thickBot="1"/>
    <row r="48068" ht="18.75" customHeight="1" thickBot="1"/>
    <row r="48070" ht="18.75" customHeight="1" thickBot="1"/>
    <row r="48072" ht="18.75" customHeight="1" thickBot="1"/>
    <row r="48074" ht="18.75" customHeight="1" thickBot="1"/>
    <row r="48076" ht="18.75" customHeight="1" thickBot="1"/>
    <row r="48078" ht="18.75" customHeight="1" thickBot="1"/>
    <row r="48080" ht="18.75" customHeight="1" thickBot="1"/>
    <row r="48082" ht="18.75" customHeight="1" thickBot="1"/>
    <row r="48084" ht="18.75" customHeight="1" thickBot="1"/>
    <row r="48086" ht="18.75" customHeight="1" thickBot="1"/>
    <row r="48088" ht="18.75" customHeight="1" thickBot="1"/>
    <row r="48090" ht="18.75" customHeight="1" thickBot="1"/>
    <row r="48092" ht="18.75" customHeight="1" thickBot="1"/>
    <row r="48094" ht="18.75" customHeight="1" thickBot="1"/>
    <row r="48096" ht="18.75" customHeight="1" thickBot="1"/>
    <row r="48098" ht="18.75" customHeight="1" thickBot="1"/>
    <row r="48100" ht="18.75" customHeight="1" thickBot="1"/>
    <row r="48102" ht="18.75" customHeight="1" thickBot="1"/>
    <row r="48104" ht="18.75" customHeight="1" thickBot="1"/>
    <row r="48106" ht="18.75" customHeight="1" thickBot="1"/>
    <row r="48108" ht="18.75" customHeight="1" thickBot="1"/>
    <row r="48110" ht="18.75" customHeight="1" thickBot="1"/>
    <row r="48112" ht="18.75" customHeight="1" thickBot="1"/>
    <row r="48114" ht="18.75" customHeight="1" thickBot="1"/>
    <row r="48116" ht="18.75" customHeight="1" thickBot="1"/>
    <row r="48118" ht="18.75" customHeight="1" thickBot="1"/>
    <row r="48120" ht="18.75" customHeight="1" thickBot="1"/>
    <row r="48122" ht="18.75" customHeight="1" thickBot="1"/>
    <row r="48124" ht="18.75" customHeight="1" thickBot="1"/>
    <row r="48126" ht="18.75" customHeight="1" thickBot="1"/>
    <row r="48128" ht="18.75" customHeight="1" thickBot="1"/>
    <row r="48130" ht="18.75" customHeight="1" thickBot="1"/>
    <row r="48132" ht="18.75" customHeight="1" thickBot="1"/>
    <row r="48134" ht="18.75" customHeight="1" thickBot="1"/>
    <row r="48136" ht="18.75" customHeight="1" thickBot="1"/>
    <row r="48138" ht="18.75" customHeight="1" thickBot="1"/>
    <row r="48140" ht="18.75" customHeight="1" thickBot="1"/>
    <row r="48142" ht="18.75" customHeight="1" thickBot="1"/>
    <row r="48144" ht="18.75" customHeight="1" thickBot="1"/>
    <row r="48146" ht="18.75" customHeight="1" thickBot="1"/>
    <row r="48148" ht="18.75" customHeight="1" thickBot="1"/>
    <row r="48150" ht="18.75" customHeight="1" thickBot="1"/>
    <row r="48152" ht="18.75" customHeight="1" thickBot="1"/>
    <row r="48154" ht="18.75" customHeight="1" thickBot="1"/>
    <row r="48156" ht="18.75" customHeight="1" thickBot="1"/>
    <row r="48158" ht="18.75" customHeight="1" thickBot="1"/>
    <row r="48160" ht="18.75" customHeight="1" thickBot="1"/>
    <row r="48162" ht="18.75" customHeight="1" thickBot="1"/>
    <row r="48164" ht="18.75" customHeight="1" thickBot="1"/>
    <row r="48166" ht="18.75" customHeight="1" thickBot="1"/>
    <row r="48168" ht="18.75" customHeight="1" thickBot="1"/>
    <row r="48170" ht="18.75" customHeight="1" thickBot="1"/>
    <row r="48172" ht="18.75" customHeight="1" thickBot="1"/>
    <row r="48174" ht="18.75" customHeight="1" thickBot="1"/>
    <row r="48176" ht="18.75" customHeight="1" thickBot="1"/>
    <row r="48178" ht="18.75" customHeight="1" thickBot="1"/>
    <row r="48180" ht="18.75" customHeight="1" thickBot="1"/>
    <row r="48182" ht="18.75" customHeight="1" thickBot="1"/>
    <row r="48184" ht="18.75" customHeight="1" thickBot="1"/>
    <row r="48186" ht="18.75" customHeight="1" thickBot="1"/>
    <row r="48188" ht="18.75" customHeight="1" thickBot="1"/>
    <row r="48190" ht="18.75" customHeight="1" thickBot="1"/>
    <row r="48192" ht="18.75" customHeight="1" thickBot="1"/>
    <row r="48194" ht="18.75" customHeight="1" thickBot="1"/>
    <row r="48196" ht="18.75" customHeight="1" thickBot="1"/>
    <row r="48198" ht="18.75" customHeight="1" thickBot="1"/>
    <row r="48200" ht="18.75" customHeight="1" thickBot="1"/>
    <row r="48202" ht="18.75" customHeight="1" thickBot="1"/>
    <row r="48204" ht="18.75" customHeight="1" thickBot="1"/>
    <row r="48206" ht="18.75" customHeight="1" thickBot="1"/>
    <row r="48208" ht="18.75" customHeight="1" thickBot="1"/>
    <row r="48210" ht="18.75" customHeight="1" thickBot="1"/>
    <row r="48212" ht="18.75" customHeight="1" thickBot="1"/>
    <row r="48214" ht="18.75" customHeight="1" thickBot="1"/>
    <row r="48216" ht="18.75" customHeight="1" thickBot="1"/>
    <row r="48218" ht="18.75" customHeight="1" thickBot="1"/>
    <row r="48220" ht="18.75" customHeight="1" thickBot="1"/>
    <row r="48222" ht="18.75" customHeight="1" thickBot="1"/>
    <row r="48224" ht="18.75" customHeight="1" thickBot="1"/>
    <row r="48226" ht="18.75" customHeight="1" thickBot="1"/>
    <row r="48228" ht="18.75" customHeight="1" thickBot="1"/>
    <row r="48230" ht="18.75" customHeight="1" thickBot="1"/>
    <row r="48232" ht="18.75" customHeight="1" thickBot="1"/>
    <row r="48234" ht="18.75" customHeight="1" thickBot="1"/>
    <row r="48236" ht="18.75" customHeight="1" thickBot="1"/>
    <row r="48238" ht="18.75" customHeight="1" thickBot="1"/>
    <row r="48240" ht="18.75" customHeight="1" thickBot="1"/>
    <row r="48242" ht="18.75" customHeight="1" thickBot="1"/>
    <row r="48244" ht="18.75" customHeight="1" thickBot="1"/>
    <row r="48246" ht="18.75" customHeight="1" thickBot="1"/>
    <row r="48248" ht="18.75" customHeight="1" thickBot="1"/>
    <row r="48250" ht="18.75" customHeight="1" thickBot="1"/>
    <row r="48252" ht="18.75" customHeight="1" thickBot="1"/>
    <row r="48254" ht="18.75" customHeight="1" thickBot="1"/>
    <row r="48256" ht="18.75" customHeight="1" thickBot="1"/>
    <row r="48258" ht="18.75" customHeight="1" thickBot="1"/>
    <row r="48260" ht="18.75" customHeight="1" thickBot="1"/>
    <row r="48262" ht="18.75" customHeight="1" thickBot="1"/>
    <row r="48264" ht="18.75" customHeight="1" thickBot="1"/>
    <row r="48266" ht="18.75" customHeight="1" thickBot="1"/>
    <row r="48268" ht="18.75" customHeight="1" thickBot="1"/>
    <row r="48270" ht="18.75" customHeight="1" thickBot="1"/>
    <row r="48272" ht="18.75" customHeight="1" thickBot="1"/>
    <row r="48274" ht="18.75" customHeight="1" thickBot="1"/>
    <row r="48276" ht="18.75" customHeight="1" thickBot="1"/>
    <row r="48278" ht="18.75" customHeight="1" thickBot="1"/>
    <row r="48280" ht="18.75" customHeight="1" thickBot="1"/>
    <row r="48282" ht="18.75" customHeight="1" thickBot="1"/>
    <row r="48284" ht="18.75" customHeight="1" thickBot="1"/>
    <row r="48286" ht="18.75" customHeight="1" thickBot="1"/>
    <row r="48288" ht="18.75" customHeight="1" thickBot="1"/>
    <row r="48290" ht="18.75" customHeight="1" thickBot="1"/>
    <row r="48292" ht="18.75" customHeight="1" thickBot="1"/>
    <row r="48294" ht="18.75" customHeight="1" thickBot="1"/>
    <row r="48296" ht="18.75" customHeight="1" thickBot="1"/>
    <row r="48298" ht="18.75" customHeight="1" thickBot="1"/>
    <row r="48300" ht="18.75" customHeight="1" thickBot="1"/>
    <row r="48302" ht="18.75" customHeight="1" thickBot="1"/>
    <row r="48304" ht="18.75" customHeight="1" thickBot="1"/>
    <row r="48306" ht="18.75" customHeight="1" thickBot="1"/>
    <row r="48308" ht="18.75" customHeight="1" thickBot="1"/>
    <row r="48310" ht="18.75" customHeight="1" thickBot="1"/>
    <row r="48312" ht="18.75" customHeight="1" thickBot="1"/>
    <row r="48314" ht="18.75" customHeight="1" thickBot="1"/>
    <row r="48316" ht="18.75" customHeight="1" thickBot="1"/>
    <row r="48318" ht="18.75" customHeight="1" thickBot="1"/>
    <row r="48320" ht="18.75" customHeight="1" thickBot="1"/>
    <row r="48322" ht="18.75" customHeight="1" thickBot="1"/>
    <row r="48324" ht="18.75" customHeight="1" thickBot="1"/>
    <row r="48326" ht="18.75" customHeight="1" thickBot="1"/>
    <row r="48328" ht="18.75" customHeight="1" thickBot="1"/>
    <row r="48330" ht="18.75" customHeight="1" thickBot="1"/>
    <row r="48332" ht="18.75" customHeight="1" thickBot="1"/>
    <row r="48334" ht="18.75" customHeight="1" thickBot="1"/>
    <row r="48336" ht="18.75" customHeight="1" thickBot="1"/>
    <row r="48338" ht="18.75" customHeight="1" thickBot="1"/>
    <row r="48340" ht="18.75" customHeight="1" thickBot="1"/>
    <row r="48342" ht="18.75" customHeight="1" thickBot="1"/>
    <row r="48344" ht="18.75" customHeight="1" thickBot="1"/>
    <row r="48346" ht="18.75" customHeight="1" thickBot="1"/>
    <row r="48348" ht="18.75" customHeight="1" thickBot="1"/>
    <row r="48350" ht="18.75" customHeight="1" thickBot="1"/>
    <row r="48352" ht="18.75" customHeight="1" thickBot="1"/>
    <row r="48354" ht="18.75" customHeight="1" thickBot="1"/>
    <row r="48356" ht="18.75" customHeight="1" thickBot="1"/>
    <row r="48358" ht="18.75" customHeight="1" thickBot="1"/>
    <row r="48360" ht="18.75" customHeight="1" thickBot="1"/>
    <row r="48362" ht="18.75" customHeight="1" thickBot="1"/>
    <row r="48364" ht="18.75" customHeight="1" thickBot="1"/>
    <row r="48366" ht="18.75" customHeight="1" thickBot="1"/>
    <row r="48368" ht="18.75" customHeight="1" thickBot="1"/>
    <row r="48370" ht="18.75" customHeight="1" thickBot="1"/>
    <row r="48372" ht="18.75" customHeight="1" thickBot="1"/>
    <row r="48374" ht="18.75" customHeight="1" thickBot="1"/>
    <row r="48376" ht="18.75" customHeight="1" thickBot="1"/>
    <row r="48378" ht="18.75" customHeight="1" thickBot="1"/>
    <row r="48380" ht="18.75" customHeight="1" thickBot="1"/>
    <row r="48382" ht="18.75" customHeight="1" thickBot="1"/>
    <row r="48384" ht="18.75" customHeight="1" thickBot="1"/>
    <row r="48386" ht="18.75" customHeight="1" thickBot="1"/>
    <row r="48388" ht="18.75" customHeight="1" thickBot="1"/>
    <row r="48390" ht="18.75" customHeight="1" thickBot="1"/>
    <row r="48392" ht="18.75" customHeight="1" thickBot="1"/>
    <row r="48394" ht="18.75" customHeight="1" thickBot="1"/>
    <row r="48396" ht="18.75" customHeight="1" thickBot="1"/>
    <row r="48398" ht="18.75" customHeight="1" thickBot="1"/>
    <row r="48400" ht="18.75" customHeight="1" thickBot="1"/>
    <row r="48402" ht="18.75" customHeight="1" thickBot="1"/>
    <row r="48404" ht="18.75" customHeight="1" thickBot="1"/>
    <row r="48406" ht="18.75" customHeight="1" thickBot="1"/>
    <row r="48408" ht="18.75" customHeight="1" thickBot="1"/>
    <row r="48410" ht="18.75" customHeight="1" thickBot="1"/>
    <row r="48412" ht="18.75" customHeight="1" thickBot="1"/>
    <row r="48414" ht="18.75" customHeight="1" thickBot="1"/>
    <row r="48416" ht="18.75" customHeight="1" thickBot="1"/>
    <row r="48418" ht="18.75" customHeight="1" thickBot="1"/>
    <row r="48420" ht="18.75" customHeight="1" thickBot="1"/>
    <row r="48422" ht="18.75" customHeight="1" thickBot="1"/>
    <row r="48424" ht="18.75" customHeight="1" thickBot="1"/>
    <row r="48426" ht="18.75" customHeight="1" thickBot="1"/>
    <row r="48428" ht="18.75" customHeight="1" thickBot="1"/>
    <row r="48430" ht="18.75" customHeight="1" thickBot="1"/>
    <row r="48432" ht="18.75" customHeight="1" thickBot="1"/>
    <row r="48434" ht="18.75" customHeight="1" thickBot="1"/>
    <row r="48436" ht="18.75" customHeight="1" thickBot="1"/>
    <row r="48438" ht="18.75" customHeight="1" thickBot="1"/>
    <row r="48440" ht="18.75" customHeight="1" thickBot="1"/>
    <row r="48442" ht="18.75" customHeight="1" thickBot="1"/>
    <row r="48444" ht="18.75" customHeight="1" thickBot="1"/>
    <row r="48446" ht="18.75" customHeight="1" thickBot="1"/>
    <row r="48448" ht="18.75" customHeight="1" thickBot="1"/>
    <row r="48450" ht="18.75" customHeight="1" thickBot="1"/>
    <row r="48452" ht="18.75" customHeight="1" thickBot="1"/>
    <row r="48454" ht="18.75" customHeight="1" thickBot="1"/>
    <row r="48456" ht="18.75" customHeight="1" thickBot="1"/>
    <row r="48458" ht="18.75" customHeight="1" thickBot="1"/>
    <row r="48460" ht="18.75" customHeight="1" thickBot="1"/>
    <row r="48462" ht="18.75" customHeight="1" thickBot="1"/>
    <row r="48464" ht="18.75" customHeight="1" thickBot="1"/>
    <row r="48466" ht="18.75" customHeight="1" thickBot="1"/>
    <row r="48468" ht="18.75" customHeight="1" thickBot="1"/>
    <row r="48470" ht="18.75" customHeight="1" thickBot="1"/>
    <row r="48472" ht="18.75" customHeight="1" thickBot="1"/>
    <row r="48474" ht="18.75" customHeight="1" thickBot="1"/>
    <row r="48476" ht="18.75" customHeight="1" thickBot="1"/>
    <row r="48478" ht="18.75" customHeight="1" thickBot="1"/>
    <row r="48480" ht="18.75" customHeight="1" thickBot="1"/>
    <row r="48482" ht="18.75" customHeight="1" thickBot="1"/>
    <row r="48484" ht="18.75" customHeight="1" thickBot="1"/>
    <row r="48486" ht="18.75" customHeight="1" thickBot="1"/>
    <row r="48488" ht="18.75" customHeight="1" thickBot="1"/>
    <row r="48490" ht="18.75" customHeight="1" thickBot="1"/>
    <row r="48492" ht="18.75" customHeight="1" thickBot="1"/>
    <row r="48494" ht="18.75" customHeight="1" thickBot="1"/>
    <row r="48496" ht="18.75" customHeight="1" thickBot="1"/>
    <row r="48498" ht="18.75" customHeight="1" thickBot="1"/>
    <row r="48500" ht="18.75" customHeight="1" thickBot="1"/>
    <row r="48502" ht="18.75" customHeight="1" thickBot="1"/>
    <row r="48504" ht="18.75" customHeight="1" thickBot="1"/>
    <row r="48506" ht="18.75" customHeight="1" thickBot="1"/>
    <row r="48508" ht="18.75" customHeight="1" thickBot="1"/>
    <row r="48510" ht="18.75" customHeight="1" thickBot="1"/>
    <row r="48512" ht="18.75" customHeight="1" thickBot="1"/>
    <row r="48514" ht="18.75" customHeight="1" thickBot="1"/>
    <row r="48516" ht="18.75" customHeight="1" thickBot="1"/>
    <row r="48518" ht="18.75" customHeight="1" thickBot="1"/>
    <row r="48520" ht="18.75" customHeight="1" thickBot="1"/>
    <row r="48522" ht="18.75" customHeight="1" thickBot="1"/>
    <row r="48524" ht="18.75" customHeight="1" thickBot="1"/>
    <row r="48526" ht="18.75" customHeight="1" thickBot="1"/>
    <row r="48528" ht="18.75" customHeight="1" thickBot="1"/>
    <row r="48530" ht="18.75" customHeight="1" thickBot="1"/>
    <row r="48532" ht="18.75" customHeight="1" thickBot="1"/>
    <row r="48534" ht="18.75" customHeight="1" thickBot="1"/>
    <row r="48536" ht="18.75" customHeight="1" thickBot="1"/>
    <row r="48538" ht="18.75" customHeight="1" thickBot="1"/>
    <row r="48540" ht="18.75" customHeight="1" thickBot="1"/>
    <row r="48542" ht="18.75" customHeight="1" thickBot="1"/>
    <row r="48544" ht="18.75" customHeight="1" thickBot="1"/>
    <row r="48546" ht="18.75" customHeight="1" thickBot="1"/>
    <row r="48548" ht="18.75" customHeight="1" thickBot="1"/>
    <row r="48550" ht="18.75" customHeight="1" thickBot="1"/>
    <row r="48552" ht="18.75" customHeight="1" thickBot="1"/>
    <row r="48554" ht="18.75" customHeight="1" thickBot="1"/>
    <row r="48556" ht="18.75" customHeight="1" thickBot="1"/>
    <row r="48558" ht="18.75" customHeight="1" thickBot="1"/>
    <row r="48560" ht="18.75" customHeight="1" thickBot="1"/>
    <row r="48562" ht="18.75" customHeight="1" thickBot="1"/>
    <row r="48564" ht="18.75" customHeight="1" thickBot="1"/>
    <row r="48566" ht="18.75" customHeight="1" thickBot="1"/>
    <row r="48568" ht="18.75" customHeight="1" thickBot="1"/>
    <row r="48570" ht="18.75" customHeight="1" thickBot="1"/>
    <row r="48572" ht="18.75" customHeight="1" thickBot="1"/>
    <row r="48574" ht="18.75" customHeight="1" thickBot="1"/>
    <row r="48576" ht="18.75" customHeight="1" thickBot="1"/>
    <row r="48578" ht="18.75" customHeight="1" thickBot="1"/>
    <row r="48580" ht="18.75" customHeight="1" thickBot="1"/>
    <row r="48582" ht="18.75" customHeight="1" thickBot="1"/>
    <row r="48584" ht="18.75" customHeight="1" thickBot="1"/>
    <row r="48586" ht="18.75" customHeight="1" thickBot="1"/>
    <row r="48588" ht="18.75" customHeight="1" thickBot="1"/>
    <row r="48590" ht="18.75" customHeight="1" thickBot="1"/>
    <row r="48592" ht="18.75" customHeight="1" thickBot="1"/>
    <row r="48594" ht="18.75" customHeight="1" thickBot="1"/>
    <row r="48596" ht="18.75" customHeight="1" thickBot="1"/>
    <row r="48598" ht="18.75" customHeight="1" thickBot="1"/>
    <row r="48600" ht="18.75" customHeight="1" thickBot="1"/>
    <row r="48602" ht="18.75" customHeight="1" thickBot="1"/>
    <row r="48604" ht="18.75" customHeight="1" thickBot="1"/>
    <row r="48606" ht="18.75" customHeight="1" thickBot="1"/>
    <row r="48608" ht="18.75" customHeight="1" thickBot="1"/>
    <row r="48610" ht="18.75" customHeight="1" thickBot="1"/>
    <row r="48612" ht="18.75" customHeight="1" thickBot="1"/>
    <row r="48614" ht="18.75" customHeight="1" thickBot="1"/>
    <row r="48616" ht="18.75" customHeight="1" thickBot="1"/>
    <row r="48618" ht="18.75" customHeight="1" thickBot="1"/>
    <row r="48620" ht="18.75" customHeight="1" thickBot="1"/>
    <row r="48622" ht="18.75" customHeight="1" thickBot="1"/>
    <row r="48624" ht="18.75" customHeight="1" thickBot="1"/>
    <row r="48626" ht="18.75" customHeight="1" thickBot="1"/>
    <row r="48628" ht="18.75" customHeight="1" thickBot="1"/>
    <row r="48630" ht="18.75" customHeight="1" thickBot="1"/>
    <row r="48632" ht="18.75" customHeight="1" thickBot="1"/>
    <row r="48634" ht="18.75" customHeight="1" thickBot="1"/>
    <row r="48636" ht="18.75" customHeight="1" thickBot="1"/>
    <row r="48638" ht="18.75" customHeight="1" thickBot="1"/>
    <row r="48640" ht="18.75" customHeight="1" thickBot="1"/>
    <row r="48642" ht="18.75" customHeight="1" thickBot="1"/>
    <row r="48644" ht="18.75" customHeight="1" thickBot="1"/>
    <row r="48646" ht="18.75" customHeight="1" thickBot="1"/>
    <row r="48648" ht="18.75" customHeight="1" thickBot="1"/>
    <row r="48650" ht="18.75" customHeight="1" thickBot="1"/>
    <row r="48652" ht="18.75" customHeight="1" thickBot="1"/>
    <row r="48654" ht="18.75" customHeight="1" thickBot="1"/>
    <row r="48656" ht="18.75" customHeight="1" thickBot="1"/>
    <row r="48658" ht="18.75" customHeight="1" thickBot="1"/>
    <row r="48660" ht="18.75" customHeight="1" thickBot="1"/>
    <row r="48662" ht="18.75" customHeight="1" thickBot="1"/>
    <row r="48664" ht="18.75" customHeight="1" thickBot="1"/>
    <row r="48666" ht="18.75" customHeight="1" thickBot="1"/>
    <row r="48668" ht="18.75" customHeight="1" thickBot="1"/>
    <row r="48670" ht="18.75" customHeight="1" thickBot="1"/>
    <row r="48672" ht="18.75" customHeight="1" thickBot="1"/>
    <row r="48674" ht="18.75" customHeight="1" thickBot="1"/>
    <row r="48676" ht="18.75" customHeight="1" thickBot="1"/>
    <row r="48678" ht="18.75" customHeight="1" thickBot="1"/>
    <row r="48680" ht="18.75" customHeight="1" thickBot="1"/>
    <row r="48682" ht="18.75" customHeight="1" thickBot="1"/>
    <row r="48684" ht="18.75" customHeight="1" thickBot="1"/>
    <row r="48686" ht="18.75" customHeight="1" thickBot="1"/>
    <row r="48688" ht="18.75" customHeight="1" thickBot="1"/>
    <row r="48690" ht="18.75" customHeight="1" thickBot="1"/>
    <row r="48692" ht="18.75" customHeight="1" thickBot="1"/>
    <row r="48694" ht="18.75" customHeight="1" thickBot="1"/>
    <row r="48696" ht="18.75" customHeight="1" thickBot="1"/>
    <row r="48698" ht="18.75" customHeight="1" thickBot="1"/>
    <row r="48700" ht="18.75" customHeight="1" thickBot="1"/>
    <row r="48702" ht="18.75" customHeight="1" thickBot="1"/>
    <row r="48704" ht="18.75" customHeight="1" thickBot="1"/>
    <row r="48706" ht="18.75" customHeight="1" thickBot="1"/>
    <row r="48708" ht="18.75" customHeight="1" thickBot="1"/>
    <row r="48710" ht="18.75" customHeight="1" thickBot="1"/>
    <row r="48712" ht="18.75" customHeight="1" thickBot="1"/>
    <row r="48714" ht="18.75" customHeight="1" thickBot="1"/>
    <row r="48716" ht="18.75" customHeight="1" thickBot="1"/>
    <row r="48718" ht="18.75" customHeight="1" thickBot="1"/>
    <row r="48720" ht="18.75" customHeight="1" thickBot="1"/>
    <row r="48722" ht="18.75" customHeight="1" thickBot="1"/>
    <row r="48724" ht="18.75" customHeight="1" thickBot="1"/>
    <row r="48726" ht="18.75" customHeight="1" thickBot="1"/>
    <row r="48728" ht="18.75" customHeight="1" thickBot="1"/>
    <row r="48730" ht="18.75" customHeight="1" thickBot="1"/>
    <row r="48732" ht="18.75" customHeight="1" thickBot="1"/>
    <row r="48734" ht="18.75" customHeight="1" thickBot="1"/>
    <row r="48736" ht="18.75" customHeight="1" thickBot="1"/>
    <row r="48738" ht="18.75" customHeight="1" thickBot="1"/>
    <row r="48740" ht="18.75" customHeight="1" thickBot="1"/>
    <row r="48742" ht="18.75" customHeight="1" thickBot="1"/>
    <row r="48744" ht="18.75" customHeight="1" thickBot="1"/>
    <row r="48746" ht="18.75" customHeight="1" thickBot="1"/>
    <row r="48748" ht="18.75" customHeight="1" thickBot="1"/>
    <row r="48750" ht="18.75" customHeight="1" thickBot="1"/>
    <row r="48752" ht="18.75" customHeight="1" thickBot="1"/>
    <row r="48754" ht="18.75" customHeight="1" thickBot="1"/>
    <row r="48756" ht="18.75" customHeight="1" thickBot="1"/>
    <row r="48758" ht="18.75" customHeight="1" thickBot="1"/>
    <row r="48760" ht="18.75" customHeight="1" thickBot="1"/>
    <row r="48762" ht="18.75" customHeight="1" thickBot="1"/>
    <row r="48764" ht="18.75" customHeight="1" thickBot="1"/>
    <row r="48766" ht="18.75" customHeight="1" thickBot="1"/>
    <row r="48768" ht="18.75" customHeight="1" thickBot="1"/>
    <row r="48770" ht="18.75" customHeight="1" thickBot="1"/>
    <row r="48772" ht="18.75" customHeight="1" thickBot="1"/>
    <row r="48774" ht="18.75" customHeight="1" thickBot="1"/>
    <row r="48776" ht="18.75" customHeight="1" thickBot="1"/>
    <row r="48778" ht="18.75" customHeight="1" thickBot="1"/>
    <row r="48780" ht="18.75" customHeight="1" thickBot="1"/>
    <row r="48782" ht="18.75" customHeight="1" thickBot="1"/>
    <row r="48784" ht="18.75" customHeight="1" thickBot="1"/>
    <row r="48786" ht="18.75" customHeight="1" thickBot="1"/>
    <row r="48788" ht="18.75" customHeight="1" thickBot="1"/>
    <row r="48790" ht="18.75" customHeight="1" thickBot="1"/>
    <row r="48792" ht="18.75" customHeight="1" thickBot="1"/>
    <row r="48794" ht="18.75" customHeight="1" thickBot="1"/>
    <row r="48796" ht="18.75" customHeight="1" thickBot="1"/>
    <row r="48798" ht="18.75" customHeight="1" thickBot="1"/>
    <row r="48800" ht="18.75" customHeight="1" thickBot="1"/>
    <row r="48802" ht="18.75" customHeight="1" thickBot="1"/>
    <row r="48804" ht="18.75" customHeight="1" thickBot="1"/>
    <row r="48806" ht="18.75" customHeight="1" thickBot="1"/>
    <row r="48808" ht="18.75" customHeight="1" thickBot="1"/>
    <row r="48810" ht="18.75" customHeight="1" thickBot="1"/>
    <row r="48812" ht="18.75" customHeight="1" thickBot="1"/>
    <row r="48814" ht="18.75" customHeight="1" thickBot="1"/>
    <row r="48816" ht="18.75" customHeight="1" thickBot="1"/>
    <row r="48818" ht="18.75" customHeight="1" thickBot="1"/>
    <row r="48820" ht="18.75" customHeight="1" thickBot="1"/>
    <row r="48822" ht="18.75" customHeight="1" thickBot="1"/>
    <row r="48824" ht="18.75" customHeight="1" thickBot="1"/>
    <row r="48826" ht="18.75" customHeight="1" thickBot="1"/>
    <row r="48828" ht="18.75" customHeight="1" thickBot="1"/>
    <row r="48830" ht="18.75" customHeight="1" thickBot="1"/>
    <row r="48832" ht="18.75" customHeight="1" thickBot="1"/>
    <row r="48834" ht="18.75" customHeight="1" thickBot="1"/>
    <row r="48836" ht="18.75" customHeight="1" thickBot="1"/>
    <row r="48838" ht="18.75" customHeight="1" thickBot="1"/>
    <row r="48840" ht="18.75" customHeight="1" thickBot="1"/>
    <row r="48842" ht="18.75" customHeight="1" thickBot="1"/>
    <row r="48844" ht="18.75" customHeight="1" thickBot="1"/>
    <row r="48846" ht="18.75" customHeight="1" thickBot="1"/>
    <row r="48848" ht="18.75" customHeight="1" thickBot="1"/>
    <row r="48850" ht="18.75" customHeight="1" thickBot="1"/>
    <row r="48852" ht="18.75" customHeight="1" thickBot="1"/>
    <row r="48854" ht="18.75" customHeight="1" thickBot="1"/>
    <row r="48856" ht="18.75" customHeight="1" thickBot="1"/>
    <row r="48858" ht="18.75" customHeight="1" thickBot="1"/>
    <row r="48860" ht="18.75" customHeight="1" thickBot="1"/>
    <row r="48862" ht="18.75" customHeight="1" thickBot="1"/>
    <row r="48864" ht="18.75" customHeight="1" thickBot="1"/>
    <row r="48866" ht="18.75" customHeight="1" thickBot="1"/>
    <row r="48868" ht="18.75" customHeight="1" thickBot="1"/>
    <row r="48870" ht="18.75" customHeight="1" thickBot="1"/>
    <row r="48872" ht="18.75" customHeight="1" thickBot="1"/>
    <row r="48874" ht="18.75" customHeight="1" thickBot="1"/>
    <row r="48876" ht="18.75" customHeight="1" thickBot="1"/>
    <row r="48878" ht="18.75" customHeight="1" thickBot="1"/>
    <row r="48880" ht="18.75" customHeight="1" thickBot="1"/>
    <row r="48882" ht="18.75" customHeight="1" thickBot="1"/>
    <row r="48884" ht="18.75" customHeight="1" thickBot="1"/>
    <row r="48886" ht="18.75" customHeight="1" thickBot="1"/>
    <row r="48888" ht="18.75" customHeight="1" thickBot="1"/>
    <row r="48890" ht="18.75" customHeight="1" thickBot="1"/>
    <row r="48892" ht="18.75" customHeight="1" thickBot="1"/>
    <row r="48894" ht="18.75" customHeight="1" thickBot="1"/>
    <row r="48896" ht="18.75" customHeight="1" thickBot="1"/>
    <row r="48898" ht="18.75" customHeight="1" thickBot="1"/>
    <row r="48900" ht="18.75" customHeight="1" thickBot="1"/>
    <row r="48902" ht="18.75" customHeight="1" thickBot="1"/>
    <row r="48904" ht="18.75" customHeight="1" thickBot="1"/>
    <row r="48906" ht="18.75" customHeight="1" thickBot="1"/>
    <row r="48908" ht="18.75" customHeight="1" thickBot="1"/>
    <row r="48910" ht="18.75" customHeight="1" thickBot="1"/>
    <row r="48912" ht="18.75" customHeight="1" thickBot="1"/>
    <row r="48914" ht="18.75" customHeight="1" thickBot="1"/>
    <row r="48916" ht="18.75" customHeight="1" thickBot="1"/>
    <row r="48918" ht="18.75" customHeight="1" thickBot="1"/>
    <row r="48920" ht="18.75" customHeight="1" thickBot="1"/>
    <row r="48922" ht="18.75" customHeight="1" thickBot="1"/>
    <row r="48924" ht="18.75" customHeight="1" thickBot="1"/>
    <row r="48926" ht="18.75" customHeight="1" thickBot="1"/>
    <row r="48928" ht="18.75" customHeight="1" thickBot="1"/>
    <row r="48930" ht="18.75" customHeight="1" thickBot="1"/>
    <row r="48932" ht="18.75" customHeight="1" thickBot="1"/>
    <row r="48934" ht="18.75" customHeight="1" thickBot="1"/>
    <row r="48936" ht="18.75" customHeight="1" thickBot="1"/>
    <row r="48938" ht="18.75" customHeight="1" thickBot="1"/>
    <row r="48940" ht="18.75" customHeight="1" thickBot="1"/>
    <row r="48942" ht="18.75" customHeight="1" thickBot="1"/>
    <row r="48944" ht="18.75" customHeight="1" thickBot="1"/>
    <row r="48946" ht="18.75" customHeight="1" thickBot="1"/>
    <row r="48948" ht="18.75" customHeight="1" thickBot="1"/>
    <row r="48950" ht="18.75" customHeight="1" thickBot="1"/>
    <row r="48952" ht="18.75" customHeight="1" thickBot="1"/>
    <row r="48954" ht="18.75" customHeight="1" thickBot="1"/>
    <row r="48956" ht="18.75" customHeight="1" thickBot="1"/>
    <row r="48958" ht="18.75" customHeight="1" thickBot="1"/>
    <row r="48960" ht="18.75" customHeight="1" thickBot="1"/>
    <row r="48962" ht="18.75" customHeight="1" thickBot="1"/>
    <row r="48964" ht="18.75" customHeight="1" thickBot="1"/>
    <row r="48966" ht="18.75" customHeight="1" thickBot="1"/>
    <row r="48968" ht="18.75" customHeight="1" thickBot="1"/>
    <row r="48970" ht="18.75" customHeight="1" thickBot="1"/>
    <row r="48972" ht="18.75" customHeight="1" thickBot="1"/>
    <row r="48974" ht="18.75" customHeight="1" thickBot="1"/>
    <row r="48976" ht="18.75" customHeight="1" thickBot="1"/>
    <row r="48978" ht="18.75" customHeight="1" thickBot="1"/>
    <row r="48980" ht="18.75" customHeight="1" thickBot="1"/>
    <row r="48982" ht="18.75" customHeight="1" thickBot="1"/>
    <row r="48984" ht="18.75" customHeight="1" thickBot="1"/>
    <row r="48986" ht="18.75" customHeight="1" thickBot="1"/>
    <row r="48988" ht="18.75" customHeight="1" thickBot="1"/>
    <row r="48990" ht="18.75" customHeight="1" thickBot="1"/>
    <row r="48992" ht="18.75" customHeight="1" thickBot="1"/>
    <row r="48994" ht="18.75" customHeight="1" thickBot="1"/>
    <row r="48996" ht="18.75" customHeight="1" thickBot="1"/>
    <row r="48998" ht="18.75" customHeight="1" thickBot="1"/>
    <row r="49000" ht="18.75" customHeight="1" thickBot="1"/>
    <row r="49002" ht="18.75" customHeight="1" thickBot="1"/>
    <row r="49004" ht="18.75" customHeight="1" thickBot="1"/>
    <row r="49006" ht="18.75" customHeight="1" thickBot="1"/>
    <row r="49008" ht="18.75" customHeight="1" thickBot="1"/>
    <row r="49010" ht="18.75" customHeight="1" thickBot="1"/>
    <row r="49012" ht="18.75" customHeight="1" thickBot="1"/>
    <row r="49014" ht="18.75" customHeight="1" thickBot="1"/>
    <row r="49016" ht="18.75" customHeight="1" thickBot="1"/>
    <row r="49018" ht="18.75" customHeight="1" thickBot="1"/>
    <row r="49020" ht="18.75" customHeight="1" thickBot="1"/>
    <row r="49022" ht="18.75" customHeight="1" thickBot="1"/>
    <row r="49024" ht="18.75" customHeight="1" thickBot="1"/>
    <row r="49026" ht="18.75" customHeight="1" thickBot="1"/>
    <row r="49028" ht="18.75" customHeight="1" thickBot="1"/>
    <row r="49030" ht="18.75" customHeight="1" thickBot="1"/>
    <row r="49032" ht="18.75" customHeight="1" thickBot="1"/>
    <row r="49034" ht="18.75" customHeight="1" thickBot="1"/>
    <row r="49036" ht="18.75" customHeight="1" thickBot="1"/>
    <row r="49038" ht="18.75" customHeight="1" thickBot="1"/>
    <row r="49040" ht="18.75" customHeight="1" thickBot="1"/>
    <row r="49042" ht="18.75" customHeight="1" thickBot="1"/>
    <row r="49044" ht="18.75" customHeight="1" thickBot="1"/>
    <row r="49046" ht="18.75" customHeight="1" thickBot="1"/>
    <row r="49048" ht="18.75" customHeight="1" thickBot="1"/>
    <row r="49050" ht="18.75" customHeight="1" thickBot="1"/>
    <row r="49052" ht="18.75" customHeight="1" thickBot="1"/>
    <row r="49054" ht="18.75" customHeight="1" thickBot="1"/>
    <row r="49056" ht="18.75" customHeight="1" thickBot="1"/>
    <row r="49058" ht="18.75" customHeight="1" thickBot="1"/>
    <row r="49060" ht="18.75" customHeight="1" thickBot="1"/>
    <row r="49062" ht="18.75" customHeight="1" thickBot="1"/>
    <row r="49064" ht="18.75" customHeight="1" thickBot="1"/>
    <row r="49066" ht="18.75" customHeight="1" thickBot="1"/>
    <row r="49068" ht="18.75" customHeight="1" thickBot="1"/>
    <row r="49070" ht="18.75" customHeight="1" thickBot="1"/>
    <row r="49072" ht="18.75" customHeight="1" thickBot="1"/>
    <row r="49074" ht="18.75" customHeight="1" thickBot="1"/>
    <row r="49076" ht="18.75" customHeight="1" thickBot="1"/>
    <row r="49078" ht="18.75" customHeight="1" thickBot="1"/>
    <row r="49080" ht="18.75" customHeight="1" thickBot="1"/>
    <row r="49082" ht="18.75" customHeight="1" thickBot="1"/>
    <row r="49084" ht="18.75" customHeight="1" thickBot="1"/>
    <row r="49086" ht="18.75" customHeight="1" thickBot="1"/>
    <row r="49088" ht="18.75" customHeight="1" thickBot="1"/>
    <row r="49090" ht="18.75" customHeight="1" thickBot="1"/>
    <row r="49092" ht="18.75" customHeight="1" thickBot="1"/>
    <row r="49094" ht="18.75" customHeight="1" thickBot="1"/>
    <row r="49096" ht="18.75" customHeight="1" thickBot="1"/>
    <row r="49098" ht="18.75" customHeight="1" thickBot="1"/>
    <row r="49100" ht="18.75" customHeight="1" thickBot="1"/>
    <row r="49102" ht="18.75" customHeight="1" thickBot="1"/>
    <row r="49104" ht="18.75" customHeight="1" thickBot="1"/>
    <row r="49106" ht="18.75" customHeight="1" thickBot="1"/>
    <row r="49108" ht="18.75" customHeight="1" thickBot="1"/>
    <row r="49110" ht="18.75" customHeight="1" thickBot="1"/>
    <row r="49112" ht="18.75" customHeight="1" thickBot="1"/>
    <row r="49114" ht="18.75" customHeight="1" thickBot="1"/>
    <row r="49116" ht="18.75" customHeight="1" thickBot="1"/>
    <row r="49118" ht="18.75" customHeight="1" thickBot="1"/>
    <row r="49120" ht="18.75" customHeight="1" thickBot="1"/>
    <row r="49122" ht="18.75" customHeight="1" thickBot="1"/>
    <row r="49124" ht="18.75" customHeight="1" thickBot="1"/>
    <row r="49126" ht="18.75" customHeight="1" thickBot="1"/>
    <row r="49128" ht="18.75" customHeight="1" thickBot="1"/>
    <row r="49130" ht="18.75" customHeight="1" thickBot="1"/>
    <row r="49132" ht="18.75" customHeight="1" thickBot="1"/>
    <row r="49134" ht="18.75" customHeight="1" thickBot="1"/>
    <row r="49136" ht="18.75" customHeight="1" thickBot="1"/>
    <row r="49138" ht="18.75" customHeight="1" thickBot="1"/>
    <row r="49140" ht="18.75" customHeight="1" thickBot="1"/>
    <row r="49142" ht="18.75" customHeight="1" thickBot="1"/>
    <row r="49144" ht="18.75" customHeight="1" thickBot="1"/>
    <row r="49146" ht="18.75" customHeight="1" thickBot="1"/>
    <row r="49148" ht="18.75" customHeight="1" thickBot="1"/>
    <row r="49150" ht="18.75" customHeight="1" thickBot="1"/>
    <row r="49152" ht="18.75" customHeight="1" thickBot="1"/>
    <row r="49154" ht="18.75" customHeight="1" thickBot="1"/>
    <row r="49156" ht="18.75" customHeight="1" thickBot="1"/>
    <row r="49158" ht="18.75" customHeight="1" thickBot="1"/>
    <row r="49160" ht="18.75" customHeight="1" thickBot="1"/>
    <row r="49162" ht="18.75" customHeight="1" thickBot="1"/>
    <row r="49164" ht="18.75" customHeight="1" thickBot="1"/>
    <row r="49166" ht="18.75" customHeight="1" thickBot="1"/>
    <row r="49168" ht="18.75" customHeight="1" thickBot="1"/>
    <row r="49170" ht="18.75" customHeight="1" thickBot="1"/>
    <row r="49172" ht="18.75" customHeight="1" thickBot="1"/>
    <row r="49174" ht="18.75" customHeight="1" thickBot="1"/>
    <row r="49176" ht="18.75" customHeight="1" thickBot="1"/>
    <row r="49178" ht="18.75" customHeight="1" thickBot="1"/>
    <row r="49180" ht="18.75" customHeight="1" thickBot="1"/>
    <row r="49182" ht="18.75" customHeight="1" thickBot="1"/>
    <row r="49184" ht="18.75" customHeight="1" thickBot="1"/>
    <row r="49186" ht="18.75" customHeight="1" thickBot="1"/>
    <row r="49188" ht="18.75" customHeight="1" thickBot="1"/>
    <row r="49190" ht="18.75" customHeight="1" thickBot="1"/>
    <row r="49192" ht="18.75" customHeight="1" thickBot="1"/>
    <row r="49194" ht="18.75" customHeight="1" thickBot="1"/>
    <row r="49196" ht="18.75" customHeight="1" thickBot="1"/>
    <row r="49198" ht="18.75" customHeight="1" thickBot="1"/>
    <row r="49200" ht="18.75" customHeight="1" thickBot="1"/>
    <row r="49202" ht="18.75" customHeight="1" thickBot="1"/>
    <row r="49204" ht="18.75" customHeight="1" thickBot="1"/>
    <row r="49206" ht="18.75" customHeight="1" thickBot="1"/>
    <row r="49208" ht="18.75" customHeight="1" thickBot="1"/>
    <row r="49210" ht="18.75" customHeight="1" thickBot="1"/>
    <row r="49212" ht="18.75" customHeight="1" thickBot="1"/>
    <row r="49214" ht="18.75" customHeight="1" thickBot="1"/>
    <row r="49216" ht="18.75" customHeight="1" thickBot="1"/>
    <row r="49218" ht="18.75" customHeight="1" thickBot="1"/>
    <row r="49220" ht="18.75" customHeight="1" thickBot="1"/>
    <row r="49222" ht="18.75" customHeight="1" thickBot="1"/>
    <row r="49224" ht="18.75" customHeight="1" thickBot="1"/>
    <row r="49226" ht="18.75" customHeight="1" thickBot="1"/>
    <row r="49228" ht="18.75" customHeight="1" thickBot="1"/>
    <row r="49230" ht="18.75" customHeight="1" thickBot="1"/>
    <row r="49232" ht="18.75" customHeight="1" thickBot="1"/>
    <row r="49234" ht="18.75" customHeight="1" thickBot="1"/>
    <row r="49236" ht="18.75" customHeight="1" thickBot="1"/>
    <row r="49238" ht="18.75" customHeight="1" thickBot="1"/>
    <row r="49240" ht="18.75" customHeight="1" thickBot="1"/>
    <row r="49242" ht="18.75" customHeight="1" thickBot="1"/>
    <row r="49244" ht="18.75" customHeight="1" thickBot="1"/>
    <row r="49246" ht="18.75" customHeight="1" thickBot="1"/>
    <row r="49248" ht="18.75" customHeight="1" thickBot="1"/>
    <row r="49250" ht="18.75" customHeight="1" thickBot="1"/>
    <row r="49252" ht="18.75" customHeight="1" thickBot="1"/>
    <row r="49254" ht="18.75" customHeight="1" thickBot="1"/>
    <row r="49256" ht="18.75" customHeight="1" thickBot="1"/>
    <row r="49258" ht="18.75" customHeight="1" thickBot="1"/>
    <row r="49260" ht="18.75" customHeight="1" thickBot="1"/>
    <row r="49262" ht="18.75" customHeight="1" thickBot="1"/>
    <row r="49264" ht="18.75" customHeight="1" thickBot="1"/>
    <row r="49266" ht="18.75" customHeight="1" thickBot="1"/>
    <row r="49268" ht="18.75" customHeight="1" thickBot="1"/>
    <row r="49270" ht="18.75" customHeight="1" thickBot="1"/>
    <row r="49272" ht="18.75" customHeight="1" thickBot="1"/>
    <row r="49274" ht="18.75" customHeight="1" thickBot="1"/>
    <row r="49276" ht="18.75" customHeight="1" thickBot="1"/>
    <row r="49278" ht="18.75" customHeight="1" thickBot="1"/>
    <row r="49280" ht="18.75" customHeight="1" thickBot="1"/>
    <row r="49282" ht="18.75" customHeight="1" thickBot="1"/>
    <row r="49284" ht="18.75" customHeight="1" thickBot="1"/>
    <row r="49286" ht="18.75" customHeight="1" thickBot="1"/>
    <row r="49288" ht="18.75" customHeight="1" thickBot="1"/>
    <row r="49290" ht="18.75" customHeight="1" thickBot="1"/>
    <row r="49292" ht="18.75" customHeight="1" thickBot="1"/>
    <row r="49294" ht="18.75" customHeight="1" thickBot="1"/>
    <row r="49296" ht="18.75" customHeight="1" thickBot="1"/>
    <row r="49298" ht="18.75" customHeight="1" thickBot="1"/>
    <row r="49300" ht="18.75" customHeight="1" thickBot="1"/>
    <row r="49302" ht="18.75" customHeight="1" thickBot="1"/>
    <row r="49304" ht="18.75" customHeight="1" thickBot="1"/>
    <row r="49306" ht="18.75" customHeight="1" thickBot="1"/>
    <row r="49308" ht="18.75" customHeight="1" thickBot="1"/>
    <row r="49310" ht="18.75" customHeight="1" thickBot="1"/>
    <row r="49312" ht="18.75" customHeight="1" thickBot="1"/>
    <row r="49314" ht="18.75" customHeight="1" thickBot="1"/>
    <row r="49316" ht="18.75" customHeight="1" thickBot="1"/>
    <row r="49318" ht="18.75" customHeight="1" thickBot="1"/>
    <row r="49320" ht="18.75" customHeight="1" thickBot="1"/>
    <row r="49322" ht="18.75" customHeight="1" thickBot="1"/>
    <row r="49324" ht="18.75" customHeight="1" thickBot="1"/>
    <row r="49326" ht="18.75" customHeight="1" thickBot="1"/>
    <row r="49328" ht="18.75" customHeight="1" thickBot="1"/>
    <row r="49330" ht="18.75" customHeight="1" thickBot="1"/>
    <row r="49332" ht="18.75" customHeight="1" thickBot="1"/>
    <row r="49334" ht="18.75" customHeight="1" thickBot="1"/>
    <row r="49336" ht="18.75" customHeight="1" thickBot="1"/>
    <row r="49338" ht="18.75" customHeight="1" thickBot="1"/>
    <row r="49340" ht="18.75" customHeight="1" thickBot="1"/>
    <row r="49342" ht="18.75" customHeight="1" thickBot="1"/>
    <row r="49344" ht="18.75" customHeight="1" thickBot="1"/>
    <row r="49346" ht="18.75" customHeight="1" thickBot="1"/>
    <row r="49348" ht="18.75" customHeight="1" thickBot="1"/>
    <row r="49350" ht="18.75" customHeight="1" thickBot="1"/>
    <row r="49352" ht="18.75" customHeight="1" thickBot="1"/>
    <row r="49354" ht="18.75" customHeight="1" thickBot="1"/>
    <row r="49356" ht="18.75" customHeight="1" thickBot="1"/>
    <row r="49358" ht="18.75" customHeight="1" thickBot="1"/>
    <row r="49360" ht="18.75" customHeight="1" thickBot="1"/>
    <row r="49362" ht="18.75" customHeight="1" thickBot="1"/>
    <row r="49364" ht="18.75" customHeight="1" thickBot="1"/>
    <row r="49366" ht="18.75" customHeight="1" thickBot="1"/>
    <row r="49368" ht="18.75" customHeight="1" thickBot="1"/>
    <row r="49370" ht="18.75" customHeight="1" thickBot="1"/>
    <row r="49372" ht="18.75" customHeight="1" thickBot="1"/>
    <row r="49374" ht="18.75" customHeight="1" thickBot="1"/>
    <row r="49376" ht="18.75" customHeight="1" thickBot="1"/>
    <row r="49378" ht="18.75" customHeight="1" thickBot="1"/>
    <row r="49380" ht="18.75" customHeight="1" thickBot="1"/>
    <row r="49382" ht="18.75" customHeight="1" thickBot="1"/>
    <row r="49384" ht="18.75" customHeight="1" thickBot="1"/>
    <row r="49386" ht="18.75" customHeight="1" thickBot="1"/>
    <row r="49388" ht="18.75" customHeight="1" thickBot="1"/>
    <row r="49390" ht="18.75" customHeight="1" thickBot="1"/>
    <row r="49392" ht="18.75" customHeight="1" thickBot="1"/>
    <row r="49394" ht="18.75" customHeight="1" thickBot="1"/>
    <row r="49396" ht="18.75" customHeight="1" thickBot="1"/>
    <row r="49398" ht="18.75" customHeight="1" thickBot="1"/>
    <row r="49400" ht="18.75" customHeight="1" thickBot="1"/>
    <row r="49402" ht="18.75" customHeight="1" thickBot="1"/>
    <row r="49404" ht="18.75" customHeight="1" thickBot="1"/>
    <row r="49406" ht="18.75" customHeight="1" thickBot="1"/>
    <row r="49408" ht="18.75" customHeight="1" thickBot="1"/>
    <row r="49410" ht="18.75" customHeight="1" thickBot="1"/>
    <row r="49412" ht="18.75" customHeight="1" thickBot="1"/>
    <row r="49414" ht="18.75" customHeight="1" thickBot="1"/>
    <row r="49416" ht="18.75" customHeight="1" thickBot="1"/>
    <row r="49418" ht="18.75" customHeight="1" thickBot="1"/>
    <row r="49420" ht="18.75" customHeight="1" thickBot="1"/>
    <row r="49422" ht="18.75" customHeight="1" thickBot="1"/>
    <row r="49424" ht="18.75" customHeight="1" thickBot="1"/>
    <row r="49426" ht="18.75" customHeight="1" thickBot="1"/>
    <row r="49428" ht="18.75" customHeight="1" thickBot="1"/>
    <row r="49430" ht="18.75" customHeight="1" thickBot="1"/>
    <row r="49432" ht="18.75" customHeight="1" thickBot="1"/>
    <row r="49434" ht="18.75" customHeight="1" thickBot="1"/>
    <row r="49436" ht="18.75" customHeight="1" thickBot="1"/>
    <row r="49438" ht="18.75" customHeight="1" thickBot="1"/>
    <row r="49440" ht="18.75" customHeight="1" thickBot="1"/>
    <row r="49442" ht="18.75" customHeight="1" thickBot="1"/>
    <row r="49444" ht="18.75" customHeight="1" thickBot="1"/>
    <row r="49446" ht="18.75" customHeight="1" thickBot="1"/>
    <row r="49448" ht="18.75" customHeight="1" thickBot="1"/>
    <row r="49450" ht="18.75" customHeight="1" thickBot="1"/>
    <row r="49452" ht="18.75" customHeight="1" thickBot="1"/>
    <row r="49454" ht="18.75" customHeight="1" thickBot="1"/>
    <row r="49456" ht="18.75" customHeight="1" thickBot="1"/>
    <row r="49458" ht="18.75" customHeight="1" thickBot="1"/>
    <row r="49460" ht="18.75" customHeight="1" thickBot="1"/>
    <row r="49462" ht="18.75" customHeight="1" thickBot="1"/>
    <row r="49464" ht="18.75" customHeight="1" thickBot="1"/>
    <row r="49466" ht="18.75" customHeight="1" thickBot="1"/>
    <row r="49468" ht="18.75" customHeight="1" thickBot="1"/>
    <row r="49470" ht="18.75" customHeight="1" thickBot="1"/>
    <row r="49472" ht="18.75" customHeight="1" thickBot="1"/>
    <row r="49474" ht="18.75" customHeight="1" thickBot="1"/>
    <row r="49476" ht="18.75" customHeight="1" thickBot="1"/>
    <row r="49478" ht="18.75" customHeight="1" thickBot="1"/>
    <row r="49480" ht="18.75" customHeight="1" thickBot="1"/>
    <row r="49482" ht="18.75" customHeight="1" thickBot="1"/>
    <row r="49484" ht="18.75" customHeight="1" thickBot="1"/>
    <row r="49486" ht="18.75" customHeight="1" thickBot="1"/>
    <row r="49488" ht="18.75" customHeight="1" thickBot="1"/>
    <row r="49490" ht="18.75" customHeight="1" thickBot="1"/>
    <row r="49492" ht="18.75" customHeight="1" thickBot="1"/>
    <row r="49494" ht="18.75" customHeight="1" thickBot="1"/>
    <row r="49496" ht="18.75" customHeight="1" thickBot="1"/>
    <row r="49498" ht="18.75" customHeight="1" thickBot="1"/>
    <row r="49500" ht="18.75" customHeight="1" thickBot="1"/>
    <row r="49502" ht="18.75" customHeight="1" thickBot="1"/>
    <row r="49504" ht="18.75" customHeight="1" thickBot="1"/>
    <row r="49506" ht="18.75" customHeight="1" thickBot="1"/>
    <row r="49508" ht="18.75" customHeight="1" thickBot="1"/>
    <row r="49510" ht="18.75" customHeight="1" thickBot="1"/>
    <row r="49512" ht="18.75" customHeight="1" thickBot="1"/>
    <row r="49514" ht="18.75" customHeight="1" thickBot="1"/>
    <row r="49516" ht="18.75" customHeight="1" thickBot="1"/>
    <row r="49518" ht="18.75" customHeight="1" thickBot="1"/>
    <row r="49520" ht="18.75" customHeight="1" thickBot="1"/>
    <row r="49522" ht="18.75" customHeight="1" thickBot="1"/>
    <row r="49524" ht="18.75" customHeight="1" thickBot="1"/>
    <row r="49526" ht="18.75" customHeight="1" thickBot="1"/>
    <row r="49528" ht="18.75" customHeight="1" thickBot="1"/>
    <row r="49530" ht="18.75" customHeight="1" thickBot="1"/>
    <row r="49532" ht="18.75" customHeight="1" thickBot="1"/>
    <row r="49534" ht="18.75" customHeight="1" thickBot="1"/>
    <row r="49536" ht="18.75" customHeight="1" thickBot="1"/>
    <row r="49538" ht="18.75" customHeight="1" thickBot="1"/>
    <row r="49540" ht="18.75" customHeight="1" thickBot="1"/>
    <row r="49542" ht="18.75" customHeight="1" thickBot="1"/>
    <row r="49544" ht="18.75" customHeight="1" thickBot="1"/>
    <row r="49546" ht="18.75" customHeight="1" thickBot="1"/>
    <row r="49548" ht="18.75" customHeight="1" thickBot="1"/>
    <row r="49550" ht="18.75" customHeight="1" thickBot="1"/>
    <row r="49552" ht="18.75" customHeight="1" thickBot="1"/>
    <row r="49554" ht="18.75" customHeight="1" thickBot="1"/>
    <row r="49556" ht="18.75" customHeight="1" thickBot="1"/>
    <row r="49558" ht="18.75" customHeight="1" thickBot="1"/>
    <row r="49560" ht="18.75" customHeight="1" thickBot="1"/>
    <row r="49562" ht="18.75" customHeight="1" thickBot="1"/>
    <row r="49564" ht="18.75" customHeight="1" thickBot="1"/>
    <row r="49566" ht="18.75" customHeight="1" thickBot="1"/>
    <row r="49568" ht="18.75" customHeight="1" thickBot="1"/>
    <row r="49570" ht="18.75" customHeight="1" thickBot="1"/>
    <row r="49572" ht="18.75" customHeight="1" thickBot="1"/>
    <row r="49574" ht="18.75" customHeight="1" thickBot="1"/>
    <row r="49576" ht="18.75" customHeight="1" thickBot="1"/>
    <row r="49578" ht="18.75" customHeight="1" thickBot="1"/>
    <row r="49580" ht="18.75" customHeight="1" thickBot="1"/>
    <row r="49582" ht="18.75" customHeight="1" thickBot="1"/>
    <row r="49584" ht="18.75" customHeight="1" thickBot="1"/>
    <row r="49586" ht="18.75" customHeight="1" thickBot="1"/>
    <row r="49588" ht="18.75" customHeight="1" thickBot="1"/>
    <row r="49590" ht="18.75" customHeight="1" thickBot="1"/>
    <row r="49592" ht="18.75" customHeight="1" thickBot="1"/>
    <row r="49594" ht="18.75" customHeight="1" thickBot="1"/>
    <row r="49596" ht="18.75" customHeight="1" thickBot="1"/>
    <row r="49598" ht="18.75" customHeight="1" thickBot="1"/>
    <row r="49600" ht="18.75" customHeight="1" thickBot="1"/>
    <row r="49602" ht="18.75" customHeight="1" thickBot="1"/>
    <row r="49604" ht="18.75" customHeight="1" thickBot="1"/>
    <row r="49606" ht="18.75" customHeight="1" thickBot="1"/>
    <row r="49608" ht="18.75" customHeight="1" thickBot="1"/>
    <row r="49610" ht="18.75" customHeight="1" thickBot="1"/>
    <row r="49612" ht="18.75" customHeight="1" thickBot="1"/>
    <row r="49614" ht="18.75" customHeight="1" thickBot="1"/>
    <row r="49616" ht="18.75" customHeight="1" thickBot="1"/>
    <row r="49618" ht="18.75" customHeight="1" thickBot="1"/>
    <row r="49620" ht="18.75" customHeight="1" thickBot="1"/>
    <row r="49622" ht="18.75" customHeight="1" thickBot="1"/>
    <row r="49624" ht="18.75" customHeight="1" thickBot="1"/>
    <row r="49626" ht="18.75" customHeight="1" thickBot="1"/>
    <row r="49628" ht="18.75" customHeight="1" thickBot="1"/>
    <row r="49630" ht="18.75" customHeight="1" thickBot="1"/>
    <row r="49632" ht="18.75" customHeight="1" thickBot="1"/>
    <row r="49634" ht="18.75" customHeight="1" thickBot="1"/>
    <row r="49636" ht="18.75" customHeight="1" thickBot="1"/>
    <row r="49638" ht="18.75" customHeight="1" thickBot="1"/>
    <row r="49640" ht="18.75" customHeight="1" thickBot="1"/>
    <row r="49642" ht="18.75" customHeight="1" thickBot="1"/>
    <row r="49644" ht="18.75" customHeight="1" thickBot="1"/>
    <row r="49646" ht="18.75" customHeight="1" thickBot="1"/>
    <row r="49648" ht="18.75" customHeight="1" thickBot="1"/>
    <row r="49650" ht="18.75" customHeight="1" thickBot="1"/>
    <row r="49652" ht="18.75" customHeight="1" thickBot="1"/>
    <row r="49654" ht="18.75" customHeight="1" thickBot="1"/>
    <row r="49656" ht="18.75" customHeight="1" thickBot="1"/>
    <row r="49658" ht="18.75" customHeight="1" thickBot="1"/>
    <row r="49660" ht="18.75" customHeight="1" thickBot="1"/>
    <row r="49662" ht="18.75" customHeight="1" thickBot="1"/>
    <row r="49664" ht="18.75" customHeight="1" thickBot="1"/>
    <row r="49666" ht="18.75" customHeight="1" thickBot="1"/>
    <row r="49668" ht="18.75" customHeight="1" thickBot="1"/>
    <row r="49670" ht="18.75" customHeight="1" thickBot="1"/>
    <row r="49672" ht="18.75" customHeight="1" thickBot="1"/>
    <row r="49674" ht="18.75" customHeight="1" thickBot="1"/>
    <row r="49676" ht="18.75" customHeight="1" thickBot="1"/>
    <row r="49678" ht="18.75" customHeight="1" thickBot="1"/>
    <row r="49680" ht="18.75" customHeight="1" thickBot="1"/>
    <row r="49682" ht="18.75" customHeight="1" thickBot="1"/>
    <row r="49684" ht="18.75" customHeight="1" thickBot="1"/>
    <row r="49686" ht="18.75" customHeight="1" thickBot="1"/>
    <row r="49688" ht="18.75" customHeight="1" thickBot="1"/>
    <row r="49690" ht="18.75" customHeight="1" thickBot="1"/>
    <row r="49692" ht="18.75" customHeight="1" thickBot="1"/>
    <row r="49694" ht="18.75" customHeight="1" thickBot="1"/>
    <row r="49696" ht="18.75" customHeight="1" thickBot="1"/>
    <row r="49698" ht="18.75" customHeight="1" thickBot="1"/>
    <row r="49700" ht="18.75" customHeight="1" thickBot="1"/>
    <row r="49702" ht="18.75" customHeight="1" thickBot="1"/>
    <row r="49704" ht="18.75" customHeight="1" thickBot="1"/>
    <row r="49706" ht="18.75" customHeight="1" thickBot="1"/>
    <row r="49708" ht="18.75" customHeight="1" thickBot="1"/>
    <row r="49710" ht="18.75" customHeight="1" thickBot="1"/>
    <row r="49712" ht="18.75" customHeight="1" thickBot="1"/>
    <row r="49714" ht="18.75" customHeight="1" thickBot="1"/>
    <row r="49716" ht="18.75" customHeight="1" thickBot="1"/>
    <row r="49718" ht="18.75" customHeight="1" thickBot="1"/>
    <row r="49720" ht="18.75" customHeight="1" thickBot="1"/>
    <row r="49722" ht="18.75" customHeight="1" thickBot="1"/>
    <row r="49724" ht="18.75" customHeight="1" thickBot="1"/>
    <row r="49726" ht="18.75" customHeight="1" thickBot="1"/>
    <row r="49728" ht="18.75" customHeight="1" thickBot="1"/>
    <row r="49730" ht="18.75" customHeight="1" thickBot="1"/>
    <row r="49732" ht="18.75" customHeight="1" thickBot="1"/>
    <row r="49734" ht="18.75" customHeight="1" thickBot="1"/>
    <row r="49736" ht="18.75" customHeight="1" thickBot="1"/>
    <row r="49738" ht="18.75" customHeight="1" thickBot="1"/>
    <row r="49740" ht="18.75" customHeight="1" thickBot="1"/>
    <row r="49742" ht="18.75" customHeight="1" thickBot="1"/>
    <row r="49744" ht="18.75" customHeight="1" thickBot="1"/>
    <row r="49746" ht="18.75" customHeight="1" thickBot="1"/>
    <row r="49748" ht="18.75" customHeight="1" thickBot="1"/>
    <row r="49750" ht="18.75" customHeight="1" thickBot="1"/>
    <row r="49752" ht="18.75" customHeight="1" thickBot="1"/>
    <row r="49754" ht="18.75" customHeight="1" thickBot="1"/>
    <row r="49756" ht="18.75" customHeight="1" thickBot="1"/>
    <row r="49758" ht="18.75" customHeight="1" thickBot="1"/>
    <row r="49760" ht="18.75" customHeight="1" thickBot="1"/>
    <row r="49762" ht="18.75" customHeight="1" thickBot="1"/>
    <row r="49764" ht="18.75" customHeight="1" thickBot="1"/>
    <row r="49766" ht="18.75" customHeight="1" thickBot="1"/>
    <row r="49768" ht="18.75" customHeight="1" thickBot="1"/>
    <row r="49770" ht="18.75" customHeight="1" thickBot="1"/>
    <row r="49772" ht="18.75" customHeight="1" thickBot="1"/>
    <row r="49774" ht="18.75" customHeight="1" thickBot="1"/>
    <row r="49776" ht="18.75" customHeight="1" thickBot="1"/>
    <row r="49778" ht="18.75" customHeight="1" thickBot="1"/>
    <row r="49780" ht="18.75" customHeight="1" thickBot="1"/>
    <row r="49782" ht="18.75" customHeight="1" thickBot="1"/>
    <row r="49784" ht="18.75" customHeight="1" thickBot="1"/>
    <row r="49786" ht="18.75" customHeight="1" thickBot="1"/>
    <row r="49788" ht="18.75" customHeight="1" thickBot="1"/>
    <row r="49790" ht="18.75" customHeight="1" thickBot="1"/>
    <row r="49792" ht="18.75" customHeight="1" thickBot="1"/>
    <row r="49794" ht="18.75" customHeight="1" thickBot="1"/>
    <row r="49796" ht="18.75" customHeight="1" thickBot="1"/>
    <row r="49798" ht="18.75" customHeight="1" thickBot="1"/>
    <row r="49800" ht="18.75" customHeight="1" thickBot="1"/>
    <row r="49802" ht="18.75" customHeight="1" thickBot="1"/>
    <row r="49804" ht="18.75" customHeight="1" thickBot="1"/>
    <row r="49806" ht="18.75" customHeight="1" thickBot="1"/>
    <row r="49808" ht="18.75" customHeight="1" thickBot="1"/>
    <row r="49810" ht="18.75" customHeight="1" thickBot="1"/>
    <row r="49812" ht="18.75" customHeight="1" thickBot="1"/>
    <row r="49814" ht="18.75" customHeight="1" thickBot="1"/>
    <row r="49816" ht="18.75" customHeight="1" thickBot="1"/>
    <row r="49818" ht="18.75" customHeight="1" thickBot="1"/>
    <row r="49820" ht="18.75" customHeight="1" thickBot="1"/>
    <row r="49822" ht="18.75" customHeight="1" thickBot="1"/>
    <row r="49824" ht="18.75" customHeight="1" thickBot="1"/>
    <row r="49826" ht="18.75" customHeight="1" thickBot="1"/>
    <row r="49828" ht="18.75" customHeight="1" thickBot="1"/>
    <row r="49830" ht="18.75" customHeight="1" thickBot="1"/>
    <row r="49832" ht="18.75" customHeight="1" thickBot="1"/>
    <row r="49834" ht="18.75" customHeight="1" thickBot="1"/>
    <row r="49836" ht="18.75" customHeight="1" thickBot="1"/>
    <row r="49838" ht="18.75" customHeight="1" thickBot="1"/>
    <row r="49840" ht="18.75" customHeight="1" thickBot="1"/>
    <row r="49842" ht="18.75" customHeight="1" thickBot="1"/>
    <row r="49844" ht="18.75" customHeight="1" thickBot="1"/>
    <row r="49846" ht="18.75" customHeight="1" thickBot="1"/>
    <row r="49848" ht="18.75" customHeight="1" thickBot="1"/>
    <row r="49850" ht="18.75" customHeight="1" thickBot="1"/>
    <row r="49852" ht="18.75" customHeight="1" thickBot="1"/>
    <row r="49854" ht="18.75" customHeight="1" thickBot="1"/>
    <row r="49856" ht="18.75" customHeight="1" thickBot="1"/>
    <row r="49858" ht="18.75" customHeight="1" thickBot="1"/>
    <row r="49860" ht="18.75" customHeight="1" thickBot="1"/>
    <row r="49862" ht="18.75" customHeight="1" thickBot="1"/>
    <row r="49864" ht="18.75" customHeight="1" thickBot="1"/>
    <row r="49866" ht="18.75" customHeight="1" thickBot="1"/>
    <row r="49868" ht="18.75" customHeight="1" thickBot="1"/>
    <row r="49870" ht="18.75" customHeight="1" thickBot="1"/>
    <row r="49872" ht="18.75" customHeight="1" thickBot="1"/>
    <row r="49874" ht="18.75" customHeight="1" thickBot="1"/>
    <row r="49876" ht="18.75" customHeight="1" thickBot="1"/>
    <row r="49878" ht="18.75" customHeight="1" thickBot="1"/>
    <row r="49880" ht="18.75" customHeight="1" thickBot="1"/>
    <row r="49882" ht="18.75" customHeight="1" thickBot="1"/>
    <row r="49884" ht="18.75" customHeight="1" thickBot="1"/>
    <row r="49886" ht="18.75" customHeight="1" thickBot="1"/>
    <row r="49888" ht="18.75" customHeight="1" thickBot="1"/>
    <row r="49890" ht="18.75" customHeight="1" thickBot="1"/>
    <row r="49892" ht="18.75" customHeight="1" thickBot="1"/>
    <row r="49894" ht="18.75" customHeight="1" thickBot="1"/>
    <row r="49896" ht="18.75" customHeight="1" thickBot="1"/>
    <row r="49898" ht="18.75" customHeight="1" thickBot="1"/>
    <row r="49900" ht="18.75" customHeight="1" thickBot="1"/>
    <row r="49902" ht="18.75" customHeight="1" thickBot="1"/>
    <row r="49904" ht="18.75" customHeight="1" thickBot="1"/>
    <row r="49906" ht="18.75" customHeight="1" thickBot="1"/>
    <row r="49908" ht="18.75" customHeight="1" thickBot="1"/>
    <row r="49910" ht="18.75" customHeight="1" thickBot="1"/>
    <row r="49912" ht="18.75" customHeight="1" thickBot="1"/>
    <row r="49914" ht="18.75" customHeight="1" thickBot="1"/>
    <row r="49916" ht="18.75" customHeight="1" thickBot="1"/>
    <row r="49918" ht="18.75" customHeight="1" thickBot="1"/>
    <row r="49920" ht="18.75" customHeight="1" thickBot="1"/>
    <row r="49922" ht="18.75" customHeight="1" thickBot="1"/>
    <row r="49924" ht="18.75" customHeight="1" thickBot="1"/>
    <row r="49926" ht="18.75" customHeight="1" thickBot="1"/>
    <row r="49928" ht="18.75" customHeight="1" thickBot="1"/>
    <row r="49930" ht="18.75" customHeight="1" thickBot="1"/>
    <row r="49932" ht="18.75" customHeight="1" thickBot="1"/>
    <row r="49934" ht="18.75" customHeight="1" thickBot="1"/>
    <row r="49936" ht="18.75" customHeight="1" thickBot="1"/>
    <row r="49938" ht="18.75" customHeight="1" thickBot="1"/>
    <row r="49940" ht="18.75" customHeight="1" thickBot="1"/>
    <row r="49942" ht="18.75" customHeight="1" thickBot="1"/>
    <row r="49944" ht="18.75" customHeight="1" thickBot="1"/>
    <row r="49946" ht="18.75" customHeight="1" thickBot="1"/>
    <row r="49948" ht="18.75" customHeight="1" thickBot="1"/>
    <row r="49950" ht="18.75" customHeight="1" thickBot="1"/>
    <row r="49952" ht="18.75" customHeight="1" thickBot="1"/>
    <row r="49954" ht="18.75" customHeight="1" thickBot="1"/>
    <row r="49956" ht="18.75" customHeight="1" thickBot="1"/>
    <row r="49958" ht="18.75" customHeight="1" thickBot="1"/>
    <row r="49960" ht="18.75" customHeight="1" thickBot="1"/>
    <row r="49962" ht="18.75" customHeight="1" thickBot="1"/>
    <row r="49964" ht="18.75" customHeight="1" thickBot="1"/>
    <row r="49966" ht="18.75" customHeight="1" thickBot="1"/>
    <row r="49968" ht="18.75" customHeight="1" thickBot="1"/>
    <row r="49970" ht="18.75" customHeight="1" thickBot="1"/>
    <row r="49972" ht="18.75" customHeight="1" thickBot="1"/>
    <row r="49974" ht="18.75" customHeight="1" thickBot="1"/>
    <row r="49976" ht="18.75" customHeight="1" thickBot="1"/>
    <row r="49978" ht="18.75" customHeight="1" thickBot="1"/>
    <row r="49980" ht="18.75" customHeight="1" thickBot="1"/>
    <row r="49982" ht="18.75" customHeight="1" thickBot="1"/>
    <row r="49984" ht="18.75" customHeight="1" thickBot="1"/>
    <row r="49986" ht="18.75" customHeight="1" thickBot="1"/>
    <row r="49988" ht="18.75" customHeight="1" thickBot="1"/>
    <row r="49990" ht="18.75" customHeight="1" thickBot="1"/>
    <row r="49992" ht="18.75" customHeight="1" thickBot="1"/>
    <row r="49994" ht="18.75" customHeight="1" thickBot="1"/>
    <row r="49996" ht="18.75" customHeight="1" thickBot="1"/>
    <row r="49998" ht="18.75" customHeight="1" thickBot="1"/>
    <row r="50000" ht="18.75" customHeight="1" thickBot="1"/>
    <row r="50002" ht="18.75" customHeight="1" thickBot="1"/>
    <row r="50004" ht="18.75" customHeight="1" thickBot="1"/>
    <row r="50006" ht="18.75" customHeight="1" thickBot="1"/>
    <row r="50008" ht="18.75" customHeight="1" thickBot="1"/>
    <row r="50010" ht="18.75" customHeight="1" thickBot="1"/>
    <row r="50012" ht="18.75" customHeight="1" thickBot="1"/>
    <row r="50014" ht="18.75" customHeight="1" thickBot="1"/>
    <row r="50016" ht="18.75" customHeight="1" thickBot="1"/>
    <row r="50018" ht="18.75" customHeight="1" thickBot="1"/>
    <row r="50020" ht="18.75" customHeight="1" thickBot="1"/>
    <row r="50022" ht="18.75" customHeight="1" thickBot="1"/>
    <row r="50024" ht="18.75" customHeight="1" thickBot="1"/>
    <row r="50026" ht="18.75" customHeight="1" thickBot="1"/>
    <row r="50028" ht="18.75" customHeight="1" thickBot="1"/>
    <row r="50030" ht="18.75" customHeight="1" thickBot="1"/>
    <row r="50032" ht="18.75" customHeight="1" thickBot="1"/>
    <row r="50034" ht="18.75" customHeight="1" thickBot="1"/>
    <row r="50036" ht="18.75" customHeight="1" thickBot="1"/>
    <row r="50038" ht="18.75" customHeight="1" thickBot="1"/>
    <row r="50040" ht="18.75" customHeight="1" thickBot="1"/>
    <row r="50042" ht="18.75" customHeight="1" thickBot="1"/>
    <row r="50044" ht="18.75" customHeight="1" thickBot="1"/>
    <row r="50046" ht="18.75" customHeight="1" thickBot="1"/>
    <row r="50048" ht="18.75" customHeight="1" thickBot="1"/>
    <row r="50050" ht="18.75" customHeight="1" thickBot="1"/>
    <row r="50052" ht="18.75" customHeight="1" thickBot="1"/>
    <row r="50054" ht="18.75" customHeight="1" thickBot="1"/>
    <row r="50056" ht="18.75" customHeight="1" thickBot="1"/>
    <row r="50058" ht="18.75" customHeight="1" thickBot="1"/>
    <row r="50060" ht="18.75" customHeight="1" thickBot="1"/>
    <row r="50062" ht="18.75" customHeight="1" thickBot="1"/>
    <row r="50064" ht="18.75" customHeight="1" thickBot="1"/>
    <row r="50066" ht="18.75" customHeight="1" thickBot="1"/>
    <row r="50068" ht="18.75" customHeight="1" thickBot="1"/>
    <row r="50070" ht="18.75" customHeight="1" thickBot="1"/>
    <row r="50072" ht="18.75" customHeight="1" thickBot="1"/>
    <row r="50074" ht="18.75" customHeight="1" thickBot="1"/>
    <row r="50076" ht="18.75" customHeight="1" thickBot="1"/>
    <row r="50078" ht="18.75" customHeight="1" thickBot="1"/>
    <row r="50080" ht="18.75" customHeight="1" thickBot="1"/>
    <row r="50082" ht="18.75" customHeight="1" thickBot="1"/>
    <row r="50084" ht="18.75" customHeight="1" thickBot="1"/>
    <row r="50086" ht="18.75" customHeight="1" thickBot="1"/>
    <row r="50088" ht="18.75" customHeight="1" thickBot="1"/>
    <row r="50090" ht="18.75" customHeight="1" thickBot="1"/>
    <row r="50092" ht="18.75" customHeight="1" thickBot="1"/>
    <row r="50094" ht="18.75" customHeight="1" thickBot="1"/>
    <row r="50096" ht="18.75" customHeight="1" thickBot="1"/>
    <row r="50098" ht="18.75" customHeight="1" thickBot="1"/>
    <row r="50100" ht="18.75" customHeight="1" thickBot="1"/>
    <row r="50102" ht="18.75" customHeight="1" thickBot="1"/>
    <row r="50104" ht="18.75" customHeight="1" thickBot="1"/>
    <row r="50106" ht="18.75" customHeight="1" thickBot="1"/>
    <row r="50108" ht="18.75" customHeight="1" thickBot="1"/>
    <row r="50110" ht="18.75" customHeight="1" thickBot="1"/>
    <row r="50112" ht="18.75" customHeight="1" thickBot="1"/>
    <row r="50114" ht="18.75" customHeight="1" thickBot="1"/>
    <row r="50116" ht="18.75" customHeight="1" thickBot="1"/>
    <row r="50118" ht="18.75" customHeight="1" thickBot="1"/>
    <row r="50120" ht="18.75" customHeight="1" thickBot="1"/>
    <row r="50122" ht="18.75" customHeight="1" thickBot="1"/>
    <row r="50124" ht="18.75" customHeight="1" thickBot="1"/>
    <row r="50126" ht="18.75" customHeight="1" thickBot="1"/>
    <row r="50128" ht="18.75" customHeight="1" thickBot="1"/>
    <row r="50130" ht="18.75" customHeight="1" thickBot="1"/>
    <row r="50132" ht="18.75" customHeight="1" thickBot="1"/>
    <row r="50134" ht="18.75" customHeight="1" thickBot="1"/>
    <row r="50136" ht="18.75" customHeight="1" thickBot="1"/>
    <row r="50138" ht="18.75" customHeight="1" thickBot="1"/>
    <row r="50140" ht="18.75" customHeight="1" thickBot="1"/>
    <row r="50142" ht="18.75" customHeight="1" thickBot="1"/>
    <row r="50144" ht="18.75" customHeight="1" thickBot="1"/>
    <row r="50146" ht="18.75" customHeight="1" thickBot="1"/>
    <row r="50148" ht="18.75" customHeight="1" thickBot="1"/>
    <row r="50150" ht="18.75" customHeight="1" thickBot="1"/>
    <row r="50152" ht="18.75" customHeight="1" thickBot="1"/>
    <row r="50154" ht="18.75" customHeight="1" thickBot="1"/>
    <row r="50156" ht="18.75" customHeight="1" thickBot="1"/>
    <row r="50158" ht="18.75" customHeight="1" thickBot="1"/>
    <row r="50160" ht="18.75" customHeight="1" thickBot="1"/>
    <row r="50162" ht="18.75" customHeight="1" thickBot="1"/>
    <row r="50164" ht="18.75" customHeight="1" thickBot="1"/>
    <row r="50166" ht="18.75" customHeight="1" thickBot="1"/>
    <row r="50168" ht="18.75" customHeight="1" thickBot="1"/>
    <row r="50170" ht="18.75" customHeight="1" thickBot="1"/>
    <row r="50172" ht="18.75" customHeight="1" thickBot="1"/>
    <row r="50174" ht="18.75" customHeight="1" thickBot="1"/>
    <row r="50176" ht="18.75" customHeight="1" thickBot="1"/>
    <row r="50178" ht="18.75" customHeight="1" thickBot="1"/>
    <row r="50180" ht="18.75" customHeight="1" thickBot="1"/>
    <row r="50182" ht="18.75" customHeight="1" thickBot="1"/>
    <row r="50184" ht="18.75" customHeight="1" thickBot="1"/>
    <row r="50186" ht="18.75" customHeight="1" thickBot="1"/>
    <row r="50188" ht="18.75" customHeight="1" thickBot="1"/>
    <row r="50190" ht="18.75" customHeight="1" thickBot="1"/>
    <row r="50192" ht="18.75" customHeight="1" thickBot="1"/>
    <row r="50194" ht="18.75" customHeight="1" thickBot="1"/>
    <row r="50196" ht="18.75" customHeight="1" thickBot="1"/>
    <row r="50198" ht="18.75" customHeight="1" thickBot="1"/>
    <row r="50200" ht="18.75" customHeight="1" thickBot="1"/>
    <row r="50202" ht="18.75" customHeight="1" thickBot="1"/>
    <row r="50204" ht="18.75" customHeight="1" thickBot="1"/>
    <row r="50206" ht="18.75" customHeight="1" thickBot="1"/>
    <row r="50208" ht="18.75" customHeight="1" thickBot="1"/>
    <row r="50210" ht="18.75" customHeight="1" thickBot="1"/>
    <row r="50212" ht="18.75" customHeight="1" thickBot="1"/>
    <row r="50214" ht="18.75" customHeight="1" thickBot="1"/>
    <row r="50216" ht="18.75" customHeight="1" thickBot="1"/>
    <row r="50218" ht="18.75" customHeight="1" thickBot="1"/>
    <row r="50220" ht="18.75" customHeight="1" thickBot="1"/>
    <row r="50222" ht="18.75" customHeight="1" thickBot="1"/>
    <row r="50224" ht="18.75" customHeight="1" thickBot="1"/>
    <row r="50226" ht="18.75" customHeight="1" thickBot="1"/>
    <row r="50228" ht="18.75" customHeight="1" thickBot="1"/>
    <row r="50230" ht="18.75" customHeight="1" thickBot="1"/>
    <row r="50232" ht="18.75" customHeight="1" thickBot="1"/>
    <row r="50234" ht="18.75" customHeight="1" thickBot="1"/>
    <row r="50236" ht="18.75" customHeight="1" thickBot="1"/>
    <row r="50238" ht="18.75" customHeight="1" thickBot="1"/>
    <row r="50240" ht="18.75" customHeight="1" thickBot="1"/>
    <row r="50242" ht="18.75" customHeight="1" thickBot="1"/>
    <row r="50244" ht="18.75" customHeight="1" thickBot="1"/>
    <row r="50246" ht="18.75" customHeight="1" thickBot="1"/>
    <row r="50248" ht="18.75" customHeight="1" thickBot="1"/>
    <row r="50250" ht="18.75" customHeight="1" thickBot="1"/>
    <row r="50252" ht="18.75" customHeight="1" thickBot="1"/>
    <row r="50254" ht="18.75" customHeight="1" thickBot="1"/>
    <row r="50256" ht="18.75" customHeight="1" thickBot="1"/>
    <row r="50258" ht="18.75" customHeight="1" thickBot="1"/>
    <row r="50260" ht="18.75" customHeight="1" thickBot="1"/>
    <row r="50262" ht="18.75" customHeight="1" thickBot="1"/>
    <row r="50264" ht="18.75" customHeight="1" thickBot="1"/>
    <row r="50266" ht="18.75" customHeight="1" thickBot="1"/>
    <row r="50268" ht="18.75" customHeight="1" thickBot="1"/>
    <row r="50270" ht="18.75" customHeight="1" thickBot="1"/>
    <row r="50272" ht="18.75" customHeight="1" thickBot="1"/>
    <row r="50274" ht="18.75" customHeight="1" thickBot="1"/>
    <row r="50276" ht="18.75" customHeight="1" thickBot="1"/>
    <row r="50278" ht="18.75" customHeight="1" thickBot="1"/>
    <row r="50280" ht="18.75" customHeight="1" thickBot="1"/>
    <row r="50282" ht="18.75" customHeight="1" thickBot="1"/>
    <row r="50284" ht="18.75" customHeight="1" thickBot="1"/>
    <row r="50286" ht="18.75" customHeight="1" thickBot="1"/>
    <row r="50288" ht="18.75" customHeight="1" thickBot="1"/>
    <row r="50290" ht="18.75" customHeight="1" thickBot="1"/>
    <row r="50292" ht="18.75" customHeight="1" thickBot="1"/>
    <row r="50294" ht="18.75" customHeight="1" thickBot="1"/>
    <row r="50296" ht="18.75" customHeight="1" thickBot="1"/>
    <row r="50298" ht="18.75" customHeight="1" thickBot="1"/>
    <row r="50300" ht="18.75" customHeight="1" thickBot="1"/>
    <row r="50302" ht="18.75" customHeight="1" thickBot="1"/>
    <row r="50304" ht="18.75" customHeight="1" thickBot="1"/>
    <row r="50306" ht="18.75" customHeight="1" thickBot="1"/>
    <row r="50308" ht="18.75" customHeight="1" thickBot="1"/>
    <row r="50310" ht="18.75" customHeight="1" thickBot="1"/>
    <row r="50312" ht="18.75" customHeight="1" thickBot="1"/>
    <row r="50314" ht="18.75" customHeight="1" thickBot="1"/>
    <row r="50316" ht="18.75" customHeight="1" thickBot="1"/>
    <row r="50318" ht="18.75" customHeight="1" thickBot="1"/>
    <row r="50320" ht="18.75" customHeight="1" thickBot="1"/>
    <row r="50322" ht="18.75" customHeight="1" thickBot="1"/>
    <row r="50324" ht="18.75" customHeight="1" thickBot="1"/>
    <row r="50326" ht="18.75" customHeight="1" thickBot="1"/>
    <row r="50328" ht="18.75" customHeight="1" thickBot="1"/>
    <row r="50330" ht="18.75" customHeight="1" thickBot="1"/>
    <row r="50332" ht="18.75" customHeight="1" thickBot="1"/>
    <row r="50334" ht="18.75" customHeight="1" thickBot="1"/>
    <row r="50336" ht="18.75" customHeight="1" thickBot="1"/>
    <row r="50338" ht="18.75" customHeight="1" thickBot="1"/>
    <row r="50340" ht="18.75" customHeight="1" thickBot="1"/>
    <row r="50342" ht="18.75" customHeight="1" thickBot="1"/>
    <row r="50344" ht="18.75" customHeight="1" thickBot="1"/>
    <row r="50346" ht="18.75" customHeight="1" thickBot="1"/>
    <row r="50348" ht="18.75" customHeight="1" thickBot="1"/>
    <row r="50350" ht="18.75" customHeight="1" thickBot="1"/>
    <row r="50352" ht="18.75" customHeight="1" thickBot="1"/>
    <row r="50354" ht="18.75" customHeight="1" thickBot="1"/>
    <row r="50356" ht="18.75" customHeight="1" thickBot="1"/>
    <row r="50358" ht="18.75" customHeight="1" thickBot="1"/>
    <row r="50360" ht="18.75" customHeight="1" thickBot="1"/>
    <row r="50362" ht="18.75" customHeight="1" thickBot="1"/>
    <row r="50364" ht="18.75" customHeight="1" thickBot="1"/>
    <row r="50366" ht="18.75" customHeight="1" thickBot="1"/>
    <row r="50368" ht="18.75" customHeight="1" thickBot="1"/>
    <row r="50370" ht="18.75" customHeight="1" thickBot="1"/>
    <row r="50372" ht="18.75" customHeight="1" thickBot="1"/>
    <row r="50374" ht="18.75" customHeight="1" thickBot="1"/>
    <row r="50376" ht="18.75" customHeight="1" thickBot="1"/>
    <row r="50378" ht="18.75" customHeight="1" thickBot="1"/>
    <row r="50380" ht="18.75" customHeight="1" thickBot="1"/>
    <row r="50382" ht="18.75" customHeight="1" thickBot="1"/>
    <row r="50384" ht="18.75" customHeight="1" thickBot="1"/>
    <row r="50386" ht="18.75" customHeight="1" thickBot="1"/>
    <row r="50388" ht="18.75" customHeight="1" thickBot="1"/>
    <row r="50390" ht="18.75" customHeight="1" thickBot="1"/>
    <row r="50392" ht="18.75" customHeight="1" thickBot="1"/>
    <row r="50394" ht="18.75" customHeight="1" thickBot="1"/>
    <row r="50396" ht="18.75" customHeight="1" thickBot="1"/>
    <row r="50398" ht="18.75" customHeight="1" thickBot="1"/>
    <row r="50400" ht="18.75" customHeight="1" thickBot="1"/>
    <row r="50402" ht="18.75" customHeight="1" thickBot="1"/>
    <row r="50404" ht="18.75" customHeight="1" thickBot="1"/>
    <row r="50406" ht="18.75" customHeight="1" thickBot="1"/>
    <row r="50408" ht="18.75" customHeight="1" thickBot="1"/>
    <row r="50410" ht="18.75" customHeight="1" thickBot="1"/>
    <row r="50412" ht="18.75" customHeight="1" thickBot="1"/>
    <row r="50414" ht="18.75" customHeight="1" thickBot="1"/>
    <row r="50416" ht="18.75" customHeight="1" thickBot="1"/>
    <row r="50418" ht="18.75" customHeight="1" thickBot="1"/>
    <row r="50420" ht="18.75" customHeight="1" thickBot="1"/>
    <row r="50422" ht="18.75" customHeight="1" thickBot="1"/>
    <row r="50424" ht="18.75" customHeight="1" thickBot="1"/>
    <row r="50426" ht="18.75" customHeight="1" thickBot="1"/>
    <row r="50428" ht="18.75" customHeight="1" thickBot="1"/>
    <row r="50430" ht="18.75" customHeight="1" thickBot="1"/>
    <row r="50432" ht="18.75" customHeight="1" thickBot="1"/>
    <row r="50434" ht="18.75" customHeight="1" thickBot="1"/>
    <row r="50436" ht="18.75" customHeight="1" thickBot="1"/>
    <row r="50438" ht="18.75" customHeight="1" thickBot="1"/>
    <row r="50440" ht="18.75" customHeight="1" thickBot="1"/>
    <row r="50442" ht="18.75" customHeight="1" thickBot="1"/>
    <row r="50444" ht="18.75" customHeight="1" thickBot="1"/>
    <row r="50446" ht="18.75" customHeight="1" thickBot="1"/>
    <row r="50448" ht="18.75" customHeight="1" thickBot="1"/>
    <row r="50450" ht="18.75" customHeight="1" thickBot="1"/>
    <row r="50452" ht="18.75" customHeight="1" thickBot="1"/>
    <row r="50454" ht="18.75" customHeight="1" thickBot="1"/>
    <row r="50456" ht="18.75" customHeight="1" thickBot="1"/>
    <row r="50458" ht="18.75" customHeight="1" thickBot="1"/>
    <row r="50460" ht="18.75" customHeight="1" thickBot="1"/>
    <row r="50462" ht="18.75" customHeight="1" thickBot="1"/>
    <row r="50464" ht="18.75" customHeight="1" thickBot="1"/>
    <row r="50466" ht="18.75" customHeight="1" thickBot="1"/>
    <row r="50468" ht="18.75" customHeight="1" thickBot="1"/>
    <row r="50470" ht="18.75" customHeight="1" thickBot="1"/>
    <row r="50472" ht="18.75" customHeight="1" thickBot="1"/>
    <row r="50474" ht="18.75" customHeight="1" thickBot="1"/>
    <row r="50476" ht="18.75" customHeight="1" thickBot="1"/>
    <row r="50478" ht="18.75" customHeight="1" thickBot="1"/>
    <row r="50480" ht="18.75" customHeight="1" thickBot="1"/>
    <row r="50482" ht="18.75" customHeight="1" thickBot="1"/>
    <row r="50484" ht="18.75" customHeight="1" thickBot="1"/>
    <row r="50486" ht="18.75" customHeight="1" thickBot="1"/>
    <row r="50488" ht="18.75" customHeight="1" thickBot="1"/>
    <row r="50490" ht="18.75" customHeight="1" thickBot="1"/>
    <row r="50492" ht="18.75" customHeight="1" thickBot="1"/>
    <row r="50494" ht="18.75" customHeight="1" thickBot="1"/>
    <row r="50496" ht="18.75" customHeight="1" thickBot="1"/>
    <row r="50498" ht="18.75" customHeight="1" thickBot="1"/>
    <row r="50500" ht="18.75" customHeight="1" thickBot="1"/>
    <row r="50502" ht="18.75" customHeight="1" thickBot="1"/>
    <row r="50504" ht="18.75" customHeight="1" thickBot="1"/>
    <row r="50506" ht="18.75" customHeight="1" thickBot="1"/>
    <row r="50508" ht="18.75" customHeight="1" thickBot="1"/>
    <row r="50510" ht="18.75" customHeight="1" thickBot="1"/>
    <row r="50512" ht="18.75" customHeight="1" thickBot="1"/>
    <row r="50514" ht="18.75" customHeight="1" thickBot="1"/>
    <row r="50516" ht="18.75" customHeight="1" thickBot="1"/>
    <row r="50518" ht="18.75" customHeight="1" thickBot="1"/>
    <row r="50520" ht="18.75" customHeight="1" thickBot="1"/>
    <row r="50522" ht="18.75" customHeight="1" thickBot="1"/>
    <row r="50524" ht="18.75" customHeight="1" thickBot="1"/>
    <row r="50526" ht="18.75" customHeight="1" thickBot="1"/>
    <row r="50528" ht="18.75" customHeight="1" thickBot="1"/>
    <row r="50530" ht="18.75" customHeight="1" thickBot="1"/>
    <row r="50532" ht="18.75" customHeight="1" thickBot="1"/>
    <row r="50534" ht="18.75" customHeight="1" thickBot="1"/>
    <row r="50536" ht="18.75" customHeight="1" thickBot="1"/>
    <row r="50538" ht="18.75" customHeight="1" thickBot="1"/>
    <row r="50540" ht="18.75" customHeight="1" thickBot="1"/>
    <row r="50542" ht="18.75" customHeight="1" thickBot="1"/>
    <row r="50544" ht="18.75" customHeight="1" thickBot="1"/>
    <row r="50546" ht="18.75" customHeight="1" thickBot="1"/>
    <row r="50548" ht="18.75" customHeight="1" thickBot="1"/>
    <row r="50550" ht="18.75" customHeight="1" thickBot="1"/>
    <row r="50552" ht="18.75" customHeight="1" thickBot="1"/>
    <row r="50554" ht="18.75" customHeight="1" thickBot="1"/>
    <row r="50556" ht="18.75" customHeight="1" thickBot="1"/>
    <row r="50558" ht="18.75" customHeight="1" thickBot="1"/>
    <row r="50560" ht="18.75" customHeight="1" thickBot="1"/>
    <row r="50562" ht="18.75" customHeight="1" thickBot="1"/>
    <row r="50564" ht="18.75" customHeight="1" thickBot="1"/>
    <row r="50566" ht="18.75" customHeight="1" thickBot="1"/>
    <row r="50568" ht="18.75" customHeight="1" thickBot="1"/>
    <row r="50570" ht="18.75" customHeight="1" thickBot="1"/>
    <row r="50572" ht="18.75" customHeight="1" thickBot="1"/>
    <row r="50574" ht="18.75" customHeight="1" thickBot="1"/>
    <row r="50576" ht="18.75" customHeight="1" thickBot="1"/>
    <row r="50578" ht="18.75" customHeight="1" thickBot="1"/>
    <row r="50580" ht="18.75" customHeight="1" thickBot="1"/>
    <row r="50582" ht="18.75" customHeight="1" thickBot="1"/>
    <row r="50584" ht="18.75" customHeight="1" thickBot="1"/>
    <row r="50586" ht="18.75" customHeight="1" thickBot="1"/>
    <row r="50588" ht="18.75" customHeight="1" thickBot="1"/>
    <row r="50590" ht="18.75" customHeight="1" thickBot="1"/>
    <row r="50592" ht="18.75" customHeight="1" thickBot="1"/>
    <row r="50594" ht="18.75" customHeight="1" thickBot="1"/>
    <row r="50596" ht="18.75" customHeight="1" thickBot="1"/>
    <row r="50598" ht="18.75" customHeight="1" thickBot="1"/>
    <row r="50600" ht="18.75" customHeight="1" thickBot="1"/>
    <row r="50602" ht="18.75" customHeight="1" thickBot="1"/>
    <row r="50604" ht="18.75" customHeight="1" thickBot="1"/>
    <row r="50606" ht="18.75" customHeight="1" thickBot="1"/>
    <row r="50608" ht="18.75" customHeight="1" thickBot="1"/>
    <row r="50610" ht="18.75" customHeight="1" thickBot="1"/>
    <row r="50612" ht="18.75" customHeight="1" thickBot="1"/>
    <row r="50614" ht="18.75" customHeight="1" thickBot="1"/>
    <row r="50616" ht="18.75" customHeight="1" thickBot="1"/>
    <row r="50618" ht="18.75" customHeight="1" thickBot="1"/>
    <row r="50620" ht="18.75" customHeight="1" thickBot="1"/>
    <row r="50622" ht="18.75" customHeight="1" thickBot="1"/>
    <row r="50624" ht="18.75" customHeight="1" thickBot="1"/>
    <row r="50626" ht="18.75" customHeight="1" thickBot="1"/>
    <row r="50628" ht="18.75" customHeight="1" thickBot="1"/>
    <row r="50630" ht="18.75" customHeight="1" thickBot="1"/>
    <row r="50632" ht="18.75" customHeight="1" thickBot="1"/>
    <row r="50634" ht="18.75" customHeight="1" thickBot="1"/>
    <row r="50636" ht="18.75" customHeight="1" thickBot="1"/>
    <row r="50638" ht="18.75" customHeight="1" thickBot="1"/>
    <row r="50640" ht="18.75" customHeight="1" thickBot="1"/>
    <row r="50642" ht="18.75" customHeight="1" thickBot="1"/>
    <row r="50644" ht="18.75" customHeight="1" thickBot="1"/>
    <row r="50646" ht="18.75" customHeight="1" thickBot="1"/>
    <row r="50648" ht="18.75" customHeight="1" thickBot="1"/>
    <row r="50650" ht="18.75" customHeight="1" thickBot="1"/>
    <row r="50652" ht="18.75" customHeight="1" thickBot="1"/>
    <row r="50654" ht="18.75" customHeight="1" thickBot="1"/>
    <row r="50656" ht="18.75" customHeight="1" thickBot="1"/>
    <row r="50658" ht="18.75" customHeight="1" thickBot="1"/>
    <row r="50660" ht="18.75" customHeight="1" thickBot="1"/>
    <row r="50662" ht="18.75" customHeight="1" thickBot="1"/>
    <row r="50664" ht="18.75" customHeight="1" thickBot="1"/>
    <row r="50666" ht="18.75" customHeight="1" thickBot="1"/>
    <row r="50668" ht="18.75" customHeight="1" thickBot="1"/>
    <row r="50670" ht="18.75" customHeight="1" thickBot="1"/>
    <row r="50672" ht="18.75" customHeight="1" thickBot="1"/>
    <row r="50674" ht="18.75" customHeight="1" thickBot="1"/>
    <row r="50676" ht="18.75" customHeight="1" thickBot="1"/>
    <row r="50678" ht="18.75" customHeight="1" thickBot="1"/>
    <row r="50680" ht="18.75" customHeight="1" thickBot="1"/>
    <row r="50682" ht="18.75" customHeight="1" thickBot="1"/>
    <row r="50684" ht="18.75" customHeight="1" thickBot="1"/>
    <row r="50686" ht="18.75" customHeight="1" thickBot="1"/>
    <row r="50688" ht="18.75" customHeight="1" thickBot="1"/>
    <row r="50690" ht="18.75" customHeight="1" thickBot="1"/>
    <row r="50692" ht="18.75" customHeight="1" thickBot="1"/>
    <row r="50694" ht="18.75" customHeight="1" thickBot="1"/>
    <row r="50696" ht="18.75" customHeight="1" thickBot="1"/>
    <row r="50698" ht="18.75" customHeight="1" thickBot="1"/>
    <row r="50700" ht="18.75" customHeight="1" thickBot="1"/>
    <row r="50702" ht="18.75" customHeight="1" thickBot="1"/>
    <row r="50704" ht="18.75" customHeight="1" thickBot="1"/>
    <row r="50706" ht="18.75" customHeight="1" thickBot="1"/>
    <row r="50708" ht="18.75" customHeight="1" thickBot="1"/>
    <row r="50710" ht="18.75" customHeight="1" thickBot="1"/>
    <row r="50712" ht="18.75" customHeight="1" thickBot="1"/>
    <row r="50714" ht="18.75" customHeight="1" thickBot="1"/>
    <row r="50716" ht="18.75" customHeight="1" thickBot="1"/>
    <row r="50718" ht="18.75" customHeight="1" thickBot="1"/>
    <row r="50720" ht="18.75" customHeight="1" thickBot="1"/>
    <row r="50722" ht="18.75" customHeight="1" thickBot="1"/>
    <row r="50724" ht="18.75" customHeight="1" thickBot="1"/>
    <row r="50726" ht="18.75" customHeight="1" thickBot="1"/>
    <row r="50728" ht="18.75" customHeight="1" thickBot="1"/>
    <row r="50730" ht="18.75" customHeight="1" thickBot="1"/>
    <row r="50732" ht="18.75" customHeight="1" thickBot="1"/>
    <row r="50734" ht="18.75" customHeight="1" thickBot="1"/>
    <row r="50736" ht="18.75" customHeight="1" thickBot="1"/>
    <row r="50738" ht="18.75" customHeight="1" thickBot="1"/>
    <row r="50740" ht="18.75" customHeight="1" thickBot="1"/>
    <row r="50742" ht="18.75" customHeight="1" thickBot="1"/>
    <row r="50744" ht="18.75" customHeight="1" thickBot="1"/>
    <row r="50746" ht="18.75" customHeight="1" thickBot="1"/>
    <row r="50748" ht="18.75" customHeight="1" thickBot="1"/>
    <row r="50750" ht="18.75" customHeight="1" thickBot="1"/>
    <row r="50752" ht="18.75" customHeight="1" thickBot="1"/>
    <row r="50754" ht="18.75" customHeight="1" thickBot="1"/>
    <row r="50756" ht="18.75" customHeight="1" thickBot="1"/>
    <row r="50758" ht="18.75" customHeight="1" thickBot="1"/>
    <row r="50760" ht="18.75" customHeight="1" thickBot="1"/>
    <row r="50762" ht="18.75" customHeight="1" thickBot="1"/>
    <row r="50764" ht="18.75" customHeight="1" thickBot="1"/>
    <row r="50766" ht="18.75" customHeight="1" thickBot="1"/>
    <row r="50768" ht="18.75" customHeight="1" thickBot="1"/>
    <row r="50770" ht="18.75" customHeight="1" thickBot="1"/>
    <row r="50772" ht="18.75" customHeight="1" thickBot="1"/>
    <row r="50774" ht="18.75" customHeight="1" thickBot="1"/>
    <row r="50776" ht="18.75" customHeight="1" thickBot="1"/>
    <row r="50778" ht="18.75" customHeight="1" thickBot="1"/>
    <row r="50780" ht="18.75" customHeight="1" thickBot="1"/>
    <row r="50782" ht="18.75" customHeight="1" thickBot="1"/>
    <row r="50784" ht="18.75" customHeight="1" thickBot="1"/>
    <row r="50786" ht="18.75" customHeight="1" thickBot="1"/>
    <row r="50788" ht="18.75" customHeight="1" thickBot="1"/>
    <row r="50790" ht="18.75" customHeight="1" thickBot="1"/>
    <row r="50792" ht="18.75" customHeight="1" thickBot="1"/>
    <row r="50794" ht="18.75" customHeight="1" thickBot="1"/>
    <row r="50796" ht="18.75" customHeight="1" thickBot="1"/>
    <row r="50798" ht="18.75" customHeight="1" thickBot="1"/>
    <row r="50800" ht="18.75" customHeight="1" thickBot="1"/>
    <row r="50802" ht="18.75" customHeight="1" thickBot="1"/>
    <row r="50804" ht="18.75" customHeight="1" thickBot="1"/>
    <row r="50806" ht="18.75" customHeight="1" thickBot="1"/>
    <row r="50808" ht="18.75" customHeight="1" thickBot="1"/>
    <row r="50810" ht="18.75" customHeight="1" thickBot="1"/>
    <row r="50812" ht="18.75" customHeight="1" thickBot="1"/>
    <row r="50814" ht="18.75" customHeight="1" thickBot="1"/>
    <row r="50816" ht="18.75" customHeight="1" thickBot="1"/>
    <row r="50818" ht="18.75" customHeight="1" thickBot="1"/>
    <row r="50820" ht="18.75" customHeight="1" thickBot="1"/>
    <row r="50822" ht="18.75" customHeight="1" thickBot="1"/>
    <row r="50824" ht="18.75" customHeight="1" thickBot="1"/>
    <row r="50826" ht="18.75" customHeight="1" thickBot="1"/>
    <row r="50828" ht="18.75" customHeight="1" thickBot="1"/>
    <row r="50830" ht="18.75" customHeight="1" thickBot="1"/>
    <row r="50832" ht="18.75" customHeight="1" thickBot="1"/>
    <row r="50834" ht="18.75" customHeight="1" thickBot="1"/>
    <row r="50836" ht="18.75" customHeight="1" thickBot="1"/>
    <row r="50838" ht="18.75" customHeight="1" thickBot="1"/>
    <row r="50840" ht="18.75" customHeight="1" thickBot="1"/>
    <row r="50842" ht="18.75" customHeight="1" thickBot="1"/>
    <row r="50844" ht="18.75" customHeight="1" thickBot="1"/>
    <row r="50846" ht="18.75" customHeight="1" thickBot="1"/>
    <row r="50848" ht="18.75" customHeight="1" thickBot="1"/>
    <row r="50850" ht="18.75" customHeight="1" thickBot="1"/>
    <row r="50852" ht="18.75" customHeight="1" thickBot="1"/>
    <row r="50854" ht="18.75" customHeight="1" thickBot="1"/>
    <row r="50856" ht="18.75" customHeight="1" thickBot="1"/>
    <row r="50858" ht="18.75" customHeight="1" thickBot="1"/>
    <row r="50860" ht="18.75" customHeight="1" thickBot="1"/>
    <row r="50862" ht="18.75" customHeight="1" thickBot="1"/>
    <row r="50864" ht="18.75" customHeight="1" thickBot="1"/>
    <row r="50866" ht="18.75" customHeight="1" thickBot="1"/>
    <row r="50868" ht="18.75" customHeight="1" thickBot="1"/>
    <row r="50870" ht="18.75" customHeight="1" thickBot="1"/>
    <row r="50872" ht="18.75" customHeight="1" thickBot="1"/>
    <row r="50874" ht="18.75" customHeight="1" thickBot="1"/>
    <row r="50876" ht="18.75" customHeight="1" thickBot="1"/>
    <row r="50878" ht="18.75" customHeight="1" thickBot="1"/>
    <row r="50880" ht="18.75" customHeight="1" thickBot="1"/>
    <row r="50882" ht="18.75" customHeight="1" thickBot="1"/>
    <row r="50884" ht="18.75" customHeight="1" thickBot="1"/>
    <row r="50886" ht="18.75" customHeight="1" thickBot="1"/>
    <row r="50888" ht="18.75" customHeight="1" thickBot="1"/>
    <row r="50890" ht="18.75" customHeight="1" thickBot="1"/>
    <row r="50892" ht="18.75" customHeight="1" thickBot="1"/>
    <row r="50894" ht="18.75" customHeight="1" thickBot="1"/>
    <row r="50896" ht="18.75" customHeight="1" thickBot="1"/>
    <row r="50898" ht="18.75" customHeight="1" thickBot="1"/>
    <row r="50900" ht="18.75" customHeight="1" thickBot="1"/>
    <row r="50902" ht="18.75" customHeight="1" thickBot="1"/>
    <row r="50904" ht="18.75" customHeight="1" thickBot="1"/>
    <row r="50906" ht="18.75" customHeight="1" thickBot="1"/>
    <row r="50908" ht="18.75" customHeight="1" thickBot="1"/>
    <row r="50910" ht="18.75" customHeight="1" thickBot="1"/>
    <row r="50912" ht="18.75" customHeight="1" thickBot="1"/>
    <row r="50914" ht="18.75" customHeight="1" thickBot="1"/>
    <row r="50916" ht="18.75" customHeight="1" thickBot="1"/>
    <row r="50918" ht="18.75" customHeight="1" thickBot="1"/>
    <row r="50920" ht="18.75" customHeight="1" thickBot="1"/>
    <row r="50922" ht="18.75" customHeight="1" thickBot="1"/>
    <row r="50924" ht="18.75" customHeight="1" thickBot="1"/>
    <row r="50926" ht="18.75" customHeight="1" thickBot="1"/>
    <row r="50928" ht="18.75" customHeight="1" thickBot="1"/>
    <row r="50930" ht="18.75" customHeight="1" thickBot="1"/>
    <row r="50932" ht="18.75" customHeight="1" thickBot="1"/>
    <row r="50934" ht="18.75" customHeight="1" thickBot="1"/>
    <row r="50936" ht="18.75" customHeight="1" thickBot="1"/>
    <row r="50938" ht="18.75" customHeight="1" thickBot="1"/>
    <row r="50940" ht="18.75" customHeight="1" thickBot="1"/>
    <row r="50942" ht="18.75" customHeight="1" thickBot="1"/>
    <row r="50944" ht="18.75" customHeight="1" thickBot="1"/>
    <row r="50946" ht="18.75" customHeight="1" thickBot="1"/>
    <row r="50948" ht="18.75" customHeight="1" thickBot="1"/>
    <row r="50950" ht="18.75" customHeight="1" thickBot="1"/>
    <row r="50952" ht="18.75" customHeight="1" thickBot="1"/>
    <row r="50954" ht="18.75" customHeight="1" thickBot="1"/>
    <row r="50956" ht="18.75" customHeight="1" thickBot="1"/>
    <row r="50958" ht="18.75" customHeight="1" thickBot="1"/>
    <row r="50960" ht="18.75" customHeight="1" thickBot="1"/>
    <row r="50962" ht="18.75" customHeight="1" thickBot="1"/>
    <row r="50964" ht="18.75" customHeight="1" thickBot="1"/>
    <row r="50966" ht="18.75" customHeight="1" thickBot="1"/>
    <row r="50968" ht="18.75" customHeight="1" thickBot="1"/>
    <row r="50970" ht="18.75" customHeight="1" thickBot="1"/>
    <row r="50972" ht="18.75" customHeight="1" thickBot="1"/>
    <row r="50974" ht="18.75" customHeight="1" thickBot="1"/>
    <row r="50976" ht="18.75" customHeight="1" thickBot="1"/>
    <row r="50978" ht="18.75" customHeight="1" thickBot="1"/>
    <row r="50980" ht="18.75" customHeight="1" thickBot="1"/>
    <row r="50982" ht="18.75" customHeight="1" thickBot="1"/>
    <row r="50984" ht="18.75" customHeight="1" thickBot="1"/>
    <row r="50986" ht="18.75" customHeight="1" thickBot="1"/>
    <row r="50988" ht="18.75" customHeight="1" thickBot="1"/>
    <row r="50990" ht="18.75" customHeight="1" thickBot="1"/>
    <row r="50992" ht="18.75" customHeight="1" thickBot="1"/>
    <row r="50994" ht="18.75" customHeight="1" thickBot="1"/>
    <row r="50996" ht="18.75" customHeight="1" thickBot="1"/>
    <row r="50998" ht="18.75" customHeight="1" thickBot="1"/>
    <row r="51000" ht="18.75" customHeight="1" thickBot="1"/>
    <row r="51002" ht="18.75" customHeight="1" thickBot="1"/>
    <row r="51004" ht="18.75" customHeight="1" thickBot="1"/>
    <row r="51006" ht="18.75" customHeight="1" thickBot="1"/>
    <row r="51008" ht="18.75" customHeight="1" thickBot="1"/>
    <row r="51010" ht="18.75" customHeight="1" thickBot="1"/>
    <row r="51012" ht="18.75" customHeight="1" thickBot="1"/>
    <row r="51014" ht="18.75" customHeight="1" thickBot="1"/>
    <row r="51016" ht="18.75" customHeight="1" thickBot="1"/>
    <row r="51018" ht="18.75" customHeight="1" thickBot="1"/>
    <row r="51020" ht="18.75" customHeight="1" thickBot="1"/>
    <row r="51022" ht="18.75" customHeight="1" thickBot="1"/>
    <row r="51024" ht="18.75" customHeight="1" thickBot="1"/>
    <row r="51026" ht="18.75" customHeight="1" thickBot="1"/>
    <row r="51028" ht="18.75" customHeight="1" thickBot="1"/>
    <row r="51030" ht="18.75" customHeight="1" thickBot="1"/>
    <row r="51032" ht="18.75" customHeight="1" thickBot="1"/>
    <row r="51034" ht="18.75" customHeight="1" thickBot="1"/>
    <row r="51036" ht="18.75" customHeight="1" thickBot="1"/>
    <row r="51038" ht="18.75" customHeight="1" thickBot="1"/>
    <row r="51040" ht="18.75" customHeight="1" thickBot="1"/>
    <row r="51042" ht="18.75" customHeight="1" thickBot="1"/>
    <row r="51044" ht="18.75" customHeight="1" thickBot="1"/>
    <row r="51046" ht="18.75" customHeight="1" thickBot="1"/>
    <row r="51048" ht="18.75" customHeight="1" thickBot="1"/>
    <row r="51050" ht="18.75" customHeight="1" thickBot="1"/>
    <row r="51052" ht="18.75" customHeight="1" thickBot="1"/>
    <row r="51054" ht="18.75" customHeight="1" thickBot="1"/>
    <row r="51056" ht="18.75" customHeight="1" thickBot="1"/>
    <row r="51058" ht="18.75" customHeight="1" thickBot="1"/>
    <row r="51060" ht="18.75" customHeight="1" thickBot="1"/>
    <row r="51062" ht="18.75" customHeight="1" thickBot="1"/>
    <row r="51064" ht="18.75" customHeight="1" thickBot="1"/>
    <row r="51066" ht="18.75" customHeight="1" thickBot="1"/>
    <row r="51068" ht="18.75" customHeight="1" thickBot="1"/>
    <row r="51070" ht="18.75" customHeight="1" thickBot="1"/>
    <row r="51072" ht="18.75" customHeight="1" thickBot="1"/>
    <row r="51074" ht="18.75" customHeight="1" thickBot="1"/>
    <row r="51076" ht="18.75" customHeight="1" thickBot="1"/>
    <row r="51078" ht="18.75" customHeight="1" thickBot="1"/>
    <row r="51080" ht="18.75" customHeight="1" thickBot="1"/>
    <row r="51082" ht="18.75" customHeight="1" thickBot="1"/>
    <row r="51084" ht="18.75" customHeight="1" thickBot="1"/>
    <row r="51086" ht="18.75" customHeight="1" thickBot="1"/>
    <row r="51088" ht="18.75" customHeight="1" thickBot="1"/>
    <row r="51090" ht="18.75" customHeight="1" thickBot="1"/>
    <row r="51092" ht="18.75" customHeight="1" thickBot="1"/>
    <row r="51094" ht="18.75" customHeight="1" thickBot="1"/>
    <row r="51096" ht="18.75" customHeight="1" thickBot="1"/>
    <row r="51098" ht="18.75" customHeight="1" thickBot="1"/>
    <row r="51100" ht="18.75" customHeight="1" thickBot="1"/>
    <row r="51102" ht="18.75" customHeight="1" thickBot="1"/>
    <row r="51104" ht="18.75" customHeight="1" thickBot="1"/>
    <row r="51106" ht="18.75" customHeight="1" thickBot="1"/>
    <row r="51108" ht="18.75" customHeight="1" thickBot="1"/>
    <row r="51110" ht="18.75" customHeight="1" thickBot="1"/>
    <row r="51112" ht="18.75" customHeight="1" thickBot="1"/>
    <row r="51114" ht="18.75" customHeight="1" thickBot="1"/>
    <row r="51116" ht="18.75" customHeight="1" thickBot="1"/>
    <row r="51118" ht="18.75" customHeight="1" thickBot="1"/>
    <row r="51120" ht="18.75" customHeight="1" thickBot="1"/>
    <row r="51122" ht="18.75" customHeight="1" thickBot="1"/>
    <row r="51124" ht="18.75" customHeight="1" thickBot="1"/>
    <row r="51126" ht="18.75" customHeight="1" thickBot="1"/>
    <row r="51128" ht="18.75" customHeight="1" thickBot="1"/>
    <row r="51130" ht="18.75" customHeight="1" thickBot="1"/>
    <row r="51132" ht="18.75" customHeight="1" thickBot="1"/>
    <row r="51134" ht="18.75" customHeight="1" thickBot="1"/>
    <row r="51136" ht="18.75" customHeight="1" thickBot="1"/>
    <row r="51138" ht="18.75" customHeight="1" thickBot="1"/>
    <row r="51140" ht="18.75" customHeight="1" thickBot="1"/>
    <row r="51142" ht="18.75" customHeight="1" thickBot="1"/>
    <row r="51144" ht="18.75" customHeight="1" thickBot="1"/>
    <row r="51146" ht="18.75" customHeight="1" thickBot="1"/>
    <row r="51148" ht="18.75" customHeight="1" thickBot="1"/>
    <row r="51150" ht="18.75" customHeight="1" thickBot="1"/>
    <row r="51152" ht="18.75" customHeight="1" thickBot="1"/>
    <row r="51154" ht="18.75" customHeight="1" thickBot="1"/>
    <row r="51156" ht="18.75" customHeight="1" thickBot="1"/>
    <row r="51158" ht="18.75" customHeight="1" thickBot="1"/>
    <row r="51160" ht="18.75" customHeight="1" thickBot="1"/>
    <row r="51162" ht="18.75" customHeight="1" thickBot="1"/>
    <row r="51164" ht="18.75" customHeight="1" thickBot="1"/>
    <row r="51166" ht="18.75" customHeight="1" thickBot="1"/>
    <row r="51168" ht="18.75" customHeight="1" thickBot="1"/>
    <row r="51170" ht="18.75" customHeight="1" thickBot="1"/>
    <row r="51172" ht="18.75" customHeight="1" thickBot="1"/>
    <row r="51174" ht="18.75" customHeight="1" thickBot="1"/>
    <row r="51176" ht="18.75" customHeight="1" thickBot="1"/>
    <row r="51178" ht="18.75" customHeight="1" thickBot="1"/>
    <row r="51180" ht="18.75" customHeight="1" thickBot="1"/>
    <row r="51182" ht="18.75" customHeight="1" thickBot="1"/>
    <row r="51184" ht="18.75" customHeight="1" thickBot="1"/>
    <row r="51186" ht="18.75" customHeight="1" thickBot="1"/>
    <row r="51188" ht="18.75" customHeight="1" thickBot="1"/>
    <row r="51190" ht="18.75" customHeight="1" thickBot="1"/>
    <row r="51192" ht="18.75" customHeight="1" thickBot="1"/>
    <row r="51194" ht="18.75" customHeight="1" thickBot="1"/>
    <row r="51196" ht="18.75" customHeight="1" thickBot="1"/>
    <row r="51198" ht="18.75" customHeight="1" thickBot="1"/>
    <row r="51200" ht="18.75" customHeight="1" thickBot="1"/>
    <row r="51202" ht="18.75" customHeight="1" thickBot="1"/>
    <row r="51204" ht="18.75" customHeight="1" thickBot="1"/>
    <row r="51206" ht="18.75" customHeight="1" thickBot="1"/>
    <row r="51208" ht="18.75" customHeight="1" thickBot="1"/>
    <row r="51210" ht="18.75" customHeight="1" thickBot="1"/>
    <row r="51212" ht="18.75" customHeight="1" thickBot="1"/>
    <row r="51214" ht="18.75" customHeight="1" thickBot="1"/>
    <row r="51216" ht="18.75" customHeight="1" thickBot="1"/>
    <row r="51218" ht="18.75" customHeight="1" thickBot="1"/>
    <row r="51220" ht="18.75" customHeight="1" thickBot="1"/>
    <row r="51222" ht="18.75" customHeight="1" thickBot="1"/>
    <row r="51224" ht="18.75" customHeight="1" thickBot="1"/>
    <row r="51226" ht="18.75" customHeight="1" thickBot="1"/>
    <row r="51228" ht="18.75" customHeight="1" thickBot="1"/>
    <row r="51230" ht="18.75" customHeight="1" thickBot="1"/>
    <row r="51232" ht="18.75" customHeight="1" thickBot="1"/>
    <row r="51234" ht="18.75" customHeight="1" thickBot="1"/>
    <row r="51236" ht="18.75" customHeight="1" thickBot="1"/>
    <row r="51238" ht="18.75" customHeight="1" thickBot="1"/>
    <row r="51240" ht="18.75" customHeight="1" thickBot="1"/>
    <row r="51242" ht="18.75" customHeight="1" thickBot="1"/>
    <row r="51244" ht="18.75" customHeight="1" thickBot="1"/>
    <row r="51246" ht="18.75" customHeight="1" thickBot="1"/>
    <row r="51248" ht="18.75" customHeight="1" thickBot="1"/>
    <row r="51250" ht="18.75" customHeight="1" thickBot="1"/>
    <row r="51252" ht="18.75" customHeight="1" thickBot="1"/>
    <row r="51254" ht="18.75" customHeight="1" thickBot="1"/>
    <row r="51256" ht="18.75" customHeight="1" thickBot="1"/>
    <row r="51258" ht="18.75" customHeight="1" thickBot="1"/>
    <row r="51260" ht="18.75" customHeight="1" thickBot="1"/>
    <row r="51262" ht="18.75" customHeight="1" thickBot="1"/>
    <row r="51264" ht="18.75" customHeight="1" thickBot="1"/>
    <row r="51266" ht="18.75" customHeight="1" thickBot="1"/>
    <row r="51268" ht="18.75" customHeight="1" thickBot="1"/>
    <row r="51270" ht="18.75" customHeight="1" thickBot="1"/>
    <row r="51272" ht="18.75" customHeight="1" thickBot="1"/>
    <row r="51274" ht="18.75" customHeight="1" thickBot="1"/>
    <row r="51276" ht="18.75" customHeight="1" thickBot="1"/>
    <row r="51278" ht="18.75" customHeight="1" thickBot="1"/>
    <row r="51280" ht="18.75" customHeight="1" thickBot="1"/>
    <row r="51282" ht="18.75" customHeight="1" thickBot="1"/>
    <row r="51284" ht="18.75" customHeight="1" thickBot="1"/>
    <row r="51286" ht="18.75" customHeight="1" thickBot="1"/>
    <row r="51288" ht="18.75" customHeight="1" thickBot="1"/>
    <row r="51290" ht="18.75" customHeight="1" thickBot="1"/>
    <row r="51292" ht="18.75" customHeight="1" thickBot="1"/>
    <row r="51294" ht="18.75" customHeight="1" thickBot="1"/>
    <row r="51296" ht="18.75" customHeight="1" thickBot="1"/>
    <row r="51298" ht="18.75" customHeight="1" thickBot="1"/>
    <row r="51300" ht="18.75" customHeight="1" thickBot="1"/>
    <row r="51302" ht="18.75" customHeight="1" thickBot="1"/>
    <row r="51304" ht="18.75" customHeight="1" thickBot="1"/>
    <row r="51306" ht="18.75" customHeight="1" thickBot="1"/>
    <row r="51308" ht="18.75" customHeight="1" thickBot="1"/>
    <row r="51310" ht="18.75" customHeight="1" thickBot="1"/>
    <row r="51312" ht="18.75" customHeight="1" thickBot="1"/>
    <row r="51314" ht="18.75" customHeight="1" thickBot="1"/>
    <row r="51316" ht="18.75" customHeight="1" thickBot="1"/>
    <row r="51318" ht="18.75" customHeight="1" thickBot="1"/>
    <row r="51320" ht="18.75" customHeight="1" thickBot="1"/>
    <row r="51322" ht="18.75" customHeight="1" thickBot="1"/>
    <row r="51324" ht="18.75" customHeight="1" thickBot="1"/>
    <row r="51326" ht="18.75" customHeight="1" thickBot="1"/>
    <row r="51328" ht="18.75" customHeight="1" thickBot="1"/>
    <row r="51330" ht="18.75" customHeight="1" thickBot="1"/>
    <row r="51332" ht="18.75" customHeight="1" thickBot="1"/>
    <row r="51334" ht="18.75" customHeight="1" thickBot="1"/>
    <row r="51336" ht="18.75" customHeight="1" thickBot="1"/>
    <row r="51338" ht="18.75" customHeight="1" thickBot="1"/>
    <row r="51340" ht="18.75" customHeight="1" thickBot="1"/>
    <row r="51342" ht="18.75" customHeight="1" thickBot="1"/>
    <row r="51344" ht="18.75" customHeight="1" thickBot="1"/>
    <row r="51346" ht="18.75" customHeight="1" thickBot="1"/>
    <row r="51348" ht="18.75" customHeight="1" thickBot="1"/>
    <row r="51350" ht="18.75" customHeight="1" thickBot="1"/>
    <row r="51352" ht="18.75" customHeight="1" thickBot="1"/>
    <row r="51354" ht="18.75" customHeight="1" thickBot="1"/>
    <row r="51356" ht="18.75" customHeight="1" thickBot="1"/>
    <row r="51358" ht="18.75" customHeight="1" thickBot="1"/>
    <row r="51360" ht="18.75" customHeight="1" thickBot="1"/>
    <row r="51362" ht="18.75" customHeight="1" thickBot="1"/>
    <row r="51364" ht="18.75" customHeight="1" thickBot="1"/>
    <row r="51366" ht="18.75" customHeight="1" thickBot="1"/>
    <row r="51368" ht="18.75" customHeight="1" thickBot="1"/>
    <row r="51370" ht="18.75" customHeight="1" thickBot="1"/>
    <row r="51372" ht="18.75" customHeight="1" thickBot="1"/>
    <row r="51374" ht="18.75" customHeight="1" thickBot="1"/>
    <row r="51376" ht="18.75" customHeight="1" thickBot="1"/>
    <row r="51378" ht="18.75" customHeight="1" thickBot="1"/>
    <row r="51380" ht="18.75" customHeight="1" thickBot="1"/>
    <row r="51382" ht="18.75" customHeight="1" thickBot="1"/>
    <row r="51384" ht="18.75" customHeight="1" thickBot="1"/>
    <row r="51386" ht="18.75" customHeight="1" thickBot="1"/>
    <row r="51388" ht="18.75" customHeight="1" thickBot="1"/>
    <row r="51390" ht="18.75" customHeight="1" thickBot="1"/>
    <row r="51392" ht="18.75" customHeight="1" thickBot="1"/>
    <row r="51394" ht="18.75" customHeight="1" thickBot="1"/>
    <row r="51396" ht="18.75" customHeight="1" thickBot="1"/>
    <row r="51398" ht="18.75" customHeight="1" thickBot="1"/>
    <row r="51400" ht="18.75" customHeight="1" thickBot="1"/>
    <row r="51402" ht="18.75" customHeight="1" thickBot="1"/>
    <row r="51404" ht="18.75" customHeight="1" thickBot="1"/>
    <row r="51406" ht="18.75" customHeight="1" thickBot="1"/>
    <row r="51408" ht="18.75" customHeight="1" thickBot="1"/>
    <row r="51410" ht="18.75" customHeight="1" thickBot="1"/>
    <row r="51412" ht="18.75" customHeight="1" thickBot="1"/>
    <row r="51414" ht="18.75" customHeight="1" thickBot="1"/>
    <row r="51416" ht="18.75" customHeight="1" thickBot="1"/>
    <row r="51418" ht="18.75" customHeight="1" thickBot="1"/>
    <row r="51420" ht="18.75" customHeight="1" thickBot="1"/>
    <row r="51422" ht="18.75" customHeight="1" thickBot="1"/>
    <row r="51424" ht="18.75" customHeight="1" thickBot="1"/>
    <row r="51426" ht="18.75" customHeight="1" thickBot="1"/>
    <row r="51428" ht="18.75" customHeight="1" thickBot="1"/>
    <row r="51430" ht="18.75" customHeight="1" thickBot="1"/>
    <row r="51432" ht="18.75" customHeight="1" thickBot="1"/>
    <row r="51434" ht="18.75" customHeight="1" thickBot="1"/>
    <row r="51436" ht="18.75" customHeight="1" thickBot="1"/>
    <row r="51438" ht="18.75" customHeight="1" thickBot="1"/>
    <row r="51440" ht="18.75" customHeight="1" thickBot="1"/>
    <row r="51442" ht="18.75" customHeight="1" thickBot="1"/>
    <row r="51444" ht="18.75" customHeight="1" thickBot="1"/>
    <row r="51446" ht="18.75" customHeight="1" thickBot="1"/>
    <row r="51448" ht="18.75" customHeight="1" thickBot="1"/>
    <row r="51450" ht="18.75" customHeight="1" thickBot="1"/>
    <row r="51452" ht="18.75" customHeight="1" thickBot="1"/>
    <row r="51454" ht="18.75" customHeight="1" thickBot="1"/>
    <row r="51456" ht="18.75" customHeight="1" thickBot="1"/>
    <row r="51458" ht="18.75" customHeight="1" thickBot="1"/>
    <row r="51460" ht="18.75" customHeight="1" thickBot="1"/>
    <row r="51462" ht="18.75" customHeight="1" thickBot="1"/>
    <row r="51464" ht="18.75" customHeight="1" thickBot="1"/>
    <row r="51466" ht="18.75" customHeight="1" thickBot="1"/>
    <row r="51468" ht="18.75" customHeight="1" thickBot="1"/>
    <row r="51470" ht="18.75" customHeight="1" thickBot="1"/>
    <row r="51472" ht="18.75" customHeight="1" thickBot="1"/>
    <row r="51474" ht="18.75" customHeight="1" thickBot="1"/>
    <row r="51476" ht="18.75" customHeight="1" thickBot="1"/>
    <row r="51478" ht="18.75" customHeight="1" thickBot="1"/>
    <row r="51480" ht="18.75" customHeight="1" thickBot="1"/>
    <row r="51482" ht="18.75" customHeight="1" thickBot="1"/>
    <row r="51484" ht="18.75" customHeight="1" thickBot="1"/>
    <row r="51486" ht="18.75" customHeight="1" thickBot="1"/>
    <row r="51488" ht="18.75" customHeight="1" thickBot="1"/>
    <row r="51490" ht="18.75" customHeight="1" thickBot="1"/>
    <row r="51492" ht="18.75" customHeight="1" thickBot="1"/>
    <row r="51494" ht="18.75" customHeight="1" thickBot="1"/>
    <row r="51496" ht="18.75" customHeight="1" thickBot="1"/>
    <row r="51498" ht="18.75" customHeight="1" thickBot="1"/>
    <row r="51500" ht="18.75" customHeight="1" thickBot="1"/>
    <row r="51502" ht="18.75" customHeight="1" thickBot="1"/>
    <row r="51504" ht="18.75" customHeight="1" thickBot="1"/>
    <row r="51506" ht="18.75" customHeight="1" thickBot="1"/>
    <row r="51508" ht="18.75" customHeight="1" thickBot="1"/>
    <row r="51510" ht="18.75" customHeight="1" thickBot="1"/>
    <row r="51512" ht="18.75" customHeight="1" thickBot="1"/>
    <row r="51514" ht="18.75" customHeight="1" thickBot="1"/>
    <row r="51516" ht="18.75" customHeight="1" thickBot="1"/>
    <row r="51518" ht="18.75" customHeight="1" thickBot="1"/>
    <row r="51520" ht="18.75" customHeight="1" thickBot="1"/>
    <row r="51522" ht="18.75" customHeight="1" thickBot="1"/>
    <row r="51524" ht="18.75" customHeight="1" thickBot="1"/>
    <row r="51526" ht="18.75" customHeight="1" thickBot="1"/>
    <row r="51528" ht="18.75" customHeight="1" thickBot="1"/>
    <row r="51530" ht="18.75" customHeight="1" thickBot="1"/>
    <row r="51532" ht="18.75" customHeight="1" thickBot="1"/>
    <row r="51534" ht="18.75" customHeight="1" thickBot="1"/>
    <row r="51536" ht="18.75" customHeight="1" thickBot="1"/>
    <row r="51538" ht="18.75" customHeight="1" thickBot="1"/>
    <row r="51540" ht="18.75" customHeight="1" thickBot="1"/>
    <row r="51542" ht="18.75" customHeight="1" thickBot="1"/>
    <row r="51544" ht="18.75" customHeight="1" thickBot="1"/>
    <row r="51546" ht="18.75" customHeight="1" thickBot="1"/>
    <row r="51548" ht="18.75" customHeight="1" thickBot="1"/>
    <row r="51550" ht="18.75" customHeight="1" thickBot="1"/>
    <row r="51552" ht="18.75" customHeight="1" thickBot="1"/>
    <row r="51554" ht="18.75" customHeight="1" thickBot="1"/>
    <row r="51556" ht="18.75" customHeight="1" thickBot="1"/>
    <row r="51558" ht="18.75" customHeight="1" thickBot="1"/>
    <row r="51560" ht="18.75" customHeight="1" thickBot="1"/>
    <row r="51562" ht="18.75" customHeight="1" thickBot="1"/>
    <row r="51564" ht="18.75" customHeight="1" thickBot="1"/>
    <row r="51566" ht="18.75" customHeight="1" thickBot="1"/>
    <row r="51568" ht="18.75" customHeight="1" thickBot="1"/>
    <row r="51570" ht="18.75" customHeight="1" thickBot="1"/>
    <row r="51572" ht="18.75" customHeight="1" thickBot="1"/>
    <row r="51574" ht="18.75" customHeight="1" thickBot="1"/>
    <row r="51576" ht="18.75" customHeight="1" thickBot="1"/>
    <row r="51578" ht="18.75" customHeight="1" thickBot="1"/>
    <row r="51580" ht="18.75" customHeight="1" thickBot="1"/>
    <row r="51582" ht="18.75" customHeight="1" thickBot="1"/>
    <row r="51584" ht="18.75" customHeight="1" thickBot="1"/>
    <row r="51586" ht="18.75" customHeight="1" thickBot="1"/>
    <row r="51588" ht="18.75" customHeight="1" thickBot="1"/>
    <row r="51590" ht="18.75" customHeight="1" thickBot="1"/>
    <row r="51592" ht="18.75" customHeight="1" thickBot="1"/>
    <row r="51594" ht="18.75" customHeight="1" thickBot="1"/>
    <row r="51596" ht="18.75" customHeight="1" thickBot="1"/>
    <row r="51598" ht="18.75" customHeight="1" thickBot="1"/>
    <row r="51600" ht="18.75" customHeight="1" thickBot="1"/>
    <row r="51602" ht="18.75" customHeight="1" thickBot="1"/>
    <row r="51604" ht="18.75" customHeight="1" thickBot="1"/>
    <row r="51606" ht="18.75" customHeight="1" thickBot="1"/>
    <row r="51608" ht="18.75" customHeight="1" thickBot="1"/>
    <row r="51610" ht="18.75" customHeight="1" thickBot="1"/>
    <row r="51612" ht="18.75" customHeight="1" thickBot="1"/>
    <row r="51614" ht="18.75" customHeight="1" thickBot="1"/>
    <row r="51616" ht="18.75" customHeight="1" thickBot="1"/>
    <row r="51618" ht="18.75" customHeight="1" thickBot="1"/>
    <row r="51620" ht="18.75" customHeight="1" thickBot="1"/>
    <row r="51622" ht="18.75" customHeight="1" thickBot="1"/>
    <row r="51624" ht="18.75" customHeight="1" thickBot="1"/>
    <row r="51626" ht="18.75" customHeight="1" thickBot="1"/>
    <row r="51628" ht="18.75" customHeight="1" thickBot="1"/>
    <row r="51630" ht="18.75" customHeight="1" thickBot="1"/>
    <row r="51632" ht="18.75" customHeight="1" thickBot="1"/>
    <row r="51634" ht="18.75" customHeight="1" thickBot="1"/>
    <row r="51636" ht="18.75" customHeight="1" thickBot="1"/>
    <row r="51638" ht="18.75" customHeight="1" thickBot="1"/>
    <row r="51640" ht="18.75" customHeight="1" thickBot="1"/>
    <row r="51642" ht="18.75" customHeight="1" thickBot="1"/>
    <row r="51644" ht="18.75" customHeight="1" thickBot="1"/>
    <row r="51646" ht="18.75" customHeight="1" thickBot="1"/>
    <row r="51648" ht="18.75" customHeight="1" thickBot="1"/>
    <row r="51650" ht="18.75" customHeight="1" thickBot="1"/>
    <row r="51652" ht="18.75" customHeight="1" thickBot="1"/>
    <row r="51654" ht="18.75" customHeight="1" thickBot="1"/>
    <row r="51656" ht="18.75" customHeight="1" thickBot="1"/>
    <row r="51658" ht="18.75" customHeight="1" thickBot="1"/>
    <row r="51660" ht="18.75" customHeight="1" thickBot="1"/>
    <row r="51662" ht="18.75" customHeight="1" thickBot="1"/>
    <row r="51664" ht="18.75" customHeight="1" thickBot="1"/>
    <row r="51666" ht="18.75" customHeight="1" thickBot="1"/>
    <row r="51668" ht="18.75" customHeight="1" thickBot="1"/>
    <row r="51670" ht="18.75" customHeight="1" thickBot="1"/>
    <row r="51672" ht="18.75" customHeight="1" thickBot="1"/>
    <row r="51674" ht="18.75" customHeight="1" thickBot="1"/>
    <row r="51676" ht="18.75" customHeight="1" thickBot="1"/>
    <row r="51678" ht="18.75" customHeight="1" thickBot="1"/>
    <row r="51680" ht="18.75" customHeight="1" thickBot="1"/>
    <row r="51682" ht="18.75" customHeight="1" thickBot="1"/>
    <row r="51684" ht="18.75" customHeight="1" thickBot="1"/>
    <row r="51686" ht="18.75" customHeight="1" thickBot="1"/>
    <row r="51688" ht="18.75" customHeight="1" thickBot="1"/>
    <row r="51690" ht="18.75" customHeight="1" thickBot="1"/>
    <row r="51692" ht="18.75" customHeight="1" thickBot="1"/>
    <row r="51694" ht="18.75" customHeight="1" thickBot="1"/>
    <row r="51696" ht="18.75" customHeight="1" thickBot="1"/>
    <row r="51698" ht="18.75" customHeight="1" thickBot="1"/>
    <row r="51700" ht="18.75" customHeight="1" thickBot="1"/>
    <row r="51702" ht="18.75" customHeight="1" thickBot="1"/>
    <row r="51704" ht="18.75" customHeight="1" thickBot="1"/>
    <row r="51706" ht="18.75" customHeight="1" thickBot="1"/>
    <row r="51708" ht="18.75" customHeight="1" thickBot="1"/>
    <row r="51710" ht="18.75" customHeight="1" thickBot="1"/>
    <row r="51712" ht="18.75" customHeight="1" thickBot="1"/>
    <row r="51714" ht="18.75" customHeight="1" thickBot="1"/>
    <row r="51716" ht="18.75" customHeight="1" thickBot="1"/>
    <row r="51718" ht="18.75" customHeight="1" thickBot="1"/>
    <row r="51720" ht="18.75" customHeight="1" thickBot="1"/>
    <row r="51722" ht="18.75" customHeight="1" thickBot="1"/>
    <row r="51724" ht="18.75" customHeight="1" thickBot="1"/>
    <row r="51726" ht="18.75" customHeight="1" thickBot="1"/>
    <row r="51728" ht="18.75" customHeight="1" thickBot="1"/>
    <row r="51730" ht="18.75" customHeight="1" thickBot="1"/>
    <row r="51732" ht="18.75" customHeight="1" thickBot="1"/>
    <row r="51734" ht="18.75" customHeight="1" thickBot="1"/>
    <row r="51736" ht="18.75" customHeight="1" thickBot="1"/>
    <row r="51738" ht="18.75" customHeight="1" thickBot="1"/>
    <row r="51740" ht="18.75" customHeight="1" thickBot="1"/>
    <row r="51742" ht="18.75" customHeight="1" thickBot="1"/>
    <row r="51744" ht="18.75" customHeight="1" thickBot="1"/>
    <row r="51746" ht="18.75" customHeight="1" thickBot="1"/>
    <row r="51748" ht="18.75" customHeight="1" thickBot="1"/>
    <row r="51750" ht="18.75" customHeight="1" thickBot="1"/>
    <row r="51752" ht="18.75" customHeight="1" thickBot="1"/>
    <row r="51754" ht="18.75" customHeight="1" thickBot="1"/>
    <row r="51756" ht="18.75" customHeight="1" thickBot="1"/>
    <row r="51758" ht="18.75" customHeight="1" thickBot="1"/>
    <row r="51760" ht="18.75" customHeight="1" thickBot="1"/>
    <row r="51762" ht="18.75" customHeight="1" thickBot="1"/>
    <row r="51764" ht="18.75" customHeight="1" thickBot="1"/>
    <row r="51766" ht="18.75" customHeight="1" thickBot="1"/>
    <row r="51768" ht="18.75" customHeight="1" thickBot="1"/>
    <row r="51770" ht="18.75" customHeight="1" thickBot="1"/>
    <row r="51772" ht="18.75" customHeight="1" thickBot="1"/>
    <row r="51774" ht="18.75" customHeight="1" thickBot="1"/>
    <row r="51776" ht="18.75" customHeight="1" thickBot="1"/>
    <row r="51778" ht="18.75" customHeight="1" thickBot="1"/>
    <row r="51780" ht="18.75" customHeight="1" thickBot="1"/>
    <row r="51782" ht="18.75" customHeight="1" thickBot="1"/>
    <row r="51784" ht="18.75" customHeight="1" thickBot="1"/>
    <row r="51786" ht="18.75" customHeight="1" thickBot="1"/>
    <row r="51788" ht="18.75" customHeight="1" thickBot="1"/>
    <row r="51790" ht="18.75" customHeight="1" thickBot="1"/>
    <row r="51792" ht="18.75" customHeight="1" thickBot="1"/>
    <row r="51794" ht="18.75" customHeight="1" thickBot="1"/>
    <row r="51796" ht="18.75" customHeight="1" thickBot="1"/>
    <row r="51798" ht="18.75" customHeight="1" thickBot="1"/>
    <row r="51800" ht="18.75" customHeight="1" thickBot="1"/>
    <row r="51802" ht="18.75" customHeight="1" thickBot="1"/>
    <row r="51804" ht="18.75" customHeight="1" thickBot="1"/>
    <row r="51806" ht="18.75" customHeight="1" thickBot="1"/>
    <row r="51808" ht="18.75" customHeight="1" thickBot="1"/>
    <row r="51810" ht="18.75" customHeight="1" thickBot="1"/>
    <row r="51812" ht="18.75" customHeight="1" thickBot="1"/>
    <row r="51814" ht="18.75" customHeight="1" thickBot="1"/>
    <row r="51816" ht="18.75" customHeight="1" thickBot="1"/>
    <row r="51818" ht="18.75" customHeight="1" thickBot="1"/>
    <row r="51820" ht="18.75" customHeight="1" thickBot="1"/>
    <row r="51822" ht="18.75" customHeight="1" thickBot="1"/>
    <row r="51824" ht="18.75" customHeight="1" thickBot="1"/>
    <row r="51826" ht="18.75" customHeight="1" thickBot="1"/>
    <row r="51828" ht="18.75" customHeight="1" thickBot="1"/>
    <row r="51830" ht="18.75" customHeight="1" thickBot="1"/>
    <row r="51832" ht="18.75" customHeight="1" thickBot="1"/>
    <row r="51834" ht="18.75" customHeight="1" thickBot="1"/>
    <row r="51836" ht="18.75" customHeight="1" thickBot="1"/>
    <row r="51838" ht="18.75" customHeight="1" thickBot="1"/>
    <row r="51840" ht="18.75" customHeight="1" thickBot="1"/>
    <row r="51842" ht="18.75" customHeight="1" thickBot="1"/>
    <row r="51844" ht="18.75" customHeight="1" thickBot="1"/>
    <row r="51846" ht="18.75" customHeight="1" thickBot="1"/>
    <row r="51848" ht="18.75" customHeight="1" thickBot="1"/>
    <row r="51850" ht="18.75" customHeight="1" thickBot="1"/>
    <row r="51852" ht="18.75" customHeight="1" thickBot="1"/>
    <row r="51854" ht="18.75" customHeight="1" thickBot="1"/>
    <row r="51856" ht="18.75" customHeight="1" thickBot="1"/>
    <row r="51858" ht="18.75" customHeight="1" thickBot="1"/>
    <row r="51860" ht="18.75" customHeight="1" thickBot="1"/>
    <row r="51862" ht="18.75" customHeight="1" thickBot="1"/>
    <row r="51864" ht="18.75" customHeight="1" thickBot="1"/>
    <row r="51866" ht="18.75" customHeight="1" thickBot="1"/>
    <row r="51868" ht="18.75" customHeight="1" thickBot="1"/>
    <row r="51870" ht="18.75" customHeight="1" thickBot="1"/>
    <row r="51872" ht="18.75" customHeight="1" thickBot="1"/>
    <row r="51874" ht="18.75" customHeight="1" thickBot="1"/>
    <row r="51876" ht="18.75" customHeight="1" thickBot="1"/>
    <row r="51878" ht="18.75" customHeight="1" thickBot="1"/>
    <row r="51880" ht="18.75" customHeight="1" thickBot="1"/>
    <row r="51882" ht="18.75" customHeight="1" thickBot="1"/>
    <row r="51884" ht="18.75" customHeight="1" thickBot="1"/>
    <row r="51886" ht="18.75" customHeight="1" thickBot="1"/>
    <row r="51888" ht="18.75" customHeight="1" thickBot="1"/>
    <row r="51890" ht="18.75" customHeight="1" thickBot="1"/>
    <row r="51892" ht="18.75" customHeight="1" thickBot="1"/>
    <row r="51894" ht="18.75" customHeight="1" thickBot="1"/>
    <row r="51896" ht="18.75" customHeight="1" thickBot="1"/>
    <row r="51898" ht="18.75" customHeight="1" thickBot="1"/>
    <row r="51900" ht="18.75" customHeight="1" thickBot="1"/>
    <row r="51902" ht="18.75" customHeight="1" thickBot="1"/>
    <row r="51904" ht="18.75" customHeight="1" thickBot="1"/>
    <row r="51906" ht="18.75" customHeight="1" thickBot="1"/>
    <row r="51908" ht="18.75" customHeight="1" thickBot="1"/>
    <row r="51910" ht="18.75" customHeight="1" thickBot="1"/>
    <row r="51912" ht="18.75" customHeight="1" thickBot="1"/>
    <row r="51914" ht="18.75" customHeight="1" thickBot="1"/>
    <row r="51916" ht="18.75" customHeight="1" thickBot="1"/>
    <row r="51918" ht="18.75" customHeight="1" thickBot="1"/>
    <row r="51920" ht="18.75" customHeight="1" thickBot="1"/>
    <row r="51922" ht="18.75" customHeight="1" thickBot="1"/>
    <row r="51924" ht="18.75" customHeight="1" thickBot="1"/>
    <row r="51926" ht="18.75" customHeight="1" thickBot="1"/>
    <row r="51928" ht="18.75" customHeight="1" thickBot="1"/>
    <row r="51930" ht="18.75" customHeight="1" thickBot="1"/>
    <row r="51932" ht="18.75" customHeight="1" thickBot="1"/>
    <row r="51934" ht="18.75" customHeight="1" thickBot="1"/>
    <row r="51936" ht="18.75" customHeight="1" thickBot="1"/>
    <row r="51938" ht="18.75" customHeight="1" thickBot="1"/>
    <row r="51940" ht="18.75" customHeight="1" thickBot="1"/>
    <row r="51942" ht="18.75" customHeight="1" thickBot="1"/>
    <row r="51944" ht="18.75" customHeight="1" thickBot="1"/>
    <row r="51946" ht="18.75" customHeight="1" thickBot="1"/>
    <row r="51948" ht="18.75" customHeight="1" thickBot="1"/>
    <row r="51950" ht="18.75" customHeight="1" thickBot="1"/>
    <row r="51952" ht="18.75" customHeight="1" thickBot="1"/>
    <row r="51954" ht="18.75" customHeight="1" thickBot="1"/>
    <row r="51956" ht="18.75" customHeight="1" thickBot="1"/>
    <row r="51958" ht="18.75" customHeight="1" thickBot="1"/>
    <row r="51960" ht="18.75" customHeight="1" thickBot="1"/>
    <row r="51962" ht="18.75" customHeight="1" thickBot="1"/>
    <row r="51964" ht="18.75" customHeight="1" thickBot="1"/>
    <row r="51966" ht="18.75" customHeight="1" thickBot="1"/>
    <row r="51968" ht="18.75" customHeight="1" thickBot="1"/>
    <row r="51970" ht="18.75" customHeight="1" thickBot="1"/>
    <row r="51972" ht="18.75" customHeight="1" thickBot="1"/>
    <row r="51974" ht="18.75" customHeight="1" thickBot="1"/>
    <row r="51976" ht="18.75" customHeight="1" thickBot="1"/>
    <row r="51978" ht="18.75" customHeight="1" thickBot="1"/>
    <row r="51980" ht="18.75" customHeight="1" thickBot="1"/>
    <row r="51982" ht="18.75" customHeight="1" thickBot="1"/>
    <row r="51984" ht="18.75" customHeight="1" thickBot="1"/>
    <row r="51986" ht="18.75" customHeight="1" thickBot="1"/>
    <row r="51988" ht="18.75" customHeight="1" thickBot="1"/>
    <row r="51990" ht="18.75" customHeight="1" thickBot="1"/>
    <row r="51992" ht="18.75" customHeight="1" thickBot="1"/>
    <row r="51994" ht="18.75" customHeight="1" thickBot="1"/>
    <row r="51996" ht="18.75" customHeight="1" thickBot="1"/>
    <row r="51998" ht="18.75" customHeight="1" thickBot="1"/>
    <row r="52000" ht="18.75" customHeight="1" thickBot="1"/>
    <row r="52002" ht="18.75" customHeight="1" thickBot="1"/>
    <row r="52004" ht="18.75" customHeight="1" thickBot="1"/>
    <row r="52006" ht="18.75" customHeight="1" thickBot="1"/>
    <row r="52008" ht="18.75" customHeight="1" thickBot="1"/>
    <row r="52010" ht="18.75" customHeight="1" thickBot="1"/>
    <row r="52012" ht="18.75" customHeight="1" thickBot="1"/>
    <row r="52014" ht="18.75" customHeight="1" thickBot="1"/>
    <row r="52016" ht="18.75" customHeight="1" thickBot="1"/>
    <row r="52018" ht="18.75" customHeight="1" thickBot="1"/>
    <row r="52020" ht="18.75" customHeight="1" thickBot="1"/>
    <row r="52022" ht="18.75" customHeight="1" thickBot="1"/>
    <row r="52024" ht="18.75" customHeight="1" thickBot="1"/>
    <row r="52026" ht="18.75" customHeight="1" thickBot="1"/>
    <row r="52028" ht="18.75" customHeight="1" thickBot="1"/>
    <row r="52030" ht="18.75" customHeight="1" thickBot="1"/>
    <row r="52032" ht="18.75" customHeight="1" thickBot="1"/>
    <row r="52034" ht="18.75" customHeight="1" thickBot="1"/>
    <row r="52036" ht="18.75" customHeight="1" thickBot="1"/>
    <row r="52038" ht="18.75" customHeight="1" thickBot="1"/>
    <row r="52040" ht="18.75" customHeight="1" thickBot="1"/>
    <row r="52042" ht="18.75" customHeight="1" thickBot="1"/>
    <row r="52044" ht="18.75" customHeight="1" thickBot="1"/>
    <row r="52046" ht="18.75" customHeight="1" thickBot="1"/>
    <row r="52048" ht="18.75" customHeight="1" thickBot="1"/>
    <row r="52050" ht="18.75" customHeight="1" thickBot="1"/>
    <row r="52052" ht="18.75" customHeight="1" thickBot="1"/>
    <row r="52054" ht="18.75" customHeight="1" thickBot="1"/>
    <row r="52056" ht="18.75" customHeight="1" thickBot="1"/>
    <row r="52058" ht="18.75" customHeight="1" thickBot="1"/>
    <row r="52060" ht="18.75" customHeight="1" thickBot="1"/>
    <row r="52062" ht="18.75" customHeight="1" thickBot="1"/>
    <row r="52064" ht="18.75" customHeight="1" thickBot="1"/>
    <row r="52066" ht="18.75" customHeight="1" thickBot="1"/>
    <row r="52068" ht="18.75" customHeight="1" thickBot="1"/>
    <row r="52070" ht="18.75" customHeight="1" thickBot="1"/>
    <row r="52072" ht="18.75" customHeight="1" thickBot="1"/>
    <row r="52074" ht="18.75" customHeight="1" thickBot="1"/>
    <row r="52076" ht="18.75" customHeight="1" thickBot="1"/>
    <row r="52078" ht="18.75" customHeight="1" thickBot="1"/>
    <row r="52080" ht="18.75" customHeight="1" thickBot="1"/>
    <row r="52082" ht="18.75" customHeight="1" thickBot="1"/>
    <row r="52084" ht="18.75" customHeight="1" thickBot="1"/>
    <row r="52086" ht="18.75" customHeight="1" thickBot="1"/>
    <row r="52088" ht="18.75" customHeight="1" thickBot="1"/>
    <row r="52090" ht="18.75" customHeight="1" thickBot="1"/>
    <row r="52092" ht="18.75" customHeight="1" thickBot="1"/>
    <row r="52094" ht="18.75" customHeight="1" thickBot="1"/>
    <row r="52096" ht="18.75" customHeight="1" thickBot="1"/>
    <row r="52098" ht="18.75" customHeight="1" thickBot="1"/>
    <row r="52100" ht="18.75" customHeight="1" thickBot="1"/>
    <row r="52102" ht="18.75" customHeight="1" thickBot="1"/>
    <row r="52104" ht="18.75" customHeight="1" thickBot="1"/>
    <row r="52106" ht="18.75" customHeight="1" thickBot="1"/>
    <row r="52108" ht="18.75" customHeight="1" thickBot="1"/>
    <row r="52110" ht="18.75" customHeight="1" thickBot="1"/>
    <row r="52112" ht="18.75" customHeight="1" thickBot="1"/>
    <row r="52114" ht="18.75" customHeight="1" thickBot="1"/>
    <row r="52116" ht="18.75" customHeight="1" thickBot="1"/>
    <row r="52118" ht="18.75" customHeight="1" thickBot="1"/>
    <row r="52120" ht="18.75" customHeight="1" thickBot="1"/>
    <row r="52122" ht="18.75" customHeight="1" thickBot="1"/>
    <row r="52124" ht="18.75" customHeight="1" thickBot="1"/>
    <row r="52126" ht="18.75" customHeight="1" thickBot="1"/>
    <row r="52128" ht="18.75" customHeight="1" thickBot="1"/>
    <row r="52130" ht="18.75" customHeight="1" thickBot="1"/>
    <row r="52132" ht="18.75" customHeight="1" thickBot="1"/>
    <row r="52134" ht="18.75" customHeight="1" thickBot="1"/>
    <row r="52136" ht="18.75" customHeight="1" thickBot="1"/>
    <row r="52138" ht="18.75" customHeight="1" thickBot="1"/>
    <row r="52140" ht="18.75" customHeight="1" thickBot="1"/>
    <row r="52142" ht="18.75" customHeight="1" thickBot="1"/>
    <row r="52144" ht="18.75" customHeight="1" thickBot="1"/>
    <row r="52146" ht="18.75" customHeight="1" thickBot="1"/>
    <row r="52148" ht="18.75" customHeight="1" thickBot="1"/>
    <row r="52150" ht="18.75" customHeight="1" thickBot="1"/>
    <row r="52152" ht="18.75" customHeight="1" thickBot="1"/>
    <row r="52154" ht="18.75" customHeight="1" thickBot="1"/>
    <row r="52156" ht="18.75" customHeight="1" thickBot="1"/>
    <row r="52158" ht="18.75" customHeight="1" thickBot="1"/>
    <row r="52160" ht="18.75" customHeight="1" thickBot="1"/>
    <row r="52162" ht="18.75" customHeight="1" thickBot="1"/>
    <row r="52164" ht="18.75" customHeight="1" thickBot="1"/>
    <row r="52166" ht="18.75" customHeight="1" thickBot="1"/>
    <row r="52168" ht="18.75" customHeight="1" thickBot="1"/>
    <row r="52170" ht="18.75" customHeight="1" thickBot="1"/>
    <row r="52172" ht="18.75" customHeight="1" thickBot="1"/>
    <row r="52174" ht="18.75" customHeight="1" thickBot="1"/>
    <row r="52176" ht="18.75" customHeight="1" thickBot="1"/>
    <row r="52178" ht="18.75" customHeight="1" thickBot="1"/>
    <row r="52180" ht="18.75" customHeight="1" thickBot="1"/>
    <row r="52182" ht="18.75" customHeight="1" thickBot="1"/>
    <row r="52184" ht="18.75" customHeight="1" thickBot="1"/>
    <row r="52186" ht="18.75" customHeight="1" thickBot="1"/>
    <row r="52188" ht="18.75" customHeight="1" thickBot="1"/>
    <row r="52190" ht="18.75" customHeight="1" thickBot="1"/>
    <row r="52192" ht="18.75" customHeight="1" thickBot="1"/>
    <row r="52194" ht="18.75" customHeight="1" thickBot="1"/>
    <row r="52196" ht="18.75" customHeight="1" thickBot="1"/>
    <row r="52198" ht="18.75" customHeight="1" thickBot="1"/>
    <row r="52200" ht="18.75" customHeight="1" thickBot="1"/>
    <row r="52202" ht="18.75" customHeight="1" thickBot="1"/>
    <row r="52204" ht="18.75" customHeight="1" thickBot="1"/>
    <row r="52206" ht="18.75" customHeight="1" thickBot="1"/>
    <row r="52208" ht="18.75" customHeight="1" thickBot="1"/>
    <row r="52210" ht="18.75" customHeight="1" thickBot="1"/>
    <row r="52212" ht="18.75" customHeight="1" thickBot="1"/>
    <row r="52214" ht="18.75" customHeight="1" thickBot="1"/>
    <row r="52216" ht="18.75" customHeight="1" thickBot="1"/>
    <row r="52218" ht="18.75" customHeight="1" thickBot="1"/>
    <row r="52220" ht="18.75" customHeight="1" thickBot="1"/>
    <row r="52222" ht="18.75" customHeight="1" thickBot="1"/>
    <row r="52224" ht="18.75" customHeight="1" thickBot="1"/>
    <row r="52226" ht="18.75" customHeight="1" thickBot="1"/>
    <row r="52228" ht="18.75" customHeight="1" thickBot="1"/>
    <row r="52230" ht="18.75" customHeight="1" thickBot="1"/>
    <row r="52232" ht="18.75" customHeight="1" thickBot="1"/>
    <row r="52234" ht="18.75" customHeight="1" thickBot="1"/>
    <row r="52236" ht="18.75" customHeight="1" thickBot="1"/>
    <row r="52238" ht="18.75" customHeight="1" thickBot="1"/>
    <row r="52240" ht="18.75" customHeight="1" thickBot="1"/>
    <row r="52242" ht="18.75" customHeight="1" thickBot="1"/>
    <row r="52244" ht="18.75" customHeight="1" thickBot="1"/>
    <row r="52246" ht="18.75" customHeight="1" thickBot="1"/>
    <row r="52248" ht="18.75" customHeight="1" thickBot="1"/>
    <row r="52250" ht="18.75" customHeight="1" thickBot="1"/>
    <row r="52252" ht="18.75" customHeight="1" thickBot="1"/>
    <row r="52254" ht="18.75" customHeight="1" thickBot="1"/>
    <row r="52256" ht="18.75" customHeight="1" thickBot="1"/>
    <row r="52258" ht="18.75" customHeight="1" thickBot="1"/>
    <row r="52260" ht="18.75" customHeight="1" thickBot="1"/>
    <row r="52262" ht="18.75" customHeight="1" thickBot="1"/>
    <row r="52264" ht="18.75" customHeight="1" thickBot="1"/>
    <row r="52266" ht="18.75" customHeight="1" thickBot="1"/>
    <row r="52268" ht="18.75" customHeight="1" thickBot="1"/>
    <row r="52270" ht="18.75" customHeight="1" thickBot="1"/>
    <row r="52272" ht="18.75" customHeight="1" thickBot="1"/>
    <row r="52274" ht="18.75" customHeight="1" thickBot="1"/>
    <row r="52276" ht="18.75" customHeight="1" thickBot="1"/>
    <row r="52278" ht="18.75" customHeight="1" thickBot="1"/>
    <row r="52280" ht="18.75" customHeight="1" thickBot="1"/>
    <row r="52282" ht="18.75" customHeight="1" thickBot="1"/>
    <row r="52284" ht="18.75" customHeight="1" thickBot="1"/>
    <row r="52286" ht="18.75" customHeight="1" thickBot="1"/>
    <row r="52288" ht="18.75" customHeight="1" thickBot="1"/>
    <row r="52290" ht="18.75" customHeight="1" thickBot="1"/>
    <row r="52292" ht="18.75" customHeight="1" thickBot="1"/>
    <row r="52294" ht="18.75" customHeight="1" thickBot="1"/>
    <row r="52296" ht="18.75" customHeight="1" thickBot="1"/>
    <row r="52298" ht="18.75" customHeight="1" thickBot="1"/>
    <row r="52300" ht="18.75" customHeight="1" thickBot="1"/>
    <row r="52302" ht="18.75" customHeight="1" thickBot="1"/>
    <row r="52304" ht="18.75" customHeight="1" thickBot="1"/>
    <row r="52306" ht="18.75" customHeight="1" thickBot="1"/>
    <row r="52308" ht="18.75" customHeight="1" thickBot="1"/>
    <row r="52310" ht="18.75" customHeight="1" thickBot="1"/>
    <row r="52312" ht="18.75" customHeight="1" thickBot="1"/>
    <row r="52314" ht="18.75" customHeight="1" thickBot="1"/>
    <row r="52316" ht="18.75" customHeight="1" thickBot="1"/>
    <row r="52318" ht="18.75" customHeight="1" thickBot="1"/>
    <row r="52320" ht="18.75" customHeight="1" thickBot="1"/>
    <row r="52322" ht="18.75" customHeight="1" thickBot="1"/>
    <row r="52324" ht="18.75" customHeight="1" thickBot="1"/>
    <row r="52326" ht="18.75" customHeight="1" thickBot="1"/>
    <row r="52328" ht="18.75" customHeight="1" thickBot="1"/>
    <row r="52330" ht="18.75" customHeight="1" thickBot="1"/>
    <row r="52332" ht="18.75" customHeight="1" thickBot="1"/>
    <row r="52334" ht="18.75" customHeight="1" thickBot="1"/>
    <row r="52336" ht="18.75" customHeight="1" thickBot="1"/>
    <row r="52338" ht="18.75" customHeight="1" thickBot="1"/>
    <row r="52340" ht="18.75" customHeight="1" thickBot="1"/>
    <row r="52342" ht="18.75" customHeight="1" thickBot="1"/>
    <row r="52344" ht="18.75" customHeight="1" thickBot="1"/>
    <row r="52346" ht="18.75" customHeight="1" thickBot="1"/>
    <row r="52348" ht="18.75" customHeight="1" thickBot="1"/>
    <row r="52350" ht="18.75" customHeight="1" thickBot="1"/>
    <row r="52352" ht="18.75" customHeight="1" thickBot="1"/>
    <row r="52354" ht="18.75" customHeight="1" thickBot="1"/>
    <row r="52356" ht="18.75" customHeight="1" thickBot="1"/>
    <row r="52358" ht="18.75" customHeight="1" thickBot="1"/>
    <row r="52360" ht="18.75" customHeight="1" thickBot="1"/>
    <row r="52362" ht="18.75" customHeight="1" thickBot="1"/>
    <row r="52364" ht="18.75" customHeight="1" thickBot="1"/>
    <row r="52366" ht="18.75" customHeight="1" thickBot="1"/>
    <row r="52368" ht="18.75" customHeight="1" thickBot="1"/>
    <row r="52370" ht="18.75" customHeight="1" thickBot="1"/>
    <row r="52372" ht="18.75" customHeight="1" thickBot="1"/>
    <row r="52374" ht="18.75" customHeight="1" thickBot="1"/>
    <row r="52376" ht="18.75" customHeight="1" thickBot="1"/>
    <row r="52378" ht="18.75" customHeight="1" thickBot="1"/>
    <row r="52380" ht="18.75" customHeight="1" thickBot="1"/>
    <row r="52382" ht="18.75" customHeight="1" thickBot="1"/>
    <row r="52384" ht="18.75" customHeight="1" thickBot="1"/>
    <row r="52386" ht="18.75" customHeight="1" thickBot="1"/>
    <row r="52388" ht="18.75" customHeight="1" thickBot="1"/>
    <row r="52390" ht="18.75" customHeight="1" thickBot="1"/>
    <row r="52392" ht="18.75" customHeight="1" thickBot="1"/>
    <row r="52394" ht="18.75" customHeight="1" thickBot="1"/>
    <row r="52396" ht="18.75" customHeight="1" thickBot="1"/>
    <row r="52398" ht="18.75" customHeight="1" thickBot="1"/>
    <row r="52400" ht="18.75" customHeight="1" thickBot="1"/>
    <row r="52402" ht="18.75" customHeight="1" thickBot="1"/>
    <row r="52404" ht="18.75" customHeight="1" thickBot="1"/>
    <row r="52406" ht="18.75" customHeight="1" thickBot="1"/>
    <row r="52408" ht="18.75" customHeight="1" thickBot="1"/>
    <row r="52410" ht="18.75" customHeight="1" thickBot="1"/>
    <row r="52412" ht="18.75" customHeight="1" thickBot="1"/>
    <row r="52414" ht="18.75" customHeight="1" thickBot="1"/>
    <row r="52416" ht="18.75" customHeight="1" thickBot="1"/>
    <row r="52418" ht="18.75" customHeight="1" thickBot="1"/>
    <row r="52420" ht="18.75" customHeight="1" thickBot="1"/>
    <row r="52422" ht="18.75" customHeight="1" thickBot="1"/>
    <row r="52424" ht="18.75" customHeight="1" thickBot="1"/>
    <row r="52426" ht="18.75" customHeight="1" thickBot="1"/>
    <row r="52428" ht="18.75" customHeight="1" thickBot="1"/>
    <row r="52430" ht="18.75" customHeight="1" thickBot="1"/>
    <row r="52432" ht="18.75" customHeight="1" thickBot="1"/>
    <row r="52434" ht="18.75" customHeight="1" thickBot="1"/>
    <row r="52436" ht="18.75" customHeight="1" thickBot="1"/>
    <row r="52438" ht="18.75" customHeight="1" thickBot="1"/>
    <row r="52440" ht="18.75" customHeight="1" thickBot="1"/>
    <row r="52442" ht="18.75" customHeight="1" thickBot="1"/>
    <row r="52444" ht="18.75" customHeight="1" thickBot="1"/>
    <row r="52446" ht="18.75" customHeight="1" thickBot="1"/>
    <row r="52448" ht="18.75" customHeight="1" thickBot="1"/>
    <row r="52450" ht="18.75" customHeight="1" thickBot="1"/>
    <row r="52452" ht="18.75" customHeight="1" thickBot="1"/>
    <row r="52454" ht="18.75" customHeight="1" thickBot="1"/>
    <row r="52456" ht="18.75" customHeight="1" thickBot="1"/>
    <row r="52458" ht="18.75" customHeight="1" thickBot="1"/>
    <row r="52460" ht="18.75" customHeight="1" thickBot="1"/>
    <row r="52462" ht="18.75" customHeight="1" thickBot="1"/>
    <row r="52464" ht="18.75" customHeight="1" thickBot="1"/>
    <row r="52466" ht="18.75" customHeight="1" thickBot="1"/>
    <row r="52468" ht="18.75" customHeight="1" thickBot="1"/>
    <row r="52470" ht="18.75" customHeight="1" thickBot="1"/>
    <row r="52472" ht="18.75" customHeight="1" thickBot="1"/>
    <row r="52474" ht="18.75" customHeight="1" thickBot="1"/>
    <row r="52476" ht="18.75" customHeight="1" thickBot="1"/>
    <row r="52478" ht="18.75" customHeight="1" thickBot="1"/>
    <row r="52480" ht="18.75" customHeight="1" thickBot="1"/>
    <row r="52482" ht="18.75" customHeight="1" thickBot="1"/>
    <row r="52484" ht="18.75" customHeight="1" thickBot="1"/>
    <row r="52486" ht="18.75" customHeight="1" thickBot="1"/>
    <row r="52488" ht="18.75" customHeight="1" thickBot="1"/>
    <row r="52490" ht="18.75" customHeight="1" thickBot="1"/>
    <row r="52492" ht="18.75" customHeight="1" thickBot="1"/>
    <row r="52494" ht="18.75" customHeight="1" thickBot="1"/>
    <row r="52496" ht="18.75" customHeight="1" thickBot="1"/>
    <row r="52498" ht="18.75" customHeight="1" thickBot="1"/>
    <row r="52500" ht="18.75" customHeight="1" thickBot="1"/>
    <row r="52502" ht="18.75" customHeight="1" thickBot="1"/>
    <row r="52504" ht="18.75" customHeight="1" thickBot="1"/>
    <row r="52506" ht="18.75" customHeight="1" thickBot="1"/>
    <row r="52508" ht="18.75" customHeight="1" thickBot="1"/>
    <row r="52510" ht="18.75" customHeight="1" thickBot="1"/>
    <row r="52512" ht="18.75" customHeight="1" thickBot="1"/>
    <row r="52514" ht="18.75" customHeight="1" thickBot="1"/>
    <row r="52516" ht="18.75" customHeight="1" thickBot="1"/>
    <row r="52518" ht="18.75" customHeight="1" thickBot="1"/>
    <row r="52520" ht="18.75" customHeight="1" thickBot="1"/>
    <row r="52522" ht="18.75" customHeight="1" thickBot="1"/>
    <row r="52524" ht="18.75" customHeight="1" thickBot="1"/>
    <row r="52526" ht="18.75" customHeight="1" thickBot="1"/>
    <row r="52528" ht="18.75" customHeight="1" thickBot="1"/>
    <row r="52530" ht="18.75" customHeight="1" thickBot="1"/>
    <row r="52532" ht="18.75" customHeight="1" thickBot="1"/>
    <row r="52534" ht="18.75" customHeight="1" thickBot="1"/>
    <row r="52536" ht="18.75" customHeight="1" thickBot="1"/>
    <row r="52538" ht="18.75" customHeight="1" thickBot="1"/>
    <row r="52540" ht="18.75" customHeight="1" thickBot="1"/>
    <row r="52542" ht="18.75" customHeight="1" thickBot="1"/>
    <row r="52544" ht="18.75" customHeight="1" thickBot="1"/>
    <row r="52546" ht="18.75" customHeight="1" thickBot="1"/>
    <row r="52548" ht="18.75" customHeight="1" thickBot="1"/>
    <row r="52550" ht="18.75" customHeight="1" thickBot="1"/>
    <row r="52552" ht="18.75" customHeight="1" thickBot="1"/>
    <row r="52554" ht="18.75" customHeight="1" thickBot="1"/>
    <row r="52556" ht="18.75" customHeight="1" thickBot="1"/>
    <row r="52558" ht="18.75" customHeight="1" thickBot="1"/>
    <row r="52560" ht="18.75" customHeight="1" thickBot="1"/>
    <row r="52562" ht="18.75" customHeight="1" thickBot="1"/>
    <row r="52564" ht="18.75" customHeight="1" thickBot="1"/>
    <row r="52566" ht="18.75" customHeight="1" thickBot="1"/>
    <row r="52568" ht="18.75" customHeight="1" thickBot="1"/>
    <row r="52570" ht="18.75" customHeight="1" thickBot="1"/>
    <row r="52572" ht="18.75" customHeight="1" thickBot="1"/>
    <row r="52574" ht="18.75" customHeight="1" thickBot="1"/>
    <row r="52576" ht="18.75" customHeight="1" thickBot="1"/>
    <row r="52578" ht="18.75" customHeight="1" thickBot="1"/>
    <row r="52580" ht="18.75" customHeight="1" thickBot="1"/>
    <row r="52582" ht="18.75" customHeight="1" thickBot="1"/>
    <row r="52584" ht="18.75" customHeight="1" thickBot="1"/>
    <row r="52586" ht="18.75" customHeight="1" thickBot="1"/>
    <row r="52588" ht="18.75" customHeight="1" thickBot="1"/>
    <row r="52590" ht="18.75" customHeight="1" thickBot="1"/>
    <row r="52592" ht="18.75" customHeight="1" thickBot="1"/>
    <row r="52594" ht="18.75" customHeight="1" thickBot="1"/>
    <row r="52596" ht="18.75" customHeight="1" thickBot="1"/>
    <row r="52598" ht="18.75" customHeight="1" thickBot="1"/>
    <row r="52600" ht="18.75" customHeight="1" thickBot="1"/>
    <row r="52602" ht="18.75" customHeight="1" thickBot="1"/>
    <row r="52604" ht="18.75" customHeight="1" thickBot="1"/>
    <row r="52606" ht="18.75" customHeight="1" thickBot="1"/>
    <row r="52608" ht="18.75" customHeight="1" thickBot="1"/>
    <row r="52610" ht="18.75" customHeight="1" thickBot="1"/>
    <row r="52612" ht="18.75" customHeight="1" thickBot="1"/>
    <row r="52614" ht="18.75" customHeight="1" thickBot="1"/>
    <row r="52616" ht="18.75" customHeight="1" thickBot="1"/>
    <row r="52618" ht="18.75" customHeight="1" thickBot="1"/>
    <row r="52620" ht="18.75" customHeight="1" thickBot="1"/>
    <row r="52622" ht="18.75" customHeight="1" thickBot="1"/>
    <row r="52624" ht="18.75" customHeight="1" thickBot="1"/>
    <row r="52626" ht="18.75" customHeight="1" thickBot="1"/>
    <row r="52628" ht="18.75" customHeight="1" thickBot="1"/>
    <row r="52630" ht="18.75" customHeight="1" thickBot="1"/>
    <row r="52632" ht="18.75" customHeight="1" thickBot="1"/>
    <row r="52634" ht="18.75" customHeight="1" thickBot="1"/>
    <row r="52636" ht="18.75" customHeight="1" thickBot="1"/>
    <row r="52638" ht="18.75" customHeight="1" thickBot="1"/>
    <row r="52640" ht="18.75" customHeight="1" thickBot="1"/>
    <row r="52642" ht="18.75" customHeight="1" thickBot="1"/>
    <row r="52644" ht="18.75" customHeight="1" thickBot="1"/>
    <row r="52646" ht="18.75" customHeight="1" thickBot="1"/>
    <row r="52648" ht="18.75" customHeight="1" thickBot="1"/>
    <row r="52650" ht="18.75" customHeight="1" thickBot="1"/>
    <row r="52652" ht="18.75" customHeight="1" thickBot="1"/>
    <row r="52654" ht="18.75" customHeight="1" thickBot="1"/>
    <row r="52656" ht="18.75" customHeight="1" thickBot="1"/>
    <row r="52658" ht="18.75" customHeight="1" thickBot="1"/>
    <row r="52660" ht="18.75" customHeight="1" thickBot="1"/>
    <row r="52662" ht="18.75" customHeight="1" thickBot="1"/>
    <row r="52664" ht="18.75" customHeight="1" thickBot="1"/>
    <row r="52666" ht="18.75" customHeight="1" thickBot="1"/>
    <row r="52668" ht="18.75" customHeight="1" thickBot="1"/>
    <row r="52670" ht="18.75" customHeight="1" thickBot="1"/>
    <row r="52672" ht="18.75" customHeight="1" thickBot="1"/>
    <row r="52674" ht="18.75" customHeight="1" thickBot="1"/>
    <row r="52676" ht="18.75" customHeight="1" thickBot="1"/>
    <row r="52678" ht="18.75" customHeight="1" thickBot="1"/>
    <row r="52680" ht="18.75" customHeight="1" thickBot="1"/>
    <row r="52682" ht="18.75" customHeight="1" thickBot="1"/>
    <row r="52684" ht="18.75" customHeight="1" thickBot="1"/>
    <row r="52686" ht="18.75" customHeight="1" thickBot="1"/>
    <row r="52688" ht="18.75" customHeight="1" thickBot="1"/>
    <row r="52690" ht="18.75" customHeight="1" thickBot="1"/>
    <row r="52692" ht="18.75" customHeight="1" thickBot="1"/>
    <row r="52694" ht="18.75" customHeight="1" thickBot="1"/>
    <row r="52696" ht="18.75" customHeight="1" thickBot="1"/>
    <row r="52698" ht="18.75" customHeight="1" thickBot="1"/>
    <row r="52700" ht="18.75" customHeight="1" thickBot="1"/>
    <row r="52702" ht="18.75" customHeight="1" thickBot="1"/>
    <row r="52704" ht="18.75" customHeight="1" thickBot="1"/>
    <row r="52706" ht="18.75" customHeight="1" thickBot="1"/>
    <row r="52708" ht="18.75" customHeight="1" thickBot="1"/>
    <row r="52710" ht="18.75" customHeight="1" thickBot="1"/>
    <row r="52712" ht="18.75" customHeight="1" thickBot="1"/>
    <row r="52714" ht="18.75" customHeight="1" thickBot="1"/>
    <row r="52716" ht="18.75" customHeight="1" thickBot="1"/>
    <row r="52718" ht="18.75" customHeight="1" thickBot="1"/>
    <row r="52720" ht="18.75" customHeight="1" thickBot="1"/>
    <row r="52722" ht="18.75" customHeight="1" thickBot="1"/>
    <row r="52724" ht="18.75" customHeight="1" thickBot="1"/>
    <row r="52726" ht="18.75" customHeight="1" thickBot="1"/>
    <row r="52728" ht="18.75" customHeight="1" thickBot="1"/>
    <row r="52730" ht="18.75" customHeight="1" thickBot="1"/>
    <row r="52732" ht="18.75" customHeight="1" thickBot="1"/>
    <row r="52734" ht="18.75" customHeight="1" thickBot="1"/>
    <row r="52736" ht="18.75" customHeight="1" thickBot="1"/>
    <row r="52738" ht="18.75" customHeight="1" thickBot="1"/>
    <row r="52740" ht="18.75" customHeight="1" thickBot="1"/>
    <row r="52742" ht="18.75" customHeight="1" thickBot="1"/>
    <row r="52744" ht="18.75" customHeight="1" thickBot="1"/>
    <row r="52746" ht="18.75" customHeight="1" thickBot="1"/>
    <row r="52748" ht="18.75" customHeight="1" thickBot="1"/>
    <row r="52750" ht="18.75" customHeight="1" thickBot="1"/>
    <row r="52752" ht="18.75" customHeight="1" thickBot="1"/>
    <row r="52754" ht="18.75" customHeight="1" thickBot="1"/>
    <row r="52756" ht="18.75" customHeight="1" thickBot="1"/>
    <row r="52758" ht="18.75" customHeight="1" thickBot="1"/>
    <row r="52760" ht="18.75" customHeight="1" thickBot="1"/>
    <row r="52762" ht="18.75" customHeight="1" thickBot="1"/>
    <row r="52764" ht="18.75" customHeight="1" thickBot="1"/>
    <row r="52766" ht="18.75" customHeight="1" thickBot="1"/>
    <row r="52768" ht="18.75" customHeight="1" thickBot="1"/>
    <row r="52770" ht="18.75" customHeight="1" thickBot="1"/>
    <row r="52772" ht="18.75" customHeight="1" thickBot="1"/>
    <row r="52774" ht="18.75" customHeight="1" thickBot="1"/>
    <row r="52776" ht="18.75" customHeight="1" thickBot="1"/>
    <row r="52778" ht="18.75" customHeight="1" thickBot="1"/>
    <row r="52780" ht="18.75" customHeight="1" thickBot="1"/>
    <row r="52782" ht="18.75" customHeight="1" thickBot="1"/>
    <row r="52784" ht="18.75" customHeight="1" thickBot="1"/>
    <row r="52786" ht="18.75" customHeight="1" thickBot="1"/>
    <row r="52788" ht="18.75" customHeight="1" thickBot="1"/>
    <row r="52790" ht="18.75" customHeight="1" thickBot="1"/>
    <row r="52792" ht="18.75" customHeight="1" thickBot="1"/>
    <row r="52794" ht="18.75" customHeight="1" thickBot="1"/>
    <row r="52796" ht="18.75" customHeight="1" thickBot="1"/>
    <row r="52798" ht="18.75" customHeight="1" thickBot="1"/>
    <row r="52800" ht="18.75" customHeight="1" thickBot="1"/>
    <row r="52802" ht="18.75" customHeight="1" thickBot="1"/>
    <row r="52804" ht="18.75" customHeight="1" thickBot="1"/>
    <row r="52806" ht="18.75" customHeight="1" thickBot="1"/>
    <row r="52808" ht="18.75" customHeight="1" thickBot="1"/>
    <row r="52810" ht="18.75" customHeight="1" thickBot="1"/>
    <row r="52812" ht="18.75" customHeight="1" thickBot="1"/>
    <row r="52814" ht="18.75" customHeight="1" thickBot="1"/>
    <row r="52816" ht="18.75" customHeight="1" thickBot="1"/>
    <row r="52818" ht="18.75" customHeight="1" thickBot="1"/>
    <row r="52820" ht="18.75" customHeight="1" thickBot="1"/>
    <row r="52822" ht="18.75" customHeight="1" thickBot="1"/>
    <row r="52824" ht="18.75" customHeight="1" thickBot="1"/>
    <row r="52826" ht="18.75" customHeight="1" thickBot="1"/>
    <row r="52828" ht="18.75" customHeight="1" thickBot="1"/>
    <row r="52830" ht="18.75" customHeight="1" thickBot="1"/>
    <row r="52832" ht="18.75" customHeight="1" thickBot="1"/>
    <row r="52834" ht="18.75" customHeight="1" thickBot="1"/>
    <row r="52836" ht="18.75" customHeight="1" thickBot="1"/>
    <row r="52838" ht="18.75" customHeight="1" thickBot="1"/>
    <row r="52840" ht="18.75" customHeight="1" thickBot="1"/>
    <row r="52842" ht="18.75" customHeight="1" thickBot="1"/>
    <row r="52844" ht="18.75" customHeight="1" thickBot="1"/>
    <row r="52846" ht="18.75" customHeight="1" thickBot="1"/>
    <row r="52848" ht="18.75" customHeight="1" thickBot="1"/>
    <row r="52850" ht="18.75" customHeight="1" thickBot="1"/>
    <row r="52852" ht="18.75" customHeight="1" thickBot="1"/>
    <row r="52854" ht="18.75" customHeight="1" thickBot="1"/>
    <row r="52856" ht="18.75" customHeight="1" thickBot="1"/>
    <row r="52858" ht="18.75" customHeight="1" thickBot="1"/>
    <row r="52860" ht="18.75" customHeight="1" thickBot="1"/>
    <row r="52862" ht="18.75" customHeight="1" thickBot="1"/>
    <row r="52864" ht="18.75" customHeight="1" thickBot="1"/>
    <row r="52866" ht="18.75" customHeight="1" thickBot="1"/>
    <row r="52868" ht="18.75" customHeight="1" thickBot="1"/>
    <row r="52870" ht="18.75" customHeight="1" thickBot="1"/>
    <row r="52872" ht="18.75" customHeight="1" thickBot="1"/>
    <row r="52874" ht="18.75" customHeight="1" thickBot="1"/>
    <row r="52876" ht="18.75" customHeight="1" thickBot="1"/>
    <row r="52878" ht="18.75" customHeight="1" thickBot="1"/>
    <row r="52880" ht="18.75" customHeight="1" thickBot="1"/>
    <row r="52882" ht="18.75" customHeight="1" thickBot="1"/>
    <row r="52884" ht="18.75" customHeight="1" thickBot="1"/>
    <row r="52886" ht="18.75" customHeight="1" thickBot="1"/>
    <row r="52888" ht="18.75" customHeight="1" thickBot="1"/>
    <row r="52890" ht="18.75" customHeight="1" thickBot="1"/>
    <row r="52892" ht="18.75" customHeight="1" thickBot="1"/>
    <row r="52894" ht="18.75" customHeight="1" thickBot="1"/>
    <row r="52896" ht="18.75" customHeight="1" thickBot="1"/>
    <row r="52898" ht="18.75" customHeight="1" thickBot="1"/>
    <row r="52900" ht="18.75" customHeight="1" thickBot="1"/>
    <row r="52902" ht="18.75" customHeight="1" thickBot="1"/>
    <row r="52904" ht="18.75" customHeight="1" thickBot="1"/>
    <row r="52906" ht="18.75" customHeight="1" thickBot="1"/>
    <row r="52908" ht="18.75" customHeight="1" thickBot="1"/>
    <row r="52910" ht="18.75" customHeight="1" thickBot="1"/>
    <row r="52912" ht="18.75" customHeight="1" thickBot="1"/>
    <row r="52914" ht="18.75" customHeight="1" thickBot="1"/>
    <row r="52916" ht="18.75" customHeight="1" thickBot="1"/>
    <row r="52918" ht="18.75" customHeight="1" thickBot="1"/>
    <row r="52920" ht="18.75" customHeight="1" thickBot="1"/>
    <row r="52922" ht="18.75" customHeight="1" thickBot="1"/>
    <row r="52924" ht="18.75" customHeight="1" thickBot="1"/>
    <row r="52926" ht="18.75" customHeight="1" thickBot="1"/>
    <row r="52928" ht="18.75" customHeight="1" thickBot="1"/>
    <row r="52930" ht="18.75" customHeight="1" thickBot="1"/>
    <row r="52932" ht="18.75" customHeight="1" thickBot="1"/>
    <row r="52934" ht="18.75" customHeight="1" thickBot="1"/>
    <row r="52936" ht="18.75" customHeight="1" thickBot="1"/>
    <row r="52938" ht="18.75" customHeight="1" thickBot="1"/>
    <row r="52940" ht="18.75" customHeight="1" thickBot="1"/>
    <row r="52942" ht="18.75" customHeight="1" thickBot="1"/>
    <row r="52944" ht="18.75" customHeight="1" thickBot="1"/>
    <row r="52946" ht="18.75" customHeight="1" thickBot="1"/>
    <row r="52948" ht="18.75" customHeight="1" thickBot="1"/>
    <row r="52950" ht="18.75" customHeight="1" thickBot="1"/>
    <row r="52952" ht="18.75" customHeight="1" thickBot="1"/>
    <row r="52954" ht="18.75" customHeight="1" thickBot="1"/>
    <row r="52956" ht="18.75" customHeight="1" thickBot="1"/>
    <row r="52958" ht="18.75" customHeight="1" thickBot="1"/>
    <row r="52960" ht="18.75" customHeight="1" thickBot="1"/>
    <row r="52962" ht="18.75" customHeight="1" thickBot="1"/>
    <row r="52964" ht="18.75" customHeight="1" thickBot="1"/>
    <row r="52966" ht="18.75" customHeight="1" thickBot="1"/>
    <row r="52968" ht="18.75" customHeight="1" thickBot="1"/>
    <row r="52970" ht="18.75" customHeight="1" thickBot="1"/>
    <row r="52972" ht="18.75" customHeight="1" thickBot="1"/>
    <row r="52974" ht="18.75" customHeight="1" thickBot="1"/>
    <row r="52976" ht="18.75" customHeight="1" thickBot="1"/>
    <row r="52978" ht="18.75" customHeight="1" thickBot="1"/>
    <row r="52980" ht="18.75" customHeight="1" thickBot="1"/>
    <row r="52982" ht="18.75" customHeight="1" thickBot="1"/>
    <row r="52984" ht="18.75" customHeight="1" thickBot="1"/>
    <row r="52986" ht="18.75" customHeight="1" thickBot="1"/>
    <row r="52988" ht="18.75" customHeight="1" thickBot="1"/>
    <row r="52990" ht="18.75" customHeight="1" thickBot="1"/>
    <row r="52992" ht="18.75" customHeight="1" thickBot="1"/>
    <row r="52994" ht="18.75" customHeight="1" thickBot="1"/>
    <row r="52996" ht="18.75" customHeight="1" thickBot="1"/>
    <row r="52998" ht="18.75" customHeight="1" thickBot="1"/>
    <row r="53000" ht="18.75" customHeight="1" thickBot="1"/>
    <row r="53002" ht="18.75" customHeight="1" thickBot="1"/>
    <row r="53004" ht="18.75" customHeight="1" thickBot="1"/>
    <row r="53006" ht="18.75" customHeight="1" thickBot="1"/>
    <row r="53008" ht="18.75" customHeight="1" thickBot="1"/>
    <row r="53010" ht="18.75" customHeight="1" thickBot="1"/>
    <row r="53012" ht="18.75" customHeight="1" thickBot="1"/>
    <row r="53014" ht="18.75" customHeight="1" thickBot="1"/>
    <row r="53016" ht="18.75" customHeight="1" thickBot="1"/>
    <row r="53018" ht="18.75" customHeight="1" thickBot="1"/>
    <row r="53020" ht="18.75" customHeight="1" thickBot="1"/>
    <row r="53022" ht="18.75" customHeight="1" thickBot="1"/>
    <row r="53024" ht="18.75" customHeight="1" thickBot="1"/>
    <row r="53026" ht="18.75" customHeight="1" thickBot="1"/>
    <row r="53028" ht="18.75" customHeight="1" thickBot="1"/>
    <row r="53030" ht="18.75" customHeight="1" thickBot="1"/>
    <row r="53032" ht="18.75" customHeight="1" thickBot="1"/>
    <row r="53034" ht="18.75" customHeight="1" thickBot="1"/>
    <row r="53036" ht="18.75" customHeight="1" thickBot="1"/>
    <row r="53038" ht="18.75" customHeight="1" thickBot="1"/>
    <row r="53040" ht="18.75" customHeight="1" thickBot="1"/>
    <row r="53042" ht="18.75" customHeight="1" thickBot="1"/>
    <row r="53044" ht="18.75" customHeight="1" thickBot="1"/>
    <row r="53046" ht="18.75" customHeight="1" thickBot="1"/>
    <row r="53048" ht="18.75" customHeight="1" thickBot="1"/>
    <row r="53050" ht="18.75" customHeight="1" thickBot="1"/>
    <row r="53052" ht="18.75" customHeight="1" thickBot="1"/>
    <row r="53054" ht="18.75" customHeight="1" thickBot="1"/>
    <row r="53056" ht="18.75" customHeight="1" thickBot="1"/>
    <row r="53058" ht="18.75" customHeight="1" thickBot="1"/>
    <row r="53060" ht="18.75" customHeight="1" thickBot="1"/>
    <row r="53062" ht="18.75" customHeight="1" thickBot="1"/>
    <row r="53064" ht="18.75" customHeight="1" thickBot="1"/>
    <row r="53066" ht="18.75" customHeight="1" thickBot="1"/>
    <row r="53068" ht="18.75" customHeight="1" thickBot="1"/>
    <row r="53070" ht="18.75" customHeight="1" thickBot="1"/>
    <row r="53072" ht="18.75" customHeight="1" thickBot="1"/>
    <row r="53074" ht="18.75" customHeight="1" thickBot="1"/>
    <row r="53076" ht="18.75" customHeight="1" thickBot="1"/>
    <row r="53078" ht="18.75" customHeight="1" thickBot="1"/>
    <row r="53080" ht="18.75" customHeight="1" thickBot="1"/>
    <row r="53082" ht="18.75" customHeight="1" thickBot="1"/>
    <row r="53084" ht="18.75" customHeight="1" thickBot="1"/>
    <row r="53086" ht="18.75" customHeight="1" thickBot="1"/>
    <row r="53088" ht="18.75" customHeight="1" thickBot="1"/>
    <row r="53090" ht="18.75" customHeight="1" thickBot="1"/>
    <row r="53092" ht="18.75" customHeight="1" thickBot="1"/>
    <row r="53094" ht="18.75" customHeight="1" thickBot="1"/>
    <row r="53096" ht="18.75" customHeight="1" thickBot="1"/>
    <row r="53098" ht="18.75" customHeight="1" thickBot="1"/>
    <row r="53100" ht="18.75" customHeight="1" thickBot="1"/>
    <row r="53102" ht="18.75" customHeight="1" thickBot="1"/>
    <row r="53104" ht="18.75" customHeight="1" thickBot="1"/>
    <row r="53106" ht="18.75" customHeight="1" thickBot="1"/>
    <row r="53108" ht="18.75" customHeight="1" thickBot="1"/>
    <row r="53110" ht="18.75" customHeight="1" thickBot="1"/>
    <row r="53112" ht="18.75" customHeight="1" thickBot="1"/>
    <row r="53114" ht="18.75" customHeight="1" thickBot="1"/>
    <row r="53116" ht="18.75" customHeight="1" thickBot="1"/>
    <row r="53118" ht="18.75" customHeight="1" thickBot="1"/>
    <row r="53120" ht="18.75" customHeight="1" thickBot="1"/>
    <row r="53122" ht="18.75" customHeight="1" thickBot="1"/>
    <row r="53124" ht="18.75" customHeight="1" thickBot="1"/>
    <row r="53126" ht="18.75" customHeight="1" thickBot="1"/>
    <row r="53128" ht="18.75" customHeight="1" thickBot="1"/>
    <row r="53130" ht="18.75" customHeight="1" thickBot="1"/>
    <row r="53132" ht="18.75" customHeight="1" thickBot="1"/>
    <row r="53134" ht="18.75" customHeight="1" thickBot="1"/>
    <row r="53136" ht="18.75" customHeight="1" thickBot="1"/>
    <row r="53138" ht="18.75" customHeight="1" thickBot="1"/>
    <row r="53140" ht="18.75" customHeight="1" thickBot="1"/>
    <row r="53142" ht="18.75" customHeight="1" thickBot="1"/>
    <row r="53144" ht="18.75" customHeight="1" thickBot="1"/>
    <row r="53146" ht="18.75" customHeight="1" thickBot="1"/>
    <row r="53148" ht="18.75" customHeight="1" thickBot="1"/>
    <row r="53150" ht="18.75" customHeight="1" thickBot="1"/>
    <row r="53152" ht="18.75" customHeight="1" thickBot="1"/>
    <row r="53154" ht="18.75" customHeight="1" thickBot="1"/>
    <row r="53156" ht="18.75" customHeight="1" thickBot="1"/>
    <row r="53158" ht="18.75" customHeight="1" thickBot="1"/>
    <row r="53160" ht="18.75" customHeight="1" thickBot="1"/>
    <row r="53162" ht="18.75" customHeight="1" thickBot="1"/>
    <row r="53164" ht="18.75" customHeight="1" thickBot="1"/>
    <row r="53166" ht="18.75" customHeight="1" thickBot="1"/>
    <row r="53168" ht="18.75" customHeight="1" thickBot="1"/>
    <row r="53170" ht="18.75" customHeight="1" thickBot="1"/>
    <row r="53172" ht="18.75" customHeight="1" thickBot="1"/>
    <row r="53174" ht="18.75" customHeight="1" thickBot="1"/>
    <row r="53176" ht="18.75" customHeight="1" thickBot="1"/>
    <row r="53178" ht="18.75" customHeight="1" thickBot="1"/>
    <row r="53180" ht="18.75" customHeight="1" thickBot="1"/>
    <row r="53182" ht="18.75" customHeight="1" thickBot="1"/>
    <row r="53184" ht="18.75" customHeight="1" thickBot="1"/>
    <row r="53186" ht="18.75" customHeight="1" thickBot="1"/>
    <row r="53188" ht="18.75" customHeight="1" thickBot="1"/>
    <row r="53190" ht="18.75" customHeight="1" thickBot="1"/>
    <row r="53192" ht="18.75" customHeight="1" thickBot="1"/>
    <row r="53194" ht="18.75" customHeight="1" thickBot="1"/>
    <row r="53196" ht="18.75" customHeight="1" thickBot="1"/>
    <row r="53198" ht="18.75" customHeight="1" thickBot="1"/>
    <row r="53200" ht="18.75" customHeight="1" thickBot="1"/>
    <row r="53202" ht="18.75" customHeight="1" thickBot="1"/>
    <row r="53204" ht="18.75" customHeight="1" thickBot="1"/>
    <row r="53206" ht="18.75" customHeight="1" thickBot="1"/>
    <row r="53208" ht="18.75" customHeight="1" thickBot="1"/>
    <row r="53210" ht="18.75" customHeight="1" thickBot="1"/>
    <row r="53212" ht="18.75" customHeight="1" thickBot="1"/>
    <row r="53214" ht="18.75" customHeight="1" thickBot="1"/>
    <row r="53216" ht="18.75" customHeight="1" thickBot="1"/>
    <row r="53218" ht="18.75" customHeight="1" thickBot="1"/>
    <row r="53220" ht="18.75" customHeight="1" thickBot="1"/>
    <row r="53222" ht="18.75" customHeight="1" thickBot="1"/>
    <row r="53224" ht="18.75" customHeight="1" thickBot="1"/>
    <row r="53226" ht="18.75" customHeight="1" thickBot="1"/>
    <row r="53228" ht="18.75" customHeight="1" thickBot="1"/>
    <row r="53230" ht="18.75" customHeight="1" thickBot="1"/>
    <row r="53232" ht="18.75" customHeight="1" thickBot="1"/>
    <row r="53234" ht="18.75" customHeight="1" thickBot="1"/>
    <row r="53236" ht="18.75" customHeight="1" thickBot="1"/>
    <row r="53238" ht="18.75" customHeight="1" thickBot="1"/>
    <row r="53240" ht="18.75" customHeight="1" thickBot="1"/>
    <row r="53242" ht="18.75" customHeight="1" thickBot="1"/>
    <row r="53244" ht="18.75" customHeight="1" thickBot="1"/>
    <row r="53246" ht="18.75" customHeight="1" thickBot="1"/>
    <row r="53248" ht="18.75" customHeight="1" thickBot="1"/>
    <row r="53250" ht="18.75" customHeight="1" thickBot="1"/>
    <row r="53252" ht="18.75" customHeight="1" thickBot="1"/>
    <row r="53254" ht="18.75" customHeight="1" thickBot="1"/>
    <row r="53256" ht="18.75" customHeight="1" thickBot="1"/>
    <row r="53258" ht="18.75" customHeight="1" thickBot="1"/>
    <row r="53260" ht="18.75" customHeight="1" thickBot="1"/>
    <row r="53262" ht="18.75" customHeight="1" thickBot="1"/>
    <row r="53264" ht="18.75" customHeight="1" thickBot="1"/>
    <row r="53266" ht="18.75" customHeight="1" thickBot="1"/>
    <row r="53268" ht="18.75" customHeight="1" thickBot="1"/>
    <row r="53270" ht="18.75" customHeight="1" thickBot="1"/>
    <row r="53272" ht="18.75" customHeight="1" thickBot="1"/>
    <row r="53274" ht="18.75" customHeight="1" thickBot="1"/>
    <row r="53276" ht="18.75" customHeight="1" thickBot="1"/>
    <row r="53278" ht="18.75" customHeight="1" thickBot="1"/>
    <row r="53280" ht="18.75" customHeight="1" thickBot="1"/>
    <row r="53282" ht="18.75" customHeight="1" thickBot="1"/>
    <row r="53284" ht="18.75" customHeight="1" thickBot="1"/>
    <row r="53286" ht="18.75" customHeight="1" thickBot="1"/>
    <row r="53288" ht="18.75" customHeight="1" thickBot="1"/>
    <row r="53290" ht="18.75" customHeight="1" thickBot="1"/>
    <row r="53292" ht="18.75" customHeight="1" thickBot="1"/>
    <row r="53294" ht="18.75" customHeight="1" thickBot="1"/>
    <row r="53296" ht="18.75" customHeight="1" thickBot="1"/>
    <row r="53298" ht="18.75" customHeight="1" thickBot="1"/>
    <row r="53300" ht="18.75" customHeight="1" thickBot="1"/>
    <row r="53302" ht="18.75" customHeight="1" thickBot="1"/>
    <row r="53304" ht="18.75" customHeight="1" thickBot="1"/>
    <row r="53306" ht="18.75" customHeight="1" thickBot="1"/>
    <row r="53308" ht="18.75" customHeight="1" thickBot="1"/>
    <row r="53310" ht="18.75" customHeight="1" thickBot="1"/>
    <row r="53312" ht="18.75" customHeight="1" thickBot="1"/>
    <row r="53314" ht="18.75" customHeight="1" thickBot="1"/>
    <row r="53316" ht="18.75" customHeight="1" thickBot="1"/>
    <row r="53318" ht="18.75" customHeight="1" thickBot="1"/>
    <row r="53320" ht="18.75" customHeight="1" thickBot="1"/>
    <row r="53322" ht="18.75" customHeight="1" thickBot="1"/>
    <row r="53324" ht="18.75" customHeight="1" thickBot="1"/>
    <row r="53326" ht="18.75" customHeight="1" thickBot="1"/>
    <row r="53328" ht="18.75" customHeight="1" thickBot="1"/>
    <row r="53330" ht="18.75" customHeight="1" thickBot="1"/>
    <row r="53332" ht="18.75" customHeight="1" thickBot="1"/>
    <row r="53334" ht="18.75" customHeight="1" thickBot="1"/>
    <row r="53336" ht="18.75" customHeight="1" thickBot="1"/>
    <row r="53338" ht="18.75" customHeight="1" thickBot="1"/>
    <row r="53340" ht="18.75" customHeight="1" thickBot="1"/>
    <row r="53342" ht="18.75" customHeight="1" thickBot="1"/>
    <row r="53344" ht="18.75" customHeight="1" thickBot="1"/>
    <row r="53346" ht="18.75" customHeight="1" thickBot="1"/>
    <row r="53348" ht="18.75" customHeight="1" thickBot="1"/>
    <row r="53350" ht="18.75" customHeight="1" thickBot="1"/>
    <row r="53352" ht="18.75" customHeight="1" thickBot="1"/>
    <row r="53354" ht="18.75" customHeight="1" thickBot="1"/>
    <row r="53356" ht="18.75" customHeight="1" thickBot="1"/>
    <row r="53358" ht="18.75" customHeight="1" thickBot="1"/>
    <row r="53360" ht="18.75" customHeight="1" thickBot="1"/>
    <row r="53362" ht="18.75" customHeight="1" thickBot="1"/>
    <row r="53364" ht="18.75" customHeight="1" thickBot="1"/>
    <row r="53366" ht="18.75" customHeight="1" thickBot="1"/>
    <row r="53368" ht="18.75" customHeight="1" thickBot="1"/>
    <row r="53370" ht="18.75" customHeight="1" thickBot="1"/>
    <row r="53372" ht="18.75" customHeight="1" thickBot="1"/>
    <row r="53374" ht="18.75" customHeight="1" thickBot="1"/>
    <row r="53376" ht="18.75" customHeight="1" thickBot="1"/>
    <row r="53378" ht="18.75" customHeight="1" thickBot="1"/>
    <row r="53380" ht="18.75" customHeight="1" thickBot="1"/>
    <row r="53382" ht="18.75" customHeight="1" thickBot="1"/>
    <row r="53384" ht="18.75" customHeight="1" thickBot="1"/>
    <row r="53386" ht="18.75" customHeight="1" thickBot="1"/>
    <row r="53388" ht="18.75" customHeight="1" thickBot="1"/>
    <row r="53390" ht="18.75" customHeight="1" thickBot="1"/>
    <row r="53392" ht="18.75" customHeight="1" thickBot="1"/>
    <row r="53394" ht="18.75" customHeight="1" thickBot="1"/>
    <row r="53396" ht="18.75" customHeight="1" thickBot="1"/>
    <row r="53398" ht="18.75" customHeight="1" thickBot="1"/>
    <row r="53400" ht="18.75" customHeight="1" thickBot="1"/>
    <row r="53402" ht="18.75" customHeight="1" thickBot="1"/>
    <row r="53404" ht="18.75" customHeight="1" thickBot="1"/>
    <row r="53406" ht="18.75" customHeight="1" thickBot="1"/>
    <row r="53408" ht="18.75" customHeight="1" thickBot="1"/>
    <row r="53410" ht="18.75" customHeight="1" thickBot="1"/>
    <row r="53412" ht="18.75" customHeight="1" thickBot="1"/>
    <row r="53414" ht="18.75" customHeight="1" thickBot="1"/>
    <row r="53416" ht="18.75" customHeight="1" thickBot="1"/>
    <row r="53418" ht="18.75" customHeight="1" thickBot="1"/>
    <row r="53420" ht="18.75" customHeight="1" thickBot="1"/>
    <row r="53422" ht="18.75" customHeight="1" thickBot="1"/>
    <row r="53424" ht="18.75" customHeight="1" thickBot="1"/>
    <row r="53426" ht="18.75" customHeight="1" thickBot="1"/>
    <row r="53428" ht="18.75" customHeight="1" thickBot="1"/>
    <row r="53430" ht="18.75" customHeight="1" thickBot="1"/>
    <row r="53432" ht="18.75" customHeight="1" thickBot="1"/>
    <row r="53434" ht="18.75" customHeight="1" thickBot="1"/>
    <row r="53436" ht="18.75" customHeight="1" thickBot="1"/>
    <row r="53438" ht="18.75" customHeight="1" thickBot="1"/>
    <row r="53440" ht="18.75" customHeight="1" thickBot="1"/>
    <row r="53442" ht="18.75" customHeight="1" thickBot="1"/>
    <row r="53444" ht="18.75" customHeight="1" thickBot="1"/>
    <row r="53446" ht="18.75" customHeight="1" thickBot="1"/>
    <row r="53448" ht="18.75" customHeight="1" thickBot="1"/>
    <row r="53450" ht="18.75" customHeight="1" thickBot="1"/>
    <row r="53452" ht="18.75" customHeight="1" thickBot="1"/>
    <row r="53454" ht="18.75" customHeight="1" thickBot="1"/>
    <row r="53456" ht="18.75" customHeight="1" thickBot="1"/>
    <row r="53458" ht="18.75" customHeight="1" thickBot="1"/>
    <row r="53460" ht="18.75" customHeight="1" thickBot="1"/>
    <row r="53462" ht="18.75" customHeight="1" thickBot="1"/>
    <row r="53464" ht="18.75" customHeight="1" thickBot="1"/>
    <row r="53466" ht="18.75" customHeight="1" thickBot="1"/>
    <row r="53468" ht="18.75" customHeight="1" thickBot="1"/>
    <row r="53470" ht="18.75" customHeight="1" thickBot="1"/>
    <row r="53472" ht="18.75" customHeight="1" thickBot="1"/>
    <row r="53474" ht="18.75" customHeight="1" thickBot="1"/>
    <row r="53476" ht="18.75" customHeight="1" thickBot="1"/>
    <row r="53478" ht="18.75" customHeight="1" thickBot="1"/>
    <row r="53480" ht="18.75" customHeight="1" thickBot="1"/>
    <row r="53482" ht="18.75" customHeight="1" thickBot="1"/>
    <row r="53484" ht="18.75" customHeight="1" thickBot="1"/>
    <row r="53486" ht="18.75" customHeight="1" thickBot="1"/>
    <row r="53488" ht="18.75" customHeight="1" thickBot="1"/>
    <row r="53490" ht="18.75" customHeight="1" thickBot="1"/>
    <row r="53492" ht="18.75" customHeight="1" thickBot="1"/>
    <row r="53494" ht="18.75" customHeight="1" thickBot="1"/>
    <row r="53496" ht="18.75" customHeight="1" thickBot="1"/>
    <row r="53498" ht="18.75" customHeight="1" thickBot="1"/>
    <row r="53500" ht="18.75" customHeight="1" thickBot="1"/>
    <row r="53502" ht="18.75" customHeight="1" thickBot="1"/>
    <row r="53504" ht="18.75" customHeight="1" thickBot="1"/>
    <row r="53506" ht="18.75" customHeight="1" thickBot="1"/>
    <row r="53508" ht="18.75" customHeight="1" thickBot="1"/>
    <row r="53510" ht="18.75" customHeight="1" thickBot="1"/>
    <row r="53512" ht="18.75" customHeight="1" thickBot="1"/>
    <row r="53514" ht="18.75" customHeight="1" thickBot="1"/>
    <row r="53516" ht="18.75" customHeight="1" thickBot="1"/>
    <row r="53518" ht="18.75" customHeight="1" thickBot="1"/>
    <row r="53520" ht="18.75" customHeight="1" thickBot="1"/>
    <row r="53522" ht="18.75" customHeight="1" thickBot="1"/>
    <row r="53524" ht="18.75" customHeight="1" thickBot="1"/>
    <row r="53526" ht="18.75" customHeight="1" thickBot="1"/>
    <row r="53528" ht="18.75" customHeight="1" thickBot="1"/>
    <row r="53530" ht="18.75" customHeight="1" thickBot="1"/>
    <row r="53532" ht="18.75" customHeight="1" thickBot="1"/>
    <row r="53534" ht="18.75" customHeight="1" thickBot="1"/>
    <row r="53536" ht="18.75" customHeight="1" thickBot="1"/>
    <row r="53538" ht="18.75" customHeight="1" thickBot="1"/>
    <row r="53540" ht="18.75" customHeight="1" thickBot="1"/>
    <row r="53542" ht="18.75" customHeight="1" thickBot="1"/>
    <row r="53544" ht="18.75" customHeight="1" thickBot="1"/>
    <row r="53546" ht="18.75" customHeight="1" thickBot="1"/>
    <row r="53548" ht="18.75" customHeight="1" thickBot="1"/>
    <row r="53550" ht="18.75" customHeight="1" thickBot="1"/>
    <row r="53552" ht="18.75" customHeight="1" thickBot="1"/>
    <row r="53554" ht="18.75" customHeight="1" thickBot="1"/>
    <row r="53556" ht="18.75" customHeight="1" thickBot="1"/>
    <row r="53558" ht="18.75" customHeight="1" thickBot="1"/>
    <row r="53560" ht="18.75" customHeight="1" thickBot="1"/>
    <row r="53562" ht="18.75" customHeight="1" thickBot="1"/>
    <row r="53564" ht="18.75" customHeight="1" thickBot="1"/>
    <row r="53566" ht="18.75" customHeight="1" thickBot="1"/>
    <row r="53568" ht="18.75" customHeight="1" thickBot="1"/>
    <row r="53570" ht="18.75" customHeight="1" thickBot="1"/>
    <row r="53572" ht="18.75" customHeight="1" thickBot="1"/>
    <row r="53574" ht="18.75" customHeight="1" thickBot="1"/>
    <row r="53576" ht="18.75" customHeight="1" thickBot="1"/>
    <row r="53578" ht="18.75" customHeight="1" thickBot="1"/>
    <row r="53580" ht="18.75" customHeight="1" thickBot="1"/>
    <row r="53582" ht="18.75" customHeight="1" thickBot="1"/>
    <row r="53584" ht="18.75" customHeight="1" thickBot="1"/>
    <row r="53586" ht="18.75" customHeight="1" thickBot="1"/>
    <row r="53588" ht="18.75" customHeight="1" thickBot="1"/>
    <row r="53590" ht="18.75" customHeight="1" thickBot="1"/>
    <row r="53592" ht="18.75" customHeight="1" thickBot="1"/>
    <row r="53594" ht="18.75" customHeight="1" thickBot="1"/>
    <row r="53596" ht="18.75" customHeight="1" thickBot="1"/>
    <row r="53598" ht="18.75" customHeight="1" thickBot="1"/>
    <row r="53600" ht="18.75" customHeight="1" thickBot="1"/>
    <row r="53602" ht="18.75" customHeight="1" thickBot="1"/>
    <row r="53604" ht="18.75" customHeight="1" thickBot="1"/>
    <row r="53606" ht="18.75" customHeight="1" thickBot="1"/>
    <row r="53608" ht="18.75" customHeight="1" thickBot="1"/>
    <row r="53610" ht="18.75" customHeight="1" thickBot="1"/>
    <row r="53612" ht="18.75" customHeight="1" thickBot="1"/>
    <row r="53614" ht="18.75" customHeight="1" thickBot="1"/>
    <row r="53616" ht="18.75" customHeight="1" thickBot="1"/>
    <row r="53618" ht="18.75" customHeight="1" thickBot="1"/>
    <row r="53620" ht="18.75" customHeight="1" thickBot="1"/>
    <row r="53622" ht="18.75" customHeight="1" thickBot="1"/>
    <row r="53624" ht="18.75" customHeight="1" thickBot="1"/>
    <row r="53626" ht="18.75" customHeight="1" thickBot="1"/>
    <row r="53628" ht="18.75" customHeight="1" thickBot="1"/>
    <row r="53630" ht="18.75" customHeight="1" thickBot="1"/>
    <row r="53632" ht="18.75" customHeight="1" thickBot="1"/>
    <row r="53634" ht="18.75" customHeight="1" thickBot="1"/>
    <row r="53636" ht="18.75" customHeight="1" thickBot="1"/>
    <row r="53638" ht="18.75" customHeight="1" thickBot="1"/>
    <row r="53640" ht="18.75" customHeight="1" thickBot="1"/>
    <row r="53642" ht="18.75" customHeight="1" thickBot="1"/>
    <row r="53644" ht="18.75" customHeight="1" thickBot="1"/>
    <row r="53646" ht="18.75" customHeight="1" thickBot="1"/>
    <row r="53648" ht="18.75" customHeight="1" thickBot="1"/>
    <row r="53650" ht="18.75" customHeight="1" thickBot="1"/>
    <row r="53652" ht="18.75" customHeight="1" thickBot="1"/>
    <row r="53654" ht="18.75" customHeight="1" thickBot="1"/>
    <row r="53656" ht="18.75" customHeight="1" thickBot="1"/>
    <row r="53658" ht="18.75" customHeight="1" thickBot="1"/>
    <row r="53660" ht="18.75" customHeight="1" thickBot="1"/>
    <row r="53662" ht="18.75" customHeight="1" thickBot="1"/>
    <row r="53664" ht="18.75" customHeight="1" thickBot="1"/>
    <row r="53666" ht="18.75" customHeight="1" thickBot="1"/>
    <row r="53668" ht="18.75" customHeight="1" thickBot="1"/>
    <row r="53670" ht="18.75" customHeight="1" thickBot="1"/>
    <row r="53672" ht="18.75" customHeight="1" thickBot="1"/>
    <row r="53674" ht="18.75" customHeight="1" thickBot="1"/>
    <row r="53676" ht="18.75" customHeight="1" thickBot="1"/>
    <row r="53678" ht="18.75" customHeight="1" thickBot="1"/>
    <row r="53680" ht="18.75" customHeight="1" thickBot="1"/>
    <row r="53682" ht="18.75" customHeight="1" thickBot="1"/>
    <row r="53684" ht="18.75" customHeight="1" thickBot="1"/>
    <row r="53686" ht="18.75" customHeight="1" thickBot="1"/>
    <row r="53688" ht="18.75" customHeight="1" thickBot="1"/>
    <row r="53690" ht="18.75" customHeight="1" thickBot="1"/>
    <row r="53692" ht="18.75" customHeight="1" thickBot="1"/>
    <row r="53694" ht="18.75" customHeight="1" thickBot="1"/>
    <row r="53696" ht="18.75" customHeight="1" thickBot="1"/>
    <row r="53698" ht="18.75" customHeight="1" thickBot="1"/>
    <row r="53700" ht="18.75" customHeight="1" thickBot="1"/>
    <row r="53702" ht="18.75" customHeight="1" thickBot="1"/>
    <row r="53704" ht="18.75" customHeight="1" thickBot="1"/>
    <row r="53706" ht="18.75" customHeight="1" thickBot="1"/>
    <row r="53708" ht="18.75" customHeight="1" thickBot="1"/>
    <row r="53710" ht="18.75" customHeight="1" thickBot="1"/>
    <row r="53712" ht="18.75" customHeight="1" thickBot="1"/>
    <row r="53714" ht="18.75" customHeight="1" thickBot="1"/>
    <row r="53716" ht="18.75" customHeight="1" thickBot="1"/>
    <row r="53718" ht="18.75" customHeight="1" thickBot="1"/>
    <row r="53720" ht="18.75" customHeight="1" thickBot="1"/>
    <row r="53722" ht="18.75" customHeight="1" thickBot="1"/>
    <row r="53724" ht="18.75" customHeight="1" thickBot="1"/>
    <row r="53726" ht="18.75" customHeight="1" thickBot="1"/>
    <row r="53728" ht="18.75" customHeight="1" thickBot="1"/>
    <row r="53730" ht="18.75" customHeight="1" thickBot="1"/>
    <row r="53732" ht="18.75" customHeight="1" thickBot="1"/>
    <row r="53734" ht="18.75" customHeight="1" thickBot="1"/>
    <row r="53736" ht="18.75" customHeight="1" thickBot="1"/>
    <row r="53738" ht="18.75" customHeight="1" thickBot="1"/>
    <row r="53740" ht="18.75" customHeight="1" thickBot="1"/>
    <row r="53742" ht="18.75" customHeight="1" thickBot="1"/>
    <row r="53744" ht="18.75" customHeight="1" thickBot="1"/>
    <row r="53746" ht="18.75" customHeight="1" thickBot="1"/>
    <row r="53748" ht="18.75" customHeight="1" thickBot="1"/>
    <row r="53750" ht="18.75" customHeight="1" thickBot="1"/>
    <row r="53752" ht="18.75" customHeight="1" thickBot="1"/>
    <row r="53754" ht="18.75" customHeight="1" thickBot="1"/>
    <row r="53756" ht="18.75" customHeight="1" thickBot="1"/>
    <row r="53758" ht="18.75" customHeight="1" thickBot="1"/>
    <row r="53760" ht="18.75" customHeight="1" thickBot="1"/>
    <row r="53762" ht="18.75" customHeight="1" thickBot="1"/>
    <row r="53764" ht="18.75" customHeight="1" thickBot="1"/>
    <row r="53766" ht="18.75" customHeight="1" thickBot="1"/>
    <row r="53768" ht="18.75" customHeight="1" thickBot="1"/>
    <row r="53770" ht="18.75" customHeight="1" thickBot="1"/>
    <row r="53772" ht="18.75" customHeight="1" thickBot="1"/>
    <row r="53774" ht="18.75" customHeight="1" thickBot="1"/>
    <row r="53776" ht="18.75" customHeight="1" thickBot="1"/>
    <row r="53778" ht="18.75" customHeight="1" thickBot="1"/>
    <row r="53780" ht="18.75" customHeight="1" thickBot="1"/>
    <row r="53782" ht="18.75" customHeight="1" thickBot="1"/>
    <row r="53784" ht="18.75" customHeight="1" thickBot="1"/>
    <row r="53786" ht="18.75" customHeight="1" thickBot="1"/>
    <row r="53788" ht="18.75" customHeight="1" thickBot="1"/>
    <row r="53790" ht="18.75" customHeight="1" thickBot="1"/>
    <row r="53792" ht="18.75" customHeight="1" thickBot="1"/>
    <row r="53794" ht="18.75" customHeight="1" thickBot="1"/>
    <row r="53796" ht="18.75" customHeight="1" thickBot="1"/>
    <row r="53798" ht="18.75" customHeight="1" thickBot="1"/>
    <row r="53800" ht="18.75" customHeight="1" thickBot="1"/>
    <row r="53802" ht="18.75" customHeight="1" thickBot="1"/>
    <row r="53804" ht="18.75" customHeight="1" thickBot="1"/>
    <row r="53806" ht="18.75" customHeight="1" thickBot="1"/>
    <row r="53808" ht="18.75" customHeight="1" thickBot="1"/>
    <row r="53810" ht="18.75" customHeight="1" thickBot="1"/>
    <row r="53812" ht="18.75" customHeight="1" thickBot="1"/>
    <row r="53814" ht="18.75" customHeight="1" thickBot="1"/>
    <row r="53816" ht="18.75" customHeight="1" thickBot="1"/>
    <row r="53818" ht="18.75" customHeight="1" thickBot="1"/>
    <row r="53820" ht="18.75" customHeight="1" thickBot="1"/>
    <row r="53822" ht="18.75" customHeight="1" thickBot="1"/>
    <row r="53824" ht="18.75" customHeight="1" thickBot="1"/>
    <row r="53826" ht="18.75" customHeight="1" thickBot="1"/>
    <row r="53828" ht="18.75" customHeight="1" thickBot="1"/>
    <row r="53830" ht="18.75" customHeight="1" thickBot="1"/>
    <row r="53832" ht="18.75" customHeight="1" thickBot="1"/>
    <row r="53834" ht="18.75" customHeight="1" thickBot="1"/>
    <row r="53836" ht="18.75" customHeight="1" thickBot="1"/>
    <row r="53838" ht="18.75" customHeight="1" thickBot="1"/>
    <row r="53840" ht="18.75" customHeight="1" thickBot="1"/>
    <row r="53842" ht="18.75" customHeight="1" thickBot="1"/>
    <row r="53844" ht="18.75" customHeight="1" thickBot="1"/>
    <row r="53846" ht="18.75" customHeight="1" thickBot="1"/>
    <row r="53848" ht="18.75" customHeight="1" thickBot="1"/>
    <row r="53850" ht="18.75" customHeight="1" thickBot="1"/>
    <row r="53852" ht="18.75" customHeight="1" thickBot="1"/>
    <row r="53854" ht="18.75" customHeight="1" thickBot="1"/>
    <row r="53856" ht="18.75" customHeight="1" thickBot="1"/>
    <row r="53858" ht="18.75" customHeight="1" thickBot="1"/>
    <row r="53860" ht="18.75" customHeight="1" thickBot="1"/>
    <row r="53862" ht="18.75" customHeight="1" thickBot="1"/>
    <row r="53864" ht="18.75" customHeight="1" thickBot="1"/>
    <row r="53866" ht="18.75" customHeight="1" thickBot="1"/>
    <row r="53868" ht="18.75" customHeight="1" thickBot="1"/>
    <row r="53870" ht="18.75" customHeight="1" thickBot="1"/>
    <row r="53872" ht="18.75" customHeight="1" thickBot="1"/>
    <row r="53874" ht="18.75" customHeight="1" thickBot="1"/>
    <row r="53876" ht="18.75" customHeight="1" thickBot="1"/>
    <row r="53878" ht="18.75" customHeight="1" thickBot="1"/>
    <row r="53880" ht="18.75" customHeight="1" thickBot="1"/>
    <row r="53882" ht="18.75" customHeight="1" thickBot="1"/>
    <row r="53884" ht="18.75" customHeight="1" thickBot="1"/>
    <row r="53886" ht="18.75" customHeight="1" thickBot="1"/>
    <row r="53888" ht="18.75" customHeight="1" thickBot="1"/>
    <row r="53890" ht="18.75" customHeight="1" thickBot="1"/>
    <row r="53892" ht="18.75" customHeight="1" thickBot="1"/>
    <row r="53894" ht="18.75" customHeight="1" thickBot="1"/>
    <row r="53896" ht="18.75" customHeight="1" thickBot="1"/>
    <row r="53898" ht="18.75" customHeight="1" thickBot="1"/>
    <row r="53900" ht="18.75" customHeight="1" thickBot="1"/>
    <row r="53902" ht="18.75" customHeight="1" thickBot="1"/>
    <row r="53904" ht="18.75" customHeight="1" thickBot="1"/>
    <row r="53906" ht="18.75" customHeight="1" thickBot="1"/>
    <row r="53908" ht="18.75" customHeight="1" thickBot="1"/>
    <row r="53910" ht="18.75" customHeight="1" thickBot="1"/>
    <row r="53912" ht="18.75" customHeight="1" thickBot="1"/>
    <row r="53914" ht="18.75" customHeight="1" thickBot="1"/>
    <row r="53916" ht="18.75" customHeight="1" thickBot="1"/>
    <row r="53918" ht="18.75" customHeight="1" thickBot="1"/>
    <row r="53920" ht="18.75" customHeight="1" thickBot="1"/>
    <row r="53922" ht="18.75" customHeight="1" thickBot="1"/>
    <row r="53924" ht="18.75" customHeight="1" thickBot="1"/>
    <row r="53926" ht="18.75" customHeight="1" thickBot="1"/>
    <row r="53928" ht="18.75" customHeight="1" thickBot="1"/>
    <row r="53930" ht="18.75" customHeight="1" thickBot="1"/>
    <row r="53932" ht="18.75" customHeight="1" thickBot="1"/>
    <row r="53934" ht="18.75" customHeight="1" thickBot="1"/>
    <row r="53936" ht="18.75" customHeight="1" thickBot="1"/>
    <row r="53938" ht="18.75" customHeight="1" thickBot="1"/>
    <row r="53940" ht="18.75" customHeight="1" thickBot="1"/>
    <row r="53942" ht="18.75" customHeight="1" thickBot="1"/>
    <row r="53944" ht="18.75" customHeight="1" thickBot="1"/>
    <row r="53946" ht="18.75" customHeight="1" thickBot="1"/>
    <row r="53948" ht="18.75" customHeight="1" thickBot="1"/>
    <row r="53950" ht="18.75" customHeight="1" thickBot="1"/>
    <row r="53952" ht="18.75" customHeight="1" thickBot="1"/>
    <row r="53954" ht="18.75" customHeight="1" thickBot="1"/>
    <row r="53956" ht="18.75" customHeight="1" thickBot="1"/>
    <row r="53958" ht="18.75" customHeight="1" thickBot="1"/>
    <row r="53960" ht="18.75" customHeight="1" thickBot="1"/>
    <row r="53962" ht="18.75" customHeight="1" thickBot="1"/>
    <row r="53964" ht="18.75" customHeight="1" thickBot="1"/>
    <row r="53966" ht="18.75" customHeight="1" thickBot="1"/>
    <row r="53968" ht="18.75" customHeight="1" thickBot="1"/>
    <row r="53970" ht="18.75" customHeight="1" thickBot="1"/>
    <row r="53972" ht="18.75" customHeight="1" thickBot="1"/>
    <row r="53974" ht="18.75" customHeight="1" thickBot="1"/>
    <row r="53976" ht="18.75" customHeight="1" thickBot="1"/>
    <row r="53978" ht="18.75" customHeight="1" thickBot="1"/>
    <row r="53980" ht="18.75" customHeight="1" thickBot="1"/>
    <row r="53982" ht="18.75" customHeight="1" thickBot="1"/>
    <row r="53984" ht="18.75" customHeight="1" thickBot="1"/>
    <row r="53986" ht="18.75" customHeight="1" thickBot="1"/>
    <row r="53988" ht="18.75" customHeight="1" thickBot="1"/>
    <row r="53990" ht="18.75" customHeight="1" thickBot="1"/>
    <row r="53992" ht="18.75" customHeight="1" thickBot="1"/>
    <row r="53994" ht="18.75" customHeight="1" thickBot="1"/>
    <row r="53996" ht="18.75" customHeight="1" thickBot="1"/>
    <row r="53998" ht="18.75" customHeight="1" thickBot="1"/>
    <row r="54000" ht="18.75" customHeight="1" thickBot="1"/>
    <row r="54002" ht="18.75" customHeight="1" thickBot="1"/>
    <row r="54004" ht="18.75" customHeight="1" thickBot="1"/>
    <row r="54006" ht="18.75" customHeight="1" thickBot="1"/>
    <row r="54008" ht="18.75" customHeight="1" thickBot="1"/>
    <row r="54010" ht="18.75" customHeight="1" thickBot="1"/>
    <row r="54012" ht="18.75" customHeight="1" thickBot="1"/>
    <row r="54014" ht="18.75" customHeight="1" thickBot="1"/>
    <row r="54016" ht="18.75" customHeight="1" thickBot="1"/>
    <row r="54018" ht="18.75" customHeight="1" thickBot="1"/>
    <row r="54020" ht="18.75" customHeight="1" thickBot="1"/>
    <row r="54022" ht="18.75" customHeight="1" thickBot="1"/>
    <row r="54024" ht="18.75" customHeight="1" thickBot="1"/>
    <row r="54026" ht="18.75" customHeight="1" thickBot="1"/>
    <row r="54028" ht="18.75" customHeight="1" thickBot="1"/>
    <row r="54030" ht="18.75" customHeight="1" thickBot="1"/>
    <row r="54032" ht="18.75" customHeight="1" thickBot="1"/>
    <row r="54034" ht="18.75" customHeight="1" thickBot="1"/>
    <row r="54036" ht="18.75" customHeight="1" thickBot="1"/>
    <row r="54038" ht="18.75" customHeight="1" thickBot="1"/>
    <row r="54040" ht="18.75" customHeight="1" thickBot="1"/>
    <row r="54042" ht="18.75" customHeight="1" thickBot="1"/>
    <row r="54044" ht="18.75" customHeight="1" thickBot="1"/>
    <row r="54046" ht="18.75" customHeight="1" thickBot="1"/>
    <row r="54048" ht="18.75" customHeight="1" thickBot="1"/>
    <row r="54050" ht="18.75" customHeight="1" thickBot="1"/>
    <row r="54052" ht="18.75" customHeight="1" thickBot="1"/>
    <row r="54054" ht="18.75" customHeight="1" thickBot="1"/>
    <row r="54056" ht="18.75" customHeight="1" thickBot="1"/>
    <row r="54058" ht="18.75" customHeight="1" thickBot="1"/>
    <row r="54060" ht="18.75" customHeight="1" thickBot="1"/>
    <row r="54062" ht="18.75" customHeight="1" thickBot="1"/>
    <row r="54064" ht="18.75" customHeight="1" thickBot="1"/>
    <row r="54066" ht="18.75" customHeight="1" thickBot="1"/>
    <row r="54068" ht="18.75" customHeight="1" thickBot="1"/>
    <row r="54070" ht="18.75" customHeight="1" thickBot="1"/>
    <row r="54072" ht="18.75" customHeight="1" thickBot="1"/>
    <row r="54074" ht="18.75" customHeight="1" thickBot="1"/>
    <row r="54076" ht="18.75" customHeight="1" thickBot="1"/>
    <row r="54078" ht="18.75" customHeight="1" thickBot="1"/>
    <row r="54080" ht="18.75" customHeight="1" thickBot="1"/>
    <row r="54082" ht="18.75" customHeight="1" thickBot="1"/>
    <row r="54084" ht="18.75" customHeight="1" thickBot="1"/>
    <row r="54086" ht="18.75" customHeight="1" thickBot="1"/>
    <row r="54088" ht="18.75" customHeight="1" thickBot="1"/>
    <row r="54090" ht="18.75" customHeight="1" thickBot="1"/>
    <row r="54092" ht="18.75" customHeight="1" thickBot="1"/>
    <row r="54094" ht="18.75" customHeight="1" thickBot="1"/>
    <row r="54096" ht="18.75" customHeight="1" thickBot="1"/>
    <row r="54098" ht="18.75" customHeight="1" thickBot="1"/>
    <row r="54100" ht="18.75" customHeight="1" thickBot="1"/>
    <row r="54102" ht="18.75" customHeight="1" thickBot="1"/>
    <row r="54104" ht="18.75" customHeight="1" thickBot="1"/>
    <row r="54106" ht="18.75" customHeight="1" thickBot="1"/>
    <row r="54108" ht="18.75" customHeight="1" thickBot="1"/>
    <row r="54110" ht="18.75" customHeight="1" thickBot="1"/>
    <row r="54112" ht="18.75" customHeight="1" thickBot="1"/>
    <row r="54114" ht="18.75" customHeight="1" thickBot="1"/>
    <row r="54116" ht="18.75" customHeight="1" thickBot="1"/>
    <row r="54118" ht="18.75" customHeight="1" thickBot="1"/>
    <row r="54120" ht="18.75" customHeight="1" thickBot="1"/>
    <row r="54122" ht="18.75" customHeight="1" thickBot="1"/>
    <row r="54124" ht="18.75" customHeight="1" thickBot="1"/>
    <row r="54126" ht="18.75" customHeight="1" thickBot="1"/>
    <row r="54128" ht="18.75" customHeight="1" thickBot="1"/>
    <row r="54130" ht="18.75" customHeight="1" thickBot="1"/>
    <row r="54132" ht="18.75" customHeight="1" thickBot="1"/>
    <row r="54134" ht="18.75" customHeight="1" thickBot="1"/>
    <row r="54136" ht="18.75" customHeight="1" thickBot="1"/>
    <row r="54138" ht="18.75" customHeight="1" thickBot="1"/>
    <row r="54140" ht="18.75" customHeight="1" thickBot="1"/>
    <row r="54142" ht="18.75" customHeight="1" thickBot="1"/>
    <row r="54144" ht="18.75" customHeight="1" thickBot="1"/>
    <row r="54146" ht="18.75" customHeight="1" thickBot="1"/>
    <row r="54148" ht="18.75" customHeight="1" thickBot="1"/>
    <row r="54150" ht="18.75" customHeight="1" thickBot="1"/>
    <row r="54152" ht="18.75" customHeight="1" thickBot="1"/>
    <row r="54154" ht="18.75" customHeight="1" thickBot="1"/>
    <row r="54156" ht="18.75" customHeight="1" thickBot="1"/>
    <row r="54158" ht="18.75" customHeight="1" thickBot="1"/>
    <row r="54160" ht="18.75" customHeight="1" thickBot="1"/>
    <row r="54162" ht="18.75" customHeight="1" thickBot="1"/>
    <row r="54164" ht="18.75" customHeight="1" thickBot="1"/>
    <row r="54166" ht="18.75" customHeight="1" thickBot="1"/>
    <row r="54168" ht="18.75" customHeight="1" thickBot="1"/>
    <row r="54170" ht="18.75" customHeight="1" thickBot="1"/>
    <row r="54172" ht="18.75" customHeight="1" thickBot="1"/>
    <row r="54174" ht="18.75" customHeight="1" thickBot="1"/>
    <row r="54176" ht="18.75" customHeight="1" thickBot="1"/>
    <row r="54178" ht="18.75" customHeight="1" thickBot="1"/>
    <row r="54180" ht="18.75" customHeight="1" thickBot="1"/>
    <row r="54182" ht="18.75" customHeight="1" thickBot="1"/>
    <row r="54184" ht="18.75" customHeight="1" thickBot="1"/>
    <row r="54186" ht="18.75" customHeight="1" thickBot="1"/>
    <row r="54188" ht="18.75" customHeight="1" thickBot="1"/>
    <row r="54190" ht="18.75" customHeight="1" thickBot="1"/>
    <row r="54192" ht="18.75" customHeight="1" thickBot="1"/>
    <row r="54194" ht="18.75" customHeight="1" thickBot="1"/>
    <row r="54196" ht="18.75" customHeight="1" thickBot="1"/>
    <row r="54198" ht="18.75" customHeight="1" thickBot="1"/>
    <row r="54200" ht="18.75" customHeight="1" thickBot="1"/>
    <row r="54202" ht="18.75" customHeight="1" thickBot="1"/>
    <row r="54204" ht="18.75" customHeight="1" thickBot="1"/>
    <row r="54206" ht="18.75" customHeight="1" thickBot="1"/>
    <row r="54208" ht="18.75" customHeight="1" thickBot="1"/>
    <row r="54210" ht="18.75" customHeight="1" thickBot="1"/>
    <row r="54212" ht="18.75" customHeight="1" thickBot="1"/>
    <row r="54214" ht="18.75" customHeight="1" thickBot="1"/>
    <row r="54216" ht="18.75" customHeight="1" thickBot="1"/>
    <row r="54218" ht="18.75" customHeight="1" thickBot="1"/>
    <row r="54220" ht="18.75" customHeight="1" thickBot="1"/>
    <row r="54222" ht="18.75" customHeight="1" thickBot="1"/>
    <row r="54224" ht="18.75" customHeight="1" thickBot="1"/>
    <row r="54226" ht="18.75" customHeight="1" thickBot="1"/>
    <row r="54228" ht="18.75" customHeight="1" thickBot="1"/>
    <row r="54230" ht="18.75" customHeight="1" thickBot="1"/>
    <row r="54232" ht="18.75" customHeight="1" thickBot="1"/>
    <row r="54234" ht="18.75" customHeight="1" thickBot="1"/>
    <row r="54236" ht="18.75" customHeight="1" thickBot="1"/>
    <row r="54238" ht="18.75" customHeight="1" thickBot="1"/>
    <row r="54240" ht="18.75" customHeight="1" thickBot="1"/>
    <row r="54242" ht="18.75" customHeight="1" thickBot="1"/>
    <row r="54244" ht="18.75" customHeight="1" thickBot="1"/>
    <row r="54246" ht="18.75" customHeight="1" thickBot="1"/>
    <row r="54248" ht="18.75" customHeight="1" thickBot="1"/>
    <row r="54250" ht="18.75" customHeight="1" thickBot="1"/>
    <row r="54252" ht="18.75" customHeight="1" thickBot="1"/>
    <row r="54254" ht="18.75" customHeight="1" thickBot="1"/>
    <row r="54256" ht="18.75" customHeight="1" thickBot="1"/>
    <row r="54258" ht="18.75" customHeight="1" thickBot="1"/>
    <row r="54260" ht="18.75" customHeight="1" thickBot="1"/>
    <row r="54262" ht="18.75" customHeight="1" thickBot="1"/>
    <row r="54264" ht="18.75" customHeight="1" thickBot="1"/>
    <row r="54266" ht="18.75" customHeight="1" thickBot="1"/>
    <row r="54268" ht="18.75" customHeight="1" thickBot="1"/>
    <row r="54270" ht="18.75" customHeight="1" thickBot="1"/>
    <row r="54272" ht="18.75" customHeight="1" thickBot="1"/>
    <row r="54274" ht="18.75" customHeight="1" thickBot="1"/>
    <row r="54276" ht="18.75" customHeight="1" thickBot="1"/>
    <row r="54278" ht="18.75" customHeight="1" thickBot="1"/>
    <row r="54280" ht="18.75" customHeight="1" thickBot="1"/>
    <row r="54282" ht="18.75" customHeight="1" thickBot="1"/>
    <row r="54284" ht="18.75" customHeight="1" thickBot="1"/>
    <row r="54286" ht="18.75" customHeight="1" thickBot="1"/>
    <row r="54288" ht="18.75" customHeight="1" thickBot="1"/>
    <row r="54290" ht="18.75" customHeight="1" thickBot="1"/>
    <row r="54292" ht="18.75" customHeight="1" thickBot="1"/>
    <row r="54294" ht="18.75" customHeight="1" thickBot="1"/>
    <row r="54296" ht="18.75" customHeight="1" thickBot="1"/>
    <row r="54298" ht="18.75" customHeight="1" thickBot="1"/>
    <row r="54300" ht="18.75" customHeight="1" thickBot="1"/>
    <row r="54302" ht="18.75" customHeight="1" thickBot="1"/>
    <row r="54304" ht="18.75" customHeight="1" thickBot="1"/>
    <row r="54306" ht="18.75" customHeight="1" thickBot="1"/>
    <row r="54308" ht="18.75" customHeight="1" thickBot="1"/>
    <row r="54310" ht="18.75" customHeight="1" thickBot="1"/>
    <row r="54312" ht="18.75" customHeight="1" thickBot="1"/>
    <row r="54314" ht="18.75" customHeight="1" thickBot="1"/>
    <row r="54316" ht="18.75" customHeight="1" thickBot="1"/>
    <row r="54318" ht="18.75" customHeight="1" thickBot="1"/>
    <row r="54320" ht="18.75" customHeight="1" thickBot="1"/>
    <row r="54322" ht="18.75" customHeight="1" thickBot="1"/>
    <row r="54324" ht="18.75" customHeight="1" thickBot="1"/>
    <row r="54326" ht="18.75" customHeight="1" thickBot="1"/>
    <row r="54328" ht="18.75" customHeight="1" thickBot="1"/>
    <row r="54330" ht="18.75" customHeight="1" thickBot="1"/>
    <row r="54332" ht="18.75" customHeight="1" thickBot="1"/>
    <row r="54334" ht="18.75" customHeight="1" thickBot="1"/>
    <row r="54336" ht="18.75" customHeight="1" thickBot="1"/>
    <row r="54338" ht="18.75" customHeight="1" thickBot="1"/>
    <row r="54340" ht="18.75" customHeight="1" thickBot="1"/>
    <row r="54342" ht="18.75" customHeight="1" thickBot="1"/>
    <row r="54344" ht="18.75" customHeight="1" thickBot="1"/>
    <row r="54346" ht="18.75" customHeight="1" thickBot="1"/>
    <row r="54348" ht="18.75" customHeight="1" thickBot="1"/>
    <row r="54350" ht="18.75" customHeight="1" thickBot="1"/>
    <row r="54352" ht="18.75" customHeight="1" thickBot="1"/>
    <row r="54354" ht="18.75" customHeight="1" thickBot="1"/>
    <row r="54356" ht="18.75" customHeight="1" thickBot="1"/>
    <row r="54358" ht="18.75" customHeight="1" thickBot="1"/>
    <row r="54360" ht="18.75" customHeight="1" thickBot="1"/>
    <row r="54362" ht="18.75" customHeight="1" thickBot="1"/>
    <row r="54364" ht="18.75" customHeight="1" thickBot="1"/>
    <row r="54366" ht="18.75" customHeight="1" thickBot="1"/>
    <row r="54368" ht="18.75" customHeight="1" thickBot="1"/>
    <row r="54370" ht="18.75" customHeight="1" thickBot="1"/>
    <row r="54372" ht="18.75" customHeight="1" thickBot="1"/>
    <row r="54374" ht="18.75" customHeight="1" thickBot="1"/>
    <row r="54376" ht="18.75" customHeight="1" thickBot="1"/>
    <row r="54378" ht="18.75" customHeight="1" thickBot="1"/>
    <row r="54380" ht="18.75" customHeight="1" thickBot="1"/>
    <row r="54382" ht="18.75" customHeight="1" thickBot="1"/>
    <row r="54384" ht="18.75" customHeight="1" thickBot="1"/>
    <row r="54386" ht="18.75" customHeight="1" thickBot="1"/>
    <row r="54388" ht="18.75" customHeight="1" thickBot="1"/>
    <row r="54390" ht="18.75" customHeight="1" thickBot="1"/>
    <row r="54392" ht="18.75" customHeight="1" thickBot="1"/>
    <row r="54394" ht="18.75" customHeight="1" thickBot="1"/>
    <row r="54396" ht="18.75" customHeight="1" thickBot="1"/>
    <row r="54398" ht="18.75" customHeight="1" thickBot="1"/>
    <row r="54400" ht="18.75" customHeight="1" thickBot="1"/>
    <row r="54402" ht="18.75" customHeight="1" thickBot="1"/>
    <row r="54404" ht="18.75" customHeight="1" thickBot="1"/>
    <row r="54406" ht="18.75" customHeight="1" thickBot="1"/>
    <row r="54408" ht="18.75" customHeight="1" thickBot="1"/>
    <row r="54410" ht="18.75" customHeight="1" thickBot="1"/>
    <row r="54412" ht="18.75" customHeight="1" thickBot="1"/>
    <row r="54414" ht="18.75" customHeight="1" thickBot="1"/>
    <row r="54416" ht="18.75" customHeight="1" thickBot="1"/>
    <row r="54418" ht="18.75" customHeight="1" thickBot="1"/>
    <row r="54420" ht="18.75" customHeight="1" thickBot="1"/>
    <row r="54422" ht="18.75" customHeight="1" thickBot="1"/>
    <row r="54424" ht="18.75" customHeight="1" thickBot="1"/>
    <row r="54426" ht="18.75" customHeight="1" thickBot="1"/>
    <row r="54428" ht="18.75" customHeight="1" thickBot="1"/>
    <row r="54430" ht="18.75" customHeight="1" thickBot="1"/>
    <row r="54432" ht="18.75" customHeight="1" thickBot="1"/>
    <row r="54434" ht="18.75" customHeight="1" thickBot="1"/>
    <row r="54436" ht="18.75" customHeight="1" thickBot="1"/>
    <row r="54438" ht="18.75" customHeight="1" thickBot="1"/>
    <row r="54440" ht="18.75" customHeight="1" thickBot="1"/>
    <row r="54442" ht="18.75" customHeight="1" thickBot="1"/>
    <row r="54444" ht="18.75" customHeight="1" thickBot="1"/>
    <row r="54446" ht="18.75" customHeight="1" thickBot="1"/>
    <row r="54448" ht="18.75" customHeight="1" thickBot="1"/>
    <row r="54450" ht="18.75" customHeight="1" thickBot="1"/>
    <row r="54452" ht="18.75" customHeight="1" thickBot="1"/>
    <row r="54454" ht="18.75" customHeight="1" thickBot="1"/>
    <row r="54456" ht="18.75" customHeight="1" thickBot="1"/>
    <row r="54458" ht="18.75" customHeight="1" thickBot="1"/>
    <row r="54460" ht="18.75" customHeight="1" thickBot="1"/>
    <row r="54462" ht="18.75" customHeight="1" thickBot="1"/>
    <row r="54464" ht="18.75" customHeight="1" thickBot="1"/>
    <row r="54466" ht="18.75" customHeight="1" thickBot="1"/>
    <row r="54468" ht="18.75" customHeight="1" thickBot="1"/>
    <row r="54470" ht="18.75" customHeight="1" thickBot="1"/>
    <row r="54472" ht="18.75" customHeight="1" thickBot="1"/>
    <row r="54474" ht="18.75" customHeight="1" thickBot="1"/>
    <row r="54476" ht="18.75" customHeight="1" thickBot="1"/>
    <row r="54478" ht="18.75" customHeight="1" thickBot="1"/>
    <row r="54480" ht="18.75" customHeight="1" thickBot="1"/>
    <row r="54482" ht="18.75" customHeight="1" thickBot="1"/>
    <row r="54484" ht="18.75" customHeight="1" thickBot="1"/>
    <row r="54486" ht="18.75" customHeight="1" thickBot="1"/>
    <row r="54488" ht="18.75" customHeight="1" thickBot="1"/>
    <row r="54490" ht="18.75" customHeight="1" thickBot="1"/>
    <row r="54492" ht="18.75" customHeight="1" thickBot="1"/>
    <row r="54494" ht="18.75" customHeight="1" thickBot="1"/>
    <row r="54496" ht="18.75" customHeight="1" thickBot="1"/>
    <row r="54498" ht="18.75" customHeight="1" thickBot="1"/>
    <row r="54500" ht="18.75" customHeight="1" thickBot="1"/>
    <row r="54502" ht="18.75" customHeight="1" thickBot="1"/>
    <row r="54504" ht="18.75" customHeight="1" thickBot="1"/>
    <row r="54506" ht="18.75" customHeight="1" thickBot="1"/>
    <row r="54508" ht="18.75" customHeight="1" thickBot="1"/>
    <row r="54510" ht="18.75" customHeight="1" thickBot="1"/>
    <row r="54512" ht="18.75" customHeight="1" thickBot="1"/>
    <row r="54514" ht="18.75" customHeight="1" thickBot="1"/>
    <row r="54516" ht="18.75" customHeight="1" thickBot="1"/>
    <row r="54518" ht="18.75" customHeight="1" thickBot="1"/>
    <row r="54520" ht="18.75" customHeight="1" thickBot="1"/>
    <row r="54522" ht="18.75" customHeight="1" thickBot="1"/>
    <row r="54524" ht="18.75" customHeight="1" thickBot="1"/>
    <row r="54526" ht="18.75" customHeight="1" thickBot="1"/>
    <row r="54528" ht="18.75" customHeight="1" thickBot="1"/>
    <row r="54530" ht="18.75" customHeight="1" thickBot="1"/>
    <row r="54532" ht="18.75" customHeight="1" thickBot="1"/>
    <row r="54534" ht="18.75" customHeight="1" thickBot="1"/>
    <row r="54536" ht="18.75" customHeight="1" thickBot="1"/>
    <row r="54538" ht="18.75" customHeight="1" thickBot="1"/>
    <row r="54540" ht="18.75" customHeight="1" thickBot="1"/>
    <row r="54542" ht="18.75" customHeight="1" thickBot="1"/>
    <row r="54544" ht="18.75" customHeight="1" thickBot="1"/>
    <row r="54546" ht="18.75" customHeight="1" thickBot="1"/>
    <row r="54548" ht="18.75" customHeight="1" thickBot="1"/>
    <row r="54550" ht="18.75" customHeight="1" thickBot="1"/>
    <row r="54552" ht="18.75" customHeight="1" thickBot="1"/>
    <row r="54554" ht="18.75" customHeight="1" thickBot="1"/>
    <row r="54556" ht="18.75" customHeight="1" thickBot="1"/>
    <row r="54558" ht="18.75" customHeight="1" thickBot="1"/>
    <row r="54560" ht="18.75" customHeight="1" thickBot="1"/>
    <row r="54562" ht="18.75" customHeight="1" thickBot="1"/>
    <row r="54564" ht="18.75" customHeight="1" thickBot="1"/>
    <row r="54566" ht="18.75" customHeight="1" thickBot="1"/>
    <row r="54568" ht="18.75" customHeight="1" thickBot="1"/>
    <row r="54570" ht="18.75" customHeight="1" thickBot="1"/>
    <row r="54572" ht="18.75" customHeight="1" thickBot="1"/>
    <row r="54574" ht="18.75" customHeight="1" thickBot="1"/>
    <row r="54576" ht="18.75" customHeight="1" thickBot="1"/>
    <row r="54578" ht="18.75" customHeight="1" thickBot="1"/>
    <row r="54580" ht="18.75" customHeight="1" thickBot="1"/>
    <row r="54582" ht="18.75" customHeight="1" thickBot="1"/>
    <row r="54584" ht="18.75" customHeight="1" thickBot="1"/>
    <row r="54586" ht="18.75" customHeight="1" thickBot="1"/>
    <row r="54588" ht="18.75" customHeight="1" thickBot="1"/>
    <row r="54590" ht="18.75" customHeight="1" thickBot="1"/>
    <row r="54592" ht="18.75" customHeight="1" thickBot="1"/>
    <row r="54594" ht="18.75" customHeight="1" thickBot="1"/>
    <row r="54596" ht="18.75" customHeight="1" thickBot="1"/>
    <row r="54598" ht="18.75" customHeight="1" thickBot="1"/>
    <row r="54600" ht="18.75" customHeight="1" thickBot="1"/>
    <row r="54602" ht="18.75" customHeight="1" thickBot="1"/>
    <row r="54604" ht="18.75" customHeight="1" thickBot="1"/>
    <row r="54606" ht="18.75" customHeight="1" thickBot="1"/>
    <row r="54608" ht="18.75" customHeight="1" thickBot="1"/>
    <row r="54610" ht="18.75" customHeight="1" thickBot="1"/>
    <row r="54612" ht="18.75" customHeight="1" thickBot="1"/>
    <row r="54614" ht="18.75" customHeight="1" thickBot="1"/>
    <row r="54616" ht="18.75" customHeight="1" thickBot="1"/>
    <row r="54618" ht="18.75" customHeight="1" thickBot="1"/>
    <row r="54620" ht="18.75" customHeight="1" thickBot="1"/>
    <row r="54622" ht="18.75" customHeight="1" thickBot="1"/>
    <row r="54624" ht="18.75" customHeight="1" thickBot="1"/>
    <row r="54626" ht="18.75" customHeight="1" thickBot="1"/>
    <row r="54628" ht="18.75" customHeight="1" thickBot="1"/>
    <row r="54630" ht="18.75" customHeight="1" thickBot="1"/>
    <row r="54632" ht="18.75" customHeight="1" thickBot="1"/>
    <row r="54634" ht="18.75" customHeight="1" thickBot="1"/>
    <row r="54636" ht="18.75" customHeight="1" thickBot="1"/>
    <row r="54638" ht="18.75" customHeight="1" thickBot="1"/>
    <row r="54640" ht="18.75" customHeight="1" thickBot="1"/>
    <row r="54642" ht="18.75" customHeight="1" thickBot="1"/>
    <row r="54644" ht="18.75" customHeight="1" thickBot="1"/>
    <row r="54646" ht="18.75" customHeight="1" thickBot="1"/>
    <row r="54648" ht="18.75" customHeight="1" thickBot="1"/>
    <row r="54650" ht="18.75" customHeight="1" thickBot="1"/>
    <row r="54652" ht="18.75" customHeight="1" thickBot="1"/>
    <row r="54654" ht="18.75" customHeight="1" thickBot="1"/>
    <row r="54656" ht="18.75" customHeight="1" thickBot="1"/>
    <row r="54658" ht="18.75" customHeight="1" thickBot="1"/>
    <row r="54660" ht="18.75" customHeight="1" thickBot="1"/>
    <row r="54662" ht="18.75" customHeight="1" thickBot="1"/>
    <row r="54664" ht="18.75" customHeight="1" thickBot="1"/>
    <row r="54666" ht="18.75" customHeight="1" thickBot="1"/>
    <row r="54668" ht="18.75" customHeight="1" thickBot="1"/>
    <row r="54670" ht="18.75" customHeight="1" thickBot="1"/>
    <row r="54672" ht="18.75" customHeight="1" thickBot="1"/>
    <row r="54674" ht="18.75" customHeight="1" thickBot="1"/>
    <row r="54676" ht="18.75" customHeight="1" thickBot="1"/>
    <row r="54678" ht="18.75" customHeight="1" thickBot="1"/>
    <row r="54680" ht="18.75" customHeight="1" thickBot="1"/>
    <row r="54682" ht="18.75" customHeight="1" thickBot="1"/>
    <row r="54684" ht="18.75" customHeight="1" thickBot="1"/>
    <row r="54686" ht="18.75" customHeight="1" thickBot="1"/>
    <row r="54688" ht="18.75" customHeight="1" thickBot="1"/>
    <row r="54690" ht="18.75" customHeight="1" thickBot="1"/>
    <row r="54692" ht="18.75" customHeight="1" thickBot="1"/>
    <row r="54694" ht="18.75" customHeight="1" thickBot="1"/>
    <row r="54696" ht="18.75" customHeight="1" thickBot="1"/>
    <row r="54698" ht="18.75" customHeight="1" thickBot="1"/>
    <row r="54700" ht="18.75" customHeight="1" thickBot="1"/>
    <row r="54702" ht="18.75" customHeight="1" thickBot="1"/>
    <row r="54704" ht="18.75" customHeight="1" thickBot="1"/>
    <row r="54706" ht="18.75" customHeight="1" thickBot="1"/>
    <row r="54708" ht="18.75" customHeight="1" thickBot="1"/>
    <row r="54710" ht="18.75" customHeight="1" thickBot="1"/>
    <row r="54712" ht="18.75" customHeight="1" thickBot="1"/>
    <row r="54714" ht="18.75" customHeight="1" thickBot="1"/>
    <row r="54716" ht="18.75" customHeight="1" thickBot="1"/>
    <row r="54718" ht="18.75" customHeight="1" thickBot="1"/>
    <row r="54720" ht="18.75" customHeight="1" thickBot="1"/>
    <row r="54722" ht="18.75" customHeight="1" thickBot="1"/>
    <row r="54724" ht="18.75" customHeight="1" thickBot="1"/>
    <row r="54726" ht="18.75" customHeight="1" thickBot="1"/>
    <row r="54728" ht="18.75" customHeight="1" thickBot="1"/>
    <row r="54730" ht="18.75" customHeight="1" thickBot="1"/>
    <row r="54732" ht="18.75" customHeight="1" thickBot="1"/>
    <row r="54734" ht="18.75" customHeight="1" thickBot="1"/>
    <row r="54736" ht="18.75" customHeight="1" thickBot="1"/>
    <row r="54738" ht="18.75" customHeight="1" thickBot="1"/>
    <row r="54740" ht="18.75" customHeight="1" thickBot="1"/>
    <row r="54742" ht="18.75" customHeight="1" thickBot="1"/>
    <row r="54744" ht="18.75" customHeight="1" thickBot="1"/>
    <row r="54746" ht="18.75" customHeight="1" thickBot="1"/>
    <row r="54748" ht="18.75" customHeight="1" thickBot="1"/>
    <row r="54750" ht="18.75" customHeight="1" thickBot="1"/>
    <row r="54752" ht="18.75" customHeight="1" thickBot="1"/>
    <row r="54754" ht="18.75" customHeight="1" thickBot="1"/>
    <row r="54756" ht="18.75" customHeight="1" thickBot="1"/>
    <row r="54758" ht="18.75" customHeight="1" thickBot="1"/>
    <row r="54760" ht="18.75" customHeight="1" thickBot="1"/>
    <row r="54762" ht="18.75" customHeight="1" thickBot="1"/>
    <row r="54764" ht="18.75" customHeight="1" thickBot="1"/>
    <row r="54766" ht="18.75" customHeight="1" thickBot="1"/>
    <row r="54768" ht="18.75" customHeight="1" thickBot="1"/>
    <row r="54770" ht="18.75" customHeight="1" thickBot="1"/>
    <row r="54772" ht="18.75" customHeight="1" thickBot="1"/>
    <row r="54774" ht="18.75" customHeight="1" thickBot="1"/>
    <row r="54776" ht="18.75" customHeight="1" thickBot="1"/>
    <row r="54778" ht="18.75" customHeight="1" thickBot="1"/>
    <row r="54780" ht="18.75" customHeight="1" thickBot="1"/>
    <row r="54782" ht="18.75" customHeight="1" thickBot="1"/>
    <row r="54784" ht="18.75" customHeight="1" thickBot="1"/>
    <row r="54786" ht="18.75" customHeight="1" thickBot="1"/>
    <row r="54788" ht="18.75" customHeight="1" thickBot="1"/>
    <row r="54790" ht="18.75" customHeight="1" thickBot="1"/>
    <row r="54792" ht="18.75" customHeight="1" thickBot="1"/>
    <row r="54794" ht="18.75" customHeight="1" thickBot="1"/>
    <row r="54796" ht="18.75" customHeight="1" thickBot="1"/>
    <row r="54798" ht="18.75" customHeight="1" thickBot="1"/>
    <row r="54800" ht="18.75" customHeight="1" thickBot="1"/>
    <row r="54802" ht="18.75" customHeight="1" thickBot="1"/>
    <row r="54804" ht="18.75" customHeight="1" thickBot="1"/>
    <row r="54806" ht="18.75" customHeight="1" thickBot="1"/>
    <row r="54808" ht="18.75" customHeight="1" thickBot="1"/>
    <row r="54810" ht="18.75" customHeight="1" thickBot="1"/>
    <row r="54812" ht="18.75" customHeight="1" thickBot="1"/>
    <row r="54814" ht="18.75" customHeight="1" thickBot="1"/>
    <row r="54816" ht="18.75" customHeight="1" thickBot="1"/>
    <row r="54818" ht="18.75" customHeight="1" thickBot="1"/>
    <row r="54820" ht="18.75" customHeight="1" thickBot="1"/>
    <row r="54822" ht="18.75" customHeight="1" thickBot="1"/>
    <row r="54824" ht="18.75" customHeight="1" thickBot="1"/>
    <row r="54826" ht="18.75" customHeight="1" thickBot="1"/>
    <row r="54828" ht="18.75" customHeight="1" thickBot="1"/>
    <row r="54830" ht="18.75" customHeight="1" thickBot="1"/>
    <row r="54832" ht="18.75" customHeight="1" thickBot="1"/>
    <row r="54834" ht="18.75" customHeight="1" thickBot="1"/>
    <row r="54836" ht="18.75" customHeight="1" thickBot="1"/>
    <row r="54838" ht="18.75" customHeight="1" thickBot="1"/>
    <row r="54840" ht="18.75" customHeight="1" thickBot="1"/>
    <row r="54842" ht="18.75" customHeight="1" thickBot="1"/>
    <row r="54844" ht="18.75" customHeight="1" thickBot="1"/>
    <row r="54846" ht="18.75" customHeight="1" thickBot="1"/>
    <row r="54848" ht="18.75" customHeight="1" thickBot="1"/>
    <row r="54850" ht="18.75" customHeight="1" thickBot="1"/>
    <row r="54852" ht="18.75" customHeight="1" thickBot="1"/>
    <row r="54854" ht="18.75" customHeight="1" thickBot="1"/>
    <row r="54856" ht="18.75" customHeight="1" thickBot="1"/>
    <row r="54858" ht="18.75" customHeight="1" thickBot="1"/>
    <row r="54860" ht="18.75" customHeight="1" thickBot="1"/>
    <row r="54862" ht="18.75" customHeight="1" thickBot="1"/>
    <row r="54864" ht="18.75" customHeight="1" thickBot="1"/>
    <row r="54866" ht="18.75" customHeight="1" thickBot="1"/>
    <row r="54868" ht="18.75" customHeight="1" thickBot="1"/>
    <row r="54870" ht="18.75" customHeight="1" thickBot="1"/>
    <row r="54872" ht="18.75" customHeight="1" thickBot="1"/>
    <row r="54874" ht="18.75" customHeight="1" thickBot="1"/>
    <row r="54876" ht="18.75" customHeight="1" thickBot="1"/>
    <row r="54878" ht="18.75" customHeight="1" thickBot="1"/>
    <row r="54880" ht="18.75" customHeight="1" thickBot="1"/>
    <row r="54882" ht="18.75" customHeight="1" thickBot="1"/>
    <row r="54884" ht="18.75" customHeight="1" thickBot="1"/>
    <row r="54886" ht="18.75" customHeight="1" thickBot="1"/>
    <row r="54888" ht="18.75" customHeight="1" thickBot="1"/>
    <row r="54890" ht="18.75" customHeight="1" thickBot="1"/>
    <row r="54892" ht="18.75" customHeight="1" thickBot="1"/>
    <row r="54894" ht="18.75" customHeight="1" thickBot="1"/>
    <row r="54896" ht="18.75" customHeight="1" thickBot="1"/>
    <row r="54898" ht="18.75" customHeight="1" thickBot="1"/>
    <row r="54900" ht="18.75" customHeight="1" thickBot="1"/>
    <row r="54902" ht="18.75" customHeight="1" thickBot="1"/>
    <row r="54904" ht="18.75" customHeight="1" thickBot="1"/>
    <row r="54906" ht="18.75" customHeight="1" thickBot="1"/>
    <row r="54908" ht="18.75" customHeight="1" thickBot="1"/>
    <row r="54910" ht="18.75" customHeight="1" thickBot="1"/>
    <row r="54912" ht="18.75" customHeight="1" thickBot="1"/>
    <row r="54914" ht="18.75" customHeight="1" thickBot="1"/>
    <row r="54916" ht="18.75" customHeight="1" thickBot="1"/>
    <row r="54918" ht="18.75" customHeight="1" thickBot="1"/>
    <row r="54920" ht="18.75" customHeight="1" thickBot="1"/>
    <row r="54922" ht="18.75" customHeight="1" thickBot="1"/>
    <row r="54924" ht="18.75" customHeight="1" thickBot="1"/>
    <row r="54926" ht="18.75" customHeight="1" thickBot="1"/>
    <row r="54928" ht="18.75" customHeight="1" thickBot="1"/>
    <row r="54930" ht="18.75" customHeight="1" thickBot="1"/>
    <row r="54932" ht="18.75" customHeight="1" thickBot="1"/>
    <row r="54934" ht="18.75" customHeight="1" thickBot="1"/>
    <row r="54936" ht="18.75" customHeight="1" thickBot="1"/>
    <row r="54938" ht="18.75" customHeight="1" thickBot="1"/>
    <row r="54940" ht="18.75" customHeight="1" thickBot="1"/>
    <row r="54942" ht="18.75" customHeight="1" thickBot="1"/>
    <row r="54944" ht="18.75" customHeight="1" thickBot="1"/>
    <row r="54946" ht="18.75" customHeight="1" thickBot="1"/>
    <row r="54948" ht="18.75" customHeight="1" thickBot="1"/>
    <row r="54950" ht="18.75" customHeight="1" thickBot="1"/>
    <row r="54952" ht="18.75" customHeight="1" thickBot="1"/>
    <row r="54954" ht="18.75" customHeight="1" thickBot="1"/>
    <row r="54956" ht="18.75" customHeight="1" thickBot="1"/>
    <row r="54958" ht="18.75" customHeight="1" thickBot="1"/>
    <row r="54960" ht="18.75" customHeight="1" thickBot="1"/>
    <row r="54962" ht="18.75" customHeight="1" thickBot="1"/>
    <row r="54964" ht="18.75" customHeight="1" thickBot="1"/>
    <row r="54966" ht="18.75" customHeight="1" thickBot="1"/>
    <row r="54968" ht="18.75" customHeight="1" thickBot="1"/>
    <row r="54970" ht="18.75" customHeight="1" thickBot="1"/>
    <row r="54972" ht="18.75" customHeight="1" thickBot="1"/>
    <row r="54974" ht="18.75" customHeight="1" thickBot="1"/>
    <row r="54976" ht="18.75" customHeight="1" thickBot="1"/>
    <row r="54978" ht="18.75" customHeight="1" thickBot="1"/>
    <row r="54980" ht="18.75" customHeight="1" thickBot="1"/>
    <row r="54982" ht="18.75" customHeight="1" thickBot="1"/>
    <row r="54984" ht="18.75" customHeight="1" thickBot="1"/>
    <row r="54986" ht="18.75" customHeight="1" thickBot="1"/>
    <row r="54988" ht="18.75" customHeight="1" thickBot="1"/>
    <row r="54990" ht="18.75" customHeight="1" thickBot="1"/>
    <row r="54992" ht="18.75" customHeight="1" thickBot="1"/>
    <row r="54994" ht="18.75" customHeight="1" thickBot="1"/>
    <row r="54996" ht="18.75" customHeight="1" thickBot="1"/>
    <row r="54998" ht="18.75" customHeight="1" thickBot="1"/>
    <row r="55000" ht="18.75" customHeight="1" thickBot="1"/>
    <row r="55002" ht="18.75" customHeight="1" thickBot="1"/>
    <row r="55004" ht="18.75" customHeight="1" thickBot="1"/>
    <row r="55006" ht="18.75" customHeight="1" thickBot="1"/>
    <row r="55008" ht="18.75" customHeight="1" thickBot="1"/>
    <row r="55010" ht="18.75" customHeight="1" thickBot="1"/>
    <row r="55012" ht="18.75" customHeight="1" thickBot="1"/>
    <row r="55014" ht="18.75" customHeight="1" thickBot="1"/>
    <row r="55016" ht="18.75" customHeight="1" thickBot="1"/>
    <row r="55018" ht="18.75" customHeight="1" thickBot="1"/>
    <row r="55020" ht="18.75" customHeight="1" thickBot="1"/>
    <row r="55022" ht="18.75" customHeight="1" thickBot="1"/>
    <row r="55024" ht="18.75" customHeight="1" thickBot="1"/>
    <row r="55026" ht="18.75" customHeight="1" thickBot="1"/>
    <row r="55028" ht="18.75" customHeight="1" thickBot="1"/>
    <row r="55030" ht="18.75" customHeight="1" thickBot="1"/>
    <row r="55032" ht="18.75" customHeight="1" thickBot="1"/>
    <row r="55034" ht="18.75" customHeight="1" thickBot="1"/>
    <row r="55036" ht="18.75" customHeight="1" thickBot="1"/>
    <row r="55038" ht="18.75" customHeight="1" thickBot="1"/>
    <row r="55040" ht="18.75" customHeight="1" thickBot="1"/>
    <row r="55042" ht="18.75" customHeight="1" thickBot="1"/>
    <row r="55044" ht="18.75" customHeight="1" thickBot="1"/>
    <row r="55046" ht="18.75" customHeight="1" thickBot="1"/>
    <row r="55048" ht="18.75" customHeight="1" thickBot="1"/>
    <row r="55050" ht="18.75" customHeight="1" thickBot="1"/>
    <row r="55052" ht="18.75" customHeight="1" thickBot="1"/>
    <row r="55054" ht="18.75" customHeight="1" thickBot="1"/>
    <row r="55056" ht="18.75" customHeight="1" thickBot="1"/>
    <row r="55058" ht="18.75" customHeight="1" thickBot="1"/>
    <row r="55060" ht="18.75" customHeight="1" thickBot="1"/>
    <row r="55062" ht="18.75" customHeight="1" thickBot="1"/>
    <row r="55064" ht="18.75" customHeight="1" thickBot="1"/>
    <row r="55066" ht="18.75" customHeight="1" thickBot="1"/>
    <row r="55068" ht="18.75" customHeight="1" thickBot="1"/>
    <row r="55070" ht="18.75" customHeight="1" thickBot="1"/>
    <row r="55072" ht="18.75" customHeight="1" thickBot="1"/>
    <row r="55074" ht="18.75" customHeight="1" thickBot="1"/>
    <row r="55076" ht="18.75" customHeight="1" thickBot="1"/>
    <row r="55078" ht="18.75" customHeight="1" thickBot="1"/>
    <row r="55080" ht="18.75" customHeight="1" thickBot="1"/>
    <row r="55082" ht="18.75" customHeight="1" thickBot="1"/>
    <row r="55084" ht="18.75" customHeight="1" thickBot="1"/>
    <row r="55086" ht="18.75" customHeight="1" thickBot="1"/>
    <row r="55088" ht="18.75" customHeight="1" thickBot="1"/>
    <row r="55090" ht="18.75" customHeight="1" thickBot="1"/>
    <row r="55092" ht="18.75" customHeight="1" thickBot="1"/>
    <row r="55094" ht="18.75" customHeight="1" thickBot="1"/>
    <row r="55096" ht="18.75" customHeight="1" thickBot="1"/>
    <row r="55098" ht="18.75" customHeight="1" thickBot="1"/>
    <row r="55100" ht="18.75" customHeight="1" thickBot="1"/>
    <row r="55102" ht="18.75" customHeight="1" thickBot="1"/>
    <row r="55104" ht="18.75" customHeight="1" thickBot="1"/>
    <row r="55106" ht="18.75" customHeight="1" thickBot="1"/>
    <row r="55108" ht="18.75" customHeight="1" thickBot="1"/>
    <row r="55110" ht="18.75" customHeight="1" thickBot="1"/>
    <row r="55112" ht="18.75" customHeight="1" thickBot="1"/>
    <row r="55114" ht="18.75" customHeight="1" thickBot="1"/>
    <row r="55116" ht="18.75" customHeight="1" thickBot="1"/>
    <row r="55118" ht="18.75" customHeight="1" thickBot="1"/>
    <row r="55120" ht="18.75" customHeight="1" thickBot="1"/>
    <row r="55122" ht="18.75" customHeight="1" thickBot="1"/>
    <row r="55124" ht="18.75" customHeight="1" thickBot="1"/>
    <row r="55126" ht="18.75" customHeight="1" thickBot="1"/>
    <row r="55128" ht="18.75" customHeight="1" thickBot="1"/>
    <row r="55130" ht="18.75" customHeight="1" thickBot="1"/>
    <row r="55132" ht="18.75" customHeight="1" thickBot="1"/>
    <row r="55134" ht="18.75" customHeight="1" thickBot="1"/>
    <row r="55136" ht="18.75" customHeight="1" thickBot="1"/>
    <row r="55138" ht="18.75" customHeight="1" thickBot="1"/>
    <row r="55140" ht="18.75" customHeight="1" thickBot="1"/>
    <row r="55142" ht="18.75" customHeight="1" thickBot="1"/>
    <row r="55144" ht="18.75" customHeight="1" thickBot="1"/>
    <row r="55146" ht="18.75" customHeight="1" thickBot="1"/>
    <row r="55148" ht="18.75" customHeight="1" thickBot="1"/>
    <row r="55150" ht="18.75" customHeight="1" thickBot="1"/>
    <row r="55152" ht="18.75" customHeight="1" thickBot="1"/>
    <row r="55154" ht="18.75" customHeight="1" thickBot="1"/>
    <row r="55156" ht="18.75" customHeight="1" thickBot="1"/>
    <row r="55158" ht="18.75" customHeight="1" thickBot="1"/>
    <row r="55160" ht="18.75" customHeight="1" thickBot="1"/>
    <row r="55162" ht="18.75" customHeight="1" thickBot="1"/>
    <row r="55164" ht="18.75" customHeight="1" thickBot="1"/>
    <row r="55166" ht="18.75" customHeight="1" thickBot="1"/>
    <row r="55168" ht="18.75" customHeight="1" thickBot="1"/>
    <row r="55170" ht="18.75" customHeight="1" thickBot="1"/>
    <row r="55172" ht="18.75" customHeight="1" thickBot="1"/>
    <row r="55174" ht="18.75" customHeight="1" thickBot="1"/>
    <row r="55176" ht="18.75" customHeight="1" thickBot="1"/>
    <row r="55178" ht="18.75" customHeight="1" thickBot="1"/>
    <row r="55180" ht="18.75" customHeight="1" thickBot="1"/>
    <row r="55182" ht="18.75" customHeight="1" thickBot="1"/>
    <row r="55184" ht="18.75" customHeight="1" thickBot="1"/>
    <row r="55186" ht="18.75" customHeight="1" thickBot="1"/>
    <row r="55188" ht="18.75" customHeight="1" thickBot="1"/>
    <row r="55190" ht="18.75" customHeight="1" thickBot="1"/>
    <row r="55192" ht="18.75" customHeight="1" thickBot="1"/>
    <row r="55194" ht="18.75" customHeight="1" thickBot="1"/>
    <row r="55196" ht="18.75" customHeight="1" thickBot="1"/>
    <row r="55198" ht="18.75" customHeight="1" thickBot="1"/>
    <row r="55200" ht="18.75" customHeight="1" thickBot="1"/>
    <row r="55202" ht="18.75" customHeight="1" thickBot="1"/>
    <row r="55204" ht="18.75" customHeight="1" thickBot="1"/>
    <row r="55206" ht="18.75" customHeight="1" thickBot="1"/>
    <row r="55208" ht="18.75" customHeight="1" thickBot="1"/>
    <row r="55210" ht="18.75" customHeight="1" thickBot="1"/>
    <row r="55212" ht="18.75" customHeight="1" thickBot="1"/>
    <row r="55214" ht="18.75" customHeight="1" thickBot="1"/>
    <row r="55216" ht="18.75" customHeight="1" thickBot="1"/>
    <row r="55218" ht="18.75" customHeight="1" thickBot="1"/>
    <row r="55220" ht="18.75" customHeight="1" thickBot="1"/>
    <row r="55222" ht="18.75" customHeight="1" thickBot="1"/>
    <row r="55224" ht="18.75" customHeight="1" thickBot="1"/>
    <row r="55226" ht="18.75" customHeight="1" thickBot="1"/>
    <row r="55228" ht="18.75" customHeight="1" thickBot="1"/>
    <row r="55230" ht="18.75" customHeight="1" thickBot="1"/>
    <row r="55232" ht="18.75" customHeight="1" thickBot="1"/>
    <row r="55234" ht="18.75" customHeight="1" thickBot="1"/>
    <row r="55236" ht="18.75" customHeight="1" thickBot="1"/>
    <row r="55238" ht="18.75" customHeight="1" thickBot="1"/>
    <row r="55240" ht="18.75" customHeight="1" thickBot="1"/>
    <row r="55242" ht="18.75" customHeight="1" thickBot="1"/>
    <row r="55244" ht="18.75" customHeight="1" thickBot="1"/>
    <row r="55246" ht="18.75" customHeight="1" thickBot="1"/>
    <row r="55248" ht="18.75" customHeight="1" thickBot="1"/>
    <row r="55250" ht="18.75" customHeight="1" thickBot="1"/>
    <row r="55252" ht="18.75" customHeight="1" thickBot="1"/>
    <row r="55254" ht="18.75" customHeight="1" thickBot="1"/>
    <row r="55256" ht="18.75" customHeight="1" thickBot="1"/>
    <row r="55258" ht="18.75" customHeight="1" thickBot="1"/>
    <row r="55260" ht="18.75" customHeight="1" thickBot="1"/>
    <row r="55262" ht="18.75" customHeight="1" thickBot="1"/>
    <row r="55264" ht="18.75" customHeight="1" thickBot="1"/>
    <row r="55266" ht="18.75" customHeight="1" thickBot="1"/>
    <row r="55268" ht="18.75" customHeight="1" thickBot="1"/>
    <row r="55270" ht="18.75" customHeight="1" thickBot="1"/>
    <row r="55272" ht="18.75" customHeight="1" thickBot="1"/>
    <row r="55274" ht="18.75" customHeight="1" thickBot="1"/>
    <row r="55276" ht="18.75" customHeight="1" thickBot="1"/>
    <row r="55278" ht="18.75" customHeight="1" thickBot="1"/>
    <row r="55280" ht="18.75" customHeight="1" thickBot="1"/>
    <row r="55282" ht="18.75" customHeight="1" thickBot="1"/>
    <row r="55284" ht="18.75" customHeight="1" thickBot="1"/>
    <row r="55286" ht="18.75" customHeight="1" thickBot="1"/>
    <row r="55288" ht="18.75" customHeight="1" thickBot="1"/>
    <row r="55290" ht="18.75" customHeight="1" thickBot="1"/>
    <row r="55292" ht="18.75" customHeight="1" thickBot="1"/>
    <row r="55294" ht="18.75" customHeight="1" thickBot="1"/>
    <row r="55296" ht="18.75" customHeight="1" thickBot="1"/>
    <row r="55298" ht="18.75" customHeight="1" thickBot="1"/>
    <row r="55300" ht="18.75" customHeight="1" thickBot="1"/>
    <row r="55302" ht="18.75" customHeight="1" thickBot="1"/>
    <row r="55304" ht="18.75" customHeight="1" thickBot="1"/>
    <row r="55306" ht="18.75" customHeight="1" thickBot="1"/>
    <row r="55308" ht="18.75" customHeight="1" thickBot="1"/>
    <row r="55310" ht="18.75" customHeight="1" thickBot="1"/>
    <row r="55312" ht="18.75" customHeight="1" thickBot="1"/>
    <row r="55314" ht="18.75" customHeight="1" thickBot="1"/>
    <row r="55316" ht="18.75" customHeight="1" thickBot="1"/>
    <row r="55318" ht="18.75" customHeight="1" thickBot="1"/>
    <row r="55320" ht="18.75" customHeight="1" thickBot="1"/>
    <row r="55322" ht="18.75" customHeight="1" thickBot="1"/>
    <row r="55324" ht="18.75" customHeight="1" thickBot="1"/>
    <row r="55326" ht="18.75" customHeight="1" thickBot="1"/>
    <row r="55328" ht="18.75" customHeight="1" thickBot="1"/>
    <row r="55330" ht="18.75" customHeight="1" thickBot="1"/>
    <row r="55332" ht="18.75" customHeight="1" thickBot="1"/>
    <row r="55334" ht="18.75" customHeight="1" thickBot="1"/>
    <row r="55336" ht="18.75" customHeight="1" thickBot="1"/>
    <row r="55338" ht="18.75" customHeight="1" thickBot="1"/>
    <row r="55340" ht="18.75" customHeight="1" thickBot="1"/>
    <row r="55342" ht="18.75" customHeight="1" thickBot="1"/>
    <row r="55344" ht="18.75" customHeight="1" thickBot="1"/>
    <row r="55346" ht="18.75" customHeight="1" thickBot="1"/>
    <row r="55348" ht="18.75" customHeight="1" thickBot="1"/>
    <row r="55350" ht="18.75" customHeight="1" thickBot="1"/>
    <row r="55352" ht="18.75" customHeight="1" thickBot="1"/>
    <row r="55354" ht="18.75" customHeight="1" thickBot="1"/>
    <row r="55356" ht="18.75" customHeight="1" thickBot="1"/>
    <row r="55358" ht="18.75" customHeight="1" thickBot="1"/>
    <row r="55360" ht="18.75" customHeight="1" thickBot="1"/>
    <row r="55362" ht="18.75" customHeight="1" thickBot="1"/>
    <row r="55364" ht="18.75" customHeight="1" thickBot="1"/>
    <row r="55366" ht="18.75" customHeight="1" thickBot="1"/>
    <row r="55368" ht="18.75" customHeight="1" thickBot="1"/>
    <row r="55370" ht="18.75" customHeight="1" thickBot="1"/>
    <row r="55372" ht="18.75" customHeight="1" thickBot="1"/>
    <row r="55374" ht="18.75" customHeight="1" thickBot="1"/>
    <row r="55376" ht="18.75" customHeight="1" thickBot="1"/>
    <row r="55378" ht="18.75" customHeight="1" thickBot="1"/>
    <row r="55380" ht="18.75" customHeight="1" thickBot="1"/>
    <row r="55382" ht="18.75" customHeight="1" thickBot="1"/>
    <row r="55384" ht="18.75" customHeight="1" thickBot="1"/>
    <row r="55386" ht="18.75" customHeight="1" thickBot="1"/>
    <row r="55388" ht="18.75" customHeight="1" thickBot="1"/>
    <row r="55390" ht="18.75" customHeight="1" thickBot="1"/>
    <row r="55392" ht="18.75" customHeight="1" thickBot="1"/>
    <row r="55394" ht="18.75" customHeight="1" thickBot="1"/>
    <row r="55396" ht="18.75" customHeight="1" thickBot="1"/>
    <row r="55398" ht="18.75" customHeight="1" thickBot="1"/>
    <row r="55400" ht="18.75" customHeight="1" thickBot="1"/>
    <row r="55402" ht="18.75" customHeight="1" thickBot="1"/>
    <row r="55404" ht="18.75" customHeight="1" thickBot="1"/>
    <row r="55406" ht="18.75" customHeight="1" thickBot="1"/>
    <row r="55408" ht="18.75" customHeight="1" thickBot="1"/>
    <row r="55410" ht="18.75" customHeight="1" thickBot="1"/>
    <row r="55412" ht="18.75" customHeight="1" thickBot="1"/>
    <row r="55414" ht="18.75" customHeight="1" thickBot="1"/>
    <row r="55416" ht="18.75" customHeight="1" thickBot="1"/>
    <row r="55418" ht="18.75" customHeight="1" thickBot="1"/>
    <row r="55420" ht="18.75" customHeight="1" thickBot="1"/>
    <row r="55422" ht="18.75" customHeight="1" thickBot="1"/>
    <row r="55424" ht="18.75" customHeight="1" thickBot="1"/>
    <row r="55426" ht="18.75" customHeight="1" thickBot="1"/>
    <row r="55428" ht="18.75" customHeight="1" thickBot="1"/>
    <row r="55430" ht="18.75" customHeight="1" thickBot="1"/>
    <row r="55432" ht="18.75" customHeight="1" thickBot="1"/>
    <row r="55434" ht="18.75" customHeight="1" thickBot="1"/>
    <row r="55436" ht="18.75" customHeight="1" thickBot="1"/>
    <row r="55438" ht="18.75" customHeight="1" thickBot="1"/>
    <row r="55440" ht="18.75" customHeight="1" thickBot="1"/>
    <row r="55442" ht="18.75" customHeight="1" thickBot="1"/>
    <row r="55444" ht="18.75" customHeight="1" thickBot="1"/>
    <row r="55446" ht="18.75" customHeight="1" thickBot="1"/>
    <row r="55448" ht="18.75" customHeight="1" thickBot="1"/>
    <row r="55450" ht="18.75" customHeight="1" thickBot="1"/>
    <row r="55452" ht="18.75" customHeight="1" thickBot="1"/>
    <row r="55454" ht="18.75" customHeight="1" thickBot="1"/>
    <row r="55456" ht="18.75" customHeight="1" thickBot="1"/>
    <row r="55458" ht="18.75" customHeight="1" thickBot="1"/>
    <row r="55460" ht="18.75" customHeight="1" thickBot="1"/>
    <row r="55462" ht="18.75" customHeight="1" thickBot="1"/>
    <row r="55464" ht="18.75" customHeight="1" thickBot="1"/>
    <row r="55466" ht="18.75" customHeight="1" thickBot="1"/>
    <row r="55468" ht="18.75" customHeight="1" thickBot="1"/>
    <row r="55470" ht="18.75" customHeight="1" thickBot="1"/>
    <row r="55472" ht="18.75" customHeight="1" thickBot="1"/>
    <row r="55474" ht="18.75" customHeight="1" thickBot="1"/>
    <row r="55476" ht="18.75" customHeight="1" thickBot="1"/>
    <row r="55478" ht="18.75" customHeight="1" thickBot="1"/>
    <row r="55480" ht="18.75" customHeight="1" thickBot="1"/>
    <row r="55482" ht="18.75" customHeight="1" thickBot="1"/>
    <row r="55484" ht="18.75" customHeight="1" thickBot="1"/>
    <row r="55486" ht="18.75" customHeight="1" thickBot="1"/>
    <row r="55488" ht="18.75" customHeight="1" thickBot="1"/>
    <row r="55490" ht="18.75" customHeight="1" thickBot="1"/>
    <row r="55492" ht="18.75" customHeight="1" thickBot="1"/>
    <row r="55494" ht="18.75" customHeight="1" thickBot="1"/>
    <row r="55496" ht="18.75" customHeight="1" thickBot="1"/>
    <row r="55498" ht="18.75" customHeight="1" thickBot="1"/>
    <row r="55500" ht="18.75" customHeight="1" thickBot="1"/>
    <row r="55502" ht="18.75" customHeight="1" thickBot="1"/>
    <row r="55504" ht="18.75" customHeight="1" thickBot="1"/>
    <row r="55506" ht="18.75" customHeight="1" thickBot="1"/>
    <row r="55508" ht="18.75" customHeight="1" thickBot="1"/>
    <row r="55510" ht="18.75" customHeight="1" thickBot="1"/>
    <row r="55512" ht="18.75" customHeight="1" thickBot="1"/>
    <row r="55514" ht="18.75" customHeight="1" thickBot="1"/>
    <row r="55516" ht="18.75" customHeight="1" thickBot="1"/>
    <row r="55518" ht="18.75" customHeight="1" thickBot="1"/>
    <row r="55520" ht="18.75" customHeight="1" thickBot="1"/>
    <row r="55522" ht="18.75" customHeight="1" thickBot="1"/>
    <row r="55524" ht="18.75" customHeight="1" thickBot="1"/>
    <row r="55526" ht="18.75" customHeight="1" thickBot="1"/>
    <row r="55528" ht="18.75" customHeight="1" thickBot="1"/>
    <row r="55530" ht="18.75" customHeight="1" thickBot="1"/>
    <row r="55532" ht="18.75" customHeight="1" thickBot="1"/>
    <row r="55534" ht="18.75" customHeight="1" thickBot="1"/>
    <row r="55536" ht="18.75" customHeight="1" thickBot="1"/>
    <row r="55538" ht="18.75" customHeight="1" thickBot="1"/>
    <row r="55540" ht="18.75" customHeight="1" thickBot="1"/>
    <row r="55542" ht="18.75" customHeight="1" thickBot="1"/>
    <row r="55544" ht="18.75" customHeight="1" thickBot="1"/>
    <row r="55546" ht="18.75" customHeight="1" thickBot="1"/>
    <row r="55548" ht="18.75" customHeight="1" thickBot="1"/>
    <row r="55550" ht="18.75" customHeight="1" thickBot="1"/>
    <row r="55552" ht="18.75" customHeight="1" thickBot="1"/>
    <row r="55554" ht="18.75" customHeight="1" thickBot="1"/>
    <row r="55556" ht="18.75" customHeight="1" thickBot="1"/>
    <row r="55558" ht="18.75" customHeight="1" thickBot="1"/>
    <row r="55560" ht="18.75" customHeight="1" thickBot="1"/>
    <row r="55562" ht="18.75" customHeight="1" thickBot="1"/>
    <row r="55564" ht="18.75" customHeight="1" thickBot="1"/>
    <row r="55566" ht="18.75" customHeight="1" thickBot="1"/>
    <row r="55568" ht="18.75" customHeight="1" thickBot="1"/>
    <row r="55570" ht="18.75" customHeight="1" thickBot="1"/>
    <row r="55572" ht="18.75" customHeight="1" thickBot="1"/>
    <row r="55574" ht="18.75" customHeight="1" thickBot="1"/>
    <row r="55576" ht="18.75" customHeight="1" thickBot="1"/>
    <row r="55578" ht="18.75" customHeight="1" thickBot="1"/>
    <row r="55580" ht="18.75" customHeight="1" thickBot="1"/>
    <row r="55582" ht="18.75" customHeight="1" thickBot="1"/>
    <row r="55584" ht="18.75" customHeight="1" thickBot="1"/>
    <row r="55586" ht="18.75" customHeight="1" thickBot="1"/>
    <row r="55588" ht="18.75" customHeight="1" thickBot="1"/>
    <row r="55590" ht="18.75" customHeight="1" thickBot="1"/>
    <row r="55592" ht="18.75" customHeight="1" thickBot="1"/>
    <row r="55594" ht="18.75" customHeight="1" thickBot="1"/>
    <row r="55596" ht="18.75" customHeight="1" thickBot="1"/>
    <row r="55598" ht="18.75" customHeight="1" thickBot="1"/>
    <row r="55600" ht="18.75" customHeight="1" thickBot="1"/>
    <row r="55602" ht="18.75" customHeight="1" thickBot="1"/>
    <row r="55604" ht="18.75" customHeight="1" thickBot="1"/>
    <row r="55606" ht="18.75" customHeight="1" thickBot="1"/>
    <row r="55608" ht="18.75" customHeight="1" thickBot="1"/>
    <row r="55610" ht="18.75" customHeight="1" thickBot="1"/>
    <row r="55612" ht="18.75" customHeight="1" thickBot="1"/>
    <row r="55614" ht="18.75" customHeight="1" thickBot="1"/>
    <row r="55616" ht="18.75" customHeight="1" thickBot="1"/>
    <row r="55618" ht="18.75" customHeight="1" thickBot="1"/>
    <row r="55620" ht="18.75" customHeight="1" thickBot="1"/>
    <row r="55622" ht="18.75" customHeight="1" thickBot="1"/>
    <row r="55624" ht="18.75" customHeight="1" thickBot="1"/>
    <row r="55626" ht="18.75" customHeight="1" thickBot="1"/>
    <row r="55628" ht="18.75" customHeight="1" thickBot="1"/>
    <row r="55630" ht="18.75" customHeight="1" thickBot="1"/>
    <row r="55632" ht="18.75" customHeight="1" thickBot="1"/>
    <row r="55634" ht="18.75" customHeight="1" thickBot="1"/>
    <row r="55636" ht="18.75" customHeight="1" thickBot="1"/>
    <row r="55638" ht="18.75" customHeight="1" thickBot="1"/>
    <row r="55640" ht="18.75" customHeight="1" thickBot="1"/>
    <row r="55642" ht="18.75" customHeight="1" thickBot="1"/>
    <row r="55644" ht="18.75" customHeight="1" thickBot="1"/>
    <row r="55646" ht="18.75" customHeight="1" thickBot="1"/>
    <row r="55648" ht="18.75" customHeight="1" thickBot="1"/>
    <row r="55650" ht="18.75" customHeight="1" thickBot="1"/>
    <row r="55652" ht="18.75" customHeight="1" thickBot="1"/>
    <row r="55654" ht="18.75" customHeight="1" thickBot="1"/>
    <row r="55656" ht="18.75" customHeight="1" thickBot="1"/>
    <row r="55658" ht="18.75" customHeight="1" thickBot="1"/>
    <row r="55660" ht="18.75" customHeight="1" thickBot="1"/>
    <row r="55662" ht="18.75" customHeight="1" thickBot="1"/>
    <row r="55664" ht="18.75" customHeight="1" thickBot="1"/>
    <row r="55666" ht="18.75" customHeight="1" thickBot="1"/>
    <row r="55668" ht="18.75" customHeight="1" thickBot="1"/>
    <row r="55670" ht="18.75" customHeight="1" thickBot="1"/>
    <row r="55672" ht="18.75" customHeight="1" thickBot="1"/>
    <row r="55674" ht="18.75" customHeight="1" thickBot="1"/>
    <row r="55676" ht="18.75" customHeight="1" thickBot="1"/>
    <row r="55678" ht="18.75" customHeight="1" thickBot="1"/>
    <row r="55680" ht="18.75" customHeight="1" thickBot="1"/>
    <row r="55682" ht="18.75" customHeight="1" thickBot="1"/>
    <row r="55684" ht="18.75" customHeight="1" thickBot="1"/>
    <row r="55686" ht="18.75" customHeight="1" thickBot="1"/>
    <row r="55688" ht="18.75" customHeight="1" thickBot="1"/>
    <row r="55690" ht="18.75" customHeight="1" thickBot="1"/>
    <row r="55692" ht="18.75" customHeight="1" thickBot="1"/>
    <row r="55694" ht="18.75" customHeight="1" thickBot="1"/>
    <row r="55696" ht="18.75" customHeight="1" thickBot="1"/>
    <row r="55698" ht="18.75" customHeight="1" thickBot="1"/>
    <row r="55700" ht="18.75" customHeight="1" thickBot="1"/>
    <row r="55702" ht="18.75" customHeight="1" thickBot="1"/>
    <row r="55704" ht="18.75" customHeight="1" thickBot="1"/>
    <row r="55706" ht="18.75" customHeight="1" thickBot="1"/>
    <row r="55708" ht="18.75" customHeight="1" thickBot="1"/>
    <row r="55710" ht="18.75" customHeight="1" thickBot="1"/>
    <row r="55712" ht="18.75" customHeight="1" thickBot="1"/>
    <row r="55714" ht="18.75" customHeight="1" thickBot="1"/>
    <row r="55716" ht="18.75" customHeight="1" thickBot="1"/>
    <row r="55718" ht="18.75" customHeight="1" thickBot="1"/>
    <row r="55720" ht="18.75" customHeight="1" thickBot="1"/>
    <row r="55722" ht="18.75" customHeight="1" thickBot="1"/>
    <row r="55724" ht="18.75" customHeight="1" thickBot="1"/>
    <row r="55726" ht="18.75" customHeight="1" thickBot="1"/>
    <row r="55728" ht="18.75" customHeight="1" thickBot="1"/>
    <row r="55730" ht="18.75" customHeight="1" thickBot="1"/>
    <row r="55732" ht="18.75" customHeight="1" thickBot="1"/>
    <row r="55734" ht="18.75" customHeight="1" thickBot="1"/>
    <row r="55736" ht="18.75" customHeight="1" thickBot="1"/>
    <row r="55738" ht="18.75" customHeight="1" thickBot="1"/>
    <row r="55740" ht="18.75" customHeight="1" thickBot="1"/>
    <row r="55742" ht="18.75" customHeight="1" thickBot="1"/>
    <row r="55744" ht="18.75" customHeight="1" thickBot="1"/>
    <row r="55746" ht="18.75" customHeight="1" thickBot="1"/>
    <row r="55748" ht="18.75" customHeight="1" thickBot="1"/>
    <row r="55750" ht="18.75" customHeight="1" thickBot="1"/>
    <row r="55752" ht="18.75" customHeight="1" thickBot="1"/>
    <row r="55754" ht="18.75" customHeight="1" thickBot="1"/>
    <row r="55756" ht="18.75" customHeight="1" thickBot="1"/>
    <row r="55758" ht="18.75" customHeight="1" thickBot="1"/>
    <row r="55760" ht="18.75" customHeight="1" thickBot="1"/>
    <row r="55762" ht="18.75" customHeight="1" thickBot="1"/>
    <row r="55764" ht="18.75" customHeight="1" thickBot="1"/>
    <row r="55766" ht="18.75" customHeight="1" thickBot="1"/>
    <row r="55768" ht="18.75" customHeight="1" thickBot="1"/>
    <row r="55770" ht="18.75" customHeight="1" thickBot="1"/>
    <row r="55772" ht="18.75" customHeight="1" thickBot="1"/>
    <row r="55774" ht="18.75" customHeight="1" thickBot="1"/>
    <row r="55776" ht="18.75" customHeight="1" thickBot="1"/>
    <row r="55778" ht="18.75" customHeight="1" thickBot="1"/>
    <row r="55780" ht="18.75" customHeight="1" thickBot="1"/>
    <row r="55782" ht="18.75" customHeight="1" thickBot="1"/>
    <row r="55784" ht="18.75" customHeight="1" thickBot="1"/>
    <row r="55786" ht="18.75" customHeight="1" thickBot="1"/>
    <row r="55788" ht="18.75" customHeight="1" thickBot="1"/>
    <row r="55790" ht="18.75" customHeight="1" thickBot="1"/>
    <row r="55792" ht="18.75" customHeight="1" thickBot="1"/>
    <row r="55794" ht="18.75" customHeight="1" thickBot="1"/>
    <row r="55796" ht="18.75" customHeight="1" thickBot="1"/>
    <row r="55798" ht="18.75" customHeight="1" thickBot="1"/>
    <row r="55800" ht="18.75" customHeight="1" thickBot="1"/>
    <row r="55802" ht="18.75" customHeight="1" thickBot="1"/>
    <row r="55804" ht="18.75" customHeight="1" thickBot="1"/>
    <row r="55806" ht="18.75" customHeight="1" thickBot="1"/>
    <row r="55808" ht="18.75" customHeight="1" thickBot="1"/>
    <row r="55810" ht="18.75" customHeight="1" thickBot="1"/>
    <row r="55812" ht="18.75" customHeight="1" thickBot="1"/>
    <row r="55814" ht="18.75" customHeight="1" thickBot="1"/>
    <row r="55816" ht="18.75" customHeight="1" thickBot="1"/>
    <row r="55818" ht="18.75" customHeight="1" thickBot="1"/>
    <row r="55820" ht="18.75" customHeight="1" thickBot="1"/>
    <row r="55822" ht="18.75" customHeight="1" thickBot="1"/>
    <row r="55824" ht="18.75" customHeight="1" thickBot="1"/>
    <row r="55826" ht="18.75" customHeight="1" thickBot="1"/>
    <row r="55828" ht="18.75" customHeight="1" thickBot="1"/>
    <row r="55830" ht="18.75" customHeight="1" thickBot="1"/>
    <row r="55832" ht="18.75" customHeight="1" thickBot="1"/>
    <row r="55834" ht="18.75" customHeight="1" thickBot="1"/>
    <row r="55836" ht="18.75" customHeight="1" thickBot="1"/>
    <row r="55838" ht="18.75" customHeight="1" thickBot="1"/>
    <row r="55840" ht="18.75" customHeight="1" thickBot="1"/>
    <row r="55842" ht="18.75" customHeight="1" thickBot="1"/>
    <row r="55844" ht="18.75" customHeight="1" thickBot="1"/>
    <row r="55846" ht="18.75" customHeight="1" thickBot="1"/>
    <row r="55848" ht="18.75" customHeight="1" thickBot="1"/>
    <row r="55850" ht="18.75" customHeight="1" thickBot="1"/>
    <row r="55852" ht="18.75" customHeight="1" thickBot="1"/>
    <row r="55854" ht="18.75" customHeight="1" thickBot="1"/>
    <row r="55856" ht="18.75" customHeight="1" thickBot="1"/>
    <row r="55858" ht="18.75" customHeight="1" thickBot="1"/>
    <row r="55860" ht="18.75" customHeight="1" thickBot="1"/>
    <row r="55862" ht="18.75" customHeight="1" thickBot="1"/>
    <row r="55864" ht="18.75" customHeight="1" thickBot="1"/>
    <row r="55866" ht="18.75" customHeight="1" thickBot="1"/>
    <row r="55868" ht="18.75" customHeight="1" thickBot="1"/>
    <row r="55870" ht="18.75" customHeight="1" thickBot="1"/>
    <row r="55872" ht="18.75" customHeight="1" thickBot="1"/>
    <row r="55874" ht="18.75" customHeight="1" thickBot="1"/>
    <row r="55876" ht="18.75" customHeight="1" thickBot="1"/>
    <row r="55878" ht="18.75" customHeight="1" thickBot="1"/>
    <row r="55880" ht="18.75" customHeight="1" thickBot="1"/>
    <row r="55882" ht="18.75" customHeight="1" thickBot="1"/>
    <row r="55884" ht="18.75" customHeight="1" thickBot="1"/>
    <row r="55886" ht="18.75" customHeight="1" thickBot="1"/>
    <row r="55888" ht="18.75" customHeight="1" thickBot="1"/>
    <row r="55890" ht="18.75" customHeight="1" thickBot="1"/>
    <row r="55892" ht="18.75" customHeight="1" thickBot="1"/>
    <row r="55894" ht="18.75" customHeight="1" thickBot="1"/>
    <row r="55896" ht="18.75" customHeight="1" thickBot="1"/>
    <row r="55898" ht="18.75" customHeight="1" thickBot="1"/>
    <row r="55900" ht="18.75" customHeight="1" thickBot="1"/>
    <row r="55902" ht="18.75" customHeight="1" thickBot="1"/>
    <row r="55904" ht="18.75" customHeight="1" thickBot="1"/>
    <row r="55906" ht="18.75" customHeight="1" thickBot="1"/>
    <row r="55908" ht="18.75" customHeight="1" thickBot="1"/>
    <row r="55910" ht="18.75" customHeight="1" thickBot="1"/>
    <row r="55912" ht="18.75" customHeight="1" thickBot="1"/>
    <row r="55914" ht="18.75" customHeight="1" thickBot="1"/>
    <row r="55916" ht="18.75" customHeight="1" thickBot="1"/>
    <row r="55918" ht="18.75" customHeight="1" thickBot="1"/>
    <row r="55920" ht="18.75" customHeight="1" thickBot="1"/>
    <row r="55922" ht="18.75" customHeight="1" thickBot="1"/>
    <row r="55924" ht="18.75" customHeight="1" thickBot="1"/>
    <row r="55926" ht="18.75" customHeight="1" thickBot="1"/>
    <row r="55928" ht="18.75" customHeight="1" thickBot="1"/>
    <row r="55930" ht="18.75" customHeight="1" thickBot="1"/>
    <row r="55932" ht="18.75" customHeight="1" thickBot="1"/>
    <row r="55934" ht="18.75" customHeight="1" thickBot="1"/>
    <row r="55936" ht="18.75" customHeight="1" thickBot="1"/>
    <row r="55938" ht="18.75" customHeight="1" thickBot="1"/>
    <row r="55940" ht="18.75" customHeight="1" thickBot="1"/>
    <row r="55942" ht="18.75" customHeight="1" thickBot="1"/>
    <row r="55944" ht="18.75" customHeight="1" thickBot="1"/>
    <row r="55946" ht="18.75" customHeight="1" thickBot="1"/>
    <row r="55948" ht="18.75" customHeight="1" thickBot="1"/>
    <row r="55950" ht="18.75" customHeight="1" thickBot="1"/>
    <row r="55952" ht="18.75" customHeight="1" thickBot="1"/>
    <row r="55954" ht="18.75" customHeight="1" thickBot="1"/>
    <row r="55956" ht="18.75" customHeight="1" thickBot="1"/>
    <row r="55958" ht="18.75" customHeight="1" thickBot="1"/>
    <row r="55960" ht="18.75" customHeight="1" thickBot="1"/>
    <row r="55962" ht="18.75" customHeight="1" thickBot="1"/>
    <row r="55964" ht="18.75" customHeight="1" thickBot="1"/>
    <row r="55966" ht="18.75" customHeight="1" thickBot="1"/>
    <row r="55968" ht="18.75" customHeight="1" thickBot="1"/>
    <row r="55970" ht="18.75" customHeight="1" thickBot="1"/>
    <row r="55972" ht="18.75" customHeight="1" thickBot="1"/>
    <row r="55974" ht="18.75" customHeight="1" thickBot="1"/>
    <row r="55976" ht="18.75" customHeight="1" thickBot="1"/>
    <row r="55978" ht="18.75" customHeight="1" thickBot="1"/>
    <row r="55980" ht="18.75" customHeight="1" thickBot="1"/>
    <row r="55982" ht="18.75" customHeight="1" thickBot="1"/>
    <row r="55984" ht="18.75" customHeight="1" thickBot="1"/>
    <row r="55986" ht="18.75" customHeight="1" thickBot="1"/>
    <row r="55988" ht="18.75" customHeight="1" thickBot="1"/>
    <row r="55990" ht="18.75" customHeight="1" thickBot="1"/>
    <row r="55992" ht="18.75" customHeight="1" thickBot="1"/>
    <row r="55994" ht="18.75" customHeight="1" thickBot="1"/>
    <row r="55996" ht="18.75" customHeight="1" thickBot="1"/>
    <row r="55998" ht="18.75" customHeight="1" thickBot="1"/>
    <row r="56000" ht="18.75" customHeight="1" thickBot="1"/>
    <row r="56002" ht="18.75" customHeight="1" thickBot="1"/>
    <row r="56004" ht="18.75" customHeight="1" thickBot="1"/>
    <row r="56006" ht="18.75" customHeight="1" thickBot="1"/>
    <row r="56008" ht="18.75" customHeight="1" thickBot="1"/>
    <row r="56010" ht="18.75" customHeight="1" thickBot="1"/>
    <row r="56012" ht="18.75" customHeight="1" thickBot="1"/>
    <row r="56014" ht="18.75" customHeight="1" thickBot="1"/>
    <row r="56016" ht="18.75" customHeight="1" thickBot="1"/>
    <row r="56018" ht="18.75" customHeight="1" thickBot="1"/>
    <row r="56020" ht="18.75" customHeight="1" thickBot="1"/>
    <row r="56022" ht="18.75" customHeight="1" thickBot="1"/>
    <row r="56024" ht="18.75" customHeight="1" thickBot="1"/>
    <row r="56026" ht="18.75" customHeight="1" thickBot="1"/>
    <row r="56028" ht="18.75" customHeight="1" thickBot="1"/>
    <row r="56030" ht="18.75" customHeight="1" thickBot="1"/>
    <row r="56032" ht="18.75" customHeight="1" thickBot="1"/>
    <row r="56034" ht="18.75" customHeight="1" thickBot="1"/>
    <row r="56036" ht="18.75" customHeight="1" thickBot="1"/>
    <row r="56038" ht="18.75" customHeight="1" thickBot="1"/>
    <row r="56040" ht="18.75" customHeight="1" thickBot="1"/>
    <row r="56042" ht="18.75" customHeight="1" thickBot="1"/>
    <row r="56044" ht="18.75" customHeight="1" thickBot="1"/>
    <row r="56046" ht="18.75" customHeight="1" thickBot="1"/>
    <row r="56048" ht="18.75" customHeight="1" thickBot="1"/>
    <row r="56050" ht="18.75" customHeight="1" thickBot="1"/>
    <row r="56052" ht="18.75" customHeight="1" thickBot="1"/>
    <row r="56054" ht="18.75" customHeight="1" thickBot="1"/>
    <row r="56056" ht="18.75" customHeight="1" thickBot="1"/>
    <row r="56058" ht="18.75" customHeight="1" thickBot="1"/>
    <row r="56060" ht="18.75" customHeight="1" thickBot="1"/>
    <row r="56062" ht="18.75" customHeight="1" thickBot="1"/>
    <row r="56064" ht="18.75" customHeight="1" thickBot="1"/>
    <row r="56066" ht="18.75" customHeight="1" thickBot="1"/>
    <row r="56068" ht="18.75" customHeight="1" thickBot="1"/>
    <row r="56070" ht="18.75" customHeight="1" thickBot="1"/>
    <row r="56072" ht="18.75" customHeight="1" thickBot="1"/>
    <row r="56074" ht="18.75" customHeight="1" thickBot="1"/>
    <row r="56076" ht="18.75" customHeight="1" thickBot="1"/>
    <row r="56078" ht="18.75" customHeight="1" thickBot="1"/>
    <row r="56080" ht="18.75" customHeight="1" thickBot="1"/>
    <row r="56082" ht="18.75" customHeight="1" thickBot="1"/>
    <row r="56084" ht="18.75" customHeight="1" thickBot="1"/>
    <row r="56086" ht="18.75" customHeight="1" thickBot="1"/>
    <row r="56088" ht="18.75" customHeight="1" thickBot="1"/>
    <row r="56090" ht="18.75" customHeight="1" thickBot="1"/>
    <row r="56092" ht="18.75" customHeight="1" thickBot="1"/>
    <row r="56094" ht="18.75" customHeight="1" thickBot="1"/>
    <row r="56096" ht="18.75" customHeight="1" thickBot="1"/>
    <row r="56098" ht="18.75" customHeight="1" thickBot="1"/>
    <row r="56100" ht="18.75" customHeight="1" thickBot="1"/>
    <row r="56102" ht="18.75" customHeight="1" thickBot="1"/>
    <row r="56104" ht="18.75" customHeight="1" thickBot="1"/>
    <row r="56106" ht="18.75" customHeight="1" thickBot="1"/>
    <row r="56108" ht="18.75" customHeight="1" thickBot="1"/>
    <row r="56110" ht="18.75" customHeight="1" thickBot="1"/>
    <row r="56112" ht="18.75" customHeight="1" thickBot="1"/>
    <row r="56114" ht="18.75" customHeight="1" thickBot="1"/>
    <row r="56116" ht="18.75" customHeight="1" thickBot="1"/>
    <row r="56118" ht="18.75" customHeight="1" thickBot="1"/>
    <row r="56120" ht="18.75" customHeight="1" thickBot="1"/>
    <row r="56122" ht="18.75" customHeight="1" thickBot="1"/>
    <row r="56124" ht="18.75" customHeight="1" thickBot="1"/>
    <row r="56126" ht="18.75" customHeight="1" thickBot="1"/>
    <row r="56128" ht="18.75" customHeight="1" thickBot="1"/>
    <row r="56130" ht="18.75" customHeight="1" thickBot="1"/>
    <row r="56132" ht="18.75" customHeight="1" thickBot="1"/>
    <row r="56134" ht="18.75" customHeight="1" thickBot="1"/>
    <row r="56136" ht="18.75" customHeight="1" thickBot="1"/>
    <row r="56138" ht="18.75" customHeight="1" thickBot="1"/>
    <row r="56140" ht="18.75" customHeight="1" thickBot="1"/>
    <row r="56142" ht="18.75" customHeight="1" thickBot="1"/>
    <row r="56144" ht="18.75" customHeight="1" thickBot="1"/>
    <row r="56146" ht="18.75" customHeight="1" thickBot="1"/>
    <row r="56148" ht="18.75" customHeight="1" thickBot="1"/>
    <row r="56150" ht="18.75" customHeight="1" thickBot="1"/>
    <row r="56152" ht="18.75" customHeight="1" thickBot="1"/>
    <row r="56154" ht="18.75" customHeight="1" thickBot="1"/>
    <row r="56156" ht="18.75" customHeight="1" thickBot="1"/>
    <row r="56158" ht="18.75" customHeight="1" thickBot="1"/>
    <row r="56160" ht="18.75" customHeight="1" thickBot="1"/>
    <row r="56162" ht="18.75" customHeight="1" thickBot="1"/>
    <row r="56164" ht="18.75" customHeight="1" thickBot="1"/>
    <row r="56166" ht="18.75" customHeight="1" thickBot="1"/>
    <row r="56168" ht="18.75" customHeight="1" thickBot="1"/>
    <row r="56170" ht="18.75" customHeight="1" thickBot="1"/>
    <row r="56172" ht="18.75" customHeight="1" thickBot="1"/>
    <row r="56174" ht="18.75" customHeight="1" thickBot="1"/>
    <row r="56176" ht="18.75" customHeight="1" thickBot="1"/>
    <row r="56178" ht="18.75" customHeight="1" thickBot="1"/>
    <row r="56180" ht="18.75" customHeight="1" thickBot="1"/>
    <row r="56182" ht="18.75" customHeight="1" thickBot="1"/>
    <row r="56184" ht="18.75" customHeight="1" thickBot="1"/>
    <row r="56186" ht="18.75" customHeight="1" thickBot="1"/>
    <row r="56188" ht="18.75" customHeight="1" thickBot="1"/>
    <row r="56190" ht="18.75" customHeight="1" thickBot="1"/>
    <row r="56192" ht="18.75" customHeight="1" thickBot="1"/>
    <row r="56194" ht="18.75" customHeight="1" thickBot="1"/>
    <row r="56196" ht="18.75" customHeight="1" thickBot="1"/>
    <row r="56198" ht="18.75" customHeight="1" thickBot="1"/>
    <row r="56200" ht="18.75" customHeight="1" thickBot="1"/>
    <row r="56202" ht="18.75" customHeight="1" thickBot="1"/>
    <row r="56204" ht="18.75" customHeight="1" thickBot="1"/>
    <row r="56206" ht="18.75" customHeight="1" thickBot="1"/>
    <row r="56208" ht="18.75" customHeight="1" thickBot="1"/>
    <row r="56210" ht="18.75" customHeight="1" thickBot="1"/>
    <row r="56212" ht="18.75" customHeight="1" thickBot="1"/>
    <row r="56214" ht="18.75" customHeight="1" thickBot="1"/>
    <row r="56216" ht="18.75" customHeight="1" thickBot="1"/>
    <row r="56218" ht="18.75" customHeight="1" thickBot="1"/>
    <row r="56220" ht="18.75" customHeight="1" thickBot="1"/>
    <row r="56222" ht="18.75" customHeight="1" thickBot="1"/>
    <row r="56224" ht="18.75" customHeight="1" thickBot="1"/>
    <row r="56226" ht="18.75" customHeight="1" thickBot="1"/>
    <row r="56228" ht="18.75" customHeight="1" thickBot="1"/>
    <row r="56230" ht="18.75" customHeight="1" thickBot="1"/>
    <row r="56232" ht="18.75" customHeight="1" thickBot="1"/>
    <row r="56234" ht="18.75" customHeight="1" thickBot="1"/>
    <row r="56236" ht="18.75" customHeight="1" thickBot="1"/>
    <row r="56238" ht="18.75" customHeight="1" thickBot="1"/>
    <row r="56240" ht="18.75" customHeight="1" thickBot="1"/>
    <row r="56242" ht="18.75" customHeight="1" thickBot="1"/>
    <row r="56244" ht="18.75" customHeight="1" thickBot="1"/>
    <row r="56246" ht="18.75" customHeight="1" thickBot="1"/>
    <row r="56248" ht="18.75" customHeight="1" thickBot="1"/>
    <row r="56250" ht="18.75" customHeight="1" thickBot="1"/>
    <row r="56252" ht="18.75" customHeight="1" thickBot="1"/>
    <row r="56254" ht="18.75" customHeight="1" thickBot="1"/>
    <row r="56256" ht="18.75" customHeight="1" thickBot="1"/>
    <row r="56258" ht="18.75" customHeight="1" thickBot="1"/>
    <row r="56260" ht="18.75" customHeight="1" thickBot="1"/>
    <row r="56262" ht="18.75" customHeight="1" thickBot="1"/>
    <row r="56264" ht="18.75" customHeight="1" thickBot="1"/>
    <row r="56266" ht="18.75" customHeight="1" thickBot="1"/>
    <row r="56268" ht="18.75" customHeight="1" thickBot="1"/>
    <row r="56270" ht="18.75" customHeight="1" thickBot="1"/>
    <row r="56272" ht="18.75" customHeight="1" thickBot="1"/>
    <row r="56274" ht="18.75" customHeight="1" thickBot="1"/>
    <row r="56276" ht="18.75" customHeight="1" thickBot="1"/>
    <row r="56278" ht="18.75" customHeight="1" thickBot="1"/>
    <row r="56280" ht="18.75" customHeight="1" thickBot="1"/>
    <row r="56282" ht="18.75" customHeight="1" thickBot="1"/>
    <row r="56284" ht="18.75" customHeight="1" thickBot="1"/>
    <row r="56286" ht="18.75" customHeight="1" thickBot="1"/>
    <row r="56288" ht="18.75" customHeight="1" thickBot="1"/>
    <row r="56290" ht="18.75" customHeight="1" thickBot="1"/>
    <row r="56292" ht="18.75" customHeight="1" thickBot="1"/>
    <row r="56294" ht="18.75" customHeight="1" thickBot="1"/>
    <row r="56296" ht="18.75" customHeight="1" thickBot="1"/>
    <row r="56298" ht="18.75" customHeight="1" thickBot="1"/>
    <row r="56300" ht="18.75" customHeight="1" thickBot="1"/>
    <row r="56302" ht="18.75" customHeight="1" thickBot="1"/>
    <row r="56304" ht="18.75" customHeight="1" thickBot="1"/>
    <row r="56306" ht="18.75" customHeight="1" thickBot="1"/>
    <row r="56308" ht="18.75" customHeight="1" thickBot="1"/>
    <row r="56310" ht="18.75" customHeight="1" thickBot="1"/>
    <row r="56312" ht="18.75" customHeight="1" thickBot="1"/>
    <row r="56314" ht="18.75" customHeight="1" thickBot="1"/>
    <row r="56316" ht="18.75" customHeight="1" thickBot="1"/>
    <row r="56318" ht="18.75" customHeight="1" thickBot="1"/>
    <row r="56320" ht="18.75" customHeight="1" thickBot="1"/>
    <row r="56322" ht="18.75" customHeight="1" thickBot="1"/>
    <row r="56324" ht="18.75" customHeight="1" thickBot="1"/>
    <row r="56326" ht="18.75" customHeight="1" thickBot="1"/>
    <row r="56328" ht="18.75" customHeight="1" thickBot="1"/>
    <row r="56330" ht="18.75" customHeight="1" thickBot="1"/>
    <row r="56332" ht="18.75" customHeight="1" thickBot="1"/>
    <row r="56334" ht="18.75" customHeight="1" thickBot="1"/>
    <row r="56336" ht="18.75" customHeight="1" thickBot="1"/>
    <row r="56338" ht="18.75" customHeight="1" thickBot="1"/>
    <row r="56340" ht="18.75" customHeight="1" thickBot="1"/>
    <row r="56342" ht="18.75" customHeight="1" thickBot="1"/>
    <row r="56344" ht="18.75" customHeight="1" thickBot="1"/>
    <row r="56346" ht="18.75" customHeight="1" thickBot="1"/>
    <row r="56348" ht="18.75" customHeight="1" thickBot="1"/>
    <row r="56350" ht="18.75" customHeight="1" thickBot="1"/>
    <row r="56352" ht="18.75" customHeight="1" thickBot="1"/>
    <row r="56354" ht="18.75" customHeight="1" thickBot="1"/>
    <row r="56356" ht="18.75" customHeight="1" thickBot="1"/>
    <row r="56358" ht="18.75" customHeight="1" thickBot="1"/>
    <row r="56360" ht="18.75" customHeight="1" thickBot="1"/>
    <row r="56362" ht="18.75" customHeight="1" thickBot="1"/>
    <row r="56364" ht="18.75" customHeight="1" thickBot="1"/>
    <row r="56366" ht="18.75" customHeight="1" thickBot="1"/>
    <row r="56368" ht="18.75" customHeight="1" thickBot="1"/>
    <row r="56370" ht="18.75" customHeight="1" thickBot="1"/>
    <row r="56372" ht="18.75" customHeight="1" thickBot="1"/>
    <row r="56374" ht="18.75" customHeight="1" thickBot="1"/>
    <row r="56376" ht="18.75" customHeight="1" thickBot="1"/>
    <row r="56378" ht="18.75" customHeight="1" thickBot="1"/>
    <row r="56380" ht="18.75" customHeight="1" thickBot="1"/>
    <row r="56382" ht="18.75" customHeight="1" thickBot="1"/>
    <row r="56384" ht="18.75" customHeight="1" thickBot="1"/>
    <row r="56386" ht="18.75" customHeight="1" thickBot="1"/>
    <row r="56388" ht="18.75" customHeight="1" thickBot="1"/>
    <row r="56390" ht="18.75" customHeight="1" thickBot="1"/>
    <row r="56392" ht="18.75" customHeight="1" thickBot="1"/>
    <row r="56394" ht="18.75" customHeight="1" thickBot="1"/>
    <row r="56396" ht="18.75" customHeight="1" thickBot="1"/>
    <row r="56398" ht="18.75" customHeight="1" thickBot="1"/>
    <row r="56400" ht="18.75" customHeight="1" thickBot="1"/>
    <row r="56402" ht="18.75" customHeight="1" thickBot="1"/>
    <row r="56404" ht="18.75" customHeight="1" thickBot="1"/>
    <row r="56406" ht="18.75" customHeight="1" thickBot="1"/>
    <row r="56408" ht="18.75" customHeight="1" thickBot="1"/>
    <row r="56410" ht="18.75" customHeight="1" thickBot="1"/>
    <row r="56412" ht="18.75" customHeight="1" thickBot="1"/>
    <row r="56414" ht="18.75" customHeight="1" thickBot="1"/>
    <row r="56416" ht="18.75" customHeight="1" thickBot="1"/>
    <row r="56418" ht="18.75" customHeight="1" thickBot="1"/>
    <row r="56420" ht="18.75" customHeight="1" thickBot="1"/>
    <row r="56422" ht="18.75" customHeight="1" thickBot="1"/>
    <row r="56424" ht="18.75" customHeight="1" thickBot="1"/>
    <row r="56426" ht="18.75" customHeight="1" thickBot="1"/>
    <row r="56428" ht="18.75" customHeight="1" thickBot="1"/>
    <row r="56430" ht="18.75" customHeight="1" thickBot="1"/>
    <row r="56432" ht="18.75" customHeight="1" thickBot="1"/>
    <row r="56434" ht="18.75" customHeight="1" thickBot="1"/>
    <row r="56436" ht="18.75" customHeight="1" thickBot="1"/>
    <row r="56438" ht="18.75" customHeight="1" thickBot="1"/>
    <row r="56440" ht="18.75" customHeight="1" thickBot="1"/>
    <row r="56442" ht="18.75" customHeight="1" thickBot="1"/>
    <row r="56444" ht="18.75" customHeight="1" thickBot="1"/>
    <row r="56446" ht="18.75" customHeight="1" thickBot="1"/>
    <row r="56448" ht="18.75" customHeight="1" thickBot="1"/>
    <row r="56450" ht="18.75" customHeight="1" thickBot="1"/>
    <row r="56452" ht="18.75" customHeight="1" thickBot="1"/>
    <row r="56454" ht="18.75" customHeight="1" thickBot="1"/>
    <row r="56456" ht="18.75" customHeight="1" thickBot="1"/>
    <row r="56458" ht="18.75" customHeight="1" thickBot="1"/>
    <row r="56460" ht="18.75" customHeight="1" thickBot="1"/>
    <row r="56462" ht="18.75" customHeight="1" thickBot="1"/>
    <row r="56464" ht="18.75" customHeight="1" thickBot="1"/>
    <row r="56466" ht="18.75" customHeight="1" thickBot="1"/>
    <row r="56468" ht="18.75" customHeight="1" thickBot="1"/>
    <row r="56470" ht="18.75" customHeight="1" thickBot="1"/>
    <row r="56472" ht="18.75" customHeight="1" thickBot="1"/>
    <row r="56474" ht="18.75" customHeight="1" thickBot="1"/>
    <row r="56476" ht="18.75" customHeight="1" thickBot="1"/>
    <row r="56478" ht="18.75" customHeight="1" thickBot="1"/>
    <row r="56480" ht="18.75" customHeight="1" thickBot="1"/>
    <row r="56482" ht="18.75" customHeight="1" thickBot="1"/>
    <row r="56484" ht="18.75" customHeight="1" thickBot="1"/>
    <row r="56486" ht="18.75" customHeight="1" thickBot="1"/>
    <row r="56488" ht="18.75" customHeight="1" thickBot="1"/>
    <row r="56490" ht="18.75" customHeight="1" thickBot="1"/>
    <row r="56492" ht="18.75" customHeight="1" thickBot="1"/>
    <row r="56494" ht="18.75" customHeight="1" thickBot="1"/>
    <row r="56496" ht="18.75" customHeight="1" thickBot="1"/>
    <row r="56498" ht="18.75" customHeight="1" thickBot="1"/>
    <row r="56500" ht="18.75" customHeight="1" thickBot="1"/>
    <row r="56502" ht="18.75" customHeight="1" thickBot="1"/>
    <row r="56504" ht="18.75" customHeight="1" thickBot="1"/>
    <row r="56506" ht="18.75" customHeight="1" thickBot="1"/>
    <row r="56508" ht="18.75" customHeight="1" thickBot="1"/>
    <row r="56510" ht="18.75" customHeight="1" thickBot="1"/>
    <row r="56512" ht="18.75" customHeight="1" thickBot="1"/>
    <row r="56514" ht="18.75" customHeight="1" thickBot="1"/>
    <row r="56516" ht="18.75" customHeight="1" thickBot="1"/>
    <row r="56518" ht="18.75" customHeight="1" thickBot="1"/>
    <row r="56520" ht="18.75" customHeight="1" thickBot="1"/>
    <row r="56522" ht="18.75" customHeight="1" thickBot="1"/>
    <row r="56524" ht="18.75" customHeight="1" thickBot="1"/>
    <row r="56526" ht="18.75" customHeight="1" thickBot="1"/>
    <row r="56528" ht="18.75" customHeight="1" thickBot="1"/>
    <row r="56530" ht="18.75" customHeight="1" thickBot="1"/>
    <row r="56532" ht="18.75" customHeight="1" thickBot="1"/>
    <row r="56534" ht="18.75" customHeight="1" thickBot="1"/>
    <row r="56536" ht="18.75" customHeight="1" thickBot="1"/>
    <row r="56538" ht="18.75" customHeight="1" thickBot="1"/>
    <row r="56540" ht="18.75" customHeight="1" thickBot="1"/>
    <row r="56542" ht="18.75" customHeight="1" thickBot="1"/>
    <row r="56544" ht="18.75" customHeight="1" thickBot="1"/>
    <row r="56546" ht="18.75" customHeight="1" thickBot="1"/>
    <row r="56548" ht="18.75" customHeight="1" thickBot="1"/>
    <row r="56550" ht="18.75" customHeight="1" thickBot="1"/>
    <row r="56552" ht="18.75" customHeight="1" thickBot="1"/>
    <row r="56554" ht="18.75" customHeight="1" thickBot="1"/>
    <row r="56556" ht="18.75" customHeight="1" thickBot="1"/>
    <row r="56558" ht="18.75" customHeight="1" thickBot="1"/>
    <row r="56560" ht="18.75" customHeight="1" thickBot="1"/>
    <row r="56562" ht="18.75" customHeight="1" thickBot="1"/>
    <row r="56564" ht="18.75" customHeight="1" thickBot="1"/>
    <row r="56566" ht="18.75" customHeight="1" thickBot="1"/>
    <row r="56568" ht="18.75" customHeight="1" thickBot="1"/>
    <row r="56570" ht="18.75" customHeight="1" thickBot="1"/>
    <row r="56572" ht="18.75" customHeight="1" thickBot="1"/>
    <row r="56574" ht="18.75" customHeight="1" thickBot="1"/>
    <row r="56576" ht="18.75" customHeight="1" thickBot="1"/>
    <row r="56578" ht="18.75" customHeight="1" thickBot="1"/>
    <row r="56580" ht="18.75" customHeight="1" thickBot="1"/>
    <row r="56582" ht="18.75" customHeight="1" thickBot="1"/>
    <row r="56584" ht="18.75" customHeight="1" thickBot="1"/>
    <row r="56586" ht="18.75" customHeight="1" thickBot="1"/>
    <row r="56588" ht="18.75" customHeight="1" thickBot="1"/>
    <row r="56590" ht="18.75" customHeight="1" thickBot="1"/>
    <row r="56592" ht="18.75" customHeight="1" thickBot="1"/>
    <row r="56594" ht="18.75" customHeight="1" thickBot="1"/>
    <row r="56596" ht="18.75" customHeight="1" thickBot="1"/>
    <row r="56598" ht="18.75" customHeight="1" thickBot="1"/>
    <row r="56600" ht="18.75" customHeight="1" thickBot="1"/>
    <row r="56602" ht="18.75" customHeight="1" thickBot="1"/>
    <row r="56604" ht="18.75" customHeight="1" thickBot="1"/>
    <row r="56606" ht="18.75" customHeight="1" thickBot="1"/>
    <row r="56608" ht="18.75" customHeight="1" thickBot="1"/>
    <row r="56610" ht="18.75" customHeight="1" thickBot="1"/>
    <row r="56612" ht="18.75" customHeight="1" thickBot="1"/>
    <row r="56614" ht="18.75" customHeight="1" thickBot="1"/>
    <row r="56616" ht="18.75" customHeight="1" thickBot="1"/>
    <row r="56618" ht="18.75" customHeight="1" thickBot="1"/>
    <row r="56620" ht="18.75" customHeight="1" thickBot="1"/>
    <row r="56622" ht="18.75" customHeight="1" thickBot="1"/>
    <row r="56624" ht="18.75" customHeight="1" thickBot="1"/>
    <row r="56626" ht="18.75" customHeight="1" thickBot="1"/>
    <row r="56628" ht="18.75" customHeight="1" thickBot="1"/>
    <row r="56630" ht="18.75" customHeight="1" thickBot="1"/>
    <row r="56632" ht="18.75" customHeight="1" thickBot="1"/>
    <row r="56634" ht="18.75" customHeight="1" thickBot="1"/>
    <row r="56636" ht="18.75" customHeight="1" thickBot="1"/>
    <row r="56638" ht="18.75" customHeight="1" thickBot="1"/>
    <row r="56640" ht="18.75" customHeight="1" thickBot="1"/>
    <row r="56642" ht="18.75" customHeight="1" thickBot="1"/>
    <row r="56644" ht="18.75" customHeight="1" thickBot="1"/>
    <row r="56646" ht="18.75" customHeight="1" thickBot="1"/>
    <row r="56648" ht="18.75" customHeight="1" thickBot="1"/>
    <row r="56650" ht="18.75" customHeight="1" thickBot="1"/>
    <row r="56652" ht="18.75" customHeight="1" thickBot="1"/>
    <row r="56654" ht="18.75" customHeight="1" thickBot="1"/>
    <row r="56656" ht="18.75" customHeight="1" thickBot="1"/>
    <row r="56658" ht="18.75" customHeight="1" thickBot="1"/>
    <row r="56660" ht="18.75" customHeight="1" thickBot="1"/>
    <row r="56662" ht="18.75" customHeight="1" thickBot="1"/>
    <row r="56664" ht="18.75" customHeight="1" thickBot="1"/>
    <row r="56666" ht="18.75" customHeight="1" thickBot="1"/>
    <row r="56668" ht="18.75" customHeight="1" thickBot="1"/>
    <row r="56670" ht="18.75" customHeight="1" thickBot="1"/>
    <row r="56672" ht="18.75" customHeight="1" thickBot="1"/>
    <row r="56674" ht="18.75" customHeight="1" thickBot="1"/>
    <row r="56676" ht="18.75" customHeight="1" thickBot="1"/>
    <row r="56678" ht="18.75" customHeight="1" thickBot="1"/>
    <row r="56680" ht="18.75" customHeight="1" thickBot="1"/>
    <row r="56682" ht="18.75" customHeight="1" thickBot="1"/>
    <row r="56684" ht="18.75" customHeight="1" thickBot="1"/>
    <row r="56686" ht="18.75" customHeight="1" thickBot="1"/>
    <row r="56688" ht="18.75" customHeight="1" thickBot="1"/>
    <row r="56690" ht="18.75" customHeight="1" thickBot="1"/>
    <row r="56692" ht="18.75" customHeight="1" thickBot="1"/>
    <row r="56694" ht="18.75" customHeight="1" thickBot="1"/>
    <row r="56696" ht="18.75" customHeight="1" thickBot="1"/>
    <row r="56698" ht="18.75" customHeight="1" thickBot="1"/>
    <row r="56700" ht="18.75" customHeight="1" thickBot="1"/>
    <row r="56702" ht="18.75" customHeight="1" thickBot="1"/>
    <row r="56704" ht="18.75" customHeight="1" thickBot="1"/>
    <row r="56706" ht="18.75" customHeight="1" thickBot="1"/>
    <row r="56708" ht="18.75" customHeight="1" thickBot="1"/>
    <row r="56710" ht="18.75" customHeight="1" thickBot="1"/>
    <row r="56712" ht="18.75" customHeight="1" thickBot="1"/>
    <row r="56714" ht="18.75" customHeight="1" thickBot="1"/>
    <row r="56716" ht="18.75" customHeight="1" thickBot="1"/>
    <row r="56718" ht="18.75" customHeight="1" thickBot="1"/>
    <row r="56720" ht="18.75" customHeight="1" thickBot="1"/>
    <row r="56722" ht="18.75" customHeight="1" thickBot="1"/>
    <row r="56724" ht="18.75" customHeight="1" thickBot="1"/>
    <row r="56726" ht="18.75" customHeight="1" thickBot="1"/>
    <row r="56728" ht="18.75" customHeight="1" thickBot="1"/>
    <row r="56730" ht="18.75" customHeight="1" thickBot="1"/>
    <row r="56732" ht="18.75" customHeight="1" thickBot="1"/>
    <row r="56734" ht="18.75" customHeight="1" thickBot="1"/>
    <row r="56736" ht="18.75" customHeight="1" thickBot="1"/>
    <row r="56738" ht="18.75" customHeight="1" thickBot="1"/>
    <row r="56740" ht="18.75" customHeight="1" thickBot="1"/>
    <row r="56742" ht="18.75" customHeight="1" thickBot="1"/>
    <row r="56744" ht="18.75" customHeight="1" thickBot="1"/>
    <row r="56746" ht="18.75" customHeight="1" thickBot="1"/>
    <row r="56748" ht="18.75" customHeight="1" thickBot="1"/>
    <row r="56750" ht="18.75" customHeight="1" thickBot="1"/>
    <row r="56752" ht="18.75" customHeight="1" thickBot="1"/>
    <row r="56754" ht="18.75" customHeight="1" thickBot="1"/>
    <row r="56756" ht="18.75" customHeight="1" thickBot="1"/>
    <row r="56758" ht="18.75" customHeight="1" thickBot="1"/>
    <row r="56760" ht="18.75" customHeight="1" thickBot="1"/>
    <row r="56762" ht="18.75" customHeight="1" thickBot="1"/>
    <row r="56764" ht="18.75" customHeight="1" thickBot="1"/>
    <row r="56766" ht="18.75" customHeight="1" thickBot="1"/>
    <row r="56768" ht="18.75" customHeight="1" thickBot="1"/>
    <row r="56770" ht="18.75" customHeight="1" thickBot="1"/>
    <row r="56772" ht="18.75" customHeight="1" thickBot="1"/>
    <row r="56774" ht="18.75" customHeight="1" thickBot="1"/>
    <row r="56776" ht="18.75" customHeight="1" thickBot="1"/>
    <row r="56778" ht="18.75" customHeight="1" thickBot="1"/>
    <row r="56780" ht="18.75" customHeight="1" thickBot="1"/>
    <row r="56782" ht="18.75" customHeight="1" thickBot="1"/>
    <row r="56784" ht="18.75" customHeight="1" thickBot="1"/>
    <row r="56786" ht="18.75" customHeight="1" thickBot="1"/>
    <row r="56788" ht="18.75" customHeight="1" thickBot="1"/>
    <row r="56790" ht="18.75" customHeight="1" thickBot="1"/>
    <row r="56792" ht="18.75" customHeight="1" thickBot="1"/>
    <row r="56794" ht="18.75" customHeight="1" thickBot="1"/>
    <row r="56796" ht="18.75" customHeight="1" thickBot="1"/>
    <row r="56798" ht="18.75" customHeight="1" thickBot="1"/>
    <row r="56800" ht="18.75" customHeight="1" thickBot="1"/>
    <row r="56802" ht="18.75" customHeight="1" thickBot="1"/>
    <row r="56804" ht="18.75" customHeight="1" thickBot="1"/>
    <row r="56806" ht="18.75" customHeight="1" thickBot="1"/>
    <row r="56808" ht="18.75" customHeight="1" thickBot="1"/>
    <row r="56810" ht="18.75" customHeight="1" thickBot="1"/>
    <row r="56812" ht="18.75" customHeight="1" thickBot="1"/>
    <row r="56814" ht="18.75" customHeight="1" thickBot="1"/>
    <row r="56816" ht="18.75" customHeight="1" thickBot="1"/>
    <row r="56818" ht="18.75" customHeight="1" thickBot="1"/>
    <row r="56820" ht="18.75" customHeight="1" thickBot="1"/>
    <row r="56822" ht="18.75" customHeight="1" thickBot="1"/>
    <row r="56824" ht="18.75" customHeight="1" thickBot="1"/>
    <row r="56826" ht="18.75" customHeight="1" thickBot="1"/>
    <row r="56828" ht="18.75" customHeight="1" thickBot="1"/>
    <row r="56830" ht="18.75" customHeight="1" thickBot="1"/>
    <row r="56832" ht="18.75" customHeight="1" thickBot="1"/>
    <row r="56834" ht="18.75" customHeight="1" thickBot="1"/>
    <row r="56836" ht="18.75" customHeight="1" thickBot="1"/>
    <row r="56838" ht="18.75" customHeight="1" thickBot="1"/>
    <row r="56840" ht="18.75" customHeight="1" thickBot="1"/>
    <row r="56842" ht="18.75" customHeight="1" thickBot="1"/>
    <row r="56844" ht="18.75" customHeight="1" thickBot="1"/>
    <row r="56846" ht="18.75" customHeight="1" thickBot="1"/>
    <row r="56848" ht="18.75" customHeight="1" thickBot="1"/>
    <row r="56850" ht="18.75" customHeight="1" thickBot="1"/>
    <row r="56852" ht="18.75" customHeight="1" thickBot="1"/>
    <row r="56854" ht="18.75" customHeight="1" thickBot="1"/>
    <row r="56856" ht="18.75" customHeight="1" thickBot="1"/>
    <row r="56858" ht="18.75" customHeight="1" thickBot="1"/>
    <row r="56860" ht="18.75" customHeight="1" thickBot="1"/>
    <row r="56862" ht="18.75" customHeight="1" thickBot="1"/>
    <row r="56864" ht="18.75" customHeight="1" thickBot="1"/>
    <row r="56866" ht="18.75" customHeight="1" thickBot="1"/>
    <row r="56868" ht="18.75" customHeight="1" thickBot="1"/>
    <row r="56870" ht="18.75" customHeight="1" thickBot="1"/>
    <row r="56872" ht="18.75" customHeight="1" thickBot="1"/>
    <row r="56874" ht="18.75" customHeight="1" thickBot="1"/>
    <row r="56876" ht="18.75" customHeight="1" thickBot="1"/>
    <row r="56878" ht="18.75" customHeight="1" thickBot="1"/>
    <row r="56880" ht="18.75" customHeight="1" thickBot="1"/>
    <row r="56882" ht="18.75" customHeight="1" thickBot="1"/>
    <row r="56884" ht="18.75" customHeight="1" thickBot="1"/>
    <row r="56886" ht="18.75" customHeight="1" thickBot="1"/>
    <row r="56888" ht="18.75" customHeight="1" thickBot="1"/>
    <row r="56890" ht="18.75" customHeight="1" thickBot="1"/>
    <row r="56892" ht="18.75" customHeight="1" thickBot="1"/>
    <row r="56894" ht="18.75" customHeight="1" thickBot="1"/>
    <row r="56896" ht="18.75" customHeight="1" thickBot="1"/>
    <row r="56898" ht="18.75" customHeight="1" thickBot="1"/>
    <row r="56900" ht="18.75" customHeight="1" thickBot="1"/>
    <row r="56902" ht="18.75" customHeight="1" thickBot="1"/>
    <row r="56904" ht="18.75" customHeight="1" thickBot="1"/>
    <row r="56906" ht="18.75" customHeight="1" thickBot="1"/>
    <row r="56908" ht="18.75" customHeight="1" thickBot="1"/>
    <row r="56910" ht="18.75" customHeight="1" thickBot="1"/>
    <row r="56912" ht="18.75" customHeight="1" thickBot="1"/>
    <row r="56914" ht="18.75" customHeight="1" thickBot="1"/>
    <row r="56916" ht="18.75" customHeight="1" thickBot="1"/>
    <row r="56918" ht="18.75" customHeight="1" thickBot="1"/>
    <row r="56920" ht="18.75" customHeight="1" thickBot="1"/>
    <row r="56922" ht="18.75" customHeight="1" thickBot="1"/>
    <row r="56924" ht="18.75" customHeight="1" thickBot="1"/>
    <row r="56926" ht="18.75" customHeight="1" thickBot="1"/>
    <row r="56928" ht="18.75" customHeight="1" thickBot="1"/>
    <row r="56930" ht="18.75" customHeight="1" thickBot="1"/>
    <row r="56932" ht="18.75" customHeight="1" thickBot="1"/>
    <row r="56934" ht="18.75" customHeight="1" thickBot="1"/>
    <row r="56936" ht="18.75" customHeight="1" thickBot="1"/>
    <row r="56938" ht="18.75" customHeight="1" thickBot="1"/>
    <row r="56940" ht="18.75" customHeight="1" thickBot="1"/>
    <row r="56942" ht="18.75" customHeight="1" thickBot="1"/>
    <row r="56944" ht="18.75" customHeight="1" thickBot="1"/>
    <row r="56946" ht="18.75" customHeight="1" thickBot="1"/>
    <row r="56948" ht="18.75" customHeight="1" thickBot="1"/>
    <row r="56950" ht="18.75" customHeight="1" thickBot="1"/>
    <row r="56952" ht="18.75" customHeight="1" thickBot="1"/>
    <row r="56954" ht="18.75" customHeight="1" thickBot="1"/>
    <row r="56956" ht="18.75" customHeight="1" thickBot="1"/>
    <row r="56958" ht="18.75" customHeight="1" thickBot="1"/>
    <row r="56960" ht="18.75" customHeight="1" thickBot="1"/>
    <row r="56962" ht="18.75" customHeight="1" thickBot="1"/>
    <row r="56964" ht="18.75" customHeight="1" thickBot="1"/>
    <row r="56966" ht="18.75" customHeight="1" thickBot="1"/>
    <row r="56968" ht="18.75" customHeight="1" thickBot="1"/>
    <row r="56970" ht="18.75" customHeight="1" thickBot="1"/>
    <row r="56972" ht="18.75" customHeight="1" thickBot="1"/>
    <row r="56974" ht="18.75" customHeight="1" thickBot="1"/>
    <row r="56976" ht="18.75" customHeight="1" thickBot="1"/>
    <row r="56978" ht="18.75" customHeight="1" thickBot="1"/>
    <row r="56980" ht="18.75" customHeight="1" thickBot="1"/>
    <row r="56982" ht="18.75" customHeight="1" thickBot="1"/>
    <row r="56984" ht="18.75" customHeight="1" thickBot="1"/>
    <row r="56986" ht="18.75" customHeight="1" thickBot="1"/>
    <row r="56988" ht="18.75" customHeight="1" thickBot="1"/>
    <row r="56990" ht="18.75" customHeight="1" thickBot="1"/>
    <row r="56992" ht="18.75" customHeight="1" thickBot="1"/>
    <row r="56994" ht="18.75" customHeight="1" thickBot="1"/>
    <row r="56996" ht="18.75" customHeight="1" thickBot="1"/>
    <row r="56998" ht="18.75" customHeight="1" thickBot="1"/>
    <row r="57000" ht="18.75" customHeight="1" thickBot="1"/>
    <row r="57002" ht="18.75" customHeight="1" thickBot="1"/>
    <row r="57004" ht="18.75" customHeight="1" thickBot="1"/>
    <row r="57006" ht="18.75" customHeight="1" thickBot="1"/>
    <row r="57008" ht="18.75" customHeight="1" thickBot="1"/>
    <row r="57010" ht="18.75" customHeight="1" thickBot="1"/>
    <row r="57012" ht="18.75" customHeight="1" thickBot="1"/>
    <row r="57014" ht="18.75" customHeight="1" thickBot="1"/>
    <row r="57016" ht="18.75" customHeight="1" thickBot="1"/>
    <row r="57018" ht="18.75" customHeight="1" thickBot="1"/>
    <row r="57020" ht="18.75" customHeight="1" thickBot="1"/>
    <row r="57022" ht="18.75" customHeight="1" thickBot="1"/>
    <row r="57024" ht="18.75" customHeight="1" thickBot="1"/>
    <row r="57026" ht="18.75" customHeight="1" thickBot="1"/>
    <row r="57028" ht="18.75" customHeight="1" thickBot="1"/>
    <row r="57030" ht="18.75" customHeight="1" thickBot="1"/>
    <row r="57032" ht="18.75" customHeight="1" thickBot="1"/>
    <row r="57034" ht="18.75" customHeight="1" thickBot="1"/>
    <row r="57036" ht="18.75" customHeight="1" thickBot="1"/>
    <row r="57038" ht="18.75" customHeight="1" thickBot="1"/>
    <row r="57040" ht="18.75" customHeight="1" thickBot="1"/>
    <row r="57042" ht="18.75" customHeight="1" thickBot="1"/>
    <row r="57044" ht="18.75" customHeight="1" thickBot="1"/>
    <row r="57046" ht="18.75" customHeight="1" thickBot="1"/>
    <row r="57048" ht="18.75" customHeight="1" thickBot="1"/>
    <row r="57050" ht="18.75" customHeight="1" thickBot="1"/>
    <row r="57052" ht="18.75" customHeight="1" thickBot="1"/>
    <row r="57054" ht="18.75" customHeight="1" thickBot="1"/>
    <row r="57056" ht="18.75" customHeight="1" thickBot="1"/>
    <row r="57058" ht="18.75" customHeight="1" thickBot="1"/>
    <row r="57060" ht="18.75" customHeight="1" thickBot="1"/>
    <row r="57062" ht="18.75" customHeight="1" thickBot="1"/>
    <row r="57064" ht="18.75" customHeight="1" thickBot="1"/>
    <row r="57066" ht="18.75" customHeight="1" thickBot="1"/>
    <row r="57068" ht="18.75" customHeight="1" thickBot="1"/>
    <row r="57070" ht="18.75" customHeight="1" thickBot="1"/>
    <row r="57072" ht="18.75" customHeight="1" thickBot="1"/>
    <row r="57074" ht="18.75" customHeight="1" thickBot="1"/>
    <row r="57076" ht="18.75" customHeight="1" thickBot="1"/>
    <row r="57078" ht="18.75" customHeight="1" thickBot="1"/>
    <row r="57080" ht="18.75" customHeight="1" thickBot="1"/>
    <row r="57082" ht="18.75" customHeight="1" thickBot="1"/>
    <row r="57084" ht="18.75" customHeight="1" thickBot="1"/>
    <row r="57086" ht="18.75" customHeight="1" thickBot="1"/>
    <row r="57088" ht="18.75" customHeight="1" thickBot="1"/>
    <row r="57090" ht="18.75" customHeight="1" thickBot="1"/>
    <row r="57092" ht="18.75" customHeight="1" thickBot="1"/>
    <row r="57094" ht="18.75" customHeight="1" thickBot="1"/>
    <row r="57096" ht="18.75" customHeight="1" thickBot="1"/>
    <row r="57098" ht="18.75" customHeight="1" thickBot="1"/>
    <row r="57100" ht="18.75" customHeight="1" thickBot="1"/>
    <row r="57102" ht="18.75" customHeight="1" thickBot="1"/>
    <row r="57104" ht="18.75" customHeight="1" thickBot="1"/>
    <row r="57106" ht="18.75" customHeight="1" thickBot="1"/>
    <row r="57108" ht="18.75" customHeight="1" thickBot="1"/>
    <row r="57110" ht="18.75" customHeight="1" thickBot="1"/>
    <row r="57112" ht="18.75" customHeight="1" thickBot="1"/>
    <row r="57114" ht="18.75" customHeight="1" thickBot="1"/>
    <row r="57116" ht="18.75" customHeight="1" thickBot="1"/>
    <row r="57118" ht="18.75" customHeight="1" thickBot="1"/>
    <row r="57120" ht="18.75" customHeight="1" thickBot="1"/>
    <row r="57122" ht="18.75" customHeight="1" thickBot="1"/>
    <row r="57124" ht="18.75" customHeight="1" thickBot="1"/>
    <row r="57126" ht="18.75" customHeight="1" thickBot="1"/>
    <row r="57128" ht="18.75" customHeight="1" thickBot="1"/>
    <row r="57130" ht="18.75" customHeight="1" thickBot="1"/>
    <row r="57132" ht="18.75" customHeight="1" thickBot="1"/>
    <row r="57134" ht="18.75" customHeight="1" thickBot="1"/>
    <row r="57136" ht="18.75" customHeight="1" thickBot="1"/>
    <row r="57138" ht="18.75" customHeight="1" thickBot="1"/>
    <row r="57140" ht="18.75" customHeight="1" thickBot="1"/>
    <row r="57142" ht="18.75" customHeight="1" thickBot="1"/>
    <row r="57144" ht="18.75" customHeight="1" thickBot="1"/>
    <row r="57146" ht="18.75" customHeight="1" thickBot="1"/>
    <row r="57148" ht="18.75" customHeight="1" thickBot="1"/>
    <row r="57150" ht="18.75" customHeight="1" thickBot="1"/>
    <row r="57152" ht="18.75" customHeight="1" thickBot="1"/>
    <row r="57154" ht="18.75" customHeight="1" thickBot="1"/>
    <row r="57156" ht="18.75" customHeight="1" thickBot="1"/>
    <row r="57158" ht="18.75" customHeight="1" thickBot="1"/>
    <row r="57160" ht="18.75" customHeight="1" thickBot="1"/>
    <row r="57162" ht="18.75" customHeight="1" thickBot="1"/>
    <row r="57164" ht="18.75" customHeight="1" thickBot="1"/>
    <row r="57166" ht="18.75" customHeight="1" thickBot="1"/>
    <row r="57168" ht="18.75" customHeight="1" thickBot="1"/>
    <row r="57170" ht="18.75" customHeight="1" thickBot="1"/>
    <row r="57172" ht="18.75" customHeight="1" thickBot="1"/>
    <row r="57174" ht="18.75" customHeight="1" thickBot="1"/>
    <row r="57176" ht="18.75" customHeight="1" thickBot="1"/>
    <row r="57178" ht="18.75" customHeight="1" thickBot="1"/>
    <row r="57180" ht="18.75" customHeight="1" thickBot="1"/>
    <row r="57182" ht="18.75" customHeight="1" thickBot="1"/>
    <row r="57184" ht="18.75" customHeight="1" thickBot="1"/>
    <row r="57186" ht="18.75" customHeight="1" thickBot="1"/>
    <row r="57188" ht="18.75" customHeight="1" thickBot="1"/>
    <row r="57190" ht="18.75" customHeight="1" thickBot="1"/>
    <row r="57192" ht="18.75" customHeight="1" thickBot="1"/>
    <row r="57194" ht="18.75" customHeight="1" thickBot="1"/>
    <row r="57196" ht="18.75" customHeight="1" thickBot="1"/>
    <row r="57198" ht="18.75" customHeight="1" thickBot="1"/>
    <row r="57200" ht="18.75" customHeight="1" thickBot="1"/>
    <row r="57202" ht="18.75" customHeight="1" thickBot="1"/>
    <row r="57204" ht="18.75" customHeight="1" thickBot="1"/>
    <row r="57206" ht="18.75" customHeight="1" thickBot="1"/>
    <row r="57208" ht="18.75" customHeight="1" thickBot="1"/>
    <row r="57210" ht="18.75" customHeight="1" thickBot="1"/>
    <row r="57212" ht="18.75" customHeight="1" thickBot="1"/>
    <row r="57214" ht="18.75" customHeight="1" thickBot="1"/>
    <row r="57216" ht="18.75" customHeight="1" thickBot="1"/>
    <row r="57218" ht="18.75" customHeight="1" thickBot="1"/>
    <row r="57220" ht="18.75" customHeight="1" thickBot="1"/>
    <row r="57222" ht="18.75" customHeight="1" thickBot="1"/>
    <row r="57224" ht="18.75" customHeight="1" thickBot="1"/>
    <row r="57226" ht="18.75" customHeight="1" thickBot="1"/>
    <row r="57228" ht="18.75" customHeight="1" thickBot="1"/>
    <row r="57230" ht="18.75" customHeight="1" thickBot="1"/>
    <row r="57232" ht="18.75" customHeight="1" thickBot="1"/>
    <row r="57234" ht="18.75" customHeight="1" thickBot="1"/>
    <row r="57236" ht="18.75" customHeight="1" thickBot="1"/>
    <row r="57238" ht="18.75" customHeight="1" thickBot="1"/>
    <row r="57240" ht="18.75" customHeight="1" thickBot="1"/>
    <row r="57242" ht="18.75" customHeight="1" thickBot="1"/>
    <row r="57244" ht="18.75" customHeight="1" thickBot="1"/>
    <row r="57246" ht="18.75" customHeight="1" thickBot="1"/>
    <row r="57248" ht="18.75" customHeight="1" thickBot="1"/>
    <row r="57250" ht="18.75" customHeight="1" thickBot="1"/>
    <row r="57252" ht="18.75" customHeight="1" thickBot="1"/>
    <row r="57254" ht="18.75" customHeight="1" thickBot="1"/>
    <row r="57256" ht="18.75" customHeight="1" thickBot="1"/>
    <row r="57258" ht="18.75" customHeight="1" thickBot="1"/>
    <row r="57260" ht="18.75" customHeight="1" thickBot="1"/>
    <row r="57262" ht="18.75" customHeight="1" thickBot="1"/>
    <row r="57264" ht="18.75" customHeight="1" thickBot="1"/>
    <row r="57266" ht="18.75" customHeight="1" thickBot="1"/>
    <row r="57268" ht="18.75" customHeight="1" thickBot="1"/>
    <row r="57270" ht="18.75" customHeight="1" thickBot="1"/>
    <row r="57272" ht="18.75" customHeight="1" thickBot="1"/>
    <row r="57274" ht="18.75" customHeight="1" thickBot="1"/>
    <row r="57276" ht="18.75" customHeight="1" thickBot="1"/>
    <row r="57278" ht="18.75" customHeight="1" thickBot="1"/>
    <row r="57280" ht="18.75" customHeight="1" thickBot="1"/>
    <row r="57282" ht="18.75" customHeight="1" thickBot="1"/>
    <row r="57284" ht="18.75" customHeight="1" thickBot="1"/>
    <row r="57286" ht="18.75" customHeight="1" thickBot="1"/>
    <row r="57288" ht="18.75" customHeight="1" thickBot="1"/>
    <row r="57290" ht="18.75" customHeight="1" thickBot="1"/>
    <row r="57292" ht="18.75" customHeight="1" thickBot="1"/>
    <row r="57294" ht="18.75" customHeight="1" thickBot="1"/>
    <row r="57296" ht="18.75" customHeight="1" thickBot="1"/>
    <row r="57298" ht="18.75" customHeight="1" thickBot="1"/>
    <row r="57300" ht="18.75" customHeight="1" thickBot="1"/>
    <row r="57302" ht="18.75" customHeight="1" thickBot="1"/>
    <row r="57304" ht="18.75" customHeight="1" thickBot="1"/>
    <row r="57306" ht="18.75" customHeight="1" thickBot="1"/>
    <row r="57308" ht="18.75" customHeight="1" thickBot="1"/>
    <row r="57310" ht="18.75" customHeight="1" thickBot="1"/>
    <row r="57312" ht="18.75" customHeight="1" thickBot="1"/>
    <row r="57314" ht="18.75" customHeight="1" thickBot="1"/>
    <row r="57316" ht="18.75" customHeight="1" thickBot="1"/>
    <row r="57318" ht="18.75" customHeight="1" thickBot="1"/>
    <row r="57320" ht="18.75" customHeight="1" thickBot="1"/>
    <row r="57322" ht="18.75" customHeight="1" thickBot="1"/>
    <row r="57324" ht="18.75" customHeight="1" thickBot="1"/>
    <row r="57326" ht="18.75" customHeight="1" thickBot="1"/>
    <row r="57328" ht="18.75" customHeight="1" thickBot="1"/>
    <row r="57330" ht="18.75" customHeight="1" thickBot="1"/>
    <row r="57332" ht="18.75" customHeight="1" thickBot="1"/>
    <row r="57334" ht="18.75" customHeight="1" thickBot="1"/>
    <row r="57336" ht="18.75" customHeight="1" thickBot="1"/>
    <row r="57338" ht="18.75" customHeight="1" thickBot="1"/>
    <row r="57340" ht="18.75" customHeight="1" thickBot="1"/>
    <row r="57342" ht="18.75" customHeight="1" thickBot="1"/>
    <row r="57344" ht="18.75" customHeight="1" thickBot="1"/>
    <row r="57346" ht="18.75" customHeight="1" thickBot="1"/>
    <row r="57348" ht="18.75" customHeight="1" thickBot="1"/>
    <row r="57350" ht="18.75" customHeight="1" thickBot="1"/>
    <row r="57352" ht="18.75" customHeight="1" thickBot="1"/>
    <row r="57354" ht="18.75" customHeight="1" thickBot="1"/>
    <row r="57356" ht="18.75" customHeight="1" thickBot="1"/>
    <row r="57358" ht="18.75" customHeight="1" thickBot="1"/>
    <row r="57360" ht="18.75" customHeight="1" thickBot="1"/>
    <row r="57362" ht="18.75" customHeight="1" thickBot="1"/>
    <row r="57364" ht="18.75" customHeight="1" thickBot="1"/>
    <row r="57366" ht="18.75" customHeight="1" thickBot="1"/>
    <row r="57368" ht="18.75" customHeight="1" thickBot="1"/>
    <row r="57370" ht="18.75" customHeight="1" thickBot="1"/>
    <row r="57372" ht="18.75" customHeight="1" thickBot="1"/>
    <row r="57374" ht="18.75" customHeight="1" thickBot="1"/>
    <row r="57376" ht="18.75" customHeight="1" thickBot="1"/>
    <row r="57378" ht="18.75" customHeight="1" thickBot="1"/>
    <row r="57380" ht="18.75" customHeight="1" thickBot="1"/>
    <row r="57382" ht="18.75" customHeight="1" thickBot="1"/>
    <row r="57384" ht="18.75" customHeight="1" thickBot="1"/>
    <row r="57386" ht="18.75" customHeight="1" thickBot="1"/>
    <row r="57388" ht="18.75" customHeight="1" thickBot="1"/>
    <row r="57390" ht="18.75" customHeight="1" thickBot="1"/>
    <row r="57392" ht="18.75" customHeight="1" thickBot="1"/>
    <row r="57394" ht="18.75" customHeight="1" thickBot="1"/>
    <row r="57396" ht="18.75" customHeight="1" thickBot="1"/>
    <row r="57398" ht="18.75" customHeight="1" thickBot="1"/>
    <row r="57400" ht="18.75" customHeight="1" thickBot="1"/>
    <row r="57402" ht="18.75" customHeight="1" thickBot="1"/>
    <row r="57404" ht="18.75" customHeight="1" thickBot="1"/>
    <row r="57406" ht="18.75" customHeight="1" thickBot="1"/>
    <row r="57408" ht="18.75" customHeight="1" thickBot="1"/>
    <row r="57410" ht="18.75" customHeight="1" thickBot="1"/>
    <row r="57412" ht="18.75" customHeight="1" thickBot="1"/>
    <row r="57414" ht="18.75" customHeight="1" thickBot="1"/>
    <row r="57416" ht="18.75" customHeight="1" thickBot="1"/>
    <row r="57418" ht="18.75" customHeight="1" thickBot="1"/>
    <row r="57420" ht="18.75" customHeight="1" thickBot="1"/>
    <row r="57422" ht="18.75" customHeight="1" thickBot="1"/>
    <row r="57424" ht="18.75" customHeight="1" thickBot="1"/>
    <row r="57426" ht="18.75" customHeight="1" thickBot="1"/>
    <row r="57428" ht="18.75" customHeight="1" thickBot="1"/>
    <row r="57430" ht="18.75" customHeight="1" thickBot="1"/>
    <row r="57432" ht="18.75" customHeight="1" thickBot="1"/>
    <row r="57434" ht="18.75" customHeight="1" thickBot="1"/>
    <row r="57436" ht="18.75" customHeight="1" thickBot="1"/>
    <row r="57438" ht="18.75" customHeight="1" thickBot="1"/>
    <row r="57440" ht="18.75" customHeight="1" thickBot="1"/>
    <row r="57442" ht="18.75" customHeight="1" thickBot="1"/>
    <row r="57444" ht="18.75" customHeight="1" thickBot="1"/>
    <row r="57446" ht="18.75" customHeight="1" thickBot="1"/>
    <row r="57448" ht="18.75" customHeight="1" thickBot="1"/>
    <row r="57450" ht="18.75" customHeight="1" thickBot="1"/>
    <row r="57452" ht="18.75" customHeight="1" thickBot="1"/>
    <row r="57454" ht="18.75" customHeight="1" thickBot="1"/>
    <row r="57456" ht="18.75" customHeight="1" thickBot="1"/>
    <row r="57458" ht="18.75" customHeight="1" thickBot="1"/>
    <row r="57460" ht="18.75" customHeight="1" thickBot="1"/>
    <row r="57462" ht="18.75" customHeight="1" thickBot="1"/>
    <row r="57464" ht="18.75" customHeight="1" thickBot="1"/>
    <row r="57466" ht="18.75" customHeight="1" thickBot="1"/>
    <row r="57468" ht="18.75" customHeight="1" thickBot="1"/>
    <row r="57470" ht="18.75" customHeight="1" thickBot="1"/>
    <row r="57472" ht="18.75" customHeight="1" thickBot="1"/>
    <row r="57474" ht="18.75" customHeight="1" thickBot="1"/>
    <row r="57476" ht="18.75" customHeight="1" thickBot="1"/>
    <row r="57478" ht="18.75" customHeight="1" thickBot="1"/>
    <row r="57480" ht="18.75" customHeight="1" thickBot="1"/>
    <row r="57482" ht="18.75" customHeight="1" thickBot="1"/>
    <row r="57484" ht="18.75" customHeight="1" thickBot="1"/>
    <row r="57486" ht="18.75" customHeight="1" thickBot="1"/>
    <row r="57488" ht="18.75" customHeight="1" thickBot="1"/>
    <row r="57490" ht="18.75" customHeight="1" thickBot="1"/>
    <row r="57492" ht="18.75" customHeight="1" thickBot="1"/>
    <row r="57494" ht="18.75" customHeight="1" thickBot="1"/>
    <row r="57496" ht="18.75" customHeight="1" thickBot="1"/>
    <row r="57498" ht="18.75" customHeight="1" thickBot="1"/>
    <row r="57500" ht="18.75" customHeight="1" thickBot="1"/>
    <row r="57502" ht="18.75" customHeight="1" thickBot="1"/>
    <row r="57504" ht="18.75" customHeight="1" thickBot="1"/>
    <row r="57506" ht="18.75" customHeight="1" thickBot="1"/>
    <row r="57508" ht="18.75" customHeight="1" thickBot="1"/>
    <row r="57510" ht="18.75" customHeight="1" thickBot="1"/>
    <row r="57512" ht="18.75" customHeight="1" thickBot="1"/>
    <row r="57514" ht="18.75" customHeight="1" thickBot="1"/>
    <row r="57516" ht="18.75" customHeight="1" thickBot="1"/>
    <row r="57518" ht="18.75" customHeight="1" thickBot="1"/>
    <row r="57520" ht="18.75" customHeight="1" thickBot="1"/>
    <row r="57522" ht="18.75" customHeight="1" thickBot="1"/>
    <row r="57524" ht="18.75" customHeight="1" thickBot="1"/>
    <row r="57526" ht="18.75" customHeight="1" thickBot="1"/>
    <row r="57528" ht="18.75" customHeight="1" thickBot="1"/>
    <row r="57530" ht="18.75" customHeight="1" thickBot="1"/>
    <row r="57532" ht="18.75" customHeight="1" thickBot="1"/>
    <row r="57534" ht="18.75" customHeight="1" thickBot="1"/>
    <row r="57536" ht="18.75" customHeight="1" thickBot="1"/>
    <row r="57538" ht="18.75" customHeight="1" thickBot="1"/>
    <row r="57540" ht="18.75" customHeight="1" thickBot="1"/>
    <row r="57542" ht="18.75" customHeight="1" thickBot="1"/>
    <row r="57544" ht="18.75" customHeight="1" thickBot="1"/>
    <row r="57546" ht="18.75" customHeight="1" thickBot="1"/>
    <row r="57548" ht="18.75" customHeight="1" thickBot="1"/>
    <row r="57550" ht="18.75" customHeight="1" thickBot="1"/>
    <row r="57552" ht="18.75" customHeight="1" thickBot="1"/>
    <row r="57554" ht="18.75" customHeight="1" thickBot="1"/>
    <row r="57556" ht="18.75" customHeight="1" thickBot="1"/>
    <row r="57558" ht="18.75" customHeight="1" thickBot="1"/>
    <row r="57560" ht="18.75" customHeight="1" thickBot="1"/>
    <row r="57562" ht="18.75" customHeight="1" thickBot="1"/>
    <row r="57564" ht="18.75" customHeight="1" thickBot="1"/>
    <row r="57566" ht="18.75" customHeight="1" thickBot="1"/>
    <row r="57568" ht="18.75" customHeight="1" thickBot="1"/>
    <row r="57570" ht="18.75" customHeight="1" thickBot="1"/>
    <row r="57572" ht="18.75" customHeight="1" thickBot="1"/>
    <row r="57574" ht="18.75" customHeight="1" thickBot="1"/>
    <row r="57576" ht="18.75" customHeight="1" thickBot="1"/>
    <row r="57578" ht="18.75" customHeight="1" thickBot="1"/>
    <row r="57580" ht="18.75" customHeight="1" thickBot="1"/>
    <row r="57582" ht="18.75" customHeight="1" thickBot="1"/>
    <row r="57584" ht="18.75" customHeight="1" thickBot="1"/>
    <row r="57586" ht="18.75" customHeight="1" thickBot="1"/>
    <row r="57588" ht="18.75" customHeight="1" thickBot="1"/>
    <row r="57590" ht="18.75" customHeight="1" thickBot="1"/>
    <row r="57592" ht="18.75" customHeight="1" thickBot="1"/>
    <row r="57594" ht="18.75" customHeight="1" thickBot="1"/>
    <row r="57596" ht="18.75" customHeight="1" thickBot="1"/>
    <row r="57598" ht="18.75" customHeight="1" thickBot="1"/>
    <row r="57600" ht="18.75" customHeight="1" thickBot="1"/>
    <row r="57602" ht="18.75" customHeight="1" thickBot="1"/>
    <row r="57604" ht="18.75" customHeight="1" thickBot="1"/>
    <row r="57606" ht="18.75" customHeight="1" thickBot="1"/>
    <row r="57608" ht="18.75" customHeight="1" thickBot="1"/>
    <row r="57610" ht="18.75" customHeight="1" thickBot="1"/>
    <row r="57612" ht="18.75" customHeight="1" thickBot="1"/>
    <row r="57614" ht="18.75" customHeight="1" thickBot="1"/>
    <row r="57616" ht="18.75" customHeight="1" thickBot="1"/>
    <row r="57618" ht="18.75" customHeight="1" thickBot="1"/>
    <row r="57620" ht="18.75" customHeight="1" thickBot="1"/>
    <row r="57622" ht="18.75" customHeight="1" thickBot="1"/>
    <row r="57624" ht="18.75" customHeight="1" thickBot="1"/>
    <row r="57626" ht="18.75" customHeight="1" thickBot="1"/>
    <row r="57628" ht="18.75" customHeight="1" thickBot="1"/>
    <row r="57630" ht="18.75" customHeight="1" thickBot="1"/>
    <row r="57632" ht="18.75" customHeight="1" thickBot="1"/>
    <row r="57634" ht="18.75" customHeight="1" thickBot="1"/>
    <row r="57636" ht="18.75" customHeight="1" thickBot="1"/>
    <row r="57638" ht="18.75" customHeight="1" thickBot="1"/>
    <row r="57640" ht="18.75" customHeight="1" thickBot="1"/>
    <row r="57642" ht="18.75" customHeight="1" thickBot="1"/>
    <row r="57644" ht="18.75" customHeight="1" thickBot="1"/>
    <row r="57646" ht="18.75" customHeight="1" thickBot="1"/>
    <row r="57648" ht="18.75" customHeight="1" thickBot="1"/>
    <row r="57650" ht="18.75" customHeight="1" thickBot="1"/>
    <row r="57652" ht="18.75" customHeight="1" thickBot="1"/>
    <row r="57654" ht="18.75" customHeight="1" thickBot="1"/>
    <row r="57656" ht="18.75" customHeight="1" thickBot="1"/>
    <row r="57658" ht="18.75" customHeight="1" thickBot="1"/>
    <row r="57660" ht="18.75" customHeight="1" thickBot="1"/>
    <row r="57662" ht="18.75" customHeight="1" thickBot="1"/>
    <row r="57664" ht="18.75" customHeight="1" thickBot="1"/>
    <row r="57666" ht="18.75" customHeight="1" thickBot="1"/>
    <row r="57668" ht="18.75" customHeight="1" thickBot="1"/>
    <row r="57670" ht="18.75" customHeight="1" thickBot="1"/>
    <row r="57672" ht="18.75" customHeight="1" thickBot="1"/>
    <row r="57674" ht="18.75" customHeight="1" thickBot="1"/>
    <row r="57676" ht="18.75" customHeight="1" thickBot="1"/>
    <row r="57678" ht="18.75" customHeight="1" thickBot="1"/>
    <row r="57680" ht="18.75" customHeight="1" thickBot="1"/>
    <row r="57682" ht="18.75" customHeight="1" thickBot="1"/>
    <row r="57684" ht="18.75" customHeight="1" thickBot="1"/>
    <row r="57686" ht="18.75" customHeight="1" thickBot="1"/>
    <row r="57688" ht="18.75" customHeight="1" thickBot="1"/>
    <row r="57690" ht="18.75" customHeight="1" thickBot="1"/>
    <row r="57692" ht="18.75" customHeight="1" thickBot="1"/>
    <row r="57694" ht="18.75" customHeight="1" thickBot="1"/>
    <row r="57696" ht="18.75" customHeight="1" thickBot="1"/>
    <row r="57698" ht="18.75" customHeight="1" thickBot="1"/>
    <row r="57700" ht="18.75" customHeight="1" thickBot="1"/>
    <row r="57702" ht="18.75" customHeight="1" thickBot="1"/>
    <row r="57704" ht="18.75" customHeight="1" thickBot="1"/>
    <row r="57706" ht="18.75" customHeight="1" thickBot="1"/>
    <row r="57708" ht="18.75" customHeight="1" thickBot="1"/>
    <row r="57710" ht="18.75" customHeight="1" thickBot="1"/>
    <row r="57712" ht="18.75" customHeight="1" thickBot="1"/>
    <row r="57714" ht="18.75" customHeight="1" thickBot="1"/>
    <row r="57716" ht="18.75" customHeight="1" thickBot="1"/>
    <row r="57718" ht="18.75" customHeight="1" thickBot="1"/>
    <row r="57720" ht="18.75" customHeight="1" thickBot="1"/>
    <row r="57722" ht="18.75" customHeight="1" thickBot="1"/>
    <row r="57724" ht="18.75" customHeight="1" thickBot="1"/>
    <row r="57726" ht="18.75" customHeight="1" thickBot="1"/>
    <row r="57728" ht="18.75" customHeight="1" thickBot="1"/>
    <row r="57730" ht="18.75" customHeight="1" thickBot="1"/>
    <row r="57732" ht="18.75" customHeight="1" thickBot="1"/>
    <row r="57734" ht="18.75" customHeight="1" thickBot="1"/>
    <row r="57736" ht="18.75" customHeight="1" thickBot="1"/>
    <row r="57738" ht="18.75" customHeight="1" thickBot="1"/>
    <row r="57740" ht="18.75" customHeight="1" thickBot="1"/>
    <row r="57742" ht="18.75" customHeight="1" thickBot="1"/>
    <row r="57744" ht="18.75" customHeight="1" thickBot="1"/>
    <row r="57746" ht="18.75" customHeight="1" thickBot="1"/>
    <row r="57748" ht="18.75" customHeight="1" thickBot="1"/>
    <row r="57750" ht="18.75" customHeight="1" thickBot="1"/>
    <row r="57752" ht="18.75" customHeight="1" thickBot="1"/>
    <row r="57754" ht="18.75" customHeight="1" thickBot="1"/>
    <row r="57756" ht="18.75" customHeight="1" thickBot="1"/>
    <row r="57758" ht="18.75" customHeight="1" thickBot="1"/>
    <row r="57760" ht="18.75" customHeight="1" thickBot="1"/>
    <row r="57762" ht="18.75" customHeight="1" thickBot="1"/>
    <row r="57764" ht="18.75" customHeight="1" thickBot="1"/>
    <row r="57766" ht="18.75" customHeight="1" thickBot="1"/>
    <row r="57768" ht="18.75" customHeight="1" thickBot="1"/>
    <row r="57770" ht="18.75" customHeight="1" thickBot="1"/>
    <row r="57772" ht="18.75" customHeight="1" thickBot="1"/>
    <row r="57774" ht="18.75" customHeight="1" thickBot="1"/>
    <row r="57776" ht="18.75" customHeight="1" thickBot="1"/>
    <row r="57778" ht="18.75" customHeight="1" thickBot="1"/>
    <row r="57780" ht="18.75" customHeight="1" thickBot="1"/>
    <row r="57782" ht="18.75" customHeight="1" thickBot="1"/>
    <row r="57784" ht="18.75" customHeight="1" thickBot="1"/>
    <row r="57786" ht="18.75" customHeight="1" thickBot="1"/>
    <row r="57788" ht="18.75" customHeight="1" thickBot="1"/>
    <row r="57790" ht="18.75" customHeight="1" thickBot="1"/>
    <row r="57792" ht="18.75" customHeight="1" thickBot="1"/>
    <row r="57794" ht="18.75" customHeight="1" thickBot="1"/>
    <row r="57796" ht="18.75" customHeight="1" thickBot="1"/>
    <row r="57798" ht="18.75" customHeight="1" thickBot="1"/>
    <row r="57800" ht="18.75" customHeight="1" thickBot="1"/>
    <row r="57802" ht="18.75" customHeight="1" thickBot="1"/>
    <row r="57804" ht="18.75" customHeight="1" thickBot="1"/>
    <row r="57806" ht="18.75" customHeight="1" thickBot="1"/>
    <row r="57808" ht="18.75" customHeight="1" thickBot="1"/>
    <row r="57810" ht="18.75" customHeight="1" thickBot="1"/>
    <row r="57812" ht="18.75" customHeight="1" thickBot="1"/>
    <row r="57814" ht="18.75" customHeight="1" thickBot="1"/>
    <row r="57816" ht="18.75" customHeight="1" thickBot="1"/>
    <row r="57818" ht="18.75" customHeight="1" thickBot="1"/>
    <row r="57820" ht="18.75" customHeight="1" thickBot="1"/>
    <row r="57822" ht="18.75" customHeight="1" thickBot="1"/>
    <row r="57824" ht="18.75" customHeight="1" thickBot="1"/>
    <row r="57826" ht="18.75" customHeight="1" thickBot="1"/>
    <row r="57828" ht="18.75" customHeight="1" thickBot="1"/>
    <row r="57830" ht="18.75" customHeight="1" thickBot="1"/>
    <row r="57832" ht="18.75" customHeight="1" thickBot="1"/>
    <row r="57834" ht="18.75" customHeight="1" thickBot="1"/>
    <row r="57836" ht="18.75" customHeight="1" thickBot="1"/>
    <row r="57838" ht="18.75" customHeight="1" thickBot="1"/>
    <row r="57840" ht="18.75" customHeight="1" thickBot="1"/>
    <row r="57842" ht="18.75" customHeight="1" thickBot="1"/>
    <row r="57844" ht="18.75" customHeight="1" thickBot="1"/>
    <row r="57846" ht="18.75" customHeight="1" thickBot="1"/>
    <row r="57848" ht="18.75" customHeight="1" thickBot="1"/>
    <row r="57850" ht="18.75" customHeight="1" thickBot="1"/>
    <row r="57852" ht="18.75" customHeight="1" thickBot="1"/>
    <row r="57854" ht="18.75" customHeight="1" thickBot="1"/>
    <row r="57856" ht="18.75" customHeight="1" thickBot="1"/>
    <row r="57858" ht="18.75" customHeight="1" thickBot="1"/>
    <row r="57860" ht="18.75" customHeight="1" thickBot="1"/>
    <row r="57862" ht="18.75" customHeight="1" thickBot="1"/>
    <row r="57864" ht="18.75" customHeight="1" thickBot="1"/>
    <row r="57866" ht="18.75" customHeight="1" thickBot="1"/>
    <row r="57868" ht="18.75" customHeight="1" thickBot="1"/>
    <row r="57870" ht="18.75" customHeight="1" thickBot="1"/>
    <row r="57872" ht="18.75" customHeight="1" thickBot="1"/>
    <row r="57874" ht="18.75" customHeight="1" thickBot="1"/>
    <row r="57876" ht="18.75" customHeight="1" thickBot="1"/>
    <row r="57878" ht="18.75" customHeight="1" thickBot="1"/>
    <row r="57880" ht="18.75" customHeight="1" thickBot="1"/>
    <row r="57882" ht="18.75" customHeight="1" thickBot="1"/>
    <row r="57884" ht="18.75" customHeight="1" thickBot="1"/>
    <row r="57886" ht="18.75" customHeight="1" thickBot="1"/>
    <row r="57888" ht="18.75" customHeight="1" thickBot="1"/>
    <row r="57890" ht="18.75" customHeight="1" thickBot="1"/>
    <row r="57892" ht="18.75" customHeight="1" thickBot="1"/>
    <row r="57894" ht="18.75" customHeight="1" thickBot="1"/>
    <row r="57896" ht="18.75" customHeight="1" thickBot="1"/>
    <row r="57898" ht="18.75" customHeight="1" thickBot="1"/>
    <row r="57900" ht="18.75" customHeight="1" thickBot="1"/>
    <row r="57902" ht="18.75" customHeight="1" thickBot="1"/>
    <row r="57904" ht="18.75" customHeight="1" thickBot="1"/>
    <row r="57906" ht="18.75" customHeight="1" thickBot="1"/>
    <row r="57908" ht="18.75" customHeight="1" thickBot="1"/>
    <row r="57910" ht="18.75" customHeight="1" thickBot="1"/>
    <row r="57912" ht="18.75" customHeight="1" thickBot="1"/>
    <row r="57914" ht="18.75" customHeight="1" thickBot="1"/>
    <row r="57916" ht="18.75" customHeight="1" thickBot="1"/>
    <row r="57918" ht="18.75" customHeight="1" thickBot="1"/>
    <row r="57920" ht="18.75" customHeight="1" thickBot="1"/>
    <row r="57922" ht="18.75" customHeight="1" thickBot="1"/>
    <row r="57924" ht="18.75" customHeight="1" thickBot="1"/>
    <row r="57926" ht="18.75" customHeight="1" thickBot="1"/>
    <row r="57928" ht="18.75" customHeight="1" thickBot="1"/>
    <row r="57930" ht="18.75" customHeight="1" thickBot="1"/>
    <row r="57932" ht="18.75" customHeight="1" thickBot="1"/>
    <row r="57934" ht="18.75" customHeight="1" thickBot="1"/>
    <row r="57936" ht="18.75" customHeight="1" thickBot="1"/>
    <row r="57938" ht="18.75" customHeight="1" thickBot="1"/>
    <row r="57940" ht="18.75" customHeight="1" thickBot="1"/>
    <row r="57942" ht="18.75" customHeight="1" thickBot="1"/>
    <row r="57944" ht="18.75" customHeight="1" thickBot="1"/>
    <row r="57946" ht="18.75" customHeight="1" thickBot="1"/>
    <row r="57948" ht="18.75" customHeight="1" thickBot="1"/>
    <row r="57950" ht="18.75" customHeight="1" thickBot="1"/>
    <row r="57952" ht="18.75" customHeight="1" thickBot="1"/>
    <row r="57954" ht="18.75" customHeight="1" thickBot="1"/>
    <row r="57956" ht="18.75" customHeight="1" thickBot="1"/>
    <row r="57958" ht="18.75" customHeight="1" thickBot="1"/>
    <row r="57960" ht="18.75" customHeight="1" thickBot="1"/>
    <row r="57962" ht="18.75" customHeight="1" thickBot="1"/>
    <row r="57964" ht="18.75" customHeight="1" thickBot="1"/>
    <row r="57966" ht="18.75" customHeight="1" thickBot="1"/>
    <row r="57968" ht="18.75" customHeight="1" thickBot="1"/>
    <row r="57970" ht="18.75" customHeight="1" thickBot="1"/>
    <row r="57972" ht="18.75" customHeight="1" thickBot="1"/>
    <row r="57974" ht="18.75" customHeight="1" thickBot="1"/>
    <row r="57976" ht="18.75" customHeight="1" thickBot="1"/>
    <row r="57978" ht="18.75" customHeight="1" thickBot="1"/>
    <row r="57980" ht="18.75" customHeight="1" thickBot="1"/>
    <row r="57982" ht="18.75" customHeight="1" thickBot="1"/>
    <row r="57984" ht="18.75" customHeight="1" thickBot="1"/>
    <row r="57986" ht="18.75" customHeight="1" thickBot="1"/>
    <row r="57988" ht="18.75" customHeight="1" thickBot="1"/>
    <row r="57990" ht="18.75" customHeight="1" thickBot="1"/>
    <row r="57992" ht="18.75" customHeight="1" thickBot="1"/>
    <row r="57994" ht="18.75" customHeight="1" thickBot="1"/>
    <row r="57996" ht="18.75" customHeight="1" thickBot="1"/>
    <row r="57998" ht="18.75" customHeight="1" thickBot="1"/>
    <row r="58000" ht="18.75" customHeight="1" thickBot="1"/>
    <row r="58002" ht="18.75" customHeight="1" thickBot="1"/>
    <row r="58004" ht="18.75" customHeight="1" thickBot="1"/>
    <row r="58006" ht="18.75" customHeight="1" thickBot="1"/>
    <row r="58008" ht="18.75" customHeight="1" thickBot="1"/>
    <row r="58010" ht="18.75" customHeight="1" thickBot="1"/>
    <row r="58012" ht="18.75" customHeight="1" thickBot="1"/>
    <row r="58014" ht="18.75" customHeight="1" thickBot="1"/>
    <row r="58016" ht="18.75" customHeight="1" thickBot="1"/>
    <row r="58018" ht="18.75" customHeight="1" thickBot="1"/>
    <row r="58020" ht="18.75" customHeight="1" thickBot="1"/>
    <row r="58022" ht="18.75" customHeight="1" thickBot="1"/>
    <row r="58024" ht="18.75" customHeight="1" thickBot="1"/>
    <row r="58026" ht="18.75" customHeight="1" thickBot="1"/>
    <row r="58028" ht="18.75" customHeight="1" thickBot="1"/>
    <row r="58030" ht="18.75" customHeight="1" thickBot="1"/>
    <row r="58032" ht="18.75" customHeight="1" thickBot="1"/>
    <row r="58034" ht="18.75" customHeight="1" thickBot="1"/>
    <row r="58036" ht="18.75" customHeight="1" thickBot="1"/>
    <row r="58038" ht="18.75" customHeight="1" thickBot="1"/>
    <row r="58040" ht="18.75" customHeight="1" thickBot="1"/>
    <row r="58042" ht="18.75" customHeight="1" thickBot="1"/>
    <row r="58044" ht="18.75" customHeight="1" thickBot="1"/>
    <row r="58046" ht="18.75" customHeight="1" thickBot="1"/>
    <row r="58048" ht="18.75" customHeight="1" thickBot="1"/>
    <row r="58050" ht="18.75" customHeight="1" thickBot="1"/>
    <row r="58052" ht="18.75" customHeight="1" thickBot="1"/>
    <row r="58054" ht="18.75" customHeight="1" thickBot="1"/>
    <row r="58056" ht="18.75" customHeight="1" thickBot="1"/>
    <row r="58058" ht="18.75" customHeight="1" thickBot="1"/>
    <row r="58060" ht="18.75" customHeight="1" thickBot="1"/>
    <row r="58062" ht="18.75" customHeight="1" thickBot="1"/>
    <row r="58064" ht="18.75" customHeight="1" thickBot="1"/>
    <row r="58066" ht="18.75" customHeight="1" thickBot="1"/>
    <row r="58068" ht="18.75" customHeight="1" thickBot="1"/>
    <row r="58070" ht="18.75" customHeight="1" thickBot="1"/>
    <row r="58072" ht="18.75" customHeight="1" thickBot="1"/>
    <row r="58074" ht="18.75" customHeight="1" thickBot="1"/>
    <row r="58076" ht="18.75" customHeight="1" thickBot="1"/>
    <row r="58078" ht="18.75" customHeight="1" thickBot="1"/>
    <row r="58080" ht="18.75" customHeight="1" thickBot="1"/>
    <row r="58082" ht="18.75" customHeight="1" thickBot="1"/>
    <row r="58084" ht="18.75" customHeight="1" thickBot="1"/>
    <row r="58086" ht="18.75" customHeight="1" thickBot="1"/>
    <row r="58088" ht="18.75" customHeight="1" thickBot="1"/>
    <row r="58090" ht="18.75" customHeight="1" thickBot="1"/>
    <row r="58092" ht="18.75" customHeight="1" thickBot="1"/>
    <row r="58094" ht="18.75" customHeight="1" thickBot="1"/>
    <row r="58096" ht="18.75" customHeight="1" thickBot="1"/>
    <row r="58098" ht="18.75" customHeight="1" thickBot="1"/>
    <row r="58100" ht="18.75" customHeight="1" thickBot="1"/>
    <row r="58102" ht="18.75" customHeight="1" thickBot="1"/>
    <row r="58104" ht="18.75" customHeight="1" thickBot="1"/>
    <row r="58106" ht="18.75" customHeight="1" thickBot="1"/>
    <row r="58108" ht="18.75" customHeight="1" thickBot="1"/>
    <row r="58110" ht="18.75" customHeight="1" thickBot="1"/>
    <row r="58112" ht="18.75" customHeight="1" thickBot="1"/>
    <row r="58114" ht="18.75" customHeight="1" thickBot="1"/>
    <row r="58116" ht="18.75" customHeight="1" thickBot="1"/>
    <row r="58118" ht="18.75" customHeight="1" thickBot="1"/>
    <row r="58120" ht="18.75" customHeight="1" thickBot="1"/>
    <row r="58122" ht="18.75" customHeight="1" thickBot="1"/>
    <row r="58124" ht="18.75" customHeight="1" thickBot="1"/>
    <row r="58126" ht="18.75" customHeight="1" thickBot="1"/>
    <row r="58128" ht="18.75" customHeight="1" thickBot="1"/>
    <row r="58130" ht="18.75" customHeight="1" thickBot="1"/>
    <row r="58132" ht="18.75" customHeight="1" thickBot="1"/>
    <row r="58134" ht="18.75" customHeight="1" thickBot="1"/>
    <row r="58136" ht="18.75" customHeight="1" thickBot="1"/>
    <row r="58138" ht="18.75" customHeight="1" thickBot="1"/>
    <row r="58140" ht="18.75" customHeight="1" thickBot="1"/>
    <row r="58142" ht="18.75" customHeight="1" thickBot="1"/>
    <row r="58144" ht="18.75" customHeight="1" thickBot="1"/>
    <row r="58146" ht="18.75" customHeight="1" thickBot="1"/>
    <row r="58148" ht="18.75" customHeight="1" thickBot="1"/>
    <row r="58150" ht="18.75" customHeight="1" thickBot="1"/>
    <row r="58152" ht="18.75" customHeight="1" thickBot="1"/>
    <row r="58154" ht="18.75" customHeight="1" thickBot="1"/>
    <row r="58156" ht="18.75" customHeight="1" thickBot="1"/>
    <row r="58158" ht="18.75" customHeight="1" thickBot="1"/>
    <row r="58160" ht="18.75" customHeight="1" thickBot="1"/>
    <row r="58162" ht="18.75" customHeight="1" thickBot="1"/>
    <row r="58164" ht="18.75" customHeight="1" thickBot="1"/>
    <row r="58166" ht="18.75" customHeight="1" thickBot="1"/>
    <row r="58168" ht="18.75" customHeight="1" thickBot="1"/>
    <row r="58170" ht="18.75" customHeight="1" thickBot="1"/>
    <row r="58172" ht="18.75" customHeight="1" thickBot="1"/>
    <row r="58174" ht="18.75" customHeight="1" thickBot="1"/>
    <row r="58176" ht="18.75" customHeight="1" thickBot="1"/>
    <row r="58178" ht="18.75" customHeight="1" thickBot="1"/>
    <row r="58180" ht="18.75" customHeight="1" thickBot="1"/>
    <row r="58182" ht="18.75" customHeight="1" thickBot="1"/>
    <row r="58184" ht="18.75" customHeight="1" thickBot="1"/>
    <row r="58186" ht="18.75" customHeight="1" thickBot="1"/>
    <row r="58188" ht="18.75" customHeight="1" thickBot="1"/>
    <row r="58190" ht="18.75" customHeight="1" thickBot="1"/>
    <row r="58192" ht="18.75" customHeight="1" thickBot="1"/>
    <row r="58194" ht="18.75" customHeight="1" thickBot="1"/>
    <row r="58196" ht="18.75" customHeight="1" thickBot="1"/>
    <row r="58198" ht="18.75" customHeight="1" thickBot="1"/>
    <row r="58200" ht="18.75" customHeight="1" thickBot="1"/>
    <row r="58202" ht="18.75" customHeight="1" thickBot="1"/>
    <row r="58204" ht="18.75" customHeight="1" thickBot="1"/>
    <row r="58206" ht="18.75" customHeight="1" thickBot="1"/>
    <row r="58208" ht="18.75" customHeight="1" thickBot="1"/>
    <row r="58210" ht="18.75" customHeight="1" thickBot="1"/>
    <row r="58212" ht="18.75" customHeight="1" thickBot="1"/>
    <row r="58214" ht="18.75" customHeight="1" thickBot="1"/>
    <row r="58216" ht="18.75" customHeight="1" thickBot="1"/>
    <row r="58218" ht="18.75" customHeight="1" thickBot="1"/>
    <row r="58220" ht="18.75" customHeight="1" thickBot="1"/>
    <row r="58222" ht="18.75" customHeight="1" thickBot="1"/>
    <row r="58224" ht="18.75" customHeight="1" thickBot="1"/>
    <row r="58226" ht="18.75" customHeight="1" thickBot="1"/>
    <row r="58228" ht="18.75" customHeight="1" thickBot="1"/>
    <row r="58230" ht="18.75" customHeight="1" thickBot="1"/>
    <row r="58232" ht="18.75" customHeight="1" thickBot="1"/>
    <row r="58234" ht="18.75" customHeight="1" thickBot="1"/>
    <row r="58236" ht="18.75" customHeight="1" thickBot="1"/>
    <row r="58238" ht="18.75" customHeight="1" thickBot="1"/>
    <row r="58240" ht="18.75" customHeight="1" thickBot="1"/>
    <row r="58242" ht="18.75" customHeight="1" thickBot="1"/>
    <row r="58244" ht="18.75" customHeight="1" thickBot="1"/>
    <row r="58246" ht="18.75" customHeight="1" thickBot="1"/>
    <row r="58248" ht="18.75" customHeight="1" thickBot="1"/>
    <row r="58250" ht="18.75" customHeight="1" thickBot="1"/>
    <row r="58252" ht="18.75" customHeight="1" thickBot="1"/>
    <row r="58254" ht="18.75" customHeight="1" thickBot="1"/>
    <row r="58256" ht="18.75" customHeight="1" thickBot="1"/>
    <row r="58258" ht="18.75" customHeight="1" thickBot="1"/>
    <row r="58260" ht="18.75" customHeight="1" thickBot="1"/>
    <row r="58262" ht="18.75" customHeight="1" thickBot="1"/>
    <row r="58264" ht="18.75" customHeight="1" thickBot="1"/>
    <row r="58266" ht="18.75" customHeight="1" thickBot="1"/>
    <row r="58268" ht="18.75" customHeight="1" thickBot="1"/>
    <row r="58270" ht="18.75" customHeight="1" thickBot="1"/>
    <row r="58272" ht="18.75" customHeight="1" thickBot="1"/>
    <row r="58274" ht="18.75" customHeight="1" thickBot="1"/>
    <row r="58276" ht="18.75" customHeight="1" thickBot="1"/>
    <row r="58278" ht="18.75" customHeight="1" thickBot="1"/>
    <row r="58280" ht="18.75" customHeight="1" thickBot="1"/>
    <row r="58282" ht="18.75" customHeight="1" thickBot="1"/>
    <row r="58284" ht="18.75" customHeight="1" thickBot="1"/>
    <row r="58286" ht="18.75" customHeight="1" thickBot="1"/>
    <row r="58288" ht="18.75" customHeight="1" thickBot="1"/>
    <row r="58290" ht="18.75" customHeight="1" thickBot="1"/>
    <row r="58292" ht="18.75" customHeight="1" thickBot="1"/>
    <row r="58294" ht="18.75" customHeight="1" thickBot="1"/>
    <row r="58296" ht="18.75" customHeight="1" thickBot="1"/>
    <row r="58298" ht="18.75" customHeight="1" thickBot="1"/>
    <row r="58300" ht="18.75" customHeight="1" thickBot="1"/>
    <row r="58302" ht="18.75" customHeight="1" thickBot="1"/>
    <row r="58304" ht="18.75" customHeight="1" thickBot="1"/>
    <row r="58306" ht="18.75" customHeight="1" thickBot="1"/>
    <row r="58308" ht="18.75" customHeight="1" thickBot="1"/>
    <row r="58310" ht="18.75" customHeight="1" thickBot="1"/>
    <row r="58312" ht="18.75" customHeight="1" thickBot="1"/>
    <row r="58314" ht="18.75" customHeight="1" thickBot="1"/>
    <row r="58316" ht="18.75" customHeight="1" thickBot="1"/>
    <row r="58318" ht="18.75" customHeight="1" thickBot="1"/>
    <row r="58320" ht="18.75" customHeight="1" thickBot="1"/>
    <row r="58322" ht="18.75" customHeight="1" thickBot="1"/>
    <row r="58324" ht="18.75" customHeight="1" thickBot="1"/>
    <row r="58326" ht="18.75" customHeight="1" thickBot="1"/>
    <row r="58328" ht="18.75" customHeight="1" thickBot="1"/>
    <row r="58330" ht="18.75" customHeight="1" thickBot="1"/>
    <row r="58332" ht="18.75" customHeight="1" thickBot="1"/>
    <row r="58334" ht="18.75" customHeight="1" thickBot="1"/>
    <row r="58336" ht="18.75" customHeight="1" thickBot="1"/>
    <row r="58338" ht="18.75" customHeight="1" thickBot="1"/>
    <row r="58340" ht="18.75" customHeight="1" thickBot="1"/>
    <row r="58342" ht="18.75" customHeight="1" thickBot="1"/>
    <row r="58344" ht="18.75" customHeight="1" thickBot="1"/>
    <row r="58346" ht="18.75" customHeight="1" thickBot="1"/>
    <row r="58348" ht="18.75" customHeight="1" thickBot="1"/>
    <row r="58350" ht="18.75" customHeight="1" thickBot="1"/>
    <row r="58352" ht="18.75" customHeight="1" thickBot="1"/>
    <row r="58354" ht="18.75" customHeight="1" thickBot="1"/>
    <row r="58356" ht="18.75" customHeight="1" thickBot="1"/>
    <row r="58358" ht="18.75" customHeight="1" thickBot="1"/>
    <row r="58360" ht="18.75" customHeight="1" thickBot="1"/>
    <row r="58362" ht="18.75" customHeight="1" thickBot="1"/>
    <row r="58364" ht="18.75" customHeight="1" thickBot="1"/>
    <row r="58366" ht="18.75" customHeight="1" thickBot="1"/>
    <row r="58368" ht="18.75" customHeight="1" thickBot="1"/>
    <row r="58370" ht="18.75" customHeight="1" thickBot="1"/>
    <row r="58372" ht="18.75" customHeight="1" thickBot="1"/>
    <row r="58374" ht="18.75" customHeight="1" thickBot="1"/>
    <row r="58376" ht="18.75" customHeight="1" thickBot="1"/>
    <row r="58378" ht="18.75" customHeight="1" thickBot="1"/>
    <row r="58380" ht="18.75" customHeight="1" thickBot="1"/>
    <row r="58382" ht="18.75" customHeight="1" thickBot="1"/>
    <row r="58384" ht="18.75" customHeight="1" thickBot="1"/>
    <row r="58386" ht="18.75" customHeight="1" thickBot="1"/>
    <row r="58388" ht="18.75" customHeight="1" thickBot="1"/>
    <row r="58390" ht="18.75" customHeight="1" thickBot="1"/>
    <row r="58392" ht="18.75" customHeight="1" thickBot="1"/>
    <row r="58394" ht="18.75" customHeight="1" thickBot="1"/>
    <row r="58396" ht="18.75" customHeight="1" thickBot="1"/>
    <row r="58398" ht="18.75" customHeight="1" thickBot="1"/>
    <row r="58400" ht="18.75" customHeight="1" thickBot="1"/>
    <row r="58402" ht="18.75" customHeight="1" thickBot="1"/>
    <row r="58404" ht="18.75" customHeight="1" thickBot="1"/>
    <row r="58406" ht="18.75" customHeight="1" thickBot="1"/>
    <row r="58408" ht="18.75" customHeight="1" thickBot="1"/>
    <row r="58410" ht="18.75" customHeight="1" thickBot="1"/>
    <row r="58412" ht="18.75" customHeight="1" thickBot="1"/>
    <row r="58414" ht="18.75" customHeight="1" thickBot="1"/>
    <row r="58416" ht="18.75" customHeight="1" thickBot="1"/>
    <row r="58418" ht="18.75" customHeight="1" thickBot="1"/>
    <row r="58420" ht="18.75" customHeight="1" thickBot="1"/>
    <row r="58422" ht="18.75" customHeight="1" thickBot="1"/>
    <row r="58424" ht="18.75" customHeight="1" thickBot="1"/>
    <row r="58426" ht="18.75" customHeight="1" thickBot="1"/>
    <row r="58428" ht="18.75" customHeight="1" thickBot="1"/>
    <row r="58430" ht="18.75" customHeight="1" thickBot="1"/>
    <row r="58432" ht="18.75" customHeight="1" thickBot="1"/>
    <row r="58434" ht="18.75" customHeight="1" thickBot="1"/>
    <row r="58436" ht="18.75" customHeight="1" thickBot="1"/>
    <row r="58438" ht="18.75" customHeight="1" thickBot="1"/>
    <row r="58440" ht="18.75" customHeight="1" thickBot="1"/>
    <row r="58442" ht="18.75" customHeight="1" thickBot="1"/>
    <row r="58444" ht="18.75" customHeight="1" thickBot="1"/>
    <row r="58446" ht="18.75" customHeight="1" thickBot="1"/>
    <row r="58448" ht="18.75" customHeight="1" thickBot="1"/>
    <row r="58450" ht="18.75" customHeight="1" thickBot="1"/>
    <row r="58452" ht="18.75" customHeight="1" thickBot="1"/>
    <row r="58454" ht="18.75" customHeight="1" thickBot="1"/>
    <row r="58456" ht="18.75" customHeight="1" thickBot="1"/>
    <row r="58458" ht="18.75" customHeight="1" thickBot="1"/>
    <row r="58460" ht="18.75" customHeight="1" thickBot="1"/>
    <row r="58462" ht="18.75" customHeight="1" thickBot="1"/>
    <row r="58464" ht="18.75" customHeight="1" thickBot="1"/>
    <row r="58466" ht="18.75" customHeight="1" thickBot="1"/>
    <row r="58468" ht="18.75" customHeight="1" thickBot="1"/>
    <row r="58470" ht="18.75" customHeight="1" thickBot="1"/>
    <row r="58472" ht="18.75" customHeight="1" thickBot="1"/>
    <row r="58474" ht="18.75" customHeight="1" thickBot="1"/>
    <row r="58476" ht="18.75" customHeight="1" thickBot="1"/>
    <row r="58478" ht="18.75" customHeight="1" thickBot="1"/>
    <row r="58480" ht="18.75" customHeight="1" thickBot="1"/>
    <row r="58482" ht="18.75" customHeight="1" thickBot="1"/>
    <row r="58484" ht="18.75" customHeight="1" thickBot="1"/>
    <row r="58486" ht="18.75" customHeight="1" thickBot="1"/>
    <row r="58488" ht="18.75" customHeight="1" thickBot="1"/>
    <row r="58490" ht="18.75" customHeight="1" thickBot="1"/>
    <row r="58492" ht="18.75" customHeight="1" thickBot="1"/>
    <row r="58494" ht="18.75" customHeight="1" thickBot="1"/>
    <row r="58496" ht="18.75" customHeight="1" thickBot="1"/>
    <row r="58498" ht="18.75" customHeight="1" thickBot="1"/>
    <row r="58500" ht="18.75" customHeight="1" thickBot="1"/>
    <row r="58502" ht="18.75" customHeight="1" thickBot="1"/>
    <row r="58504" ht="18.75" customHeight="1" thickBot="1"/>
    <row r="58506" ht="18.75" customHeight="1" thickBot="1"/>
    <row r="58508" ht="18.75" customHeight="1" thickBot="1"/>
    <row r="58510" ht="18.75" customHeight="1" thickBot="1"/>
    <row r="58512" ht="18.75" customHeight="1" thickBot="1"/>
    <row r="58514" ht="18.75" customHeight="1" thickBot="1"/>
    <row r="58516" ht="18.75" customHeight="1" thickBot="1"/>
    <row r="58518" ht="18.75" customHeight="1" thickBot="1"/>
    <row r="58520" ht="18.75" customHeight="1" thickBot="1"/>
    <row r="58522" ht="18.75" customHeight="1" thickBot="1"/>
    <row r="58524" ht="18.75" customHeight="1" thickBot="1"/>
    <row r="58526" ht="18.75" customHeight="1" thickBot="1"/>
    <row r="58528" ht="18.75" customHeight="1" thickBot="1"/>
    <row r="58530" ht="18.75" customHeight="1" thickBot="1"/>
    <row r="58532" ht="18.75" customHeight="1" thickBot="1"/>
    <row r="58534" ht="18.75" customHeight="1" thickBot="1"/>
    <row r="58536" ht="18.75" customHeight="1" thickBot="1"/>
    <row r="58538" ht="18.75" customHeight="1" thickBot="1"/>
    <row r="58540" ht="18.75" customHeight="1" thickBot="1"/>
    <row r="58542" ht="18.75" customHeight="1" thickBot="1"/>
    <row r="58544" ht="18.75" customHeight="1" thickBot="1"/>
    <row r="58546" ht="18.75" customHeight="1" thickBot="1"/>
    <row r="58548" ht="18.75" customHeight="1" thickBot="1"/>
    <row r="58550" ht="18.75" customHeight="1" thickBot="1"/>
    <row r="58552" ht="18.75" customHeight="1" thickBot="1"/>
    <row r="58554" ht="18.75" customHeight="1" thickBot="1"/>
    <row r="58556" ht="18.75" customHeight="1" thickBot="1"/>
    <row r="58558" ht="18.75" customHeight="1" thickBot="1"/>
    <row r="58560" ht="18.75" customHeight="1" thickBot="1"/>
    <row r="58562" ht="18.75" customHeight="1" thickBot="1"/>
    <row r="58564" ht="18.75" customHeight="1" thickBot="1"/>
    <row r="58566" ht="18.75" customHeight="1" thickBot="1"/>
    <row r="58568" ht="18.75" customHeight="1" thickBot="1"/>
    <row r="58570" ht="18.75" customHeight="1" thickBot="1"/>
    <row r="58572" ht="18.75" customHeight="1" thickBot="1"/>
    <row r="58574" ht="18.75" customHeight="1" thickBot="1"/>
    <row r="58576" ht="18.75" customHeight="1" thickBot="1"/>
    <row r="58578" ht="18.75" customHeight="1" thickBot="1"/>
    <row r="58580" ht="18.75" customHeight="1" thickBot="1"/>
    <row r="58582" ht="18.75" customHeight="1" thickBot="1"/>
    <row r="58584" ht="18.75" customHeight="1" thickBot="1"/>
    <row r="58586" ht="18.75" customHeight="1" thickBot="1"/>
    <row r="58588" ht="18.75" customHeight="1" thickBot="1"/>
    <row r="58590" ht="18.75" customHeight="1" thickBot="1"/>
    <row r="58592" ht="18.75" customHeight="1" thickBot="1"/>
    <row r="58594" ht="18.75" customHeight="1" thickBot="1"/>
    <row r="58596" ht="18.75" customHeight="1" thickBot="1"/>
    <row r="58598" ht="18.75" customHeight="1" thickBot="1"/>
    <row r="58600" ht="18.75" customHeight="1" thickBot="1"/>
    <row r="58602" ht="18.75" customHeight="1" thickBot="1"/>
    <row r="58604" ht="18.75" customHeight="1" thickBot="1"/>
    <row r="58606" ht="18.75" customHeight="1" thickBot="1"/>
    <row r="58608" ht="18.75" customHeight="1" thickBot="1"/>
    <row r="58610" ht="18.75" customHeight="1" thickBot="1"/>
    <row r="58612" ht="18.75" customHeight="1" thickBot="1"/>
    <row r="58614" ht="18.75" customHeight="1" thickBot="1"/>
    <row r="58616" ht="18.75" customHeight="1" thickBot="1"/>
    <row r="58618" ht="18.75" customHeight="1" thickBot="1"/>
    <row r="58620" ht="18.75" customHeight="1" thickBot="1"/>
    <row r="58622" ht="18.75" customHeight="1" thickBot="1"/>
    <row r="58624" ht="18.75" customHeight="1" thickBot="1"/>
    <row r="58626" ht="18.75" customHeight="1" thickBot="1"/>
    <row r="58628" ht="18.75" customHeight="1" thickBot="1"/>
    <row r="58630" ht="18.75" customHeight="1" thickBot="1"/>
    <row r="58632" ht="18.75" customHeight="1" thickBot="1"/>
    <row r="58634" ht="18.75" customHeight="1" thickBot="1"/>
    <row r="58636" ht="18.75" customHeight="1" thickBot="1"/>
    <row r="58638" ht="18.75" customHeight="1" thickBot="1"/>
    <row r="58640" ht="18.75" customHeight="1" thickBot="1"/>
    <row r="58642" ht="18.75" customHeight="1" thickBot="1"/>
    <row r="58644" ht="18.75" customHeight="1" thickBot="1"/>
    <row r="58646" ht="18.75" customHeight="1" thickBot="1"/>
    <row r="58648" ht="18.75" customHeight="1" thickBot="1"/>
    <row r="58650" ht="18.75" customHeight="1" thickBot="1"/>
    <row r="58652" ht="18.75" customHeight="1" thickBot="1"/>
    <row r="58654" ht="18.75" customHeight="1" thickBot="1"/>
    <row r="58656" ht="18.75" customHeight="1" thickBot="1"/>
    <row r="58658" ht="18.75" customHeight="1" thickBot="1"/>
    <row r="58660" ht="18.75" customHeight="1" thickBot="1"/>
    <row r="58662" ht="18.75" customHeight="1" thickBot="1"/>
    <row r="58664" ht="18.75" customHeight="1" thickBot="1"/>
    <row r="58666" ht="18.75" customHeight="1" thickBot="1"/>
    <row r="58668" ht="18.75" customHeight="1" thickBot="1"/>
    <row r="58670" ht="18.75" customHeight="1" thickBot="1"/>
    <row r="58672" ht="18.75" customHeight="1" thickBot="1"/>
    <row r="58674" ht="18.75" customHeight="1" thickBot="1"/>
    <row r="58676" ht="18.75" customHeight="1" thickBot="1"/>
    <row r="58678" ht="18.75" customHeight="1" thickBot="1"/>
    <row r="58680" ht="18.75" customHeight="1" thickBot="1"/>
    <row r="58682" ht="18.75" customHeight="1" thickBot="1"/>
    <row r="58684" ht="18.75" customHeight="1" thickBot="1"/>
    <row r="58686" ht="18.75" customHeight="1" thickBot="1"/>
    <row r="58688" ht="18.75" customHeight="1" thickBot="1"/>
    <row r="58690" ht="18.75" customHeight="1" thickBot="1"/>
    <row r="58692" ht="18.75" customHeight="1" thickBot="1"/>
    <row r="58694" ht="18.75" customHeight="1" thickBot="1"/>
    <row r="58696" ht="18.75" customHeight="1" thickBot="1"/>
    <row r="58698" ht="18.75" customHeight="1" thickBot="1"/>
    <row r="58700" ht="18.75" customHeight="1" thickBot="1"/>
    <row r="58702" ht="18.75" customHeight="1" thickBot="1"/>
    <row r="58704" ht="18.75" customHeight="1" thickBot="1"/>
    <row r="58706" ht="18.75" customHeight="1" thickBot="1"/>
    <row r="58708" ht="18.75" customHeight="1" thickBot="1"/>
    <row r="58710" ht="18.75" customHeight="1" thickBot="1"/>
    <row r="58712" ht="18.75" customHeight="1" thickBot="1"/>
    <row r="58714" ht="18.75" customHeight="1" thickBot="1"/>
    <row r="58716" ht="18.75" customHeight="1" thickBot="1"/>
    <row r="58718" ht="18.75" customHeight="1" thickBot="1"/>
    <row r="58720" ht="18.75" customHeight="1" thickBot="1"/>
    <row r="58722" ht="18.75" customHeight="1" thickBot="1"/>
    <row r="58724" ht="18.75" customHeight="1" thickBot="1"/>
    <row r="58726" ht="18.75" customHeight="1" thickBot="1"/>
    <row r="58728" ht="18.75" customHeight="1" thickBot="1"/>
    <row r="58730" ht="18.75" customHeight="1" thickBot="1"/>
    <row r="58732" ht="18.75" customHeight="1" thickBot="1"/>
    <row r="58734" ht="18.75" customHeight="1" thickBot="1"/>
    <row r="58736" ht="18.75" customHeight="1" thickBot="1"/>
    <row r="58738" ht="18.75" customHeight="1" thickBot="1"/>
    <row r="58740" ht="18.75" customHeight="1" thickBot="1"/>
    <row r="58742" ht="18.75" customHeight="1" thickBot="1"/>
    <row r="58744" ht="18.75" customHeight="1" thickBot="1"/>
    <row r="58746" ht="18.75" customHeight="1" thickBot="1"/>
    <row r="58748" ht="18.75" customHeight="1" thickBot="1"/>
    <row r="58750" ht="18.75" customHeight="1" thickBot="1"/>
    <row r="58752" ht="18.75" customHeight="1" thickBot="1"/>
    <row r="58754" ht="18.75" customHeight="1" thickBot="1"/>
    <row r="58756" ht="18.75" customHeight="1" thickBot="1"/>
    <row r="58758" ht="18.75" customHeight="1" thickBot="1"/>
    <row r="58760" ht="18.75" customHeight="1" thickBot="1"/>
    <row r="58762" ht="18.75" customHeight="1" thickBot="1"/>
    <row r="58764" ht="18.75" customHeight="1" thickBot="1"/>
    <row r="58766" ht="18.75" customHeight="1" thickBot="1"/>
    <row r="58768" ht="18.75" customHeight="1" thickBot="1"/>
    <row r="58770" ht="18.75" customHeight="1" thickBot="1"/>
    <row r="58772" ht="18.75" customHeight="1" thickBot="1"/>
    <row r="58774" ht="18.75" customHeight="1" thickBot="1"/>
    <row r="58776" ht="18.75" customHeight="1" thickBot="1"/>
    <row r="58778" ht="18.75" customHeight="1" thickBot="1"/>
    <row r="58780" ht="18.75" customHeight="1" thickBot="1"/>
    <row r="58782" ht="18.75" customHeight="1" thickBot="1"/>
    <row r="58784" ht="18.75" customHeight="1" thickBot="1"/>
    <row r="58786" ht="18.75" customHeight="1" thickBot="1"/>
    <row r="58788" ht="18.75" customHeight="1" thickBot="1"/>
    <row r="58790" ht="18.75" customHeight="1" thickBot="1"/>
    <row r="58792" ht="18.75" customHeight="1" thickBot="1"/>
    <row r="58794" ht="18.75" customHeight="1" thickBot="1"/>
    <row r="58796" ht="18.75" customHeight="1" thickBot="1"/>
    <row r="58798" ht="18.75" customHeight="1" thickBot="1"/>
    <row r="58800" ht="18.75" customHeight="1" thickBot="1"/>
    <row r="58802" ht="18.75" customHeight="1" thickBot="1"/>
    <row r="58804" ht="18.75" customHeight="1" thickBot="1"/>
    <row r="58806" ht="18.75" customHeight="1" thickBot="1"/>
    <row r="58808" ht="18.75" customHeight="1" thickBot="1"/>
    <row r="58810" ht="18.75" customHeight="1" thickBot="1"/>
    <row r="58812" ht="18.75" customHeight="1" thickBot="1"/>
    <row r="58814" ht="18.75" customHeight="1" thickBot="1"/>
    <row r="58816" ht="18.75" customHeight="1" thickBot="1"/>
    <row r="58818" ht="18.75" customHeight="1" thickBot="1"/>
    <row r="58820" ht="18.75" customHeight="1" thickBot="1"/>
    <row r="58822" ht="18.75" customHeight="1" thickBot="1"/>
    <row r="58824" ht="18.75" customHeight="1" thickBot="1"/>
    <row r="58826" ht="18.75" customHeight="1" thickBot="1"/>
    <row r="58828" ht="18.75" customHeight="1" thickBot="1"/>
    <row r="58830" ht="18.75" customHeight="1" thickBot="1"/>
    <row r="58832" ht="18.75" customHeight="1" thickBot="1"/>
    <row r="58834" ht="18.75" customHeight="1" thickBot="1"/>
    <row r="58836" ht="18.75" customHeight="1" thickBot="1"/>
    <row r="58838" ht="18.75" customHeight="1" thickBot="1"/>
    <row r="58840" ht="18.75" customHeight="1" thickBot="1"/>
    <row r="58842" ht="18.75" customHeight="1" thickBot="1"/>
    <row r="58844" ht="18.75" customHeight="1" thickBot="1"/>
    <row r="58846" ht="18.75" customHeight="1" thickBot="1"/>
    <row r="58848" ht="18.75" customHeight="1" thickBot="1"/>
    <row r="58850" ht="18.75" customHeight="1" thickBot="1"/>
    <row r="58852" ht="18.75" customHeight="1" thickBot="1"/>
    <row r="58854" ht="18.75" customHeight="1" thickBot="1"/>
    <row r="58856" ht="18.75" customHeight="1" thickBot="1"/>
    <row r="58858" ht="18.75" customHeight="1" thickBot="1"/>
    <row r="58860" ht="18.75" customHeight="1" thickBot="1"/>
    <row r="58862" ht="18.75" customHeight="1" thickBot="1"/>
    <row r="58864" ht="18.75" customHeight="1" thickBot="1"/>
    <row r="58866" ht="18.75" customHeight="1" thickBot="1"/>
    <row r="58868" ht="18.75" customHeight="1" thickBot="1"/>
    <row r="58870" ht="18.75" customHeight="1" thickBot="1"/>
    <row r="58872" ht="18.75" customHeight="1" thickBot="1"/>
    <row r="58874" ht="18.75" customHeight="1" thickBot="1"/>
    <row r="58876" ht="18.75" customHeight="1" thickBot="1"/>
    <row r="58878" ht="18.75" customHeight="1" thickBot="1"/>
    <row r="58880" ht="18.75" customHeight="1" thickBot="1"/>
    <row r="58882" ht="18.75" customHeight="1" thickBot="1"/>
    <row r="58884" ht="18.75" customHeight="1" thickBot="1"/>
    <row r="58886" ht="18.75" customHeight="1" thickBot="1"/>
    <row r="58888" ht="18.75" customHeight="1" thickBot="1"/>
    <row r="58890" ht="18.75" customHeight="1" thickBot="1"/>
    <row r="58892" ht="18.75" customHeight="1" thickBot="1"/>
    <row r="58894" ht="18.75" customHeight="1" thickBot="1"/>
    <row r="58896" ht="18.75" customHeight="1" thickBot="1"/>
    <row r="58898" ht="18.75" customHeight="1" thickBot="1"/>
    <row r="58900" ht="18.75" customHeight="1" thickBot="1"/>
    <row r="58902" ht="18.75" customHeight="1" thickBot="1"/>
    <row r="58904" ht="18.75" customHeight="1" thickBot="1"/>
    <row r="58906" ht="18.75" customHeight="1" thickBot="1"/>
    <row r="58908" ht="18.75" customHeight="1" thickBot="1"/>
    <row r="58910" ht="18.75" customHeight="1" thickBot="1"/>
    <row r="58912" ht="18.75" customHeight="1" thickBot="1"/>
    <row r="58914" ht="18.75" customHeight="1" thickBot="1"/>
    <row r="58916" ht="18.75" customHeight="1" thickBot="1"/>
    <row r="58918" ht="18.75" customHeight="1" thickBot="1"/>
    <row r="58920" ht="18.75" customHeight="1" thickBot="1"/>
    <row r="58922" ht="18.75" customHeight="1" thickBot="1"/>
    <row r="58924" ht="18.75" customHeight="1" thickBot="1"/>
    <row r="58926" ht="18.75" customHeight="1" thickBot="1"/>
    <row r="58928" ht="18.75" customHeight="1" thickBot="1"/>
    <row r="58930" ht="18.75" customHeight="1" thickBot="1"/>
    <row r="58932" ht="18.75" customHeight="1" thickBot="1"/>
    <row r="58934" ht="18.75" customHeight="1" thickBot="1"/>
    <row r="58936" ht="18.75" customHeight="1" thickBot="1"/>
    <row r="58938" ht="18.75" customHeight="1" thickBot="1"/>
    <row r="58940" ht="18.75" customHeight="1" thickBot="1"/>
    <row r="58942" ht="18.75" customHeight="1" thickBot="1"/>
    <row r="58944" ht="18.75" customHeight="1" thickBot="1"/>
    <row r="58946" ht="18.75" customHeight="1" thickBot="1"/>
    <row r="58948" ht="18.75" customHeight="1" thickBot="1"/>
    <row r="58950" ht="18.75" customHeight="1" thickBot="1"/>
    <row r="58952" ht="18.75" customHeight="1" thickBot="1"/>
    <row r="58954" ht="18.75" customHeight="1" thickBot="1"/>
    <row r="58956" ht="18.75" customHeight="1" thickBot="1"/>
    <row r="58958" ht="18.75" customHeight="1" thickBot="1"/>
    <row r="58960" ht="18.75" customHeight="1" thickBot="1"/>
    <row r="58962" ht="18.75" customHeight="1" thickBot="1"/>
    <row r="58964" ht="18.75" customHeight="1" thickBot="1"/>
    <row r="58966" ht="18.75" customHeight="1" thickBot="1"/>
    <row r="58968" ht="18.75" customHeight="1" thickBot="1"/>
    <row r="58970" ht="18.75" customHeight="1" thickBot="1"/>
    <row r="58972" ht="18.75" customHeight="1" thickBot="1"/>
    <row r="58974" ht="18.75" customHeight="1" thickBot="1"/>
    <row r="58976" ht="18.75" customHeight="1" thickBot="1"/>
    <row r="58978" ht="18.75" customHeight="1" thickBot="1"/>
    <row r="58980" ht="18.75" customHeight="1" thickBot="1"/>
    <row r="58982" ht="18.75" customHeight="1" thickBot="1"/>
    <row r="58984" ht="18.75" customHeight="1" thickBot="1"/>
    <row r="58986" ht="18.75" customHeight="1" thickBot="1"/>
    <row r="58988" ht="18.75" customHeight="1" thickBot="1"/>
    <row r="58990" ht="18.75" customHeight="1" thickBot="1"/>
    <row r="58992" ht="18.75" customHeight="1" thickBot="1"/>
    <row r="58994" ht="18.75" customHeight="1" thickBot="1"/>
    <row r="58996" ht="18.75" customHeight="1" thickBot="1"/>
    <row r="58998" ht="18.75" customHeight="1" thickBot="1"/>
    <row r="59000" ht="18.75" customHeight="1" thickBot="1"/>
    <row r="59002" ht="18.75" customHeight="1" thickBot="1"/>
    <row r="59004" ht="18.75" customHeight="1" thickBot="1"/>
    <row r="59006" ht="18.75" customHeight="1" thickBot="1"/>
    <row r="59008" ht="18.75" customHeight="1" thickBot="1"/>
    <row r="59010" ht="18.75" customHeight="1" thickBot="1"/>
    <row r="59012" ht="18.75" customHeight="1" thickBot="1"/>
    <row r="59014" ht="18.75" customHeight="1" thickBot="1"/>
    <row r="59016" ht="18.75" customHeight="1" thickBot="1"/>
    <row r="59018" ht="18.75" customHeight="1" thickBot="1"/>
    <row r="59020" ht="18.75" customHeight="1" thickBot="1"/>
    <row r="59022" ht="18.75" customHeight="1" thickBot="1"/>
    <row r="59024" ht="18.75" customHeight="1" thickBot="1"/>
    <row r="59026" ht="18.75" customHeight="1" thickBot="1"/>
    <row r="59028" ht="18.75" customHeight="1" thickBot="1"/>
    <row r="59030" ht="18.75" customHeight="1" thickBot="1"/>
    <row r="59032" ht="18.75" customHeight="1" thickBot="1"/>
    <row r="59034" ht="18.75" customHeight="1" thickBot="1"/>
    <row r="59036" ht="18.75" customHeight="1" thickBot="1"/>
    <row r="59038" ht="18.75" customHeight="1" thickBot="1"/>
    <row r="59040" ht="18.75" customHeight="1" thickBot="1"/>
    <row r="59042" ht="18.75" customHeight="1" thickBot="1"/>
    <row r="59044" ht="18.75" customHeight="1" thickBot="1"/>
    <row r="59046" ht="18.75" customHeight="1" thickBot="1"/>
    <row r="59048" ht="18.75" customHeight="1" thickBot="1"/>
    <row r="59050" ht="18.75" customHeight="1" thickBot="1"/>
    <row r="59052" ht="18.75" customHeight="1" thickBot="1"/>
    <row r="59054" ht="18.75" customHeight="1" thickBot="1"/>
    <row r="59056" ht="18.75" customHeight="1" thickBot="1"/>
    <row r="59058" ht="18.75" customHeight="1" thickBot="1"/>
    <row r="59060" ht="18.75" customHeight="1" thickBot="1"/>
    <row r="59062" ht="18.75" customHeight="1" thickBot="1"/>
    <row r="59064" ht="18.75" customHeight="1" thickBot="1"/>
    <row r="59066" ht="18.75" customHeight="1" thickBot="1"/>
    <row r="59068" ht="18.75" customHeight="1" thickBot="1"/>
    <row r="59070" ht="18.75" customHeight="1" thickBot="1"/>
    <row r="59072" ht="18.75" customHeight="1" thickBot="1"/>
    <row r="59074" ht="18.75" customHeight="1" thickBot="1"/>
    <row r="59076" ht="18.75" customHeight="1" thickBot="1"/>
    <row r="59078" ht="18.75" customHeight="1" thickBot="1"/>
    <row r="59080" ht="18.75" customHeight="1" thickBot="1"/>
    <row r="59082" ht="18.75" customHeight="1" thickBot="1"/>
    <row r="59084" ht="18.75" customHeight="1" thickBot="1"/>
    <row r="59086" ht="18.75" customHeight="1" thickBot="1"/>
    <row r="59088" ht="18.75" customHeight="1" thickBot="1"/>
    <row r="59090" ht="18.75" customHeight="1" thickBot="1"/>
    <row r="59092" ht="18.75" customHeight="1" thickBot="1"/>
    <row r="59094" ht="18.75" customHeight="1" thickBot="1"/>
    <row r="59096" ht="18.75" customHeight="1" thickBot="1"/>
    <row r="59098" ht="18.75" customHeight="1" thickBot="1"/>
    <row r="59100" ht="18.75" customHeight="1" thickBot="1"/>
    <row r="59102" ht="18.75" customHeight="1" thickBot="1"/>
    <row r="59104" ht="18.75" customHeight="1" thickBot="1"/>
    <row r="59106" ht="18.75" customHeight="1" thickBot="1"/>
    <row r="59108" ht="18.75" customHeight="1" thickBot="1"/>
    <row r="59110" ht="18.75" customHeight="1" thickBot="1"/>
    <row r="59112" ht="18.75" customHeight="1" thickBot="1"/>
    <row r="59114" ht="18.75" customHeight="1" thickBot="1"/>
    <row r="59116" ht="18.75" customHeight="1" thickBot="1"/>
    <row r="59118" ht="18.75" customHeight="1" thickBot="1"/>
    <row r="59120" ht="18.75" customHeight="1" thickBot="1"/>
    <row r="59122" ht="18.75" customHeight="1" thickBot="1"/>
    <row r="59124" ht="18.75" customHeight="1" thickBot="1"/>
    <row r="59126" ht="18.75" customHeight="1" thickBot="1"/>
    <row r="59128" ht="18.75" customHeight="1" thickBot="1"/>
    <row r="59130" ht="18.75" customHeight="1" thickBot="1"/>
    <row r="59132" ht="18.75" customHeight="1" thickBot="1"/>
    <row r="59134" ht="18.75" customHeight="1" thickBot="1"/>
    <row r="59136" ht="18.75" customHeight="1" thickBot="1"/>
    <row r="59138" ht="18.75" customHeight="1" thickBot="1"/>
    <row r="59140" ht="18.75" customHeight="1" thickBot="1"/>
    <row r="59142" ht="18.75" customHeight="1" thickBot="1"/>
    <row r="59144" ht="18.75" customHeight="1" thickBot="1"/>
    <row r="59146" ht="18.75" customHeight="1" thickBot="1"/>
    <row r="59148" ht="18.75" customHeight="1" thickBot="1"/>
    <row r="59150" ht="18.75" customHeight="1" thickBot="1"/>
    <row r="59152" ht="18.75" customHeight="1" thickBot="1"/>
    <row r="59154" ht="18.75" customHeight="1" thickBot="1"/>
    <row r="59156" ht="18.75" customHeight="1" thickBot="1"/>
    <row r="59158" ht="18.75" customHeight="1" thickBot="1"/>
    <row r="59160" ht="18.75" customHeight="1" thickBot="1"/>
    <row r="59162" ht="18.75" customHeight="1" thickBot="1"/>
    <row r="59164" ht="18.75" customHeight="1" thickBot="1"/>
    <row r="59166" ht="18.75" customHeight="1" thickBot="1"/>
    <row r="59168" ht="18.75" customHeight="1" thickBot="1"/>
    <row r="59170" ht="18.75" customHeight="1" thickBot="1"/>
    <row r="59172" ht="18.75" customHeight="1" thickBot="1"/>
    <row r="59174" ht="18.75" customHeight="1" thickBot="1"/>
    <row r="59176" ht="18.75" customHeight="1" thickBot="1"/>
    <row r="59178" ht="18.75" customHeight="1" thickBot="1"/>
    <row r="59180" ht="18.75" customHeight="1" thickBot="1"/>
    <row r="59182" ht="18.75" customHeight="1" thickBot="1"/>
    <row r="59184" ht="18.75" customHeight="1" thickBot="1"/>
    <row r="59186" ht="18.75" customHeight="1" thickBot="1"/>
    <row r="59188" ht="18.75" customHeight="1" thickBot="1"/>
    <row r="59190" ht="18.75" customHeight="1" thickBot="1"/>
    <row r="59192" ht="18.75" customHeight="1" thickBot="1"/>
    <row r="59194" ht="18.75" customHeight="1" thickBot="1"/>
    <row r="59196" ht="18.75" customHeight="1" thickBot="1"/>
    <row r="59198" ht="18.75" customHeight="1" thickBot="1"/>
    <row r="59200" ht="18.75" customHeight="1" thickBot="1"/>
    <row r="59202" ht="18.75" customHeight="1" thickBot="1"/>
    <row r="59204" ht="18.75" customHeight="1" thickBot="1"/>
    <row r="59206" ht="18.75" customHeight="1" thickBot="1"/>
    <row r="59208" ht="18.75" customHeight="1" thickBot="1"/>
    <row r="59210" ht="18.75" customHeight="1" thickBot="1"/>
    <row r="59212" ht="18.75" customHeight="1" thickBot="1"/>
    <row r="59214" ht="18.75" customHeight="1" thickBot="1"/>
    <row r="59216" ht="18.75" customHeight="1" thickBot="1"/>
    <row r="59218" ht="18.75" customHeight="1" thickBot="1"/>
    <row r="59220" ht="18.75" customHeight="1" thickBot="1"/>
    <row r="59222" ht="18.75" customHeight="1" thickBot="1"/>
    <row r="59224" ht="18.75" customHeight="1" thickBot="1"/>
    <row r="59226" ht="18.75" customHeight="1" thickBot="1"/>
    <row r="59228" ht="18.75" customHeight="1" thickBot="1"/>
    <row r="59230" ht="18.75" customHeight="1" thickBot="1"/>
    <row r="59232" ht="18.75" customHeight="1" thickBot="1"/>
    <row r="59234" ht="18.75" customHeight="1" thickBot="1"/>
    <row r="59236" ht="18.75" customHeight="1" thickBot="1"/>
    <row r="59238" ht="18.75" customHeight="1" thickBot="1"/>
    <row r="59240" ht="18.75" customHeight="1" thickBot="1"/>
    <row r="59242" ht="18.75" customHeight="1" thickBot="1"/>
    <row r="59244" ht="18.75" customHeight="1" thickBot="1"/>
    <row r="59246" ht="18.75" customHeight="1" thickBot="1"/>
    <row r="59248" ht="18.75" customHeight="1" thickBot="1"/>
    <row r="59250" ht="18.75" customHeight="1" thickBot="1"/>
    <row r="59252" ht="18.75" customHeight="1" thickBot="1"/>
    <row r="59254" ht="18.75" customHeight="1" thickBot="1"/>
    <row r="59256" ht="18.75" customHeight="1" thickBot="1"/>
    <row r="59258" ht="18.75" customHeight="1" thickBot="1"/>
    <row r="59260" ht="18.75" customHeight="1" thickBot="1"/>
    <row r="59262" ht="18.75" customHeight="1" thickBot="1"/>
    <row r="59264" ht="18.75" customHeight="1" thickBot="1"/>
    <row r="59266" ht="18.75" customHeight="1" thickBot="1"/>
    <row r="59268" ht="18.75" customHeight="1" thickBot="1"/>
    <row r="59270" ht="18.75" customHeight="1" thickBot="1"/>
    <row r="59272" ht="18.75" customHeight="1" thickBot="1"/>
    <row r="59274" ht="18.75" customHeight="1" thickBot="1"/>
    <row r="59276" ht="18.75" customHeight="1" thickBot="1"/>
    <row r="59278" ht="18.75" customHeight="1" thickBot="1"/>
    <row r="59280" ht="18.75" customHeight="1" thickBot="1"/>
    <row r="59282" ht="18.75" customHeight="1" thickBot="1"/>
    <row r="59284" ht="18.75" customHeight="1" thickBot="1"/>
    <row r="59286" ht="18.75" customHeight="1" thickBot="1"/>
    <row r="59288" ht="18.75" customHeight="1" thickBot="1"/>
    <row r="59290" ht="18.75" customHeight="1" thickBot="1"/>
    <row r="59292" ht="18.75" customHeight="1" thickBot="1"/>
    <row r="59294" ht="18.75" customHeight="1" thickBot="1"/>
    <row r="59296" ht="18.75" customHeight="1" thickBot="1"/>
    <row r="59298" ht="18.75" customHeight="1" thickBot="1"/>
    <row r="59300" ht="18.75" customHeight="1" thickBot="1"/>
    <row r="59302" ht="18.75" customHeight="1" thickBot="1"/>
    <row r="59304" ht="18.75" customHeight="1" thickBot="1"/>
    <row r="59306" ht="18.75" customHeight="1" thickBot="1"/>
    <row r="59308" ht="18.75" customHeight="1" thickBot="1"/>
    <row r="59310" ht="18.75" customHeight="1" thickBot="1"/>
    <row r="59312" ht="18.75" customHeight="1" thickBot="1"/>
    <row r="59314" ht="18.75" customHeight="1" thickBot="1"/>
    <row r="59316" ht="18.75" customHeight="1" thickBot="1"/>
    <row r="59318" ht="18.75" customHeight="1" thickBot="1"/>
    <row r="59320" ht="18.75" customHeight="1" thickBot="1"/>
    <row r="59322" ht="18.75" customHeight="1" thickBot="1"/>
    <row r="59324" ht="18.75" customHeight="1" thickBot="1"/>
    <row r="59326" ht="18.75" customHeight="1" thickBot="1"/>
    <row r="59328" ht="18.75" customHeight="1" thickBot="1"/>
    <row r="59330" ht="18.75" customHeight="1" thickBot="1"/>
    <row r="59332" ht="18.75" customHeight="1" thickBot="1"/>
    <row r="59334" ht="18.75" customHeight="1" thickBot="1"/>
    <row r="59336" ht="18.75" customHeight="1" thickBot="1"/>
    <row r="59338" ht="18.75" customHeight="1" thickBot="1"/>
    <row r="59340" ht="18.75" customHeight="1" thickBot="1"/>
    <row r="59342" ht="18.75" customHeight="1" thickBot="1"/>
    <row r="59344" ht="18.75" customHeight="1" thickBot="1"/>
    <row r="59346" ht="18.75" customHeight="1" thickBot="1"/>
    <row r="59348" ht="18.75" customHeight="1" thickBot="1"/>
    <row r="59350" ht="18.75" customHeight="1" thickBot="1"/>
    <row r="59352" ht="18.75" customHeight="1" thickBot="1"/>
    <row r="59354" ht="18.75" customHeight="1" thickBot="1"/>
    <row r="59356" ht="18.75" customHeight="1" thickBot="1"/>
    <row r="59358" ht="18.75" customHeight="1" thickBot="1"/>
    <row r="59360" ht="18.75" customHeight="1" thickBot="1"/>
    <row r="59362" ht="18.75" customHeight="1" thickBot="1"/>
    <row r="59364" ht="18.75" customHeight="1" thickBot="1"/>
    <row r="59366" ht="18.75" customHeight="1" thickBot="1"/>
    <row r="59368" ht="18.75" customHeight="1" thickBot="1"/>
    <row r="59370" ht="18.75" customHeight="1" thickBot="1"/>
    <row r="59372" ht="18.75" customHeight="1" thickBot="1"/>
    <row r="59374" ht="18.75" customHeight="1" thickBot="1"/>
    <row r="59376" ht="18.75" customHeight="1" thickBot="1"/>
    <row r="59378" ht="18.75" customHeight="1" thickBot="1"/>
    <row r="59380" ht="18.75" customHeight="1" thickBot="1"/>
    <row r="59382" ht="18.75" customHeight="1" thickBot="1"/>
    <row r="59384" ht="18.75" customHeight="1" thickBot="1"/>
    <row r="59386" ht="18.75" customHeight="1" thickBot="1"/>
    <row r="59388" ht="18.75" customHeight="1" thickBot="1"/>
    <row r="59390" ht="18.75" customHeight="1" thickBot="1"/>
    <row r="59392" ht="18.75" customHeight="1" thickBot="1"/>
    <row r="59394" ht="18.75" customHeight="1" thickBot="1"/>
    <row r="59396" ht="18.75" customHeight="1" thickBot="1"/>
    <row r="59398" ht="18.75" customHeight="1" thickBot="1"/>
    <row r="59400" ht="18.75" customHeight="1" thickBot="1"/>
    <row r="59402" ht="18.75" customHeight="1" thickBot="1"/>
    <row r="59404" ht="18.75" customHeight="1" thickBot="1"/>
    <row r="59406" ht="18.75" customHeight="1" thickBot="1"/>
    <row r="59408" ht="18.75" customHeight="1" thickBot="1"/>
    <row r="59410" ht="18.75" customHeight="1" thickBot="1"/>
    <row r="59412" ht="18.75" customHeight="1" thickBot="1"/>
    <row r="59414" ht="18.75" customHeight="1" thickBot="1"/>
    <row r="59416" ht="18.75" customHeight="1" thickBot="1"/>
    <row r="59418" ht="18.75" customHeight="1" thickBot="1"/>
    <row r="59420" ht="18.75" customHeight="1" thickBot="1"/>
    <row r="59422" ht="18.75" customHeight="1" thickBot="1"/>
    <row r="59424" ht="18.75" customHeight="1" thickBot="1"/>
    <row r="59426" ht="18.75" customHeight="1" thickBot="1"/>
    <row r="59428" ht="18.75" customHeight="1" thickBot="1"/>
    <row r="59430" ht="18.75" customHeight="1" thickBot="1"/>
    <row r="59432" ht="18.75" customHeight="1" thickBot="1"/>
    <row r="59434" ht="18.75" customHeight="1" thickBot="1"/>
    <row r="59436" ht="18.75" customHeight="1" thickBot="1"/>
    <row r="59438" ht="18.75" customHeight="1" thickBot="1"/>
    <row r="59440" ht="18.75" customHeight="1" thickBot="1"/>
    <row r="59442" ht="18.75" customHeight="1" thickBot="1"/>
    <row r="59444" ht="18.75" customHeight="1" thickBot="1"/>
    <row r="59446" ht="18.75" customHeight="1" thickBot="1"/>
    <row r="59448" ht="18.75" customHeight="1" thickBot="1"/>
    <row r="59450" ht="18.75" customHeight="1" thickBot="1"/>
    <row r="59452" ht="18.75" customHeight="1" thickBot="1"/>
    <row r="59454" ht="18.75" customHeight="1" thickBot="1"/>
    <row r="59456" ht="18.75" customHeight="1" thickBot="1"/>
    <row r="59458" ht="18.75" customHeight="1" thickBot="1"/>
    <row r="59460" ht="18.75" customHeight="1" thickBot="1"/>
    <row r="59462" ht="18.75" customHeight="1" thickBot="1"/>
    <row r="59464" ht="18.75" customHeight="1" thickBot="1"/>
    <row r="59466" ht="18.75" customHeight="1" thickBot="1"/>
    <row r="59468" ht="18.75" customHeight="1" thickBot="1"/>
    <row r="59470" ht="18.75" customHeight="1" thickBot="1"/>
    <row r="59472" ht="18.75" customHeight="1" thickBot="1"/>
    <row r="59474" ht="18.75" customHeight="1" thickBot="1"/>
    <row r="59476" ht="18.75" customHeight="1" thickBot="1"/>
    <row r="59478" ht="18.75" customHeight="1" thickBot="1"/>
    <row r="59480" ht="18.75" customHeight="1" thickBot="1"/>
    <row r="59482" ht="18.75" customHeight="1" thickBot="1"/>
    <row r="59484" ht="18.75" customHeight="1" thickBot="1"/>
    <row r="59486" ht="18.75" customHeight="1" thickBot="1"/>
    <row r="59488" ht="18.75" customHeight="1" thickBot="1"/>
    <row r="59490" ht="18.75" customHeight="1" thickBot="1"/>
    <row r="59492" ht="18.75" customHeight="1" thickBot="1"/>
    <row r="59494" ht="18.75" customHeight="1" thickBot="1"/>
    <row r="59496" ht="18.75" customHeight="1" thickBot="1"/>
    <row r="59498" ht="18.75" customHeight="1" thickBot="1"/>
    <row r="59500" ht="18.75" customHeight="1" thickBot="1"/>
    <row r="59502" ht="18.75" customHeight="1" thickBot="1"/>
    <row r="59504" ht="18.75" customHeight="1" thickBot="1"/>
    <row r="59506" ht="18.75" customHeight="1" thickBot="1"/>
    <row r="59508" ht="18.75" customHeight="1" thickBot="1"/>
    <row r="59510" ht="18.75" customHeight="1" thickBot="1"/>
    <row r="59512" ht="18.75" customHeight="1" thickBot="1"/>
    <row r="59514" ht="18.75" customHeight="1" thickBot="1"/>
    <row r="59516" ht="18.75" customHeight="1" thickBot="1"/>
    <row r="59518" ht="18.75" customHeight="1" thickBot="1"/>
    <row r="59520" ht="18.75" customHeight="1" thickBot="1"/>
    <row r="59522" ht="18.75" customHeight="1" thickBot="1"/>
    <row r="59524" ht="18.75" customHeight="1" thickBot="1"/>
    <row r="59526" ht="18.75" customHeight="1" thickBot="1"/>
    <row r="59528" ht="18.75" customHeight="1" thickBot="1"/>
    <row r="59530" ht="18.75" customHeight="1" thickBot="1"/>
    <row r="59532" ht="18.75" customHeight="1" thickBot="1"/>
    <row r="59534" ht="18.75" customHeight="1" thickBot="1"/>
    <row r="59536" ht="18.75" customHeight="1" thickBot="1"/>
    <row r="59538" ht="18.75" customHeight="1" thickBot="1"/>
    <row r="59540" ht="18.75" customHeight="1" thickBot="1"/>
    <row r="59542" ht="18.75" customHeight="1" thickBot="1"/>
    <row r="59544" ht="18.75" customHeight="1" thickBot="1"/>
    <row r="59546" ht="18.75" customHeight="1" thickBot="1"/>
    <row r="59548" ht="18.75" customHeight="1" thickBot="1"/>
    <row r="59550" ht="18.75" customHeight="1" thickBot="1"/>
    <row r="59552" ht="18.75" customHeight="1" thickBot="1"/>
    <row r="59554" ht="18.75" customHeight="1" thickBot="1"/>
    <row r="59556" ht="18.75" customHeight="1" thickBot="1"/>
    <row r="59558" ht="18.75" customHeight="1" thickBot="1"/>
    <row r="59560" ht="18.75" customHeight="1" thickBot="1"/>
    <row r="59562" ht="18.75" customHeight="1" thickBot="1"/>
    <row r="59564" ht="18.75" customHeight="1" thickBot="1"/>
    <row r="59566" ht="18.75" customHeight="1" thickBot="1"/>
    <row r="59568" ht="18.75" customHeight="1" thickBot="1"/>
    <row r="59570" ht="18.75" customHeight="1" thickBot="1"/>
    <row r="59572" ht="18.75" customHeight="1" thickBot="1"/>
    <row r="59574" ht="18.75" customHeight="1" thickBot="1"/>
    <row r="59576" ht="18.75" customHeight="1" thickBot="1"/>
    <row r="59578" ht="18.75" customHeight="1" thickBot="1"/>
    <row r="59580" ht="18.75" customHeight="1" thickBot="1"/>
    <row r="59582" ht="18.75" customHeight="1" thickBot="1"/>
    <row r="59584" ht="18.75" customHeight="1" thickBot="1"/>
    <row r="59586" ht="18.75" customHeight="1" thickBot="1"/>
    <row r="59588" ht="18.75" customHeight="1" thickBot="1"/>
    <row r="59590" ht="18.75" customHeight="1" thickBot="1"/>
    <row r="59592" ht="18.75" customHeight="1" thickBot="1"/>
    <row r="59594" ht="18.75" customHeight="1" thickBot="1"/>
    <row r="59596" ht="18.75" customHeight="1" thickBot="1"/>
    <row r="59598" ht="18.75" customHeight="1" thickBot="1"/>
    <row r="59600" ht="18.75" customHeight="1" thickBot="1"/>
    <row r="59602" ht="18.75" customHeight="1" thickBot="1"/>
    <row r="59604" ht="18.75" customHeight="1" thickBot="1"/>
    <row r="59606" ht="18.75" customHeight="1" thickBot="1"/>
    <row r="59608" ht="18.75" customHeight="1" thickBot="1"/>
    <row r="59610" ht="18.75" customHeight="1" thickBot="1"/>
    <row r="59612" ht="18.75" customHeight="1" thickBot="1"/>
    <row r="59614" ht="18.75" customHeight="1" thickBot="1"/>
    <row r="59616" ht="18.75" customHeight="1" thickBot="1"/>
    <row r="59618" ht="18.75" customHeight="1" thickBot="1"/>
    <row r="59620" ht="18.75" customHeight="1" thickBot="1"/>
    <row r="59622" ht="18.75" customHeight="1" thickBot="1"/>
    <row r="59624" ht="18.75" customHeight="1" thickBot="1"/>
    <row r="59626" ht="18.75" customHeight="1" thickBot="1"/>
    <row r="59628" ht="18.75" customHeight="1" thickBot="1"/>
    <row r="59630" ht="18.75" customHeight="1" thickBot="1"/>
    <row r="59632" ht="18.75" customHeight="1" thickBot="1"/>
    <row r="59634" ht="18.75" customHeight="1" thickBot="1"/>
    <row r="59636" ht="18.75" customHeight="1" thickBot="1"/>
    <row r="59638" ht="18.75" customHeight="1" thickBot="1"/>
    <row r="59640" ht="18.75" customHeight="1" thickBot="1"/>
    <row r="59642" ht="18.75" customHeight="1" thickBot="1"/>
    <row r="59644" ht="18.75" customHeight="1" thickBot="1"/>
    <row r="59646" ht="18.75" customHeight="1" thickBot="1"/>
    <row r="59648" ht="18.75" customHeight="1" thickBot="1"/>
    <row r="59650" ht="18.75" customHeight="1" thickBot="1"/>
    <row r="59652" ht="18.75" customHeight="1" thickBot="1"/>
    <row r="59654" ht="18.75" customHeight="1" thickBot="1"/>
    <row r="59656" ht="18.75" customHeight="1" thickBot="1"/>
    <row r="59658" ht="18.75" customHeight="1" thickBot="1"/>
    <row r="59660" ht="18.75" customHeight="1" thickBot="1"/>
    <row r="59662" ht="18.75" customHeight="1" thickBot="1"/>
    <row r="59664" ht="18.75" customHeight="1" thickBot="1"/>
    <row r="59666" ht="18.75" customHeight="1" thickBot="1"/>
    <row r="59668" ht="18.75" customHeight="1" thickBot="1"/>
    <row r="59670" ht="18.75" customHeight="1" thickBot="1"/>
    <row r="59672" ht="18.75" customHeight="1" thickBot="1"/>
    <row r="59674" ht="18.75" customHeight="1" thickBot="1"/>
    <row r="59676" ht="18.75" customHeight="1" thickBot="1"/>
    <row r="59678" ht="18.75" customHeight="1" thickBot="1"/>
    <row r="59680" ht="18.75" customHeight="1" thickBot="1"/>
    <row r="59682" ht="18.75" customHeight="1" thickBot="1"/>
    <row r="59684" ht="18.75" customHeight="1" thickBot="1"/>
    <row r="59686" ht="18.75" customHeight="1" thickBot="1"/>
    <row r="59688" ht="18.75" customHeight="1" thickBot="1"/>
    <row r="59690" ht="18.75" customHeight="1" thickBot="1"/>
    <row r="59692" ht="18.75" customHeight="1" thickBot="1"/>
    <row r="59694" ht="18.75" customHeight="1" thickBot="1"/>
    <row r="59696" ht="18.75" customHeight="1" thickBot="1"/>
    <row r="59698" ht="18.75" customHeight="1" thickBot="1"/>
    <row r="59700" ht="18.75" customHeight="1" thickBot="1"/>
    <row r="59702" ht="18.75" customHeight="1" thickBot="1"/>
    <row r="59704" ht="18.75" customHeight="1" thickBot="1"/>
    <row r="59706" ht="18.75" customHeight="1" thickBot="1"/>
    <row r="59708" ht="18.75" customHeight="1" thickBot="1"/>
    <row r="59710" ht="18.75" customHeight="1" thickBot="1"/>
    <row r="59712" ht="18.75" customHeight="1" thickBot="1"/>
    <row r="59714" ht="18.75" customHeight="1" thickBot="1"/>
    <row r="59716" ht="18.75" customHeight="1" thickBot="1"/>
    <row r="59718" ht="18.75" customHeight="1" thickBot="1"/>
    <row r="59720" ht="18.75" customHeight="1" thickBot="1"/>
    <row r="59722" ht="18.75" customHeight="1" thickBot="1"/>
    <row r="59724" ht="18.75" customHeight="1" thickBot="1"/>
    <row r="59726" ht="18.75" customHeight="1" thickBot="1"/>
    <row r="59728" ht="18.75" customHeight="1" thickBot="1"/>
    <row r="59730" ht="18.75" customHeight="1" thickBot="1"/>
    <row r="59732" ht="18.75" customHeight="1" thickBot="1"/>
    <row r="59734" ht="18.75" customHeight="1" thickBot="1"/>
    <row r="59736" ht="18.75" customHeight="1" thickBot="1"/>
    <row r="59738" ht="18.75" customHeight="1" thickBot="1"/>
    <row r="59740" ht="18.75" customHeight="1" thickBot="1"/>
    <row r="59742" ht="18.75" customHeight="1" thickBot="1"/>
    <row r="59744" ht="18.75" customHeight="1" thickBot="1"/>
    <row r="59746" ht="18.75" customHeight="1" thickBot="1"/>
    <row r="59748" ht="18.75" customHeight="1" thickBot="1"/>
    <row r="59750" ht="18.75" customHeight="1" thickBot="1"/>
    <row r="59752" ht="18.75" customHeight="1" thickBot="1"/>
    <row r="59754" ht="18.75" customHeight="1" thickBot="1"/>
    <row r="59756" ht="18.75" customHeight="1" thickBot="1"/>
    <row r="59758" ht="18.75" customHeight="1" thickBot="1"/>
    <row r="59760" ht="18.75" customHeight="1" thickBot="1"/>
    <row r="59762" ht="18.75" customHeight="1" thickBot="1"/>
    <row r="59764" ht="18.75" customHeight="1" thickBot="1"/>
    <row r="59766" ht="18.75" customHeight="1" thickBot="1"/>
    <row r="59768" ht="18.75" customHeight="1" thickBot="1"/>
    <row r="59770" ht="18.75" customHeight="1" thickBot="1"/>
    <row r="59772" ht="18.75" customHeight="1" thickBot="1"/>
    <row r="59774" ht="18.75" customHeight="1" thickBot="1"/>
    <row r="59776" ht="18.75" customHeight="1" thickBot="1"/>
    <row r="59778" ht="18.75" customHeight="1" thickBot="1"/>
    <row r="59780" ht="18.75" customHeight="1" thickBot="1"/>
    <row r="59782" ht="18.75" customHeight="1" thickBot="1"/>
    <row r="59784" ht="18.75" customHeight="1" thickBot="1"/>
    <row r="59786" ht="18.75" customHeight="1" thickBot="1"/>
    <row r="59788" ht="18.75" customHeight="1" thickBot="1"/>
    <row r="59790" ht="18.75" customHeight="1" thickBot="1"/>
    <row r="59792" ht="18.75" customHeight="1" thickBot="1"/>
    <row r="59794" ht="18.75" customHeight="1" thickBot="1"/>
    <row r="59796" ht="18.75" customHeight="1" thickBot="1"/>
    <row r="59798" ht="18.75" customHeight="1" thickBot="1"/>
    <row r="59800" ht="18.75" customHeight="1" thickBot="1"/>
    <row r="59802" ht="18.75" customHeight="1" thickBot="1"/>
    <row r="59804" ht="18.75" customHeight="1" thickBot="1"/>
    <row r="59806" ht="18.75" customHeight="1" thickBot="1"/>
    <row r="59808" ht="18.75" customHeight="1" thickBot="1"/>
    <row r="59810" ht="18.75" customHeight="1" thickBot="1"/>
    <row r="59812" ht="18.75" customHeight="1" thickBot="1"/>
    <row r="59814" ht="18.75" customHeight="1" thickBot="1"/>
    <row r="59816" ht="18.75" customHeight="1" thickBot="1"/>
    <row r="59818" ht="18.75" customHeight="1" thickBot="1"/>
    <row r="59820" ht="18.75" customHeight="1" thickBot="1"/>
    <row r="59822" ht="18.75" customHeight="1" thickBot="1"/>
    <row r="59824" ht="18.75" customHeight="1" thickBot="1"/>
    <row r="59826" ht="18.75" customHeight="1" thickBot="1"/>
    <row r="59828" ht="18.75" customHeight="1" thickBot="1"/>
    <row r="59830" ht="18.75" customHeight="1" thickBot="1"/>
    <row r="59832" ht="18.75" customHeight="1" thickBot="1"/>
    <row r="59834" ht="18.75" customHeight="1" thickBot="1"/>
    <row r="59836" ht="18.75" customHeight="1" thickBot="1"/>
    <row r="59838" ht="18.75" customHeight="1" thickBot="1"/>
    <row r="59840" ht="18.75" customHeight="1" thickBot="1"/>
    <row r="59842" ht="18.75" customHeight="1" thickBot="1"/>
    <row r="59844" ht="18.75" customHeight="1" thickBot="1"/>
    <row r="59846" ht="18.75" customHeight="1" thickBot="1"/>
    <row r="59848" ht="18.75" customHeight="1" thickBot="1"/>
    <row r="59850" ht="18.75" customHeight="1" thickBot="1"/>
    <row r="59852" ht="18.75" customHeight="1" thickBot="1"/>
    <row r="59854" ht="18.75" customHeight="1" thickBot="1"/>
    <row r="59856" ht="18.75" customHeight="1" thickBot="1"/>
    <row r="59858" ht="18.75" customHeight="1" thickBot="1"/>
    <row r="59860" ht="18.75" customHeight="1" thickBot="1"/>
    <row r="59862" ht="18.75" customHeight="1" thickBot="1"/>
    <row r="59864" ht="18.75" customHeight="1" thickBot="1"/>
    <row r="59866" ht="18.75" customHeight="1" thickBot="1"/>
    <row r="59868" ht="18.75" customHeight="1" thickBot="1"/>
    <row r="59870" ht="18.75" customHeight="1" thickBot="1"/>
    <row r="59872" ht="18.75" customHeight="1" thickBot="1"/>
    <row r="59874" ht="18.75" customHeight="1" thickBot="1"/>
    <row r="59876" ht="18.75" customHeight="1" thickBot="1"/>
    <row r="59878" ht="18.75" customHeight="1" thickBot="1"/>
    <row r="59880" ht="18.75" customHeight="1" thickBot="1"/>
    <row r="59882" ht="18.75" customHeight="1" thickBot="1"/>
    <row r="59884" ht="18.75" customHeight="1" thickBot="1"/>
    <row r="59886" ht="18.75" customHeight="1" thickBot="1"/>
    <row r="59888" ht="18.75" customHeight="1" thickBot="1"/>
    <row r="59890" ht="18.75" customHeight="1" thickBot="1"/>
    <row r="59892" ht="18.75" customHeight="1" thickBot="1"/>
    <row r="59894" ht="18.75" customHeight="1" thickBot="1"/>
    <row r="59896" ht="18.75" customHeight="1" thickBot="1"/>
    <row r="59898" ht="18.75" customHeight="1" thickBot="1"/>
    <row r="59900" ht="18.75" customHeight="1" thickBot="1"/>
    <row r="59902" ht="18.75" customHeight="1" thickBot="1"/>
    <row r="59904" ht="18.75" customHeight="1" thickBot="1"/>
    <row r="59906" ht="18.75" customHeight="1" thickBot="1"/>
    <row r="59908" ht="18.75" customHeight="1" thickBot="1"/>
    <row r="59910" ht="18.75" customHeight="1" thickBot="1"/>
    <row r="59912" ht="18.75" customHeight="1" thickBot="1"/>
    <row r="59914" ht="18.75" customHeight="1" thickBot="1"/>
    <row r="59916" ht="18.75" customHeight="1" thickBot="1"/>
    <row r="59918" ht="18.75" customHeight="1" thickBot="1"/>
    <row r="59920" ht="18.75" customHeight="1" thickBot="1"/>
    <row r="59922" ht="18.75" customHeight="1" thickBot="1"/>
    <row r="59924" ht="18.75" customHeight="1" thickBot="1"/>
    <row r="59926" ht="18.75" customHeight="1" thickBot="1"/>
    <row r="59928" ht="18.75" customHeight="1" thickBot="1"/>
    <row r="59930" ht="18.75" customHeight="1" thickBot="1"/>
    <row r="59932" ht="18.75" customHeight="1" thickBot="1"/>
    <row r="59934" ht="18.75" customHeight="1" thickBot="1"/>
    <row r="59936" ht="18.75" customHeight="1" thickBot="1"/>
    <row r="59938" ht="18.75" customHeight="1" thickBot="1"/>
    <row r="59940" ht="18.75" customHeight="1" thickBot="1"/>
    <row r="59942" ht="18.75" customHeight="1" thickBot="1"/>
    <row r="59944" ht="18.75" customHeight="1" thickBot="1"/>
    <row r="59946" ht="18.75" customHeight="1" thickBot="1"/>
    <row r="59948" ht="18.75" customHeight="1" thickBot="1"/>
    <row r="59950" ht="18.75" customHeight="1" thickBot="1"/>
    <row r="59952" ht="18.75" customHeight="1" thickBot="1"/>
    <row r="59954" ht="18.75" customHeight="1" thickBot="1"/>
    <row r="59956" ht="18.75" customHeight="1" thickBot="1"/>
    <row r="59958" ht="18.75" customHeight="1" thickBot="1"/>
    <row r="59960" ht="18.75" customHeight="1" thickBot="1"/>
    <row r="59962" ht="18.75" customHeight="1" thickBot="1"/>
    <row r="59964" ht="18.75" customHeight="1" thickBot="1"/>
    <row r="59966" ht="18.75" customHeight="1" thickBot="1"/>
    <row r="59968" ht="18.75" customHeight="1" thickBot="1"/>
    <row r="59970" ht="18.75" customHeight="1" thickBot="1"/>
    <row r="59972" ht="18.75" customHeight="1" thickBot="1"/>
    <row r="59974" ht="18.75" customHeight="1" thickBot="1"/>
    <row r="59976" ht="18.75" customHeight="1" thickBot="1"/>
    <row r="59978" ht="18.75" customHeight="1" thickBot="1"/>
    <row r="59980" ht="18.75" customHeight="1" thickBot="1"/>
    <row r="59982" ht="18.75" customHeight="1" thickBot="1"/>
    <row r="59984" ht="18.75" customHeight="1" thickBot="1"/>
    <row r="59986" ht="18.75" customHeight="1" thickBot="1"/>
    <row r="59988" ht="18.75" customHeight="1" thickBot="1"/>
    <row r="59990" ht="18.75" customHeight="1" thickBot="1"/>
    <row r="59992" ht="18.75" customHeight="1" thickBot="1"/>
    <row r="59994" ht="18.75" customHeight="1" thickBot="1"/>
    <row r="59996" ht="18.75" customHeight="1" thickBot="1"/>
    <row r="59998" ht="18.75" customHeight="1" thickBot="1"/>
    <row r="60000" ht="18.75" customHeight="1" thickBot="1"/>
    <row r="60002" ht="18.75" customHeight="1" thickBot="1"/>
    <row r="60004" ht="18.75" customHeight="1" thickBot="1"/>
    <row r="60006" ht="18.75" customHeight="1" thickBot="1"/>
    <row r="60008" ht="18.75" customHeight="1" thickBot="1"/>
    <row r="60010" ht="18.75" customHeight="1" thickBot="1"/>
    <row r="60012" ht="18.75" customHeight="1" thickBot="1"/>
    <row r="60014" ht="18.75" customHeight="1" thickBot="1"/>
    <row r="60016" ht="18.75" customHeight="1" thickBot="1"/>
    <row r="60018" ht="18.75" customHeight="1" thickBot="1"/>
    <row r="60020" ht="18.75" customHeight="1" thickBot="1"/>
    <row r="60022" ht="18.75" customHeight="1" thickBot="1"/>
    <row r="60024" ht="18.75" customHeight="1" thickBot="1"/>
    <row r="60026" ht="18.75" customHeight="1" thickBot="1"/>
    <row r="60028" ht="18.75" customHeight="1" thickBot="1"/>
    <row r="60030" ht="18.75" customHeight="1" thickBot="1"/>
    <row r="60032" ht="18.75" customHeight="1" thickBot="1"/>
    <row r="60034" ht="18.75" customHeight="1" thickBot="1"/>
    <row r="60036" ht="18.75" customHeight="1" thickBot="1"/>
    <row r="60038" ht="18.75" customHeight="1" thickBot="1"/>
    <row r="60040" ht="18.75" customHeight="1" thickBot="1"/>
    <row r="60042" ht="18.75" customHeight="1" thickBot="1"/>
    <row r="60044" ht="18.75" customHeight="1" thickBot="1"/>
    <row r="60046" ht="18.75" customHeight="1" thickBot="1"/>
    <row r="60048" ht="18.75" customHeight="1" thickBot="1"/>
    <row r="60050" ht="18.75" customHeight="1" thickBot="1"/>
    <row r="60052" ht="18.75" customHeight="1" thickBot="1"/>
    <row r="60054" ht="18.75" customHeight="1" thickBot="1"/>
    <row r="60056" ht="18.75" customHeight="1" thickBot="1"/>
    <row r="60058" ht="18.75" customHeight="1" thickBot="1"/>
    <row r="60060" ht="18.75" customHeight="1" thickBot="1"/>
    <row r="60062" ht="18.75" customHeight="1" thickBot="1"/>
    <row r="60064" ht="18.75" customHeight="1" thickBot="1"/>
    <row r="60066" ht="18.75" customHeight="1" thickBot="1"/>
    <row r="60068" ht="18.75" customHeight="1" thickBot="1"/>
    <row r="60070" ht="18.75" customHeight="1" thickBot="1"/>
    <row r="60072" ht="18.75" customHeight="1" thickBot="1"/>
    <row r="60074" ht="18.75" customHeight="1" thickBot="1"/>
    <row r="60076" ht="18.75" customHeight="1" thickBot="1"/>
    <row r="60078" ht="18.75" customHeight="1" thickBot="1"/>
    <row r="60080" ht="18.75" customHeight="1" thickBot="1"/>
    <row r="60082" ht="18.75" customHeight="1" thickBot="1"/>
    <row r="60084" ht="18.75" customHeight="1" thickBot="1"/>
    <row r="60086" ht="18.75" customHeight="1" thickBot="1"/>
    <row r="60088" ht="18.75" customHeight="1" thickBot="1"/>
    <row r="60090" ht="18.75" customHeight="1" thickBot="1"/>
    <row r="60092" ht="18.75" customHeight="1" thickBot="1"/>
    <row r="60094" ht="18.75" customHeight="1" thickBot="1"/>
    <row r="60096" ht="18.75" customHeight="1" thickBot="1"/>
    <row r="60098" ht="18.75" customHeight="1" thickBot="1"/>
    <row r="60100" ht="18.75" customHeight="1" thickBot="1"/>
    <row r="60102" ht="18.75" customHeight="1" thickBot="1"/>
    <row r="60104" ht="18.75" customHeight="1" thickBot="1"/>
    <row r="60106" ht="18.75" customHeight="1" thickBot="1"/>
    <row r="60108" ht="18.75" customHeight="1" thickBot="1"/>
    <row r="60110" ht="18.75" customHeight="1" thickBot="1"/>
    <row r="60112" ht="18.75" customHeight="1" thickBot="1"/>
    <row r="60114" ht="18.75" customHeight="1" thickBot="1"/>
    <row r="60116" ht="18.75" customHeight="1" thickBot="1"/>
    <row r="60118" ht="18.75" customHeight="1" thickBot="1"/>
    <row r="60120" ht="18.75" customHeight="1" thickBot="1"/>
    <row r="60122" ht="18.75" customHeight="1" thickBot="1"/>
    <row r="60124" ht="18.75" customHeight="1" thickBot="1"/>
    <row r="60126" ht="18.75" customHeight="1" thickBot="1"/>
    <row r="60128" ht="18.75" customHeight="1" thickBot="1"/>
    <row r="60130" ht="18.75" customHeight="1" thickBot="1"/>
    <row r="60132" ht="18.75" customHeight="1" thickBot="1"/>
    <row r="60134" ht="18.75" customHeight="1" thickBot="1"/>
    <row r="60136" ht="18.75" customHeight="1" thickBot="1"/>
    <row r="60138" ht="18.75" customHeight="1" thickBot="1"/>
    <row r="60140" ht="18.75" customHeight="1" thickBot="1"/>
    <row r="60142" ht="18.75" customHeight="1" thickBot="1"/>
    <row r="60144" ht="18.75" customHeight="1" thickBot="1"/>
    <row r="60146" ht="18.75" customHeight="1" thickBot="1"/>
    <row r="60148" ht="18.75" customHeight="1" thickBot="1"/>
    <row r="60150" ht="18.75" customHeight="1" thickBot="1"/>
    <row r="60152" ht="18.75" customHeight="1" thickBot="1"/>
    <row r="60154" ht="18.75" customHeight="1" thickBot="1"/>
    <row r="60156" ht="18.75" customHeight="1" thickBot="1"/>
    <row r="60158" ht="18.75" customHeight="1" thickBot="1"/>
    <row r="60160" ht="18.75" customHeight="1" thickBot="1"/>
    <row r="60162" ht="18.75" customHeight="1" thickBot="1"/>
    <row r="60164" ht="18.75" customHeight="1" thickBot="1"/>
    <row r="60166" ht="18.75" customHeight="1" thickBot="1"/>
    <row r="60168" ht="18.75" customHeight="1" thickBot="1"/>
    <row r="60170" ht="18.75" customHeight="1" thickBot="1"/>
    <row r="60172" ht="18.75" customHeight="1" thickBot="1"/>
    <row r="60174" ht="18.75" customHeight="1" thickBot="1"/>
    <row r="60176" ht="18.75" customHeight="1" thickBot="1"/>
    <row r="60178" ht="18.75" customHeight="1" thickBot="1"/>
    <row r="60180" ht="18.75" customHeight="1" thickBot="1"/>
    <row r="60182" ht="18.75" customHeight="1" thickBot="1"/>
    <row r="60184" ht="18.75" customHeight="1" thickBot="1"/>
    <row r="60186" ht="18.75" customHeight="1" thickBot="1"/>
    <row r="60188" ht="18.75" customHeight="1" thickBot="1"/>
    <row r="60190" ht="18.75" customHeight="1" thickBot="1"/>
    <row r="60192" ht="18.75" customHeight="1" thickBot="1"/>
    <row r="60194" ht="18.75" customHeight="1" thickBot="1"/>
    <row r="60196" ht="18.75" customHeight="1" thickBot="1"/>
    <row r="60198" ht="18.75" customHeight="1" thickBot="1"/>
    <row r="60200" ht="18.75" customHeight="1" thickBot="1"/>
    <row r="60202" ht="18.75" customHeight="1" thickBot="1"/>
    <row r="60204" ht="18.75" customHeight="1" thickBot="1"/>
    <row r="60206" ht="18.75" customHeight="1" thickBot="1"/>
    <row r="60208" ht="18.75" customHeight="1" thickBot="1"/>
    <row r="60210" ht="18.75" customHeight="1" thickBot="1"/>
    <row r="60212" ht="18.75" customHeight="1" thickBot="1"/>
    <row r="60214" ht="18.75" customHeight="1" thickBot="1"/>
    <row r="60216" ht="18.75" customHeight="1" thickBot="1"/>
    <row r="60218" ht="18.75" customHeight="1" thickBot="1"/>
    <row r="60220" ht="18.75" customHeight="1" thickBot="1"/>
    <row r="60222" ht="18.75" customHeight="1" thickBot="1"/>
    <row r="60224" ht="18.75" customHeight="1" thickBot="1"/>
    <row r="60226" ht="18.75" customHeight="1" thickBot="1"/>
    <row r="60228" ht="18.75" customHeight="1" thickBot="1"/>
    <row r="60230" ht="18.75" customHeight="1" thickBot="1"/>
    <row r="60232" ht="18.75" customHeight="1" thickBot="1"/>
    <row r="60234" ht="18.75" customHeight="1" thickBot="1"/>
    <row r="60236" ht="18.75" customHeight="1" thickBot="1"/>
    <row r="60238" ht="18.75" customHeight="1" thickBot="1"/>
    <row r="60240" ht="18.75" customHeight="1" thickBot="1"/>
    <row r="60242" ht="18.75" customHeight="1" thickBot="1"/>
    <row r="60244" ht="18.75" customHeight="1" thickBot="1"/>
    <row r="60246" ht="18.75" customHeight="1" thickBot="1"/>
    <row r="60248" ht="18.75" customHeight="1" thickBot="1"/>
    <row r="60250" ht="18.75" customHeight="1" thickBot="1"/>
    <row r="60252" ht="18.75" customHeight="1" thickBot="1"/>
    <row r="60254" ht="18.75" customHeight="1" thickBot="1"/>
    <row r="60256" ht="18.75" customHeight="1" thickBot="1"/>
    <row r="60258" ht="18.75" customHeight="1" thickBot="1"/>
    <row r="60260" ht="18.75" customHeight="1" thickBot="1"/>
    <row r="60262" ht="18.75" customHeight="1" thickBot="1"/>
    <row r="60264" ht="18.75" customHeight="1" thickBot="1"/>
    <row r="60266" ht="18.75" customHeight="1" thickBot="1"/>
    <row r="60268" ht="18.75" customHeight="1" thickBot="1"/>
    <row r="60270" ht="18.75" customHeight="1" thickBot="1"/>
    <row r="60272" ht="18.75" customHeight="1" thickBot="1"/>
    <row r="60274" ht="18.75" customHeight="1" thickBot="1"/>
    <row r="60276" ht="18.75" customHeight="1" thickBot="1"/>
    <row r="60278" ht="18.75" customHeight="1" thickBot="1"/>
    <row r="60280" ht="18.75" customHeight="1" thickBot="1"/>
    <row r="60282" ht="18.75" customHeight="1" thickBot="1"/>
    <row r="60284" ht="18.75" customHeight="1" thickBot="1"/>
    <row r="60286" ht="18.75" customHeight="1" thickBot="1"/>
    <row r="60288" ht="18.75" customHeight="1" thickBot="1"/>
    <row r="60290" ht="18.75" customHeight="1" thickBot="1"/>
    <row r="60292" ht="18.75" customHeight="1" thickBot="1"/>
    <row r="60294" ht="18.75" customHeight="1" thickBot="1"/>
    <row r="60296" ht="18.75" customHeight="1" thickBot="1"/>
    <row r="60298" ht="18.75" customHeight="1" thickBot="1"/>
    <row r="60300" ht="18.75" customHeight="1" thickBot="1"/>
    <row r="60302" ht="18.75" customHeight="1" thickBot="1"/>
    <row r="60304" ht="18.75" customHeight="1" thickBot="1"/>
    <row r="60306" ht="18.75" customHeight="1" thickBot="1"/>
    <row r="60308" ht="18.75" customHeight="1" thickBot="1"/>
    <row r="60310" ht="18.75" customHeight="1" thickBot="1"/>
    <row r="60312" ht="18.75" customHeight="1" thickBot="1"/>
    <row r="60314" ht="18.75" customHeight="1" thickBot="1"/>
    <row r="60316" ht="18.75" customHeight="1" thickBot="1"/>
    <row r="60318" ht="18.75" customHeight="1" thickBot="1"/>
    <row r="60320" ht="18.75" customHeight="1" thickBot="1"/>
    <row r="60322" ht="18.75" customHeight="1" thickBot="1"/>
    <row r="60324" ht="18.75" customHeight="1" thickBot="1"/>
    <row r="60326" ht="18.75" customHeight="1" thickBot="1"/>
    <row r="60328" ht="18.75" customHeight="1" thickBot="1"/>
    <row r="60330" ht="18.75" customHeight="1" thickBot="1"/>
    <row r="60332" ht="18.75" customHeight="1" thickBot="1"/>
    <row r="60334" ht="18.75" customHeight="1" thickBot="1"/>
    <row r="60336" ht="18.75" customHeight="1" thickBot="1"/>
    <row r="60338" ht="18.75" customHeight="1" thickBot="1"/>
    <row r="60340" ht="18.75" customHeight="1" thickBot="1"/>
    <row r="60342" ht="18.75" customHeight="1" thickBot="1"/>
    <row r="60344" ht="18.75" customHeight="1" thickBot="1"/>
    <row r="60346" ht="18.75" customHeight="1" thickBot="1"/>
    <row r="60348" ht="18.75" customHeight="1" thickBot="1"/>
    <row r="60350" ht="18.75" customHeight="1" thickBot="1"/>
    <row r="60352" ht="18.75" customHeight="1" thickBot="1"/>
    <row r="60354" ht="18.75" customHeight="1" thickBot="1"/>
    <row r="60356" ht="18.75" customHeight="1" thickBot="1"/>
    <row r="60358" ht="18.75" customHeight="1" thickBot="1"/>
    <row r="60360" ht="18.75" customHeight="1" thickBot="1"/>
    <row r="60362" ht="18.75" customHeight="1" thickBot="1"/>
    <row r="60364" ht="18.75" customHeight="1" thickBot="1"/>
    <row r="60366" ht="18.75" customHeight="1" thickBot="1"/>
    <row r="60368" ht="18.75" customHeight="1" thickBot="1"/>
    <row r="60370" ht="18.75" customHeight="1" thickBot="1"/>
    <row r="60372" ht="18.75" customHeight="1" thickBot="1"/>
    <row r="60374" ht="18.75" customHeight="1" thickBot="1"/>
    <row r="60376" ht="18.75" customHeight="1" thickBot="1"/>
    <row r="60378" ht="18.75" customHeight="1" thickBot="1"/>
    <row r="60380" ht="18.75" customHeight="1" thickBot="1"/>
    <row r="60382" ht="18.75" customHeight="1" thickBot="1"/>
    <row r="60384" ht="18.75" customHeight="1" thickBot="1"/>
    <row r="60386" ht="18.75" customHeight="1" thickBot="1"/>
    <row r="60388" ht="18.75" customHeight="1" thickBot="1"/>
    <row r="60390" ht="18.75" customHeight="1" thickBot="1"/>
    <row r="60392" ht="18.75" customHeight="1" thickBot="1"/>
    <row r="60394" ht="18.75" customHeight="1" thickBot="1"/>
    <row r="60396" ht="18.75" customHeight="1" thickBot="1"/>
    <row r="60398" ht="18.75" customHeight="1" thickBot="1"/>
    <row r="60400" ht="18.75" customHeight="1" thickBot="1"/>
    <row r="60402" ht="18.75" customHeight="1" thickBot="1"/>
    <row r="60404" ht="18.75" customHeight="1" thickBot="1"/>
    <row r="60406" ht="18.75" customHeight="1" thickBot="1"/>
    <row r="60408" ht="18.75" customHeight="1" thickBot="1"/>
    <row r="60410" ht="18.75" customHeight="1" thickBot="1"/>
    <row r="60412" ht="18.75" customHeight="1" thickBot="1"/>
    <row r="60414" ht="18.75" customHeight="1" thickBot="1"/>
    <row r="60416" ht="18.75" customHeight="1" thickBot="1"/>
    <row r="60418" ht="18.75" customHeight="1" thickBot="1"/>
    <row r="60420" ht="18.75" customHeight="1" thickBot="1"/>
    <row r="60422" ht="18.75" customHeight="1" thickBot="1"/>
    <row r="60424" ht="18.75" customHeight="1" thickBot="1"/>
    <row r="60426" ht="18.75" customHeight="1" thickBot="1"/>
    <row r="60428" ht="18.75" customHeight="1" thickBot="1"/>
    <row r="60430" ht="18.75" customHeight="1" thickBot="1"/>
    <row r="60432" ht="18.75" customHeight="1" thickBot="1"/>
    <row r="60434" ht="18.75" customHeight="1" thickBot="1"/>
    <row r="60436" ht="18.75" customHeight="1" thickBot="1"/>
    <row r="60438" ht="18.75" customHeight="1" thickBot="1"/>
    <row r="60440" ht="18.75" customHeight="1" thickBot="1"/>
    <row r="60442" ht="18.75" customHeight="1" thickBot="1"/>
    <row r="60444" ht="18.75" customHeight="1" thickBot="1"/>
    <row r="60446" ht="18.75" customHeight="1" thickBot="1"/>
    <row r="60448" ht="18.75" customHeight="1" thickBot="1"/>
    <row r="60450" ht="18.75" customHeight="1" thickBot="1"/>
    <row r="60452" ht="18.75" customHeight="1" thickBot="1"/>
    <row r="60454" ht="18.75" customHeight="1" thickBot="1"/>
    <row r="60456" ht="18.75" customHeight="1" thickBot="1"/>
    <row r="60458" ht="18.75" customHeight="1" thickBot="1"/>
    <row r="60460" ht="18.75" customHeight="1" thickBot="1"/>
    <row r="60462" ht="18.75" customHeight="1" thickBot="1"/>
    <row r="60464" ht="18.75" customHeight="1" thickBot="1"/>
    <row r="60466" ht="18.75" customHeight="1" thickBot="1"/>
    <row r="60468" ht="18.75" customHeight="1" thickBot="1"/>
    <row r="60470" ht="18.75" customHeight="1" thickBot="1"/>
    <row r="60472" ht="18.75" customHeight="1" thickBot="1"/>
    <row r="60474" ht="18.75" customHeight="1" thickBot="1"/>
    <row r="60476" ht="18.75" customHeight="1" thickBot="1"/>
    <row r="60478" ht="18.75" customHeight="1" thickBot="1"/>
    <row r="60480" ht="18.75" customHeight="1" thickBot="1"/>
    <row r="60482" ht="18.75" customHeight="1" thickBot="1"/>
    <row r="60484" ht="18.75" customHeight="1" thickBot="1"/>
    <row r="60486" ht="18.75" customHeight="1" thickBot="1"/>
    <row r="60488" ht="18.75" customHeight="1" thickBot="1"/>
    <row r="60490" ht="18.75" customHeight="1" thickBot="1"/>
    <row r="60492" ht="18.75" customHeight="1" thickBot="1"/>
    <row r="60494" ht="18.75" customHeight="1" thickBot="1"/>
    <row r="60496" ht="18.75" customHeight="1" thickBot="1"/>
    <row r="60498" ht="18.75" customHeight="1" thickBot="1"/>
    <row r="60500" ht="18.75" customHeight="1" thickBot="1"/>
    <row r="60502" ht="18.75" customHeight="1" thickBot="1"/>
    <row r="60504" ht="18.75" customHeight="1" thickBot="1"/>
    <row r="60506" ht="18.75" customHeight="1" thickBot="1"/>
    <row r="60508" ht="18.75" customHeight="1" thickBot="1"/>
    <row r="60510" ht="18.75" customHeight="1" thickBot="1"/>
    <row r="60512" ht="18.75" customHeight="1" thickBot="1"/>
    <row r="60514" ht="18.75" customHeight="1" thickBot="1"/>
    <row r="60516" ht="18.75" customHeight="1" thickBot="1"/>
    <row r="60518" ht="18.75" customHeight="1" thickBot="1"/>
    <row r="60520" ht="18.75" customHeight="1" thickBot="1"/>
    <row r="60522" ht="18.75" customHeight="1" thickBot="1"/>
    <row r="60524" ht="18.75" customHeight="1" thickBot="1"/>
    <row r="60526" ht="18.75" customHeight="1" thickBot="1"/>
    <row r="60528" ht="18.75" customHeight="1" thickBot="1"/>
    <row r="60530" ht="18.75" customHeight="1" thickBot="1"/>
    <row r="60532" ht="18.75" customHeight="1" thickBot="1"/>
    <row r="60534" ht="18.75" customHeight="1" thickBot="1"/>
    <row r="60536" ht="18.75" customHeight="1" thickBot="1"/>
    <row r="60538" ht="18.75" customHeight="1" thickBot="1"/>
    <row r="60540" ht="18.75" customHeight="1" thickBot="1"/>
    <row r="60542" ht="18.75" customHeight="1" thickBot="1"/>
    <row r="60544" ht="18.75" customHeight="1" thickBot="1"/>
    <row r="60546" ht="18.75" customHeight="1" thickBot="1"/>
    <row r="60548" ht="18.75" customHeight="1" thickBot="1"/>
    <row r="60550" ht="18.75" customHeight="1" thickBot="1"/>
    <row r="60552" ht="18.75" customHeight="1" thickBot="1"/>
    <row r="60554" ht="18.75" customHeight="1" thickBot="1"/>
    <row r="60556" ht="18.75" customHeight="1" thickBot="1"/>
    <row r="60558" ht="18.75" customHeight="1" thickBot="1"/>
    <row r="60560" ht="18.75" customHeight="1" thickBot="1"/>
    <row r="60562" ht="18.75" customHeight="1" thickBot="1"/>
    <row r="60564" ht="18.75" customHeight="1" thickBot="1"/>
    <row r="60566" ht="18.75" customHeight="1" thickBot="1"/>
    <row r="60568" ht="18.75" customHeight="1" thickBot="1"/>
    <row r="60570" ht="18.75" customHeight="1" thickBot="1"/>
    <row r="60572" ht="18.75" customHeight="1" thickBot="1"/>
    <row r="60574" ht="18.75" customHeight="1" thickBot="1"/>
    <row r="60576" ht="18.75" customHeight="1" thickBot="1"/>
    <row r="60578" ht="18.75" customHeight="1" thickBot="1"/>
    <row r="60580" ht="18.75" customHeight="1" thickBot="1"/>
    <row r="60582" ht="18.75" customHeight="1" thickBot="1"/>
    <row r="60584" ht="18.75" customHeight="1" thickBot="1"/>
    <row r="60586" ht="18.75" customHeight="1" thickBot="1"/>
    <row r="60588" ht="18.75" customHeight="1" thickBot="1"/>
    <row r="60590" ht="18.75" customHeight="1" thickBot="1"/>
    <row r="60592" ht="18.75" customHeight="1" thickBot="1"/>
    <row r="60594" ht="18.75" customHeight="1" thickBot="1"/>
    <row r="60596" ht="18.75" customHeight="1" thickBot="1"/>
    <row r="60598" ht="18.75" customHeight="1" thickBot="1"/>
    <row r="60600" ht="18.75" customHeight="1" thickBot="1"/>
    <row r="60602" ht="18.75" customHeight="1" thickBot="1"/>
    <row r="60604" ht="18.75" customHeight="1" thickBot="1"/>
    <row r="60606" ht="18.75" customHeight="1" thickBot="1"/>
    <row r="60608" ht="18.75" customHeight="1" thickBot="1"/>
    <row r="60610" ht="18.75" customHeight="1" thickBot="1"/>
    <row r="60612" ht="18.75" customHeight="1" thickBot="1"/>
    <row r="60614" ht="18.75" customHeight="1" thickBot="1"/>
    <row r="60616" ht="18.75" customHeight="1" thickBot="1"/>
    <row r="60618" ht="18.75" customHeight="1" thickBot="1"/>
    <row r="60620" ht="18.75" customHeight="1" thickBot="1"/>
    <row r="60622" ht="18.75" customHeight="1" thickBot="1"/>
    <row r="60624" ht="18.75" customHeight="1" thickBot="1"/>
    <row r="60626" ht="18.75" customHeight="1" thickBot="1"/>
    <row r="60628" ht="18.75" customHeight="1" thickBot="1"/>
    <row r="60630" ht="18.75" customHeight="1" thickBot="1"/>
    <row r="60632" ht="18.75" customHeight="1" thickBot="1"/>
    <row r="60634" ht="18.75" customHeight="1" thickBot="1"/>
    <row r="60636" ht="18.75" customHeight="1" thickBot="1"/>
    <row r="60638" ht="18.75" customHeight="1" thickBot="1"/>
    <row r="60640" ht="18.75" customHeight="1" thickBot="1"/>
    <row r="60642" ht="18.75" customHeight="1" thickBot="1"/>
    <row r="60644" ht="18.75" customHeight="1" thickBot="1"/>
    <row r="60646" ht="18.75" customHeight="1" thickBot="1"/>
    <row r="60648" ht="18.75" customHeight="1" thickBot="1"/>
    <row r="60650" ht="18.75" customHeight="1" thickBot="1"/>
    <row r="60652" ht="18.75" customHeight="1" thickBot="1"/>
    <row r="60654" ht="18.75" customHeight="1" thickBot="1"/>
    <row r="60656" ht="18.75" customHeight="1" thickBot="1"/>
    <row r="60658" ht="18.75" customHeight="1" thickBot="1"/>
    <row r="60660" ht="18.75" customHeight="1" thickBot="1"/>
    <row r="60662" ht="18.75" customHeight="1" thickBot="1"/>
    <row r="60664" ht="18.75" customHeight="1" thickBot="1"/>
    <row r="60666" ht="18.75" customHeight="1" thickBot="1"/>
    <row r="60668" ht="18.75" customHeight="1" thickBot="1"/>
    <row r="60670" ht="18.75" customHeight="1" thickBot="1"/>
    <row r="60672" ht="18.75" customHeight="1" thickBot="1"/>
    <row r="60674" ht="18.75" customHeight="1" thickBot="1"/>
    <row r="60676" ht="18.75" customHeight="1" thickBot="1"/>
    <row r="60678" ht="18.75" customHeight="1" thickBot="1"/>
    <row r="60680" ht="18.75" customHeight="1" thickBot="1"/>
    <row r="60682" ht="18.75" customHeight="1" thickBot="1"/>
    <row r="60684" ht="18.75" customHeight="1" thickBot="1"/>
    <row r="60686" ht="18.75" customHeight="1" thickBot="1"/>
    <row r="60688" ht="18.75" customHeight="1" thickBot="1"/>
    <row r="60690" ht="18.75" customHeight="1" thickBot="1"/>
    <row r="60692" ht="18.75" customHeight="1" thickBot="1"/>
    <row r="60694" ht="18.75" customHeight="1" thickBot="1"/>
    <row r="60696" ht="18.75" customHeight="1" thickBot="1"/>
    <row r="60698" ht="18.75" customHeight="1" thickBot="1"/>
    <row r="60700" ht="18.75" customHeight="1" thickBot="1"/>
    <row r="60702" ht="18.75" customHeight="1" thickBot="1"/>
    <row r="60704" ht="18.75" customHeight="1" thickBot="1"/>
    <row r="60706" ht="18.75" customHeight="1" thickBot="1"/>
    <row r="60708" ht="18.75" customHeight="1" thickBot="1"/>
    <row r="60710" ht="18.75" customHeight="1" thickBot="1"/>
    <row r="60712" ht="18.75" customHeight="1" thickBot="1"/>
    <row r="60714" ht="18.75" customHeight="1" thickBot="1"/>
    <row r="60716" ht="18.75" customHeight="1" thickBot="1"/>
    <row r="60718" ht="18.75" customHeight="1" thickBot="1"/>
    <row r="60720" ht="18.75" customHeight="1" thickBot="1"/>
    <row r="60722" ht="18.75" customHeight="1" thickBot="1"/>
    <row r="60724" ht="18.75" customHeight="1" thickBot="1"/>
    <row r="60726" ht="18.75" customHeight="1" thickBot="1"/>
    <row r="60728" ht="18.75" customHeight="1" thickBot="1"/>
    <row r="60730" ht="18.75" customHeight="1" thickBot="1"/>
    <row r="60732" ht="18.75" customHeight="1" thickBot="1"/>
    <row r="60734" ht="18.75" customHeight="1" thickBot="1"/>
    <row r="60736" ht="18.75" customHeight="1" thickBot="1"/>
    <row r="60738" ht="18.75" customHeight="1" thickBot="1"/>
    <row r="60740" ht="18.75" customHeight="1" thickBot="1"/>
    <row r="60742" ht="18.75" customHeight="1" thickBot="1"/>
    <row r="60744" ht="18.75" customHeight="1" thickBot="1"/>
    <row r="60746" ht="18.75" customHeight="1" thickBot="1"/>
    <row r="60748" ht="18.75" customHeight="1" thickBot="1"/>
    <row r="60750" ht="18.75" customHeight="1" thickBot="1"/>
    <row r="60752" ht="18.75" customHeight="1" thickBot="1"/>
    <row r="60754" ht="18.75" customHeight="1" thickBot="1"/>
    <row r="60756" ht="18.75" customHeight="1" thickBot="1"/>
    <row r="60758" ht="18.75" customHeight="1" thickBot="1"/>
    <row r="60760" ht="18.75" customHeight="1" thickBot="1"/>
    <row r="60762" ht="18.75" customHeight="1" thickBot="1"/>
    <row r="60764" ht="18.75" customHeight="1" thickBot="1"/>
    <row r="60766" ht="18.75" customHeight="1" thickBot="1"/>
    <row r="60768" ht="18.75" customHeight="1" thickBot="1"/>
    <row r="60770" ht="18.75" customHeight="1" thickBot="1"/>
    <row r="60772" ht="18.75" customHeight="1" thickBot="1"/>
    <row r="60774" ht="18.75" customHeight="1" thickBot="1"/>
    <row r="60776" ht="18.75" customHeight="1" thickBot="1"/>
    <row r="60778" ht="18.75" customHeight="1" thickBot="1"/>
    <row r="60780" ht="18.75" customHeight="1" thickBot="1"/>
    <row r="60782" ht="18.75" customHeight="1" thickBot="1"/>
    <row r="60784" ht="18.75" customHeight="1" thickBot="1"/>
    <row r="60786" ht="18.75" customHeight="1" thickBot="1"/>
    <row r="60788" ht="18.75" customHeight="1" thickBot="1"/>
    <row r="60790" ht="18.75" customHeight="1" thickBot="1"/>
    <row r="60792" ht="18.75" customHeight="1" thickBot="1"/>
    <row r="60794" ht="18.75" customHeight="1" thickBot="1"/>
    <row r="60796" ht="18.75" customHeight="1" thickBot="1"/>
    <row r="60798" ht="18.75" customHeight="1" thickBot="1"/>
    <row r="60800" ht="18.75" customHeight="1" thickBot="1"/>
    <row r="60802" ht="18.75" customHeight="1" thickBot="1"/>
    <row r="60804" ht="18.75" customHeight="1" thickBot="1"/>
    <row r="60806" ht="18.75" customHeight="1" thickBot="1"/>
    <row r="60808" ht="18.75" customHeight="1" thickBot="1"/>
    <row r="60810" ht="18.75" customHeight="1" thickBot="1"/>
    <row r="60812" ht="18.75" customHeight="1" thickBot="1"/>
    <row r="60814" ht="18.75" customHeight="1" thickBot="1"/>
    <row r="60816" ht="18.75" customHeight="1" thickBot="1"/>
    <row r="60818" ht="18.75" customHeight="1" thickBot="1"/>
    <row r="60820" ht="18.75" customHeight="1" thickBot="1"/>
    <row r="60822" ht="18.75" customHeight="1" thickBot="1"/>
    <row r="60824" ht="18.75" customHeight="1" thickBot="1"/>
    <row r="60826" ht="18.75" customHeight="1" thickBot="1"/>
    <row r="60828" ht="18.75" customHeight="1" thickBot="1"/>
    <row r="60830" ht="18.75" customHeight="1" thickBot="1"/>
    <row r="60832" ht="18.75" customHeight="1" thickBot="1"/>
    <row r="60834" ht="18.75" customHeight="1" thickBot="1"/>
    <row r="60836" ht="18.75" customHeight="1" thickBot="1"/>
    <row r="60838" ht="18.75" customHeight="1" thickBot="1"/>
    <row r="60840" ht="18.75" customHeight="1" thickBot="1"/>
    <row r="60842" ht="18.75" customHeight="1" thickBot="1"/>
    <row r="60844" ht="18.75" customHeight="1" thickBot="1"/>
    <row r="60846" ht="18.75" customHeight="1" thickBot="1"/>
    <row r="60848" ht="18.75" customHeight="1" thickBot="1"/>
    <row r="60850" ht="18.75" customHeight="1" thickBot="1"/>
    <row r="60852" ht="18.75" customHeight="1" thickBot="1"/>
    <row r="60854" ht="18.75" customHeight="1" thickBot="1"/>
    <row r="60856" ht="18.75" customHeight="1" thickBot="1"/>
    <row r="60858" ht="18.75" customHeight="1" thickBot="1"/>
    <row r="60860" ht="18.75" customHeight="1" thickBot="1"/>
    <row r="60862" ht="18.75" customHeight="1" thickBot="1"/>
    <row r="60864" ht="18.75" customHeight="1" thickBot="1"/>
    <row r="60866" ht="18.75" customHeight="1" thickBot="1"/>
    <row r="60868" ht="18.75" customHeight="1" thickBot="1"/>
    <row r="60870" ht="18.75" customHeight="1" thickBot="1"/>
    <row r="60872" ht="18.75" customHeight="1" thickBot="1"/>
    <row r="60874" ht="18.75" customHeight="1" thickBot="1"/>
    <row r="60876" ht="18.75" customHeight="1" thickBot="1"/>
    <row r="60878" ht="18.75" customHeight="1" thickBot="1"/>
    <row r="60880" ht="18.75" customHeight="1" thickBot="1"/>
    <row r="60882" ht="18.75" customHeight="1" thickBot="1"/>
    <row r="60884" ht="18.75" customHeight="1" thickBot="1"/>
    <row r="60886" ht="18.75" customHeight="1" thickBot="1"/>
    <row r="60888" ht="18.75" customHeight="1" thickBot="1"/>
    <row r="60890" ht="18.75" customHeight="1" thickBot="1"/>
    <row r="60892" ht="18.75" customHeight="1" thickBot="1"/>
    <row r="60894" ht="18.75" customHeight="1" thickBot="1"/>
    <row r="60896" ht="18.75" customHeight="1" thickBot="1"/>
    <row r="60898" ht="18.75" customHeight="1" thickBot="1"/>
    <row r="60900" ht="18.75" customHeight="1" thickBot="1"/>
    <row r="60902" ht="18.75" customHeight="1" thickBot="1"/>
    <row r="60904" ht="18.75" customHeight="1" thickBot="1"/>
    <row r="60906" ht="18.75" customHeight="1" thickBot="1"/>
    <row r="60908" ht="18.75" customHeight="1" thickBot="1"/>
    <row r="60910" ht="18.75" customHeight="1" thickBot="1"/>
    <row r="60912" ht="18.75" customHeight="1" thickBot="1"/>
    <row r="60914" ht="18.75" customHeight="1" thickBot="1"/>
    <row r="60916" ht="18.75" customHeight="1" thickBot="1"/>
    <row r="60918" ht="18.75" customHeight="1" thickBot="1"/>
    <row r="60920" ht="18.75" customHeight="1" thickBot="1"/>
    <row r="60922" ht="18.75" customHeight="1" thickBot="1"/>
    <row r="60924" ht="18.75" customHeight="1" thickBot="1"/>
    <row r="60926" ht="18.75" customHeight="1" thickBot="1"/>
    <row r="60928" ht="18.75" customHeight="1" thickBot="1"/>
    <row r="60930" ht="18.75" customHeight="1" thickBot="1"/>
    <row r="60932" ht="18.75" customHeight="1" thickBot="1"/>
    <row r="60934" ht="18.75" customHeight="1" thickBot="1"/>
    <row r="60936" ht="18.75" customHeight="1" thickBot="1"/>
    <row r="60938" ht="18.75" customHeight="1" thickBot="1"/>
    <row r="60940" ht="18.75" customHeight="1" thickBot="1"/>
    <row r="60942" ht="18.75" customHeight="1" thickBot="1"/>
    <row r="60944" ht="18.75" customHeight="1" thickBot="1"/>
    <row r="60946" ht="18.75" customHeight="1" thickBot="1"/>
    <row r="60948" ht="18.75" customHeight="1" thickBot="1"/>
    <row r="60950" ht="18.75" customHeight="1" thickBot="1"/>
    <row r="60952" ht="18.75" customHeight="1" thickBot="1"/>
    <row r="60954" ht="18.75" customHeight="1" thickBot="1"/>
    <row r="60956" ht="18.75" customHeight="1" thickBot="1"/>
    <row r="60958" ht="18.75" customHeight="1" thickBot="1"/>
    <row r="60960" ht="18.75" customHeight="1" thickBot="1"/>
    <row r="60962" ht="18.75" customHeight="1" thickBot="1"/>
    <row r="60964" ht="18.75" customHeight="1" thickBot="1"/>
    <row r="60966" ht="18.75" customHeight="1" thickBot="1"/>
    <row r="60968" ht="18.75" customHeight="1" thickBot="1"/>
    <row r="60970" ht="18.75" customHeight="1" thickBot="1"/>
    <row r="60972" ht="18.75" customHeight="1" thickBot="1"/>
    <row r="60974" ht="18.75" customHeight="1" thickBot="1"/>
    <row r="60976" ht="18.75" customHeight="1" thickBot="1"/>
    <row r="60978" ht="18.75" customHeight="1" thickBot="1"/>
    <row r="60980" ht="18.75" customHeight="1" thickBot="1"/>
    <row r="60982" ht="18.75" customHeight="1" thickBot="1"/>
    <row r="60984" ht="18.75" customHeight="1" thickBot="1"/>
    <row r="60986" ht="18.75" customHeight="1" thickBot="1"/>
    <row r="60988" ht="18.75" customHeight="1" thickBot="1"/>
    <row r="60990" ht="18.75" customHeight="1" thickBot="1"/>
    <row r="60992" ht="18.75" customHeight="1" thickBot="1"/>
    <row r="60994" ht="18.75" customHeight="1" thickBot="1"/>
    <row r="60996" ht="18.75" customHeight="1" thickBot="1"/>
    <row r="60998" ht="18.75" customHeight="1" thickBot="1"/>
    <row r="61000" ht="18.75" customHeight="1" thickBot="1"/>
    <row r="61002" ht="18.75" customHeight="1" thickBot="1"/>
    <row r="61004" ht="18.75" customHeight="1" thickBot="1"/>
    <row r="61006" ht="18.75" customHeight="1" thickBot="1"/>
    <row r="61008" ht="18.75" customHeight="1" thickBot="1"/>
    <row r="61010" ht="18.75" customHeight="1" thickBot="1"/>
    <row r="61012" ht="18.75" customHeight="1" thickBot="1"/>
    <row r="61014" ht="18.75" customHeight="1" thickBot="1"/>
    <row r="61016" ht="18.75" customHeight="1" thickBot="1"/>
    <row r="61018" ht="18.75" customHeight="1" thickBot="1"/>
    <row r="61020" ht="18.75" customHeight="1" thickBot="1"/>
    <row r="61022" ht="18.75" customHeight="1" thickBot="1"/>
    <row r="61024" ht="18.75" customHeight="1" thickBot="1"/>
    <row r="61026" ht="18.75" customHeight="1" thickBot="1"/>
    <row r="61028" ht="18.75" customHeight="1" thickBot="1"/>
    <row r="61030" ht="18.75" customHeight="1" thickBot="1"/>
    <row r="61032" ht="18.75" customHeight="1" thickBot="1"/>
    <row r="61034" ht="18.75" customHeight="1" thickBot="1"/>
    <row r="61036" ht="18.75" customHeight="1" thickBot="1"/>
    <row r="61038" ht="18.75" customHeight="1" thickBot="1"/>
    <row r="61040" ht="18.75" customHeight="1" thickBot="1"/>
    <row r="61042" ht="18.75" customHeight="1" thickBot="1"/>
    <row r="61044" ht="18.75" customHeight="1" thickBot="1"/>
    <row r="61046" ht="18.75" customHeight="1" thickBot="1"/>
    <row r="61048" ht="18.75" customHeight="1" thickBot="1"/>
    <row r="61050" ht="18.75" customHeight="1" thickBot="1"/>
    <row r="61052" ht="18.75" customHeight="1" thickBot="1"/>
    <row r="61054" ht="18.75" customHeight="1" thickBot="1"/>
    <row r="61056" ht="18.75" customHeight="1" thickBot="1"/>
    <row r="61058" ht="18.75" customHeight="1" thickBot="1"/>
    <row r="61060" ht="18.75" customHeight="1" thickBot="1"/>
    <row r="61062" ht="18.75" customHeight="1" thickBot="1"/>
    <row r="61064" ht="18.75" customHeight="1" thickBot="1"/>
    <row r="61066" ht="18.75" customHeight="1" thickBot="1"/>
    <row r="61068" ht="18.75" customHeight="1" thickBot="1"/>
    <row r="61070" ht="18.75" customHeight="1" thickBot="1"/>
    <row r="61072" ht="18.75" customHeight="1" thickBot="1"/>
    <row r="61074" ht="18.75" customHeight="1" thickBot="1"/>
    <row r="61076" ht="18.75" customHeight="1" thickBot="1"/>
    <row r="61078" ht="18.75" customHeight="1" thickBot="1"/>
    <row r="61080" ht="18.75" customHeight="1" thickBot="1"/>
    <row r="61082" ht="18.75" customHeight="1" thickBot="1"/>
    <row r="61084" ht="18.75" customHeight="1" thickBot="1"/>
    <row r="61086" ht="18.75" customHeight="1" thickBot="1"/>
    <row r="61088" ht="18.75" customHeight="1" thickBot="1"/>
    <row r="61090" ht="18.75" customHeight="1" thickBot="1"/>
    <row r="61092" ht="18.75" customHeight="1" thickBot="1"/>
    <row r="61094" ht="18.75" customHeight="1" thickBot="1"/>
    <row r="61096" ht="18.75" customHeight="1" thickBot="1"/>
    <row r="61098" ht="18.75" customHeight="1" thickBot="1"/>
    <row r="61100" ht="18.75" customHeight="1" thickBot="1"/>
    <row r="61102" ht="18.75" customHeight="1" thickBot="1"/>
    <row r="61104" ht="18.75" customHeight="1" thickBot="1"/>
    <row r="61106" ht="18.75" customHeight="1" thickBot="1"/>
    <row r="61108" ht="18.75" customHeight="1" thickBot="1"/>
    <row r="61110" ht="18.75" customHeight="1" thickBot="1"/>
    <row r="61112" ht="18.75" customHeight="1" thickBot="1"/>
    <row r="61114" ht="18.75" customHeight="1" thickBot="1"/>
    <row r="61116" ht="18.75" customHeight="1" thickBot="1"/>
    <row r="61118" ht="18.75" customHeight="1" thickBot="1"/>
    <row r="61120" ht="18.75" customHeight="1" thickBot="1"/>
    <row r="61122" ht="18.75" customHeight="1" thickBot="1"/>
    <row r="61124" ht="18.75" customHeight="1" thickBot="1"/>
    <row r="61126" ht="18.75" customHeight="1" thickBot="1"/>
    <row r="61128" ht="18.75" customHeight="1" thickBot="1"/>
    <row r="61130" ht="18.75" customHeight="1" thickBot="1"/>
    <row r="61132" ht="18.75" customHeight="1" thickBot="1"/>
    <row r="61134" ht="18.75" customHeight="1" thickBot="1"/>
    <row r="61136" ht="18.75" customHeight="1" thickBot="1"/>
    <row r="61138" ht="18.75" customHeight="1" thickBot="1"/>
    <row r="61140" ht="18.75" customHeight="1" thickBot="1"/>
    <row r="61142" ht="18.75" customHeight="1" thickBot="1"/>
    <row r="61144" ht="18.75" customHeight="1" thickBot="1"/>
    <row r="61146" ht="18.75" customHeight="1" thickBot="1"/>
    <row r="61148" ht="18.75" customHeight="1" thickBot="1"/>
    <row r="61150" ht="18.75" customHeight="1" thickBot="1"/>
    <row r="61152" ht="18.75" customHeight="1" thickBot="1"/>
    <row r="61154" ht="18.75" customHeight="1" thickBot="1"/>
    <row r="61156" ht="18.75" customHeight="1" thickBot="1"/>
    <row r="61158" ht="18.75" customHeight="1" thickBot="1"/>
    <row r="61160" ht="18.75" customHeight="1" thickBot="1"/>
    <row r="61162" ht="18.75" customHeight="1" thickBot="1"/>
    <row r="61164" ht="18.75" customHeight="1" thickBot="1"/>
    <row r="61166" ht="18.75" customHeight="1" thickBot="1"/>
    <row r="61168" ht="18.75" customHeight="1" thickBot="1"/>
    <row r="61170" ht="18.75" customHeight="1" thickBot="1"/>
    <row r="61172" ht="18.75" customHeight="1" thickBot="1"/>
    <row r="61174" ht="18.75" customHeight="1" thickBot="1"/>
    <row r="61176" ht="18.75" customHeight="1" thickBot="1"/>
    <row r="61178" ht="18.75" customHeight="1" thickBot="1"/>
    <row r="61180" ht="18.75" customHeight="1" thickBot="1"/>
    <row r="61182" ht="18.75" customHeight="1" thickBot="1"/>
    <row r="61184" ht="18.75" customHeight="1" thickBot="1"/>
    <row r="61186" ht="18.75" customHeight="1" thickBot="1"/>
    <row r="61188" ht="18.75" customHeight="1" thickBot="1"/>
    <row r="61190" ht="18.75" customHeight="1" thickBot="1"/>
    <row r="61192" ht="18.75" customHeight="1" thickBot="1"/>
    <row r="61194" ht="18.75" customHeight="1" thickBot="1"/>
    <row r="61196" ht="18.75" customHeight="1" thickBot="1"/>
    <row r="61198" ht="18.75" customHeight="1" thickBot="1"/>
    <row r="61200" ht="18.75" customHeight="1" thickBot="1"/>
    <row r="61202" ht="18.75" customHeight="1" thickBot="1"/>
    <row r="61204" ht="18.75" customHeight="1" thickBot="1"/>
    <row r="61206" ht="18.75" customHeight="1" thickBot="1"/>
    <row r="61208" ht="18.75" customHeight="1" thickBot="1"/>
    <row r="61210" ht="18.75" customHeight="1" thickBot="1"/>
    <row r="61212" ht="18.75" customHeight="1" thickBot="1"/>
    <row r="61214" ht="18.75" customHeight="1" thickBot="1"/>
    <row r="61216" ht="18.75" customHeight="1" thickBot="1"/>
    <row r="61218" ht="18.75" customHeight="1" thickBot="1"/>
    <row r="61220" ht="18.75" customHeight="1" thickBot="1"/>
    <row r="61222" ht="18.75" customHeight="1" thickBot="1"/>
    <row r="61224" ht="18.75" customHeight="1" thickBot="1"/>
    <row r="61226" ht="18.75" customHeight="1" thickBot="1"/>
    <row r="61228" ht="18.75" customHeight="1" thickBot="1"/>
    <row r="61230" ht="18.75" customHeight="1" thickBot="1"/>
    <row r="61232" ht="18.75" customHeight="1" thickBot="1"/>
    <row r="61234" ht="18.75" customHeight="1" thickBot="1"/>
    <row r="61236" ht="18.75" customHeight="1" thickBot="1"/>
    <row r="61238" ht="18.75" customHeight="1" thickBot="1"/>
    <row r="61240" ht="18.75" customHeight="1" thickBot="1"/>
    <row r="61242" ht="18.75" customHeight="1" thickBot="1"/>
    <row r="61244" ht="18.75" customHeight="1" thickBot="1"/>
    <row r="61246" ht="18.75" customHeight="1" thickBot="1"/>
    <row r="61248" ht="18.75" customHeight="1" thickBot="1"/>
    <row r="61250" ht="18.75" customHeight="1" thickBot="1"/>
    <row r="61252" ht="18.75" customHeight="1" thickBot="1"/>
    <row r="61254" ht="18.75" customHeight="1" thickBot="1"/>
    <row r="61256" ht="18.75" customHeight="1" thickBot="1"/>
    <row r="61258" ht="18.75" customHeight="1" thickBot="1"/>
    <row r="61260" ht="18.75" customHeight="1" thickBot="1"/>
    <row r="61262" ht="18.75" customHeight="1" thickBot="1"/>
    <row r="61264" ht="18.75" customHeight="1" thickBot="1"/>
    <row r="61266" ht="18.75" customHeight="1" thickBot="1"/>
    <row r="61268" ht="18.75" customHeight="1" thickBot="1"/>
    <row r="61270" ht="18.75" customHeight="1" thickBot="1"/>
    <row r="61272" ht="18.75" customHeight="1" thickBot="1"/>
    <row r="61274" ht="18.75" customHeight="1" thickBot="1"/>
    <row r="61276" ht="18.75" customHeight="1" thickBot="1"/>
    <row r="61278" ht="18.75" customHeight="1" thickBot="1"/>
    <row r="61280" ht="18.75" customHeight="1" thickBot="1"/>
    <row r="61282" ht="18.75" customHeight="1" thickBot="1"/>
    <row r="61284" ht="18.75" customHeight="1" thickBot="1"/>
    <row r="61286" ht="18.75" customHeight="1" thickBot="1"/>
    <row r="61288" ht="18.75" customHeight="1" thickBot="1"/>
    <row r="61290" ht="18.75" customHeight="1" thickBot="1"/>
    <row r="61292" ht="18.75" customHeight="1" thickBot="1"/>
    <row r="61294" ht="18.75" customHeight="1" thickBot="1"/>
    <row r="61296" ht="18.75" customHeight="1" thickBot="1"/>
    <row r="61298" ht="18.75" customHeight="1" thickBot="1"/>
    <row r="61300" ht="18.75" customHeight="1" thickBot="1"/>
    <row r="61302" ht="18.75" customHeight="1" thickBot="1"/>
    <row r="61304" ht="18.75" customHeight="1" thickBot="1"/>
    <row r="61306" ht="18.75" customHeight="1" thickBot="1"/>
    <row r="61308" ht="18.75" customHeight="1" thickBot="1"/>
    <row r="61310" ht="18.75" customHeight="1" thickBot="1"/>
    <row r="61312" ht="18.75" customHeight="1" thickBot="1"/>
    <row r="61314" ht="18.75" customHeight="1" thickBot="1"/>
    <row r="61316" ht="18.75" customHeight="1" thickBot="1"/>
    <row r="61318" ht="18.75" customHeight="1" thickBot="1"/>
    <row r="61320" ht="18.75" customHeight="1" thickBot="1"/>
    <row r="61322" ht="18.75" customHeight="1" thickBot="1"/>
    <row r="61324" ht="18.75" customHeight="1" thickBot="1"/>
    <row r="61326" ht="18.75" customHeight="1" thickBot="1"/>
    <row r="61328" ht="18.75" customHeight="1" thickBot="1"/>
    <row r="61330" ht="18.75" customHeight="1" thickBot="1"/>
    <row r="61332" ht="18.75" customHeight="1" thickBot="1"/>
    <row r="61334" ht="18.75" customHeight="1" thickBot="1"/>
    <row r="61336" ht="18.75" customHeight="1" thickBot="1"/>
    <row r="61338" ht="18.75" customHeight="1" thickBot="1"/>
    <row r="61340" ht="18.75" customHeight="1" thickBot="1"/>
    <row r="61342" ht="18.75" customHeight="1" thickBot="1"/>
    <row r="61344" ht="18.75" customHeight="1" thickBot="1"/>
    <row r="61346" ht="18.75" customHeight="1" thickBot="1"/>
    <row r="61348" ht="18.75" customHeight="1" thickBot="1"/>
    <row r="61350" ht="18.75" customHeight="1" thickBot="1"/>
    <row r="61352" ht="18.75" customHeight="1" thickBot="1"/>
    <row r="61354" ht="18.75" customHeight="1" thickBot="1"/>
    <row r="61356" ht="18.75" customHeight="1" thickBot="1"/>
    <row r="61358" ht="18.75" customHeight="1" thickBot="1"/>
    <row r="61360" ht="18.75" customHeight="1" thickBot="1"/>
    <row r="61362" ht="18.75" customHeight="1" thickBot="1"/>
    <row r="61364" ht="18.75" customHeight="1" thickBot="1"/>
    <row r="61366" ht="18.75" customHeight="1" thickBot="1"/>
    <row r="61368" ht="18.75" customHeight="1" thickBot="1"/>
    <row r="61370" ht="18.75" customHeight="1" thickBot="1"/>
    <row r="61372" ht="18.75" customHeight="1" thickBot="1"/>
    <row r="61374" ht="18.75" customHeight="1" thickBot="1"/>
    <row r="61376" ht="18.75" customHeight="1" thickBot="1"/>
    <row r="61378" ht="18.75" customHeight="1" thickBot="1"/>
    <row r="61380" ht="18.75" customHeight="1" thickBot="1"/>
    <row r="61382" ht="18.75" customHeight="1" thickBot="1"/>
    <row r="61384" ht="18.75" customHeight="1" thickBot="1"/>
    <row r="61386" ht="18.75" customHeight="1" thickBot="1"/>
    <row r="61388" ht="18.75" customHeight="1" thickBot="1"/>
    <row r="61390" ht="18.75" customHeight="1" thickBot="1"/>
    <row r="61392" ht="18.75" customHeight="1" thickBot="1"/>
    <row r="61394" ht="18.75" customHeight="1" thickBot="1"/>
    <row r="61396" ht="18.75" customHeight="1" thickBot="1"/>
    <row r="61398" ht="18.75" customHeight="1" thickBot="1"/>
    <row r="61400" ht="18.75" customHeight="1" thickBot="1"/>
    <row r="61402" ht="18.75" customHeight="1" thickBot="1"/>
    <row r="61404" ht="18.75" customHeight="1" thickBot="1"/>
    <row r="61406" ht="18.75" customHeight="1" thickBot="1"/>
    <row r="61408" ht="18.75" customHeight="1" thickBot="1"/>
    <row r="61410" ht="18.75" customHeight="1" thickBot="1"/>
    <row r="61412" ht="18.75" customHeight="1" thickBot="1"/>
    <row r="61414" ht="18.75" customHeight="1" thickBot="1"/>
    <row r="61416" ht="18.75" customHeight="1" thickBot="1"/>
    <row r="61418" ht="18.75" customHeight="1" thickBot="1"/>
    <row r="61420" ht="18.75" customHeight="1" thickBot="1"/>
    <row r="61422" ht="18.75" customHeight="1" thickBot="1"/>
    <row r="61424" ht="18.75" customHeight="1" thickBot="1"/>
    <row r="61426" ht="18.75" customHeight="1" thickBot="1"/>
    <row r="61428" ht="18.75" customHeight="1" thickBot="1"/>
    <row r="61430" ht="18.75" customHeight="1" thickBot="1"/>
    <row r="61432" ht="18.75" customHeight="1" thickBot="1"/>
    <row r="61434" ht="18.75" customHeight="1" thickBot="1"/>
    <row r="61436" ht="18.75" customHeight="1" thickBot="1"/>
    <row r="61438" ht="18.75" customHeight="1" thickBot="1"/>
    <row r="61440" ht="18.75" customHeight="1" thickBot="1"/>
    <row r="61442" ht="18.75" customHeight="1" thickBot="1"/>
    <row r="61444" ht="18.75" customHeight="1" thickBot="1"/>
    <row r="61446" ht="18.75" customHeight="1" thickBot="1"/>
    <row r="61448" ht="18.75" customHeight="1" thickBot="1"/>
    <row r="61450" ht="18.75" customHeight="1" thickBot="1"/>
    <row r="61452" ht="18.75" customHeight="1" thickBot="1"/>
    <row r="61454" ht="18.75" customHeight="1" thickBot="1"/>
    <row r="61456" ht="18.75" customHeight="1" thickBot="1"/>
    <row r="61458" ht="18.75" customHeight="1" thickBot="1"/>
    <row r="61460" ht="18.75" customHeight="1" thickBot="1"/>
    <row r="61462" ht="18.75" customHeight="1" thickBot="1"/>
    <row r="61464" ht="18.75" customHeight="1" thickBot="1"/>
    <row r="61466" ht="18.75" customHeight="1" thickBot="1"/>
    <row r="61468" ht="18.75" customHeight="1" thickBot="1"/>
    <row r="61470" ht="18.75" customHeight="1" thickBot="1"/>
    <row r="61472" ht="18.75" customHeight="1" thickBot="1"/>
    <row r="61474" ht="18.75" customHeight="1" thickBot="1"/>
    <row r="61476" ht="18.75" customHeight="1" thickBot="1"/>
    <row r="61478" ht="18.75" customHeight="1" thickBot="1"/>
    <row r="61480" ht="18.75" customHeight="1" thickBot="1"/>
    <row r="61482" ht="18.75" customHeight="1" thickBot="1"/>
    <row r="61484" ht="18.75" customHeight="1" thickBot="1"/>
    <row r="61486" ht="18.75" customHeight="1" thickBot="1"/>
    <row r="61488" ht="18.75" customHeight="1" thickBot="1"/>
    <row r="61490" ht="18.75" customHeight="1" thickBot="1"/>
    <row r="61492" ht="18.75" customHeight="1" thickBot="1"/>
    <row r="61494" ht="18.75" customHeight="1" thickBot="1"/>
    <row r="61496" ht="18.75" customHeight="1" thickBot="1"/>
    <row r="61498" ht="18.75" customHeight="1" thickBot="1"/>
    <row r="61500" ht="18.75" customHeight="1" thickBot="1"/>
    <row r="61502" ht="18.75" customHeight="1" thickBot="1"/>
    <row r="61504" ht="18.75" customHeight="1" thickBot="1"/>
    <row r="61506" ht="18.75" customHeight="1" thickBot="1"/>
    <row r="61508" ht="18.75" customHeight="1" thickBot="1"/>
    <row r="61510" ht="18.75" customHeight="1" thickBot="1"/>
    <row r="61512" ht="18.75" customHeight="1" thickBot="1"/>
    <row r="61514" ht="18.75" customHeight="1" thickBot="1"/>
    <row r="61516" ht="18.75" customHeight="1" thickBot="1"/>
    <row r="61518" ht="18.75" customHeight="1" thickBot="1"/>
    <row r="61520" ht="18.75" customHeight="1" thickBot="1"/>
    <row r="61522" ht="18.75" customHeight="1" thickBot="1"/>
    <row r="61524" ht="18.75" customHeight="1" thickBot="1"/>
    <row r="61526" ht="18.75" customHeight="1" thickBot="1"/>
    <row r="61528" ht="18.75" customHeight="1" thickBot="1"/>
    <row r="61530" ht="18.75" customHeight="1" thickBot="1"/>
    <row r="61532" ht="18.75" customHeight="1" thickBot="1"/>
    <row r="61534" ht="18.75" customHeight="1" thickBot="1"/>
    <row r="61536" ht="18.75" customHeight="1" thickBot="1"/>
    <row r="61538" ht="18.75" customHeight="1" thickBot="1"/>
    <row r="61540" ht="18.75" customHeight="1" thickBot="1"/>
    <row r="61542" ht="18.75" customHeight="1" thickBot="1"/>
    <row r="61544" ht="18.75" customHeight="1" thickBot="1"/>
    <row r="61546" ht="18.75" customHeight="1" thickBot="1"/>
    <row r="61548" ht="18.75" customHeight="1" thickBot="1"/>
    <row r="61550" ht="18.75" customHeight="1" thickBot="1"/>
    <row r="61552" ht="18.75" customHeight="1" thickBot="1"/>
    <row r="61554" ht="18.75" customHeight="1" thickBot="1"/>
    <row r="61556" ht="18.75" customHeight="1" thickBot="1"/>
    <row r="61558" ht="18.75" customHeight="1" thickBot="1"/>
    <row r="61560" ht="18.75" customHeight="1" thickBot="1"/>
    <row r="61562" ht="18.75" customHeight="1" thickBot="1"/>
    <row r="61564" ht="18.75" customHeight="1" thickBot="1"/>
    <row r="61566" ht="18.75" customHeight="1" thickBot="1"/>
    <row r="61568" ht="18.75" customHeight="1" thickBot="1"/>
    <row r="61570" ht="18.75" customHeight="1" thickBot="1"/>
    <row r="61572" ht="18.75" customHeight="1" thickBot="1"/>
    <row r="61574" ht="18.75" customHeight="1" thickBot="1"/>
    <row r="61576" ht="18.75" customHeight="1" thickBot="1"/>
    <row r="61578" ht="18.75" customHeight="1" thickBot="1"/>
    <row r="61580" ht="18.75" customHeight="1" thickBot="1"/>
    <row r="61582" ht="18.75" customHeight="1" thickBot="1"/>
    <row r="61584" ht="18.75" customHeight="1" thickBot="1"/>
    <row r="61586" ht="18.75" customHeight="1" thickBot="1"/>
    <row r="61588" ht="18.75" customHeight="1" thickBot="1"/>
    <row r="61590" ht="18.75" customHeight="1" thickBot="1"/>
    <row r="61592" ht="18.75" customHeight="1" thickBot="1"/>
    <row r="61594" ht="18.75" customHeight="1" thickBot="1"/>
    <row r="61596" ht="18.75" customHeight="1" thickBot="1"/>
    <row r="61598" ht="18.75" customHeight="1" thickBot="1"/>
    <row r="61600" ht="18.75" customHeight="1" thickBot="1"/>
    <row r="61602" ht="18.75" customHeight="1" thickBot="1"/>
    <row r="61604" ht="18.75" customHeight="1" thickBot="1"/>
    <row r="61606" ht="18.75" customHeight="1" thickBot="1"/>
    <row r="61608" ht="18.75" customHeight="1" thickBot="1"/>
    <row r="61610" ht="18.75" customHeight="1" thickBot="1"/>
    <row r="61612" ht="18.75" customHeight="1" thickBot="1"/>
    <row r="61614" ht="18.75" customHeight="1" thickBot="1"/>
    <row r="61616" ht="18.75" customHeight="1" thickBot="1"/>
    <row r="61618" ht="18.75" customHeight="1" thickBot="1"/>
    <row r="61620" ht="18.75" customHeight="1" thickBot="1"/>
    <row r="61622" ht="18.75" customHeight="1" thickBot="1"/>
    <row r="61624" ht="18.75" customHeight="1" thickBot="1"/>
    <row r="61626" ht="18.75" customHeight="1" thickBot="1"/>
    <row r="61628" ht="18.75" customHeight="1" thickBot="1"/>
    <row r="61630" ht="18.75" customHeight="1" thickBot="1"/>
    <row r="61632" ht="18.75" customHeight="1" thickBot="1"/>
    <row r="61634" ht="18.75" customHeight="1" thickBot="1"/>
    <row r="61636" ht="18.75" customHeight="1" thickBot="1"/>
    <row r="61638" ht="18.75" customHeight="1" thickBot="1"/>
    <row r="61640" ht="18.75" customHeight="1" thickBot="1"/>
    <row r="61642" ht="18.75" customHeight="1" thickBot="1"/>
    <row r="61644" ht="18.75" customHeight="1" thickBot="1"/>
    <row r="61646" ht="18.75" customHeight="1" thickBot="1"/>
    <row r="61648" ht="18.75" customHeight="1" thickBot="1"/>
    <row r="61650" ht="18.75" customHeight="1" thickBot="1"/>
    <row r="61652" ht="18.75" customHeight="1" thickBot="1"/>
    <row r="61654" ht="18.75" customHeight="1" thickBot="1"/>
    <row r="61656" ht="18.75" customHeight="1" thickBot="1"/>
    <row r="61658" ht="18.75" customHeight="1" thickBot="1"/>
    <row r="61660" ht="18.75" customHeight="1" thickBot="1"/>
    <row r="61662" ht="18.75" customHeight="1" thickBot="1"/>
    <row r="61664" ht="18.75" customHeight="1" thickBot="1"/>
    <row r="61666" ht="18.75" customHeight="1" thickBot="1"/>
    <row r="61668" ht="18.75" customHeight="1" thickBot="1"/>
    <row r="61670" ht="18.75" customHeight="1" thickBot="1"/>
    <row r="61672" ht="18.75" customHeight="1" thickBot="1"/>
    <row r="61674" ht="18.75" customHeight="1" thickBot="1"/>
    <row r="61676" ht="18.75" customHeight="1" thickBot="1"/>
    <row r="61678" ht="18.75" customHeight="1" thickBot="1"/>
    <row r="61680" ht="18.75" customHeight="1" thickBot="1"/>
    <row r="61682" ht="18.75" customHeight="1" thickBot="1"/>
    <row r="61684" ht="18.75" customHeight="1" thickBot="1"/>
    <row r="61686" ht="18.75" customHeight="1" thickBot="1"/>
    <row r="61688" ht="18.75" customHeight="1" thickBot="1"/>
    <row r="61690" ht="18.75" customHeight="1" thickBot="1"/>
    <row r="61692" ht="18.75" customHeight="1" thickBot="1"/>
    <row r="61694" ht="18.75" customHeight="1" thickBot="1"/>
    <row r="61696" ht="18.75" customHeight="1" thickBot="1"/>
    <row r="61698" ht="18.75" customHeight="1" thickBot="1"/>
    <row r="61700" ht="18.75" customHeight="1" thickBot="1"/>
    <row r="61702" ht="18.75" customHeight="1" thickBot="1"/>
    <row r="61704" ht="18.75" customHeight="1" thickBot="1"/>
    <row r="61706" ht="18.75" customHeight="1" thickBot="1"/>
    <row r="61708" ht="18.75" customHeight="1" thickBot="1"/>
    <row r="61710" ht="18.75" customHeight="1" thickBot="1"/>
    <row r="61712" ht="18.75" customHeight="1" thickBot="1"/>
    <row r="61714" ht="18.75" customHeight="1" thickBot="1"/>
    <row r="61716" ht="18.75" customHeight="1" thickBot="1"/>
    <row r="61718" ht="18.75" customHeight="1" thickBot="1"/>
    <row r="61720" ht="18.75" customHeight="1" thickBot="1"/>
    <row r="61722" ht="18.75" customHeight="1" thickBot="1"/>
    <row r="61724" ht="18.75" customHeight="1" thickBot="1"/>
    <row r="61726" ht="18.75" customHeight="1" thickBot="1"/>
    <row r="61728" ht="18.75" customHeight="1" thickBot="1"/>
    <row r="61730" ht="18.75" customHeight="1" thickBot="1"/>
    <row r="61732" ht="18.75" customHeight="1" thickBot="1"/>
    <row r="61734" ht="18.75" customHeight="1" thickBot="1"/>
    <row r="61736" ht="18.75" customHeight="1" thickBot="1"/>
    <row r="61738" ht="18.75" customHeight="1" thickBot="1"/>
    <row r="61740" ht="18.75" customHeight="1" thickBot="1"/>
    <row r="61742" ht="18.75" customHeight="1" thickBot="1"/>
    <row r="61744" ht="18.75" customHeight="1" thickBot="1"/>
    <row r="61746" ht="18.75" customHeight="1" thickBot="1"/>
    <row r="61748" ht="18.75" customHeight="1" thickBot="1"/>
    <row r="61750" ht="18.75" customHeight="1" thickBot="1"/>
    <row r="61752" ht="18.75" customHeight="1" thickBot="1"/>
    <row r="61754" ht="18.75" customHeight="1" thickBot="1"/>
    <row r="61756" ht="18.75" customHeight="1" thickBot="1"/>
    <row r="61758" ht="18.75" customHeight="1" thickBot="1"/>
    <row r="61760" ht="18.75" customHeight="1" thickBot="1"/>
    <row r="61762" ht="18.75" customHeight="1" thickBot="1"/>
    <row r="61764" ht="18.75" customHeight="1" thickBot="1"/>
    <row r="61766" ht="18.75" customHeight="1" thickBot="1"/>
    <row r="61768" ht="18.75" customHeight="1" thickBot="1"/>
    <row r="61770" ht="18.75" customHeight="1" thickBot="1"/>
    <row r="61772" ht="18.75" customHeight="1" thickBot="1"/>
    <row r="61774" ht="18.75" customHeight="1" thickBot="1"/>
    <row r="61776" ht="18.75" customHeight="1" thickBot="1"/>
    <row r="61778" ht="18.75" customHeight="1" thickBot="1"/>
    <row r="61780" ht="18.75" customHeight="1" thickBot="1"/>
    <row r="61782" ht="18.75" customHeight="1" thickBot="1"/>
    <row r="61784" ht="18.75" customHeight="1" thickBot="1"/>
    <row r="61786" ht="18.75" customHeight="1" thickBot="1"/>
    <row r="61788" ht="18.75" customHeight="1" thickBot="1"/>
    <row r="61790" ht="18.75" customHeight="1" thickBot="1"/>
    <row r="61792" ht="18.75" customHeight="1" thickBot="1"/>
    <row r="61794" ht="18.75" customHeight="1" thickBot="1"/>
    <row r="61796" ht="18.75" customHeight="1" thickBot="1"/>
    <row r="61798" ht="18.75" customHeight="1" thickBot="1"/>
    <row r="61800" ht="18.75" customHeight="1" thickBot="1"/>
    <row r="61802" ht="18.75" customHeight="1" thickBot="1"/>
    <row r="61804" ht="18.75" customHeight="1" thickBot="1"/>
    <row r="61806" ht="18.75" customHeight="1" thickBot="1"/>
    <row r="61808" ht="18.75" customHeight="1" thickBot="1"/>
    <row r="61810" ht="18.75" customHeight="1" thickBot="1"/>
    <row r="61812" ht="18.75" customHeight="1" thickBot="1"/>
    <row r="61814" ht="18.75" customHeight="1" thickBot="1"/>
    <row r="61816" ht="18.75" customHeight="1" thickBot="1"/>
    <row r="61818" ht="18.75" customHeight="1" thickBot="1"/>
    <row r="61820" ht="18.75" customHeight="1" thickBot="1"/>
    <row r="61822" ht="18.75" customHeight="1" thickBot="1"/>
    <row r="61824" ht="18.75" customHeight="1" thickBot="1"/>
    <row r="61826" ht="18.75" customHeight="1" thickBot="1"/>
    <row r="61828" ht="18.75" customHeight="1" thickBot="1"/>
    <row r="61830" ht="18.75" customHeight="1" thickBot="1"/>
    <row r="61832" ht="18.75" customHeight="1" thickBot="1"/>
    <row r="61834" ht="18.75" customHeight="1" thickBot="1"/>
    <row r="61836" ht="18.75" customHeight="1" thickBot="1"/>
    <row r="61838" ht="18.75" customHeight="1" thickBot="1"/>
    <row r="61840" ht="18.75" customHeight="1" thickBot="1"/>
    <row r="61842" ht="18.75" customHeight="1" thickBot="1"/>
    <row r="61844" ht="18.75" customHeight="1" thickBot="1"/>
    <row r="61846" ht="18.75" customHeight="1" thickBot="1"/>
    <row r="61848" ht="18.75" customHeight="1" thickBot="1"/>
    <row r="61850" ht="18.75" customHeight="1" thickBot="1"/>
    <row r="61852" ht="18.75" customHeight="1" thickBot="1"/>
    <row r="61854" ht="18.75" customHeight="1" thickBot="1"/>
    <row r="61856" ht="18.75" customHeight="1" thickBot="1"/>
    <row r="61858" ht="18.75" customHeight="1" thickBot="1"/>
    <row r="61860" ht="18.75" customHeight="1" thickBot="1"/>
    <row r="61862" ht="18.75" customHeight="1" thickBot="1"/>
    <row r="61864" ht="18.75" customHeight="1" thickBot="1"/>
    <row r="61866" ht="18.75" customHeight="1" thickBot="1"/>
    <row r="61868" ht="18.75" customHeight="1" thickBot="1"/>
    <row r="61870" ht="18.75" customHeight="1" thickBot="1"/>
    <row r="61872" ht="18.75" customHeight="1" thickBot="1"/>
    <row r="61874" ht="18.75" customHeight="1" thickBot="1"/>
    <row r="61876" ht="18.75" customHeight="1" thickBot="1"/>
    <row r="61878" ht="18.75" customHeight="1" thickBot="1"/>
    <row r="61880" ht="18.75" customHeight="1" thickBot="1"/>
    <row r="61882" ht="18.75" customHeight="1" thickBot="1"/>
    <row r="61884" ht="18.75" customHeight="1" thickBot="1"/>
    <row r="61886" ht="18.75" customHeight="1" thickBot="1"/>
    <row r="61888" ht="18.75" customHeight="1" thickBot="1"/>
    <row r="61890" ht="18.75" customHeight="1" thickBot="1"/>
    <row r="61892" ht="18.75" customHeight="1" thickBot="1"/>
    <row r="61894" ht="18.75" customHeight="1" thickBot="1"/>
    <row r="61896" ht="18.75" customHeight="1" thickBot="1"/>
    <row r="61898" ht="18.75" customHeight="1" thickBot="1"/>
    <row r="61900" ht="18.75" customHeight="1" thickBot="1"/>
    <row r="61902" ht="18.75" customHeight="1" thickBot="1"/>
    <row r="61904" ht="18.75" customHeight="1" thickBot="1"/>
    <row r="61906" ht="18.75" customHeight="1" thickBot="1"/>
    <row r="61908" ht="18.75" customHeight="1" thickBot="1"/>
    <row r="61910" ht="18.75" customHeight="1" thickBot="1"/>
    <row r="61912" ht="18.75" customHeight="1" thickBot="1"/>
    <row r="61914" ht="18.75" customHeight="1" thickBot="1"/>
    <row r="61916" ht="18.75" customHeight="1" thickBot="1"/>
    <row r="61918" ht="18.75" customHeight="1" thickBot="1"/>
    <row r="61920" ht="18.75" customHeight="1" thickBot="1"/>
    <row r="61922" ht="18.75" customHeight="1" thickBot="1"/>
    <row r="61924" ht="18.75" customHeight="1" thickBot="1"/>
    <row r="61926" ht="18.75" customHeight="1" thickBot="1"/>
    <row r="61928" ht="18.75" customHeight="1" thickBot="1"/>
    <row r="61930" ht="18.75" customHeight="1" thickBot="1"/>
    <row r="61932" ht="18.75" customHeight="1" thickBot="1"/>
    <row r="61934" ht="18.75" customHeight="1" thickBot="1"/>
    <row r="61936" ht="18.75" customHeight="1" thickBot="1"/>
    <row r="61938" ht="18.75" customHeight="1" thickBot="1"/>
    <row r="61940" ht="18.75" customHeight="1" thickBot="1"/>
    <row r="61942" ht="18.75" customHeight="1" thickBot="1"/>
    <row r="61944" ht="18.75" customHeight="1" thickBot="1"/>
    <row r="61946" ht="18.75" customHeight="1" thickBot="1"/>
    <row r="61948" ht="18.75" customHeight="1" thickBot="1"/>
    <row r="61950" ht="18.75" customHeight="1" thickBot="1"/>
    <row r="61952" ht="18.75" customHeight="1" thickBot="1"/>
    <row r="61954" ht="18.75" customHeight="1" thickBot="1"/>
    <row r="61956" ht="18.75" customHeight="1" thickBot="1"/>
    <row r="61958" ht="18.75" customHeight="1" thickBot="1"/>
    <row r="61960" ht="18.75" customHeight="1" thickBot="1"/>
    <row r="61962" ht="18.75" customHeight="1" thickBot="1"/>
    <row r="61964" ht="18.75" customHeight="1" thickBot="1"/>
    <row r="61966" ht="18.75" customHeight="1" thickBot="1"/>
    <row r="61968" ht="18.75" customHeight="1" thickBot="1"/>
    <row r="61970" ht="18.75" customHeight="1" thickBot="1"/>
    <row r="61972" ht="18.75" customHeight="1" thickBot="1"/>
    <row r="61974" ht="18.75" customHeight="1" thickBot="1"/>
    <row r="61976" ht="18.75" customHeight="1" thickBot="1"/>
    <row r="61978" ht="18.75" customHeight="1" thickBot="1"/>
    <row r="61980" ht="18.75" customHeight="1" thickBot="1"/>
    <row r="61982" ht="18.75" customHeight="1" thickBot="1"/>
    <row r="61984" ht="18.75" customHeight="1" thickBot="1"/>
    <row r="61986" ht="18.75" customHeight="1" thickBot="1"/>
    <row r="61988" ht="18.75" customHeight="1" thickBot="1"/>
    <row r="61990" ht="18.75" customHeight="1" thickBot="1"/>
    <row r="61992" ht="18.75" customHeight="1" thickBot="1"/>
    <row r="61994" ht="18.75" customHeight="1" thickBot="1"/>
    <row r="61996" ht="18.75" customHeight="1" thickBot="1"/>
    <row r="61998" ht="18.75" customHeight="1" thickBot="1"/>
    <row r="62000" ht="18.75" customHeight="1" thickBot="1"/>
    <row r="62002" ht="18.75" customHeight="1" thickBot="1"/>
    <row r="62004" ht="18.75" customHeight="1" thickBot="1"/>
    <row r="62006" ht="18.75" customHeight="1" thickBot="1"/>
    <row r="62008" ht="18.75" customHeight="1" thickBot="1"/>
    <row r="62010" ht="18.75" customHeight="1" thickBot="1"/>
    <row r="62012" ht="18.75" customHeight="1" thickBot="1"/>
    <row r="62014" ht="18.75" customHeight="1" thickBot="1"/>
    <row r="62016" ht="18.75" customHeight="1" thickBot="1"/>
    <row r="62018" ht="18.75" customHeight="1" thickBot="1"/>
    <row r="62020" ht="18.75" customHeight="1" thickBot="1"/>
    <row r="62022" ht="18.75" customHeight="1" thickBot="1"/>
    <row r="62024" ht="18.75" customHeight="1" thickBot="1"/>
    <row r="62026" ht="18.75" customHeight="1" thickBot="1"/>
    <row r="62028" ht="18.75" customHeight="1" thickBot="1"/>
    <row r="62030" ht="18.75" customHeight="1" thickBot="1"/>
    <row r="62032" ht="18.75" customHeight="1" thickBot="1"/>
    <row r="62034" ht="18.75" customHeight="1" thickBot="1"/>
    <row r="62036" ht="18.75" customHeight="1" thickBot="1"/>
    <row r="62038" ht="18.75" customHeight="1" thickBot="1"/>
    <row r="62040" ht="18.75" customHeight="1" thickBot="1"/>
    <row r="62042" ht="18.75" customHeight="1" thickBot="1"/>
    <row r="62044" ht="18.75" customHeight="1" thickBot="1"/>
    <row r="62046" ht="18.75" customHeight="1" thickBot="1"/>
    <row r="62048" ht="18.75" customHeight="1" thickBot="1"/>
    <row r="62050" ht="18.75" customHeight="1" thickBot="1"/>
    <row r="62052" ht="18.75" customHeight="1" thickBot="1"/>
    <row r="62054" ht="18.75" customHeight="1" thickBot="1"/>
    <row r="62056" ht="18.75" customHeight="1" thickBot="1"/>
    <row r="62058" ht="18.75" customHeight="1" thickBot="1"/>
    <row r="62060" ht="18.75" customHeight="1" thickBot="1"/>
    <row r="62062" ht="18.75" customHeight="1" thickBot="1"/>
    <row r="62064" ht="18.75" customHeight="1" thickBot="1"/>
    <row r="62066" ht="18.75" customHeight="1" thickBot="1"/>
    <row r="62068" ht="18.75" customHeight="1" thickBot="1"/>
    <row r="62070" ht="18.75" customHeight="1" thickBot="1"/>
    <row r="62072" ht="18.75" customHeight="1" thickBot="1"/>
    <row r="62074" ht="18.75" customHeight="1" thickBot="1"/>
    <row r="62076" ht="18.75" customHeight="1" thickBot="1"/>
    <row r="62078" ht="18.75" customHeight="1" thickBot="1"/>
    <row r="62080" ht="18.75" customHeight="1" thickBot="1"/>
    <row r="62082" ht="18.75" customHeight="1" thickBot="1"/>
    <row r="62084" ht="18.75" customHeight="1" thickBot="1"/>
    <row r="62086" ht="18.75" customHeight="1" thickBot="1"/>
    <row r="62088" ht="18.75" customHeight="1" thickBot="1"/>
    <row r="62090" ht="18.75" customHeight="1" thickBot="1"/>
    <row r="62092" ht="18.75" customHeight="1" thickBot="1"/>
    <row r="62094" ht="18.75" customHeight="1" thickBot="1"/>
    <row r="62096" ht="18.75" customHeight="1" thickBot="1"/>
    <row r="62098" ht="18.75" customHeight="1" thickBot="1"/>
    <row r="62100" ht="18.75" customHeight="1" thickBot="1"/>
    <row r="62102" ht="18.75" customHeight="1" thickBot="1"/>
    <row r="62104" ht="18.75" customHeight="1" thickBot="1"/>
    <row r="62106" ht="18.75" customHeight="1" thickBot="1"/>
    <row r="62108" ht="18.75" customHeight="1" thickBot="1"/>
    <row r="62110" ht="18.75" customHeight="1" thickBot="1"/>
    <row r="62112" ht="18.75" customHeight="1" thickBot="1"/>
    <row r="62114" ht="18.75" customHeight="1" thickBot="1"/>
    <row r="62116" ht="18.75" customHeight="1" thickBot="1"/>
    <row r="62118" ht="18.75" customHeight="1" thickBot="1"/>
    <row r="62120" ht="18.75" customHeight="1" thickBot="1"/>
    <row r="62122" ht="18.75" customHeight="1" thickBot="1"/>
    <row r="62124" ht="18.75" customHeight="1" thickBot="1"/>
    <row r="62126" ht="18.75" customHeight="1" thickBot="1"/>
    <row r="62128" ht="18.75" customHeight="1" thickBot="1"/>
    <row r="62130" ht="18.75" customHeight="1" thickBot="1"/>
    <row r="62132" ht="18.75" customHeight="1" thickBot="1"/>
    <row r="62134" ht="18.75" customHeight="1" thickBot="1"/>
    <row r="62136" ht="18.75" customHeight="1" thickBot="1"/>
    <row r="62138" ht="18.75" customHeight="1" thickBot="1"/>
    <row r="62140" ht="18.75" customHeight="1" thickBot="1"/>
    <row r="62142" ht="18.75" customHeight="1" thickBot="1"/>
    <row r="62144" ht="18.75" customHeight="1" thickBot="1"/>
    <row r="62146" ht="18.75" customHeight="1" thickBot="1"/>
    <row r="62148" ht="18.75" customHeight="1" thickBot="1"/>
    <row r="62150" ht="18.75" customHeight="1" thickBot="1"/>
    <row r="62152" ht="18.75" customHeight="1" thickBot="1"/>
    <row r="62154" ht="18.75" customHeight="1" thickBot="1"/>
    <row r="62156" ht="18.75" customHeight="1" thickBot="1"/>
    <row r="62158" ht="18.75" customHeight="1" thickBot="1"/>
    <row r="62160" ht="18.75" customHeight="1" thickBot="1"/>
    <row r="62162" ht="18.75" customHeight="1" thickBot="1"/>
    <row r="62164" ht="18.75" customHeight="1" thickBot="1"/>
    <row r="62166" ht="18.75" customHeight="1" thickBot="1"/>
    <row r="62168" ht="18.75" customHeight="1" thickBot="1"/>
    <row r="62170" ht="18.75" customHeight="1" thickBot="1"/>
    <row r="62172" ht="18.75" customHeight="1" thickBot="1"/>
    <row r="62174" ht="18.75" customHeight="1" thickBot="1"/>
    <row r="62176" ht="18.75" customHeight="1" thickBot="1"/>
    <row r="62178" ht="18.75" customHeight="1" thickBot="1"/>
    <row r="62180" ht="18.75" customHeight="1" thickBot="1"/>
    <row r="62182" ht="18.75" customHeight="1" thickBot="1"/>
    <row r="62184" ht="18.75" customHeight="1" thickBot="1"/>
    <row r="62186" ht="18.75" customHeight="1" thickBot="1"/>
    <row r="62188" ht="18.75" customHeight="1" thickBot="1"/>
    <row r="62190" ht="18.75" customHeight="1" thickBot="1"/>
    <row r="62192" ht="18.75" customHeight="1" thickBot="1"/>
    <row r="62194" ht="18.75" customHeight="1" thickBot="1"/>
    <row r="62196" ht="18.75" customHeight="1" thickBot="1"/>
    <row r="62198" ht="18.75" customHeight="1" thickBot="1"/>
    <row r="62200" ht="18.75" customHeight="1" thickBot="1"/>
    <row r="62202" ht="18.75" customHeight="1" thickBot="1"/>
    <row r="62204" ht="18.75" customHeight="1" thickBot="1"/>
    <row r="62206" ht="18.75" customHeight="1" thickBot="1"/>
    <row r="62208" ht="18.75" customHeight="1" thickBot="1"/>
    <row r="62210" ht="18.75" customHeight="1" thickBot="1"/>
    <row r="62212" ht="18.75" customHeight="1" thickBot="1"/>
    <row r="62214" ht="18.75" customHeight="1" thickBot="1"/>
    <row r="62216" ht="18.75" customHeight="1" thickBot="1"/>
    <row r="62218" ht="18.75" customHeight="1" thickBot="1"/>
    <row r="62220" ht="18.75" customHeight="1" thickBot="1"/>
    <row r="62222" ht="18.75" customHeight="1" thickBot="1"/>
    <row r="62224" ht="18.75" customHeight="1" thickBot="1"/>
    <row r="62226" ht="18.75" customHeight="1" thickBot="1"/>
    <row r="62228" ht="18.75" customHeight="1" thickBot="1"/>
    <row r="62230" ht="18.75" customHeight="1" thickBot="1"/>
    <row r="62232" ht="18.75" customHeight="1" thickBot="1"/>
    <row r="62234" ht="18.75" customHeight="1" thickBot="1"/>
    <row r="62236" ht="18.75" customHeight="1" thickBot="1"/>
    <row r="62238" ht="18.75" customHeight="1" thickBot="1"/>
    <row r="62240" ht="18.75" customHeight="1" thickBot="1"/>
    <row r="62242" ht="18.75" customHeight="1" thickBot="1"/>
    <row r="62244" ht="18.75" customHeight="1" thickBot="1"/>
    <row r="62246" ht="18.75" customHeight="1" thickBot="1"/>
    <row r="62248" ht="18.75" customHeight="1" thickBot="1"/>
    <row r="62250" ht="18.75" customHeight="1" thickBot="1"/>
    <row r="62252" ht="18.75" customHeight="1" thickBot="1"/>
    <row r="62254" ht="18.75" customHeight="1" thickBot="1"/>
    <row r="62256" ht="18.75" customHeight="1" thickBot="1"/>
    <row r="62258" ht="18.75" customHeight="1" thickBot="1"/>
    <row r="62260" ht="18.75" customHeight="1" thickBot="1"/>
    <row r="62262" ht="18.75" customHeight="1" thickBot="1"/>
    <row r="62264" ht="18.75" customHeight="1" thickBot="1"/>
    <row r="62266" ht="18.75" customHeight="1" thickBot="1"/>
    <row r="62268" ht="18.75" customHeight="1" thickBot="1"/>
    <row r="62270" ht="18.75" customHeight="1" thickBot="1"/>
    <row r="62272" ht="18.75" customHeight="1" thickBot="1"/>
    <row r="62274" ht="18.75" customHeight="1" thickBot="1"/>
    <row r="62276" ht="18.75" customHeight="1" thickBot="1"/>
    <row r="62278" ht="18.75" customHeight="1" thickBot="1"/>
    <row r="62280" ht="18.75" customHeight="1" thickBot="1"/>
    <row r="62282" ht="18.75" customHeight="1" thickBot="1"/>
    <row r="62284" ht="18.75" customHeight="1" thickBot="1"/>
    <row r="62286" ht="18.75" customHeight="1" thickBot="1"/>
    <row r="62288" ht="18.75" customHeight="1" thickBot="1"/>
    <row r="62290" ht="18.75" customHeight="1" thickBot="1"/>
    <row r="62292" ht="18.75" customHeight="1" thickBot="1"/>
    <row r="62294" ht="18.75" customHeight="1" thickBot="1"/>
    <row r="62296" ht="18.75" customHeight="1" thickBot="1"/>
    <row r="62298" ht="18.75" customHeight="1" thickBot="1"/>
    <row r="62300" ht="18.75" customHeight="1" thickBot="1"/>
    <row r="62302" ht="18.75" customHeight="1" thickBot="1"/>
    <row r="62304" ht="18.75" customHeight="1" thickBot="1"/>
    <row r="62306" ht="18.75" customHeight="1" thickBot="1"/>
    <row r="62308" ht="18.75" customHeight="1" thickBot="1"/>
    <row r="62310" ht="18.75" customHeight="1" thickBot="1"/>
    <row r="62312" ht="18.75" customHeight="1" thickBot="1"/>
    <row r="62314" ht="18.75" customHeight="1" thickBot="1"/>
    <row r="62316" ht="18.75" customHeight="1" thickBot="1"/>
    <row r="62318" ht="18.75" customHeight="1" thickBot="1"/>
    <row r="62320" ht="18.75" customHeight="1" thickBot="1"/>
    <row r="62322" ht="18.75" customHeight="1" thickBot="1"/>
    <row r="62324" ht="18.75" customHeight="1" thickBot="1"/>
    <row r="62326" ht="18.75" customHeight="1" thickBot="1"/>
    <row r="62328" ht="18.75" customHeight="1" thickBot="1"/>
    <row r="62330" ht="18.75" customHeight="1" thickBot="1"/>
    <row r="62332" ht="18.75" customHeight="1" thickBot="1"/>
    <row r="62334" ht="18.75" customHeight="1" thickBot="1"/>
    <row r="62336" ht="18.75" customHeight="1" thickBot="1"/>
    <row r="62338" ht="18.75" customHeight="1" thickBot="1"/>
    <row r="62340" ht="18.75" customHeight="1" thickBot="1"/>
    <row r="62342" ht="18.75" customHeight="1" thickBot="1"/>
    <row r="62344" ht="18.75" customHeight="1" thickBot="1"/>
    <row r="62346" ht="18.75" customHeight="1" thickBot="1"/>
    <row r="62348" ht="18.75" customHeight="1" thickBot="1"/>
    <row r="62350" ht="18.75" customHeight="1" thickBot="1"/>
    <row r="62352" ht="18.75" customHeight="1" thickBot="1"/>
    <row r="62354" ht="18.75" customHeight="1" thickBot="1"/>
    <row r="62356" ht="18.75" customHeight="1" thickBot="1"/>
    <row r="62358" ht="18.75" customHeight="1" thickBot="1"/>
    <row r="62360" ht="18.75" customHeight="1" thickBot="1"/>
    <row r="62362" ht="18.75" customHeight="1" thickBot="1"/>
    <row r="62364" ht="18.75" customHeight="1" thickBot="1"/>
    <row r="62366" ht="18.75" customHeight="1" thickBot="1"/>
    <row r="62368" ht="18.75" customHeight="1" thickBot="1"/>
    <row r="62370" ht="18.75" customHeight="1" thickBot="1"/>
    <row r="62372" ht="18.75" customHeight="1" thickBot="1"/>
    <row r="62374" ht="18.75" customHeight="1" thickBot="1"/>
    <row r="62376" ht="18.75" customHeight="1" thickBot="1"/>
    <row r="62378" ht="18.75" customHeight="1" thickBot="1"/>
    <row r="62380" ht="18.75" customHeight="1" thickBot="1"/>
    <row r="62382" ht="18.75" customHeight="1" thickBot="1"/>
    <row r="62384" ht="18.75" customHeight="1" thickBot="1"/>
    <row r="62386" ht="18.75" customHeight="1" thickBot="1"/>
    <row r="62388" ht="18.75" customHeight="1" thickBot="1"/>
    <row r="62390" ht="18.75" customHeight="1" thickBot="1"/>
    <row r="62392" ht="18.75" customHeight="1" thickBot="1"/>
    <row r="62394" ht="18.75" customHeight="1" thickBot="1"/>
    <row r="62396" ht="18.75" customHeight="1" thickBot="1"/>
    <row r="62398" ht="18.75" customHeight="1" thickBot="1"/>
    <row r="62400" ht="18.75" customHeight="1" thickBot="1"/>
    <row r="62402" ht="18.75" customHeight="1" thickBot="1"/>
    <row r="62404" ht="18.75" customHeight="1" thickBot="1"/>
    <row r="62406" ht="18.75" customHeight="1" thickBot="1"/>
    <row r="62408" ht="18.75" customHeight="1" thickBot="1"/>
    <row r="62410" ht="18.75" customHeight="1" thickBot="1"/>
    <row r="62412" ht="18.75" customHeight="1" thickBot="1"/>
    <row r="62414" ht="18.75" customHeight="1" thickBot="1"/>
    <row r="62416" ht="18.75" customHeight="1" thickBot="1"/>
    <row r="62418" ht="18.75" customHeight="1" thickBot="1"/>
    <row r="62420" ht="18.75" customHeight="1" thickBot="1"/>
    <row r="62422" ht="18.75" customHeight="1" thickBot="1"/>
    <row r="62424" ht="18.75" customHeight="1" thickBot="1"/>
    <row r="62426" ht="18.75" customHeight="1" thickBot="1"/>
    <row r="62428" ht="18.75" customHeight="1" thickBot="1"/>
    <row r="62430" ht="18.75" customHeight="1" thickBot="1"/>
    <row r="62432" ht="18.75" customHeight="1" thickBot="1"/>
    <row r="62434" ht="18.75" customHeight="1" thickBot="1"/>
    <row r="62436" ht="18.75" customHeight="1" thickBot="1"/>
    <row r="62438" ht="18.75" customHeight="1" thickBot="1"/>
    <row r="62440" ht="18.75" customHeight="1" thickBot="1"/>
    <row r="62442" ht="18.75" customHeight="1" thickBot="1"/>
    <row r="62444" ht="18.75" customHeight="1" thickBot="1"/>
    <row r="62446" ht="18.75" customHeight="1" thickBot="1"/>
    <row r="62448" ht="18.75" customHeight="1" thickBot="1"/>
    <row r="62450" ht="18.75" customHeight="1" thickBot="1"/>
    <row r="62452" ht="18.75" customHeight="1" thickBot="1"/>
    <row r="62454" ht="18.75" customHeight="1" thickBot="1"/>
    <row r="62456" ht="18.75" customHeight="1" thickBot="1"/>
    <row r="62458" ht="18.75" customHeight="1" thickBot="1"/>
    <row r="62460" ht="18.75" customHeight="1" thickBot="1"/>
    <row r="62462" ht="18.75" customHeight="1" thickBot="1"/>
    <row r="62464" ht="18.75" customHeight="1" thickBot="1"/>
    <row r="62466" ht="18.75" customHeight="1" thickBot="1"/>
    <row r="62468" ht="18.75" customHeight="1" thickBot="1"/>
    <row r="62470" ht="18.75" customHeight="1" thickBot="1"/>
    <row r="62472" ht="18.75" customHeight="1" thickBot="1"/>
    <row r="62474" ht="18.75" customHeight="1" thickBot="1"/>
    <row r="62476" ht="18.75" customHeight="1" thickBot="1"/>
    <row r="62478" ht="18.75" customHeight="1" thickBot="1"/>
    <row r="62480" ht="18.75" customHeight="1" thickBot="1"/>
    <row r="62482" ht="18.75" customHeight="1" thickBot="1"/>
    <row r="62484" ht="18.75" customHeight="1" thickBot="1"/>
    <row r="62486" ht="18.75" customHeight="1" thickBot="1"/>
    <row r="62488" ht="18.75" customHeight="1" thickBot="1"/>
    <row r="62490" ht="18.75" customHeight="1" thickBot="1"/>
    <row r="62492" ht="18.75" customHeight="1" thickBot="1"/>
    <row r="62494" ht="18.75" customHeight="1" thickBot="1"/>
    <row r="62496" ht="18.75" customHeight="1" thickBot="1"/>
    <row r="62498" ht="18.75" customHeight="1" thickBot="1"/>
    <row r="62500" ht="18.75" customHeight="1" thickBot="1"/>
    <row r="62502" ht="18.75" customHeight="1" thickBot="1"/>
    <row r="62504" ht="18.75" customHeight="1" thickBot="1"/>
    <row r="62506" ht="18.75" customHeight="1" thickBot="1"/>
    <row r="62508" ht="18.75" customHeight="1" thickBot="1"/>
    <row r="62510" ht="18.75" customHeight="1" thickBot="1"/>
    <row r="62512" ht="18.75" customHeight="1" thickBot="1"/>
    <row r="62514" ht="18.75" customHeight="1" thickBot="1"/>
    <row r="62516" ht="18.75" customHeight="1" thickBot="1"/>
    <row r="62518" ht="18.75" customHeight="1" thickBot="1"/>
    <row r="62520" ht="18.75" customHeight="1" thickBot="1"/>
    <row r="62522" ht="18.75" customHeight="1" thickBot="1"/>
    <row r="62524" ht="18.75" customHeight="1" thickBot="1"/>
    <row r="62526" ht="18.75" customHeight="1" thickBot="1"/>
    <row r="62528" ht="18.75" customHeight="1" thickBot="1"/>
    <row r="62530" ht="18.75" customHeight="1" thickBot="1"/>
    <row r="62532" ht="18.75" customHeight="1" thickBot="1"/>
    <row r="62534" ht="18.75" customHeight="1" thickBot="1"/>
    <row r="62536" ht="18.75" customHeight="1" thickBot="1"/>
    <row r="62538" ht="18.75" customHeight="1" thickBot="1"/>
    <row r="62540" ht="18.75" customHeight="1" thickBot="1"/>
    <row r="62542" ht="18.75" customHeight="1" thickBot="1"/>
    <row r="62544" ht="18.75" customHeight="1" thickBot="1"/>
    <row r="62546" ht="18.75" customHeight="1" thickBot="1"/>
    <row r="62548" ht="18.75" customHeight="1" thickBot="1"/>
    <row r="62550" ht="18.75" customHeight="1" thickBot="1"/>
    <row r="62552" ht="18.75" customHeight="1" thickBot="1"/>
    <row r="62554" ht="18.75" customHeight="1" thickBot="1"/>
    <row r="62556" ht="18.75" customHeight="1" thickBot="1"/>
    <row r="62558" ht="18.75" customHeight="1" thickBot="1"/>
    <row r="62560" ht="18.75" customHeight="1" thickBot="1"/>
    <row r="62562" ht="18.75" customHeight="1" thickBot="1"/>
    <row r="62564" ht="18.75" customHeight="1" thickBot="1"/>
    <row r="62566" ht="18.75" customHeight="1" thickBot="1"/>
    <row r="62568" ht="18.75" customHeight="1" thickBot="1"/>
    <row r="62570" ht="18.75" customHeight="1" thickBot="1"/>
    <row r="62572" ht="18.75" customHeight="1" thickBot="1"/>
    <row r="62574" ht="18.75" customHeight="1" thickBot="1"/>
    <row r="62576" ht="18.75" customHeight="1" thickBot="1"/>
    <row r="62578" ht="18.75" customHeight="1" thickBot="1"/>
    <row r="62580" ht="18.75" customHeight="1" thickBot="1"/>
    <row r="62582" ht="18.75" customHeight="1" thickBot="1"/>
    <row r="62584" ht="18.75" customHeight="1" thickBot="1"/>
    <row r="62586" ht="18.75" customHeight="1" thickBot="1"/>
    <row r="62588" ht="18.75" customHeight="1" thickBot="1"/>
    <row r="62590" ht="18.75" customHeight="1" thickBot="1"/>
    <row r="62592" ht="18.75" customHeight="1" thickBot="1"/>
    <row r="62594" ht="18.75" customHeight="1" thickBot="1"/>
    <row r="62596" ht="18.75" customHeight="1" thickBot="1"/>
    <row r="62598" ht="18.75" customHeight="1" thickBot="1"/>
    <row r="62600" ht="18.75" customHeight="1" thickBot="1"/>
    <row r="62602" ht="18.75" customHeight="1" thickBot="1"/>
    <row r="62604" ht="18.75" customHeight="1" thickBot="1"/>
    <row r="62606" ht="18.75" customHeight="1" thickBot="1"/>
    <row r="62608" ht="18.75" customHeight="1" thickBot="1"/>
    <row r="62610" ht="18.75" customHeight="1" thickBot="1"/>
    <row r="62612" ht="18.75" customHeight="1" thickBot="1"/>
    <row r="62614" ht="18.75" customHeight="1" thickBot="1"/>
    <row r="62616" ht="18.75" customHeight="1" thickBot="1"/>
    <row r="62618" ht="18.75" customHeight="1" thickBot="1"/>
    <row r="62620" ht="18.75" customHeight="1" thickBot="1"/>
    <row r="62622" ht="18.75" customHeight="1" thickBot="1"/>
    <row r="62624" ht="18.75" customHeight="1" thickBot="1"/>
    <row r="62626" ht="18.75" customHeight="1" thickBot="1"/>
    <row r="62628" ht="18.75" customHeight="1" thickBot="1"/>
    <row r="62630" ht="18.75" customHeight="1" thickBot="1"/>
    <row r="62632" ht="18.75" customHeight="1" thickBot="1"/>
    <row r="62634" ht="18.75" customHeight="1" thickBot="1"/>
    <row r="62636" ht="18.75" customHeight="1" thickBot="1"/>
    <row r="62638" ht="18.75" customHeight="1" thickBot="1"/>
    <row r="62640" ht="18.75" customHeight="1" thickBot="1"/>
    <row r="62642" ht="18.75" customHeight="1" thickBot="1"/>
    <row r="62644" ht="18.75" customHeight="1" thickBot="1"/>
    <row r="62646" ht="18.75" customHeight="1" thickBot="1"/>
    <row r="62648" ht="18.75" customHeight="1" thickBot="1"/>
    <row r="62650" ht="18.75" customHeight="1" thickBot="1"/>
    <row r="62652" ht="18.75" customHeight="1" thickBot="1"/>
    <row r="62654" ht="18.75" customHeight="1" thickBot="1"/>
    <row r="62656" ht="18.75" customHeight="1" thickBot="1"/>
    <row r="62658" ht="18.75" customHeight="1" thickBot="1"/>
    <row r="62660" ht="18.75" customHeight="1" thickBot="1"/>
    <row r="62662" ht="18.75" customHeight="1" thickBot="1"/>
    <row r="62664" ht="18.75" customHeight="1" thickBot="1"/>
    <row r="62666" ht="18.75" customHeight="1" thickBot="1"/>
    <row r="62668" ht="18.75" customHeight="1" thickBot="1"/>
    <row r="62670" ht="18.75" customHeight="1" thickBot="1"/>
    <row r="62672" ht="18.75" customHeight="1" thickBot="1"/>
    <row r="62674" ht="18.75" customHeight="1" thickBot="1"/>
    <row r="62676" ht="18.75" customHeight="1" thickBot="1"/>
    <row r="62678" ht="18.75" customHeight="1" thickBot="1"/>
    <row r="62680" ht="18.75" customHeight="1" thickBot="1"/>
    <row r="62682" ht="18.75" customHeight="1" thickBot="1"/>
    <row r="62684" ht="18.75" customHeight="1" thickBot="1"/>
    <row r="62686" ht="18.75" customHeight="1" thickBot="1"/>
    <row r="62688" ht="18.75" customHeight="1" thickBot="1"/>
    <row r="62690" ht="18.75" customHeight="1" thickBot="1"/>
    <row r="62692" ht="18.75" customHeight="1" thickBot="1"/>
    <row r="62694" ht="18.75" customHeight="1" thickBot="1"/>
    <row r="62696" ht="18.75" customHeight="1" thickBot="1"/>
    <row r="62698" ht="18.75" customHeight="1" thickBot="1"/>
    <row r="62700" ht="18.75" customHeight="1" thickBot="1"/>
    <row r="62702" ht="18.75" customHeight="1" thickBot="1"/>
    <row r="62704" ht="18.75" customHeight="1" thickBot="1"/>
    <row r="62706" ht="18.75" customHeight="1" thickBot="1"/>
    <row r="62708" ht="18.75" customHeight="1" thickBot="1"/>
    <row r="62710" ht="18.75" customHeight="1" thickBot="1"/>
    <row r="62712" ht="18.75" customHeight="1" thickBot="1"/>
    <row r="62714" ht="18.75" customHeight="1" thickBot="1"/>
    <row r="62716" ht="18.75" customHeight="1" thickBot="1"/>
    <row r="62718" ht="18.75" customHeight="1" thickBot="1"/>
    <row r="62720" ht="18.75" customHeight="1" thickBot="1"/>
    <row r="62722" ht="18.75" customHeight="1" thickBot="1"/>
    <row r="62724" ht="18.75" customHeight="1" thickBot="1"/>
    <row r="62726" ht="18.75" customHeight="1" thickBot="1"/>
    <row r="62728" ht="18.75" customHeight="1" thickBot="1"/>
    <row r="62730" ht="18.75" customHeight="1" thickBot="1"/>
    <row r="62732" ht="18.75" customHeight="1" thickBot="1"/>
    <row r="62734" ht="18.75" customHeight="1" thickBot="1"/>
    <row r="62736" ht="18.75" customHeight="1" thickBot="1"/>
    <row r="62738" ht="18.75" customHeight="1" thickBot="1"/>
    <row r="62740" ht="18.75" customHeight="1" thickBot="1"/>
    <row r="62742" ht="18.75" customHeight="1" thickBot="1"/>
    <row r="62744" ht="18.75" customHeight="1" thickBot="1"/>
    <row r="62746" ht="18.75" customHeight="1" thickBot="1"/>
    <row r="62748" ht="18.75" customHeight="1" thickBot="1"/>
    <row r="62750" ht="18.75" customHeight="1" thickBot="1"/>
    <row r="62752" ht="18.75" customHeight="1" thickBot="1"/>
    <row r="62754" ht="18.75" customHeight="1" thickBot="1"/>
    <row r="62756" ht="18.75" customHeight="1" thickBot="1"/>
    <row r="62758" ht="18.75" customHeight="1" thickBot="1"/>
    <row r="62760" ht="18.75" customHeight="1" thickBot="1"/>
    <row r="62762" ht="18.75" customHeight="1" thickBot="1"/>
    <row r="62764" ht="18.75" customHeight="1" thickBot="1"/>
    <row r="62766" ht="18.75" customHeight="1" thickBot="1"/>
    <row r="62768" ht="18.75" customHeight="1" thickBot="1"/>
    <row r="62770" ht="18.75" customHeight="1" thickBot="1"/>
    <row r="62772" ht="18.75" customHeight="1" thickBot="1"/>
    <row r="62774" ht="18.75" customHeight="1" thickBot="1"/>
    <row r="62776" ht="18.75" customHeight="1" thickBot="1"/>
    <row r="62778" ht="18.75" customHeight="1" thickBot="1"/>
    <row r="62780" ht="18.75" customHeight="1" thickBot="1"/>
    <row r="62782" ht="18.75" customHeight="1" thickBot="1"/>
    <row r="62784" ht="18.75" customHeight="1" thickBot="1"/>
    <row r="62786" ht="18.75" customHeight="1" thickBot="1"/>
    <row r="62788" ht="18.75" customHeight="1" thickBot="1"/>
    <row r="62790" ht="18.75" customHeight="1" thickBot="1"/>
    <row r="62792" ht="18.75" customHeight="1" thickBot="1"/>
    <row r="62794" ht="18.75" customHeight="1" thickBot="1"/>
    <row r="62796" ht="18.75" customHeight="1" thickBot="1"/>
    <row r="62798" ht="18.75" customHeight="1" thickBot="1"/>
    <row r="62800" ht="18.75" customHeight="1" thickBot="1"/>
    <row r="62802" ht="18.75" customHeight="1" thickBot="1"/>
    <row r="62804" ht="18.75" customHeight="1" thickBot="1"/>
    <row r="62806" ht="18.75" customHeight="1" thickBot="1"/>
    <row r="62808" ht="18.75" customHeight="1" thickBot="1"/>
    <row r="62810" ht="18.75" customHeight="1" thickBot="1"/>
    <row r="62812" ht="18.75" customHeight="1" thickBot="1"/>
    <row r="62814" ht="18.75" customHeight="1" thickBot="1"/>
    <row r="62816" ht="18.75" customHeight="1" thickBot="1"/>
    <row r="62818" ht="18.75" customHeight="1" thickBot="1"/>
    <row r="62820" ht="18.75" customHeight="1" thickBot="1"/>
    <row r="62822" ht="18.75" customHeight="1" thickBot="1"/>
    <row r="62824" ht="18.75" customHeight="1" thickBot="1"/>
    <row r="62826" ht="18.75" customHeight="1" thickBot="1"/>
    <row r="62828" ht="18.75" customHeight="1" thickBot="1"/>
    <row r="62830" ht="18.75" customHeight="1" thickBot="1"/>
    <row r="62832" ht="18.75" customHeight="1" thickBot="1"/>
    <row r="62834" ht="18.75" customHeight="1" thickBot="1"/>
    <row r="62836" ht="18.75" customHeight="1" thickBot="1"/>
    <row r="62838" ht="18.75" customHeight="1" thickBot="1"/>
    <row r="62840" ht="18.75" customHeight="1" thickBot="1"/>
    <row r="62842" ht="18.75" customHeight="1" thickBot="1"/>
    <row r="62844" ht="18.75" customHeight="1" thickBot="1"/>
    <row r="62846" ht="18.75" customHeight="1" thickBot="1"/>
    <row r="62848" ht="18.75" customHeight="1" thickBot="1"/>
    <row r="62850" ht="18.75" customHeight="1" thickBot="1"/>
    <row r="62852" ht="18.75" customHeight="1" thickBot="1"/>
    <row r="62854" ht="18.75" customHeight="1" thickBot="1"/>
    <row r="62856" ht="18.75" customHeight="1" thickBot="1"/>
    <row r="62858" ht="18.75" customHeight="1" thickBot="1"/>
    <row r="62860" ht="18.75" customHeight="1" thickBot="1"/>
    <row r="62862" ht="18.75" customHeight="1" thickBot="1"/>
    <row r="62864" ht="18.75" customHeight="1" thickBot="1"/>
    <row r="62866" ht="18.75" customHeight="1" thickBot="1"/>
    <row r="62868" ht="18.75" customHeight="1" thickBot="1"/>
    <row r="62870" ht="18.75" customHeight="1" thickBot="1"/>
    <row r="62872" ht="18.75" customHeight="1" thickBot="1"/>
    <row r="62874" ht="18.75" customHeight="1" thickBot="1"/>
    <row r="62876" ht="18.75" customHeight="1" thickBot="1"/>
    <row r="62878" ht="18.75" customHeight="1" thickBot="1"/>
    <row r="62880" ht="18.75" customHeight="1" thickBot="1"/>
    <row r="62882" ht="18.75" customHeight="1" thickBot="1"/>
    <row r="62884" ht="18.75" customHeight="1" thickBot="1"/>
    <row r="62886" ht="18.75" customHeight="1" thickBot="1"/>
    <row r="62888" ht="18.75" customHeight="1" thickBot="1"/>
    <row r="62890" ht="18.75" customHeight="1" thickBot="1"/>
    <row r="62892" ht="18.75" customHeight="1" thickBot="1"/>
    <row r="62894" ht="18.75" customHeight="1" thickBot="1"/>
    <row r="62896" ht="18.75" customHeight="1" thickBot="1"/>
    <row r="62898" ht="18.75" customHeight="1" thickBot="1"/>
    <row r="62900" ht="18.75" customHeight="1" thickBot="1"/>
    <row r="62902" ht="18.75" customHeight="1" thickBot="1"/>
    <row r="62904" ht="18.75" customHeight="1" thickBot="1"/>
    <row r="62906" ht="18.75" customHeight="1" thickBot="1"/>
    <row r="62908" ht="18.75" customHeight="1" thickBot="1"/>
    <row r="62910" ht="18.75" customHeight="1" thickBot="1"/>
    <row r="62912" ht="18.75" customHeight="1" thickBot="1"/>
    <row r="62914" ht="18.75" customHeight="1" thickBot="1"/>
    <row r="62916" ht="18.75" customHeight="1" thickBot="1"/>
    <row r="62918" ht="18.75" customHeight="1" thickBot="1"/>
    <row r="62920" ht="18.75" customHeight="1" thickBot="1"/>
    <row r="62922" ht="18.75" customHeight="1" thickBot="1"/>
    <row r="62924" ht="18.75" customHeight="1" thickBot="1"/>
    <row r="62926" ht="18.75" customHeight="1" thickBot="1"/>
    <row r="62928" ht="18.75" customHeight="1" thickBot="1"/>
    <row r="62930" ht="18.75" customHeight="1" thickBot="1"/>
    <row r="62932" ht="18.75" customHeight="1" thickBot="1"/>
    <row r="62934" ht="18.75" customHeight="1" thickBot="1"/>
    <row r="62936" ht="18.75" customHeight="1" thickBot="1"/>
    <row r="62938" ht="18.75" customHeight="1" thickBot="1"/>
    <row r="62940" ht="18.75" customHeight="1" thickBot="1"/>
    <row r="62942" ht="18.75" customHeight="1" thickBot="1"/>
    <row r="62944" ht="18.75" customHeight="1" thickBot="1"/>
    <row r="62946" ht="18.75" customHeight="1" thickBot="1"/>
    <row r="62948" ht="18.75" customHeight="1" thickBot="1"/>
    <row r="62950" ht="18.75" customHeight="1" thickBot="1"/>
    <row r="62952" ht="18.75" customHeight="1" thickBot="1"/>
    <row r="62954" ht="18.75" customHeight="1" thickBot="1"/>
    <row r="62956" ht="18.75" customHeight="1" thickBot="1"/>
    <row r="62958" ht="18.75" customHeight="1" thickBot="1"/>
    <row r="62960" ht="18.75" customHeight="1" thickBot="1"/>
    <row r="62962" ht="18.75" customHeight="1" thickBot="1"/>
    <row r="62964" ht="18.75" customHeight="1" thickBot="1"/>
    <row r="62966" ht="18.75" customHeight="1" thickBot="1"/>
    <row r="62968" ht="18.75" customHeight="1" thickBot="1"/>
    <row r="62970" ht="18.75" customHeight="1" thickBot="1"/>
    <row r="62972" ht="18.75" customHeight="1" thickBot="1"/>
    <row r="62974" ht="18.75" customHeight="1" thickBot="1"/>
    <row r="62976" ht="18.75" customHeight="1" thickBot="1"/>
    <row r="62978" ht="18.75" customHeight="1" thickBot="1"/>
    <row r="62980" ht="18.75" customHeight="1" thickBot="1"/>
    <row r="62982" ht="18.75" customHeight="1" thickBot="1"/>
    <row r="62984" ht="18.75" customHeight="1" thickBot="1"/>
    <row r="62986" ht="18.75" customHeight="1" thickBot="1"/>
    <row r="62988" ht="18.75" customHeight="1" thickBot="1"/>
    <row r="62990" ht="18.75" customHeight="1" thickBot="1"/>
    <row r="62992" ht="18.75" customHeight="1" thickBot="1"/>
    <row r="62994" ht="18.75" customHeight="1" thickBot="1"/>
    <row r="62996" ht="18.75" customHeight="1" thickBot="1"/>
    <row r="62998" ht="18.75" customHeight="1" thickBot="1"/>
    <row r="63000" ht="18.75" customHeight="1" thickBot="1"/>
    <row r="63002" ht="18.75" customHeight="1" thickBot="1"/>
    <row r="63004" ht="18.75" customHeight="1" thickBot="1"/>
    <row r="63006" ht="18.75" customHeight="1" thickBot="1"/>
    <row r="63008" ht="18.75" customHeight="1" thickBot="1"/>
    <row r="63010" ht="18.75" customHeight="1" thickBot="1"/>
    <row r="63012" ht="18.75" customHeight="1" thickBot="1"/>
    <row r="63014" ht="18.75" customHeight="1" thickBot="1"/>
    <row r="63016" ht="18.75" customHeight="1" thickBot="1"/>
    <row r="63018" ht="18.75" customHeight="1" thickBot="1"/>
    <row r="63020" ht="18.75" customHeight="1" thickBot="1"/>
    <row r="63022" ht="18.75" customHeight="1" thickBot="1"/>
    <row r="63024" ht="18.75" customHeight="1" thickBot="1"/>
    <row r="63026" ht="18.75" customHeight="1" thickBot="1"/>
    <row r="63028" ht="18.75" customHeight="1" thickBot="1"/>
    <row r="63030" ht="18.75" customHeight="1" thickBot="1"/>
    <row r="63032" ht="18.75" customHeight="1" thickBot="1"/>
    <row r="63034" ht="18.75" customHeight="1" thickBot="1"/>
    <row r="63036" ht="18.75" customHeight="1" thickBot="1"/>
    <row r="63038" ht="18.75" customHeight="1" thickBot="1"/>
    <row r="63040" ht="18.75" customHeight="1" thickBot="1"/>
    <row r="63042" ht="18.75" customHeight="1" thickBot="1"/>
    <row r="63044" ht="18.75" customHeight="1" thickBot="1"/>
    <row r="63046" ht="18.75" customHeight="1" thickBot="1"/>
    <row r="63048" ht="18.75" customHeight="1" thickBot="1"/>
    <row r="63050" ht="18.75" customHeight="1" thickBot="1"/>
    <row r="63052" ht="18.75" customHeight="1" thickBot="1"/>
    <row r="63054" ht="18.75" customHeight="1" thickBot="1"/>
    <row r="63056" ht="18.75" customHeight="1" thickBot="1"/>
    <row r="63058" ht="18.75" customHeight="1" thickBot="1"/>
    <row r="63060" ht="18.75" customHeight="1" thickBot="1"/>
    <row r="63062" ht="18.75" customHeight="1" thickBot="1"/>
    <row r="63064" ht="18.75" customHeight="1" thickBot="1"/>
    <row r="63066" ht="18.75" customHeight="1" thickBot="1"/>
    <row r="63068" ht="18.75" customHeight="1" thickBot="1"/>
    <row r="63070" ht="18.75" customHeight="1" thickBot="1"/>
    <row r="63072" ht="18.75" customHeight="1" thickBot="1"/>
    <row r="63074" ht="18.75" customHeight="1" thickBot="1"/>
    <row r="63076" ht="18.75" customHeight="1" thickBot="1"/>
    <row r="63078" ht="18.75" customHeight="1" thickBot="1"/>
    <row r="63080" ht="18.75" customHeight="1" thickBot="1"/>
    <row r="63082" ht="18.75" customHeight="1" thickBot="1"/>
    <row r="63084" ht="18.75" customHeight="1" thickBot="1"/>
    <row r="63086" ht="18.75" customHeight="1" thickBot="1"/>
    <row r="63088" ht="18.75" customHeight="1" thickBot="1"/>
    <row r="63090" ht="18.75" customHeight="1" thickBot="1"/>
    <row r="63092" ht="18.75" customHeight="1" thickBot="1"/>
    <row r="63094" ht="18.75" customHeight="1" thickBot="1"/>
    <row r="63096" ht="18.75" customHeight="1" thickBot="1"/>
    <row r="63098" ht="18.75" customHeight="1" thickBot="1"/>
    <row r="63100" ht="18.75" customHeight="1" thickBot="1"/>
    <row r="63102" ht="18.75" customHeight="1" thickBot="1"/>
    <row r="63104" ht="18.75" customHeight="1" thickBot="1"/>
    <row r="63106" ht="18.75" customHeight="1" thickBot="1"/>
    <row r="63108" ht="18.75" customHeight="1" thickBot="1"/>
    <row r="63110" ht="18.75" customHeight="1" thickBot="1"/>
    <row r="63112" ht="18.75" customHeight="1" thickBot="1"/>
    <row r="63114" ht="18.75" customHeight="1" thickBot="1"/>
    <row r="63116" ht="18.75" customHeight="1" thickBot="1"/>
    <row r="63118" ht="18.75" customHeight="1" thickBot="1"/>
    <row r="63120" ht="18.75" customHeight="1" thickBot="1"/>
    <row r="63122" ht="18.75" customHeight="1" thickBot="1"/>
    <row r="63124" ht="18.75" customHeight="1" thickBot="1"/>
    <row r="63126" ht="18.75" customHeight="1" thickBot="1"/>
    <row r="63128" ht="18.75" customHeight="1" thickBot="1"/>
    <row r="63130" ht="18.75" customHeight="1" thickBot="1"/>
    <row r="63132" ht="18.75" customHeight="1" thickBot="1"/>
    <row r="63134" ht="18.75" customHeight="1" thickBot="1"/>
    <row r="63136" ht="18.75" customHeight="1" thickBot="1"/>
    <row r="63138" ht="18.75" customHeight="1" thickBot="1"/>
    <row r="63140" ht="18.75" customHeight="1" thickBot="1"/>
    <row r="63142" ht="18.75" customHeight="1" thickBot="1"/>
    <row r="63144" ht="18.75" customHeight="1" thickBot="1"/>
    <row r="63146" ht="18.75" customHeight="1" thickBot="1"/>
    <row r="63148" ht="18.75" customHeight="1" thickBot="1"/>
    <row r="63150" ht="18.75" customHeight="1" thickBot="1"/>
    <row r="63152" ht="18.75" customHeight="1" thickBot="1"/>
    <row r="63154" ht="18.75" customHeight="1" thickBot="1"/>
    <row r="63156" ht="18.75" customHeight="1" thickBot="1"/>
    <row r="63158" ht="18.75" customHeight="1" thickBot="1"/>
    <row r="63160" ht="18.75" customHeight="1" thickBot="1"/>
    <row r="63162" ht="18.75" customHeight="1" thickBot="1"/>
    <row r="63164" ht="18.75" customHeight="1" thickBot="1"/>
    <row r="63166" ht="18.75" customHeight="1" thickBot="1"/>
    <row r="63168" ht="18.75" customHeight="1" thickBot="1"/>
    <row r="63170" ht="18.75" customHeight="1" thickBot="1"/>
    <row r="63172" ht="18.75" customHeight="1" thickBot="1"/>
    <row r="63174" ht="18.75" customHeight="1" thickBot="1"/>
    <row r="63176" ht="18.75" customHeight="1" thickBot="1"/>
    <row r="63178" ht="18.75" customHeight="1" thickBot="1"/>
    <row r="63180" ht="18.75" customHeight="1" thickBot="1"/>
    <row r="63182" ht="18.75" customHeight="1" thickBot="1"/>
    <row r="63184" ht="18.75" customHeight="1" thickBot="1"/>
    <row r="63186" ht="18.75" customHeight="1" thickBot="1"/>
    <row r="63188" ht="18.75" customHeight="1" thickBot="1"/>
    <row r="63190" ht="18.75" customHeight="1" thickBot="1"/>
    <row r="63192" ht="18.75" customHeight="1" thickBot="1"/>
    <row r="63194" ht="18.75" customHeight="1" thickBot="1"/>
    <row r="63196" ht="18.75" customHeight="1" thickBot="1"/>
    <row r="63198" ht="18.75" customHeight="1" thickBot="1"/>
    <row r="63200" ht="18.75" customHeight="1" thickBot="1"/>
    <row r="63202" ht="18.75" customHeight="1" thickBot="1"/>
    <row r="63204" ht="18.75" customHeight="1" thickBot="1"/>
    <row r="63206" ht="18.75" customHeight="1" thickBot="1"/>
    <row r="63208" ht="18.75" customHeight="1" thickBot="1"/>
    <row r="63210" ht="18.75" customHeight="1" thickBot="1"/>
    <row r="63212" ht="18.75" customHeight="1" thickBot="1"/>
    <row r="63214" ht="18.75" customHeight="1" thickBot="1"/>
    <row r="63216" ht="18.75" customHeight="1" thickBot="1"/>
    <row r="63218" ht="18.75" customHeight="1" thickBot="1"/>
    <row r="63220" ht="18.75" customHeight="1" thickBot="1"/>
    <row r="63222" ht="18.75" customHeight="1" thickBot="1"/>
    <row r="63224" ht="18.75" customHeight="1" thickBot="1"/>
    <row r="63226" ht="18.75" customHeight="1" thickBot="1"/>
    <row r="63228" ht="18.75" customHeight="1" thickBot="1"/>
    <row r="63230" ht="18.75" customHeight="1" thickBot="1"/>
    <row r="63232" ht="18.75" customHeight="1" thickBot="1"/>
    <row r="63234" ht="18.75" customHeight="1" thickBot="1"/>
    <row r="63236" ht="18.75" customHeight="1" thickBot="1"/>
    <row r="63238" ht="18.75" customHeight="1" thickBot="1"/>
    <row r="63240" ht="18.75" customHeight="1" thickBot="1"/>
    <row r="63242" ht="18.75" customHeight="1" thickBot="1"/>
    <row r="63244" ht="18.75" customHeight="1" thickBot="1"/>
    <row r="63246" ht="18.75" customHeight="1" thickBot="1"/>
    <row r="63248" ht="18.75" customHeight="1" thickBot="1"/>
    <row r="63250" ht="18.75" customHeight="1" thickBot="1"/>
    <row r="63252" ht="18.75" customHeight="1" thickBot="1"/>
    <row r="63254" ht="18.75" customHeight="1" thickBot="1"/>
    <row r="63256" ht="18.75" customHeight="1" thickBot="1"/>
    <row r="63258" ht="18.75" customHeight="1" thickBot="1"/>
    <row r="63260" ht="18.75" customHeight="1" thickBot="1"/>
    <row r="63262" ht="18.75" customHeight="1" thickBot="1"/>
    <row r="63264" ht="18.75" customHeight="1" thickBot="1"/>
    <row r="63266" ht="18.75" customHeight="1" thickBot="1"/>
    <row r="63268" ht="18.75" customHeight="1" thickBot="1"/>
    <row r="63270" ht="18.75" customHeight="1" thickBot="1"/>
    <row r="63272" ht="18.75" customHeight="1" thickBot="1"/>
    <row r="63274" ht="18.75" customHeight="1" thickBot="1"/>
    <row r="63276" ht="18.75" customHeight="1" thickBot="1"/>
    <row r="63278" ht="18.75" customHeight="1" thickBot="1"/>
    <row r="63280" ht="18.75" customHeight="1" thickBot="1"/>
    <row r="63282" ht="18.75" customHeight="1" thickBot="1"/>
    <row r="63284" ht="18.75" customHeight="1" thickBot="1"/>
    <row r="63286" ht="18.75" customHeight="1" thickBot="1"/>
    <row r="63288" ht="18.75" customHeight="1" thickBot="1"/>
    <row r="63290" ht="18.75" customHeight="1" thickBot="1"/>
    <row r="63292" ht="18.75" customHeight="1" thickBot="1"/>
    <row r="63294" ht="18.75" customHeight="1" thickBot="1"/>
    <row r="63296" ht="18.75" customHeight="1" thickBot="1"/>
    <row r="63298" ht="18.75" customHeight="1" thickBot="1"/>
    <row r="63300" ht="18.75" customHeight="1" thickBot="1"/>
    <row r="63302" ht="18.75" customHeight="1" thickBot="1"/>
    <row r="63304" ht="18.75" customHeight="1" thickBot="1"/>
    <row r="63306" ht="18.75" customHeight="1" thickBot="1"/>
    <row r="63308" ht="18.75" customHeight="1" thickBot="1"/>
    <row r="63310" ht="18.75" customHeight="1" thickBot="1"/>
    <row r="63312" ht="18.75" customHeight="1" thickBot="1"/>
    <row r="63314" ht="18.75" customHeight="1" thickBot="1"/>
    <row r="63316" ht="18.75" customHeight="1" thickBot="1"/>
    <row r="63318" ht="18.75" customHeight="1" thickBot="1"/>
    <row r="63320" ht="18.75" customHeight="1" thickBot="1"/>
    <row r="63322" ht="18.75" customHeight="1" thickBot="1"/>
    <row r="63324" ht="18.75" customHeight="1" thickBot="1"/>
    <row r="63326" ht="18.75" customHeight="1" thickBot="1"/>
    <row r="63328" ht="18.75" customHeight="1" thickBot="1"/>
    <row r="63330" ht="18.75" customHeight="1" thickBot="1"/>
    <row r="63332" ht="18.75" customHeight="1" thickBot="1"/>
    <row r="63334" ht="18.75" customHeight="1" thickBot="1"/>
    <row r="63336" ht="18.75" customHeight="1" thickBot="1"/>
    <row r="63338" ht="18.75" customHeight="1" thickBot="1"/>
    <row r="63340" ht="18.75" customHeight="1" thickBot="1"/>
    <row r="63342" ht="18.75" customHeight="1" thickBot="1"/>
    <row r="63344" ht="18.75" customHeight="1" thickBot="1"/>
    <row r="63346" ht="18.75" customHeight="1" thickBot="1"/>
    <row r="63348" ht="18.75" customHeight="1" thickBot="1"/>
    <row r="63350" ht="18.75" customHeight="1" thickBot="1"/>
    <row r="63352" ht="18.75" customHeight="1" thickBot="1"/>
    <row r="63354" ht="18.75" customHeight="1" thickBot="1"/>
    <row r="63356" ht="18.75" customHeight="1" thickBot="1"/>
    <row r="63358" ht="18.75" customHeight="1" thickBot="1"/>
    <row r="63360" ht="18.75" customHeight="1" thickBot="1"/>
    <row r="63362" ht="18.75" customHeight="1" thickBot="1"/>
    <row r="63364" ht="18.75" customHeight="1" thickBot="1"/>
    <row r="63366" ht="18.75" customHeight="1" thickBot="1"/>
    <row r="63368" ht="18.75" customHeight="1" thickBot="1"/>
    <row r="63370" ht="18.75" customHeight="1" thickBot="1"/>
    <row r="63372" ht="18.75" customHeight="1" thickBot="1"/>
    <row r="63374" ht="18.75" customHeight="1" thickBot="1"/>
    <row r="63376" ht="18.75" customHeight="1" thickBot="1"/>
    <row r="63378" ht="18.75" customHeight="1" thickBot="1"/>
    <row r="63380" ht="18.75" customHeight="1" thickBot="1"/>
    <row r="63382" ht="18.75" customHeight="1" thickBot="1"/>
    <row r="63384" ht="18.75" customHeight="1" thickBot="1"/>
    <row r="63386" ht="18.75" customHeight="1" thickBot="1"/>
    <row r="63388" ht="18.75" customHeight="1" thickBot="1"/>
    <row r="63390" ht="18.75" customHeight="1" thickBot="1"/>
    <row r="63392" ht="18.75" customHeight="1" thickBot="1"/>
    <row r="63394" ht="18.75" customHeight="1" thickBot="1"/>
    <row r="63396" ht="18.75" customHeight="1" thickBot="1"/>
    <row r="63398" ht="18.75" customHeight="1" thickBot="1"/>
    <row r="63400" ht="18.75" customHeight="1" thickBot="1"/>
    <row r="63402" ht="18.75" customHeight="1" thickBot="1"/>
    <row r="63404" ht="18.75" customHeight="1" thickBot="1"/>
    <row r="63406" ht="18.75" customHeight="1" thickBot="1"/>
    <row r="63408" ht="18.75" customHeight="1" thickBot="1"/>
    <row r="63410" ht="18.75" customHeight="1" thickBot="1"/>
    <row r="63412" ht="18.75" customHeight="1" thickBot="1"/>
    <row r="63414" ht="18.75" customHeight="1" thickBot="1"/>
    <row r="63416" ht="18.75" customHeight="1" thickBot="1"/>
    <row r="63418" ht="18.75" customHeight="1" thickBot="1"/>
    <row r="63420" ht="18.75" customHeight="1" thickBot="1"/>
    <row r="63422" ht="18.75" customHeight="1" thickBot="1"/>
    <row r="63424" ht="18.75" customHeight="1" thickBot="1"/>
    <row r="63426" ht="18.75" customHeight="1" thickBot="1"/>
    <row r="63428" ht="18.75" customHeight="1" thickBot="1"/>
    <row r="63430" ht="18.75" customHeight="1" thickBot="1"/>
    <row r="63432" ht="18.75" customHeight="1" thickBot="1"/>
    <row r="63434" ht="18.75" customHeight="1" thickBot="1"/>
    <row r="63436" ht="18.75" customHeight="1" thickBot="1"/>
    <row r="63438" ht="18.75" customHeight="1" thickBot="1"/>
    <row r="63440" ht="18.75" customHeight="1" thickBot="1"/>
    <row r="63442" ht="18.75" customHeight="1" thickBot="1"/>
    <row r="63444" ht="18.75" customHeight="1" thickBot="1"/>
    <row r="63446" ht="18.75" customHeight="1" thickBot="1"/>
    <row r="63448" ht="18.75" customHeight="1" thickBot="1"/>
    <row r="63450" ht="18.75" customHeight="1" thickBot="1"/>
    <row r="63452" ht="18.75" customHeight="1" thickBot="1"/>
    <row r="63454" ht="18.75" customHeight="1" thickBot="1"/>
    <row r="63456" ht="18.75" customHeight="1" thickBot="1"/>
    <row r="63458" ht="18.75" customHeight="1" thickBot="1"/>
    <row r="63460" ht="18.75" customHeight="1" thickBot="1"/>
    <row r="63462" ht="18.75" customHeight="1" thickBot="1"/>
    <row r="63464" ht="18.75" customHeight="1" thickBot="1"/>
    <row r="63466" ht="18.75" customHeight="1" thickBot="1"/>
    <row r="63468" ht="18.75" customHeight="1" thickBot="1"/>
    <row r="63470" ht="18.75" customHeight="1" thickBot="1"/>
    <row r="63472" ht="18.75" customHeight="1" thickBot="1"/>
    <row r="63474" ht="18.75" customHeight="1" thickBot="1"/>
    <row r="63476" ht="18.75" customHeight="1" thickBot="1"/>
    <row r="63478" ht="18.75" customHeight="1" thickBot="1"/>
    <row r="63480" ht="18.75" customHeight="1" thickBot="1"/>
    <row r="63482" ht="18.75" customHeight="1" thickBot="1"/>
    <row r="63484" ht="18.75" customHeight="1" thickBot="1"/>
    <row r="63486" ht="18.75" customHeight="1" thickBot="1"/>
    <row r="63488" ht="18.75" customHeight="1" thickBot="1"/>
    <row r="63490" ht="18.75" customHeight="1" thickBot="1"/>
    <row r="63492" ht="18.75" customHeight="1" thickBot="1"/>
    <row r="63494" ht="18.75" customHeight="1" thickBot="1"/>
    <row r="63496" ht="18.75" customHeight="1" thickBot="1"/>
    <row r="63498" ht="18.75" customHeight="1" thickBot="1"/>
    <row r="63500" ht="18.75" customHeight="1" thickBot="1"/>
    <row r="63502" ht="18.75" customHeight="1" thickBot="1"/>
    <row r="63504" ht="18.75" customHeight="1" thickBot="1"/>
    <row r="63506" ht="18.75" customHeight="1" thickBot="1"/>
    <row r="63508" ht="18.75" customHeight="1" thickBot="1"/>
    <row r="63510" ht="18.75" customHeight="1" thickBot="1"/>
    <row r="63512" ht="18.75" customHeight="1" thickBot="1"/>
    <row r="63514" ht="18.75" customHeight="1" thickBot="1"/>
    <row r="63516" ht="18.75" customHeight="1" thickBot="1"/>
    <row r="63518" ht="18.75" customHeight="1" thickBot="1"/>
    <row r="63520" ht="18.75" customHeight="1" thickBot="1"/>
    <row r="63522" ht="18.75" customHeight="1" thickBot="1"/>
    <row r="63524" ht="18.75" customHeight="1" thickBot="1"/>
    <row r="63526" ht="18.75" customHeight="1" thickBot="1"/>
    <row r="63528" ht="18.75" customHeight="1" thickBot="1"/>
    <row r="63530" ht="18.75" customHeight="1" thickBot="1"/>
    <row r="63532" ht="18.75" customHeight="1" thickBot="1"/>
    <row r="63534" ht="18.75" customHeight="1" thickBot="1"/>
    <row r="63536" ht="18.75" customHeight="1" thickBot="1"/>
    <row r="63538" ht="18.75" customHeight="1" thickBot="1"/>
    <row r="63540" ht="18.75" customHeight="1" thickBot="1"/>
    <row r="63542" ht="18.75" customHeight="1" thickBot="1"/>
    <row r="63544" ht="18.75" customHeight="1" thickBot="1"/>
    <row r="63546" ht="18.75" customHeight="1" thickBot="1"/>
    <row r="63548" ht="18.75" customHeight="1" thickBot="1"/>
    <row r="63550" ht="18.75" customHeight="1" thickBot="1"/>
    <row r="63552" ht="18.75" customHeight="1" thickBot="1"/>
    <row r="63554" ht="18.75" customHeight="1" thickBot="1"/>
    <row r="63556" ht="18.75" customHeight="1" thickBot="1"/>
    <row r="63558" ht="18.75" customHeight="1" thickBot="1"/>
    <row r="63560" ht="18.75" customHeight="1" thickBot="1"/>
    <row r="63562" ht="18.75" customHeight="1" thickBot="1"/>
    <row r="63564" ht="18.75" customHeight="1" thickBot="1"/>
    <row r="63566" ht="18.75" customHeight="1" thickBot="1"/>
    <row r="63568" ht="18.75" customHeight="1" thickBot="1"/>
    <row r="63570" ht="18.75" customHeight="1" thickBot="1"/>
    <row r="63572" ht="18.75" customHeight="1" thickBot="1"/>
    <row r="63574" ht="18.75" customHeight="1" thickBot="1"/>
    <row r="63576" ht="18.75" customHeight="1" thickBot="1"/>
    <row r="63578" ht="18.75" customHeight="1" thickBot="1"/>
    <row r="63580" ht="18.75" customHeight="1" thickBot="1"/>
    <row r="63582" ht="18.75" customHeight="1" thickBot="1"/>
    <row r="63584" ht="18.75" customHeight="1" thickBot="1"/>
    <row r="63586" ht="18.75" customHeight="1" thickBot="1"/>
    <row r="63588" ht="18.75" customHeight="1" thickBot="1"/>
    <row r="63590" ht="18.75" customHeight="1" thickBot="1"/>
    <row r="63592" ht="18.75" customHeight="1" thickBot="1"/>
    <row r="63594" ht="18.75" customHeight="1" thickBot="1"/>
    <row r="63596" ht="18.75" customHeight="1" thickBot="1"/>
    <row r="63598" ht="18.75" customHeight="1" thickBot="1"/>
    <row r="63600" ht="18.75" customHeight="1" thickBot="1"/>
    <row r="63602" ht="18.75" customHeight="1" thickBot="1"/>
    <row r="63604" ht="18.75" customHeight="1" thickBot="1"/>
    <row r="63606" ht="18.75" customHeight="1" thickBot="1"/>
    <row r="63608" ht="18.75" customHeight="1" thickBot="1"/>
    <row r="63610" ht="18.75" customHeight="1" thickBot="1"/>
    <row r="63612" ht="18.75" customHeight="1" thickBot="1"/>
    <row r="63614" ht="18.75" customHeight="1" thickBot="1"/>
    <row r="63616" ht="18.75" customHeight="1" thickBot="1"/>
    <row r="63618" ht="18.75" customHeight="1" thickBot="1"/>
    <row r="63620" ht="18.75" customHeight="1" thickBot="1"/>
    <row r="63622" ht="18.75" customHeight="1" thickBot="1"/>
    <row r="63624" ht="18.75" customHeight="1" thickBot="1"/>
    <row r="63626" ht="18.75" customHeight="1" thickBot="1"/>
    <row r="63628" ht="18.75" customHeight="1" thickBot="1"/>
    <row r="63630" ht="18.75" customHeight="1" thickBot="1"/>
    <row r="63632" ht="18.75" customHeight="1" thickBot="1"/>
    <row r="63634" ht="18.75" customHeight="1" thickBot="1"/>
    <row r="63636" ht="18.75" customHeight="1" thickBot="1"/>
    <row r="63638" ht="18.75" customHeight="1" thickBot="1"/>
    <row r="63640" ht="18.75" customHeight="1" thickBot="1"/>
    <row r="63642" ht="18.75" customHeight="1" thickBot="1"/>
    <row r="63644" ht="18.75" customHeight="1" thickBot="1"/>
    <row r="63646" ht="18.75" customHeight="1" thickBot="1"/>
    <row r="63648" ht="18.75" customHeight="1" thickBot="1"/>
    <row r="63650" ht="18.75" customHeight="1" thickBot="1"/>
    <row r="63652" ht="18.75" customHeight="1" thickBot="1"/>
    <row r="63654" ht="18.75" customHeight="1" thickBot="1"/>
    <row r="63656" ht="18.75" customHeight="1" thickBot="1"/>
    <row r="63658" ht="18.75" customHeight="1" thickBot="1"/>
    <row r="63660" ht="18.75" customHeight="1" thickBot="1"/>
    <row r="63662" ht="18.75" customHeight="1" thickBot="1"/>
    <row r="63664" ht="18.75" customHeight="1" thickBot="1"/>
    <row r="63666" ht="18.75" customHeight="1" thickBot="1"/>
    <row r="63668" ht="18.75" customHeight="1" thickBot="1"/>
    <row r="63670" ht="18.75" customHeight="1" thickBot="1"/>
    <row r="63672" ht="18.75" customHeight="1" thickBot="1"/>
    <row r="63674" ht="18.75" customHeight="1" thickBot="1"/>
    <row r="63676" ht="18.75" customHeight="1" thickBot="1"/>
    <row r="63678" ht="18.75" customHeight="1" thickBot="1"/>
    <row r="63680" ht="18.75" customHeight="1" thickBot="1"/>
    <row r="63682" ht="18.75" customHeight="1" thickBot="1"/>
    <row r="63684" ht="18.75" customHeight="1" thickBot="1"/>
    <row r="63686" ht="18.75" customHeight="1" thickBot="1"/>
    <row r="63688" ht="18.75" customHeight="1" thickBot="1"/>
    <row r="63690" ht="18.75" customHeight="1" thickBot="1"/>
    <row r="63692" ht="18.75" customHeight="1" thickBot="1"/>
    <row r="63694" ht="18.75" customHeight="1" thickBot="1"/>
    <row r="63696" ht="18.75" customHeight="1" thickBot="1"/>
    <row r="63698" ht="18.75" customHeight="1" thickBot="1"/>
    <row r="63700" ht="18.75" customHeight="1" thickBot="1"/>
    <row r="63702" ht="18.75" customHeight="1" thickBot="1"/>
    <row r="63704" ht="18.75" customHeight="1" thickBot="1"/>
    <row r="63706" ht="18.75" customHeight="1" thickBot="1"/>
    <row r="63708" ht="18.75" customHeight="1" thickBot="1"/>
    <row r="63710" ht="18.75" customHeight="1" thickBot="1"/>
    <row r="63712" ht="18.75" customHeight="1" thickBot="1"/>
    <row r="63714" ht="18.75" customHeight="1" thickBot="1"/>
    <row r="63716" ht="18.75" customHeight="1" thickBot="1"/>
    <row r="63718" ht="18.75" customHeight="1" thickBot="1"/>
    <row r="63720" ht="18.75" customHeight="1" thickBot="1"/>
    <row r="63722" ht="18.75" customHeight="1" thickBot="1"/>
    <row r="63724" ht="18.75" customHeight="1" thickBot="1"/>
    <row r="63726" ht="18.75" customHeight="1" thickBot="1"/>
    <row r="63728" ht="18.75" customHeight="1" thickBot="1"/>
    <row r="63730" ht="18.75" customHeight="1" thickBot="1"/>
    <row r="63732" ht="18.75" customHeight="1" thickBot="1"/>
    <row r="63734" ht="18.75" customHeight="1" thickBot="1"/>
    <row r="63736" ht="18.75" customHeight="1" thickBot="1"/>
    <row r="63738" ht="18.75" customHeight="1" thickBot="1"/>
    <row r="63740" ht="18.75" customHeight="1" thickBot="1"/>
    <row r="63742" ht="18.75" customHeight="1" thickBot="1"/>
    <row r="63744" ht="18.75" customHeight="1" thickBot="1"/>
    <row r="63746" ht="18.75" customHeight="1" thickBot="1"/>
    <row r="63748" ht="18.75" customHeight="1" thickBot="1"/>
    <row r="63750" ht="18.75" customHeight="1" thickBot="1"/>
    <row r="63752" ht="18.75" customHeight="1" thickBot="1"/>
    <row r="63754" ht="18.75" customHeight="1" thickBot="1"/>
    <row r="63756" ht="18.75" customHeight="1" thickBot="1"/>
    <row r="63758" ht="18.75" customHeight="1" thickBot="1"/>
    <row r="63760" ht="18.75" customHeight="1" thickBot="1"/>
    <row r="63762" ht="18.75" customHeight="1" thickBot="1"/>
    <row r="63764" ht="18.75" customHeight="1" thickBot="1"/>
    <row r="63766" ht="18.75" customHeight="1" thickBot="1"/>
    <row r="63768" ht="18.75" customHeight="1" thickBot="1"/>
    <row r="63770" ht="18.75" customHeight="1" thickBot="1"/>
    <row r="63772" ht="18.75" customHeight="1" thickBot="1"/>
    <row r="63774" ht="18.75" customHeight="1" thickBot="1"/>
    <row r="63776" ht="18.75" customHeight="1" thickBot="1"/>
    <row r="63778" ht="18.75" customHeight="1" thickBot="1"/>
    <row r="63780" ht="18.75" customHeight="1" thickBot="1"/>
    <row r="63782" ht="18.75" customHeight="1" thickBot="1"/>
    <row r="63784" ht="18.75" customHeight="1" thickBot="1"/>
    <row r="63786" ht="18.75" customHeight="1" thickBot="1"/>
    <row r="63788" ht="18.75" customHeight="1" thickBot="1"/>
    <row r="63790" ht="18.75" customHeight="1" thickBot="1"/>
    <row r="63792" ht="18.75" customHeight="1" thickBot="1"/>
    <row r="63794" ht="18.75" customHeight="1" thickBot="1"/>
    <row r="63796" ht="18.75" customHeight="1" thickBot="1"/>
    <row r="63798" ht="18.75" customHeight="1" thickBot="1"/>
    <row r="63800" ht="18.75" customHeight="1" thickBot="1"/>
    <row r="63802" ht="18.75" customHeight="1" thickBot="1"/>
    <row r="63804" ht="18.75" customHeight="1" thickBot="1"/>
    <row r="63806" ht="18.75" customHeight="1" thickBot="1"/>
    <row r="63808" ht="18.75" customHeight="1" thickBot="1"/>
    <row r="63810" ht="18.75" customHeight="1" thickBot="1"/>
    <row r="63812" ht="18.75" customHeight="1" thickBot="1"/>
    <row r="63814" ht="18.75" customHeight="1" thickBot="1"/>
    <row r="63816" ht="18.75" customHeight="1" thickBot="1"/>
    <row r="63818" ht="18.75" customHeight="1" thickBot="1"/>
    <row r="63820" ht="18.75" customHeight="1" thickBot="1"/>
    <row r="63822" ht="18.75" customHeight="1" thickBot="1"/>
    <row r="63824" ht="18.75" customHeight="1" thickBot="1"/>
    <row r="63826" ht="18.75" customHeight="1" thickBot="1"/>
    <row r="63828" ht="18.75" customHeight="1" thickBot="1"/>
    <row r="63830" ht="18.75" customHeight="1" thickBot="1"/>
    <row r="63832" ht="18.75" customHeight="1" thickBot="1"/>
    <row r="63834" ht="18.75" customHeight="1" thickBot="1"/>
    <row r="63836" ht="18.75" customHeight="1" thickBot="1"/>
    <row r="63838" ht="18.75" customHeight="1" thickBot="1"/>
    <row r="63840" ht="18.75" customHeight="1" thickBot="1"/>
    <row r="63842" ht="18.75" customHeight="1" thickBot="1"/>
    <row r="63844" ht="18.75" customHeight="1" thickBot="1"/>
    <row r="63846" ht="18.75" customHeight="1" thickBot="1"/>
    <row r="63848" ht="18.75" customHeight="1" thickBot="1"/>
    <row r="63850" ht="18.75" customHeight="1" thickBot="1"/>
    <row r="63852" ht="18.75" customHeight="1" thickBot="1"/>
    <row r="63854" ht="18.75" customHeight="1" thickBot="1"/>
    <row r="63856" ht="18.75" customHeight="1" thickBot="1"/>
    <row r="63858" ht="18.75" customHeight="1" thickBot="1"/>
    <row r="63860" ht="18.75" customHeight="1" thickBot="1"/>
    <row r="63862" ht="18.75" customHeight="1" thickBot="1"/>
    <row r="63864" ht="18.75" customHeight="1" thickBot="1"/>
    <row r="63866" ht="18.75" customHeight="1" thickBot="1"/>
    <row r="63868" ht="18.75" customHeight="1" thickBot="1"/>
    <row r="63870" ht="18.75" customHeight="1" thickBot="1"/>
    <row r="63872" ht="18.75" customHeight="1" thickBot="1"/>
    <row r="63874" ht="18.75" customHeight="1" thickBot="1"/>
    <row r="63876" ht="18.75" customHeight="1" thickBot="1"/>
    <row r="63878" ht="18.75" customHeight="1" thickBot="1"/>
    <row r="63880" ht="18.75" customHeight="1" thickBot="1"/>
    <row r="63882" ht="18.75" customHeight="1" thickBot="1"/>
    <row r="63884" ht="18.75" customHeight="1" thickBot="1"/>
    <row r="63886" ht="18.75" customHeight="1" thickBot="1"/>
    <row r="63888" ht="18.75" customHeight="1" thickBot="1"/>
    <row r="63890" ht="18.75" customHeight="1" thickBot="1"/>
    <row r="63892" ht="18.75" customHeight="1" thickBot="1"/>
    <row r="63894" ht="18.75" customHeight="1" thickBot="1"/>
    <row r="63896" ht="18.75" customHeight="1" thickBot="1"/>
    <row r="63898" ht="18.75" customHeight="1" thickBot="1"/>
    <row r="63900" ht="18.75" customHeight="1" thickBot="1"/>
    <row r="63902" ht="18.75" customHeight="1" thickBot="1"/>
    <row r="63904" ht="18.75" customHeight="1" thickBot="1"/>
    <row r="63906" ht="18.75" customHeight="1" thickBot="1"/>
    <row r="63908" ht="18.75" customHeight="1" thickBot="1"/>
    <row r="63910" ht="18.75" customHeight="1" thickBot="1"/>
    <row r="63912" ht="18.75" customHeight="1" thickBot="1"/>
    <row r="63914" ht="18.75" customHeight="1" thickBot="1"/>
    <row r="63916" ht="18.75" customHeight="1" thickBot="1"/>
    <row r="63918" ht="18.75" customHeight="1" thickBot="1"/>
    <row r="63920" ht="18.75" customHeight="1" thickBot="1"/>
    <row r="63922" ht="18.75" customHeight="1" thickBot="1"/>
    <row r="63924" ht="18.75" customHeight="1" thickBot="1"/>
    <row r="63926" ht="18.75" customHeight="1" thickBot="1"/>
    <row r="63928" ht="18.75" customHeight="1" thickBot="1"/>
    <row r="63930" ht="18.75" customHeight="1" thickBot="1"/>
    <row r="63932" ht="18.75" customHeight="1" thickBot="1"/>
    <row r="63934" ht="18.75" customHeight="1" thickBot="1"/>
    <row r="63936" ht="18.75" customHeight="1" thickBot="1"/>
    <row r="63938" ht="18.75" customHeight="1" thickBot="1"/>
    <row r="63940" ht="18.75" customHeight="1" thickBot="1"/>
    <row r="63942" ht="18.75" customHeight="1" thickBot="1"/>
    <row r="63944" ht="18.75" customHeight="1" thickBot="1"/>
    <row r="63946" ht="18.75" customHeight="1" thickBot="1"/>
    <row r="63948" ht="18.75" customHeight="1" thickBot="1"/>
    <row r="63950" ht="18.75" customHeight="1" thickBot="1"/>
    <row r="63952" ht="18.75" customHeight="1" thickBot="1"/>
    <row r="63954" ht="18.75" customHeight="1" thickBot="1"/>
    <row r="63956" ht="18.75" customHeight="1" thickBot="1"/>
    <row r="63958" ht="18.75" customHeight="1" thickBot="1"/>
    <row r="63960" ht="18.75" customHeight="1" thickBot="1"/>
    <row r="63962" ht="18.75" customHeight="1" thickBot="1"/>
    <row r="63964" ht="18.75" customHeight="1" thickBot="1"/>
    <row r="63966" ht="18.75" customHeight="1" thickBot="1"/>
    <row r="63968" ht="18.75" customHeight="1" thickBot="1"/>
    <row r="63970" ht="18.75" customHeight="1" thickBot="1"/>
    <row r="63972" ht="18.75" customHeight="1" thickBot="1"/>
    <row r="63974" ht="18.75" customHeight="1" thickBot="1"/>
    <row r="63976" ht="18.75" customHeight="1" thickBot="1"/>
    <row r="63978" ht="18.75" customHeight="1" thickBot="1"/>
    <row r="63980" ht="18.75" customHeight="1" thickBot="1"/>
    <row r="63982" ht="18.75" customHeight="1" thickBot="1"/>
    <row r="63984" ht="18.75" customHeight="1" thickBot="1"/>
    <row r="63986" ht="18.75" customHeight="1" thickBot="1"/>
    <row r="63988" ht="18.75" customHeight="1" thickBot="1"/>
    <row r="63990" ht="18.75" customHeight="1" thickBot="1"/>
    <row r="63992" ht="18.75" customHeight="1" thickBot="1"/>
    <row r="63994" ht="18.75" customHeight="1" thickBot="1"/>
    <row r="63996" ht="18.75" customHeight="1" thickBot="1"/>
    <row r="63998" ht="18.75" customHeight="1" thickBot="1"/>
    <row r="64000" ht="18.75" customHeight="1" thickBot="1"/>
    <row r="64002" ht="18.75" customHeight="1" thickBot="1"/>
    <row r="64004" ht="18.75" customHeight="1" thickBot="1"/>
    <row r="64006" ht="18.75" customHeight="1" thickBot="1"/>
    <row r="64008" ht="18.75" customHeight="1" thickBot="1"/>
    <row r="64010" ht="18.75" customHeight="1" thickBot="1"/>
    <row r="64012" ht="18.75" customHeight="1" thickBot="1"/>
    <row r="64014" ht="18.75" customHeight="1" thickBot="1"/>
    <row r="64016" ht="18.75" customHeight="1" thickBot="1"/>
    <row r="64018" ht="18.75" customHeight="1" thickBot="1"/>
    <row r="64020" ht="18.75" customHeight="1" thickBot="1"/>
    <row r="64022" ht="18.75" customHeight="1" thickBot="1"/>
    <row r="64024" ht="18.75" customHeight="1" thickBot="1"/>
    <row r="64026" ht="18.75" customHeight="1" thickBot="1"/>
    <row r="64028" ht="18.75" customHeight="1" thickBot="1"/>
    <row r="64030" ht="18.75" customHeight="1" thickBot="1"/>
    <row r="64032" ht="18.75" customHeight="1" thickBot="1"/>
    <row r="64034" ht="18.75" customHeight="1" thickBot="1"/>
    <row r="64036" ht="18.75" customHeight="1" thickBot="1"/>
    <row r="64038" ht="18.75" customHeight="1" thickBot="1"/>
    <row r="64040" ht="18.75" customHeight="1" thickBot="1"/>
    <row r="64042" ht="18.75" customHeight="1" thickBot="1"/>
    <row r="64044" ht="18.75" customHeight="1" thickBot="1"/>
    <row r="64046" ht="18.75" customHeight="1" thickBot="1"/>
    <row r="64048" ht="18.75" customHeight="1" thickBot="1"/>
    <row r="64050" ht="18.75" customHeight="1" thickBot="1"/>
    <row r="64052" ht="18.75" customHeight="1" thickBot="1"/>
    <row r="64054" ht="18.75" customHeight="1" thickBot="1"/>
    <row r="64056" ht="18.75" customHeight="1" thickBot="1"/>
    <row r="64058" ht="18.75" customHeight="1" thickBot="1"/>
    <row r="64060" ht="18.75" customHeight="1" thickBot="1"/>
    <row r="64062" ht="18.75" customHeight="1" thickBot="1"/>
    <row r="64064" ht="18.75" customHeight="1" thickBot="1"/>
    <row r="64066" ht="18.75" customHeight="1" thickBot="1"/>
    <row r="64068" ht="18.75" customHeight="1" thickBot="1"/>
    <row r="64070" ht="18.75" customHeight="1" thickBot="1"/>
    <row r="64072" ht="18.75" customHeight="1" thickBot="1"/>
    <row r="64074" ht="18.75" customHeight="1" thickBot="1"/>
    <row r="64076" ht="18.75" customHeight="1" thickBot="1"/>
    <row r="64078" ht="18.75" customHeight="1" thickBot="1"/>
    <row r="64080" ht="18.75" customHeight="1" thickBot="1"/>
    <row r="64082" ht="18.75" customHeight="1" thickBot="1"/>
    <row r="64084" ht="18.75" customHeight="1" thickBot="1"/>
    <row r="64086" ht="18.75" customHeight="1" thickBot="1"/>
    <row r="64088" ht="18.75" customHeight="1" thickBot="1"/>
    <row r="64090" ht="18.75" customHeight="1" thickBot="1"/>
    <row r="64092" ht="18.75" customHeight="1" thickBot="1"/>
    <row r="64094" ht="18.75" customHeight="1" thickBot="1"/>
    <row r="64096" ht="18.75" customHeight="1" thickBot="1"/>
    <row r="64098" ht="18.75" customHeight="1" thickBot="1"/>
    <row r="64100" ht="18.75" customHeight="1" thickBot="1"/>
    <row r="64102" ht="18.75" customHeight="1" thickBot="1"/>
    <row r="64104" ht="18.75" customHeight="1" thickBot="1"/>
    <row r="64106" ht="18.75" customHeight="1" thickBot="1"/>
    <row r="64108" ht="18.75" customHeight="1" thickBot="1"/>
    <row r="64110" ht="18.75" customHeight="1" thickBot="1"/>
    <row r="64112" ht="18.75" customHeight="1" thickBot="1"/>
    <row r="64114" ht="18.75" customHeight="1" thickBot="1"/>
    <row r="64116" ht="18.75" customHeight="1" thickBot="1"/>
    <row r="64118" ht="18.75" customHeight="1" thickBot="1"/>
    <row r="64120" ht="18.75" customHeight="1" thickBot="1"/>
    <row r="64122" ht="18.75" customHeight="1" thickBot="1"/>
    <row r="64124" ht="18.75" customHeight="1" thickBot="1"/>
    <row r="64126" ht="18.75" customHeight="1" thickBot="1"/>
    <row r="64128" ht="18.75" customHeight="1" thickBot="1"/>
    <row r="64130" ht="18.75" customHeight="1" thickBot="1"/>
    <row r="64132" ht="18.75" customHeight="1" thickBot="1"/>
    <row r="64134" ht="18.75" customHeight="1" thickBot="1"/>
    <row r="64136" ht="18.75" customHeight="1" thickBot="1"/>
    <row r="64138" ht="18.75" customHeight="1" thickBot="1"/>
    <row r="64140" ht="18.75" customHeight="1" thickBot="1"/>
    <row r="64142" ht="18.75" customHeight="1" thickBot="1"/>
    <row r="64144" ht="18.75" customHeight="1" thickBot="1"/>
    <row r="64146" ht="18.75" customHeight="1" thickBot="1"/>
    <row r="64148" ht="18.75" customHeight="1" thickBot="1"/>
    <row r="64150" ht="18.75" customHeight="1" thickBot="1"/>
    <row r="64152" ht="18.75" customHeight="1" thickBot="1"/>
    <row r="64154" ht="18.75" customHeight="1" thickBot="1"/>
    <row r="64156" ht="18.75" customHeight="1" thickBot="1"/>
    <row r="64158" ht="18.75" customHeight="1" thickBot="1"/>
    <row r="64160" ht="18.75" customHeight="1" thickBot="1"/>
    <row r="64162" ht="18.75" customHeight="1" thickBot="1"/>
    <row r="64164" ht="18.75" customHeight="1" thickBot="1"/>
    <row r="64166" ht="18.75" customHeight="1" thickBot="1"/>
    <row r="64168" ht="18.75" customHeight="1" thickBot="1"/>
    <row r="64170" ht="18.75" customHeight="1" thickBot="1"/>
    <row r="64172" ht="18.75" customHeight="1" thickBot="1"/>
    <row r="64174" ht="18.75" customHeight="1" thickBot="1"/>
    <row r="64176" ht="18.75" customHeight="1" thickBot="1"/>
    <row r="64178" ht="18.75" customHeight="1" thickBot="1"/>
    <row r="64180" ht="18.75" customHeight="1" thickBot="1"/>
    <row r="64182" ht="18.75" customHeight="1" thickBot="1"/>
    <row r="64184" ht="18.75" customHeight="1" thickBot="1"/>
    <row r="64186" ht="18.75" customHeight="1" thickBot="1"/>
    <row r="64188" ht="18.75" customHeight="1" thickBot="1"/>
    <row r="64190" ht="18.75" customHeight="1" thickBot="1"/>
    <row r="64192" ht="18.75" customHeight="1" thickBot="1"/>
    <row r="64194" ht="18.75" customHeight="1" thickBot="1"/>
    <row r="64196" ht="18.75" customHeight="1" thickBot="1"/>
    <row r="64198" ht="18.75" customHeight="1" thickBot="1"/>
    <row r="64200" ht="18.75" customHeight="1" thickBot="1"/>
    <row r="64202" ht="18.75" customHeight="1" thickBot="1"/>
    <row r="64204" ht="18.75" customHeight="1" thickBot="1"/>
    <row r="64206" ht="18.75" customHeight="1" thickBot="1"/>
    <row r="64208" ht="18.75" customHeight="1" thickBot="1"/>
    <row r="64210" ht="18.75" customHeight="1" thickBot="1"/>
    <row r="64212" ht="18.75" customHeight="1" thickBot="1"/>
    <row r="64214" ht="18.75" customHeight="1" thickBot="1"/>
    <row r="64216" ht="18.75" customHeight="1" thickBot="1"/>
    <row r="64218" ht="18.75" customHeight="1" thickBot="1"/>
    <row r="64220" ht="18.75" customHeight="1" thickBot="1"/>
    <row r="64222" ht="18.75" customHeight="1" thickBot="1"/>
    <row r="64224" ht="18.75" customHeight="1" thickBot="1"/>
    <row r="64226" ht="18.75" customHeight="1" thickBot="1"/>
    <row r="64228" ht="18.75" customHeight="1" thickBot="1"/>
    <row r="64230" ht="18.75" customHeight="1" thickBot="1"/>
    <row r="64232" ht="18.75" customHeight="1" thickBot="1"/>
    <row r="64234" ht="18.75" customHeight="1" thickBot="1"/>
    <row r="64236" ht="18.75" customHeight="1" thickBot="1"/>
    <row r="64238" ht="18.75" customHeight="1" thickBot="1"/>
    <row r="64240" ht="18.75" customHeight="1" thickBot="1"/>
    <row r="64242" ht="18.75" customHeight="1" thickBot="1"/>
    <row r="64244" ht="18.75" customHeight="1" thickBot="1"/>
    <row r="64246" ht="18.75" customHeight="1" thickBot="1"/>
    <row r="64248" ht="18.75" customHeight="1" thickBot="1"/>
    <row r="64250" ht="18.75" customHeight="1" thickBot="1"/>
    <row r="64252" ht="18.75" customHeight="1" thickBot="1"/>
    <row r="64254" ht="18.75" customHeight="1" thickBot="1"/>
    <row r="64256" ht="18.75" customHeight="1" thickBot="1"/>
    <row r="64258" ht="18.75" customHeight="1" thickBot="1"/>
    <row r="64260" ht="18.75" customHeight="1" thickBot="1"/>
    <row r="64262" ht="18.75" customHeight="1" thickBot="1"/>
    <row r="64264" ht="18.75" customHeight="1" thickBot="1"/>
    <row r="64266" ht="18.75" customHeight="1" thickBot="1"/>
    <row r="64268" ht="18.75" customHeight="1" thickBot="1"/>
    <row r="64270" ht="18.75" customHeight="1" thickBot="1"/>
    <row r="64272" ht="18.75" customHeight="1" thickBot="1"/>
    <row r="64274" ht="18.75" customHeight="1" thickBot="1"/>
    <row r="64276" ht="18.75" customHeight="1" thickBot="1"/>
    <row r="64278" ht="18.75" customHeight="1" thickBot="1"/>
    <row r="64280" ht="18.75" customHeight="1" thickBot="1"/>
    <row r="64282" ht="18.75" customHeight="1" thickBot="1"/>
    <row r="64284" ht="18.75" customHeight="1" thickBot="1"/>
    <row r="64286" ht="18.75" customHeight="1" thickBot="1"/>
    <row r="64288" ht="18.75" customHeight="1" thickBot="1"/>
    <row r="64290" ht="18.75" customHeight="1" thickBot="1"/>
    <row r="64292" ht="18.75" customHeight="1" thickBot="1"/>
    <row r="64294" ht="18.75" customHeight="1" thickBot="1"/>
    <row r="64296" ht="18.75" customHeight="1" thickBot="1"/>
    <row r="64298" ht="18.75" customHeight="1" thickBot="1"/>
    <row r="64300" ht="18.75" customHeight="1" thickBot="1"/>
    <row r="64302" ht="18.75" customHeight="1" thickBot="1"/>
    <row r="64304" ht="18.75" customHeight="1" thickBot="1"/>
    <row r="64306" ht="18.75" customHeight="1" thickBot="1"/>
    <row r="64308" ht="18.75" customHeight="1" thickBot="1"/>
    <row r="64310" ht="18.75" customHeight="1" thickBot="1"/>
    <row r="64312" ht="18.75" customHeight="1" thickBot="1"/>
    <row r="64314" ht="18.75" customHeight="1" thickBot="1"/>
    <row r="64316" ht="18.75" customHeight="1" thickBot="1"/>
    <row r="64318" ht="18.75" customHeight="1" thickBot="1"/>
    <row r="64320" ht="18.75" customHeight="1" thickBot="1"/>
    <row r="64322" ht="18.75" customHeight="1" thickBot="1"/>
    <row r="64324" ht="18.75" customHeight="1" thickBot="1"/>
    <row r="64326" ht="18.75" customHeight="1" thickBot="1"/>
    <row r="64328" ht="18.75" customHeight="1" thickBot="1"/>
    <row r="64330" ht="18.75" customHeight="1" thickBot="1"/>
    <row r="64332" ht="18.75" customHeight="1" thickBot="1"/>
    <row r="64334" ht="18.75" customHeight="1" thickBot="1"/>
    <row r="64336" ht="18.75" customHeight="1" thickBot="1"/>
    <row r="64338" ht="18.75" customHeight="1" thickBot="1"/>
    <row r="64340" ht="18.75" customHeight="1" thickBot="1"/>
    <row r="64342" ht="18.75" customHeight="1" thickBot="1"/>
    <row r="64344" ht="18.75" customHeight="1" thickBot="1"/>
    <row r="64346" ht="18.75" customHeight="1" thickBot="1"/>
    <row r="64348" ht="18.75" customHeight="1" thickBot="1"/>
    <row r="64350" ht="18.75" customHeight="1" thickBot="1"/>
    <row r="64352" ht="18.75" customHeight="1" thickBot="1"/>
    <row r="64354" ht="18.75" customHeight="1" thickBot="1"/>
    <row r="64356" ht="18.75" customHeight="1" thickBot="1"/>
    <row r="64358" ht="18.75" customHeight="1" thickBot="1"/>
    <row r="64360" ht="18.75" customHeight="1" thickBot="1"/>
    <row r="64362" ht="18.75" customHeight="1" thickBot="1"/>
    <row r="64364" ht="18.75" customHeight="1" thickBot="1"/>
    <row r="64366" ht="18.75" customHeight="1" thickBot="1"/>
    <row r="64368" ht="18.75" customHeight="1" thickBot="1"/>
    <row r="64370" ht="18.75" customHeight="1" thickBot="1"/>
    <row r="64372" ht="18.75" customHeight="1" thickBot="1"/>
    <row r="64374" ht="18.75" customHeight="1" thickBot="1"/>
    <row r="64376" ht="18.75" customHeight="1" thickBot="1"/>
    <row r="64378" ht="18.75" customHeight="1" thickBot="1"/>
    <row r="64380" ht="18.75" customHeight="1" thickBot="1"/>
    <row r="64382" ht="18.75" customHeight="1" thickBot="1"/>
    <row r="64384" ht="18.75" customHeight="1" thickBot="1"/>
    <row r="64386" ht="18.75" customHeight="1" thickBot="1"/>
    <row r="64388" ht="18.75" customHeight="1" thickBot="1"/>
    <row r="64390" ht="18.75" customHeight="1" thickBot="1"/>
    <row r="64392" ht="18.75" customHeight="1" thickBot="1"/>
    <row r="64394" ht="18.75" customHeight="1" thickBot="1"/>
    <row r="64396" ht="18.75" customHeight="1" thickBot="1"/>
    <row r="64398" ht="18.75" customHeight="1" thickBot="1"/>
    <row r="64400" ht="18.75" customHeight="1" thickBot="1"/>
    <row r="64402" ht="18.75" customHeight="1" thickBot="1"/>
    <row r="64404" ht="18.75" customHeight="1" thickBot="1"/>
    <row r="64406" ht="18.75" customHeight="1" thickBot="1"/>
    <row r="64408" ht="18.75" customHeight="1" thickBot="1"/>
    <row r="64410" ht="18.75" customHeight="1" thickBot="1"/>
    <row r="64412" ht="18.75" customHeight="1" thickBot="1"/>
    <row r="64414" ht="18.75" customHeight="1" thickBot="1"/>
    <row r="64416" ht="18.75" customHeight="1" thickBot="1"/>
    <row r="64418" ht="18.75" customHeight="1" thickBot="1"/>
    <row r="64420" ht="18.75" customHeight="1" thickBot="1"/>
    <row r="64422" ht="18.75" customHeight="1" thickBot="1"/>
    <row r="64424" ht="18.75" customHeight="1" thickBot="1"/>
    <row r="64426" ht="18.75" customHeight="1" thickBot="1"/>
    <row r="64428" ht="18.75" customHeight="1" thickBot="1"/>
    <row r="64430" ht="18.75" customHeight="1" thickBot="1"/>
    <row r="64432" ht="18.75" customHeight="1" thickBot="1"/>
    <row r="64434" ht="18.75" customHeight="1" thickBot="1"/>
    <row r="64436" ht="18.75" customHeight="1" thickBot="1"/>
    <row r="64438" ht="18.75" customHeight="1" thickBot="1"/>
    <row r="64440" ht="18.75" customHeight="1" thickBot="1"/>
    <row r="64442" ht="18.75" customHeight="1" thickBot="1"/>
    <row r="64444" ht="18.75" customHeight="1" thickBot="1"/>
    <row r="64446" ht="18.75" customHeight="1" thickBot="1"/>
    <row r="64448" ht="18.75" customHeight="1" thickBot="1"/>
    <row r="64450" ht="18.75" customHeight="1" thickBot="1"/>
    <row r="64452" ht="18.75" customHeight="1" thickBot="1"/>
    <row r="64454" ht="18.75" customHeight="1" thickBot="1"/>
    <row r="64456" ht="18.75" customHeight="1" thickBot="1"/>
    <row r="64458" ht="18.75" customHeight="1" thickBot="1"/>
    <row r="64460" ht="18.75" customHeight="1" thickBot="1"/>
    <row r="64462" ht="18.75" customHeight="1" thickBot="1"/>
    <row r="64464" ht="18.75" customHeight="1" thickBot="1"/>
    <row r="64466" ht="18.75" customHeight="1" thickBot="1"/>
    <row r="64468" ht="18.75" customHeight="1" thickBot="1"/>
    <row r="64470" ht="18.75" customHeight="1" thickBot="1"/>
    <row r="64472" ht="18.75" customHeight="1" thickBot="1"/>
    <row r="64474" ht="18.75" customHeight="1" thickBot="1"/>
    <row r="64476" ht="18.75" customHeight="1" thickBot="1"/>
    <row r="64478" ht="18.75" customHeight="1" thickBot="1"/>
    <row r="64480" ht="18.75" customHeight="1" thickBot="1"/>
    <row r="64482" ht="18.75" customHeight="1" thickBot="1"/>
    <row r="64484" ht="18.75" customHeight="1" thickBot="1"/>
    <row r="64486" ht="18.75" customHeight="1" thickBot="1"/>
    <row r="64488" ht="18.75" customHeight="1" thickBot="1"/>
    <row r="64490" ht="18.75" customHeight="1" thickBot="1"/>
    <row r="64492" ht="18.75" customHeight="1" thickBot="1"/>
    <row r="64494" ht="18.75" customHeight="1" thickBot="1"/>
    <row r="64496" ht="18.75" customHeight="1" thickBot="1"/>
    <row r="64498" ht="18.75" customHeight="1" thickBot="1"/>
    <row r="64500" ht="18.75" customHeight="1" thickBot="1"/>
    <row r="64502" ht="18.75" customHeight="1" thickBot="1"/>
    <row r="64504" ht="18.75" customHeight="1" thickBot="1"/>
    <row r="64506" ht="18.75" customHeight="1" thickBot="1"/>
    <row r="64508" ht="18.75" customHeight="1" thickBot="1"/>
    <row r="64510" ht="18.75" customHeight="1" thickBot="1"/>
    <row r="64512" ht="18.75" customHeight="1" thickBot="1"/>
    <row r="64514" ht="18.75" customHeight="1" thickBot="1"/>
    <row r="64516" ht="18.75" customHeight="1" thickBot="1"/>
    <row r="64518" ht="18.75" customHeight="1" thickBot="1"/>
    <row r="64520" ht="18.75" customHeight="1" thickBot="1"/>
    <row r="64522" ht="18.75" customHeight="1" thickBot="1"/>
    <row r="64524" ht="18.75" customHeight="1" thickBot="1"/>
    <row r="64526" ht="18.75" customHeight="1" thickBot="1"/>
    <row r="64528" ht="18.75" customHeight="1" thickBot="1"/>
    <row r="64530" ht="18.75" customHeight="1" thickBot="1"/>
    <row r="64532" ht="18.75" customHeight="1" thickBot="1"/>
    <row r="64534" ht="18.75" customHeight="1" thickBot="1"/>
    <row r="64536" ht="18.75" customHeight="1" thickBot="1"/>
    <row r="64538" ht="18.75" customHeight="1" thickBot="1"/>
    <row r="64540" ht="18.75" customHeight="1" thickBot="1"/>
    <row r="64542" ht="18.75" customHeight="1" thickBot="1"/>
    <row r="64544" ht="18.75" customHeight="1" thickBot="1"/>
    <row r="64546" ht="18.75" customHeight="1" thickBot="1"/>
    <row r="64548" ht="18.75" customHeight="1" thickBot="1"/>
    <row r="64550" ht="18.75" customHeight="1" thickBot="1"/>
    <row r="64552" ht="18.75" customHeight="1" thickBot="1"/>
    <row r="64554" ht="18.75" customHeight="1" thickBot="1"/>
    <row r="64556" ht="18.75" customHeight="1" thickBot="1"/>
    <row r="64558" ht="18.75" customHeight="1" thickBot="1"/>
    <row r="64560" ht="18.75" customHeight="1" thickBot="1"/>
    <row r="64562" ht="18.75" customHeight="1" thickBot="1"/>
    <row r="64564" ht="18.75" customHeight="1" thickBot="1"/>
    <row r="64566" ht="18.75" customHeight="1" thickBot="1"/>
    <row r="64568" ht="18.75" customHeight="1" thickBot="1"/>
    <row r="64570" ht="18.75" customHeight="1" thickBot="1"/>
    <row r="64572" ht="18.75" customHeight="1" thickBot="1"/>
    <row r="64574" ht="18.75" customHeight="1" thickBot="1"/>
    <row r="64576" ht="18.75" customHeight="1" thickBot="1"/>
    <row r="64578" ht="18.75" customHeight="1" thickBot="1"/>
    <row r="64580" ht="18.75" customHeight="1" thickBot="1"/>
    <row r="64582" ht="18.75" customHeight="1" thickBot="1"/>
    <row r="64584" ht="18.75" customHeight="1" thickBot="1"/>
    <row r="64586" ht="18.75" customHeight="1" thickBot="1"/>
    <row r="64588" ht="18.75" customHeight="1" thickBot="1"/>
    <row r="64590" ht="18.75" customHeight="1" thickBot="1"/>
    <row r="64592" ht="18.75" customHeight="1" thickBot="1"/>
    <row r="64594" ht="18.75" customHeight="1" thickBot="1"/>
    <row r="64596" ht="18.75" customHeight="1" thickBot="1"/>
    <row r="64598" ht="18.75" customHeight="1" thickBot="1"/>
    <row r="64600" ht="18.75" customHeight="1" thickBot="1"/>
    <row r="64602" ht="18.75" customHeight="1" thickBot="1"/>
    <row r="64604" ht="18.75" customHeight="1" thickBot="1"/>
    <row r="64606" ht="18.75" customHeight="1" thickBot="1"/>
    <row r="64608" ht="18.75" customHeight="1" thickBot="1"/>
    <row r="64610" ht="18.75" customHeight="1" thickBot="1"/>
    <row r="64612" ht="18.75" customHeight="1" thickBot="1"/>
    <row r="64614" ht="18.75" customHeight="1" thickBot="1"/>
    <row r="64616" ht="18.75" customHeight="1" thickBot="1"/>
    <row r="64618" ht="18.75" customHeight="1" thickBot="1"/>
    <row r="64620" ht="18.75" customHeight="1" thickBot="1"/>
    <row r="64622" ht="18.75" customHeight="1" thickBot="1"/>
    <row r="64624" ht="18.75" customHeight="1" thickBot="1"/>
    <row r="64626" ht="18.75" customHeight="1" thickBot="1"/>
    <row r="64628" ht="18.75" customHeight="1" thickBot="1"/>
    <row r="64630" ht="18.75" customHeight="1" thickBot="1"/>
    <row r="64632" ht="18.75" customHeight="1" thickBot="1"/>
    <row r="64634" ht="18.75" customHeight="1" thickBot="1"/>
    <row r="64636" ht="18.75" customHeight="1" thickBot="1"/>
    <row r="64638" ht="18.75" customHeight="1" thickBot="1"/>
    <row r="64640" ht="18.75" customHeight="1" thickBot="1"/>
    <row r="64642" ht="18.75" customHeight="1" thickBot="1"/>
    <row r="64644" ht="18.75" customHeight="1" thickBot="1"/>
    <row r="64646" ht="18.75" customHeight="1" thickBot="1"/>
    <row r="64648" ht="18.75" customHeight="1" thickBot="1"/>
    <row r="64650" ht="18.75" customHeight="1" thickBot="1"/>
    <row r="64652" ht="18.75" customHeight="1" thickBot="1"/>
    <row r="64654" ht="18.75" customHeight="1" thickBot="1"/>
    <row r="64656" ht="18.75" customHeight="1" thickBot="1"/>
    <row r="64658" ht="18.75" customHeight="1" thickBot="1"/>
    <row r="64660" ht="18.75" customHeight="1" thickBot="1"/>
    <row r="64662" ht="18.75" customHeight="1" thickBot="1"/>
    <row r="64664" ht="18.75" customHeight="1" thickBot="1"/>
    <row r="64666" ht="18.75" customHeight="1" thickBot="1"/>
    <row r="64668" ht="18.75" customHeight="1" thickBot="1"/>
    <row r="64670" ht="18.75" customHeight="1" thickBot="1"/>
    <row r="64672" ht="18.75" customHeight="1" thickBot="1"/>
    <row r="64674" ht="18.75" customHeight="1" thickBot="1"/>
    <row r="64676" ht="18.75" customHeight="1" thickBot="1"/>
    <row r="64678" ht="18.75" customHeight="1" thickBot="1"/>
    <row r="64680" ht="18.75" customHeight="1" thickBot="1"/>
    <row r="64682" ht="18.75" customHeight="1" thickBot="1"/>
    <row r="64684" ht="18.75" customHeight="1" thickBot="1"/>
    <row r="64686" ht="18.75" customHeight="1" thickBot="1"/>
    <row r="64688" ht="18.75" customHeight="1" thickBot="1"/>
    <row r="64690" ht="18.75" customHeight="1" thickBot="1"/>
    <row r="64692" ht="18.75" customHeight="1" thickBot="1"/>
    <row r="64694" ht="18.75" customHeight="1" thickBot="1"/>
    <row r="64696" ht="18.75" customHeight="1" thickBot="1"/>
    <row r="64698" ht="18.75" customHeight="1" thickBot="1"/>
    <row r="64700" ht="18.75" customHeight="1" thickBot="1"/>
    <row r="64702" ht="18.75" customHeight="1" thickBot="1"/>
    <row r="64704" ht="18.75" customHeight="1" thickBot="1"/>
    <row r="64706" ht="18.75" customHeight="1" thickBot="1"/>
    <row r="64708" ht="18.75" customHeight="1" thickBot="1"/>
    <row r="64710" ht="18.75" customHeight="1" thickBot="1"/>
    <row r="64712" ht="18.75" customHeight="1" thickBot="1"/>
    <row r="64714" ht="18.75" customHeight="1" thickBot="1"/>
    <row r="64716" ht="18.75" customHeight="1" thickBot="1"/>
    <row r="64718" ht="18.75" customHeight="1" thickBot="1"/>
    <row r="64720" ht="18.75" customHeight="1" thickBot="1"/>
    <row r="64722" ht="18.75" customHeight="1" thickBot="1"/>
    <row r="64724" ht="18.75" customHeight="1" thickBot="1"/>
    <row r="64726" ht="18.75" customHeight="1" thickBot="1"/>
    <row r="64728" ht="18.75" customHeight="1" thickBot="1"/>
    <row r="64730" ht="18.75" customHeight="1" thickBot="1"/>
    <row r="64732" ht="18.75" customHeight="1" thickBot="1"/>
    <row r="64734" ht="18.75" customHeight="1" thickBot="1"/>
    <row r="64736" ht="18.75" customHeight="1" thickBot="1"/>
    <row r="64738" ht="18.75" customHeight="1" thickBot="1"/>
    <row r="64740" ht="18.75" customHeight="1" thickBot="1"/>
    <row r="64742" ht="18.75" customHeight="1" thickBot="1"/>
    <row r="64744" ht="18.75" customHeight="1" thickBot="1"/>
    <row r="64746" ht="18.75" customHeight="1" thickBot="1"/>
    <row r="64748" ht="18.75" customHeight="1" thickBot="1"/>
    <row r="64750" ht="18.75" customHeight="1" thickBot="1"/>
    <row r="64752" ht="18.75" customHeight="1" thickBot="1"/>
    <row r="64754" ht="18.75" customHeight="1" thickBot="1"/>
    <row r="64756" ht="18.75" customHeight="1" thickBot="1"/>
    <row r="64758" ht="18.75" customHeight="1" thickBot="1"/>
    <row r="64760" ht="18.75" customHeight="1" thickBot="1"/>
    <row r="64762" ht="18.75" customHeight="1" thickBot="1"/>
    <row r="64764" ht="18.75" customHeight="1" thickBot="1"/>
    <row r="64766" ht="18.75" customHeight="1" thickBot="1"/>
    <row r="64768" ht="18.75" customHeight="1" thickBot="1"/>
    <row r="64770" ht="18.75" customHeight="1" thickBot="1"/>
    <row r="64772" ht="18.75" customHeight="1" thickBot="1"/>
    <row r="64774" ht="18.75" customHeight="1" thickBot="1"/>
    <row r="64776" ht="18.75" customHeight="1" thickBot="1"/>
    <row r="64778" ht="18.75" customHeight="1" thickBot="1"/>
    <row r="64780" ht="18.75" customHeight="1" thickBot="1"/>
    <row r="64782" ht="18.75" customHeight="1" thickBot="1"/>
    <row r="64784" ht="18.75" customHeight="1" thickBot="1"/>
    <row r="64786" ht="18.75" customHeight="1" thickBot="1"/>
    <row r="64788" ht="18.75" customHeight="1" thickBot="1"/>
    <row r="64790" ht="18.75" customHeight="1" thickBot="1"/>
    <row r="64792" ht="18.75" customHeight="1" thickBot="1"/>
    <row r="64794" ht="18.75" customHeight="1" thickBot="1"/>
    <row r="64796" ht="18.75" customHeight="1" thickBot="1"/>
    <row r="64798" ht="18.75" customHeight="1" thickBot="1"/>
    <row r="64800" ht="18.75" customHeight="1" thickBot="1"/>
    <row r="64802" ht="18.75" customHeight="1" thickBot="1"/>
    <row r="64804" ht="18.75" customHeight="1" thickBot="1"/>
    <row r="64806" ht="18.75" customHeight="1" thickBot="1"/>
    <row r="64808" ht="18.75" customHeight="1" thickBot="1"/>
    <row r="64810" ht="18.75" customHeight="1" thickBot="1"/>
    <row r="64812" ht="18.75" customHeight="1" thickBot="1"/>
    <row r="64814" ht="18.75" customHeight="1" thickBot="1"/>
    <row r="64816" ht="18.75" customHeight="1" thickBot="1"/>
    <row r="64818" ht="18.75" customHeight="1" thickBot="1"/>
    <row r="64820" ht="18.75" customHeight="1" thickBot="1"/>
    <row r="64822" ht="18.75" customHeight="1" thickBot="1"/>
    <row r="64824" ht="18.75" customHeight="1" thickBot="1"/>
    <row r="64826" ht="18.75" customHeight="1" thickBot="1"/>
    <row r="64828" ht="18.75" customHeight="1" thickBot="1"/>
    <row r="64830" ht="18.75" customHeight="1" thickBot="1"/>
    <row r="64832" ht="18.75" customHeight="1" thickBot="1"/>
    <row r="64834" ht="18.75" customHeight="1" thickBot="1"/>
    <row r="64836" ht="18.75" customHeight="1" thickBot="1"/>
    <row r="64838" ht="18.75" customHeight="1" thickBot="1"/>
    <row r="64840" ht="18.75" customHeight="1" thickBot="1"/>
    <row r="64842" ht="18.75" customHeight="1" thickBot="1"/>
    <row r="64844" ht="18.75" customHeight="1" thickBot="1"/>
    <row r="64846" ht="18.75" customHeight="1" thickBot="1"/>
    <row r="64848" ht="18.75" customHeight="1" thickBot="1"/>
    <row r="64850" ht="18.75" customHeight="1" thickBot="1"/>
    <row r="64852" ht="18.75" customHeight="1" thickBot="1"/>
    <row r="64854" ht="18.75" customHeight="1" thickBot="1"/>
    <row r="64856" ht="18.75" customHeight="1" thickBot="1"/>
    <row r="64858" ht="18.75" customHeight="1" thickBot="1"/>
    <row r="64860" ht="18.75" customHeight="1" thickBot="1"/>
    <row r="64862" ht="18.75" customHeight="1" thickBot="1"/>
    <row r="64864" ht="18.75" customHeight="1" thickBot="1"/>
    <row r="64866" ht="18.75" customHeight="1" thickBot="1"/>
    <row r="64868" ht="18.75" customHeight="1" thickBot="1"/>
    <row r="64870" ht="18.75" customHeight="1" thickBot="1"/>
    <row r="64872" ht="18.75" customHeight="1" thickBot="1"/>
    <row r="64874" ht="18.75" customHeight="1" thickBot="1"/>
    <row r="64876" ht="18.75" customHeight="1" thickBot="1"/>
    <row r="64878" ht="18.75" customHeight="1" thickBot="1"/>
    <row r="64880" ht="18.75" customHeight="1" thickBot="1"/>
    <row r="64882" ht="18.75" customHeight="1" thickBot="1"/>
    <row r="64884" ht="18.75" customHeight="1" thickBot="1"/>
    <row r="64886" ht="18.75" customHeight="1" thickBot="1"/>
    <row r="64888" ht="18.75" customHeight="1" thickBot="1"/>
    <row r="64890" ht="18.75" customHeight="1" thickBot="1"/>
    <row r="64892" ht="18.75" customHeight="1" thickBot="1"/>
    <row r="64894" ht="18.75" customHeight="1" thickBot="1"/>
    <row r="64896" ht="18.75" customHeight="1" thickBot="1"/>
    <row r="64898" ht="18.75" customHeight="1" thickBot="1"/>
    <row r="64900" ht="18.75" customHeight="1" thickBot="1"/>
    <row r="64902" ht="18.75" customHeight="1" thickBot="1"/>
    <row r="64904" ht="18.75" customHeight="1" thickBot="1"/>
    <row r="64906" ht="18.75" customHeight="1" thickBot="1"/>
    <row r="64908" ht="18.75" customHeight="1" thickBot="1"/>
    <row r="64910" ht="18.75" customHeight="1" thickBot="1"/>
    <row r="64912" ht="18.75" customHeight="1" thickBot="1"/>
    <row r="64914" ht="18.75" customHeight="1" thickBot="1"/>
    <row r="64916" ht="18.75" customHeight="1" thickBot="1"/>
    <row r="64918" ht="18.75" customHeight="1" thickBot="1"/>
    <row r="64920" ht="18.75" customHeight="1" thickBot="1"/>
    <row r="64922" ht="18.75" customHeight="1" thickBot="1"/>
    <row r="64924" ht="18.75" customHeight="1" thickBot="1"/>
    <row r="64926" ht="18.75" customHeight="1" thickBot="1"/>
    <row r="64928" ht="18.75" customHeight="1" thickBot="1"/>
    <row r="64930" ht="18.75" customHeight="1" thickBot="1"/>
    <row r="64932" ht="18.75" customHeight="1" thickBot="1"/>
    <row r="64934" ht="18.75" customHeight="1" thickBot="1"/>
    <row r="64936" ht="18.75" customHeight="1" thickBot="1"/>
    <row r="64938" ht="18.75" customHeight="1" thickBot="1"/>
    <row r="64940" ht="18.75" customHeight="1" thickBot="1"/>
    <row r="64942" ht="18.75" customHeight="1" thickBot="1"/>
    <row r="64944" ht="18.75" customHeight="1" thickBot="1"/>
    <row r="64946" ht="18.75" customHeight="1" thickBot="1"/>
    <row r="64948" ht="18.75" customHeight="1" thickBot="1"/>
    <row r="64950" ht="18.75" customHeight="1" thickBot="1"/>
    <row r="64952" ht="18.75" customHeight="1" thickBot="1"/>
    <row r="64954" ht="18.75" customHeight="1" thickBot="1"/>
    <row r="64956" ht="18.75" customHeight="1" thickBot="1"/>
    <row r="64958" ht="18.75" customHeight="1" thickBot="1"/>
    <row r="64960" ht="18.75" customHeight="1" thickBot="1"/>
    <row r="64962" ht="18.75" customHeight="1" thickBot="1"/>
    <row r="64964" ht="18.75" customHeight="1" thickBot="1"/>
    <row r="64966" ht="18.75" customHeight="1" thickBot="1"/>
    <row r="64968" ht="18.75" customHeight="1" thickBot="1"/>
    <row r="64970" ht="18.75" customHeight="1" thickBot="1"/>
    <row r="64972" ht="18.75" customHeight="1" thickBot="1"/>
    <row r="64974" ht="18.75" customHeight="1" thickBot="1"/>
    <row r="64976" ht="18.75" customHeight="1" thickBot="1"/>
    <row r="64978" ht="18.75" customHeight="1" thickBot="1"/>
    <row r="64980" ht="18.75" customHeight="1" thickBot="1"/>
    <row r="64982" ht="18.75" customHeight="1" thickBot="1"/>
    <row r="64984" ht="18.75" customHeight="1" thickBot="1"/>
    <row r="64986" ht="18.75" customHeight="1" thickBot="1"/>
    <row r="64988" ht="18.75" customHeight="1" thickBot="1"/>
    <row r="64990" ht="18.75" customHeight="1" thickBot="1"/>
    <row r="64992" ht="18.75" customHeight="1" thickBot="1"/>
    <row r="64994" ht="18.75" customHeight="1" thickBot="1"/>
    <row r="64996" ht="18.75" customHeight="1" thickBot="1"/>
    <row r="64998" ht="18.75" customHeight="1" thickBot="1"/>
    <row r="65000" ht="18.75" customHeight="1" thickBot="1"/>
    <row r="65002" ht="18.75" customHeight="1" thickBot="1"/>
    <row r="65004" ht="18.75" customHeight="1" thickBot="1"/>
    <row r="65006" ht="18.75" customHeight="1" thickBot="1"/>
    <row r="65008" ht="18.75" customHeight="1" thickBot="1"/>
    <row r="65010" ht="18.75" customHeight="1" thickBot="1"/>
    <row r="65012" ht="18.75" customHeight="1" thickBot="1"/>
    <row r="65014" ht="18.75" customHeight="1" thickBot="1"/>
    <row r="65016" ht="18.75" customHeight="1" thickBot="1"/>
    <row r="65018" ht="18.75" customHeight="1" thickBot="1"/>
    <row r="65020" ht="18.75" customHeight="1" thickBot="1"/>
    <row r="65022" ht="18.75" customHeight="1" thickBot="1"/>
    <row r="65024" ht="18.75" customHeight="1" thickBot="1"/>
    <row r="65026" ht="18.75" customHeight="1" thickBot="1"/>
    <row r="65028" ht="18.75" customHeight="1" thickBot="1"/>
    <row r="65030" ht="18.75" customHeight="1" thickBot="1"/>
    <row r="65032" ht="18.75" customHeight="1" thickBot="1"/>
    <row r="65034" ht="18.75" customHeight="1" thickBot="1"/>
    <row r="65036" ht="18.75" customHeight="1" thickBot="1"/>
    <row r="65038" ht="18.75" customHeight="1" thickBot="1"/>
    <row r="65040" ht="18.75" customHeight="1" thickBot="1"/>
    <row r="65042" ht="18.75" customHeight="1" thickBot="1"/>
    <row r="65044" ht="18.75" customHeight="1" thickBot="1"/>
    <row r="65046" ht="18.75" customHeight="1" thickBot="1"/>
    <row r="65048" ht="18.75" customHeight="1" thickBot="1"/>
    <row r="65050" ht="18.75" customHeight="1" thickBot="1"/>
    <row r="65052" ht="18.75" customHeight="1" thickBot="1"/>
    <row r="65054" ht="18.75" customHeight="1" thickBot="1"/>
    <row r="65056" ht="18.75" customHeight="1" thickBot="1"/>
    <row r="65058" ht="18.75" customHeight="1" thickBot="1"/>
    <row r="65060" ht="18.75" customHeight="1" thickBot="1"/>
    <row r="65062" ht="18.75" customHeight="1" thickBot="1"/>
    <row r="65064" ht="18.75" customHeight="1" thickBot="1"/>
    <row r="65066" ht="18.75" customHeight="1" thickBot="1"/>
    <row r="65068" ht="18.75" customHeight="1" thickBot="1"/>
    <row r="65070" ht="18.75" customHeight="1" thickBot="1"/>
    <row r="65072" ht="18.75" customHeight="1" thickBot="1"/>
    <row r="65074" ht="18.75" customHeight="1" thickBot="1"/>
    <row r="65076" ht="18.75" customHeight="1" thickBot="1"/>
    <row r="65078" ht="18.75" customHeight="1" thickBot="1"/>
    <row r="65080" ht="18.75" customHeight="1" thickBot="1"/>
    <row r="65082" ht="18.75" customHeight="1" thickBot="1"/>
    <row r="65084" ht="18.75" customHeight="1" thickBot="1"/>
    <row r="65086" ht="18.75" customHeight="1" thickBot="1"/>
    <row r="65088" ht="18.75" customHeight="1" thickBot="1"/>
    <row r="65090" ht="18.75" customHeight="1" thickBot="1"/>
    <row r="65092" ht="18.75" customHeight="1" thickBot="1"/>
    <row r="65094" ht="18.75" customHeight="1" thickBot="1"/>
    <row r="65096" ht="18.75" customHeight="1" thickBot="1"/>
    <row r="65098" ht="18.75" customHeight="1" thickBot="1"/>
    <row r="65100" ht="18.75" customHeight="1" thickBot="1"/>
    <row r="65102" ht="18.75" customHeight="1" thickBot="1"/>
    <row r="65104" ht="18.75" customHeight="1" thickBot="1"/>
    <row r="65106" ht="18.75" customHeight="1" thickBot="1"/>
    <row r="65108" ht="18.75" customHeight="1" thickBot="1"/>
    <row r="65110" ht="18.75" customHeight="1" thickBot="1"/>
    <row r="65112" ht="18.75" customHeight="1" thickBot="1"/>
    <row r="65114" ht="18.75" customHeight="1" thickBot="1"/>
    <row r="65116" ht="18.75" customHeight="1" thickBot="1"/>
    <row r="65118" ht="18.75" customHeight="1" thickBot="1"/>
    <row r="65120" ht="18.75" customHeight="1" thickBot="1"/>
    <row r="65122" ht="18.75" customHeight="1" thickBot="1"/>
    <row r="65124" ht="18.75" customHeight="1" thickBot="1"/>
    <row r="65126" ht="18.75" customHeight="1" thickBot="1"/>
    <row r="65128" ht="18.75" customHeight="1" thickBot="1"/>
    <row r="65130" ht="18.75" customHeight="1" thickBot="1"/>
    <row r="65132" ht="18.75" customHeight="1" thickBot="1"/>
    <row r="65134" ht="18.75" customHeight="1" thickBot="1"/>
    <row r="65136" ht="18.75" customHeight="1" thickBot="1"/>
    <row r="65138" ht="18.75" customHeight="1" thickBot="1"/>
    <row r="65140" ht="18.75" customHeight="1" thickBot="1"/>
    <row r="65142" ht="18.75" customHeight="1" thickBot="1"/>
    <row r="65144" ht="18.75" customHeight="1" thickBot="1"/>
    <row r="65146" ht="18.75" customHeight="1" thickBot="1"/>
    <row r="65148" ht="18.75" customHeight="1" thickBot="1"/>
    <row r="65150" ht="18.75" customHeight="1" thickBot="1"/>
    <row r="65152" ht="18.75" customHeight="1" thickBot="1"/>
    <row r="65154" ht="18.75" customHeight="1" thickBot="1"/>
    <row r="65156" ht="18.75" customHeight="1" thickBot="1"/>
    <row r="65158" ht="18.75" customHeight="1" thickBot="1"/>
    <row r="65160" ht="18.75" customHeight="1" thickBot="1"/>
    <row r="65162" ht="18.75" customHeight="1" thickBot="1"/>
    <row r="65164" ht="18.75" customHeight="1" thickBot="1"/>
    <row r="65166" ht="18.75" customHeight="1" thickBot="1"/>
    <row r="65168" ht="18.75" customHeight="1" thickBot="1"/>
    <row r="65170" ht="18.75" customHeight="1" thickBot="1"/>
    <row r="65172" ht="18.75" customHeight="1" thickBot="1"/>
    <row r="65174" ht="18.75" customHeight="1" thickBot="1"/>
    <row r="65176" ht="18.75" customHeight="1" thickBot="1"/>
    <row r="65178" ht="18.75" customHeight="1" thickBot="1"/>
    <row r="65180" ht="18.75" customHeight="1" thickBot="1"/>
    <row r="65182" ht="18.75" customHeight="1" thickBot="1"/>
    <row r="65184" ht="18.75" customHeight="1" thickBot="1"/>
    <row r="65186" ht="18.75" customHeight="1" thickBot="1"/>
    <row r="65188" ht="18.75" customHeight="1" thickBot="1"/>
    <row r="65190" ht="18.75" customHeight="1" thickBot="1"/>
    <row r="65192" ht="18.75" customHeight="1" thickBot="1"/>
    <row r="65194" ht="18.75" customHeight="1" thickBot="1"/>
    <row r="65196" ht="18.75" customHeight="1" thickBot="1"/>
    <row r="65198" ht="18.75" customHeight="1" thickBot="1"/>
    <row r="65200" ht="18.75" customHeight="1" thickBot="1"/>
    <row r="65202" ht="18.75" customHeight="1" thickBot="1"/>
    <row r="65204" ht="18.75" customHeight="1" thickBot="1"/>
    <row r="65206" ht="18.75" customHeight="1" thickBot="1"/>
    <row r="65208" ht="18.75" customHeight="1" thickBot="1"/>
    <row r="65210" ht="18.75" customHeight="1" thickBot="1"/>
    <row r="65212" ht="18.75" customHeight="1" thickBot="1"/>
    <row r="65214" ht="18.75" customHeight="1" thickBot="1"/>
    <row r="65216" ht="18.75" customHeight="1" thickBot="1"/>
    <row r="65218" ht="18.75" customHeight="1" thickBot="1"/>
    <row r="65220" ht="18.75" customHeight="1" thickBot="1"/>
    <row r="65222" ht="18.75" customHeight="1" thickBot="1"/>
    <row r="65224" ht="18.75" customHeight="1" thickBot="1"/>
    <row r="65226" ht="18.75" customHeight="1" thickBot="1"/>
    <row r="65228" ht="18.75" customHeight="1" thickBot="1"/>
    <row r="65230" ht="18.75" customHeight="1" thickBot="1"/>
    <row r="65232" ht="18.75" customHeight="1" thickBot="1"/>
    <row r="65234" ht="18.75" customHeight="1" thickBot="1"/>
    <row r="65236" ht="18.75" customHeight="1" thickBot="1"/>
    <row r="65238" ht="18.75" customHeight="1" thickBot="1"/>
    <row r="65240" ht="18.75" customHeight="1" thickBot="1"/>
    <row r="65242" ht="18.75" customHeight="1" thickBot="1"/>
    <row r="65244" ht="18.75" customHeight="1" thickBot="1"/>
    <row r="65246" ht="18.75" customHeight="1" thickBot="1"/>
    <row r="65248" ht="18.75" customHeight="1" thickBot="1"/>
    <row r="65250" ht="18.75" customHeight="1" thickBot="1"/>
    <row r="65252" ht="18.75" customHeight="1" thickBot="1"/>
    <row r="65254" ht="18.75" customHeight="1" thickBot="1"/>
    <row r="65256" ht="18.75" customHeight="1" thickBot="1"/>
    <row r="65258" ht="18.75" customHeight="1" thickBot="1"/>
    <row r="65260" ht="18.75" customHeight="1" thickBot="1"/>
    <row r="65262" ht="18.75" customHeight="1" thickBot="1"/>
    <row r="65264" ht="18.75" customHeight="1" thickBot="1"/>
    <row r="65266" ht="18.75" customHeight="1" thickBot="1"/>
    <row r="65268" ht="18.75" customHeight="1" thickBot="1"/>
    <row r="65270" ht="18.75" customHeight="1" thickBot="1"/>
    <row r="65272" ht="18.75" customHeight="1" thickBot="1"/>
    <row r="65274" ht="18.75" customHeight="1" thickBot="1"/>
    <row r="65276" ht="18.75" customHeight="1" thickBot="1"/>
    <row r="65278" ht="18.75" customHeight="1" thickBot="1"/>
    <row r="65280" ht="18.75" customHeight="1" thickBot="1"/>
    <row r="65282" ht="18.75" customHeight="1" thickBot="1"/>
    <row r="65284" ht="18.75" customHeight="1" thickBot="1"/>
    <row r="65286" ht="18.75" customHeight="1" thickBot="1"/>
    <row r="65288" ht="18.75" customHeight="1" thickBot="1"/>
    <row r="65290" ht="18.75" customHeight="1" thickBot="1"/>
    <row r="65292" ht="18.75" customHeight="1" thickBot="1"/>
    <row r="65294" ht="18.75" customHeight="1" thickBot="1"/>
    <row r="65296" ht="18.75" customHeight="1" thickBot="1"/>
    <row r="65298" ht="18.75" customHeight="1" thickBot="1"/>
    <row r="65300" ht="18.75" customHeight="1" thickBot="1"/>
    <row r="65302" ht="18.75" customHeight="1" thickBot="1"/>
    <row r="65304" ht="18.75" customHeight="1" thickBot="1"/>
    <row r="65306" ht="18.75" customHeight="1" thickBot="1"/>
    <row r="65308" ht="18.75" customHeight="1" thickBot="1"/>
    <row r="65310" ht="18.75" customHeight="1" thickBot="1"/>
    <row r="65312" ht="18.75" customHeight="1" thickBot="1"/>
    <row r="65314" ht="18.75" customHeight="1" thickBot="1"/>
    <row r="65316" ht="18.75" customHeight="1" thickBot="1"/>
    <row r="65318" ht="18.75" customHeight="1" thickBot="1"/>
    <row r="65320" ht="18.75" customHeight="1" thickBot="1"/>
    <row r="65322" ht="18.75" customHeight="1" thickBot="1"/>
    <row r="65324" ht="18.75" customHeight="1" thickBot="1"/>
    <row r="65326" ht="18.75" customHeight="1" thickBot="1"/>
    <row r="65328" ht="18.75" customHeight="1" thickBot="1"/>
    <row r="65330" ht="18.75" customHeight="1" thickBot="1"/>
    <row r="65332" ht="18.75" customHeight="1" thickBot="1"/>
    <row r="65334" ht="18.75" customHeight="1" thickBot="1"/>
    <row r="65336" ht="18.75" customHeight="1" thickBot="1"/>
    <row r="65338" ht="18.75" customHeight="1" thickBot="1"/>
    <row r="65340" ht="18.75" customHeight="1" thickBot="1"/>
    <row r="65342" ht="18.75" customHeight="1" thickBot="1"/>
    <row r="65344" ht="18.75" customHeight="1" thickBot="1"/>
    <row r="65346" ht="18.75" customHeight="1" thickBot="1"/>
    <row r="65348" ht="18.75" customHeight="1" thickBot="1"/>
    <row r="65350" ht="18.75" customHeight="1" thickBot="1"/>
    <row r="65352" ht="18.75" customHeight="1" thickBot="1"/>
    <row r="65354" ht="18.75" customHeight="1" thickBot="1"/>
    <row r="65356" ht="18.75" customHeight="1" thickBot="1"/>
    <row r="65358" ht="18.75" customHeight="1" thickBot="1"/>
    <row r="65360" ht="18.75" customHeight="1" thickBot="1"/>
    <row r="65362" ht="18.75" customHeight="1" thickBot="1"/>
    <row r="65364" ht="18.75" customHeight="1" thickBot="1"/>
    <row r="65366" ht="18.75" customHeight="1" thickBot="1"/>
    <row r="65368" ht="18.75" customHeight="1" thickBot="1"/>
    <row r="65370" ht="18.75" customHeight="1" thickBot="1"/>
    <row r="65372" ht="18.75" customHeight="1" thickBot="1"/>
    <row r="65374" ht="18.75" customHeight="1" thickBot="1"/>
    <row r="65376" ht="18.75" customHeight="1" thickBot="1"/>
    <row r="65378" ht="18.75" customHeight="1" thickBot="1"/>
    <row r="65380" ht="18.75" customHeight="1" thickBot="1"/>
    <row r="65382" ht="18.75" customHeight="1" thickBot="1"/>
    <row r="65384" ht="18.75" customHeight="1" thickBot="1"/>
    <row r="65386" ht="18.75" customHeight="1" thickBot="1"/>
    <row r="65388" ht="18.75" customHeight="1" thickBot="1"/>
    <row r="65390" ht="18.75" customHeight="1" thickBot="1"/>
    <row r="65392" ht="18.75" customHeight="1" thickBot="1"/>
    <row r="65394" ht="18.75" customHeight="1" thickBot="1"/>
    <row r="65396" ht="18.75" customHeight="1" thickBot="1"/>
    <row r="65398" ht="18.75" customHeight="1" thickBot="1"/>
    <row r="65400" ht="18.75" customHeight="1" thickBot="1"/>
    <row r="65402" ht="18.75" customHeight="1" thickBot="1"/>
    <row r="65404" ht="18.75" customHeight="1" thickBot="1"/>
    <row r="65406" ht="18.75" customHeight="1" thickBot="1"/>
    <row r="65408" ht="18.75" customHeight="1" thickBot="1"/>
    <row r="65410" ht="18.75" customHeight="1" thickBot="1"/>
    <row r="65412" ht="18.75" customHeight="1" thickBot="1"/>
    <row r="65414" ht="18.75" customHeight="1" thickBot="1"/>
    <row r="65416" ht="18.75" customHeight="1" thickBot="1"/>
    <row r="65418" ht="18.75" customHeight="1" thickBot="1"/>
    <row r="65420" ht="18.75" customHeight="1" thickBot="1"/>
    <row r="65422" ht="18.75" customHeight="1" thickBot="1"/>
    <row r="65424" ht="18.75" customHeight="1" thickBot="1"/>
    <row r="65426" ht="18.75" customHeight="1" thickBot="1"/>
    <row r="65428" ht="18.75" customHeight="1" thickBot="1"/>
    <row r="65430" ht="18.75" customHeight="1" thickBot="1"/>
    <row r="65432" ht="18.75" customHeight="1" thickBot="1"/>
    <row r="65434" ht="18.75" customHeight="1" thickBot="1"/>
    <row r="65436" ht="18.75" customHeight="1" thickBot="1"/>
    <row r="65438" ht="18.75" customHeight="1" thickBot="1"/>
    <row r="65440" ht="18.75" customHeight="1" thickBot="1"/>
    <row r="65442" ht="18.75" customHeight="1" thickBot="1"/>
    <row r="65444" ht="18.75" customHeight="1" thickBot="1"/>
    <row r="65446" ht="18.75" customHeight="1" thickBot="1"/>
    <row r="65448" ht="18.75" customHeight="1" thickBot="1"/>
    <row r="65450" ht="18.75" customHeight="1" thickBot="1"/>
    <row r="65452" ht="18.75" customHeight="1" thickBot="1"/>
    <row r="65454" ht="18.75" customHeight="1" thickBot="1"/>
    <row r="65456" ht="18.75" customHeight="1" thickBot="1"/>
    <row r="65458" ht="18.75" customHeight="1" thickBot="1"/>
    <row r="65460" ht="18.75" customHeight="1" thickBot="1"/>
    <row r="65462" ht="18.75" customHeight="1" thickBot="1"/>
    <row r="65464" ht="18.75" customHeight="1" thickBot="1"/>
    <row r="65466" ht="18.75" customHeight="1" thickBot="1"/>
    <row r="65468" ht="18.75" customHeight="1" thickBot="1"/>
    <row r="65470" ht="18.75" customHeight="1" thickBot="1"/>
    <row r="65472" ht="18.75" customHeight="1" thickBot="1"/>
    <row r="65474" ht="18.75" customHeight="1" thickBot="1"/>
    <row r="65476" ht="18.75" customHeight="1" thickBot="1"/>
    <row r="65478" ht="18.75" customHeight="1" thickBot="1"/>
    <row r="65480" ht="18.75" customHeight="1" thickBot="1"/>
    <row r="65482" ht="18.75" customHeight="1" thickBot="1"/>
    <row r="65484" ht="18.75" customHeight="1" thickBot="1"/>
    <row r="65486" ht="18.75" customHeight="1" thickBot="1"/>
    <row r="65488" ht="18.75" customHeight="1" thickBot="1"/>
    <row r="65490" ht="18.75" customHeight="1" thickBot="1"/>
    <row r="65492" ht="18.75" customHeight="1" thickBot="1"/>
    <row r="65494" ht="18.75" customHeight="1" thickBot="1"/>
    <row r="65496" ht="18.75" customHeight="1" thickBot="1"/>
    <row r="65498" ht="18.75" customHeight="1" thickBot="1"/>
    <row r="65500" ht="18.75" customHeight="1" thickBot="1"/>
    <row r="65502" ht="18.75" customHeight="1" thickBot="1"/>
    <row r="65504" ht="18.75" customHeight="1" thickBot="1"/>
    <row r="65506" ht="18.75" customHeight="1" thickBot="1"/>
    <row r="65508" ht="18.75" customHeight="1" thickBot="1"/>
    <row r="65510" ht="18.75" customHeight="1" thickBot="1"/>
    <row r="65512" ht="18.75" customHeight="1" thickBot="1"/>
    <row r="65514" ht="18.75" customHeight="1" thickBot="1"/>
    <row r="65516" ht="18.75" customHeight="1" thickBot="1"/>
    <row r="65518" ht="18.75" customHeight="1" thickBot="1"/>
    <row r="65520" ht="18.75" customHeight="1" thickBot="1"/>
    <row r="65522" ht="18.75" customHeight="1" thickBot="1"/>
    <row r="65524" ht="18.75" customHeight="1" thickBot="1"/>
    <row r="65526" ht="18.75" customHeight="1" thickBot="1"/>
    <row r="65528" ht="18.75" customHeight="1" thickBot="1"/>
    <row r="65530" ht="18.75" customHeight="1" thickBot="1"/>
    <row r="65532" ht="18.75" customHeight="1" thickBot="1"/>
    <row r="65534" ht="18.75" customHeight="1" thickBot="1"/>
    <row r="65536" ht="18.75" customHeight="1" thickBot="1"/>
    <row r="65538" ht="18.75" customHeight="1" thickBot="1"/>
    <row r="65540" ht="18.75" customHeight="1" thickBot="1"/>
    <row r="65542" ht="18.75" customHeight="1" thickBot="1"/>
    <row r="65544" ht="18.75" customHeight="1" thickBot="1"/>
    <row r="65546" ht="18.75" customHeight="1" thickBot="1"/>
    <row r="65548" ht="18.75" customHeight="1" thickBot="1"/>
    <row r="65550" ht="18.75" customHeight="1" thickBot="1"/>
    <row r="65552" ht="18.75" customHeight="1" thickBot="1"/>
    <row r="65554" ht="18.75" customHeight="1" thickBot="1"/>
    <row r="65556" ht="18.75" customHeight="1" thickBot="1"/>
    <row r="65558" ht="18.75" customHeight="1" thickBot="1"/>
    <row r="65560" ht="18.75" customHeight="1" thickBot="1"/>
    <row r="65562" ht="18.75" customHeight="1" thickBot="1"/>
    <row r="65564" ht="18.75" customHeight="1" thickBot="1"/>
    <row r="65566" ht="18.75" customHeight="1" thickBot="1"/>
    <row r="65568" ht="18.75" customHeight="1" thickBot="1"/>
    <row r="65570" ht="18.75" customHeight="1" thickBot="1"/>
    <row r="65572" ht="18.75" customHeight="1" thickBot="1"/>
    <row r="65574" ht="18.75" customHeight="1" thickBot="1"/>
    <row r="65576" ht="18.75" customHeight="1" thickBot="1"/>
    <row r="65578" ht="18.75" customHeight="1" thickBot="1"/>
    <row r="65580" ht="18.75" customHeight="1" thickBot="1"/>
    <row r="65582" ht="18.75" customHeight="1" thickBot="1"/>
    <row r="65584" ht="18.75" customHeight="1" thickBot="1"/>
    <row r="65586" ht="18.75" customHeight="1" thickBot="1"/>
    <row r="65588" ht="18.75" customHeight="1" thickBot="1"/>
    <row r="65590" ht="18.75" customHeight="1" thickBot="1"/>
    <row r="65592" ht="18.75" customHeight="1" thickBot="1"/>
    <row r="65594" ht="18.75" customHeight="1" thickBot="1"/>
    <row r="65596" ht="18.75" customHeight="1" thickBot="1"/>
    <row r="65598" ht="18.75" customHeight="1" thickBot="1"/>
    <row r="65600" ht="18.75" customHeight="1" thickBot="1"/>
    <row r="65602" ht="18.75" customHeight="1" thickBot="1"/>
    <row r="65604" ht="18.75" customHeight="1" thickBot="1"/>
    <row r="65606" ht="18.75" customHeight="1" thickBot="1"/>
    <row r="65608" ht="18.75" customHeight="1" thickBot="1"/>
    <row r="65610" ht="18.75" customHeight="1" thickBot="1"/>
    <row r="65612" ht="18.75" customHeight="1" thickBot="1"/>
    <row r="65614" ht="18.75" customHeight="1" thickBot="1"/>
    <row r="65616" ht="18.75" customHeight="1" thickBot="1"/>
    <row r="65618" ht="18.75" customHeight="1" thickBot="1"/>
    <row r="65620" ht="18.75" customHeight="1" thickBot="1"/>
    <row r="65622" ht="18.75" customHeight="1" thickBot="1"/>
    <row r="65624" ht="18.75" customHeight="1" thickBot="1"/>
    <row r="65626" ht="18.75" customHeight="1" thickBot="1"/>
    <row r="65628" ht="18.75" customHeight="1" thickBot="1"/>
    <row r="65630" ht="18.75" customHeight="1" thickBot="1"/>
    <row r="65632" ht="18.75" customHeight="1" thickBot="1"/>
    <row r="65634" ht="18.75" customHeight="1" thickBot="1"/>
    <row r="65636" ht="18.75" customHeight="1" thickBot="1"/>
    <row r="65638" ht="18.75" customHeight="1" thickBot="1"/>
    <row r="65640" ht="18.75" customHeight="1" thickBot="1"/>
    <row r="65642" ht="18.75" customHeight="1" thickBot="1"/>
    <row r="65644" ht="18.75" customHeight="1" thickBot="1"/>
    <row r="65646" ht="18.75" customHeight="1" thickBot="1"/>
    <row r="65648" ht="18.75" customHeight="1" thickBot="1"/>
    <row r="65650" ht="18.75" customHeight="1" thickBot="1"/>
    <row r="65652" ht="18.75" customHeight="1" thickBot="1"/>
    <row r="65654" ht="18.75" customHeight="1" thickBot="1"/>
    <row r="65656" ht="18.75" customHeight="1" thickBot="1"/>
    <row r="65658" ht="18.75" customHeight="1" thickBot="1"/>
    <row r="65660" ht="18.75" customHeight="1" thickBot="1"/>
    <row r="65662" ht="18.75" customHeight="1" thickBot="1"/>
    <row r="65664" ht="18.75" customHeight="1" thickBot="1"/>
    <row r="65666" ht="18.75" customHeight="1" thickBot="1"/>
    <row r="65668" ht="18.75" customHeight="1" thickBot="1"/>
    <row r="65670" ht="18.75" customHeight="1" thickBot="1"/>
    <row r="65672" ht="18.75" customHeight="1" thickBot="1"/>
    <row r="65674" ht="18.75" customHeight="1" thickBot="1"/>
    <row r="65676" ht="18.75" customHeight="1" thickBot="1"/>
    <row r="65678" ht="18.75" customHeight="1" thickBot="1"/>
    <row r="65680" ht="18.75" customHeight="1" thickBot="1"/>
    <row r="65682" ht="18.75" customHeight="1" thickBot="1"/>
    <row r="65684" ht="18.75" customHeight="1" thickBot="1"/>
    <row r="65686" ht="18.75" customHeight="1" thickBot="1"/>
    <row r="65688" ht="18.75" customHeight="1" thickBot="1"/>
    <row r="65690" ht="18.75" customHeight="1" thickBot="1"/>
    <row r="65692" ht="18.75" customHeight="1" thickBot="1"/>
    <row r="65694" ht="18.75" customHeight="1" thickBot="1"/>
    <row r="65696" ht="18.75" customHeight="1" thickBot="1"/>
    <row r="65698" ht="18.75" customHeight="1" thickBot="1"/>
    <row r="65700" ht="18.75" customHeight="1" thickBot="1"/>
    <row r="65702" ht="18.75" customHeight="1" thickBot="1"/>
    <row r="65704" ht="18.75" customHeight="1" thickBot="1"/>
    <row r="65706" ht="18.75" customHeight="1" thickBot="1"/>
    <row r="65708" ht="18.75" customHeight="1" thickBot="1"/>
    <row r="65710" ht="18.75" customHeight="1" thickBot="1"/>
    <row r="65712" ht="18.75" customHeight="1" thickBot="1"/>
    <row r="65714" ht="18.75" customHeight="1" thickBot="1"/>
    <row r="65716" ht="18.75" customHeight="1" thickBot="1"/>
    <row r="65718" ht="18.75" customHeight="1" thickBot="1"/>
    <row r="65720" ht="18.75" customHeight="1" thickBot="1"/>
    <row r="65722" ht="18.75" customHeight="1" thickBot="1"/>
    <row r="65724" ht="18.75" customHeight="1" thickBot="1"/>
    <row r="65726" ht="18.75" customHeight="1" thickBot="1"/>
    <row r="65728" ht="18.75" customHeight="1" thickBot="1"/>
    <row r="65730" ht="18.75" customHeight="1" thickBot="1"/>
    <row r="65732" ht="18.75" customHeight="1" thickBot="1"/>
    <row r="65734" ht="18.75" customHeight="1" thickBot="1"/>
    <row r="65736" ht="18.75" customHeight="1" thickBot="1"/>
    <row r="65738" ht="18.75" customHeight="1" thickBot="1"/>
    <row r="65740" ht="18.75" customHeight="1" thickBot="1"/>
    <row r="65742" ht="18.75" customHeight="1" thickBot="1"/>
    <row r="65744" ht="18.75" customHeight="1" thickBot="1"/>
    <row r="65746" ht="18.75" customHeight="1" thickBot="1"/>
    <row r="65748" ht="18.75" customHeight="1" thickBot="1"/>
    <row r="65750" ht="18.75" customHeight="1" thickBot="1"/>
    <row r="65752" ht="18.75" customHeight="1" thickBot="1"/>
    <row r="65754" ht="18.75" customHeight="1" thickBot="1"/>
    <row r="65756" ht="18.75" customHeight="1" thickBot="1"/>
    <row r="65758" ht="18.75" customHeight="1" thickBot="1"/>
    <row r="65760" ht="18.75" customHeight="1" thickBot="1"/>
    <row r="65762" ht="18.75" customHeight="1" thickBot="1"/>
    <row r="65764" ht="18.75" customHeight="1" thickBot="1"/>
    <row r="65766" ht="18.75" customHeight="1" thickBot="1"/>
    <row r="65768" ht="18.75" customHeight="1" thickBot="1"/>
    <row r="65770" ht="18.75" customHeight="1" thickBot="1"/>
    <row r="65772" ht="18.75" customHeight="1" thickBot="1"/>
    <row r="65774" ht="18.75" customHeight="1" thickBot="1"/>
    <row r="65776" ht="18.75" customHeight="1" thickBot="1"/>
    <row r="65778" ht="18.75" customHeight="1" thickBot="1"/>
    <row r="65780" ht="18.75" customHeight="1" thickBot="1"/>
    <row r="65782" ht="18.75" customHeight="1" thickBot="1"/>
    <row r="65784" ht="18.75" customHeight="1" thickBot="1"/>
    <row r="65786" ht="18.75" customHeight="1" thickBot="1"/>
    <row r="65788" ht="18.75" customHeight="1" thickBot="1"/>
    <row r="65790" ht="18.75" customHeight="1" thickBot="1"/>
    <row r="65792" ht="18.75" customHeight="1" thickBot="1"/>
    <row r="65794" ht="18.75" customHeight="1" thickBot="1"/>
    <row r="65796" ht="18.75" customHeight="1" thickBot="1"/>
    <row r="65798" ht="18.75" customHeight="1" thickBot="1"/>
    <row r="65800" ht="18.75" customHeight="1" thickBot="1"/>
    <row r="65802" ht="18.75" customHeight="1" thickBot="1"/>
    <row r="65804" ht="18.75" customHeight="1" thickBot="1"/>
    <row r="65806" ht="18.75" customHeight="1" thickBot="1"/>
    <row r="65808" ht="18.75" customHeight="1" thickBot="1"/>
    <row r="65810" ht="18.75" customHeight="1" thickBot="1"/>
    <row r="65812" ht="18.75" customHeight="1" thickBot="1"/>
    <row r="65814" ht="18.75" customHeight="1" thickBot="1"/>
    <row r="65816" ht="18.75" customHeight="1" thickBot="1"/>
    <row r="65818" ht="18.75" customHeight="1" thickBot="1"/>
    <row r="65820" ht="18.75" customHeight="1" thickBot="1"/>
    <row r="65822" ht="18.75" customHeight="1" thickBot="1"/>
    <row r="65824" ht="18.75" customHeight="1" thickBot="1"/>
    <row r="65826" ht="18.75" customHeight="1" thickBot="1"/>
    <row r="65828" ht="18.75" customHeight="1" thickBot="1"/>
    <row r="65830" ht="18.75" customHeight="1" thickBot="1"/>
    <row r="65832" ht="18.75" customHeight="1" thickBot="1"/>
    <row r="65834" ht="18.75" customHeight="1" thickBot="1"/>
    <row r="65836" ht="18.75" customHeight="1" thickBot="1"/>
    <row r="65838" ht="18.75" customHeight="1" thickBot="1"/>
    <row r="65840" ht="18.75" customHeight="1" thickBot="1"/>
    <row r="65842" ht="18.75" customHeight="1" thickBot="1"/>
    <row r="65844" ht="18.75" customHeight="1" thickBot="1"/>
    <row r="65846" ht="18.75" customHeight="1" thickBot="1"/>
    <row r="65848" ht="18.75" customHeight="1" thickBot="1"/>
    <row r="65850" ht="18.75" customHeight="1" thickBot="1"/>
    <row r="65852" ht="18.75" customHeight="1" thickBot="1"/>
    <row r="65854" ht="18.75" customHeight="1" thickBot="1"/>
    <row r="65856" ht="18.75" customHeight="1" thickBot="1"/>
    <row r="65858" ht="18.75" customHeight="1" thickBot="1"/>
    <row r="65860" ht="18.75" customHeight="1" thickBot="1"/>
    <row r="65862" ht="18.75" customHeight="1" thickBot="1"/>
    <row r="65864" ht="18.75" customHeight="1" thickBot="1"/>
    <row r="65866" ht="18.75" customHeight="1" thickBot="1"/>
    <row r="65868" ht="18.75" customHeight="1" thickBot="1"/>
    <row r="65870" ht="18.75" customHeight="1" thickBot="1"/>
    <row r="65872" ht="18.75" customHeight="1" thickBot="1"/>
    <row r="65874" ht="18.75" customHeight="1" thickBot="1"/>
    <row r="65876" ht="18.75" customHeight="1" thickBot="1"/>
    <row r="65878" ht="18.75" customHeight="1" thickBot="1"/>
    <row r="65880" ht="18.75" customHeight="1" thickBot="1"/>
    <row r="65882" ht="18.75" customHeight="1" thickBot="1"/>
    <row r="65884" ht="18.75" customHeight="1" thickBot="1"/>
    <row r="65886" ht="18.75" customHeight="1" thickBot="1"/>
    <row r="65888" ht="18.75" customHeight="1" thickBot="1"/>
    <row r="65890" ht="18.75" customHeight="1" thickBot="1"/>
    <row r="65892" ht="18.75" customHeight="1" thickBot="1"/>
    <row r="65894" ht="18.75" customHeight="1" thickBot="1"/>
    <row r="65896" ht="18.75" customHeight="1" thickBot="1"/>
    <row r="65898" ht="18.75" customHeight="1" thickBot="1"/>
    <row r="65900" ht="18.75" customHeight="1" thickBot="1"/>
    <row r="65902" ht="18.75" customHeight="1" thickBot="1"/>
    <row r="65904" ht="18.75" customHeight="1" thickBot="1"/>
    <row r="65906" ht="18.75" customHeight="1" thickBot="1"/>
    <row r="65908" ht="18.75" customHeight="1" thickBot="1"/>
    <row r="65910" ht="18.75" customHeight="1" thickBot="1"/>
    <row r="65912" ht="18.75" customHeight="1" thickBot="1"/>
    <row r="65914" ht="18.75" customHeight="1" thickBot="1"/>
    <row r="65916" ht="18.75" customHeight="1" thickBot="1"/>
    <row r="65918" ht="18.75" customHeight="1" thickBot="1"/>
    <row r="65920" ht="18.75" customHeight="1" thickBot="1"/>
    <row r="65922" ht="18.75" customHeight="1" thickBot="1"/>
    <row r="65924" ht="18.75" customHeight="1" thickBot="1"/>
    <row r="65926" ht="18.75" customHeight="1" thickBot="1"/>
    <row r="65928" ht="18.75" customHeight="1" thickBot="1"/>
    <row r="65930" ht="18.75" customHeight="1" thickBot="1"/>
    <row r="65932" ht="18.75" customHeight="1" thickBot="1"/>
    <row r="65934" ht="18.75" customHeight="1" thickBot="1"/>
    <row r="65936" ht="18.75" customHeight="1" thickBot="1"/>
    <row r="65938" ht="18.75" customHeight="1" thickBot="1"/>
    <row r="65940" ht="18.75" customHeight="1" thickBot="1"/>
    <row r="65942" ht="18.75" customHeight="1" thickBot="1"/>
    <row r="65944" ht="18.75" customHeight="1" thickBot="1"/>
    <row r="65946" ht="18.75" customHeight="1" thickBot="1"/>
    <row r="65948" ht="18.75" customHeight="1" thickBot="1"/>
    <row r="65950" ht="18.75" customHeight="1" thickBot="1"/>
    <row r="65952" ht="18.75" customHeight="1" thickBot="1"/>
    <row r="65954" ht="18.75" customHeight="1" thickBot="1"/>
    <row r="65956" ht="18.75" customHeight="1" thickBot="1"/>
    <row r="65958" ht="18.75" customHeight="1" thickBot="1"/>
    <row r="65960" ht="18.75" customHeight="1" thickBot="1"/>
    <row r="65962" ht="18.75" customHeight="1" thickBot="1"/>
    <row r="65964" ht="18.75" customHeight="1" thickBot="1"/>
    <row r="65966" ht="18.75" customHeight="1" thickBot="1"/>
    <row r="65968" ht="18.75" customHeight="1" thickBot="1"/>
    <row r="65970" ht="18.75" customHeight="1" thickBot="1"/>
    <row r="65972" ht="18.75" customHeight="1" thickBot="1"/>
    <row r="65974" ht="18.75" customHeight="1" thickBot="1"/>
    <row r="65976" ht="18.75" customHeight="1" thickBot="1"/>
    <row r="65978" ht="18.75" customHeight="1" thickBot="1"/>
    <row r="65980" ht="18.75" customHeight="1" thickBot="1"/>
    <row r="65982" ht="18.75" customHeight="1" thickBot="1"/>
    <row r="65984" ht="18.75" customHeight="1" thickBot="1"/>
    <row r="65986" ht="18.75" customHeight="1" thickBot="1"/>
    <row r="65988" ht="18.75" customHeight="1" thickBot="1"/>
    <row r="65990" ht="18.75" customHeight="1" thickBot="1"/>
    <row r="65992" ht="18.75" customHeight="1" thickBot="1"/>
    <row r="65994" ht="18.75" customHeight="1" thickBot="1"/>
    <row r="65996" ht="18.75" customHeight="1" thickBot="1"/>
    <row r="65998" ht="18.75" customHeight="1" thickBot="1"/>
    <row r="66000" ht="18.75" customHeight="1" thickBot="1"/>
    <row r="66002" ht="18.75" customHeight="1" thickBot="1"/>
    <row r="66004" ht="18.75" customHeight="1" thickBot="1"/>
    <row r="66006" ht="18.75" customHeight="1" thickBot="1"/>
    <row r="66008" ht="18.75" customHeight="1" thickBot="1"/>
    <row r="66010" ht="18.75" customHeight="1" thickBot="1"/>
    <row r="66012" ht="18.75" customHeight="1" thickBot="1"/>
    <row r="66014" ht="18.75" customHeight="1" thickBot="1"/>
    <row r="66016" ht="18.75" customHeight="1" thickBot="1"/>
    <row r="66018" ht="18.75" customHeight="1" thickBot="1"/>
    <row r="66020" ht="18.75" customHeight="1" thickBot="1"/>
    <row r="66022" ht="18.75" customHeight="1" thickBot="1"/>
    <row r="66024" ht="18.75" customHeight="1" thickBot="1"/>
    <row r="66026" ht="18.75" customHeight="1" thickBot="1"/>
    <row r="66028" ht="18.75" customHeight="1" thickBot="1"/>
    <row r="66030" ht="18.75" customHeight="1" thickBot="1"/>
    <row r="66032" ht="18.75" customHeight="1" thickBot="1"/>
    <row r="66034" ht="18.75" customHeight="1" thickBot="1"/>
    <row r="66036" ht="18.75" customHeight="1" thickBot="1"/>
    <row r="66038" ht="18.75" customHeight="1" thickBot="1"/>
    <row r="66040" ht="18.75" customHeight="1" thickBot="1"/>
    <row r="66042" ht="18.75" customHeight="1" thickBot="1"/>
    <row r="66044" ht="18.75" customHeight="1" thickBot="1"/>
    <row r="66046" ht="18.75" customHeight="1" thickBot="1"/>
    <row r="66048" ht="18.75" customHeight="1" thickBot="1"/>
    <row r="66050" ht="18.75" customHeight="1" thickBot="1"/>
    <row r="66052" ht="18.75" customHeight="1" thickBot="1"/>
    <row r="66054" ht="18.75" customHeight="1" thickBot="1"/>
    <row r="66056" ht="18.75" customHeight="1" thickBot="1"/>
    <row r="66058" ht="18.75" customHeight="1" thickBot="1"/>
    <row r="66060" ht="18.75" customHeight="1" thickBot="1"/>
    <row r="66062" ht="18.75" customHeight="1" thickBot="1"/>
    <row r="66064" ht="18.75" customHeight="1" thickBot="1"/>
    <row r="66066" ht="18.75" customHeight="1" thickBot="1"/>
    <row r="66068" ht="18.75" customHeight="1" thickBot="1"/>
    <row r="66070" ht="18.75" customHeight="1" thickBot="1"/>
    <row r="66072" ht="18.75" customHeight="1" thickBot="1"/>
    <row r="66074" ht="18.75" customHeight="1" thickBot="1"/>
    <row r="66076" ht="18.75" customHeight="1" thickBot="1"/>
    <row r="66078" ht="18.75" customHeight="1" thickBot="1"/>
    <row r="66080" ht="18.75" customHeight="1" thickBot="1"/>
    <row r="66082" ht="18.75" customHeight="1" thickBot="1"/>
    <row r="66084" ht="18.75" customHeight="1" thickBot="1"/>
    <row r="66086" ht="18.75" customHeight="1" thickBot="1"/>
    <row r="66088" ht="18.75" customHeight="1" thickBot="1"/>
    <row r="66090" ht="18.75" customHeight="1" thickBot="1"/>
    <row r="66092" ht="18.75" customHeight="1" thickBot="1"/>
    <row r="66094" ht="18.75" customHeight="1" thickBot="1"/>
    <row r="66096" ht="18.75" customHeight="1" thickBot="1"/>
    <row r="66098" ht="18.75" customHeight="1" thickBot="1"/>
    <row r="66100" ht="18.75" customHeight="1" thickBot="1"/>
    <row r="66102" ht="18.75" customHeight="1" thickBot="1"/>
    <row r="66104" ht="18.75" customHeight="1" thickBot="1"/>
    <row r="66106" ht="18.75" customHeight="1" thickBot="1"/>
    <row r="66108" ht="18.75" customHeight="1" thickBot="1"/>
    <row r="66110" ht="18.75" customHeight="1" thickBot="1"/>
    <row r="66112" ht="18.75" customHeight="1" thickBot="1"/>
    <row r="66114" ht="18.75" customHeight="1" thickBot="1"/>
    <row r="66116" ht="18.75" customHeight="1" thickBot="1"/>
    <row r="66118" ht="18.75" customHeight="1" thickBot="1"/>
    <row r="66120" ht="18.75" customHeight="1" thickBot="1"/>
    <row r="66122" ht="18.75" customHeight="1" thickBot="1"/>
    <row r="66124" ht="18.75" customHeight="1" thickBot="1"/>
    <row r="66126" ht="18.75" customHeight="1" thickBot="1"/>
    <row r="66128" ht="18.75" customHeight="1" thickBot="1"/>
    <row r="66130" ht="18.75" customHeight="1" thickBot="1"/>
    <row r="66132" ht="18.75" customHeight="1" thickBot="1"/>
    <row r="66134" ht="18.75" customHeight="1" thickBot="1"/>
    <row r="66136" ht="18.75" customHeight="1" thickBot="1"/>
    <row r="66138" ht="18.75" customHeight="1" thickBot="1"/>
    <row r="66140" ht="18.75" customHeight="1" thickBot="1"/>
    <row r="66142" ht="18.75" customHeight="1" thickBot="1"/>
    <row r="66144" ht="18.75" customHeight="1" thickBot="1"/>
    <row r="66146" ht="18.75" customHeight="1" thickBot="1"/>
    <row r="66148" ht="18.75" customHeight="1" thickBot="1"/>
    <row r="66150" ht="18.75" customHeight="1" thickBot="1"/>
    <row r="66152" ht="18.75" customHeight="1" thickBot="1"/>
    <row r="66154" ht="18.75" customHeight="1" thickBot="1"/>
    <row r="66156" ht="18.75" customHeight="1" thickBot="1"/>
    <row r="66158" ht="18.75" customHeight="1" thickBot="1"/>
    <row r="66160" ht="18.75" customHeight="1" thickBot="1"/>
    <row r="66162" ht="18.75" customHeight="1" thickBot="1"/>
    <row r="66164" ht="18.75" customHeight="1" thickBot="1"/>
    <row r="66166" ht="18.75" customHeight="1" thickBot="1"/>
    <row r="66168" ht="18.75" customHeight="1" thickBot="1"/>
    <row r="66170" ht="18.75" customHeight="1" thickBot="1"/>
    <row r="66172" ht="18.75" customHeight="1" thickBot="1"/>
    <row r="66174" ht="18.75" customHeight="1" thickBot="1"/>
    <row r="66176" ht="18.75" customHeight="1" thickBot="1"/>
    <row r="66178" ht="18.75" customHeight="1" thickBot="1"/>
    <row r="66180" ht="18.75" customHeight="1" thickBot="1"/>
    <row r="66182" ht="18.75" customHeight="1" thickBot="1"/>
    <row r="66184" ht="18.75" customHeight="1" thickBot="1"/>
    <row r="66186" ht="18.75" customHeight="1" thickBot="1"/>
    <row r="66188" ht="18.75" customHeight="1" thickBot="1"/>
    <row r="66190" ht="18.75" customHeight="1" thickBot="1"/>
    <row r="66192" ht="18.75" customHeight="1" thickBot="1"/>
    <row r="66194" ht="18.75" customHeight="1" thickBot="1"/>
    <row r="66196" ht="18.75" customHeight="1" thickBot="1"/>
    <row r="66198" ht="18.75" customHeight="1" thickBot="1"/>
    <row r="66200" ht="18.75" customHeight="1" thickBot="1"/>
    <row r="66202" ht="18.75" customHeight="1" thickBot="1"/>
    <row r="66204" ht="18.75" customHeight="1" thickBot="1"/>
    <row r="66206" ht="18.75" customHeight="1" thickBot="1"/>
    <row r="66208" ht="18.75" customHeight="1" thickBot="1"/>
    <row r="66210" ht="18.75" customHeight="1" thickBot="1"/>
    <row r="66212" ht="18.75" customHeight="1" thickBot="1"/>
    <row r="66214" ht="18.75" customHeight="1" thickBot="1"/>
    <row r="66216" ht="18.75" customHeight="1" thickBot="1"/>
    <row r="66218" ht="18.75" customHeight="1" thickBot="1"/>
    <row r="66220" ht="18.75" customHeight="1" thickBot="1"/>
    <row r="66222" ht="18.75" customHeight="1" thickBot="1"/>
    <row r="66224" ht="18.75" customHeight="1" thickBot="1"/>
    <row r="66226" ht="18.75" customHeight="1" thickBot="1"/>
    <row r="66228" ht="18.75" customHeight="1" thickBot="1"/>
    <row r="66230" ht="18.75" customHeight="1" thickBot="1"/>
    <row r="66232" ht="18.75" customHeight="1" thickBot="1"/>
    <row r="66234" ht="18.75" customHeight="1" thickBot="1"/>
    <row r="66236" ht="18.75" customHeight="1" thickBot="1"/>
    <row r="66238" ht="18.75" customHeight="1" thickBot="1"/>
    <row r="66240" ht="18.75" customHeight="1" thickBot="1"/>
    <row r="66242" ht="18.75" customHeight="1" thickBot="1"/>
    <row r="66244" ht="18.75" customHeight="1" thickBot="1"/>
    <row r="66246" ht="18.75" customHeight="1" thickBot="1"/>
    <row r="66248" ht="18.75" customHeight="1" thickBot="1"/>
    <row r="66250" ht="18.75" customHeight="1" thickBot="1"/>
    <row r="66252" ht="18.75" customHeight="1" thickBot="1"/>
    <row r="66254" ht="18.75" customHeight="1" thickBot="1"/>
    <row r="66256" ht="18.75" customHeight="1" thickBot="1"/>
    <row r="66258" ht="18.75" customHeight="1" thickBot="1"/>
    <row r="66260" ht="18.75" customHeight="1" thickBot="1"/>
    <row r="66262" ht="18.75" customHeight="1" thickBot="1"/>
    <row r="66264" ht="18.75" customHeight="1" thickBot="1"/>
    <row r="66266" ht="18.75" customHeight="1" thickBot="1"/>
    <row r="66268" ht="18.75" customHeight="1" thickBot="1"/>
    <row r="66270" ht="18.75" customHeight="1" thickBot="1"/>
    <row r="66272" ht="18.75" customHeight="1" thickBot="1"/>
    <row r="66274" ht="18.75" customHeight="1" thickBot="1"/>
    <row r="66276" ht="18.75" customHeight="1" thickBot="1"/>
    <row r="66278" ht="18.75" customHeight="1" thickBot="1"/>
    <row r="66280" ht="18.75" customHeight="1" thickBot="1"/>
    <row r="66282" ht="18.75" customHeight="1" thickBot="1"/>
    <row r="66284" ht="18.75" customHeight="1" thickBot="1"/>
    <row r="66286" ht="18.75" customHeight="1" thickBot="1"/>
    <row r="66288" ht="18.75" customHeight="1" thickBot="1"/>
    <row r="66290" ht="18.75" customHeight="1" thickBot="1"/>
    <row r="66292" ht="18.75" customHeight="1" thickBot="1"/>
    <row r="66294" ht="18.75" customHeight="1" thickBot="1"/>
    <row r="66296" ht="18.75" customHeight="1" thickBot="1"/>
    <row r="66298" ht="18.75" customHeight="1" thickBot="1"/>
    <row r="66300" ht="18.75" customHeight="1" thickBot="1"/>
    <row r="66302" ht="18.75" customHeight="1" thickBot="1"/>
    <row r="66304" ht="18.75" customHeight="1" thickBot="1"/>
    <row r="66306" ht="18.75" customHeight="1" thickBot="1"/>
    <row r="66308" ht="18.75" customHeight="1" thickBot="1"/>
    <row r="66310" ht="18.75" customHeight="1" thickBot="1"/>
    <row r="66312" ht="18.75" customHeight="1" thickBot="1"/>
    <row r="66314" ht="18.75" customHeight="1" thickBot="1"/>
    <row r="66316" ht="18.75" customHeight="1" thickBot="1"/>
    <row r="66318" ht="18.75" customHeight="1" thickBot="1"/>
    <row r="66320" ht="18.75" customHeight="1" thickBot="1"/>
    <row r="66322" ht="18.75" customHeight="1" thickBot="1"/>
    <row r="66324" ht="18.75" customHeight="1" thickBot="1"/>
    <row r="66326" ht="18.75" customHeight="1" thickBot="1"/>
    <row r="66328" ht="18.75" customHeight="1" thickBot="1"/>
    <row r="66330" ht="18.75" customHeight="1" thickBot="1"/>
    <row r="66332" ht="18.75" customHeight="1" thickBot="1"/>
    <row r="66334" ht="18.75" customHeight="1" thickBot="1"/>
    <row r="66336" ht="18.75" customHeight="1" thickBot="1"/>
    <row r="66338" ht="18.75" customHeight="1" thickBot="1"/>
    <row r="66340" ht="18.75" customHeight="1" thickBot="1"/>
    <row r="66342" ht="18.75" customHeight="1" thickBot="1"/>
    <row r="66344" ht="18.75" customHeight="1" thickBot="1"/>
    <row r="66346" ht="18.75" customHeight="1" thickBot="1"/>
    <row r="66348" ht="18.75" customHeight="1" thickBot="1"/>
    <row r="66350" ht="18.75" customHeight="1" thickBot="1"/>
    <row r="66352" ht="18.75" customHeight="1" thickBot="1"/>
    <row r="66354" ht="18.75" customHeight="1" thickBot="1"/>
    <row r="66356" ht="18.75" customHeight="1" thickBot="1"/>
    <row r="66358" ht="18.75" customHeight="1" thickBot="1"/>
    <row r="66360" ht="18.75" customHeight="1" thickBot="1"/>
    <row r="66362" ht="18.75" customHeight="1" thickBot="1"/>
    <row r="66364" ht="18.75" customHeight="1" thickBot="1"/>
    <row r="66366" ht="18.75" customHeight="1" thickBot="1"/>
    <row r="66368" ht="18.75" customHeight="1" thickBot="1"/>
    <row r="66370" ht="18.75" customHeight="1" thickBot="1"/>
    <row r="66372" ht="18.75" customHeight="1" thickBot="1"/>
    <row r="66374" ht="18.75" customHeight="1" thickBot="1"/>
    <row r="66376" ht="18.75" customHeight="1" thickBot="1"/>
    <row r="66378" ht="18.75" customHeight="1" thickBot="1"/>
    <row r="66380" ht="18.75" customHeight="1" thickBot="1"/>
    <row r="66382" ht="18.75" customHeight="1" thickBot="1"/>
    <row r="66384" ht="18.75" customHeight="1" thickBot="1"/>
    <row r="66386" ht="18.75" customHeight="1" thickBot="1"/>
    <row r="66388" ht="18.75" customHeight="1" thickBot="1"/>
    <row r="66390" ht="18.75" customHeight="1" thickBot="1"/>
    <row r="66392" ht="18.75" customHeight="1" thickBot="1"/>
    <row r="66394" ht="18.75" customHeight="1" thickBot="1"/>
    <row r="66396" ht="18.75" customHeight="1" thickBot="1"/>
    <row r="66398" ht="18.75" customHeight="1" thickBot="1"/>
    <row r="66400" ht="18.75" customHeight="1" thickBot="1"/>
    <row r="66402" ht="18.75" customHeight="1" thickBot="1"/>
    <row r="66404" ht="18.75" customHeight="1" thickBot="1"/>
    <row r="66406" ht="18.75" customHeight="1" thickBot="1"/>
    <row r="66408" ht="18.75" customHeight="1" thickBot="1"/>
    <row r="66410" ht="18.75" customHeight="1" thickBot="1"/>
    <row r="66412" ht="18.75" customHeight="1" thickBot="1"/>
    <row r="66414" ht="18.75" customHeight="1" thickBot="1"/>
    <row r="66416" ht="18.75" customHeight="1" thickBot="1"/>
    <row r="66418" ht="18.75" customHeight="1" thickBot="1"/>
    <row r="66420" ht="18.75" customHeight="1" thickBot="1"/>
    <row r="66422" ht="18.75" customHeight="1" thickBot="1"/>
    <row r="66424" ht="18.75" customHeight="1" thickBot="1"/>
    <row r="66426" ht="18.75" customHeight="1" thickBot="1"/>
    <row r="66428" ht="18.75" customHeight="1" thickBot="1"/>
    <row r="66430" ht="18.75" customHeight="1" thickBot="1"/>
    <row r="66432" ht="18.75" customHeight="1" thickBot="1"/>
    <row r="66434" ht="18.75" customHeight="1" thickBot="1"/>
    <row r="66436" ht="18.75" customHeight="1" thickBot="1"/>
    <row r="66438" ht="18.75" customHeight="1" thickBot="1"/>
    <row r="66440" ht="18.75" customHeight="1" thickBot="1"/>
    <row r="66442" ht="18.75" customHeight="1" thickBot="1"/>
    <row r="66444" ht="18.75" customHeight="1" thickBot="1"/>
    <row r="66446" ht="18.75" customHeight="1" thickBot="1"/>
    <row r="66448" ht="18.75" customHeight="1" thickBot="1"/>
    <row r="66450" ht="18.75" customHeight="1" thickBot="1"/>
    <row r="66452" ht="18.75" customHeight="1" thickBot="1"/>
    <row r="66454" ht="18.75" customHeight="1" thickBot="1"/>
    <row r="66456" ht="18.75" customHeight="1" thickBot="1"/>
    <row r="66458" ht="18.75" customHeight="1" thickBot="1"/>
    <row r="66460" ht="18.75" customHeight="1" thickBot="1"/>
    <row r="66462" ht="18.75" customHeight="1" thickBot="1"/>
    <row r="66464" ht="18.75" customHeight="1" thickBot="1"/>
    <row r="66466" ht="18.75" customHeight="1" thickBot="1"/>
    <row r="66468" ht="18.75" customHeight="1" thickBot="1"/>
    <row r="66470" ht="18.75" customHeight="1" thickBot="1"/>
    <row r="66472" ht="18.75" customHeight="1" thickBot="1"/>
    <row r="66474" ht="18.75" customHeight="1" thickBot="1"/>
    <row r="66476" ht="18.75" customHeight="1" thickBot="1"/>
    <row r="66478" ht="18.75" customHeight="1" thickBot="1"/>
    <row r="66480" ht="18.75" customHeight="1" thickBot="1"/>
    <row r="66482" ht="18.75" customHeight="1" thickBot="1"/>
    <row r="66484" ht="18.75" customHeight="1" thickBot="1"/>
    <row r="66486" ht="18.75" customHeight="1" thickBot="1"/>
    <row r="66488" ht="18.75" customHeight="1" thickBot="1"/>
    <row r="66490" ht="18.75" customHeight="1" thickBot="1"/>
    <row r="66492" ht="18.75" customHeight="1" thickBot="1"/>
    <row r="66494" ht="18.75" customHeight="1" thickBot="1"/>
    <row r="66496" ht="18.75" customHeight="1" thickBot="1"/>
    <row r="66498" ht="18.75" customHeight="1" thickBot="1"/>
    <row r="66500" ht="18.75" customHeight="1" thickBot="1"/>
    <row r="66502" ht="18.75" customHeight="1" thickBot="1"/>
    <row r="66504" ht="18.75" customHeight="1" thickBot="1"/>
    <row r="66506" ht="18.75" customHeight="1" thickBot="1"/>
    <row r="66508" ht="18.75" customHeight="1" thickBot="1"/>
    <row r="66510" ht="18.75" customHeight="1" thickBot="1"/>
    <row r="66512" ht="18.75" customHeight="1" thickBot="1"/>
    <row r="66514" ht="18.75" customHeight="1" thickBot="1"/>
    <row r="66516" ht="18.75" customHeight="1" thickBot="1"/>
    <row r="66518" ht="18.75" customHeight="1" thickBot="1"/>
    <row r="66520" ht="18.75" customHeight="1" thickBot="1"/>
    <row r="66522" ht="18.75" customHeight="1" thickBot="1"/>
    <row r="66524" ht="18.75" customHeight="1" thickBot="1"/>
    <row r="66526" ht="18.75" customHeight="1" thickBot="1"/>
    <row r="66528" ht="18.75" customHeight="1" thickBot="1"/>
    <row r="66530" ht="18.75" customHeight="1" thickBot="1"/>
    <row r="66532" ht="18.75" customHeight="1" thickBot="1"/>
    <row r="66534" ht="18.75" customHeight="1" thickBot="1"/>
    <row r="66536" ht="18.75" customHeight="1" thickBot="1"/>
    <row r="66538" ht="18.75" customHeight="1" thickBot="1"/>
    <row r="66540" ht="18.75" customHeight="1" thickBot="1"/>
    <row r="66542" ht="18.75" customHeight="1" thickBot="1"/>
    <row r="66544" ht="18.75" customHeight="1" thickBot="1"/>
    <row r="66546" ht="18.75" customHeight="1" thickBot="1"/>
    <row r="66548" ht="18.75" customHeight="1" thickBot="1"/>
    <row r="66550" ht="18.75" customHeight="1" thickBot="1"/>
    <row r="66552" ht="18.75" customHeight="1" thickBot="1"/>
    <row r="66554" ht="18.75" customHeight="1" thickBot="1"/>
    <row r="66556" ht="18.75" customHeight="1" thickBot="1"/>
    <row r="66558" ht="18.75" customHeight="1" thickBot="1"/>
    <row r="66560" ht="18.75" customHeight="1" thickBot="1"/>
    <row r="66562" ht="18.75" customHeight="1" thickBot="1"/>
    <row r="66564" ht="18.75" customHeight="1" thickBot="1"/>
    <row r="66566" ht="18.75" customHeight="1" thickBot="1"/>
    <row r="66568" ht="18.75" customHeight="1" thickBot="1"/>
    <row r="66570" ht="18.75" customHeight="1" thickBot="1"/>
    <row r="66572" ht="18.75" customHeight="1" thickBot="1"/>
    <row r="66574" ht="18.75" customHeight="1" thickBot="1"/>
    <row r="66576" ht="18.75" customHeight="1" thickBot="1"/>
    <row r="66578" ht="18.75" customHeight="1" thickBot="1"/>
    <row r="66580" ht="18.75" customHeight="1" thickBot="1"/>
    <row r="66582" ht="18.75" customHeight="1" thickBot="1"/>
    <row r="66584" ht="18.75" customHeight="1" thickBot="1"/>
    <row r="66586" ht="18.75" customHeight="1" thickBot="1"/>
    <row r="66588" ht="18.75" customHeight="1" thickBot="1"/>
    <row r="66590" ht="18.75" customHeight="1" thickBot="1"/>
    <row r="66592" ht="18.75" customHeight="1" thickBot="1"/>
    <row r="66594" ht="18.75" customHeight="1" thickBot="1"/>
    <row r="66596" ht="18.75" customHeight="1" thickBot="1"/>
    <row r="66598" ht="18.75" customHeight="1" thickBot="1"/>
    <row r="66600" ht="18.75" customHeight="1" thickBot="1"/>
    <row r="66602" ht="18.75" customHeight="1" thickBot="1"/>
    <row r="66604" ht="18.75" customHeight="1" thickBot="1"/>
    <row r="66606" ht="18.75" customHeight="1" thickBot="1"/>
    <row r="66608" ht="18.75" customHeight="1" thickBot="1"/>
    <row r="66610" ht="18.75" customHeight="1" thickBot="1"/>
    <row r="66612" ht="18.75" customHeight="1" thickBot="1"/>
    <row r="66614" ht="18.75" customHeight="1" thickBot="1"/>
    <row r="66616" ht="18.75" customHeight="1" thickBot="1"/>
    <row r="66618" ht="18.75" customHeight="1" thickBot="1"/>
    <row r="66620" ht="18.75" customHeight="1" thickBot="1"/>
    <row r="66622" ht="18.75" customHeight="1" thickBot="1"/>
    <row r="66624" ht="18.75" customHeight="1" thickBot="1"/>
    <row r="66626" ht="18.75" customHeight="1" thickBot="1"/>
    <row r="66628" ht="18.75" customHeight="1" thickBot="1"/>
    <row r="66630" ht="18.75" customHeight="1" thickBot="1"/>
    <row r="66632" ht="18.75" customHeight="1" thickBot="1"/>
    <row r="66634" ht="18.75" customHeight="1" thickBot="1"/>
    <row r="66636" ht="18.75" customHeight="1" thickBot="1"/>
    <row r="66638" ht="18.75" customHeight="1" thickBot="1"/>
    <row r="66640" ht="18.75" customHeight="1" thickBot="1"/>
    <row r="66642" ht="18.75" customHeight="1" thickBot="1"/>
    <row r="66644" ht="18.75" customHeight="1" thickBot="1"/>
    <row r="66646" ht="18.75" customHeight="1" thickBot="1"/>
    <row r="66648" ht="18.75" customHeight="1" thickBot="1"/>
    <row r="66650" ht="18.75" customHeight="1" thickBot="1"/>
    <row r="66652" ht="18.75" customHeight="1" thickBot="1"/>
    <row r="66654" ht="18.75" customHeight="1" thickBot="1"/>
    <row r="66656" ht="18.75" customHeight="1" thickBot="1"/>
    <row r="66658" ht="18.75" customHeight="1" thickBot="1"/>
    <row r="66660" ht="18.75" customHeight="1" thickBot="1"/>
    <row r="66662" ht="18.75" customHeight="1" thickBot="1"/>
    <row r="66664" ht="18.75" customHeight="1" thickBot="1"/>
    <row r="66666" ht="18.75" customHeight="1" thickBot="1"/>
    <row r="66668" ht="18.75" customHeight="1" thickBot="1"/>
    <row r="66670" ht="18.75" customHeight="1" thickBot="1"/>
    <row r="66672" ht="18.75" customHeight="1" thickBot="1"/>
    <row r="66674" ht="18.75" customHeight="1" thickBot="1"/>
    <row r="66676" ht="18.75" customHeight="1" thickBot="1"/>
    <row r="66678" ht="18.75" customHeight="1" thickBot="1"/>
    <row r="66680" ht="18.75" customHeight="1" thickBot="1"/>
    <row r="66682" ht="18.75" customHeight="1" thickBot="1"/>
    <row r="66684" ht="18.75" customHeight="1" thickBot="1"/>
    <row r="66686" ht="18.75" customHeight="1" thickBot="1"/>
    <row r="66688" ht="18.75" customHeight="1" thickBot="1"/>
    <row r="66690" ht="18.75" customHeight="1" thickBot="1"/>
    <row r="66692" ht="18.75" customHeight="1" thickBot="1"/>
    <row r="66694" ht="18.75" customHeight="1" thickBot="1"/>
    <row r="66696" ht="18.75" customHeight="1" thickBot="1"/>
    <row r="66698" ht="18.75" customHeight="1" thickBot="1"/>
    <row r="66700" ht="18.75" customHeight="1" thickBot="1"/>
    <row r="66702" ht="18.75" customHeight="1" thickBot="1"/>
    <row r="66704" ht="18.75" customHeight="1" thickBot="1"/>
    <row r="66706" ht="18.75" customHeight="1" thickBot="1"/>
    <row r="66708" ht="18.75" customHeight="1" thickBot="1"/>
    <row r="66710" ht="18.75" customHeight="1" thickBot="1"/>
    <row r="66712" ht="18.75" customHeight="1" thickBot="1"/>
    <row r="66714" ht="18.75" customHeight="1" thickBot="1"/>
    <row r="66716" ht="18.75" customHeight="1" thickBot="1"/>
    <row r="66718" ht="18.75" customHeight="1" thickBot="1"/>
    <row r="66720" ht="18.75" customHeight="1" thickBot="1"/>
    <row r="66722" ht="18.75" customHeight="1" thickBot="1"/>
    <row r="66724" ht="18.75" customHeight="1" thickBot="1"/>
    <row r="66726" ht="18.75" customHeight="1" thickBot="1"/>
    <row r="66728" ht="18.75" customHeight="1" thickBot="1"/>
    <row r="66730" ht="18.75" customHeight="1" thickBot="1"/>
    <row r="66732" ht="18.75" customHeight="1" thickBot="1"/>
    <row r="66734" ht="18.75" customHeight="1" thickBot="1"/>
    <row r="66736" ht="18.75" customHeight="1" thickBot="1"/>
    <row r="66738" ht="18.75" customHeight="1" thickBot="1"/>
    <row r="66740" ht="18.75" customHeight="1" thickBot="1"/>
    <row r="66742" ht="18.75" customHeight="1" thickBot="1"/>
    <row r="66744" ht="18.75" customHeight="1" thickBot="1"/>
    <row r="66746" ht="18.75" customHeight="1" thickBot="1"/>
    <row r="66748" ht="18.75" customHeight="1" thickBot="1"/>
    <row r="66750" ht="18.75" customHeight="1" thickBot="1"/>
    <row r="66752" ht="18.75" customHeight="1" thickBot="1"/>
    <row r="66754" ht="18.75" customHeight="1" thickBot="1"/>
    <row r="66756" ht="18.75" customHeight="1" thickBot="1"/>
    <row r="66758" ht="18.75" customHeight="1" thickBot="1"/>
    <row r="66760" ht="18.75" customHeight="1" thickBot="1"/>
    <row r="66762" ht="18.75" customHeight="1" thickBot="1"/>
    <row r="66764" ht="18.75" customHeight="1" thickBot="1"/>
    <row r="66766" ht="18.75" customHeight="1" thickBot="1"/>
    <row r="66768" ht="18.75" customHeight="1" thickBot="1"/>
    <row r="66770" ht="18.75" customHeight="1" thickBot="1"/>
    <row r="66772" ht="18.75" customHeight="1" thickBot="1"/>
    <row r="66774" ht="18.75" customHeight="1" thickBot="1"/>
    <row r="66776" ht="18.75" customHeight="1" thickBot="1"/>
    <row r="66778" ht="18.75" customHeight="1" thickBot="1"/>
    <row r="66780" ht="18.75" customHeight="1" thickBot="1"/>
    <row r="66782" ht="18.75" customHeight="1" thickBot="1"/>
    <row r="66784" ht="18.75" customHeight="1" thickBot="1"/>
    <row r="66786" ht="18.75" customHeight="1" thickBot="1"/>
    <row r="66788" ht="18.75" customHeight="1" thickBot="1"/>
    <row r="66790" ht="18.75" customHeight="1" thickBot="1"/>
    <row r="66792" ht="18.75" customHeight="1" thickBot="1"/>
    <row r="66794" ht="18.75" customHeight="1" thickBot="1"/>
    <row r="66796" ht="18.75" customHeight="1" thickBot="1"/>
    <row r="66798" ht="18.75" customHeight="1" thickBot="1"/>
    <row r="66800" ht="18.75" customHeight="1" thickBot="1"/>
    <row r="66802" ht="18.75" customHeight="1" thickBot="1"/>
    <row r="66804" ht="18.75" customHeight="1" thickBot="1"/>
    <row r="66806" ht="18.75" customHeight="1" thickBot="1"/>
    <row r="66808" ht="18.75" customHeight="1" thickBot="1"/>
    <row r="66810" ht="18.75" customHeight="1" thickBot="1"/>
    <row r="66812" ht="18.75" customHeight="1" thickBot="1"/>
    <row r="66814" ht="18.75" customHeight="1" thickBot="1"/>
    <row r="66816" ht="18.75" customHeight="1" thickBot="1"/>
    <row r="66818" ht="18.75" customHeight="1" thickBot="1"/>
    <row r="66820" ht="18.75" customHeight="1" thickBot="1"/>
    <row r="66822" ht="18.75" customHeight="1" thickBot="1"/>
    <row r="66824" ht="18.75" customHeight="1" thickBot="1"/>
    <row r="66826" ht="18.75" customHeight="1" thickBot="1"/>
    <row r="66828" ht="18.75" customHeight="1" thickBot="1"/>
    <row r="66830" ht="18.75" customHeight="1" thickBot="1"/>
    <row r="66832" ht="18.75" customHeight="1" thickBot="1"/>
    <row r="66834" ht="18.75" customHeight="1" thickBot="1"/>
    <row r="66836" ht="18.75" customHeight="1" thickBot="1"/>
    <row r="66838" ht="18.75" customHeight="1" thickBot="1"/>
    <row r="66840" ht="18.75" customHeight="1" thickBot="1"/>
    <row r="66842" ht="18.75" customHeight="1" thickBot="1"/>
    <row r="66844" ht="18.75" customHeight="1" thickBot="1"/>
    <row r="66846" ht="18.75" customHeight="1" thickBot="1"/>
    <row r="66848" ht="18.75" customHeight="1" thickBot="1"/>
    <row r="66850" ht="18.75" customHeight="1" thickBot="1"/>
    <row r="66852" ht="18.75" customHeight="1" thickBot="1"/>
    <row r="66854" ht="18.75" customHeight="1" thickBot="1"/>
    <row r="66856" ht="18.75" customHeight="1" thickBot="1"/>
    <row r="66858" ht="18.75" customHeight="1" thickBot="1"/>
    <row r="66860" ht="18.75" customHeight="1" thickBot="1"/>
    <row r="66862" ht="18.75" customHeight="1" thickBot="1"/>
    <row r="66864" ht="18.75" customHeight="1" thickBot="1"/>
    <row r="66866" ht="18.75" customHeight="1" thickBot="1"/>
    <row r="66868" ht="18.75" customHeight="1" thickBot="1"/>
    <row r="66870" ht="18.75" customHeight="1" thickBot="1"/>
    <row r="66872" ht="18.75" customHeight="1" thickBot="1"/>
    <row r="66874" ht="18.75" customHeight="1" thickBot="1"/>
    <row r="66876" ht="18.75" customHeight="1" thickBot="1"/>
    <row r="66878" ht="18.75" customHeight="1" thickBot="1"/>
    <row r="66880" ht="18.75" customHeight="1" thickBot="1"/>
    <row r="66882" ht="18.75" customHeight="1" thickBot="1"/>
    <row r="66884" ht="18.75" customHeight="1" thickBot="1"/>
    <row r="66886" ht="18.75" customHeight="1" thickBot="1"/>
    <row r="66888" ht="18.75" customHeight="1" thickBot="1"/>
    <row r="66890" ht="18.75" customHeight="1" thickBot="1"/>
    <row r="66892" ht="18.75" customHeight="1" thickBot="1"/>
    <row r="66894" ht="18.75" customHeight="1" thickBot="1"/>
    <row r="66896" ht="18.75" customHeight="1" thickBot="1"/>
    <row r="66898" ht="18.75" customHeight="1" thickBot="1"/>
    <row r="66900" ht="18.75" customHeight="1" thickBot="1"/>
    <row r="66902" ht="18.75" customHeight="1" thickBot="1"/>
    <row r="66904" ht="18.75" customHeight="1" thickBot="1"/>
    <row r="66906" ht="18.75" customHeight="1" thickBot="1"/>
    <row r="66908" ht="18.75" customHeight="1" thickBot="1"/>
    <row r="66910" ht="18.75" customHeight="1" thickBot="1"/>
    <row r="66912" ht="18.75" customHeight="1" thickBot="1"/>
    <row r="66914" ht="18.75" customHeight="1" thickBot="1"/>
    <row r="66916" ht="18.75" customHeight="1" thickBot="1"/>
    <row r="66918" ht="18.75" customHeight="1" thickBot="1"/>
    <row r="66920" ht="18.75" customHeight="1" thickBot="1"/>
    <row r="66922" ht="18.75" customHeight="1" thickBot="1"/>
    <row r="66924" ht="18.75" customHeight="1" thickBot="1"/>
    <row r="66926" ht="18.75" customHeight="1" thickBot="1"/>
    <row r="66928" ht="18.75" customHeight="1" thickBot="1"/>
    <row r="66930" ht="18.75" customHeight="1" thickBot="1"/>
    <row r="66932" ht="18.75" customHeight="1" thickBot="1"/>
    <row r="66934" ht="18.75" customHeight="1" thickBot="1"/>
    <row r="66936" ht="18.75" customHeight="1" thickBot="1"/>
    <row r="66938" ht="18.75" customHeight="1" thickBot="1"/>
    <row r="66940" ht="18.75" customHeight="1" thickBot="1"/>
    <row r="66942" ht="18.75" customHeight="1" thickBot="1"/>
    <row r="66944" ht="18.75" customHeight="1" thickBot="1"/>
    <row r="66946" ht="18.75" customHeight="1" thickBot="1"/>
    <row r="66948" ht="18.75" customHeight="1" thickBot="1"/>
    <row r="66950" ht="18.75" customHeight="1" thickBot="1"/>
    <row r="66952" ht="18.75" customHeight="1" thickBot="1"/>
    <row r="66954" ht="18.75" customHeight="1" thickBot="1"/>
    <row r="66956" ht="18.75" customHeight="1" thickBot="1"/>
    <row r="66958" ht="18.75" customHeight="1" thickBot="1"/>
    <row r="66960" ht="18.75" customHeight="1" thickBot="1"/>
    <row r="66962" ht="18.75" customHeight="1" thickBot="1"/>
    <row r="66964" ht="18.75" customHeight="1" thickBot="1"/>
    <row r="66966" ht="18.75" customHeight="1" thickBot="1"/>
    <row r="66968" ht="18.75" customHeight="1" thickBot="1"/>
    <row r="66970" ht="18.75" customHeight="1" thickBot="1"/>
    <row r="66972" ht="18.75" customHeight="1" thickBot="1"/>
    <row r="66974" ht="18.75" customHeight="1" thickBot="1"/>
    <row r="66976" ht="18.75" customHeight="1" thickBot="1"/>
    <row r="66978" ht="18.75" customHeight="1" thickBot="1"/>
    <row r="66980" ht="18.75" customHeight="1" thickBot="1"/>
    <row r="66982" ht="18.75" customHeight="1" thickBot="1"/>
    <row r="66984" ht="18.75" customHeight="1" thickBot="1"/>
    <row r="66986" ht="18.75" customHeight="1" thickBot="1"/>
    <row r="66988" ht="18.75" customHeight="1" thickBot="1"/>
    <row r="66990" ht="18.75" customHeight="1" thickBot="1"/>
    <row r="66992" ht="18.75" customHeight="1" thickBot="1"/>
    <row r="66994" ht="18.75" customHeight="1" thickBot="1"/>
    <row r="66996" ht="18.75" customHeight="1" thickBot="1"/>
    <row r="66998" ht="18.75" customHeight="1" thickBot="1"/>
    <row r="67000" ht="18.75" customHeight="1" thickBot="1"/>
    <row r="67002" ht="18.75" customHeight="1" thickBot="1"/>
    <row r="67004" ht="18.75" customHeight="1" thickBot="1"/>
    <row r="67006" ht="18.75" customHeight="1" thickBot="1"/>
    <row r="67008" ht="18.75" customHeight="1" thickBot="1"/>
    <row r="67010" ht="18.75" customHeight="1" thickBot="1"/>
    <row r="67012" ht="18.75" customHeight="1" thickBot="1"/>
    <row r="67014" ht="18.75" customHeight="1" thickBot="1"/>
    <row r="67016" ht="18.75" customHeight="1" thickBot="1"/>
    <row r="67018" ht="18.75" customHeight="1" thickBot="1"/>
    <row r="67020" ht="18.75" customHeight="1" thickBot="1"/>
    <row r="67022" ht="18.75" customHeight="1" thickBot="1"/>
    <row r="67024" ht="18.75" customHeight="1" thickBot="1"/>
    <row r="67026" ht="18.75" customHeight="1" thickBot="1"/>
    <row r="67028" ht="18.75" customHeight="1" thickBot="1"/>
    <row r="67030" ht="18.75" customHeight="1" thickBot="1"/>
    <row r="67032" ht="18.75" customHeight="1" thickBot="1"/>
    <row r="67034" ht="18.75" customHeight="1" thickBot="1"/>
    <row r="67036" ht="18.75" customHeight="1" thickBot="1"/>
    <row r="67038" ht="18.75" customHeight="1" thickBot="1"/>
    <row r="67040" ht="18.75" customHeight="1" thickBot="1"/>
    <row r="67042" ht="18.75" customHeight="1" thickBot="1"/>
    <row r="67044" ht="18.75" customHeight="1" thickBot="1"/>
    <row r="67046" ht="18.75" customHeight="1" thickBot="1"/>
    <row r="67048" ht="18.75" customHeight="1" thickBot="1"/>
    <row r="67050" ht="18.75" customHeight="1" thickBot="1"/>
    <row r="67052" ht="18.75" customHeight="1" thickBot="1"/>
    <row r="67054" ht="18.75" customHeight="1" thickBot="1"/>
    <row r="67056" ht="18.75" customHeight="1" thickBot="1"/>
    <row r="67058" ht="18.75" customHeight="1" thickBot="1"/>
    <row r="67060" ht="18.75" customHeight="1" thickBot="1"/>
    <row r="67062" ht="18.75" customHeight="1" thickBot="1"/>
    <row r="67064" ht="18.75" customHeight="1" thickBot="1"/>
    <row r="67066" ht="18.75" customHeight="1" thickBot="1"/>
    <row r="67068" ht="18.75" customHeight="1" thickBot="1"/>
    <row r="67070" ht="18.75" customHeight="1" thickBot="1"/>
    <row r="67072" ht="18.75" customHeight="1" thickBot="1"/>
    <row r="67074" ht="18.75" customHeight="1" thickBot="1"/>
    <row r="67076" ht="18.75" customHeight="1" thickBot="1"/>
    <row r="67078" ht="18.75" customHeight="1" thickBot="1"/>
    <row r="67080" ht="18.75" customHeight="1" thickBot="1"/>
    <row r="67082" ht="18.75" customHeight="1" thickBot="1"/>
    <row r="67084" ht="18.75" customHeight="1" thickBot="1"/>
    <row r="67086" ht="18.75" customHeight="1" thickBot="1"/>
    <row r="67088" ht="18.75" customHeight="1" thickBot="1"/>
    <row r="67090" ht="18.75" customHeight="1" thickBot="1"/>
    <row r="67092" ht="18.75" customHeight="1" thickBot="1"/>
    <row r="67094" ht="18.75" customHeight="1" thickBot="1"/>
    <row r="67096" ht="18.75" customHeight="1" thickBot="1"/>
    <row r="67098" ht="18.75" customHeight="1" thickBot="1"/>
    <row r="67100" ht="18.75" customHeight="1" thickBot="1"/>
    <row r="67102" ht="18.75" customHeight="1" thickBot="1"/>
    <row r="67104" ht="18.75" customHeight="1" thickBot="1"/>
    <row r="67106" ht="18.75" customHeight="1" thickBot="1"/>
    <row r="67108" ht="18.75" customHeight="1" thickBot="1"/>
    <row r="67110" ht="18.75" customHeight="1" thickBot="1"/>
    <row r="67112" ht="18.75" customHeight="1" thickBot="1"/>
    <row r="67114" ht="18.75" customHeight="1" thickBot="1"/>
    <row r="67116" ht="18.75" customHeight="1" thickBot="1"/>
    <row r="67118" ht="18.75" customHeight="1" thickBot="1"/>
    <row r="67120" ht="18.75" customHeight="1" thickBot="1"/>
    <row r="67122" ht="18.75" customHeight="1" thickBot="1"/>
    <row r="67124" ht="18.75" customHeight="1" thickBot="1"/>
    <row r="67126" ht="18.75" customHeight="1" thickBot="1"/>
    <row r="67128" ht="18.75" customHeight="1" thickBot="1"/>
    <row r="67130" ht="18.75" customHeight="1" thickBot="1"/>
    <row r="67132" ht="18.75" customHeight="1" thickBot="1"/>
    <row r="67134" ht="18.75" customHeight="1" thickBot="1"/>
    <row r="67136" ht="18.75" customHeight="1" thickBot="1"/>
    <row r="67138" ht="18.75" customHeight="1" thickBot="1"/>
    <row r="67140" ht="18.75" customHeight="1" thickBot="1"/>
    <row r="67142" ht="18.75" customHeight="1" thickBot="1"/>
    <row r="67144" ht="18.75" customHeight="1" thickBot="1"/>
    <row r="67146" ht="18.75" customHeight="1" thickBot="1"/>
    <row r="67148" ht="18.75" customHeight="1" thickBot="1"/>
    <row r="67150" ht="18.75" customHeight="1" thickBot="1"/>
    <row r="67152" ht="18.75" customHeight="1" thickBot="1"/>
    <row r="67154" ht="18.75" customHeight="1" thickBot="1"/>
    <row r="67156" ht="18.75" customHeight="1" thickBot="1"/>
    <row r="67158" ht="18.75" customHeight="1" thickBot="1"/>
    <row r="67160" ht="18.75" customHeight="1" thickBot="1"/>
    <row r="67162" ht="18.75" customHeight="1" thickBot="1"/>
    <row r="67164" ht="18.75" customHeight="1" thickBot="1"/>
    <row r="67166" ht="18.75" customHeight="1" thickBot="1"/>
    <row r="67168" ht="18.75" customHeight="1" thickBot="1"/>
    <row r="67170" ht="18.75" customHeight="1" thickBot="1"/>
    <row r="67172" ht="18.75" customHeight="1" thickBot="1"/>
    <row r="67174" ht="18.75" customHeight="1" thickBot="1"/>
    <row r="67176" ht="18.75" customHeight="1" thickBot="1"/>
    <row r="67178" ht="18.75" customHeight="1" thickBot="1"/>
    <row r="67180" ht="18.75" customHeight="1" thickBot="1"/>
    <row r="67182" ht="18.75" customHeight="1" thickBot="1"/>
    <row r="67184" ht="18.75" customHeight="1" thickBot="1"/>
    <row r="67186" ht="18.75" customHeight="1" thickBot="1"/>
    <row r="67188" ht="18.75" customHeight="1" thickBot="1"/>
    <row r="67190" ht="18.75" customHeight="1" thickBot="1"/>
    <row r="67192" ht="18.75" customHeight="1" thickBot="1"/>
    <row r="67194" ht="18.75" customHeight="1" thickBot="1"/>
    <row r="67196" ht="18.75" customHeight="1" thickBot="1"/>
    <row r="67198" ht="18.75" customHeight="1" thickBot="1"/>
    <row r="67200" ht="18.75" customHeight="1" thickBot="1"/>
    <row r="67202" ht="18.75" customHeight="1" thickBot="1"/>
    <row r="67204" ht="18.75" customHeight="1" thickBot="1"/>
    <row r="67206" ht="18.75" customHeight="1" thickBot="1"/>
    <row r="67208" ht="18.75" customHeight="1" thickBot="1"/>
    <row r="67210" ht="18.75" customHeight="1" thickBot="1"/>
    <row r="67212" ht="18.75" customHeight="1" thickBot="1"/>
    <row r="67214" ht="18.75" customHeight="1" thickBot="1"/>
    <row r="67216" ht="18.75" customHeight="1" thickBot="1"/>
    <row r="67218" ht="18.75" customHeight="1" thickBot="1"/>
    <row r="67220" ht="18.75" customHeight="1" thickBot="1"/>
    <row r="67222" ht="18.75" customHeight="1" thickBot="1"/>
    <row r="67224" ht="18.75" customHeight="1" thickBot="1"/>
    <row r="67226" ht="18.75" customHeight="1" thickBot="1"/>
    <row r="67228" ht="18.75" customHeight="1" thickBot="1"/>
    <row r="67230" ht="18.75" customHeight="1" thickBot="1"/>
    <row r="67232" ht="18.75" customHeight="1" thickBot="1"/>
    <row r="67234" ht="18.75" customHeight="1" thickBot="1"/>
    <row r="67236" ht="18.75" customHeight="1" thickBot="1"/>
    <row r="67238" ht="18.75" customHeight="1" thickBot="1"/>
    <row r="67240" ht="18.75" customHeight="1" thickBot="1"/>
    <row r="67242" ht="18.75" customHeight="1" thickBot="1"/>
    <row r="67244" ht="18.75" customHeight="1" thickBot="1"/>
    <row r="67246" ht="18.75" customHeight="1" thickBot="1"/>
    <row r="67248" ht="18.75" customHeight="1" thickBot="1"/>
    <row r="67250" ht="18.75" customHeight="1" thickBot="1"/>
    <row r="67252" ht="18.75" customHeight="1" thickBot="1"/>
    <row r="67254" ht="18.75" customHeight="1" thickBot="1"/>
    <row r="67256" ht="18.75" customHeight="1" thickBot="1"/>
    <row r="67258" ht="18.75" customHeight="1" thickBot="1"/>
    <row r="67260" ht="18.75" customHeight="1" thickBot="1"/>
    <row r="67262" ht="18.75" customHeight="1" thickBot="1"/>
    <row r="67264" ht="18.75" customHeight="1" thickBot="1"/>
    <row r="67266" ht="18.75" customHeight="1" thickBot="1"/>
    <row r="67268" ht="18.75" customHeight="1" thickBot="1"/>
    <row r="67270" ht="18.75" customHeight="1" thickBot="1"/>
    <row r="67272" ht="18.75" customHeight="1" thickBot="1"/>
    <row r="67274" ht="18.75" customHeight="1" thickBot="1"/>
    <row r="67276" ht="18.75" customHeight="1" thickBot="1"/>
    <row r="67278" ht="18.75" customHeight="1" thickBot="1"/>
    <row r="67280" ht="18.75" customHeight="1" thickBot="1"/>
    <row r="67282" ht="18.75" customHeight="1" thickBot="1"/>
    <row r="67284" ht="18.75" customHeight="1" thickBot="1"/>
    <row r="67286" ht="18.75" customHeight="1" thickBot="1"/>
    <row r="67288" ht="18.75" customHeight="1" thickBot="1"/>
    <row r="67290" ht="18.75" customHeight="1" thickBot="1"/>
    <row r="67292" ht="18.75" customHeight="1" thickBot="1"/>
    <row r="67294" ht="18.75" customHeight="1" thickBot="1"/>
    <row r="67296" ht="18.75" customHeight="1" thickBot="1"/>
    <row r="67298" ht="18.75" customHeight="1" thickBot="1"/>
    <row r="67300" ht="18.75" customHeight="1" thickBot="1"/>
    <row r="67302" ht="18.75" customHeight="1" thickBot="1"/>
    <row r="67304" ht="18.75" customHeight="1" thickBot="1"/>
    <row r="67306" ht="18.75" customHeight="1" thickBot="1"/>
    <row r="67308" ht="18.75" customHeight="1" thickBot="1"/>
    <row r="67310" ht="18.75" customHeight="1" thickBot="1"/>
    <row r="67312" ht="18.75" customHeight="1" thickBot="1"/>
    <row r="67314" ht="18.75" customHeight="1" thickBot="1"/>
    <row r="67316" ht="18.75" customHeight="1" thickBot="1"/>
    <row r="67318" ht="18.75" customHeight="1" thickBot="1"/>
    <row r="67320" ht="18.75" customHeight="1" thickBot="1"/>
    <row r="67322" ht="18.75" customHeight="1" thickBot="1"/>
    <row r="67324" ht="18.75" customHeight="1" thickBot="1"/>
    <row r="67326" ht="18.75" customHeight="1" thickBot="1"/>
    <row r="67328" ht="18.75" customHeight="1" thickBot="1"/>
    <row r="67330" ht="18.75" customHeight="1" thickBot="1"/>
    <row r="67332" ht="18.75" customHeight="1" thickBot="1"/>
    <row r="67334" ht="18.75" customHeight="1" thickBot="1"/>
    <row r="67336" ht="18.75" customHeight="1" thickBot="1"/>
    <row r="67338" ht="18.75" customHeight="1" thickBot="1"/>
    <row r="67340" ht="18.75" customHeight="1" thickBot="1"/>
    <row r="67342" ht="18.75" customHeight="1" thickBot="1"/>
    <row r="67344" ht="18.75" customHeight="1" thickBot="1"/>
    <row r="67346" ht="18.75" customHeight="1" thickBot="1"/>
    <row r="67348" ht="18.75" customHeight="1" thickBot="1"/>
    <row r="67350" ht="18.75" customHeight="1" thickBot="1"/>
    <row r="67352" ht="18.75" customHeight="1" thickBot="1"/>
    <row r="67354" ht="18.75" customHeight="1" thickBot="1"/>
    <row r="67356" ht="18.75" customHeight="1" thickBot="1"/>
    <row r="67358" ht="18.75" customHeight="1" thickBot="1"/>
    <row r="67360" ht="18.75" customHeight="1" thickBot="1"/>
    <row r="67362" ht="18.75" customHeight="1" thickBot="1"/>
    <row r="67364" ht="18.75" customHeight="1" thickBot="1"/>
    <row r="67366" ht="18.75" customHeight="1" thickBot="1"/>
    <row r="67368" ht="18.75" customHeight="1" thickBot="1"/>
    <row r="67370" ht="18.75" customHeight="1" thickBot="1"/>
    <row r="67372" ht="18.75" customHeight="1" thickBot="1"/>
    <row r="67374" ht="18.75" customHeight="1" thickBot="1"/>
    <row r="67376" ht="18.75" customHeight="1" thickBot="1"/>
    <row r="67378" ht="18.75" customHeight="1" thickBot="1"/>
    <row r="67380" ht="18.75" customHeight="1" thickBot="1"/>
    <row r="67382" ht="18.75" customHeight="1" thickBot="1"/>
    <row r="67384" ht="18.75" customHeight="1" thickBot="1"/>
    <row r="67386" ht="18.75" customHeight="1" thickBot="1"/>
    <row r="67388" ht="18.75" customHeight="1" thickBot="1"/>
    <row r="67390" ht="18.75" customHeight="1" thickBot="1"/>
    <row r="67392" ht="18.75" customHeight="1" thickBot="1"/>
    <row r="67394" ht="18.75" customHeight="1" thickBot="1"/>
    <row r="67396" ht="18.75" customHeight="1" thickBot="1"/>
    <row r="67398" ht="18.75" customHeight="1" thickBot="1"/>
    <row r="67400" ht="18.75" customHeight="1" thickBot="1"/>
    <row r="67402" ht="18.75" customHeight="1" thickBot="1"/>
    <row r="67404" ht="18.75" customHeight="1" thickBot="1"/>
    <row r="67406" ht="18.75" customHeight="1" thickBot="1"/>
    <row r="67408" ht="18.75" customHeight="1" thickBot="1"/>
    <row r="67410" ht="18.75" customHeight="1" thickBot="1"/>
    <row r="67412" ht="18.75" customHeight="1" thickBot="1"/>
    <row r="67414" ht="18.75" customHeight="1" thickBot="1"/>
    <row r="67416" ht="18.75" customHeight="1" thickBot="1"/>
    <row r="67418" ht="18.75" customHeight="1" thickBot="1"/>
    <row r="67420" ht="18.75" customHeight="1" thickBot="1"/>
    <row r="67422" ht="18.75" customHeight="1" thickBot="1"/>
    <row r="67424" ht="18.75" customHeight="1" thickBot="1"/>
    <row r="67426" ht="18.75" customHeight="1" thickBot="1"/>
    <row r="67428" ht="18.75" customHeight="1" thickBot="1"/>
    <row r="67430" ht="18.75" customHeight="1" thickBot="1"/>
    <row r="67432" ht="18.75" customHeight="1" thickBot="1"/>
    <row r="67434" ht="18.75" customHeight="1" thickBot="1"/>
    <row r="67436" ht="18.75" customHeight="1" thickBot="1"/>
    <row r="67438" ht="18.75" customHeight="1" thickBot="1"/>
    <row r="67440" ht="18.75" customHeight="1" thickBot="1"/>
    <row r="67442" ht="18.75" customHeight="1" thickBot="1"/>
    <row r="67444" ht="18.75" customHeight="1" thickBot="1"/>
    <row r="67446" ht="18.75" customHeight="1" thickBot="1"/>
    <row r="67448" ht="18.75" customHeight="1" thickBot="1"/>
    <row r="67450" ht="18.75" customHeight="1" thickBot="1"/>
    <row r="67452" ht="18.75" customHeight="1" thickBot="1"/>
    <row r="67454" ht="18.75" customHeight="1" thickBot="1"/>
    <row r="67456" ht="18.75" customHeight="1" thickBot="1"/>
    <row r="67458" ht="18.75" customHeight="1" thickBot="1"/>
    <row r="67460" ht="18.75" customHeight="1" thickBot="1"/>
    <row r="67462" ht="18.75" customHeight="1" thickBot="1"/>
    <row r="67464" ht="18.75" customHeight="1" thickBot="1"/>
    <row r="67466" ht="18.75" customHeight="1" thickBot="1"/>
    <row r="67468" ht="18.75" customHeight="1" thickBot="1"/>
    <row r="67470" ht="18.75" customHeight="1" thickBot="1"/>
    <row r="67472" ht="18.75" customHeight="1" thickBot="1"/>
    <row r="67474" ht="18.75" customHeight="1" thickBot="1"/>
    <row r="67476" ht="18.75" customHeight="1" thickBot="1"/>
    <row r="67478" ht="18.75" customHeight="1" thickBot="1"/>
    <row r="67480" ht="18.75" customHeight="1" thickBot="1"/>
    <row r="67482" ht="18.75" customHeight="1" thickBot="1"/>
    <row r="67484" ht="18.75" customHeight="1" thickBot="1"/>
    <row r="67486" ht="18.75" customHeight="1" thickBot="1"/>
    <row r="67488" ht="18.75" customHeight="1" thickBot="1"/>
    <row r="67490" ht="18.75" customHeight="1" thickBot="1"/>
    <row r="67492" ht="18.75" customHeight="1" thickBot="1"/>
    <row r="67494" ht="18.75" customHeight="1" thickBot="1"/>
    <row r="67496" ht="18.75" customHeight="1" thickBot="1"/>
    <row r="67498" ht="18.75" customHeight="1" thickBot="1"/>
    <row r="67500" ht="18.75" customHeight="1" thickBot="1"/>
    <row r="67502" ht="18.75" customHeight="1" thickBot="1"/>
    <row r="67504" ht="18.75" customHeight="1" thickBot="1"/>
    <row r="67506" ht="18.75" customHeight="1" thickBot="1"/>
    <row r="67508" ht="18.75" customHeight="1" thickBot="1"/>
    <row r="67510" ht="18.75" customHeight="1" thickBot="1"/>
    <row r="67512" ht="18.75" customHeight="1" thickBot="1"/>
    <row r="67514" ht="18.75" customHeight="1" thickBot="1"/>
    <row r="67516" ht="18.75" customHeight="1" thickBot="1"/>
    <row r="67518" ht="18.75" customHeight="1" thickBot="1"/>
    <row r="67520" ht="18.75" customHeight="1" thickBot="1"/>
    <row r="67522" ht="18.75" customHeight="1" thickBot="1"/>
    <row r="67524" ht="18.75" customHeight="1" thickBot="1"/>
    <row r="67526" ht="18.75" customHeight="1" thickBot="1"/>
    <row r="67528" ht="18.75" customHeight="1" thickBot="1"/>
    <row r="67530" ht="18.75" customHeight="1" thickBot="1"/>
    <row r="67532" ht="18.75" customHeight="1" thickBot="1"/>
    <row r="67534" ht="18.75" customHeight="1" thickBot="1"/>
    <row r="67536" ht="18.75" customHeight="1" thickBot="1"/>
    <row r="67538" ht="18.75" customHeight="1" thickBot="1"/>
    <row r="67540" ht="18.75" customHeight="1" thickBot="1"/>
    <row r="67542" ht="18.75" customHeight="1" thickBot="1"/>
    <row r="67544" ht="18.75" customHeight="1" thickBot="1"/>
    <row r="67546" ht="18.75" customHeight="1" thickBot="1"/>
    <row r="67548" ht="18.75" customHeight="1" thickBot="1"/>
    <row r="67550" ht="18.75" customHeight="1" thickBot="1"/>
    <row r="67552" ht="18.75" customHeight="1" thickBot="1"/>
    <row r="67554" ht="18.75" customHeight="1" thickBot="1"/>
    <row r="67556" ht="18.75" customHeight="1" thickBot="1"/>
    <row r="67558" ht="18.75" customHeight="1" thickBot="1"/>
    <row r="67560" ht="18.75" customHeight="1" thickBot="1"/>
    <row r="67562" ht="18.75" customHeight="1" thickBot="1"/>
    <row r="67564" ht="18.75" customHeight="1" thickBot="1"/>
    <row r="67566" ht="18.75" customHeight="1" thickBot="1"/>
    <row r="67568" ht="18.75" customHeight="1" thickBot="1"/>
    <row r="67570" ht="18.75" customHeight="1" thickBot="1"/>
    <row r="67572" ht="18.75" customHeight="1" thickBot="1"/>
    <row r="67574" ht="18.75" customHeight="1" thickBot="1"/>
    <row r="67576" ht="18.75" customHeight="1" thickBot="1"/>
    <row r="67578" ht="18.75" customHeight="1" thickBot="1"/>
    <row r="67580" ht="18.75" customHeight="1" thickBot="1"/>
    <row r="67582" ht="18.75" customHeight="1" thickBot="1"/>
    <row r="67584" ht="18.75" customHeight="1" thickBot="1"/>
    <row r="67586" ht="18.75" customHeight="1" thickBot="1"/>
    <row r="67588" ht="18.75" customHeight="1" thickBot="1"/>
    <row r="67590" ht="18.75" customHeight="1" thickBot="1"/>
    <row r="67592" ht="18.75" customHeight="1" thickBot="1"/>
    <row r="67594" ht="18.75" customHeight="1" thickBot="1"/>
    <row r="67596" ht="18.75" customHeight="1" thickBot="1"/>
    <row r="67598" ht="18.75" customHeight="1" thickBot="1"/>
    <row r="67600" ht="18.75" customHeight="1" thickBot="1"/>
    <row r="67602" ht="18.75" customHeight="1" thickBot="1"/>
    <row r="67604" ht="18.75" customHeight="1" thickBot="1"/>
    <row r="67606" ht="18.75" customHeight="1" thickBot="1"/>
    <row r="67608" ht="18.75" customHeight="1" thickBot="1"/>
    <row r="67610" ht="18.75" customHeight="1" thickBot="1"/>
    <row r="67612" ht="18.75" customHeight="1" thickBot="1"/>
    <row r="67614" ht="18.75" customHeight="1" thickBot="1"/>
    <row r="67616" ht="18.75" customHeight="1" thickBot="1"/>
    <row r="67618" ht="18.75" customHeight="1" thickBot="1"/>
    <row r="67620" ht="18.75" customHeight="1" thickBot="1"/>
    <row r="67622" ht="18.75" customHeight="1" thickBot="1"/>
    <row r="67624" ht="18.75" customHeight="1" thickBot="1"/>
    <row r="67626" ht="18.75" customHeight="1" thickBot="1"/>
    <row r="67628" ht="18.75" customHeight="1" thickBot="1"/>
    <row r="67630" ht="18.75" customHeight="1" thickBot="1"/>
    <row r="67632" ht="18.75" customHeight="1" thickBot="1"/>
    <row r="67634" ht="18.75" customHeight="1" thickBot="1"/>
    <row r="67636" ht="18.75" customHeight="1" thickBot="1"/>
    <row r="67638" ht="18.75" customHeight="1" thickBot="1"/>
    <row r="67640" ht="18.75" customHeight="1" thickBot="1"/>
    <row r="67642" ht="18.75" customHeight="1" thickBot="1"/>
    <row r="67644" ht="18.75" customHeight="1" thickBot="1"/>
    <row r="67646" ht="18.75" customHeight="1" thickBot="1"/>
    <row r="67648" ht="18.75" customHeight="1" thickBot="1"/>
    <row r="67650" ht="18.75" customHeight="1" thickBot="1"/>
    <row r="67652" ht="18.75" customHeight="1" thickBot="1"/>
    <row r="67654" ht="18.75" customHeight="1" thickBot="1"/>
    <row r="67656" ht="18.75" customHeight="1" thickBot="1"/>
    <row r="67658" ht="18.75" customHeight="1" thickBot="1"/>
    <row r="67660" ht="18.75" customHeight="1" thickBot="1"/>
    <row r="67662" ht="18.75" customHeight="1" thickBot="1"/>
    <row r="67664" ht="18.75" customHeight="1" thickBot="1"/>
    <row r="67666" ht="18.75" customHeight="1" thickBot="1"/>
    <row r="67668" ht="18.75" customHeight="1" thickBot="1"/>
    <row r="67670" ht="18.75" customHeight="1" thickBot="1"/>
    <row r="67672" ht="18.75" customHeight="1" thickBot="1"/>
    <row r="67674" ht="18.75" customHeight="1" thickBot="1"/>
    <row r="67676" ht="18.75" customHeight="1" thickBot="1"/>
    <row r="67678" ht="18.75" customHeight="1" thickBot="1"/>
    <row r="67680" ht="18.75" customHeight="1" thickBot="1"/>
    <row r="67682" ht="18.75" customHeight="1" thickBot="1"/>
    <row r="67684" ht="18.75" customHeight="1" thickBot="1"/>
    <row r="67686" ht="18.75" customHeight="1" thickBot="1"/>
    <row r="67688" ht="18.75" customHeight="1" thickBot="1"/>
    <row r="67690" ht="18.75" customHeight="1" thickBot="1"/>
    <row r="67692" ht="18.75" customHeight="1" thickBot="1"/>
    <row r="67694" ht="18.75" customHeight="1" thickBot="1"/>
    <row r="67696" ht="18.75" customHeight="1" thickBot="1"/>
    <row r="67698" ht="18.75" customHeight="1" thickBot="1"/>
    <row r="67700" ht="18.75" customHeight="1" thickBot="1"/>
    <row r="67702" ht="18.75" customHeight="1" thickBot="1"/>
    <row r="67704" ht="18.75" customHeight="1" thickBot="1"/>
    <row r="67706" ht="18.75" customHeight="1" thickBot="1"/>
    <row r="67708" ht="18.75" customHeight="1" thickBot="1"/>
    <row r="67710" ht="18.75" customHeight="1" thickBot="1"/>
    <row r="67712" ht="18.75" customHeight="1" thickBot="1"/>
    <row r="67714" ht="18.75" customHeight="1" thickBot="1"/>
    <row r="67716" ht="18.75" customHeight="1" thickBot="1"/>
    <row r="67718" ht="18.75" customHeight="1" thickBot="1"/>
    <row r="67720" ht="18.75" customHeight="1" thickBot="1"/>
    <row r="67722" ht="18.75" customHeight="1" thickBot="1"/>
    <row r="67724" ht="18.75" customHeight="1" thickBot="1"/>
    <row r="67726" ht="18.75" customHeight="1" thickBot="1"/>
    <row r="67728" ht="18.75" customHeight="1" thickBot="1"/>
    <row r="67730" ht="18.75" customHeight="1" thickBot="1"/>
    <row r="67732" ht="18.75" customHeight="1" thickBot="1"/>
    <row r="67734" ht="18.75" customHeight="1" thickBot="1"/>
    <row r="67736" ht="18.75" customHeight="1" thickBot="1"/>
    <row r="67738" ht="18.75" customHeight="1" thickBot="1"/>
    <row r="67740" ht="18.75" customHeight="1" thickBot="1"/>
    <row r="67742" ht="18.75" customHeight="1" thickBot="1"/>
    <row r="67744" ht="18.75" customHeight="1" thickBot="1"/>
    <row r="67746" ht="18.75" customHeight="1" thickBot="1"/>
    <row r="67748" ht="18.75" customHeight="1" thickBot="1"/>
    <row r="67750" ht="18.75" customHeight="1" thickBot="1"/>
    <row r="67752" ht="18.75" customHeight="1" thickBot="1"/>
    <row r="67754" ht="18.75" customHeight="1" thickBot="1"/>
    <row r="67756" ht="18.75" customHeight="1" thickBot="1"/>
    <row r="67758" ht="18.75" customHeight="1" thickBot="1"/>
    <row r="67760" ht="18.75" customHeight="1" thickBot="1"/>
    <row r="67762" ht="18.75" customHeight="1" thickBot="1"/>
    <row r="67764" ht="18.75" customHeight="1" thickBot="1"/>
    <row r="67766" ht="18.75" customHeight="1" thickBot="1"/>
    <row r="67768" ht="18.75" customHeight="1" thickBot="1"/>
    <row r="67770" ht="18.75" customHeight="1" thickBot="1"/>
    <row r="67772" ht="18.75" customHeight="1" thickBot="1"/>
    <row r="67774" ht="18.75" customHeight="1" thickBot="1"/>
    <row r="67776" ht="18.75" customHeight="1" thickBot="1"/>
    <row r="67778" ht="18.75" customHeight="1" thickBot="1"/>
    <row r="67780" ht="18.75" customHeight="1" thickBot="1"/>
    <row r="67782" ht="18.75" customHeight="1" thickBot="1"/>
    <row r="67784" ht="18.75" customHeight="1" thickBot="1"/>
    <row r="67786" ht="18.75" customHeight="1" thickBot="1"/>
    <row r="67788" ht="18.75" customHeight="1" thickBot="1"/>
    <row r="67790" ht="18.75" customHeight="1" thickBot="1"/>
    <row r="67792" ht="18.75" customHeight="1" thickBot="1"/>
    <row r="67794" ht="18.75" customHeight="1" thickBot="1"/>
    <row r="67796" ht="18.75" customHeight="1" thickBot="1"/>
    <row r="67798" ht="18.75" customHeight="1" thickBot="1"/>
    <row r="67800" ht="18.75" customHeight="1" thickBot="1"/>
    <row r="67802" ht="18.75" customHeight="1" thickBot="1"/>
    <row r="67804" ht="18.75" customHeight="1" thickBot="1"/>
    <row r="67806" ht="18.75" customHeight="1" thickBot="1"/>
    <row r="67808" ht="18.75" customHeight="1" thickBot="1"/>
    <row r="67810" ht="18.75" customHeight="1" thickBot="1"/>
    <row r="67812" ht="18.75" customHeight="1" thickBot="1"/>
    <row r="67814" ht="18.75" customHeight="1" thickBot="1"/>
    <row r="67816" ht="18.75" customHeight="1" thickBot="1"/>
    <row r="67818" ht="18.75" customHeight="1" thickBot="1"/>
    <row r="67820" ht="18.75" customHeight="1" thickBot="1"/>
    <row r="67822" ht="18.75" customHeight="1" thickBot="1"/>
    <row r="67824" ht="18.75" customHeight="1" thickBot="1"/>
    <row r="67826" ht="18.75" customHeight="1" thickBot="1"/>
    <row r="67828" ht="18.75" customHeight="1" thickBot="1"/>
    <row r="67830" ht="18.75" customHeight="1" thickBot="1"/>
    <row r="67832" ht="18.75" customHeight="1" thickBot="1"/>
    <row r="67834" ht="18.75" customHeight="1" thickBot="1"/>
    <row r="67836" ht="18.75" customHeight="1" thickBot="1"/>
    <row r="67838" ht="18.75" customHeight="1" thickBot="1"/>
    <row r="67840" ht="18.75" customHeight="1" thickBot="1"/>
    <row r="67842" ht="18.75" customHeight="1" thickBot="1"/>
    <row r="67844" ht="18.75" customHeight="1" thickBot="1"/>
    <row r="67846" ht="18.75" customHeight="1" thickBot="1"/>
    <row r="67848" ht="18.75" customHeight="1" thickBot="1"/>
    <row r="67850" ht="18.75" customHeight="1" thickBot="1"/>
    <row r="67852" ht="18.75" customHeight="1" thickBot="1"/>
    <row r="67854" ht="18.75" customHeight="1" thickBot="1"/>
    <row r="67856" ht="18.75" customHeight="1" thickBot="1"/>
    <row r="67858" ht="18.75" customHeight="1" thickBot="1"/>
    <row r="67860" ht="18.75" customHeight="1" thickBot="1"/>
    <row r="67862" ht="18.75" customHeight="1" thickBot="1"/>
    <row r="67864" ht="18.75" customHeight="1" thickBot="1"/>
    <row r="67866" ht="18.75" customHeight="1" thickBot="1"/>
    <row r="67868" ht="18.75" customHeight="1" thickBot="1"/>
    <row r="67870" ht="18.75" customHeight="1" thickBot="1"/>
    <row r="67872" ht="18.75" customHeight="1" thickBot="1"/>
    <row r="67874" ht="18.75" customHeight="1" thickBot="1"/>
    <row r="67876" ht="18.75" customHeight="1" thickBot="1"/>
    <row r="67878" ht="18.75" customHeight="1" thickBot="1"/>
    <row r="67880" ht="18.75" customHeight="1" thickBot="1"/>
    <row r="67882" ht="18.75" customHeight="1" thickBot="1"/>
    <row r="67884" ht="18.75" customHeight="1" thickBot="1"/>
    <row r="67886" ht="18.75" customHeight="1" thickBot="1"/>
    <row r="67888" ht="18.75" customHeight="1" thickBot="1"/>
    <row r="67890" ht="18.75" customHeight="1" thickBot="1"/>
    <row r="67892" ht="18.75" customHeight="1" thickBot="1"/>
    <row r="67894" ht="18.75" customHeight="1" thickBot="1"/>
    <row r="67896" ht="18.75" customHeight="1" thickBot="1"/>
    <row r="67898" ht="18.75" customHeight="1" thickBot="1"/>
    <row r="67900" ht="18.75" customHeight="1" thickBot="1"/>
    <row r="67902" ht="18.75" customHeight="1" thickBot="1"/>
    <row r="67904" ht="18.75" customHeight="1" thickBot="1"/>
    <row r="67906" ht="18.75" customHeight="1" thickBot="1"/>
    <row r="67908" ht="18.75" customHeight="1" thickBot="1"/>
    <row r="67910" ht="18.75" customHeight="1" thickBot="1"/>
    <row r="67912" ht="18.75" customHeight="1" thickBot="1"/>
    <row r="67914" ht="18.75" customHeight="1" thickBot="1"/>
    <row r="67916" ht="18.75" customHeight="1" thickBot="1"/>
    <row r="67918" ht="18.75" customHeight="1" thickBot="1"/>
    <row r="67920" ht="18.75" customHeight="1" thickBot="1"/>
    <row r="67922" ht="18.75" customHeight="1" thickBot="1"/>
    <row r="67924" ht="18.75" customHeight="1" thickBot="1"/>
    <row r="67926" ht="18.75" customHeight="1" thickBot="1"/>
    <row r="67928" ht="18.75" customHeight="1" thickBot="1"/>
    <row r="67930" ht="18.75" customHeight="1" thickBot="1"/>
    <row r="67932" ht="18.75" customHeight="1" thickBot="1"/>
    <row r="67934" ht="18.75" customHeight="1" thickBot="1"/>
    <row r="67936" ht="18.75" customHeight="1" thickBot="1"/>
    <row r="67938" ht="18.75" customHeight="1" thickBot="1"/>
    <row r="67940" ht="18.75" customHeight="1" thickBot="1"/>
    <row r="67942" ht="18.75" customHeight="1" thickBot="1"/>
    <row r="67944" ht="18.75" customHeight="1" thickBot="1"/>
    <row r="67946" ht="18.75" customHeight="1" thickBot="1"/>
    <row r="67948" ht="18.75" customHeight="1" thickBot="1"/>
    <row r="67950" ht="18.75" customHeight="1" thickBot="1"/>
    <row r="67952" ht="18.75" customHeight="1" thickBot="1"/>
    <row r="67954" ht="18.75" customHeight="1" thickBot="1"/>
    <row r="67956" ht="18.75" customHeight="1" thickBot="1"/>
    <row r="67958" ht="18.75" customHeight="1" thickBot="1"/>
    <row r="67960" ht="18.75" customHeight="1" thickBot="1"/>
    <row r="67962" ht="18.75" customHeight="1" thickBot="1"/>
    <row r="67964" ht="18.75" customHeight="1" thickBot="1"/>
    <row r="67966" ht="18.75" customHeight="1" thickBot="1"/>
    <row r="67968" ht="18.75" customHeight="1" thickBot="1"/>
    <row r="67970" ht="18.75" customHeight="1" thickBot="1"/>
    <row r="67972" ht="18.75" customHeight="1" thickBot="1"/>
    <row r="67974" ht="18.75" customHeight="1" thickBot="1"/>
    <row r="67976" ht="18.75" customHeight="1" thickBot="1"/>
    <row r="67978" ht="18.75" customHeight="1" thickBot="1"/>
    <row r="67980" ht="18.75" customHeight="1" thickBot="1"/>
    <row r="67982" ht="18.75" customHeight="1" thickBot="1"/>
    <row r="67984" ht="18.75" customHeight="1" thickBot="1"/>
    <row r="67986" ht="18.75" customHeight="1" thickBot="1"/>
    <row r="67988" ht="18.75" customHeight="1" thickBot="1"/>
    <row r="67990" ht="18.75" customHeight="1" thickBot="1"/>
    <row r="67992" ht="18.75" customHeight="1" thickBot="1"/>
    <row r="67994" ht="18.75" customHeight="1" thickBot="1"/>
    <row r="67996" ht="18.75" customHeight="1" thickBot="1"/>
    <row r="67998" ht="18.75" customHeight="1" thickBot="1"/>
    <row r="68000" ht="18.75" customHeight="1" thickBot="1"/>
    <row r="68002" ht="18.75" customHeight="1" thickBot="1"/>
    <row r="68004" ht="18.75" customHeight="1" thickBot="1"/>
    <row r="68006" ht="18.75" customHeight="1" thickBot="1"/>
    <row r="68008" ht="18.75" customHeight="1" thickBot="1"/>
    <row r="68010" ht="18.75" customHeight="1" thickBot="1"/>
    <row r="68012" ht="18.75" customHeight="1" thickBot="1"/>
    <row r="68014" ht="18.75" customHeight="1" thickBot="1"/>
    <row r="68016" ht="18.75" customHeight="1" thickBot="1"/>
    <row r="68018" ht="18.75" customHeight="1" thickBot="1"/>
    <row r="68020" ht="18.75" customHeight="1" thickBot="1"/>
    <row r="68022" ht="18.75" customHeight="1" thickBot="1"/>
    <row r="68024" ht="18.75" customHeight="1" thickBot="1"/>
    <row r="68026" ht="18.75" customHeight="1" thickBot="1"/>
    <row r="68028" ht="18.75" customHeight="1" thickBot="1"/>
    <row r="68030" ht="18.75" customHeight="1" thickBot="1"/>
    <row r="68032" ht="18.75" customHeight="1" thickBot="1"/>
    <row r="68034" ht="18.75" customHeight="1" thickBot="1"/>
    <row r="68036" ht="18.75" customHeight="1" thickBot="1"/>
    <row r="68038" ht="18.75" customHeight="1" thickBot="1"/>
    <row r="68040" ht="18.75" customHeight="1" thickBot="1"/>
    <row r="68042" ht="18.75" customHeight="1" thickBot="1"/>
    <row r="68044" ht="18.75" customHeight="1" thickBot="1"/>
    <row r="68046" ht="18.75" customHeight="1" thickBot="1"/>
    <row r="68048" ht="18.75" customHeight="1" thickBot="1"/>
    <row r="68050" ht="18.75" customHeight="1" thickBot="1"/>
    <row r="68052" ht="18.75" customHeight="1" thickBot="1"/>
    <row r="68054" ht="18.75" customHeight="1" thickBot="1"/>
    <row r="68056" ht="18.75" customHeight="1" thickBot="1"/>
    <row r="68058" ht="18.75" customHeight="1" thickBot="1"/>
    <row r="68060" ht="18.75" customHeight="1" thickBot="1"/>
    <row r="68062" ht="18.75" customHeight="1" thickBot="1"/>
    <row r="68064" ht="18.75" customHeight="1" thickBot="1"/>
    <row r="68066" ht="18.75" customHeight="1" thickBot="1"/>
    <row r="68068" ht="18.75" customHeight="1" thickBot="1"/>
    <row r="68070" ht="18.75" customHeight="1" thickBot="1"/>
    <row r="68072" ht="18.75" customHeight="1" thickBot="1"/>
    <row r="68074" ht="18.75" customHeight="1" thickBot="1"/>
    <row r="68076" ht="18.75" customHeight="1" thickBot="1"/>
    <row r="68078" ht="18.75" customHeight="1" thickBot="1"/>
    <row r="68080" ht="18.75" customHeight="1" thickBot="1"/>
    <row r="68082" ht="18.75" customHeight="1" thickBot="1"/>
    <row r="68084" ht="18.75" customHeight="1" thickBot="1"/>
    <row r="68086" ht="18.75" customHeight="1" thickBot="1"/>
    <row r="68088" ht="18.75" customHeight="1" thickBot="1"/>
    <row r="68090" ht="18.75" customHeight="1" thickBot="1"/>
    <row r="68092" ht="18.75" customHeight="1" thickBot="1"/>
    <row r="68094" ht="18.75" customHeight="1" thickBot="1"/>
    <row r="68096" ht="18.75" customHeight="1" thickBot="1"/>
    <row r="68098" ht="18.75" customHeight="1" thickBot="1"/>
    <row r="68100" ht="18.75" customHeight="1" thickBot="1"/>
    <row r="68102" ht="18.75" customHeight="1" thickBot="1"/>
    <row r="68104" ht="18.75" customHeight="1" thickBot="1"/>
    <row r="68106" ht="18.75" customHeight="1" thickBot="1"/>
    <row r="68108" ht="18.75" customHeight="1" thickBot="1"/>
    <row r="68110" ht="18.75" customHeight="1" thickBot="1"/>
    <row r="68112" ht="18.75" customHeight="1" thickBot="1"/>
    <row r="68114" ht="18.75" customHeight="1" thickBot="1"/>
    <row r="68116" ht="18.75" customHeight="1" thickBot="1"/>
    <row r="68118" ht="18.75" customHeight="1" thickBot="1"/>
    <row r="68120" ht="18.75" customHeight="1" thickBot="1"/>
    <row r="68122" ht="18.75" customHeight="1" thickBot="1"/>
    <row r="68124" ht="18.75" customHeight="1" thickBot="1"/>
    <row r="68126" ht="18.75" customHeight="1" thickBot="1"/>
    <row r="68128" ht="18.75" customHeight="1" thickBot="1"/>
    <row r="68130" ht="18.75" customHeight="1" thickBot="1"/>
    <row r="68132" ht="18.75" customHeight="1" thickBot="1"/>
    <row r="68134" ht="18.75" customHeight="1" thickBot="1"/>
    <row r="68136" ht="18.75" customHeight="1" thickBot="1"/>
    <row r="68138" ht="18.75" customHeight="1" thickBot="1"/>
    <row r="68140" ht="18.75" customHeight="1" thickBot="1"/>
    <row r="68142" ht="18.75" customHeight="1" thickBot="1"/>
    <row r="68144" ht="18.75" customHeight="1" thickBot="1"/>
    <row r="68146" ht="18.75" customHeight="1" thickBot="1"/>
    <row r="68148" ht="18.75" customHeight="1" thickBot="1"/>
    <row r="68150" ht="18.75" customHeight="1" thickBot="1"/>
    <row r="68152" ht="18.75" customHeight="1" thickBot="1"/>
    <row r="68154" ht="18.75" customHeight="1" thickBot="1"/>
    <row r="68156" ht="18.75" customHeight="1" thickBot="1"/>
    <row r="68158" ht="18.75" customHeight="1" thickBot="1"/>
    <row r="68160" ht="18.75" customHeight="1" thickBot="1"/>
    <row r="68162" ht="18.75" customHeight="1" thickBot="1"/>
    <row r="68164" ht="18.75" customHeight="1" thickBot="1"/>
    <row r="68166" ht="18.75" customHeight="1" thickBot="1"/>
    <row r="68168" ht="18.75" customHeight="1" thickBot="1"/>
    <row r="68170" ht="18.75" customHeight="1" thickBot="1"/>
    <row r="68172" ht="18.75" customHeight="1" thickBot="1"/>
    <row r="68174" ht="18.75" customHeight="1" thickBot="1"/>
    <row r="68176" ht="18.75" customHeight="1" thickBot="1"/>
    <row r="68178" ht="18.75" customHeight="1" thickBot="1"/>
    <row r="68180" ht="18.75" customHeight="1" thickBot="1"/>
    <row r="68182" ht="18.75" customHeight="1" thickBot="1"/>
    <row r="68184" ht="18.75" customHeight="1" thickBot="1"/>
    <row r="68186" ht="18.75" customHeight="1" thickBot="1"/>
    <row r="68188" ht="18.75" customHeight="1" thickBot="1"/>
    <row r="68190" ht="18.75" customHeight="1" thickBot="1"/>
    <row r="68192" ht="18.75" customHeight="1" thickBot="1"/>
    <row r="68194" ht="18.75" customHeight="1" thickBot="1"/>
    <row r="68196" ht="18.75" customHeight="1" thickBot="1"/>
    <row r="68198" ht="18.75" customHeight="1" thickBot="1"/>
    <row r="68200" ht="18.75" customHeight="1" thickBot="1"/>
    <row r="68202" ht="18.75" customHeight="1" thickBot="1"/>
    <row r="68204" ht="18.75" customHeight="1" thickBot="1"/>
    <row r="68206" ht="18.75" customHeight="1" thickBot="1"/>
    <row r="68208" ht="18.75" customHeight="1" thickBot="1"/>
    <row r="68210" ht="18.75" customHeight="1" thickBot="1"/>
    <row r="68212" ht="18.75" customHeight="1" thickBot="1"/>
    <row r="68214" ht="18.75" customHeight="1" thickBot="1"/>
    <row r="68216" ht="18.75" customHeight="1" thickBot="1"/>
    <row r="68218" ht="18.75" customHeight="1" thickBot="1"/>
    <row r="68220" ht="18.75" customHeight="1" thickBot="1"/>
    <row r="68222" ht="18.75" customHeight="1" thickBot="1"/>
    <row r="68224" ht="18.75" customHeight="1" thickBot="1"/>
    <row r="68226" ht="18.75" customHeight="1" thickBot="1"/>
    <row r="68228" ht="18.75" customHeight="1" thickBot="1"/>
    <row r="68230" ht="18.75" customHeight="1" thickBot="1"/>
    <row r="68232" ht="18.75" customHeight="1" thickBot="1"/>
    <row r="68234" ht="18.75" customHeight="1" thickBot="1"/>
    <row r="68236" ht="18.75" customHeight="1" thickBot="1"/>
    <row r="68238" ht="18.75" customHeight="1" thickBot="1"/>
    <row r="68240" ht="18.75" customHeight="1" thickBot="1"/>
    <row r="68242" ht="18.75" customHeight="1" thickBot="1"/>
    <row r="68244" ht="18.75" customHeight="1" thickBot="1"/>
    <row r="68246" ht="18.75" customHeight="1" thickBot="1"/>
    <row r="68248" ht="18.75" customHeight="1" thickBot="1"/>
    <row r="68250" ht="18.75" customHeight="1" thickBot="1"/>
    <row r="68252" ht="18.75" customHeight="1" thickBot="1"/>
    <row r="68254" ht="18.75" customHeight="1" thickBot="1"/>
    <row r="68256" ht="18.75" customHeight="1" thickBot="1"/>
    <row r="68258" ht="18.75" customHeight="1" thickBot="1"/>
    <row r="68260" ht="18.75" customHeight="1" thickBot="1"/>
    <row r="68262" ht="18.75" customHeight="1" thickBot="1"/>
    <row r="68264" ht="18.75" customHeight="1" thickBot="1"/>
    <row r="68266" ht="18.75" customHeight="1" thickBot="1"/>
    <row r="68268" ht="18.75" customHeight="1" thickBot="1"/>
    <row r="68270" ht="18.75" customHeight="1" thickBot="1"/>
    <row r="68272" ht="18.75" customHeight="1" thickBot="1"/>
    <row r="68274" ht="18.75" customHeight="1" thickBot="1"/>
    <row r="68276" ht="18.75" customHeight="1" thickBot="1"/>
    <row r="68278" ht="18.75" customHeight="1" thickBot="1"/>
    <row r="68280" ht="18.75" customHeight="1" thickBot="1"/>
    <row r="68282" ht="18.75" customHeight="1" thickBot="1"/>
    <row r="68284" ht="18.75" customHeight="1" thickBot="1"/>
    <row r="68286" ht="18.75" customHeight="1" thickBot="1"/>
    <row r="68288" ht="18.75" customHeight="1" thickBot="1"/>
    <row r="68290" ht="18.75" customHeight="1" thickBot="1"/>
    <row r="68292" ht="18.75" customHeight="1" thickBot="1"/>
    <row r="68294" ht="18.75" customHeight="1" thickBot="1"/>
    <row r="68296" ht="18.75" customHeight="1" thickBot="1"/>
    <row r="68298" ht="18.75" customHeight="1" thickBot="1"/>
    <row r="68300" ht="18.75" customHeight="1" thickBot="1"/>
    <row r="68302" ht="18.75" customHeight="1" thickBot="1"/>
    <row r="68304" ht="18.75" customHeight="1" thickBot="1"/>
    <row r="68306" ht="18.75" customHeight="1" thickBot="1"/>
    <row r="68308" ht="18.75" customHeight="1" thickBot="1"/>
    <row r="68310" ht="18.75" customHeight="1" thickBot="1"/>
    <row r="68312" ht="18.75" customHeight="1" thickBot="1"/>
    <row r="68314" ht="18.75" customHeight="1" thickBot="1"/>
    <row r="68316" ht="18.75" customHeight="1" thickBot="1"/>
    <row r="68318" ht="18.75" customHeight="1" thickBot="1"/>
    <row r="68320" ht="18.75" customHeight="1" thickBot="1"/>
    <row r="68322" ht="18.75" customHeight="1" thickBot="1"/>
    <row r="68324" ht="18.75" customHeight="1" thickBot="1"/>
    <row r="68326" ht="18.75" customHeight="1" thickBot="1"/>
    <row r="68328" ht="18.75" customHeight="1" thickBot="1"/>
    <row r="68330" ht="18.75" customHeight="1" thickBot="1"/>
    <row r="68332" ht="18.75" customHeight="1" thickBot="1"/>
    <row r="68334" ht="18.75" customHeight="1" thickBot="1"/>
    <row r="68336" ht="18.75" customHeight="1" thickBot="1"/>
    <row r="68338" ht="18.75" customHeight="1" thickBot="1"/>
    <row r="68340" ht="18.75" customHeight="1" thickBot="1"/>
    <row r="68342" ht="18.75" customHeight="1" thickBot="1"/>
    <row r="68344" ht="18.75" customHeight="1" thickBot="1"/>
    <row r="68346" ht="18.75" customHeight="1" thickBot="1"/>
    <row r="68348" ht="18.75" customHeight="1" thickBot="1"/>
    <row r="68350" ht="18.75" customHeight="1" thickBot="1"/>
    <row r="68352" ht="18.75" customHeight="1" thickBot="1"/>
    <row r="68354" ht="18.75" customHeight="1" thickBot="1"/>
    <row r="68356" ht="18.75" customHeight="1" thickBot="1"/>
    <row r="68358" ht="18.75" customHeight="1" thickBot="1"/>
    <row r="68360" ht="18.75" customHeight="1" thickBot="1"/>
    <row r="68362" ht="18.75" customHeight="1" thickBot="1"/>
    <row r="68364" ht="18.75" customHeight="1" thickBot="1"/>
    <row r="68366" ht="18.75" customHeight="1" thickBot="1"/>
    <row r="68368" ht="18.75" customHeight="1" thickBot="1"/>
    <row r="68370" ht="18.75" customHeight="1" thickBot="1"/>
    <row r="68372" ht="18.75" customHeight="1" thickBot="1"/>
    <row r="68374" ht="18.75" customHeight="1" thickBot="1"/>
    <row r="68376" ht="18.75" customHeight="1" thickBot="1"/>
    <row r="68378" ht="18.75" customHeight="1" thickBot="1"/>
    <row r="68380" ht="18.75" customHeight="1" thickBot="1"/>
    <row r="68382" ht="18.75" customHeight="1" thickBot="1"/>
    <row r="68384" ht="18.75" customHeight="1" thickBot="1"/>
    <row r="68386" ht="18.75" customHeight="1" thickBot="1"/>
    <row r="68388" ht="18.75" customHeight="1" thickBot="1"/>
    <row r="68390" ht="18.75" customHeight="1" thickBot="1"/>
    <row r="68392" ht="18.75" customHeight="1" thickBot="1"/>
    <row r="68394" ht="18.75" customHeight="1" thickBot="1"/>
    <row r="68396" ht="18.75" customHeight="1" thickBot="1"/>
    <row r="68398" ht="18.75" customHeight="1" thickBot="1"/>
    <row r="68400" ht="18.75" customHeight="1" thickBot="1"/>
    <row r="68402" ht="18.75" customHeight="1" thickBot="1"/>
    <row r="68404" ht="18.75" customHeight="1" thickBot="1"/>
    <row r="68406" ht="18.75" customHeight="1" thickBot="1"/>
    <row r="68408" ht="18.75" customHeight="1" thickBot="1"/>
    <row r="68410" ht="18.75" customHeight="1" thickBot="1"/>
    <row r="68412" ht="18.75" customHeight="1" thickBot="1"/>
    <row r="68414" ht="18.75" customHeight="1" thickBot="1"/>
    <row r="68416" ht="18.75" customHeight="1" thickBot="1"/>
    <row r="68418" ht="18.75" customHeight="1" thickBot="1"/>
    <row r="68420" ht="18.75" customHeight="1" thickBot="1"/>
    <row r="68422" ht="18.75" customHeight="1" thickBot="1"/>
    <row r="68424" ht="18.75" customHeight="1" thickBot="1"/>
    <row r="68426" ht="18.75" customHeight="1" thickBot="1"/>
    <row r="68428" ht="18.75" customHeight="1" thickBot="1"/>
    <row r="68430" ht="18.75" customHeight="1" thickBot="1"/>
    <row r="68432" ht="18.75" customHeight="1" thickBot="1"/>
    <row r="68434" ht="18.75" customHeight="1" thickBot="1"/>
    <row r="68436" ht="18.75" customHeight="1" thickBot="1"/>
    <row r="68438" ht="18.75" customHeight="1" thickBot="1"/>
    <row r="68440" ht="18.75" customHeight="1" thickBot="1"/>
    <row r="68442" ht="18.75" customHeight="1" thickBot="1"/>
    <row r="68444" ht="18.75" customHeight="1" thickBot="1"/>
    <row r="68446" ht="18.75" customHeight="1" thickBot="1"/>
    <row r="68448" ht="18.75" customHeight="1" thickBot="1"/>
    <row r="68450" ht="18.75" customHeight="1" thickBot="1"/>
    <row r="68452" ht="18.75" customHeight="1" thickBot="1"/>
    <row r="68454" ht="18.75" customHeight="1" thickBot="1"/>
    <row r="68456" ht="18.75" customHeight="1" thickBot="1"/>
    <row r="68458" ht="18.75" customHeight="1" thickBot="1"/>
    <row r="68460" ht="18.75" customHeight="1" thickBot="1"/>
    <row r="68462" ht="18.75" customHeight="1" thickBot="1"/>
    <row r="68464" ht="18.75" customHeight="1" thickBot="1"/>
    <row r="68466" ht="18.75" customHeight="1" thickBot="1"/>
    <row r="68468" ht="18.75" customHeight="1" thickBot="1"/>
    <row r="68470" ht="18.75" customHeight="1" thickBot="1"/>
    <row r="68472" ht="18.75" customHeight="1" thickBot="1"/>
    <row r="68474" ht="18.75" customHeight="1" thickBot="1"/>
    <row r="68476" ht="18.75" customHeight="1" thickBot="1"/>
    <row r="68478" ht="18.75" customHeight="1" thickBot="1"/>
    <row r="68480" ht="18.75" customHeight="1" thickBot="1"/>
    <row r="68482" ht="18.75" customHeight="1" thickBot="1"/>
    <row r="68484" ht="18.75" customHeight="1" thickBot="1"/>
    <row r="68486" ht="18.75" customHeight="1" thickBot="1"/>
    <row r="68488" ht="18.75" customHeight="1" thickBot="1"/>
    <row r="68490" ht="18.75" customHeight="1" thickBot="1"/>
    <row r="68492" ht="18.75" customHeight="1" thickBot="1"/>
    <row r="68494" ht="18.75" customHeight="1" thickBot="1"/>
    <row r="68496" ht="18.75" customHeight="1" thickBot="1"/>
    <row r="68498" ht="18.75" customHeight="1" thickBot="1"/>
    <row r="68500" ht="18.75" customHeight="1" thickBot="1"/>
    <row r="68502" ht="18.75" customHeight="1" thickBot="1"/>
    <row r="68504" ht="18.75" customHeight="1" thickBot="1"/>
    <row r="68506" ht="18.75" customHeight="1" thickBot="1"/>
    <row r="68508" ht="18.75" customHeight="1" thickBot="1"/>
    <row r="68510" ht="18.75" customHeight="1" thickBot="1"/>
    <row r="68512" ht="18.75" customHeight="1" thickBot="1"/>
    <row r="68514" ht="18.75" customHeight="1" thickBot="1"/>
    <row r="68516" ht="18.75" customHeight="1" thickBot="1"/>
    <row r="68518" ht="18.75" customHeight="1" thickBot="1"/>
    <row r="68520" ht="18.75" customHeight="1" thickBot="1"/>
    <row r="68522" ht="18.75" customHeight="1" thickBot="1"/>
    <row r="68524" ht="18.75" customHeight="1" thickBot="1"/>
    <row r="68526" ht="18.75" customHeight="1" thickBot="1"/>
    <row r="68528" ht="18.75" customHeight="1" thickBot="1"/>
    <row r="68530" ht="18.75" customHeight="1" thickBot="1"/>
    <row r="68532" ht="18.75" customHeight="1" thickBot="1"/>
    <row r="68534" ht="18.75" customHeight="1" thickBot="1"/>
    <row r="68536" ht="18.75" customHeight="1" thickBot="1"/>
    <row r="68538" ht="18.75" customHeight="1" thickBot="1"/>
    <row r="68540" ht="18.75" customHeight="1" thickBot="1"/>
    <row r="68542" ht="18.75" customHeight="1" thickBot="1"/>
    <row r="68544" ht="18.75" customHeight="1" thickBot="1"/>
    <row r="68546" ht="18.75" customHeight="1" thickBot="1"/>
    <row r="68548" ht="18.75" customHeight="1" thickBot="1"/>
    <row r="68550" ht="18.75" customHeight="1" thickBot="1"/>
    <row r="68552" ht="18.75" customHeight="1" thickBot="1"/>
    <row r="68554" ht="18.75" customHeight="1" thickBot="1"/>
    <row r="68556" ht="18.75" customHeight="1" thickBot="1"/>
    <row r="68558" ht="18.75" customHeight="1" thickBot="1"/>
    <row r="68560" ht="18.75" customHeight="1" thickBot="1"/>
    <row r="68562" ht="18.75" customHeight="1" thickBot="1"/>
    <row r="68564" ht="18.75" customHeight="1" thickBot="1"/>
    <row r="68566" ht="18.75" customHeight="1" thickBot="1"/>
    <row r="68568" ht="18.75" customHeight="1" thickBot="1"/>
    <row r="68570" ht="18.75" customHeight="1" thickBot="1"/>
    <row r="68572" ht="18.75" customHeight="1" thickBot="1"/>
    <row r="68574" ht="18.75" customHeight="1" thickBot="1"/>
    <row r="68576" ht="18.75" customHeight="1" thickBot="1"/>
    <row r="68578" ht="18.75" customHeight="1" thickBot="1"/>
    <row r="68580" ht="18.75" customHeight="1" thickBot="1"/>
    <row r="68582" ht="18.75" customHeight="1" thickBot="1"/>
    <row r="68584" ht="18.75" customHeight="1" thickBot="1"/>
    <row r="68586" ht="18.75" customHeight="1" thickBot="1"/>
    <row r="68588" ht="18.75" customHeight="1" thickBot="1"/>
    <row r="68590" ht="18.75" customHeight="1" thickBot="1"/>
    <row r="68592" ht="18.75" customHeight="1" thickBot="1"/>
    <row r="68594" ht="18.75" customHeight="1" thickBot="1"/>
    <row r="68596" ht="18.75" customHeight="1" thickBot="1"/>
    <row r="68598" ht="18.75" customHeight="1" thickBot="1"/>
    <row r="68600" ht="18.75" customHeight="1" thickBot="1"/>
    <row r="68602" ht="18.75" customHeight="1" thickBot="1"/>
    <row r="68604" ht="18.75" customHeight="1" thickBot="1"/>
    <row r="68606" ht="18.75" customHeight="1" thickBot="1"/>
    <row r="68608" ht="18.75" customHeight="1" thickBot="1"/>
    <row r="68610" ht="18.75" customHeight="1" thickBot="1"/>
    <row r="68612" ht="18.75" customHeight="1" thickBot="1"/>
    <row r="68614" ht="18.75" customHeight="1" thickBot="1"/>
    <row r="68616" ht="18.75" customHeight="1" thickBot="1"/>
    <row r="68618" ht="18.75" customHeight="1" thickBot="1"/>
    <row r="68620" ht="18.75" customHeight="1" thickBot="1"/>
    <row r="68622" ht="18.75" customHeight="1" thickBot="1"/>
    <row r="68624" ht="18.75" customHeight="1" thickBot="1"/>
    <row r="68626" ht="18.75" customHeight="1" thickBot="1"/>
    <row r="68628" ht="18.75" customHeight="1" thickBot="1"/>
    <row r="68630" ht="18.75" customHeight="1" thickBot="1"/>
    <row r="68632" ht="18.75" customHeight="1" thickBot="1"/>
    <row r="68634" ht="18.75" customHeight="1" thickBot="1"/>
    <row r="68636" ht="18.75" customHeight="1" thickBot="1"/>
    <row r="68638" ht="18.75" customHeight="1" thickBot="1"/>
    <row r="68640" ht="18.75" customHeight="1" thickBot="1"/>
    <row r="68642" ht="18.75" customHeight="1" thickBot="1"/>
    <row r="68644" ht="18.75" customHeight="1" thickBot="1"/>
    <row r="68646" ht="18.75" customHeight="1" thickBot="1"/>
    <row r="68648" ht="18.75" customHeight="1" thickBot="1"/>
    <row r="68650" ht="18.75" customHeight="1" thickBot="1"/>
    <row r="68652" ht="18.75" customHeight="1" thickBot="1"/>
    <row r="68654" ht="18.75" customHeight="1" thickBot="1"/>
    <row r="68656" ht="18.75" customHeight="1" thickBot="1"/>
    <row r="68658" ht="18.75" customHeight="1" thickBot="1"/>
    <row r="68660" ht="18.75" customHeight="1" thickBot="1"/>
    <row r="68662" ht="18.75" customHeight="1" thickBot="1"/>
    <row r="68664" ht="18.75" customHeight="1" thickBot="1"/>
    <row r="68666" ht="18.75" customHeight="1" thickBot="1"/>
    <row r="68668" ht="18.75" customHeight="1" thickBot="1"/>
    <row r="68670" ht="18.75" customHeight="1" thickBot="1"/>
    <row r="68672" ht="18.75" customHeight="1" thickBot="1"/>
    <row r="68674" ht="18.75" customHeight="1" thickBot="1"/>
    <row r="68676" ht="18.75" customHeight="1" thickBot="1"/>
    <row r="68678" ht="18.75" customHeight="1" thickBot="1"/>
    <row r="68680" ht="18.75" customHeight="1" thickBot="1"/>
    <row r="68682" ht="18.75" customHeight="1" thickBot="1"/>
    <row r="68684" ht="18.75" customHeight="1" thickBot="1"/>
    <row r="68686" ht="18.75" customHeight="1" thickBot="1"/>
    <row r="68688" ht="18.75" customHeight="1" thickBot="1"/>
    <row r="68690" ht="18.75" customHeight="1" thickBot="1"/>
    <row r="68692" ht="18.75" customHeight="1" thickBot="1"/>
    <row r="68694" ht="18.75" customHeight="1" thickBot="1"/>
    <row r="68696" ht="18.75" customHeight="1" thickBot="1"/>
    <row r="68698" ht="18.75" customHeight="1" thickBot="1"/>
    <row r="68700" ht="18.75" customHeight="1" thickBot="1"/>
    <row r="68702" ht="18.75" customHeight="1" thickBot="1"/>
    <row r="68704" ht="18.75" customHeight="1" thickBot="1"/>
    <row r="68706" ht="18.75" customHeight="1" thickBot="1"/>
    <row r="68708" ht="18.75" customHeight="1" thickBot="1"/>
    <row r="68710" ht="18.75" customHeight="1" thickBot="1"/>
    <row r="68712" ht="18.75" customHeight="1" thickBot="1"/>
    <row r="68714" ht="18.75" customHeight="1" thickBot="1"/>
    <row r="68716" ht="18.75" customHeight="1" thickBot="1"/>
    <row r="68718" ht="18.75" customHeight="1" thickBot="1"/>
    <row r="68720" ht="18.75" customHeight="1" thickBot="1"/>
    <row r="68722" ht="18.75" customHeight="1" thickBot="1"/>
    <row r="68724" ht="18.75" customHeight="1" thickBot="1"/>
    <row r="68726" ht="18.75" customHeight="1" thickBot="1"/>
    <row r="68728" ht="18.75" customHeight="1" thickBot="1"/>
    <row r="68730" ht="18.75" customHeight="1" thickBot="1"/>
    <row r="68732" ht="18.75" customHeight="1" thickBot="1"/>
    <row r="68734" ht="18.75" customHeight="1" thickBot="1"/>
    <row r="68736" ht="18.75" customHeight="1" thickBot="1"/>
    <row r="68738" ht="18.75" customHeight="1" thickBot="1"/>
    <row r="68740" ht="18.75" customHeight="1" thickBot="1"/>
    <row r="68742" ht="18.75" customHeight="1" thickBot="1"/>
    <row r="68744" ht="18.75" customHeight="1" thickBot="1"/>
    <row r="68746" ht="18.75" customHeight="1" thickBot="1"/>
    <row r="68748" ht="18.75" customHeight="1" thickBot="1"/>
    <row r="68750" ht="18.75" customHeight="1" thickBot="1"/>
    <row r="68752" ht="18.75" customHeight="1" thickBot="1"/>
    <row r="68754" ht="18.75" customHeight="1" thickBot="1"/>
    <row r="68756" ht="18.75" customHeight="1" thickBot="1"/>
    <row r="68758" ht="18.75" customHeight="1" thickBot="1"/>
    <row r="68760" ht="18.75" customHeight="1" thickBot="1"/>
    <row r="68762" ht="18.75" customHeight="1" thickBot="1"/>
    <row r="68764" ht="18.75" customHeight="1" thickBot="1"/>
    <row r="68766" ht="18.75" customHeight="1" thickBot="1"/>
    <row r="68768" ht="18.75" customHeight="1" thickBot="1"/>
    <row r="68770" ht="18.75" customHeight="1" thickBot="1"/>
    <row r="68772" ht="18.75" customHeight="1" thickBot="1"/>
    <row r="68774" ht="18.75" customHeight="1" thickBot="1"/>
    <row r="68776" ht="18.75" customHeight="1" thickBot="1"/>
    <row r="68778" ht="18.75" customHeight="1" thickBot="1"/>
    <row r="68780" ht="18.75" customHeight="1" thickBot="1"/>
    <row r="68782" ht="18.75" customHeight="1" thickBot="1"/>
    <row r="68784" ht="18.75" customHeight="1" thickBot="1"/>
    <row r="68786" ht="18.75" customHeight="1" thickBot="1"/>
    <row r="68788" ht="18.75" customHeight="1" thickBot="1"/>
    <row r="68790" ht="18.75" customHeight="1" thickBot="1"/>
    <row r="68792" ht="18.75" customHeight="1" thickBot="1"/>
    <row r="68794" ht="18.75" customHeight="1" thickBot="1"/>
    <row r="68796" ht="18.75" customHeight="1" thickBot="1"/>
    <row r="68798" ht="18.75" customHeight="1" thickBot="1"/>
    <row r="68800" ht="18.75" customHeight="1" thickBot="1"/>
    <row r="68802" ht="18.75" customHeight="1" thickBot="1"/>
    <row r="68804" ht="18.75" customHeight="1" thickBot="1"/>
    <row r="68806" ht="18.75" customHeight="1" thickBot="1"/>
    <row r="68808" ht="18.75" customHeight="1" thickBot="1"/>
    <row r="68810" ht="18.75" customHeight="1" thickBot="1"/>
    <row r="68812" ht="18.75" customHeight="1" thickBot="1"/>
    <row r="68814" ht="18.75" customHeight="1" thickBot="1"/>
    <row r="68816" ht="18.75" customHeight="1" thickBot="1"/>
    <row r="68818" ht="18.75" customHeight="1" thickBot="1"/>
    <row r="68820" ht="18.75" customHeight="1" thickBot="1"/>
    <row r="68822" ht="18.75" customHeight="1" thickBot="1"/>
    <row r="68824" ht="18.75" customHeight="1" thickBot="1"/>
    <row r="68826" ht="18.75" customHeight="1" thickBot="1"/>
    <row r="68828" ht="18.75" customHeight="1" thickBot="1"/>
    <row r="68830" ht="18.75" customHeight="1" thickBot="1"/>
    <row r="68832" ht="18.75" customHeight="1" thickBot="1"/>
    <row r="68834" ht="18.75" customHeight="1" thickBot="1"/>
    <row r="68836" ht="18.75" customHeight="1" thickBot="1"/>
    <row r="68838" ht="18.75" customHeight="1" thickBot="1"/>
    <row r="68840" ht="18.75" customHeight="1" thickBot="1"/>
    <row r="68842" ht="18.75" customHeight="1" thickBot="1"/>
    <row r="68844" ht="18.75" customHeight="1" thickBot="1"/>
    <row r="68846" ht="18.75" customHeight="1" thickBot="1"/>
    <row r="68848" ht="18.75" customHeight="1" thickBot="1"/>
    <row r="68850" ht="18.75" customHeight="1" thickBot="1"/>
    <row r="68852" ht="18.75" customHeight="1" thickBot="1"/>
    <row r="68854" ht="18.75" customHeight="1" thickBot="1"/>
    <row r="68856" ht="18.75" customHeight="1" thickBot="1"/>
    <row r="68858" ht="18.75" customHeight="1" thickBot="1"/>
    <row r="68860" ht="18.75" customHeight="1" thickBot="1"/>
    <row r="68862" ht="18.75" customHeight="1" thickBot="1"/>
    <row r="68864" ht="18.75" customHeight="1" thickBot="1"/>
    <row r="68866" ht="18.75" customHeight="1" thickBot="1"/>
    <row r="68868" ht="18.75" customHeight="1" thickBot="1"/>
    <row r="68870" ht="18.75" customHeight="1" thickBot="1"/>
    <row r="68872" ht="18.75" customHeight="1" thickBot="1"/>
    <row r="68874" ht="18.75" customHeight="1" thickBot="1"/>
    <row r="68876" ht="18.75" customHeight="1" thickBot="1"/>
    <row r="68878" ht="18.75" customHeight="1" thickBot="1"/>
    <row r="68880" ht="18.75" customHeight="1" thickBot="1"/>
    <row r="68882" ht="18.75" customHeight="1" thickBot="1"/>
    <row r="68884" ht="18.75" customHeight="1" thickBot="1"/>
    <row r="68886" ht="18.75" customHeight="1" thickBot="1"/>
    <row r="68888" ht="18.75" customHeight="1" thickBot="1"/>
    <row r="68890" ht="18.75" customHeight="1" thickBot="1"/>
    <row r="68892" ht="18.75" customHeight="1" thickBot="1"/>
    <row r="68894" ht="18.75" customHeight="1" thickBot="1"/>
    <row r="68896" ht="18.75" customHeight="1" thickBot="1"/>
    <row r="68898" ht="18.75" customHeight="1" thickBot="1"/>
    <row r="68900" ht="18.75" customHeight="1" thickBot="1"/>
    <row r="68902" ht="18.75" customHeight="1" thickBot="1"/>
    <row r="68904" ht="18.75" customHeight="1" thickBot="1"/>
    <row r="68906" ht="18.75" customHeight="1" thickBot="1"/>
    <row r="68908" ht="18.75" customHeight="1" thickBot="1"/>
    <row r="68910" ht="18.75" customHeight="1" thickBot="1"/>
    <row r="68912" ht="18.75" customHeight="1" thickBot="1"/>
    <row r="68914" ht="18.75" customHeight="1" thickBot="1"/>
    <row r="68916" ht="18.75" customHeight="1" thickBot="1"/>
    <row r="68918" ht="18.75" customHeight="1" thickBot="1"/>
    <row r="68920" ht="18.75" customHeight="1" thickBot="1"/>
    <row r="68922" ht="18.75" customHeight="1" thickBot="1"/>
    <row r="68924" ht="18.75" customHeight="1" thickBot="1"/>
    <row r="68926" ht="18.75" customHeight="1" thickBot="1"/>
    <row r="68928" ht="18.75" customHeight="1" thickBot="1"/>
    <row r="68930" ht="18.75" customHeight="1" thickBot="1"/>
    <row r="68932" ht="18.75" customHeight="1" thickBot="1"/>
    <row r="68934" ht="18.75" customHeight="1" thickBot="1"/>
    <row r="68936" ht="18.75" customHeight="1" thickBot="1"/>
    <row r="68938" ht="18.75" customHeight="1" thickBot="1"/>
    <row r="68940" ht="18.75" customHeight="1" thickBot="1"/>
    <row r="68942" ht="18.75" customHeight="1" thickBot="1"/>
    <row r="68944" ht="18.75" customHeight="1" thickBot="1"/>
    <row r="68946" ht="18.75" customHeight="1" thickBot="1"/>
    <row r="68948" ht="18.75" customHeight="1" thickBot="1"/>
    <row r="68950" ht="18.75" customHeight="1" thickBot="1"/>
    <row r="68952" ht="18.75" customHeight="1" thickBot="1"/>
    <row r="68954" ht="18.75" customHeight="1" thickBot="1"/>
    <row r="68956" ht="18.75" customHeight="1" thickBot="1"/>
    <row r="68958" ht="18.75" customHeight="1" thickBot="1"/>
    <row r="68960" ht="18.75" customHeight="1" thickBot="1"/>
    <row r="68962" ht="18.75" customHeight="1" thickBot="1"/>
    <row r="68964" ht="18.75" customHeight="1" thickBot="1"/>
    <row r="68966" ht="18.75" customHeight="1" thickBot="1"/>
    <row r="68968" ht="18.75" customHeight="1" thickBot="1"/>
    <row r="68970" ht="18.75" customHeight="1" thickBot="1"/>
    <row r="68972" ht="18.75" customHeight="1" thickBot="1"/>
    <row r="68974" ht="18.75" customHeight="1" thickBot="1"/>
    <row r="68976" ht="18.75" customHeight="1" thickBot="1"/>
    <row r="68978" ht="18.75" customHeight="1" thickBot="1"/>
    <row r="68980" ht="18.75" customHeight="1" thickBot="1"/>
    <row r="68982" ht="18.75" customHeight="1" thickBot="1"/>
    <row r="68984" ht="18.75" customHeight="1" thickBot="1"/>
    <row r="68986" ht="18.75" customHeight="1" thickBot="1"/>
    <row r="68988" ht="18.75" customHeight="1" thickBot="1"/>
    <row r="68990" ht="18.75" customHeight="1" thickBot="1"/>
    <row r="68992" ht="18.75" customHeight="1" thickBot="1"/>
    <row r="68994" ht="18.75" customHeight="1" thickBot="1"/>
    <row r="68996" ht="18.75" customHeight="1" thickBot="1"/>
    <row r="68998" ht="18.75" customHeight="1" thickBot="1"/>
    <row r="69000" ht="18.75" customHeight="1" thickBot="1"/>
    <row r="69002" ht="18.75" customHeight="1" thickBot="1"/>
    <row r="69004" ht="18.75" customHeight="1" thickBot="1"/>
    <row r="69006" ht="18.75" customHeight="1" thickBot="1"/>
    <row r="69008" ht="18.75" customHeight="1" thickBot="1"/>
    <row r="69010" ht="18.75" customHeight="1" thickBot="1"/>
    <row r="69012" ht="18.75" customHeight="1" thickBot="1"/>
    <row r="69014" ht="18.75" customHeight="1" thickBot="1"/>
    <row r="69016" ht="18.75" customHeight="1" thickBot="1"/>
    <row r="69018" ht="18.75" customHeight="1" thickBot="1"/>
    <row r="69020" ht="18.75" customHeight="1" thickBot="1"/>
    <row r="69022" ht="18.75" customHeight="1" thickBot="1"/>
    <row r="69024" ht="18.75" customHeight="1" thickBot="1"/>
    <row r="69026" ht="18.75" customHeight="1" thickBot="1"/>
    <row r="69028" ht="18.75" customHeight="1" thickBot="1"/>
    <row r="69030" ht="18.75" customHeight="1" thickBot="1"/>
    <row r="69032" ht="18.75" customHeight="1" thickBot="1"/>
    <row r="69034" ht="18.75" customHeight="1" thickBot="1"/>
    <row r="69036" ht="18.75" customHeight="1" thickBot="1"/>
    <row r="69038" ht="18.75" customHeight="1" thickBot="1"/>
    <row r="69040" ht="18.75" customHeight="1" thickBot="1"/>
    <row r="69042" ht="18.75" customHeight="1" thickBot="1"/>
    <row r="69044" ht="18.75" customHeight="1" thickBot="1"/>
    <row r="69046" ht="18.75" customHeight="1" thickBot="1"/>
    <row r="69048" ht="18.75" customHeight="1" thickBot="1"/>
    <row r="69050" ht="18.75" customHeight="1" thickBot="1"/>
    <row r="69052" ht="18.75" customHeight="1" thickBot="1"/>
    <row r="69054" ht="18.75" customHeight="1" thickBot="1"/>
    <row r="69056" ht="18.75" customHeight="1" thickBot="1"/>
    <row r="69058" ht="18.75" customHeight="1" thickBot="1"/>
    <row r="69060" ht="18.75" customHeight="1" thickBot="1"/>
    <row r="69062" ht="18.75" customHeight="1" thickBot="1"/>
    <row r="69064" ht="18.75" customHeight="1" thickBot="1"/>
    <row r="69066" ht="18.75" customHeight="1" thickBot="1"/>
    <row r="69068" ht="18.75" customHeight="1" thickBot="1"/>
    <row r="69070" ht="18.75" customHeight="1" thickBot="1"/>
    <row r="69072" ht="18.75" customHeight="1" thickBot="1"/>
    <row r="69074" ht="18.75" customHeight="1" thickBot="1"/>
    <row r="69076" ht="18.75" customHeight="1" thickBot="1"/>
    <row r="69078" ht="18.75" customHeight="1" thickBot="1"/>
    <row r="69080" ht="18.75" customHeight="1" thickBot="1"/>
    <row r="69082" ht="18.75" customHeight="1" thickBot="1"/>
    <row r="69084" ht="18.75" customHeight="1" thickBot="1"/>
    <row r="69086" ht="18.75" customHeight="1" thickBot="1"/>
    <row r="69088" ht="18.75" customHeight="1" thickBot="1"/>
    <row r="69090" ht="18.75" customHeight="1" thickBot="1"/>
    <row r="69092" ht="18.75" customHeight="1" thickBot="1"/>
    <row r="69094" ht="18.75" customHeight="1" thickBot="1"/>
    <row r="69096" ht="18.75" customHeight="1" thickBot="1"/>
    <row r="69098" ht="18.75" customHeight="1" thickBot="1"/>
    <row r="69100" ht="18.75" customHeight="1" thickBot="1"/>
    <row r="69102" ht="18.75" customHeight="1" thickBot="1"/>
    <row r="69104" ht="18.75" customHeight="1" thickBot="1"/>
    <row r="69106" ht="18.75" customHeight="1" thickBot="1"/>
    <row r="69108" ht="18.75" customHeight="1" thickBot="1"/>
    <row r="69110" ht="18.75" customHeight="1" thickBot="1"/>
    <row r="69112" ht="18.75" customHeight="1" thickBot="1"/>
    <row r="69114" ht="18.75" customHeight="1" thickBot="1"/>
    <row r="69116" ht="18.75" customHeight="1" thickBot="1"/>
    <row r="69118" ht="18.75" customHeight="1" thickBot="1"/>
    <row r="69120" ht="18.75" customHeight="1" thickBot="1"/>
    <row r="69122" ht="18.75" customHeight="1" thickBot="1"/>
    <row r="69124" ht="18.75" customHeight="1" thickBot="1"/>
    <row r="69126" ht="18.75" customHeight="1" thickBot="1"/>
    <row r="69128" ht="18.75" customHeight="1" thickBot="1"/>
    <row r="69130" ht="18.75" customHeight="1" thickBot="1"/>
    <row r="69132" ht="18.75" customHeight="1" thickBot="1"/>
    <row r="69134" ht="18.75" customHeight="1" thickBot="1"/>
    <row r="69136" ht="18.75" customHeight="1" thickBot="1"/>
    <row r="69138" ht="18.75" customHeight="1" thickBot="1"/>
    <row r="69140" ht="18.75" customHeight="1" thickBot="1"/>
    <row r="69142" ht="18.75" customHeight="1" thickBot="1"/>
    <row r="69144" ht="18.75" customHeight="1" thickBot="1"/>
    <row r="69146" ht="18.75" customHeight="1" thickBot="1"/>
    <row r="69148" ht="18.75" customHeight="1" thickBot="1"/>
    <row r="69150" ht="18.75" customHeight="1" thickBot="1"/>
    <row r="69152" ht="18.75" customHeight="1" thickBot="1"/>
    <row r="69154" ht="18.75" customHeight="1" thickBot="1"/>
    <row r="69156" ht="18.75" customHeight="1" thickBot="1"/>
    <row r="69158" ht="18.75" customHeight="1" thickBot="1"/>
    <row r="69160" ht="18.75" customHeight="1" thickBot="1"/>
    <row r="69162" ht="18.75" customHeight="1" thickBot="1"/>
    <row r="69164" ht="18.75" customHeight="1" thickBot="1"/>
    <row r="69166" ht="18.75" customHeight="1" thickBot="1"/>
    <row r="69168" ht="18.75" customHeight="1" thickBot="1"/>
    <row r="69170" ht="18.75" customHeight="1" thickBot="1"/>
    <row r="69172" ht="18.75" customHeight="1" thickBot="1"/>
    <row r="69174" ht="18.75" customHeight="1" thickBot="1"/>
    <row r="69176" ht="18.75" customHeight="1" thickBot="1"/>
    <row r="69178" ht="18.75" customHeight="1" thickBot="1"/>
    <row r="69180" ht="18.75" customHeight="1" thickBot="1"/>
    <row r="69182" ht="18.75" customHeight="1" thickBot="1"/>
    <row r="69184" ht="18.75" customHeight="1" thickBot="1"/>
    <row r="69186" ht="18.75" customHeight="1" thickBot="1"/>
    <row r="69188" ht="18.75" customHeight="1" thickBot="1"/>
    <row r="69190" ht="18.75" customHeight="1" thickBot="1"/>
    <row r="69192" ht="18.75" customHeight="1" thickBot="1"/>
    <row r="69194" ht="18.75" customHeight="1" thickBot="1"/>
    <row r="69196" ht="18.75" customHeight="1" thickBot="1"/>
    <row r="69198" ht="18.75" customHeight="1" thickBot="1"/>
    <row r="69200" ht="18.75" customHeight="1" thickBot="1"/>
    <row r="69202" ht="18.75" customHeight="1" thickBot="1"/>
    <row r="69204" ht="18.75" customHeight="1" thickBot="1"/>
    <row r="69206" ht="18.75" customHeight="1" thickBot="1"/>
    <row r="69208" ht="18.75" customHeight="1" thickBot="1"/>
    <row r="69210" ht="18.75" customHeight="1" thickBot="1"/>
    <row r="69212" ht="18.75" customHeight="1" thickBot="1"/>
    <row r="69214" ht="18.75" customHeight="1" thickBot="1"/>
    <row r="69216" ht="18.75" customHeight="1" thickBot="1"/>
    <row r="69218" ht="18.75" customHeight="1" thickBot="1"/>
    <row r="69220" ht="18.75" customHeight="1" thickBot="1"/>
    <row r="69222" ht="18.75" customHeight="1" thickBot="1"/>
    <row r="69224" ht="18.75" customHeight="1" thickBot="1"/>
    <row r="69226" ht="18.75" customHeight="1" thickBot="1"/>
    <row r="69228" ht="18.75" customHeight="1" thickBot="1"/>
    <row r="69230" ht="18.75" customHeight="1" thickBot="1"/>
    <row r="69232" ht="18.75" customHeight="1" thickBot="1"/>
    <row r="69234" ht="18.75" customHeight="1" thickBot="1"/>
    <row r="69236" ht="18.75" customHeight="1" thickBot="1"/>
    <row r="69238" ht="18.75" customHeight="1" thickBot="1"/>
    <row r="69240" ht="18.75" customHeight="1" thickBot="1"/>
    <row r="69242" ht="18.75" customHeight="1" thickBot="1"/>
    <row r="69244" ht="18.75" customHeight="1" thickBot="1"/>
    <row r="69246" ht="18.75" customHeight="1" thickBot="1"/>
    <row r="69248" ht="18.75" customHeight="1" thickBot="1"/>
    <row r="69250" ht="18.75" customHeight="1" thickBot="1"/>
    <row r="69252" ht="18.75" customHeight="1" thickBot="1"/>
    <row r="69254" ht="18.75" customHeight="1" thickBot="1"/>
    <row r="69256" ht="18.75" customHeight="1" thickBot="1"/>
    <row r="69258" ht="18.75" customHeight="1" thickBot="1"/>
    <row r="69260" ht="18.75" customHeight="1" thickBot="1"/>
    <row r="69262" ht="18.75" customHeight="1" thickBot="1"/>
    <row r="69264" ht="18.75" customHeight="1" thickBot="1"/>
    <row r="69266" ht="18.75" customHeight="1" thickBot="1"/>
    <row r="69268" ht="18.75" customHeight="1" thickBot="1"/>
    <row r="69270" ht="18.75" customHeight="1" thickBot="1"/>
    <row r="69272" ht="18.75" customHeight="1" thickBot="1"/>
    <row r="69274" ht="18.75" customHeight="1" thickBot="1"/>
    <row r="69276" ht="18.75" customHeight="1" thickBot="1"/>
    <row r="69278" ht="18.75" customHeight="1" thickBot="1"/>
    <row r="69280" ht="18.75" customHeight="1" thickBot="1"/>
    <row r="69282" ht="18.75" customHeight="1" thickBot="1"/>
    <row r="69284" ht="18.75" customHeight="1" thickBot="1"/>
    <row r="69286" ht="18.75" customHeight="1" thickBot="1"/>
    <row r="69288" ht="18.75" customHeight="1" thickBot="1"/>
    <row r="69290" ht="18.75" customHeight="1" thickBot="1"/>
    <row r="69292" ht="18.75" customHeight="1" thickBot="1"/>
    <row r="69294" ht="18.75" customHeight="1" thickBot="1"/>
    <row r="69296" ht="18.75" customHeight="1" thickBot="1"/>
    <row r="69298" ht="18.75" customHeight="1" thickBot="1"/>
    <row r="69300" ht="18.75" customHeight="1" thickBot="1"/>
    <row r="69302" ht="18.75" customHeight="1" thickBot="1"/>
    <row r="69304" ht="18.75" customHeight="1" thickBot="1"/>
    <row r="69306" ht="18.75" customHeight="1" thickBot="1"/>
    <row r="69308" ht="18.75" customHeight="1" thickBot="1"/>
    <row r="69310" ht="18.75" customHeight="1" thickBot="1"/>
    <row r="69312" ht="18.75" customHeight="1" thickBot="1"/>
    <row r="69314" ht="18.75" customHeight="1" thickBot="1"/>
    <row r="69316" ht="18.75" customHeight="1" thickBot="1"/>
    <row r="69318" ht="18.75" customHeight="1" thickBot="1"/>
    <row r="69320" ht="18.75" customHeight="1" thickBot="1"/>
    <row r="69322" ht="18.75" customHeight="1" thickBot="1"/>
    <row r="69324" ht="18.75" customHeight="1" thickBot="1"/>
    <row r="69326" ht="18.75" customHeight="1" thickBot="1"/>
    <row r="69328" ht="18.75" customHeight="1" thickBot="1"/>
    <row r="69330" ht="18.75" customHeight="1" thickBot="1"/>
    <row r="69332" ht="18.75" customHeight="1" thickBot="1"/>
    <row r="69334" ht="18.75" customHeight="1" thickBot="1"/>
    <row r="69336" ht="18.75" customHeight="1" thickBot="1"/>
    <row r="69338" ht="18.75" customHeight="1" thickBot="1"/>
    <row r="69340" ht="18.75" customHeight="1" thickBot="1"/>
    <row r="69342" ht="18.75" customHeight="1" thickBot="1"/>
    <row r="69344" ht="18.75" customHeight="1" thickBot="1"/>
    <row r="69346" ht="18.75" customHeight="1" thickBot="1"/>
    <row r="69348" ht="18.75" customHeight="1" thickBot="1"/>
    <row r="69350" ht="18.75" customHeight="1" thickBot="1"/>
    <row r="69352" ht="18.75" customHeight="1" thickBot="1"/>
    <row r="69354" ht="18.75" customHeight="1" thickBot="1"/>
    <row r="69356" ht="18.75" customHeight="1" thickBot="1"/>
    <row r="69358" ht="18.75" customHeight="1" thickBot="1"/>
    <row r="69360" ht="18.75" customHeight="1" thickBot="1"/>
    <row r="69362" ht="18.75" customHeight="1" thickBot="1"/>
    <row r="69364" ht="18.75" customHeight="1" thickBot="1"/>
    <row r="69366" ht="18.75" customHeight="1" thickBot="1"/>
    <row r="69368" ht="18.75" customHeight="1" thickBot="1"/>
    <row r="69370" ht="18.75" customHeight="1" thickBot="1"/>
    <row r="69372" ht="18.75" customHeight="1" thickBot="1"/>
    <row r="69374" ht="18.75" customHeight="1" thickBot="1"/>
    <row r="69376" ht="18.75" customHeight="1" thickBot="1"/>
    <row r="69378" ht="18.75" customHeight="1" thickBot="1"/>
    <row r="69380" ht="18.75" customHeight="1" thickBot="1"/>
    <row r="69382" ht="18.75" customHeight="1" thickBot="1"/>
    <row r="69384" ht="18.75" customHeight="1" thickBot="1"/>
    <row r="69386" ht="18.75" customHeight="1" thickBot="1"/>
    <row r="69388" ht="18.75" customHeight="1" thickBot="1"/>
    <row r="69390" ht="18.75" customHeight="1" thickBot="1"/>
    <row r="69392" ht="18.75" customHeight="1" thickBot="1"/>
    <row r="69394" ht="18.75" customHeight="1" thickBot="1"/>
    <row r="69396" ht="18.75" customHeight="1" thickBot="1"/>
    <row r="69398" ht="18.75" customHeight="1" thickBot="1"/>
    <row r="69400" ht="18.75" customHeight="1" thickBot="1"/>
    <row r="69402" ht="18.75" customHeight="1" thickBot="1"/>
    <row r="69404" ht="18.75" customHeight="1" thickBot="1"/>
    <row r="69406" ht="18.75" customHeight="1" thickBot="1"/>
    <row r="69408" ht="18.75" customHeight="1" thickBot="1"/>
    <row r="69410" ht="18.75" customHeight="1" thickBot="1"/>
    <row r="69412" ht="18.75" customHeight="1" thickBot="1"/>
    <row r="69414" ht="18.75" customHeight="1" thickBot="1"/>
    <row r="69416" ht="18.75" customHeight="1" thickBot="1"/>
    <row r="69418" ht="18.75" customHeight="1" thickBot="1"/>
    <row r="69420" ht="18.75" customHeight="1" thickBot="1"/>
    <row r="69422" ht="18.75" customHeight="1" thickBot="1"/>
    <row r="69424" ht="18.75" customHeight="1" thickBot="1"/>
    <row r="69426" ht="18.75" customHeight="1" thickBot="1"/>
    <row r="69428" ht="18.75" customHeight="1" thickBot="1"/>
    <row r="69430" ht="18.75" customHeight="1" thickBot="1"/>
    <row r="69432" ht="18.75" customHeight="1" thickBot="1"/>
    <row r="69434" ht="18.75" customHeight="1" thickBot="1"/>
    <row r="69436" ht="18.75" customHeight="1" thickBot="1"/>
    <row r="69438" ht="18.75" customHeight="1" thickBot="1"/>
    <row r="69440" ht="18.75" customHeight="1" thickBot="1"/>
    <row r="69442" ht="18.75" customHeight="1" thickBot="1"/>
    <row r="69444" ht="18.75" customHeight="1" thickBot="1"/>
    <row r="69446" ht="18.75" customHeight="1" thickBot="1"/>
    <row r="69448" ht="18.75" customHeight="1" thickBot="1"/>
    <row r="69450" ht="18.75" customHeight="1" thickBot="1"/>
    <row r="69452" ht="18.75" customHeight="1" thickBot="1"/>
    <row r="69454" ht="18.75" customHeight="1" thickBot="1"/>
    <row r="69456" ht="18.75" customHeight="1" thickBot="1"/>
    <row r="69458" ht="18.75" customHeight="1" thickBot="1"/>
    <row r="69460" ht="18.75" customHeight="1" thickBot="1"/>
    <row r="69462" ht="18.75" customHeight="1" thickBot="1"/>
    <row r="69464" ht="18.75" customHeight="1" thickBot="1"/>
    <row r="69466" ht="18.75" customHeight="1" thickBot="1"/>
    <row r="69468" ht="18.75" customHeight="1" thickBot="1"/>
    <row r="69470" ht="18.75" customHeight="1" thickBot="1"/>
    <row r="69472" ht="18.75" customHeight="1" thickBot="1"/>
    <row r="69474" ht="18.75" customHeight="1" thickBot="1"/>
    <row r="69476" ht="18.75" customHeight="1" thickBot="1"/>
    <row r="69478" ht="18.75" customHeight="1" thickBot="1"/>
    <row r="69480" ht="18.75" customHeight="1" thickBot="1"/>
    <row r="69482" ht="18.75" customHeight="1" thickBot="1"/>
    <row r="69484" ht="18.75" customHeight="1" thickBot="1"/>
    <row r="69486" ht="18.75" customHeight="1" thickBot="1"/>
    <row r="69488" ht="18.75" customHeight="1" thickBot="1"/>
    <row r="69490" ht="18.75" customHeight="1" thickBot="1"/>
    <row r="69492" ht="18.75" customHeight="1" thickBot="1"/>
    <row r="69494" ht="18.75" customHeight="1" thickBot="1"/>
    <row r="69496" ht="18.75" customHeight="1" thickBot="1"/>
    <row r="69498" ht="18.75" customHeight="1" thickBot="1"/>
    <row r="69500" ht="18.75" customHeight="1" thickBot="1"/>
    <row r="69502" ht="18.75" customHeight="1" thickBot="1"/>
    <row r="69504" ht="18.75" customHeight="1" thickBot="1"/>
    <row r="69506" ht="18.75" customHeight="1" thickBot="1"/>
    <row r="69508" ht="18.75" customHeight="1" thickBot="1"/>
    <row r="69510" ht="18.75" customHeight="1" thickBot="1"/>
    <row r="69512" ht="18.75" customHeight="1" thickBot="1"/>
    <row r="69514" ht="18.75" customHeight="1" thickBot="1"/>
    <row r="69516" ht="18.75" customHeight="1" thickBot="1"/>
    <row r="69518" ht="18.75" customHeight="1" thickBot="1"/>
    <row r="69520" ht="18.75" customHeight="1" thickBot="1"/>
    <row r="69522" ht="18.75" customHeight="1" thickBot="1"/>
    <row r="69524" ht="18.75" customHeight="1" thickBot="1"/>
    <row r="69526" ht="18.75" customHeight="1" thickBot="1"/>
    <row r="69528" ht="18.75" customHeight="1" thickBot="1"/>
    <row r="69530" ht="18.75" customHeight="1" thickBot="1"/>
    <row r="69532" ht="18.75" customHeight="1" thickBot="1"/>
    <row r="69534" ht="18.75" customHeight="1" thickBot="1"/>
    <row r="69536" ht="18.75" customHeight="1" thickBot="1"/>
    <row r="69538" ht="18.75" customHeight="1" thickBot="1"/>
    <row r="69540" ht="18.75" customHeight="1" thickBot="1"/>
    <row r="69542" ht="18.75" customHeight="1" thickBot="1"/>
    <row r="69544" ht="18.75" customHeight="1" thickBot="1"/>
    <row r="69546" ht="18.75" customHeight="1" thickBot="1"/>
    <row r="69548" ht="18.75" customHeight="1" thickBot="1"/>
    <row r="69550" ht="18.75" customHeight="1" thickBot="1"/>
    <row r="69552" ht="18.75" customHeight="1" thickBot="1"/>
    <row r="69554" ht="18.75" customHeight="1" thickBot="1"/>
    <row r="69556" ht="18.75" customHeight="1" thickBot="1"/>
    <row r="69558" ht="18.75" customHeight="1" thickBot="1"/>
    <row r="69560" ht="18.75" customHeight="1" thickBot="1"/>
    <row r="69562" ht="18.75" customHeight="1" thickBot="1"/>
    <row r="69564" ht="18.75" customHeight="1" thickBot="1"/>
    <row r="69566" ht="18.75" customHeight="1" thickBot="1"/>
    <row r="69568" ht="18.75" customHeight="1" thickBot="1"/>
    <row r="69570" ht="18.75" customHeight="1" thickBot="1"/>
    <row r="69572" ht="18.75" customHeight="1" thickBot="1"/>
    <row r="69574" ht="18.75" customHeight="1" thickBot="1"/>
    <row r="69576" ht="18.75" customHeight="1" thickBot="1"/>
    <row r="69578" ht="18.75" customHeight="1" thickBot="1"/>
    <row r="69580" ht="18.75" customHeight="1" thickBot="1"/>
    <row r="69582" ht="18.75" customHeight="1" thickBot="1"/>
    <row r="69584" ht="18.75" customHeight="1" thickBot="1"/>
    <row r="69586" ht="18.75" customHeight="1" thickBot="1"/>
    <row r="69588" ht="18.75" customHeight="1" thickBot="1"/>
    <row r="69590" ht="18.75" customHeight="1" thickBot="1"/>
    <row r="69592" ht="18.75" customHeight="1" thickBot="1"/>
    <row r="69594" ht="18.75" customHeight="1" thickBot="1"/>
    <row r="69596" ht="18.75" customHeight="1" thickBot="1"/>
    <row r="69598" ht="18.75" customHeight="1" thickBot="1"/>
    <row r="69600" ht="18.75" customHeight="1" thickBot="1"/>
    <row r="69602" ht="18.75" customHeight="1" thickBot="1"/>
    <row r="69604" ht="18.75" customHeight="1" thickBot="1"/>
    <row r="69606" ht="18.75" customHeight="1" thickBot="1"/>
    <row r="69608" ht="18.75" customHeight="1" thickBot="1"/>
    <row r="69610" ht="18.75" customHeight="1" thickBot="1"/>
    <row r="69612" ht="18.75" customHeight="1" thickBot="1"/>
    <row r="69614" ht="18.75" customHeight="1" thickBot="1"/>
    <row r="69616" ht="18.75" customHeight="1" thickBot="1"/>
    <row r="69618" ht="18.75" customHeight="1" thickBot="1"/>
    <row r="69620" ht="18.75" customHeight="1" thickBot="1"/>
    <row r="69622" ht="18.75" customHeight="1" thickBot="1"/>
    <row r="69624" ht="18.75" customHeight="1" thickBot="1"/>
    <row r="69626" ht="18.75" customHeight="1" thickBot="1"/>
    <row r="69628" ht="18.75" customHeight="1" thickBot="1"/>
    <row r="69630" ht="18.75" customHeight="1" thickBot="1"/>
    <row r="69632" ht="18.75" customHeight="1" thickBot="1"/>
    <row r="69634" ht="18.75" customHeight="1" thickBot="1"/>
    <row r="69636" ht="18.75" customHeight="1" thickBot="1"/>
    <row r="69638" ht="18.75" customHeight="1" thickBot="1"/>
    <row r="69640" ht="18.75" customHeight="1" thickBot="1"/>
    <row r="69642" ht="18.75" customHeight="1" thickBot="1"/>
    <row r="69644" ht="18.75" customHeight="1" thickBot="1"/>
    <row r="69646" ht="18.75" customHeight="1" thickBot="1"/>
    <row r="69648" ht="18.75" customHeight="1" thickBot="1"/>
    <row r="69650" ht="18.75" customHeight="1" thickBot="1"/>
    <row r="69652" ht="18.75" customHeight="1" thickBot="1"/>
    <row r="69654" ht="18.75" customHeight="1" thickBot="1"/>
    <row r="69656" ht="18.75" customHeight="1" thickBot="1"/>
    <row r="69658" ht="18.75" customHeight="1" thickBot="1"/>
    <row r="69660" ht="18.75" customHeight="1" thickBot="1"/>
    <row r="69662" ht="18.75" customHeight="1" thickBot="1"/>
    <row r="69664" ht="18.75" customHeight="1" thickBot="1"/>
    <row r="69666" ht="18.75" customHeight="1" thickBot="1"/>
    <row r="69668" ht="18.75" customHeight="1" thickBot="1"/>
    <row r="69670" ht="18.75" customHeight="1" thickBot="1"/>
    <row r="69672" ht="18.75" customHeight="1" thickBot="1"/>
    <row r="69674" ht="18.75" customHeight="1" thickBot="1"/>
    <row r="69676" ht="18.75" customHeight="1" thickBot="1"/>
    <row r="69678" ht="18.75" customHeight="1" thickBot="1"/>
    <row r="69680" ht="18.75" customHeight="1" thickBot="1"/>
    <row r="69682" ht="18.75" customHeight="1" thickBot="1"/>
    <row r="69684" ht="18.75" customHeight="1" thickBot="1"/>
    <row r="69686" ht="18.75" customHeight="1" thickBot="1"/>
    <row r="69688" ht="18.75" customHeight="1" thickBot="1"/>
    <row r="69690" ht="18.75" customHeight="1" thickBot="1"/>
    <row r="69692" ht="18.75" customHeight="1" thickBot="1"/>
    <row r="69694" ht="18.75" customHeight="1" thickBot="1"/>
    <row r="69696" ht="18.75" customHeight="1" thickBot="1"/>
    <row r="69698" ht="18.75" customHeight="1" thickBot="1"/>
    <row r="69700" ht="18.75" customHeight="1" thickBot="1"/>
    <row r="69702" ht="18.75" customHeight="1" thickBot="1"/>
    <row r="69704" ht="18.75" customHeight="1" thickBot="1"/>
    <row r="69706" ht="18.75" customHeight="1" thickBot="1"/>
    <row r="69708" ht="18.75" customHeight="1" thickBot="1"/>
    <row r="69710" ht="18.75" customHeight="1" thickBot="1"/>
    <row r="69712" ht="18.75" customHeight="1" thickBot="1"/>
    <row r="69714" ht="18.75" customHeight="1" thickBot="1"/>
    <row r="69716" ht="18.75" customHeight="1" thickBot="1"/>
    <row r="69718" ht="18.75" customHeight="1" thickBot="1"/>
    <row r="69720" ht="18.75" customHeight="1" thickBot="1"/>
    <row r="69722" ht="18.75" customHeight="1" thickBot="1"/>
    <row r="69724" ht="18.75" customHeight="1" thickBot="1"/>
    <row r="69726" ht="18.75" customHeight="1" thickBot="1"/>
    <row r="69728" ht="18.75" customHeight="1" thickBot="1"/>
    <row r="69730" ht="18.75" customHeight="1" thickBot="1"/>
    <row r="69732" ht="18.75" customHeight="1" thickBot="1"/>
    <row r="69734" ht="18.75" customHeight="1" thickBot="1"/>
    <row r="69736" ht="18.75" customHeight="1" thickBot="1"/>
    <row r="69738" ht="18.75" customHeight="1" thickBot="1"/>
    <row r="69740" ht="18.75" customHeight="1" thickBot="1"/>
    <row r="69742" ht="18.75" customHeight="1" thickBot="1"/>
    <row r="69744" ht="18.75" customHeight="1" thickBot="1"/>
    <row r="69746" ht="18.75" customHeight="1" thickBot="1"/>
    <row r="69748" ht="18.75" customHeight="1" thickBot="1"/>
    <row r="69750" ht="18.75" customHeight="1" thickBot="1"/>
    <row r="69752" ht="18.75" customHeight="1" thickBot="1"/>
    <row r="69754" ht="18.75" customHeight="1" thickBot="1"/>
    <row r="69756" ht="18.75" customHeight="1" thickBot="1"/>
    <row r="69758" ht="18.75" customHeight="1" thickBot="1"/>
    <row r="69760" ht="18.75" customHeight="1" thickBot="1"/>
    <row r="69762" ht="18.75" customHeight="1" thickBot="1"/>
    <row r="69764" ht="18.75" customHeight="1" thickBot="1"/>
    <row r="69766" ht="18.75" customHeight="1" thickBot="1"/>
    <row r="69768" ht="18.75" customHeight="1" thickBot="1"/>
    <row r="69770" ht="18.75" customHeight="1" thickBot="1"/>
    <row r="69772" ht="18.75" customHeight="1" thickBot="1"/>
    <row r="69774" ht="18.75" customHeight="1" thickBot="1"/>
    <row r="69776" ht="18.75" customHeight="1" thickBot="1"/>
    <row r="69778" ht="18.75" customHeight="1" thickBot="1"/>
    <row r="69780" ht="18.75" customHeight="1" thickBot="1"/>
    <row r="69782" ht="18.75" customHeight="1" thickBot="1"/>
    <row r="69784" ht="18.75" customHeight="1" thickBot="1"/>
    <row r="69786" ht="18.75" customHeight="1" thickBot="1"/>
    <row r="69788" ht="18.75" customHeight="1" thickBot="1"/>
    <row r="69790" ht="18.75" customHeight="1" thickBot="1"/>
    <row r="69792" ht="18.75" customHeight="1" thickBot="1"/>
    <row r="69794" ht="18.75" customHeight="1" thickBot="1"/>
    <row r="69796" ht="18.75" customHeight="1" thickBot="1"/>
    <row r="69798" ht="18.75" customHeight="1" thickBot="1"/>
    <row r="69800" ht="18.75" customHeight="1" thickBot="1"/>
    <row r="69802" ht="18.75" customHeight="1" thickBot="1"/>
    <row r="69804" ht="18.75" customHeight="1" thickBot="1"/>
    <row r="69806" ht="18.75" customHeight="1" thickBot="1"/>
    <row r="69808" ht="18.75" customHeight="1" thickBot="1"/>
    <row r="69810" ht="18.75" customHeight="1" thickBot="1"/>
    <row r="69812" ht="18.75" customHeight="1" thickBot="1"/>
    <row r="69814" ht="18.75" customHeight="1" thickBot="1"/>
    <row r="69816" ht="18.75" customHeight="1" thickBot="1"/>
    <row r="69818" ht="18.75" customHeight="1" thickBot="1"/>
    <row r="69820" ht="18.75" customHeight="1" thickBot="1"/>
    <row r="69822" ht="18.75" customHeight="1" thickBot="1"/>
    <row r="69824" ht="18.75" customHeight="1" thickBot="1"/>
    <row r="69826" ht="18.75" customHeight="1" thickBot="1"/>
    <row r="69828" ht="18.75" customHeight="1" thickBot="1"/>
    <row r="69830" ht="18.75" customHeight="1" thickBot="1"/>
    <row r="69832" ht="18.75" customHeight="1" thickBot="1"/>
    <row r="69834" ht="18.75" customHeight="1" thickBot="1"/>
    <row r="69836" ht="18.75" customHeight="1" thickBot="1"/>
    <row r="69838" ht="18.75" customHeight="1" thickBot="1"/>
    <row r="69840" ht="18.75" customHeight="1" thickBot="1"/>
    <row r="69842" ht="18.75" customHeight="1" thickBot="1"/>
    <row r="69844" ht="18.75" customHeight="1" thickBot="1"/>
    <row r="69846" ht="18.75" customHeight="1" thickBot="1"/>
    <row r="69848" ht="18.75" customHeight="1" thickBot="1"/>
    <row r="69850" ht="18.75" customHeight="1" thickBot="1"/>
    <row r="69852" ht="18.75" customHeight="1" thickBot="1"/>
    <row r="69854" ht="18.75" customHeight="1" thickBot="1"/>
    <row r="69856" ht="18.75" customHeight="1" thickBot="1"/>
    <row r="69858" ht="18.75" customHeight="1" thickBot="1"/>
    <row r="69860" ht="18.75" customHeight="1" thickBot="1"/>
    <row r="69862" ht="18.75" customHeight="1" thickBot="1"/>
    <row r="69864" ht="18.75" customHeight="1" thickBot="1"/>
    <row r="69866" ht="18.75" customHeight="1" thickBot="1"/>
    <row r="69868" ht="18.75" customHeight="1" thickBot="1"/>
    <row r="69870" ht="18.75" customHeight="1" thickBot="1"/>
    <row r="69872" ht="18.75" customHeight="1" thickBot="1"/>
    <row r="69874" ht="18.75" customHeight="1" thickBot="1"/>
    <row r="69876" ht="18.75" customHeight="1" thickBot="1"/>
    <row r="69878" ht="18.75" customHeight="1" thickBot="1"/>
    <row r="69880" ht="18.75" customHeight="1" thickBot="1"/>
    <row r="69882" ht="18.75" customHeight="1" thickBot="1"/>
    <row r="69884" ht="18.75" customHeight="1" thickBot="1"/>
    <row r="69886" ht="18.75" customHeight="1" thickBot="1"/>
    <row r="69888" ht="18.75" customHeight="1" thickBot="1"/>
    <row r="69890" ht="18.75" customHeight="1" thickBot="1"/>
    <row r="69892" ht="18.75" customHeight="1" thickBot="1"/>
    <row r="69894" ht="18.75" customHeight="1" thickBot="1"/>
    <row r="69896" ht="18.75" customHeight="1" thickBot="1"/>
    <row r="69898" ht="18.75" customHeight="1" thickBot="1"/>
    <row r="69900" ht="18.75" customHeight="1" thickBot="1"/>
    <row r="69902" ht="18.75" customHeight="1" thickBot="1"/>
    <row r="69904" ht="18.75" customHeight="1" thickBot="1"/>
    <row r="69906" ht="18.75" customHeight="1" thickBot="1"/>
    <row r="69908" ht="18.75" customHeight="1" thickBot="1"/>
    <row r="69910" ht="18.75" customHeight="1" thickBot="1"/>
    <row r="69912" ht="18.75" customHeight="1" thickBot="1"/>
    <row r="69914" ht="18.75" customHeight="1" thickBot="1"/>
    <row r="69916" ht="18.75" customHeight="1" thickBot="1"/>
    <row r="69918" ht="18.75" customHeight="1" thickBot="1"/>
    <row r="69920" ht="18.75" customHeight="1" thickBot="1"/>
    <row r="69922" ht="18.75" customHeight="1" thickBot="1"/>
    <row r="69924" ht="18.75" customHeight="1" thickBot="1"/>
    <row r="69926" ht="18.75" customHeight="1" thickBot="1"/>
    <row r="69928" ht="18.75" customHeight="1" thickBot="1"/>
    <row r="69930" ht="18.75" customHeight="1" thickBot="1"/>
    <row r="69932" ht="18.75" customHeight="1" thickBot="1"/>
    <row r="69934" ht="18.75" customHeight="1" thickBot="1"/>
    <row r="69936" ht="18.75" customHeight="1" thickBot="1"/>
    <row r="69938" ht="18.75" customHeight="1" thickBot="1"/>
    <row r="69940" ht="18.75" customHeight="1" thickBot="1"/>
    <row r="69942" ht="18.75" customHeight="1" thickBot="1"/>
    <row r="69944" ht="18.75" customHeight="1" thickBot="1"/>
    <row r="69946" ht="18.75" customHeight="1" thickBot="1"/>
    <row r="69948" ht="18.75" customHeight="1" thickBot="1"/>
    <row r="69950" ht="18.75" customHeight="1" thickBot="1"/>
    <row r="69952" ht="18.75" customHeight="1" thickBot="1"/>
    <row r="69954" ht="18.75" customHeight="1" thickBot="1"/>
    <row r="69956" ht="18.75" customHeight="1" thickBot="1"/>
    <row r="69958" ht="18.75" customHeight="1" thickBot="1"/>
    <row r="69960" ht="18.75" customHeight="1" thickBot="1"/>
    <row r="69962" ht="18.75" customHeight="1" thickBot="1"/>
    <row r="69964" ht="18.75" customHeight="1" thickBot="1"/>
    <row r="69966" ht="18.75" customHeight="1" thickBot="1"/>
    <row r="69968" ht="18.75" customHeight="1" thickBot="1"/>
    <row r="69970" ht="18.75" customHeight="1" thickBot="1"/>
    <row r="69972" ht="18.75" customHeight="1" thickBot="1"/>
    <row r="69974" ht="18.75" customHeight="1" thickBot="1"/>
    <row r="69976" ht="18.75" customHeight="1" thickBot="1"/>
    <row r="69978" ht="18.75" customHeight="1" thickBot="1"/>
    <row r="69980" ht="18.75" customHeight="1" thickBot="1"/>
    <row r="69982" ht="18.75" customHeight="1" thickBot="1"/>
    <row r="69984" ht="18.75" customHeight="1" thickBot="1"/>
    <row r="69986" ht="18.75" customHeight="1" thickBot="1"/>
    <row r="69988" ht="18.75" customHeight="1" thickBot="1"/>
    <row r="69990" ht="18.75" customHeight="1" thickBot="1"/>
    <row r="69992" ht="18.75" customHeight="1" thickBot="1"/>
    <row r="69994" ht="18.75" customHeight="1" thickBot="1"/>
    <row r="69996" ht="18.75" customHeight="1" thickBot="1"/>
    <row r="69998" ht="18.75" customHeight="1" thickBot="1"/>
    <row r="70000" ht="18.75" customHeight="1" thickBot="1"/>
    <row r="70002" ht="18.75" customHeight="1" thickBot="1"/>
    <row r="70004" ht="18.75" customHeight="1" thickBot="1"/>
    <row r="70006" ht="18.75" customHeight="1" thickBot="1"/>
    <row r="70008" ht="18.75" customHeight="1" thickBot="1"/>
    <row r="70010" ht="18.75" customHeight="1" thickBot="1"/>
    <row r="70012" ht="18.75" customHeight="1" thickBot="1"/>
    <row r="70014" ht="18.75" customHeight="1" thickBot="1"/>
    <row r="70016" ht="18.75" customHeight="1" thickBot="1"/>
    <row r="70018" ht="18.75" customHeight="1" thickBot="1"/>
    <row r="70020" ht="18.75" customHeight="1" thickBot="1"/>
    <row r="70022" ht="18.75" customHeight="1" thickBot="1"/>
    <row r="70024" ht="18.75" customHeight="1" thickBot="1"/>
    <row r="70026" ht="18.75" customHeight="1" thickBot="1"/>
    <row r="70028" ht="18.75" customHeight="1" thickBot="1"/>
    <row r="70030" ht="18.75" customHeight="1" thickBot="1"/>
    <row r="70032" ht="18.75" customHeight="1" thickBot="1"/>
    <row r="70034" ht="18.75" customHeight="1" thickBot="1"/>
    <row r="70036" ht="18.75" customHeight="1" thickBot="1"/>
    <row r="70038" ht="18.75" customHeight="1" thickBot="1"/>
    <row r="70040" ht="18.75" customHeight="1" thickBot="1"/>
    <row r="70042" ht="18.75" customHeight="1" thickBot="1"/>
    <row r="70044" ht="18.75" customHeight="1" thickBot="1"/>
    <row r="70046" ht="18.75" customHeight="1" thickBot="1"/>
    <row r="70048" ht="18.75" customHeight="1" thickBot="1"/>
    <row r="70050" ht="18.75" customHeight="1" thickBot="1"/>
    <row r="70052" ht="18.75" customHeight="1" thickBot="1"/>
    <row r="70054" ht="18.75" customHeight="1" thickBot="1"/>
    <row r="70056" ht="18.75" customHeight="1" thickBot="1"/>
    <row r="70058" ht="18.75" customHeight="1" thickBot="1"/>
    <row r="70060" ht="18.75" customHeight="1" thickBot="1"/>
    <row r="70062" ht="18.75" customHeight="1" thickBot="1"/>
    <row r="70064" ht="18.75" customHeight="1" thickBot="1"/>
    <row r="70066" ht="18.75" customHeight="1" thickBot="1"/>
    <row r="70068" ht="18.75" customHeight="1" thickBot="1"/>
    <row r="70070" ht="18.75" customHeight="1" thickBot="1"/>
    <row r="70072" ht="18.75" customHeight="1" thickBot="1"/>
    <row r="70074" ht="18.75" customHeight="1" thickBot="1"/>
    <row r="70076" ht="18.75" customHeight="1" thickBot="1"/>
    <row r="70078" ht="18.75" customHeight="1" thickBot="1"/>
    <row r="70080" ht="18.75" customHeight="1" thickBot="1"/>
    <row r="70082" ht="18.75" customHeight="1" thickBot="1"/>
    <row r="70084" ht="18.75" customHeight="1" thickBot="1"/>
    <row r="70086" ht="18.75" customHeight="1" thickBot="1"/>
    <row r="70088" ht="18.75" customHeight="1" thickBot="1"/>
    <row r="70090" ht="18.75" customHeight="1" thickBot="1"/>
    <row r="70092" ht="18.75" customHeight="1" thickBot="1"/>
    <row r="70094" ht="18.75" customHeight="1" thickBot="1"/>
    <row r="70096" ht="18.75" customHeight="1" thickBot="1"/>
    <row r="70098" ht="18.75" customHeight="1" thickBot="1"/>
    <row r="70100" ht="18.75" customHeight="1" thickBot="1"/>
    <row r="70102" ht="18.75" customHeight="1" thickBot="1"/>
    <row r="70104" ht="18.75" customHeight="1" thickBot="1"/>
    <row r="70106" ht="18.75" customHeight="1" thickBot="1"/>
    <row r="70108" ht="18.75" customHeight="1" thickBot="1"/>
    <row r="70110" ht="18.75" customHeight="1" thickBot="1"/>
    <row r="70112" ht="18.75" customHeight="1" thickBot="1"/>
    <row r="70114" ht="18.75" customHeight="1" thickBot="1"/>
    <row r="70116" ht="18.75" customHeight="1" thickBot="1"/>
    <row r="70118" ht="18.75" customHeight="1" thickBot="1"/>
    <row r="70120" ht="18.75" customHeight="1" thickBot="1"/>
    <row r="70122" ht="18.75" customHeight="1" thickBot="1"/>
    <row r="70124" ht="18.75" customHeight="1" thickBot="1"/>
    <row r="70126" ht="18.75" customHeight="1" thickBot="1"/>
    <row r="70128" ht="18.75" customHeight="1" thickBot="1"/>
    <row r="70130" ht="18.75" customHeight="1" thickBot="1"/>
    <row r="70132" ht="18.75" customHeight="1" thickBot="1"/>
    <row r="70134" ht="18.75" customHeight="1" thickBot="1"/>
    <row r="70136" ht="18.75" customHeight="1" thickBot="1"/>
    <row r="70138" ht="18.75" customHeight="1" thickBot="1"/>
    <row r="70140" ht="18.75" customHeight="1" thickBot="1"/>
    <row r="70142" ht="18.75" customHeight="1" thickBot="1"/>
    <row r="70144" ht="18.75" customHeight="1" thickBot="1"/>
    <row r="70146" ht="18.75" customHeight="1" thickBot="1"/>
    <row r="70148" ht="18.75" customHeight="1" thickBot="1"/>
    <row r="70150" ht="18.75" customHeight="1" thickBot="1"/>
    <row r="70152" ht="18.75" customHeight="1" thickBot="1"/>
    <row r="70154" ht="18.75" customHeight="1" thickBot="1"/>
    <row r="70156" ht="18.75" customHeight="1" thickBot="1"/>
    <row r="70158" ht="18.75" customHeight="1" thickBot="1"/>
    <row r="70160" ht="18.75" customHeight="1" thickBot="1"/>
    <row r="70162" ht="18.75" customHeight="1" thickBot="1"/>
    <row r="70164" ht="18.75" customHeight="1" thickBot="1"/>
    <row r="70166" ht="18.75" customHeight="1" thickBot="1"/>
    <row r="70168" ht="18.75" customHeight="1" thickBot="1"/>
    <row r="70170" ht="18.75" customHeight="1" thickBot="1"/>
    <row r="70172" ht="18.75" customHeight="1" thickBot="1"/>
    <row r="70174" ht="18.75" customHeight="1" thickBot="1"/>
    <row r="70176" ht="18.75" customHeight="1" thickBot="1"/>
    <row r="70178" ht="18.75" customHeight="1" thickBot="1"/>
    <row r="70180" ht="18.75" customHeight="1" thickBot="1"/>
    <row r="70182" ht="18.75" customHeight="1" thickBot="1"/>
    <row r="70184" ht="18.75" customHeight="1" thickBot="1"/>
    <row r="70186" ht="18.75" customHeight="1" thickBot="1"/>
    <row r="70188" ht="18.75" customHeight="1" thickBot="1"/>
    <row r="70190" ht="18.75" customHeight="1" thickBot="1"/>
    <row r="70192" ht="18.75" customHeight="1" thickBot="1"/>
    <row r="70194" ht="18.75" customHeight="1" thickBot="1"/>
    <row r="70196" ht="18.75" customHeight="1" thickBot="1"/>
    <row r="70198" ht="18.75" customHeight="1" thickBot="1"/>
    <row r="70200" ht="18.75" customHeight="1" thickBot="1"/>
    <row r="70202" ht="18.75" customHeight="1" thickBot="1"/>
    <row r="70204" ht="18.75" customHeight="1" thickBot="1"/>
    <row r="70206" ht="18.75" customHeight="1" thickBot="1"/>
    <row r="70208" ht="18.75" customHeight="1" thickBot="1"/>
    <row r="70210" ht="18.75" customHeight="1" thickBot="1"/>
    <row r="70212" ht="18.75" customHeight="1" thickBot="1"/>
    <row r="70214" ht="18.75" customHeight="1" thickBot="1"/>
    <row r="70216" ht="18.75" customHeight="1" thickBot="1"/>
    <row r="70218" ht="18.75" customHeight="1" thickBot="1"/>
    <row r="70220" ht="18.75" customHeight="1" thickBot="1"/>
    <row r="70222" ht="18.75" customHeight="1" thickBot="1"/>
    <row r="70224" ht="18.75" customHeight="1" thickBot="1"/>
    <row r="70226" ht="18.75" customHeight="1" thickBot="1"/>
    <row r="70228" ht="18.75" customHeight="1" thickBot="1"/>
    <row r="70230" ht="18.75" customHeight="1" thickBot="1"/>
    <row r="70232" ht="18.75" customHeight="1" thickBot="1"/>
    <row r="70234" ht="18.75" customHeight="1" thickBot="1"/>
    <row r="70236" ht="18.75" customHeight="1" thickBot="1"/>
    <row r="70238" ht="18.75" customHeight="1" thickBot="1"/>
    <row r="70240" ht="18.75" customHeight="1" thickBot="1"/>
    <row r="70242" ht="18.75" customHeight="1" thickBot="1"/>
    <row r="70244" ht="18.75" customHeight="1" thickBot="1"/>
    <row r="70246" ht="18.75" customHeight="1" thickBot="1"/>
    <row r="70248" ht="18.75" customHeight="1" thickBot="1"/>
    <row r="70250" ht="18.75" customHeight="1" thickBot="1"/>
    <row r="70252" ht="18.75" customHeight="1" thickBot="1"/>
    <row r="70254" ht="18.75" customHeight="1" thickBot="1"/>
    <row r="70256" ht="18.75" customHeight="1" thickBot="1"/>
    <row r="70258" ht="18.75" customHeight="1" thickBot="1"/>
    <row r="70260" ht="18.75" customHeight="1" thickBot="1"/>
    <row r="70262" ht="18.75" customHeight="1" thickBot="1"/>
    <row r="70264" ht="18.75" customHeight="1" thickBot="1"/>
    <row r="70266" ht="18.75" customHeight="1" thickBot="1"/>
    <row r="70268" ht="18.75" customHeight="1" thickBot="1"/>
    <row r="70270" ht="18.75" customHeight="1" thickBot="1"/>
    <row r="70272" ht="18.75" customHeight="1" thickBot="1"/>
    <row r="70274" ht="18.75" customHeight="1" thickBot="1"/>
    <row r="70276" ht="18.75" customHeight="1" thickBot="1"/>
    <row r="70278" ht="18.75" customHeight="1" thickBot="1"/>
    <row r="70280" ht="18.75" customHeight="1" thickBot="1"/>
    <row r="70282" ht="18.75" customHeight="1" thickBot="1"/>
    <row r="70284" ht="18.75" customHeight="1" thickBot="1"/>
    <row r="70286" ht="18.75" customHeight="1" thickBot="1"/>
    <row r="70288" ht="18.75" customHeight="1" thickBot="1"/>
    <row r="70290" ht="18.75" customHeight="1" thickBot="1"/>
    <row r="70292" ht="18.75" customHeight="1" thickBot="1"/>
    <row r="70294" ht="18.75" customHeight="1" thickBot="1"/>
    <row r="70296" ht="18.75" customHeight="1" thickBot="1"/>
    <row r="70298" ht="18.75" customHeight="1" thickBot="1"/>
    <row r="70300" ht="18.75" customHeight="1" thickBot="1"/>
    <row r="70302" ht="18.75" customHeight="1" thickBot="1"/>
    <row r="70304" ht="18.75" customHeight="1" thickBot="1"/>
    <row r="70306" ht="18.75" customHeight="1" thickBot="1"/>
    <row r="70308" ht="18.75" customHeight="1" thickBot="1"/>
    <row r="70310" ht="18.75" customHeight="1" thickBot="1"/>
    <row r="70312" ht="18.75" customHeight="1" thickBot="1"/>
    <row r="70314" ht="18.75" customHeight="1" thickBot="1"/>
    <row r="70316" ht="18.75" customHeight="1" thickBot="1"/>
    <row r="70318" ht="18.75" customHeight="1" thickBot="1"/>
    <row r="70320" ht="18.75" customHeight="1" thickBot="1"/>
    <row r="70322" ht="18.75" customHeight="1" thickBot="1"/>
    <row r="70324" ht="18.75" customHeight="1" thickBot="1"/>
    <row r="70326" ht="18.75" customHeight="1" thickBot="1"/>
    <row r="70328" ht="18.75" customHeight="1" thickBot="1"/>
    <row r="70330" ht="18.75" customHeight="1" thickBot="1"/>
    <row r="70332" ht="18.75" customHeight="1" thickBot="1"/>
    <row r="70334" ht="18.75" customHeight="1" thickBot="1"/>
    <row r="70336" ht="18.75" customHeight="1" thickBot="1"/>
    <row r="70338" ht="18.75" customHeight="1" thickBot="1"/>
    <row r="70340" ht="18.75" customHeight="1" thickBot="1"/>
    <row r="70342" ht="18.75" customHeight="1" thickBot="1"/>
    <row r="70344" ht="18.75" customHeight="1" thickBot="1"/>
    <row r="70346" ht="18.75" customHeight="1" thickBot="1"/>
    <row r="70348" ht="18.75" customHeight="1" thickBot="1"/>
    <row r="70350" ht="18.75" customHeight="1" thickBot="1"/>
    <row r="70352" ht="18.75" customHeight="1" thickBot="1"/>
    <row r="70354" ht="18.75" customHeight="1" thickBot="1"/>
    <row r="70356" ht="18.75" customHeight="1" thickBot="1"/>
    <row r="70358" ht="18.75" customHeight="1" thickBot="1"/>
    <row r="70360" ht="18.75" customHeight="1" thickBot="1"/>
    <row r="70362" ht="18.75" customHeight="1" thickBot="1"/>
    <row r="70364" ht="18.75" customHeight="1" thickBot="1"/>
    <row r="70366" ht="18.75" customHeight="1" thickBot="1"/>
    <row r="70368" ht="18.75" customHeight="1" thickBot="1"/>
    <row r="70370" ht="18.75" customHeight="1" thickBot="1"/>
    <row r="70372" ht="18.75" customHeight="1" thickBot="1"/>
    <row r="70374" ht="18.75" customHeight="1" thickBot="1"/>
    <row r="70376" ht="18.75" customHeight="1" thickBot="1"/>
    <row r="70378" ht="18.75" customHeight="1" thickBot="1"/>
    <row r="70380" ht="18.75" customHeight="1" thickBot="1"/>
    <row r="70382" ht="18.75" customHeight="1" thickBot="1"/>
    <row r="70384" ht="18.75" customHeight="1" thickBot="1"/>
    <row r="70386" ht="18.75" customHeight="1" thickBot="1"/>
    <row r="70388" ht="18.75" customHeight="1" thickBot="1"/>
    <row r="70390" ht="18.75" customHeight="1" thickBot="1"/>
    <row r="70392" ht="18.75" customHeight="1" thickBot="1"/>
    <row r="70394" ht="18.75" customHeight="1" thickBot="1"/>
    <row r="70396" ht="18.75" customHeight="1" thickBot="1"/>
    <row r="70398" ht="18.75" customHeight="1" thickBot="1"/>
    <row r="70400" ht="18.75" customHeight="1" thickBot="1"/>
    <row r="70402" ht="18.75" customHeight="1" thickBot="1"/>
    <row r="70404" ht="18.75" customHeight="1" thickBot="1"/>
    <row r="70406" ht="18.75" customHeight="1" thickBot="1"/>
    <row r="70408" ht="18.75" customHeight="1" thickBot="1"/>
    <row r="70410" ht="18.75" customHeight="1" thickBot="1"/>
    <row r="70412" ht="18.75" customHeight="1" thickBot="1"/>
    <row r="70414" ht="18.75" customHeight="1" thickBot="1"/>
    <row r="70416" ht="18.75" customHeight="1" thickBot="1"/>
    <row r="70418" ht="18.75" customHeight="1" thickBot="1"/>
    <row r="70420" ht="18.75" customHeight="1" thickBot="1"/>
    <row r="70422" ht="18.75" customHeight="1" thickBot="1"/>
    <row r="70424" ht="18.75" customHeight="1" thickBot="1"/>
    <row r="70426" ht="18.75" customHeight="1" thickBot="1"/>
    <row r="70428" ht="18.75" customHeight="1" thickBot="1"/>
    <row r="70430" ht="18.75" customHeight="1" thickBot="1"/>
    <row r="70432" ht="18.75" customHeight="1" thickBot="1"/>
    <row r="70434" ht="18.75" customHeight="1" thickBot="1"/>
    <row r="70436" ht="18.75" customHeight="1" thickBot="1"/>
    <row r="70438" ht="18.75" customHeight="1" thickBot="1"/>
    <row r="70440" ht="18.75" customHeight="1" thickBot="1"/>
    <row r="70442" ht="18.75" customHeight="1" thickBot="1"/>
    <row r="70444" ht="18.75" customHeight="1" thickBot="1"/>
    <row r="70446" ht="18.75" customHeight="1" thickBot="1"/>
    <row r="70448" ht="18.75" customHeight="1" thickBot="1"/>
    <row r="70450" ht="18.75" customHeight="1" thickBot="1"/>
    <row r="70452" ht="18.75" customHeight="1" thickBot="1"/>
    <row r="70454" ht="18.75" customHeight="1" thickBot="1"/>
    <row r="70456" ht="18.75" customHeight="1" thickBot="1"/>
    <row r="70458" ht="18.75" customHeight="1" thickBot="1"/>
    <row r="70460" ht="18.75" customHeight="1" thickBot="1"/>
    <row r="70462" ht="18.75" customHeight="1" thickBot="1"/>
    <row r="70464" ht="18.75" customHeight="1" thickBot="1"/>
    <row r="70466" ht="18.75" customHeight="1" thickBot="1"/>
    <row r="70468" ht="18.75" customHeight="1" thickBot="1"/>
    <row r="70470" ht="18.75" customHeight="1" thickBot="1"/>
    <row r="70472" ht="18.75" customHeight="1" thickBot="1"/>
    <row r="70474" ht="18.75" customHeight="1" thickBot="1"/>
    <row r="70476" ht="18.75" customHeight="1" thickBot="1"/>
    <row r="70478" ht="18.75" customHeight="1" thickBot="1"/>
    <row r="70480" ht="18.75" customHeight="1" thickBot="1"/>
    <row r="70482" ht="18.75" customHeight="1" thickBot="1"/>
    <row r="70484" ht="18.75" customHeight="1" thickBot="1"/>
    <row r="70486" ht="18.75" customHeight="1" thickBot="1"/>
    <row r="70488" ht="18.75" customHeight="1" thickBot="1"/>
    <row r="70490" ht="18.75" customHeight="1" thickBot="1"/>
    <row r="70492" ht="18.75" customHeight="1" thickBot="1"/>
    <row r="70494" ht="18.75" customHeight="1" thickBot="1"/>
    <row r="70496" ht="18.75" customHeight="1" thickBot="1"/>
    <row r="70498" ht="18.75" customHeight="1" thickBot="1"/>
    <row r="70500" ht="18.75" customHeight="1" thickBot="1"/>
    <row r="70502" ht="18.75" customHeight="1" thickBot="1"/>
    <row r="70504" ht="18.75" customHeight="1" thickBot="1"/>
    <row r="70506" ht="18.75" customHeight="1" thickBot="1"/>
    <row r="70508" ht="18.75" customHeight="1" thickBot="1"/>
    <row r="70510" ht="18.75" customHeight="1" thickBot="1"/>
    <row r="70512" ht="18.75" customHeight="1" thickBot="1"/>
    <row r="70514" ht="18.75" customHeight="1" thickBot="1"/>
    <row r="70516" ht="18.75" customHeight="1" thickBot="1"/>
    <row r="70518" ht="18.75" customHeight="1" thickBot="1"/>
    <row r="70520" ht="18.75" customHeight="1" thickBot="1"/>
    <row r="70522" ht="18.75" customHeight="1" thickBot="1"/>
    <row r="70524" ht="18.75" customHeight="1" thickBot="1"/>
    <row r="70526" ht="18.75" customHeight="1" thickBot="1"/>
    <row r="70528" ht="18.75" customHeight="1" thickBot="1"/>
    <row r="70530" ht="18.75" customHeight="1" thickBot="1"/>
    <row r="70532" ht="18.75" customHeight="1" thickBot="1"/>
    <row r="70534" ht="18.75" customHeight="1" thickBot="1"/>
    <row r="70536" ht="18.75" customHeight="1" thickBot="1"/>
    <row r="70538" ht="18.75" customHeight="1" thickBot="1"/>
    <row r="70540" ht="18.75" customHeight="1" thickBot="1"/>
    <row r="70542" ht="18.75" customHeight="1" thickBot="1"/>
    <row r="70544" ht="18.75" customHeight="1" thickBot="1"/>
    <row r="70546" ht="18.75" customHeight="1" thickBot="1"/>
    <row r="70548" ht="18.75" customHeight="1" thickBot="1"/>
    <row r="70550" ht="18.75" customHeight="1" thickBot="1"/>
    <row r="70552" ht="18.75" customHeight="1" thickBot="1"/>
    <row r="70554" ht="18.75" customHeight="1" thickBot="1"/>
    <row r="70556" ht="18.75" customHeight="1" thickBot="1"/>
    <row r="70558" ht="18.75" customHeight="1" thickBot="1"/>
    <row r="70560" ht="18.75" customHeight="1" thickBot="1"/>
    <row r="70562" ht="18.75" customHeight="1" thickBot="1"/>
    <row r="70564" ht="18.75" customHeight="1" thickBot="1"/>
    <row r="70566" ht="18.75" customHeight="1" thickBot="1"/>
    <row r="70568" ht="18.75" customHeight="1" thickBot="1"/>
    <row r="70570" ht="18.75" customHeight="1" thickBot="1"/>
    <row r="70572" ht="18.75" customHeight="1" thickBot="1"/>
    <row r="70574" ht="18.75" customHeight="1" thickBot="1"/>
    <row r="70576" ht="18.75" customHeight="1" thickBot="1"/>
    <row r="70578" ht="18.75" customHeight="1" thickBot="1"/>
    <row r="70580" ht="18.75" customHeight="1" thickBot="1"/>
    <row r="70582" ht="18.75" customHeight="1" thickBot="1"/>
    <row r="70584" ht="18.75" customHeight="1" thickBot="1"/>
    <row r="70586" ht="18.75" customHeight="1" thickBot="1"/>
    <row r="70588" ht="18.75" customHeight="1" thickBot="1"/>
    <row r="70590" ht="18.75" customHeight="1" thickBot="1"/>
    <row r="70592" ht="18.75" customHeight="1" thickBot="1"/>
    <row r="70594" ht="18.75" customHeight="1" thickBot="1"/>
    <row r="70596" ht="18.75" customHeight="1" thickBot="1"/>
    <row r="70598" ht="18.75" customHeight="1" thickBot="1"/>
    <row r="70600" ht="18.75" customHeight="1" thickBot="1"/>
    <row r="70602" ht="18.75" customHeight="1" thickBot="1"/>
    <row r="70604" ht="18.75" customHeight="1" thickBot="1"/>
    <row r="70606" ht="18.75" customHeight="1" thickBot="1"/>
    <row r="70608" ht="18.75" customHeight="1" thickBot="1"/>
    <row r="70610" ht="18.75" customHeight="1" thickBot="1"/>
    <row r="70612" ht="18.75" customHeight="1" thickBot="1"/>
    <row r="70614" ht="18.75" customHeight="1" thickBot="1"/>
    <row r="70616" ht="18.75" customHeight="1" thickBot="1"/>
    <row r="70618" ht="18.75" customHeight="1" thickBot="1"/>
    <row r="70620" ht="18.75" customHeight="1" thickBot="1"/>
    <row r="70622" ht="18.75" customHeight="1" thickBot="1"/>
    <row r="70624" ht="18.75" customHeight="1" thickBot="1"/>
    <row r="70626" ht="18.75" customHeight="1" thickBot="1"/>
    <row r="70628" ht="18.75" customHeight="1" thickBot="1"/>
    <row r="70630" ht="18.75" customHeight="1" thickBot="1"/>
    <row r="70632" ht="18.75" customHeight="1" thickBot="1"/>
    <row r="70634" ht="18.75" customHeight="1" thickBot="1"/>
    <row r="70636" ht="18.75" customHeight="1" thickBot="1"/>
    <row r="70638" ht="18.75" customHeight="1" thickBot="1"/>
    <row r="70640" ht="18.75" customHeight="1" thickBot="1"/>
    <row r="70642" ht="18.75" customHeight="1" thickBot="1"/>
    <row r="70644" ht="18.75" customHeight="1" thickBot="1"/>
    <row r="70646" ht="18.75" customHeight="1" thickBot="1"/>
    <row r="70648" ht="18.75" customHeight="1" thickBot="1"/>
    <row r="70650" ht="18.75" customHeight="1" thickBot="1"/>
    <row r="70652" ht="18.75" customHeight="1" thickBot="1"/>
    <row r="70654" ht="18.75" customHeight="1" thickBot="1"/>
    <row r="70656" ht="18.75" customHeight="1" thickBot="1"/>
    <row r="70658" ht="18.75" customHeight="1" thickBot="1"/>
    <row r="70660" ht="18.75" customHeight="1" thickBot="1"/>
    <row r="70662" ht="18.75" customHeight="1" thickBot="1"/>
    <row r="70664" ht="18.75" customHeight="1" thickBot="1"/>
    <row r="70666" ht="18.75" customHeight="1" thickBot="1"/>
    <row r="70668" ht="18.75" customHeight="1" thickBot="1"/>
    <row r="70670" ht="18.75" customHeight="1" thickBot="1"/>
    <row r="70672" ht="18.75" customHeight="1" thickBot="1"/>
    <row r="70674" ht="18.75" customHeight="1" thickBot="1"/>
    <row r="70676" ht="18.75" customHeight="1" thickBot="1"/>
    <row r="70678" ht="18.75" customHeight="1" thickBot="1"/>
    <row r="70680" ht="18.75" customHeight="1" thickBot="1"/>
    <row r="70682" ht="18.75" customHeight="1" thickBot="1"/>
    <row r="70684" ht="18.75" customHeight="1" thickBot="1"/>
    <row r="70686" ht="18.75" customHeight="1" thickBot="1"/>
    <row r="70688" ht="18.75" customHeight="1" thickBot="1"/>
    <row r="70690" ht="18.75" customHeight="1" thickBot="1"/>
    <row r="70692" ht="18.75" customHeight="1" thickBot="1"/>
    <row r="70694" ht="18.75" customHeight="1" thickBot="1"/>
    <row r="70696" ht="18.75" customHeight="1" thickBot="1"/>
    <row r="70698" ht="18.75" customHeight="1" thickBot="1"/>
    <row r="70700" ht="18.75" customHeight="1" thickBot="1"/>
    <row r="70702" ht="18.75" customHeight="1" thickBot="1"/>
    <row r="70704" ht="18.75" customHeight="1" thickBot="1"/>
    <row r="70706" ht="18.75" customHeight="1" thickBot="1"/>
    <row r="70708" ht="18.75" customHeight="1" thickBot="1"/>
    <row r="70710" ht="18.75" customHeight="1" thickBot="1"/>
    <row r="70712" ht="18.75" customHeight="1" thickBot="1"/>
    <row r="70714" ht="18.75" customHeight="1" thickBot="1"/>
    <row r="70716" ht="18.75" customHeight="1" thickBot="1"/>
    <row r="70718" ht="18.75" customHeight="1" thickBot="1"/>
    <row r="70720" ht="18.75" customHeight="1" thickBot="1"/>
    <row r="70722" ht="18.75" customHeight="1" thickBot="1"/>
    <row r="70724" ht="18.75" customHeight="1" thickBot="1"/>
    <row r="70726" ht="18.75" customHeight="1" thickBot="1"/>
    <row r="70728" ht="18.75" customHeight="1" thickBot="1"/>
    <row r="70730" ht="18.75" customHeight="1" thickBot="1"/>
    <row r="70732" ht="18.75" customHeight="1" thickBot="1"/>
    <row r="70734" ht="18.75" customHeight="1" thickBot="1"/>
    <row r="70736" ht="18.75" customHeight="1" thickBot="1"/>
    <row r="70738" ht="18.75" customHeight="1" thickBot="1"/>
    <row r="70740" ht="18.75" customHeight="1" thickBot="1"/>
    <row r="70742" ht="18.75" customHeight="1" thickBot="1"/>
    <row r="70744" ht="18.75" customHeight="1" thickBot="1"/>
    <row r="70746" ht="18.75" customHeight="1" thickBot="1"/>
    <row r="70748" ht="18.75" customHeight="1" thickBot="1"/>
    <row r="70750" ht="18.75" customHeight="1" thickBot="1"/>
    <row r="70752" ht="18.75" customHeight="1" thickBot="1"/>
    <row r="70754" ht="18.75" customHeight="1" thickBot="1"/>
    <row r="70756" ht="18.75" customHeight="1" thickBot="1"/>
    <row r="70758" ht="18.75" customHeight="1" thickBot="1"/>
    <row r="70760" ht="18.75" customHeight="1" thickBot="1"/>
    <row r="70762" ht="18.75" customHeight="1" thickBot="1"/>
    <row r="70764" ht="18.75" customHeight="1" thickBot="1"/>
    <row r="70766" ht="18.75" customHeight="1" thickBot="1"/>
    <row r="70768" ht="18.75" customHeight="1" thickBot="1"/>
    <row r="70770" ht="18.75" customHeight="1" thickBot="1"/>
    <row r="70772" ht="18.75" customHeight="1" thickBot="1"/>
    <row r="70774" ht="18.75" customHeight="1" thickBot="1"/>
    <row r="70776" ht="18.75" customHeight="1" thickBot="1"/>
    <row r="70778" ht="18.75" customHeight="1" thickBot="1"/>
    <row r="70780" ht="18.75" customHeight="1" thickBot="1"/>
    <row r="70782" ht="18.75" customHeight="1" thickBot="1"/>
    <row r="70784" ht="18.75" customHeight="1" thickBot="1"/>
    <row r="70786" ht="18.75" customHeight="1" thickBot="1"/>
    <row r="70788" ht="18.75" customHeight="1" thickBot="1"/>
    <row r="70790" ht="18.75" customHeight="1" thickBot="1"/>
    <row r="70792" ht="18.75" customHeight="1" thickBot="1"/>
    <row r="70794" ht="18.75" customHeight="1" thickBot="1"/>
    <row r="70796" ht="18.75" customHeight="1" thickBot="1"/>
    <row r="70798" ht="18.75" customHeight="1" thickBot="1"/>
    <row r="70800" ht="18.75" customHeight="1" thickBot="1"/>
    <row r="70802" ht="18.75" customHeight="1" thickBot="1"/>
    <row r="70804" ht="18.75" customHeight="1" thickBot="1"/>
    <row r="70806" ht="18.75" customHeight="1" thickBot="1"/>
    <row r="70808" ht="18.75" customHeight="1" thickBot="1"/>
    <row r="70810" ht="18.75" customHeight="1" thickBot="1"/>
    <row r="70812" ht="18.75" customHeight="1" thickBot="1"/>
    <row r="70814" ht="18.75" customHeight="1" thickBot="1"/>
    <row r="70816" ht="18.75" customHeight="1" thickBot="1"/>
    <row r="70818" ht="18.75" customHeight="1" thickBot="1"/>
    <row r="70820" ht="18.75" customHeight="1" thickBot="1"/>
    <row r="70822" ht="18.75" customHeight="1" thickBot="1"/>
    <row r="70824" ht="18.75" customHeight="1" thickBot="1"/>
    <row r="70826" ht="18.75" customHeight="1" thickBot="1"/>
    <row r="70828" ht="18.75" customHeight="1" thickBot="1"/>
    <row r="70830" ht="18.75" customHeight="1" thickBot="1"/>
    <row r="70832" ht="18.75" customHeight="1" thickBot="1"/>
    <row r="70834" ht="18.75" customHeight="1" thickBot="1"/>
    <row r="70836" ht="18.75" customHeight="1" thickBot="1"/>
    <row r="70838" ht="18.75" customHeight="1" thickBot="1"/>
    <row r="70840" ht="18.75" customHeight="1" thickBot="1"/>
    <row r="70842" ht="18.75" customHeight="1" thickBot="1"/>
    <row r="70844" ht="18.75" customHeight="1" thickBot="1"/>
    <row r="70846" ht="18.75" customHeight="1" thickBot="1"/>
    <row r="70848" ht="18.75" customHeight="1" thickBot="1"/>
    <row r="70850" ht="18.75" customHeight="1" thickBot="1"/>
    <row r="70852" ht="18.75" customHeight="1" thickBot="1"/>
    <row r="70854" ht="18.75" customHeight="1" thickBot="1"/>
    <row r="70856" ht="18.75" customHeight="1" thickBot="1"/>
    <row r="70858" ht="18.75" customHeight="1" thickBot="1"/>
    <row r="70860" ht="18.75" customHeight="1" thickBot="1"/>
    <row r="70862" ht="18.75" customHeight="1" thickBot="1"/>
    <row r="70864" ht="18.75" customHeight="1" thickBot="1"/>
    <row r="70866" ht="18.75" customHeight="1" thickBot="1"/>
    <row r="70868" ht="18.75" customHeight="1" thickBot="1"/>
    <row r="70870" ht="18.75" customHeight="1" thickBot="1"/>
    <row r="70872" ht="18.75" customHeight="1" thickBot="1"/>
    <row r="70874" ht="18.75" customHeight="1" thickBot="1"/>
    <row r="70876" ht="18.75" customHeight="1" thickBot="1"/>
    <row r="70878" ht="18.75" customHeight="1" thickBot="1"/>
    <row r="70880" ht="18.75" customHeight="1" thickBot="1"/>
    <row r="70882" ht="18.75" customHeight="1" thickBot="1"/>
    <row r="70884" ht="18.75" customHeight="1" thickBot="1"/>
    <row r="70886" ht="18.75" customHeight="1" thickBot="1"/>
    <row r="70888" ht="18.75" customHeight="1" thickBot="1"/>
    <row r="70890" ht="18.75" customHeight="1" thickBot="1"/>
    <row r="70892" ht="18.75" customHeight="1" thickBot="1"/>
    <row r="70894" ht="18.75" customHeight="1" thickBot="1"/>
    <row r="70896" ht="18.75" customHeight="1" thickBot="1"/>
    <row r="70898" ht="18.75" customHeight="1" thickBot="1"/>
    <row r="70900" ht="18.75" customHeight="1" thickBot="1"/>
    <row r="70902" ht="18.75" customHeight="1" thickBot="1"/>
    <row r="70904" ht="18.75" customHeight="1" thickBot="1"/>
    <row r="70906" ht="18.75" customHeight="1" thickBot="1"/>
    <row r="70908" ht="18.75" customHeight="1" thickBot="1"/>
    <row r="70910" ht="18.75" customHeight="1" thickBot="1"/>
    <row r="70912" ht="18.75" customHeight="1" thickBot="1"/>
    <row r="70914" ht="18.75" customHeight="1" thickBot="1"/>
    <row r="70916" ht="18.75" customHeight="1" thickBot="1"/>
    <row r="70918" ht="18.75" customHeight="1" thickBot="1"/>
    <row r="70920" ht="18.75" customHeight="1" thickBot="1"/>
    <row r="70922" ht="18.75" customHeight="1" thickBot="1"/>
    <row r="70924" ht="18.75" customHeight="1" thickBot="1"/>
    <row r="70926" ht="18.75" customHeight="1" thickBot="1"/>
    <row r="70928" ht="18.75" customHeight="1" thickBot="1"/>
    <row r="70930" ht="18.75" customHeight="1" thickBot="1"/>
    <row r="70932" ht="18.75" customHeight="1" thickBot="1"/>
    <row r="70934" ht="18.75" customHeight="1" thickBot="1"/>
    <row r="70936" ht="18.75" customHeight="1" thickBot="1"/>
    <row r="70938" ht="18.75" customHeight="1" thickBot="1"/>
    <row r="70940" ht="18.75" customHeight="1" thickBot="1"/>
    <row r="70942" ht="18.75" customHeight="1" thickBot="1"/>
    <row r="70944" ht="18.75" customHeight="1" thickBot="1"/>
    <row r="70946" ht="18.75" customHeight="1" thickBot="1"/>
    <row r="70948" ht="18.75" customHeight="1" thickBot="1"/>
    <row r="70950" ht="18.75" customHeight="1" thickBot="1"/>
    <row r="70952" ht="18.75" customHeight="1" thickBot="1"/>
    <row r="70954" ht="18.75" customHeight="1" thickBot="1"/>
    <row r="70956" ht="18.75" customHeight="1" thickBot="1"/>
    <row r="70958" ht="18.75" customHeight="1" thickBot="1"/>
    <row r="70960" ht="18.75" customHeight="1" thickBot="1"/>
    <row r="70962" ht="18.75" customHeight="1" thickBot="1"/>
    <row r="70964" ht="18.75" customHeight="1" thickBot="1"/>
    <row r="70966" ht="18.75" customHeight="1" thickBot="1"/>
    <row r="70968" ht="18.75" customHeight="1" thickBot="1"/>
    <row r="70970" ht="18.75" customHeight="1" thickBot="1"/>
    <row r="70972" ht="18.75" customHeight="1" thickBot="1"/>
    <row r="70974" ht="18.75" customHeight="1" thickBot="1"/>
    <row r="70976" ht="18.75" customHeight="1" thickBot="1"/>
    <row r="70978" ht="18.75" customHeight="1" thickBot="1"/>
    <row r="70980" ht="18.75" customHeight="1" thickBot="1"/>
    <row r="70982" ht="18.75" customHeight="1" thickBot="1"/>
    <row r="70984" ht="18.75" customHeight="1" thickBot="1"/>
    <row r="70986" ht="18.75" customHeight="1" thickBot="1"/>
    <row r="70988" ht="18.75" customHeight="1" thickBot="1"/>
    <row r="70990" ht="18.75" customHeight="1" thickBot="1"/>
    <row r="70992" ht="18.75" customHeight="1" thickBot="1"/>
    <row r="70994" ht="18.75" customHeight="1" thickBot="1"/>
    <row r="70996" ht="18.75" customHeight="1" thickBot="1"/>
    <row r="70998" ht="18.75" customHeight="1" thickBot="1"/>
    <row r="71000" ht="18.75" customHeight="1" thickBot="1"/>
    <row r="71002" ht="18.75" customHeight="1" thickBot="1"/>
    <row r="71004" ht="18.75" customHeight="1" thickBot="1"/>
    <row r="71006" ht="18.75" customHeight="1" thickBot="1"/>
    <row r="71008" ht="18.75" customHeight="1" thickBot="1"/>
    <row r="71010" ht="18.75" customHeight="1" thickBot="1"/>
    <row r="71012" ht="18.75" customHeight="1" thickBot="1"/>
    <row r="71014" ht="18.75" customHeight="1" thickBot="1"/>
    <row r="71016" ht="18.75" customHeight="1" thickBot="1"/>
    <row r="71018" ht="18.75" customHeight="1" thickBot="1"/>
    <row r="71020" ht="18.75" customHeight="1" thickBot="1"/>
    <row r="71022" ht="18.75" customHeight="1" thickBot="1"/>
    <row r="71024" ht="18.75" customHeight="1" thickBot="1"/>
    <row r="71026" ht="18.75" customHeight="1" thickBot="1"/>
    <row r="71028" ht="18.75" customHeight="1" thickBot="1"/>
    <row r="71030" ht="18.75" customHeight="1" thickBot="1"/>
    <row r="71032" ht="18.75" customHeight="1" thickBot="1"/>
    <row r="71034" ht="18.75" customHeight="1" thickBot="1"/>
    <row r="71036" ht="18.75" customHeight="1" thickBot="1"/>
    <row r="71038" ht="18.75" customHeight="1" thickBot="1"/>
    <row r="71040" ht="18.75" customHeight="1" thickBot="1"/>
    <row r="71042" ht="18.75" customHeight="1" thickBot="1"/>
    <row r="71044" ht="18.75" customHeight="1" thickBot="1"/>
    <row r="71046" ht="18.75" customHeight="1" thickBot="1"/>
    <row r="71048" ht="18.75" customHeight="1" thickBot="1"/>
    <row r="71050" ht="18.75" customHeight="1" thickBot="1"/>
    <row r="71052" ht="18.75" customHeight="1" thickBot="1"/>
    <row r="71054" ht="18.75" customHeight="1" thickBot="1"/>
    <row r="71056" ht="18.75" customHeight="1" thickBot="1"/>
    <row r="71058" ht="18.75" customHeight="1" thickBot="1"/>
    <row r="71060" ht="18.75" customHeight="1" thickBot="1"/>
    <row r="71062" ht="18.75" customHeight="1" thickBot="1"/>
    <row r="71064" ht="18.75" customHeight="1" thickBot="1"/>
    <row r="71066" ht="18.75" customHeight="1" thickBot="1"/>
    <row r="71068" ht="18.75" customHeight="1" thickBot="1"/>
    <row r="71070" ht="18.75" customHeight="1" thickBot="1"/>
    <row r="71072" ht="18.75" customHeight="1" thickBot="1"/>
    <row r="71074" ht="18.75" customHeight="1" thickBot="1"/>
    <row r="71076" ht="18.75" customHeight="1" thickBot="1"/>
    <row r="71078" ht="18.75" customHeight="1" thickBot="1"/>
    <row r="71080" ht="18.75" customHeight="1" thickBot="1"/>
    <row r="71082" ht="18.75" customHeight="1" thickBot="1"/>
    <row r="71084" ht="18.75" customHeight="1" thickBot="1"/>
    <row r="71086" ht="18.75" customHeight="1" thickBot="1"/>
    <row r="71088" ht="18.75" customHeight="1" thickBot="1"/>
    <row r="71090" ht="18.75" customHeight="1" thickBot="1"/>
    <row r="71092" ht="18.75" customHeight="1" thickBot="1"/>
    <row r="71094" ht="18.75" customHeight="1" thickBot="1"/>
    <row r="71096" ht="18.75" customHeight="1" thickBot="1"/>
    <row r="71098" ht="18.75" customHeight="1" thickBot="1"/>
    <row r="71100" ht="18.75" customHeight="1" thickBot="1"/>
    <row r="71102" ht="18.75" customHeight="1" thickBot="1"/>
    <row r="71104" ht="18.75" customHeight="1" thickBot="1"/>
    <row r="71106" ht="18.75" customHeight="1" thickBot="1"/>
    <row r="71108" ht="18.75" customHeight="1" thickBot="1"/>
    <row r="71110" ht="18.75" customHeight="1" thickBot="1"/>
    <row r="71112" ht="18.75" customHeight="1" thickBot="1"/>
    <row r="71114" ht="18.75" customHeight="1" thickBot="1"/>
    <row r="71116" ht="18.75" customHeight="1" thickBot="1"/>
    <row r="71118" ht="18.75" customHeight="1" thickBot="1"/>
    <row r="71120" ht="18.75" customHeight="1" thickBot="1"/>
    <row r="71122" ht="18.75" customHeight="1" thickBot="1"/>
    <row r="71124" ht="18.75" customHeight="1" thickBot="1"/>
    <row r="71126" ht="18.75" customHeight="1" thickBot="1"/>
    <row r="71128" ht="18.75" customHeight="1" thickBot="1"/>
    <row r="71130" ht="18.75" customHeight="1" thickBot="1"/>
    <row r="71132" ht="18.75" customHeight="1" thickBot="1"/>
    <row r="71134" ht="18.75" customHeight="1" thickBot="1"/>
    <row r="71136" ht="18.75" customHeight="1" thickBot="1"/>
    <row r="71138" ht="18.75" customHeight="1" thickBot="1"/>
    <row r="71140" ht="18.75" customHeight="1" thickBot="1"/>
    <row r="71142" ht="18.75" customHeight="1" thickBot="1"/>
    <row r="71144" ht="18.75" customHeight="1" thickBot="1"/>
    <row r="71146" ht="18.75" customHeight="1" thickBot="1"/>
    <row r="71148" ht="18.75" customHeight="1" thickBot="1"/>
    <row r="71150" ht="18.75" customHeight="1" thickBot="1"/>
    <row r="71152" ht="18.75" customHeight="1" thickBot="1"/>
    <row r="71154" ht="18.75" customHeight="1" thickBot="1"/>
    <row r="71156" ht="18.75" customHeight="1" thickBot="1"/>
    <row r="71158" ht="18.75" customHeight="1" thickBot="1"/>
    <row r="71160" ht="18.75" customHeight="1" thickBot="1"/>
    <row r="71162" ht="18.75" customHeight="1" thickBot="1"/>
    <row r="71164" ht="18.75" customHeight="1" thickBot="1"/>
    <row r="71166" ht="18.75" customHeight="1" thickBot="1"/>
    <row r="71168" ht="18.75" customHeight="1" thickBot="1"/>
    <row r="71170" ht="18.75" customHeight="1" thickBot="1"/>
    <row r="71172" ht="18.75" customHeight="1" thickBot="1"/>
    <row r="71174" ht="18.75" customHeight="1" thickBot="1"/>
    <row r="71176" ht="18.75" customHeight="1" thickBot="1"/>
    <row r="71178" ht="18.75" customHeight="1" thickBot="1"/>
    <row r="71180" ht="18.75" customHeight="1" thickBot="1"/>
    <row r="71182" ht="18.75" customHeight="1" thickBot="1"/>
    <row r="71184" ht="18.75" customHeight="1" thickBot="1"/>
    <row r="71186" ht="18.75" customHeight="1" thickBot="1"/>
    <row r="71188" ht="18.75" customHeight="1" thickBot="1"/>
    <row r="71190" ht="18.75" customHeight="1" thickBot="1"/>
    <row r="71192" ht="18.75" customHeight="1" thickBot="1"/>
    <row r="71194" ht="18.75" customHeight="1" thickBot="1"/>
    <row r="71196" ht="18.75" customHeight="1" thickBot="1"/>
    <row r="71198" ht="18.75" customHeight="1" thickBot="1"/>
    <row r="71200" ht="18.75" customHeight="1" thickBot="1"/>
    <row r="71202" ht="18.75" customHeight="1" thickBot="1"/>
    <row r="71204" ht="18.75" customHeight="1" thickBot="1"/>
    <row r="71206" ht="18.75" customHeight="1" thickBot="1"/>
    <row r="71208" ht="18.75" customHeight="1" thickBot="1"/>
    <row r="71210" ht="18.75" customHeight="1" thickBot="1"/>
    <row r="71212" ht="18.75" customHeight="1" thickBot="1"/>
    <row r="71214" ht="18.75" customHeight="1" thickBot="1"/>
    <row r="71216" ht="18.75" customHeight="1" thickBot="1"/>
    <row r="71218" ht="18.75" customHeight="1" thickBot="1"/>
    <row r="71220" ht="18.75" customHeight="1" thickBot="1"/>
    <row r="71222" ht="18.75" customHeight="1" thickBot="1"/>
    <row r="71224" ht="18.75" customHeight="1" thickBot="1"/>
    <row r="71226" ht="18.75" customHeight="1" thickBot="1"/>
    <row r="71228" ht="18.75" customHeight="1" thickBot="1"/>
    <row r="71230" ht="18.75" customHeight="1" thickBot="1"/>
    <row r="71232" ht="18.75" customHeight="1" thickBot="1"/>
    <row r="71234" ht="18.75" customHeight="1" thickBot="1"/>
    <row r="71236" ht="18.75" customHeight="1" thickBot="1"/>
    <row r="71238" ht="18.75" customHeight="1" thickBot="1"/>
    <row r="71240" ht="18.75" customHeight="1" thickBot="1"/>
    <row r="71242" ht="18.75" customHeight="1" thickBot="1"/>
    <row r="71244" ht="18.75" customHeight="1" thickBot="1"/>
    <row r="71246" ht="18.75" customHeight="1" thickBot="1"/>
    <row r="71248" ht="18.75" customHeight="1" thickBot="1"/>
    <row r="71250" ht="18.75" customHeight="1" thickBot="1"/>
    <row r="71252" ht="18.75" customHeight="1" thickBot="1"/>
    <row r="71254" ht="18.75" customHeight="1" thickBot="1"/>
    <row r="71256" ht="18.75" customHeight="1" thickBot="1"/>
    <row r="71258" ht="18.75" customHeight="1" thickBot="1"/>
    <row r="71260" ht="18.75" customHeight="1" thickBot="1"/>
    <row r="71262" ht="18.75" customHeight="1" thickBot="1"/>
    <row r="71264" ht="18.75" customHeight="1" thickBot="1"/>
    <row r="71266" ht="18.75" customHeight="1" thickBot="1"/>
    <row r="71268" ht="18.75" customHeight="1" thickBot="1"/>
    <row r="71270" ht="18.75" customHeight="1" thickBot="1"/>
    <row r="71272" ht="18.75" customHeight="1" thickBot="1"/>
    <row r="71274" ht="18.75" customHeight="1" thickBot="1"/>
    <row r="71276" ht="18.75" customHeight="1" thickBot="1"/>
    <row r="71278" ht="18.75" customHeight="1" thickBot="1"/>
    <row r="71280" ht="18.75" customHeight="1" thickBot="1"/>
    <row r="71282" ht="18.75" customHeight="1" thickBot="1"/>
    <row r="71284" ht="18.75" customHeight="1" thickBot="1"/>
    <row r="71286" ht="18.75" customHeight="1" thickBot="1"/>
    <row r="71288" ht="18.75" customHeight="1" thickBot="1"/>
    <row r="71290" ht="18.75" customHeight="1" thickBot="1"/>
    <row r="71292" ht="18.75" customHeight="1" thickBot="1"/>
    <row r="71294" ht="18.75" customHeight="1" thickBot="1"/>
    <row r="71296" ht="18.75" customHeight="1" thickBot="1"/>
    <row r="71298" ht="18.75" customHeight="1" thickBot="1"/>
    <row r="71300" ht="18.75" customHeight="1" thickBot="1"/>
    <row r="71302" ht="18.75" customHeight="1" thickBot="1"/>
    <row r="71304" ht="18.75" customHeight="1" thickBot="1"/>
    <row r="71306" ht="18.75" customHeight="1" thickBot="1"/>
    <row r="71308" ht="18.75" customHeight="1" thickBot="1"/>
    <row r="71310" ht="18.75" customHeight="1" thickBot="1"/>
    <row r="71312" ht="18.75" customHeight="1" thickBot="1"/>
    <row r="71314" ht="18.75" customHeight="1" thickBot="1"/>
    <row r="71316" ht="18.75" customHeight="1" thickBot="1"/>
    <row r="71318" ht="18.75" customHeight="1" thickBot="1"/>
    <row r="71320" ht="18.75" customHeight="1" thickBot="1"/>
    <row r="71322" ht="18.75" customHeight="1" thickBot="1"/>
    <row r="71324" ht="18.75" customHeight="1" thickBot="1"/>
    <row r="71326" ht="18.75" customHeight="1" thickBot="1"/>
    <row r="71328" ht="18.75" customHeight="1" thickBot="1"/>
    <row r="71330" ht="18.75" customHeight="1" thickBot="1"/>
    <row r="71332" ht="18.75" customHeight="1" thickBot="1"/>
    <row r="71334" ht="18.75" customHeight="1" thickBot="1"/>
    <row r="71336" ht="18.75" customHeight="1" thickBot="1"/>
    <row r="71338" ht="18.75" customHeight="1" thickBot="1"/>
    <row r="71340" ht="18.75" customHeight="1" thickBot="1"/>
    <row r="71342" ht="18.75" customHeight="1" thickBot="1"/>
    <row r="71344" ht="18.75" customHeight="1" thickBot="1"/>
    <row r="71346" ht="18.75" customHeight="1" thickBot="1"/>
    <row r="71348" ht="18.75" customHeight="1" thickBot="1"/>
    <row r="71350" ht="18.75" customHeight="1" thickBot="1"/>
    <row r="71352" ht="18.75" customHeight="1" thickBot="1"/>
    <row r="71354" ht="18.75" customHeight="1" thickBot="1"/>
    <row r="71356" ht="18.75" customHeight="1" thickBot="1"/>
    <row r="71358" ht="18.75" customHeight="1" thickBot="1"/>
    <row r="71360" ht="18.75" customHeight="1" thickBot="1"/>
    <row r="71362" ht="18.75" customHeight="1" thickBot="1"/>
    <row r="71364" ht="18.75" customHeight="1" thickBot="1"/>
    <row r="71366" ht="18.75" customHeight="1" thickBot="1"/>
    <row r="71368" ht="18.75" customHeight="1" thickBot="1"/>
    <row r="71370" ht="18.75" customHeight="1" thickBot="1"/>
    <row r="71372" ht="18.75" customHeight="1" thickBot="1"/>
    <row r="71374" ht="18.75" customHeight="1" thickBot="1"/>
    <row r="71376" ht="18.75" customHeight="1" thickBot="1"/>
    <row r="71378" ht="18.75" customHeight="1" thickBot="1"/>
    <row r="71380" ht="18.75" customHeight="1" thickBot="1"/>
    <row r="71382" ht="18.75" customHeight="1" thickBot="1"/>
    <row r="71384" ht="18.75" customHeight="1" thickBot="1"/>
    <row r="71386" ht="18.75" customHeight="1" thickBot="1"/>
    <row r="71388" ht="18.75" customHeight="1" thickBot="1"/>
    <row r="71390" ht="18.75" customHeight="1" thickBot="1"/>
    <row r="71392" ht="18.75" customHeight="1" thickBot="1"/>
    <row r="71394" ht="18.75" customHeight="1" thickBot="1"/>
    <row r="71396" ht="18.75" customHeight="1" thickBot="1"/>
    <row r="71398" ht="18.75" customHeight="1" thickBot="1"/>
    <row r="71400" ht="18.75" customHeight="1" thickBot="1"/>
    <row r="71402" ht="18.75" customHeight="1" thickBot="1"/>
    <row r="71404" ht="18.75" customHeight="1" thickBot="1"/>
    <row r="71406" ht="18.75" customHeight="1" thickBot="1"/>
    <row r="71408" ht="18.75" customHeight="1" thickBot="1"/>
    <row r="71410" ht="18.75" customHeight="1" thickBot="1"/>
    <row r="71412" ht="18.75" customHeight="1" thickBot="1"/>
    <row r="71414" ht="18.75" customHeight="1" thickBot="1"/>
    <row r="71416" ht="18.75" customHeight="1" thickBot="1"/>
    <row r="71418" ht="18.75" customHeight="1" thickBot="1"/>
    <row r="71420" ht="18.75" customHeight="1" thickBot="1"/>
    <row r="71422" ht="18.75" customHeight="1" thickBot="1"/>
    <row r="71424" ht="18.75" customHeight="1" thickBot="1"/>
    <row r="71426" ht="18.75" customHeight="1" thickBot="1"/>
    <row r="71428" ht="18.75" customHeight="1" thickBot="1"/>
    <row r="71430" ht="18.75" customHeight="1" thickBot="1"/>
    <row r="71432" ht="18.75" customHeight="1" thickBot="1"/>
    <row r="71434" ht="18.75" customHeight="1" thickBot="1"/>
    <row r="71436" ht="18.75" customHeight="1" thickBot="1"/>
    <row r="71438" ht="18.75" customHeight="1" thickBot="1"/>
    <row r="71440" ht="18.75" customHeight="1" thickBot="1"/>
    <row r="71442" ht="18.75" customHeight="1" thickBot="1"/>
    <row r="71444" ht="18.75" customHeight="1" thickBot="1"/>
    <row r="71446" ht="18.75" customHeight="1" thickBot="1"/>
    <row r="71448" ht="18.75" customHeight="1" thickBot="1"/>
    <row r="71450" ht="18.75" customHeight="1" thickBot="1"/>
    <row r="71452" ht="18.75" customHeight="1" thickBot="1"/>
    <row r="71454" ht="18.75" customHeight="1" thickBot="1"/>
    <row r="71456" ht="18.75" customHeight="1" thickBot="1"/>
    <row r="71458" ht="18.75" customHeight="1" thickBot="1"/>
    <row r="71460" ht="18.75" customHeight="1" thickBot="1"/>
    <row r="71462" ht="18.75" customHeight="1" thickBot="1"/>
    <row r="71464" ht="18.75" customHeight="1" thickBot="1"/>
    <row r="71466" ht="18.75" customHeight="1" thickBot="1"/>
    <row r="71468" ht="18.75" customHeight="1" thickBot="1"/>
    <row r="71470" ht="18.75" customHeight="1" thickBot="1"/>
    <row r="71472" ht="18.75" customHeight="1" thickBot="1"/>
    <row r="71474" ht="18.75" customHeight="1" thickBot="1"/>
    <row r="71476" ht="18.75" customHeight="1" thickBot="1"/>
    <row r="71478" ht="18.75" customHeight="1" thickBot="1"/>
    <row r="71480" ht="18.75" customHeight="1" thickBot="1"/>
    <row r="71482" ht="18.75" customHeight="1" thickBot="1"/>
    <row r="71484" ht="18.75" customHeight="1" thickBot="1"/>
    <row r="71486" ht="18.75" customHeight="1" thickBot="1"/>
    <row r="71488" ht="18.75" customHeight="1" thickBot="1"/>
    <row r="71490" ht="18.75" customHeight="1" thickBot="1"/>
    <row r="71492" ht="18.75" customHeight="1" thickBot="1"/>
    <row r="71494" ht="18.75" customHeight="1" thickBot="1"/>
    <row r="71496" ht="18.75" customHeight="1" thickBot="1"/>
    <row r="71498" ht="18.75" customHeight="1" thickBot="1"/>
    <row r="71500" ht="18.75" customHeight="1" thickBot="1"/>
    <row r="71502" ht="18.75" customHeight="1" thickBot="1"/>
    <row r="71504" ht="18.75" customHeight="1" thickBot="1"/>
    <row r="71506" ht="18.75" customHeight="1" thickBot="1"/>
    <row r="71508" ht="18.75" customHeight="1" thickBot="1"/>
    <row r="71510" ht="18.75" customHeight="1" thickBot="1"/>
    <row r="71512" ht="18.75" customHeight="1" thickBot="1"/>
    <row r="71514" ht="18.75" customHeight="1" thickBot="1"/>
    <row r="71516" ht="18.75" customHeight="1" thickBot="1"/>
    <row r="71518" ht="18.75" customHeight="1" thickBot="1"/>
    <row r="71520" ht="18.75" customHeight="1" thickBot="1"/>
    <row r="71522" ht="18.75" customHeight="1" thickBot="1"/>
    <row r="71524" ht="18.75" customHeight="1" thickBot="1"/>
    <row r="71526" ht="18.75" customHeight="1" thickBot="1"/>
    <row r="71528" ht="18.75" customHeight="1" thickBot="1"/>
    <row r="71530" ht="18.75" customHeight="1" thickBot="1"/>
    <row r="71532" ht="18.75" customHeight="1" thickBot="1"/>
    <row r="71534" ht="18.75" customHeight="1" thickBot="1"/>
    <row r="71536" ht="18.75" customHeight="1" thickBot="1"/>
    <row r="71538" ht="18.75" customHeight="1" thickBot="1"/>
    <row r="71540" ht="18.75" customHeight="1" thickBot="1"/>
    <row r="71542" ht="18.75" customHeight="1" thickBot="1"/>
    <row r="71544" ht="18.75" customHeight="1" thickBot="1"/>
    <row r="71546" ht="18.75" customHeight="1" thickBot="1"/>
    <row r="71548" ht="18.75" customHeight="1" thickBot="1"/>
    <row r="71550" ht="18.75" customHeight="1" thickBot="1"/>
    <row r="71552" ht="18.75" customHeight="1" thickBot="1"/>
    <row r="71554" ht="18.75" customHeight="1" thickBot="1"/>
    <row r="71556" ht="18.75" customHeight="1" thickBot="1"/>
    <row r="71558" ht="18.75" customHeight="1" thickBot="1"/>
    <row r="71560" ht="18.75" customHeight="1" thickBot="1"/>
    <row r="71562" ht="18.75" customHeight="1" thickBot="1"/>
    <row r="71564" ht="18.75" customHeight="1" thickBot="1"/>
    <row r="71566" ht="18.75" customHeight="1" thickBot="1"/>
    <row r="71568" ht="18.75" customHeight="1" thickBot="1"/>
    <row r="71570" ht="18.75" customHeight="1" thickBot="1"/>
    <row r="71572" ht="18.75" customHeight="1" thickBot="1"/>
    <row r="71574" ht="18.75" customHeight="1" thickBot="1"/>
    <row r="71576" ht="18.75" customHeight="1" thickBot="1"/>
    <row r="71578" ht="18.75" customHeight="1" thickBot="1"/>
    <row r="71580" ht="18.75" customHeight="1" thickBot="1"/>
    <row r="71582" ht="18.75" customHeight="1" thickBot="1"/>
    <row r="71584" ht="18.75" customHeight="1" thickBot="1"/>
    <row r="71586" ht="18.75" customHeight="1" thickBot="1"/>
    <row r="71588" ht="18.75" customHeight="1" thickBot="1"/>
    <row r="71590" ht="18.75" customHeight="1" thickBot="1"/>
    <row r="71592" ht="18.75" customHeight="1" thickBot="1"/>
    <row r="71594" ht="18.75" customHeight="1" thickBot="1"/>
    <row r="71596" ht="18.75" customHeight="1" thickBot="1"/>
    <row r="71598" ht="18.75" customHeight="1" thickBot="1"/>
    <row r="71600" ht="18.75" customHeight="1" thickBot="1"/>
    <row r="71602" ht="18.75" customHeight="1" thickBot="1"/>
    <row r="71604" ht="18.75" customHeight="1" thickBot="1"/>
    <row r="71606" ht="18.75" customHeight="1" thickBot="1"/>
    <row r="71608" ht="18.75" customHeight="1" thickBot="1"/>
    <row r="71610" ht="18.75" customHeight="1" thickBot="1"/>
    <row r="71612" ht="18.75" customHeight="1" thickBot="1"/>
    <row r="71614" ht="18.75" customHeight="1" thickBot="1"/>
    <row r="71616" ht="18.75" customHeight="1" thickBot="1"/>
    <row r="71618" ht="18.75" customHeight="1" thickBot="1"/>
    <row r="71620" ht="18.75" customHeight="1" thickBot="1"/>
    <row r="71622" ht="18.75" customHeight="1" thickBot="1"/>
    <row r="71624" ht="18.75" customHeight="1" thickBot="1"/>
    <row r="71626" ht="18.75" customHeight="1" thickBot="1"/>
    <row r="71628" ht="18.75" customHeight="1" thickBot="1"/>
    <row r="71630" ht="18.75" customHeight="1" thickBot="1"/>
    <row r="71632" ht="18.75" customHeight="1" thickBot="1"/>
    <row r="71634" ht="18.75" customHeight="1" thickBot="1"/>
    <row r="71636" ht="18.75" customHeight="1" thickBot="1"/>
    <row r="71638" ht="18.75" customHeight="1" thickBot="1"/>
    <row r="71640" ht="18.75" customHeight="1" thickBot="1"/>
    <row r="71642" ht="18.75" customHeight="1" thickBot="1"/>
    <row r="71644" ht="18.75" customHeight="1" thickBot="1"/>
    <row r="71646" ht="18.75" customHeight="1" thickBot="1"/>
    <row r="71648" ht="18.75" customHeight="1" thickBot="1"/>
    <row r="71650" ht="18.75" customHeight="1" thickBot="1"/>
    <row r="71652" ht="18.75" customHeight="1" thickBot="1"/>
    <row r="71654" ht="18.75" customHeight="1" thickBot="1"/>
    <row r="71656" ht="18.75" customHeight="1" thickBot="1"/>
    <row r="71658" ht="18.75" customHeight="1" thickBot="1"/>
    <row r="71660" ht="18.75" customHeight="1" thickBot="1"/>
    <row r="71662" ht="18.75" customHeight="1" thickBot="1"/>
    <row r="71664" ht="18.75" customHeight="1" thickBot="1"/>
    <row r="71666" ht="18.75" customHeight="1" thickBot="1"/>
    <row r="71668" ht="18.75" customHeight="1" thickBot="1"/>
    <row r="71670" ht="18.75" customHeight="1" thickBot="1"/>
    <row r="71672" ht="18.75" customHeight="1" thickBot="1"/>
    <row r="71674" ht="18.75" customHeight="1" thickBot="1"/>
    <row r="71676" ht="18.75" customHeight="1" thickBot="1"/>
    <row r="71678" ht="18.75" customHeight="1" thickBot="1"/>
    <row r="71680" ht="18.75" customHeight="1" thickBot="1"/>
    <row r="71682" ht="18.75" customHeight="1" thickBot="1"/>
    <row r="71684" ht="18.75" customHeight="1" thickBot="1"/>
    <row r="71686" ht="18.75" customHeight="1" thickBot="1"/>
    <row r="71688" ht="18.75" customHeight="1" thickBot="1"/>
    <row r="71690" ht="18.75" customHeight="1" thickBot="1"/>
    <row r="71692" ht="18.75" customHeight="1" thickBot="1"/>
    <row r="71694" ht="18.75" customHeight="1" thickBot="1"/>
    <row r="71696" ht="18.75" customHeight="1" thickBot="1"/>
    <row r="71698" ht="18.75" customHeight="1" thickBot="1"/>
    <row r="71700" ht="18.75" customHeight="1" thickBot="1"/>
    <row r="71702" ht="18.75" customHeight="1" thickBot="1"/>
    <row r="71704" ht="18.75" customHeight="1" thickBot="1"/>
    <row r="71706" ht="18.75" customHeight="1" thickBot="1"/>
    <row r="71708" ht="18.75" customHeight="1" thickBot="1"/>
    <row r="71710" ht="18.75" customHeight="1" thickBot="1"/>
    <row r="71712" ht="18.75" customHeight="1" thickBot="1"/>
    <row r="71714" ht="18.75" customHeight="1" thickBot="1"/>
    <row r="71716" ht="18.75" customHeight="1" thickBot="1"/>
    <row r="71718" ht="18.75" customHeight="1" thickBot="1"/>
    <row r="71720" ht="18.75" customHeight="1" thickBot="1"/>
    <row r="71722" ht="18.75" customHeight="1" thickBot="1"/>
    <row r="71724" ht="18.75" customHeight="1" thickBot="1"/>
    <row r="71726" ht="18.75" customHeight="1" thickBot="1"/>
    <row r="71728" ht="18.75" customHeight="1" thickBot="1"/>
    <row r="71730" ht="18.75" customHeight="1" thickBot="1"/>
    <row r="71732" ht="18.75" customHeight="1" thickBot="1"/>
    <row r="71734" ht="18.75" customHeight="1" thickBot="1"/>
    <row r="71736" ht="18.75" customHeight="1" thickBot="1"/>
    <row r="71738" ht="18.75" customHeight="1" thickBot="1"/>
    <row r="71740" ht="18.75" customHeight="1" thickBot="1"/>
    <row r="71742" ht="18.75" customHeight="1" thickBot="1"/>
    <row r="71744" ht="18.75" customHeight="1" thickBot="1"/>
    <row r="71746" ht="18.75" customHeight="1" thickBot="1"/>
    <row r="71748" ht="18.75" customHeight="1" thickBot="1"/>
    <row r="71750" ht="18.75" customHeight="1" thickBot="1"/>
    <row r="71752" ht="18.75" customHeight="1" thickBot="1"/>
    <row r="71754" ht="18.75" customHeight="1" thickBot="1"/>
    <row r="71756" ht="18.75" customHeight="1" thickBot="1"/>
    <row r="71758" ht="18.75" customHeight="1" thickBot="1"/>
    <row r="71760" ht="18.75" customHeight="1" thickBot="1"/>
    <row r="71762" ht="18.75" customHeight="1" thickBot="1"/>
    <row r="71764" ht="18.75" customHeight="1" thickBot="1"/>
    <row r="71766" ht="18.75" customHeight="1" thickBot="1"/>
    <row r="71768" ht="18.75" customHeight="1" thickBot="1"/>
    <row r="71770" ht="18.75" customHeight="1" thickBot="1"/>
    <row r="71772" ht="18.75" customHeight="1" thickBot="1"/>
    <row r="71774" ht="18.75" customHeight="1" thickBot="1"/>
    <row r="71776" ht="18.75" customHeight="1" thickBot="1"/>
    <row r="71778" ht="18.75" customHeight="1" thickBot="1"/>
    <row r="71780" ht="18.75" customHeight="1" thickBot="1"/>
    <row r="71782" ht="18.75" customHeight="1" thickBot="1"/>
    <row r="71784" ht="18.75" customHeight="1" thickBot="1"/>
    <row r="71786" ht="18.75" customHeight="1" thickBot="1"/>
    <row r="71788" ht="18.75" customHeight="1" thickBot="1"/>
    <row r="71790" ht="18.75" customHeight="1" thickBot="1"/>
    <row r="71792" ht="18.75" customHeight="1" thickBot="1"/>
    <row r="71794" ht="18.75" customHeight="1" thickBot="1"/>
    <row r="71796" ht="18.75" customHeight="1" thickBot="1"/>
    <row r="71798" ht="18.75" customHeight="1" thickBot="1"/>
    <row r="71800" ht="18.75" customHeight="1" thickBot="1"/>
    <row r="71802" ht="18.75" customHeight="1" thickBot="1"/>
    <row r="71804" ht="18.75" customHeight="1" thickBot="1"/>
    <row r="71806" ht="18.75" customHeight="1" thickBot="1"/>
    <row r="71808" ht="18.75" customHeight="1" thickBot="1"/>
    <row r="71810" ht="18.75" customHeight="1" thickBot="1"/>
    <row r="71812" ht="18.75" customHeight="1" thickBot="1"/>
    <row r="71814" ht="18.75" customHeight="1" thickBot="1"/>
    <row r="71816" ht="18.75" customHeight="1" thickBot="1"/>
    <row r="71818" ht="18.75" customHeight="1" thickBot="1"/>
    <row r="71820" ht="18.75" customHeight="1" thickBot="1"/>
    <row r="71822" ht="18.75" customHeight="1" thickBot="1"/>
    <row r="71824" ht="18.75" customHeight="1" thickBot="1"/>
    <row r="71826" ht="18.75" customHeight="1" thickBot="1"/>
    <row r="71828" ht="18.75" customHeight="1" thickBot="1"/>
    <row r="71830" ht="18.75" customHeight="1" thickBot="1"/>
    <row r="71832" ht="18.75" customHeight="1" thickBot="1"/>
    <row r="71834" ht="18.75" customHeight="1" thickBot="1"/>
    <row r="71836" ht="18.75" customHeight="1" thickBot="1"/>
    <row r="71838" ht="18.75" customHeight="1" thickBot="1"/>
    <row r="71840" ht="18.75" customHeight="1" thickBot="1"/>
    <row r="71842" ht="18.75" customHeight="1" thickBot="1"/>
    <row r="71844" ht="18.75" customHeight="1" thickBot="1"/>
    <row r="71846" ht="18.75" customHeight="1" thickBot="1"/>
    <row r="71848" ht="18.75" customHeight="1" thickBot="1"/>
    <row r="71850" ht="18.75" customHeight="1" thickBot="1"/>
    <row r="71852" ht="18.75" customHeight="1" thickBot="1"/>
    <row r="71854" ht="18.75" customHeight="1" thickBot="1"/>
    <row r="71856" ht="18.75" customHeight="1" thickBot="1"/>
    <row r="71858" ht="18.75" customHeight="1" thickBot="1"/>
    <row r="71860" ht="18.75" customHeight="1" thickBot="1"/>
    <row r="71862" ht="18.75" customHeight="1" thickBot="1"/>
    <row r="71864" ht="18.75" customHeight="1" thickBot="1"/>
    <row r="71866" ht="18.75" customHeight="1" thickBot="1"/>
    <row r="71868" ht="18.75" customHeight="1" thickBot="1"/>
    <row r="71870" ht="18.75" customHeight="1" thickBot="1"/>
    <row r="71872" ht="18.75" customHeight="1" thickBot="1"/>
    <row r="71874" ht="18.75" customHeight="1" thickBot="1"/>
    <row r="71876" ht="18.75" customHeight="1" thickBot="1"/>
    <row r="71878" ht="18.75" customHeight="1" thickBot="1"/>
    <row r="71880" ht="18.75" customHeight="1" thickBot="1"/>
    <row r="71882" ht="18.75" customHeight="1" thickBot="1"/>
    <row r="71884" ht="18.75" customHeight="1" thickBot="1"/>
    <row r="71886" ht="18.75" customHeight="1" thickBot="1"/>
    <row r="71888" ht="18.75" customHeight="1" thickBot="1"/>
    <row r="71890" ht="18.75" customHeight="1" thickBot="1"/>
    <row r="71892" ht="18.75" customHeight="1" thickBot="1"/>
    <row r="71894" ht="18.75" customHeight="1" thickBot="1"/>
    <row r="71896" ht="18.75" customHeight="1" thickBot="1"/>
    <row r="71898" ht="18.75" customHeight="1" thickBot="1"/>
    <row r="71900" ht="18.75" customHeight="1" thickBot="1"/>
    <row r="71902" ht="18.75" customHeight="1" thickBot="1"/>
    <row r="71904" ht="18.75" customHeight="1" thickBot="1"/>
    <row r="71906" ht="18.75" customHeight="1" thickBot="1"/>
    <row r="71908" ht="18.75" customHeight="1" thickBot="1"/>
    <row r="71910" ht="18.75" customHeight="1" thickBot="1"/>
    <row r="71912" ht="18.75" customHeight="1" thickBot="1"/>
    <row r="71914" ht="18.75" customHeight="1" thickBot="1"/>
    <row r="71916" ht="18.75" customHeight="1" thickBot="1"/>
    <row r="71918" ht="18.75" customHeight="1" thickBot="1"/>
    <row r="71920" ht="18.75" customHeight="1" thickBot="1"/>
    <row r="71922" ht="18.75" customHeight="1" thickBot="1"/>
    <row r="71924" ht="18.75" customHeight="1" thickBot="1"/>
    <row r="71926" ht="18.75" customHeight="1" thickBot="1"/>
    <row r="71928" ht="18.75" customHeight="1" thickBot="1"/>
    <row r="71930" ht="18.75" customHeight="1" thickBot="1"/>
    <row r="71932" ht="18.75" customHeight="1" thickBot="1"/>
    <row r="71934" ht="18.75" customHeight="1" thickBot="1"/>
    <row r="71936" ht="18.75" customHeight="1" thickBot="1"/>
    <row r="71938" ht="18.75" customHeight="1" thickBot="1"/>
    <row r="71940" ht="18.75" customHeight="1" thickBot="1"/>
    <row r="71942" ht="18.75" customHeight="1" thickBot="1"/>
    <row r="71944" ht="18.75" customHeight="1" thickBot="1"/>
    <row r="71946" ht="18.75" customHeight="1" thickBot="1"/>
    <row r="71948" ht="18.75" customHeight="1" thickBot="1"/>
    <row r="71950" ht="18.75" customHeight="1" thickBot="1"/>
    <row r="71952" ht="18.75" customHeight="1" thickBot="1"/>
    <row r="71954" ht="18.75" customHeight="1" thickBot="1"/>
    <row r="71956" ht="18.75" customHeight="1" thickBot="1"/>
    <row r="71958" ht="18.75" customHeight="1" thickBot="1"/>
    <row r="71960" ht="18.75" customHeight="1" thickBot="1"/>
    <row r="71962" ht="18.75" customHeight="1" thickBot="1"/>
    <row r="71964" ht="18.75" customHeight="1" thickBot="1"/>
    <row r="71966" ht="18.75" customHeight="1" thickBot="1"/>
    <row r="71968" ht="18.75" customHeight="1" thickBot="1"/>
    <row r="71970" ht="18.75" customHeight="1" thickBot="1"/>
    <row r="71972" ht="18.75" customHeight="1" thickBot="1"/>
    <row r="71974" ht="18.75" customHeight="1" thickBot="1"/>
    <row r="71976" ht="18.75" customHeight="1" thickBot="1"/>
    <row r="71978" ht="18.75" customHeight="1" thickBot="1"/>
    <row r="71980" ht="18.75" customHeight="1" thickBot="1"/>
    <row r="71982" ht="18.75" customHeight="1" thickBot="1"/>
    <row r="71984" ht="18.75" customHeight="1" thickBot="1"/>
    <row r="71986" ht="18.75" customHeight="1" thickBot="1"/>
    <row r="71988" ht="18.75" customHeight="1" thickBot="1"/>
    <row r="71990" ht="18.75" customHeight="1" thickBot="1"/>
    <row r="71992" ht="18.75" customHeight="1" thickBot="1"/>
    <row r="71994" ht="18.75" customHeight="1" thickBot="1"/>
    <row r="71996" ht="18.75" customHeight="1" thickBot="1"/>
    <row r="71998" ht="18.75" customHeight="1" thickBot="1"/>
    <row r="72000" ht="18.75" customHeight="1" thickBot="1"/>
    <row r="72002" ht="18.75" customHeight="1" thickBot="1"/>
    <row r="72004" ht="18.75" customHeight="1" thickBot="1"/>
    <row r="72006" ht="18.75" customHeight="1" thickBot="1"/>
    <row r="72008" ht="18.75" customHeight="1" thickBot="1"/>
    <row r="72010" ht="18.75" customHeight="1" thickBot="1"/>
    <row r="72012" ht="18.75" customHeight="1" thickBot="1"/>
    <row r="72014" ht="18.75" customHeight="1" thickBot="1"/>
    <row r="72016" ht="18.75" customHeight="1" thickBot="1"/>
    <row r="72018" ht="18.75" customHeight="1" thickBot="1"/>
    <row r="72020" ht="18.75" customHeight="1" thickBot="1"/>
    <row r="72022" ht="18.75" customHeight="1" thickBot="1"/>
    <row r="72024" ht="18.75" customHeight="1" thickBot="1"/>
    <row r="72026" ht="18.75" customHeight="1" thickBot="1"/>
    <row r="72028" ht="18.75" customHeight="1" thickBot="1"/>
    <row r="72030" ht="18.75" customHeight="1" thickBot="1"/>
    <row r="72032" ht="18.75" customHeight="1" thickBot="1"/>
    <row r="72034" ht="18.75" customHeight="1" thickBot="1"/>
    <row r="72036" ht="18.75" customHeight="1" thickBot="1"/>
    <row r="72038" ht="18.75" customHeight="1" thickBot="1"/>
    <row r="72040" ht="18.75" customHeight="1" thickBot="1"/>
    <row r="72042" ht="18.75" customHeight="1" thickBot="1"/>
    <row r="72044" ht="18.75" customHeight="1" thickBot="1"/>
    <row r="72046" ht="18.75" customHeight="1" thickBot="1"/>
    <row r="72048" ht="18.75" customHeight="1" thickBot="1"/>
    <row r="72050" ht="18.75" customHeight="1" thickBot="1"/>
    <row r="72052" ht="18.75" customHeight="1" thickBot="1"/>
    <row r="72054" ht="18.75" customHeight="1" thickBot="1"/>
    <row r="72056" ht="18.75" customHeight="1" thickBot="1"/>
    <row r="72058" ht="18.75" customHeight="1" thickBot="1"/>
    <row r="72060" ht="18.75" customHeight="1" thickBot="1"/>
    <row r="72062" ht="18.75" customHeight="1" thickBot="1"/>
    <row r="72064" ht="18.75" customHeight="1" thickBot="1"/>
    <row r="72066" ht="18.75" customHeight="1" thickBot="1"/>
    <row r="72068" ht="18.75" customHeight="1" thickBot="1"/>
    <row r="72070" ht="18.75" customHeight="1" thickBot="1"/>
    <row r="72072" ht="18.75" customHeight="1" thickBot="1"/>
    <row r="72074" ht="18.75" customHeight="1" thickBot="1"/>
    <row r="72076" ht="18.75" customHeight="1" thickBot="1"/>
    <row r="72078" ht="18.75" customHeight="1" thickBot="1"/>
    <row r="72080" ht="18.75" customHeight="1" thickBot="1"/>
    <row r="72082" ht="18.75" customHeight="1" thickBot="1"/>
    <row r="72084" ht="18.75" customHeight="1" thickBot="1"/>
    <row r="72086" ht="18.75" customHeight="1" thickBot="1"/>
    <row r="72088" ht="18.75" customHeight="1" thickBot="1"/>
    <row r="72090" ht="18.75" customHeight="1" thickBot="1"/>
    <row r="72092" ht="18.75" customHeight="1" thickBot="1"/>
    <row r="72094" ht="18.75" customHeight="1" thickBot="1"/>
    <row r="72096" ht="18.75" customHeight="1" thickBot="1"/>
    <row r="72098" ht="18.75" customHeight="1" thickBot="1"/>
    <row r="72100" ht="18.75" customHeight="1" thickBot="1"/>
    <row r="72102" ht="18.75" customHeight="1" thickBot="1"/>
    <row r="72104" ht="18.75" customHeight="1" thickBot="1"/>
    <row r="72106" ht="18.75" customHeight="1" thickBot="1"/>
    <row r="72108" ht="18.75" customHeight="1" thickBot="1"/>
    <row r="72110" ht="18.75" customHeight="1" thickBot="1"/>
    <row r="72112" ht="18.75" customHeight="1" thickBot="1"/>
    <row r="72114" ht="18.75" customHeight="1" thickBot="1"/>
    <row r="72116" ht="18.75" customHeight="1" thickBot="1"/>
    <row r="72118" ht="18.75" customHeight="1" thickBot="1"/>
    <row r="72120" ht="18.75" customHeight="1" thickBot="1"/>
    <row r="72122" ht="18.75" customHeight="1" thickBot="1"/>
    <row r="72124" ht="18.75" customHeight="1" thickBot="1"/>
    <row r="72126" ht="18.75" customHeight="1" thickBot="1"/>
    <row r="72128" ht="18.75" customHeight="1" thickBot="1"/>
    <row r="72130" ht="18.75" customHeight="1" thickBot="1"/>
    <row r="72132" ht="18.75" customHeight="1" thickBot="1"/>
    <row r="72134" ht="18.75" customHeight="1" thickBot="1"/>
    <row r="72136" ht="18.75" customHeight="1" thickBot="1"/>
    <row r="72138" ht="18.75" customHeight="1" thickBot="1"/>
    <row r="72140" ht="18.75" customHeight="1" thickBot="1"/>
    <row r="72142" ht="18.75" customHeight="1" thickBot="1"/>
    <row r="72144" ht="18.75" customHeight="1" thickBot="1"/>
    <row r="72146" ht="18.75" customHeight="1" thickBot="1"/>
    <row r="72148" ht="18.75" customHeight="1" thickBot="1"/>
    <row r="72150" ht="18.75" customHeight="1" thickBot="1"/>
    <row r="72152" ht="18.75" customHeight="1" thickBot="1"/>
    <row r="72154" ht="18.75" customHeight="1" thickBot="1"/>
    <row r="72156" ht="18.75" customHeight="1" thickBot="1"/>
    <row r="72158" ht="18.75" customHeight="1" thickBot="1"/>
    <row r="72160" ht="18.75" customHeight="1" thickBot="1"/>
    <row r="72162" ht="18.75" customHeight="1" thickBot="1"/>
    <row r="72164" ht="18.75" customHeight="1" thickBot="1"/>
    <row r="72166" ht="18.75" customHeight="1" thickBot="1"/>
    <row r="72168" ht="18.75" customHeight="1" thickBot="1"/>
    <row r="72170" ht="18.75" customHeight="1" thickBot="1"/>
    <row r="72172" ht="18.75" customHeight="1" thickBot="1"/>
    <row r="72174" ht="18.75" customHeight="1" thickBot="1"/>
    <row r="72176" ht="18.75" customHeight="1" thickBot="1"/>
    <row r="72178" ht="18.75" customHeight="1" thickBot="1"/>
    <row r="72180" ht="18.75" customHeight="1" thickBot="1"/>
    <row r="72182" ht="18.75" customHeight="1" thickBot="1"/>
    <row r="72184" ht="18.75" customHeight="1" thickBot="1"/>
    <row r="72186" ht="18.75" customHeight="1" thickBot="1"/>
    <row r="72188" ht="18.75" customHeight="1" thickBot="1"/>
    <row r="72190" ht="18.75" customHeight="1" thickBot="1"/>
    <row r="72192" ht="18.75" customHeight="1" thickBot="1"/>
    <row r="72194" ht="18.75" customHeight="1" thickBot="1"/>
    <row r="72196" ht="18.75" customHeight="1" thickBot="1"/>
    <row r="72198" ht="18.75" customHeight="1" thickBot="1"/>
    <row r="72200" ht="18.75" customHeight="1" thickBot="1"/>
    <row r="72202" ht="18.75" customHeight="1" thickBot="1"/>
    <row r="72204" ht="18.75" customHeight="1" thickBot="1"/>
    <row r="72206" ht="18.75" customHeight="1" thickBot="1"/>
    <row r="72208" ht="18.75" customHeight="1" thickBot="1"/>
    <row r="72210" ht="18.75" customHeight="1" thickBot="1"/>
    <row r="72212" ht="18.75" customHeight="1" thickBot="1"/>
    <row r="72214" ht="18.75" customHeight="1" thickBot="1"/>
    <row r="72216" ht="18.75" customHeight="1" thickBot="1"/>
    <row r="72218" ht="18.75" customHeight="1" thickBot="1"/>
    <row r="72220" ht="18.75" customHeight="1" thickBot="1"/>
    <row r="72222" ht="18.75" customHeight="1" thickBot="1"/>
    <row r="72224" ht="18.75" customHeight="1" thickBot="1"/>
    <row r="72226" ht="18.75" customHeight="1" thickBot="1"/>
    <row r="72228" ht="18.75" customHeight="1" thickBot="1"/>
    <row r="72230" ht="18.75" customHeight="1" thickBot="1"/>
    <row r="72232" ht="18.75" customHeight="1" thickBot="1"/>
    <row r="72234" ht="18.75" customHeight="1" thickBot="1"/>
    <row r="72236" ht="18.75" customHeight="1" thickBot="1"/>
    <row r="72238" ht="18.75" customHeight="1" thickBot="1"/>
    <row r="72240" ht="18.75" customHeight="1" thickBot="1"/>
    <row r="72242" ht="18.75" customHeight="1" thickBot="1"/>
    <row r="72244" ht="18.75" customHeight="1" thickBot="1"/>
    <row r="72246" ht="18.75" customHeight="1" thickBot="1"/>
    <row r="72248" ht="18.75" customHeight="1" thickBot="1"/>
    <row r="72250" ht="18.75" customHeight="1" thickBot="1"/>
    <row r="72252" ht="18.75" customHeight="1" thickBot="1"/>
    <row r="72254" ht="18.75" customHeight="1" thickBot="1"/>
    <row r="72256" ht="18.75" customHeight="1" thickBot="1"/>
    <row r="72258" ht="18.75" customHeight="1" thickBot="1"/>
    <row r="72260" ht="18.75" customHeight="1" thickBot="1"/>
    <row r="72262" ht="18.75" customHeight="1" thickBot="1"/>
    <row r="72264" ht="18.75" customHeight="1" thickBot="1"/>
    <row r="72266" ht="18.75" customHeight="1" thickBot="1"/>
    <row r="72268" ht="18.75" customHeight="1" thickBot="1"/>
    <row r="72270" ht="18.75" customHeight="1" thickBot="1"/>
    <row r="72272" ht="18.75" customHeight="1" thickBot="1"/>
    <row r="72274" ht="18.75" customHeight="1" thickBot="1"/>
    <row r="72276" ht="18.75" customHeight="1" thickBot="1"/>
    <row r="72278" ht="18.75" customHeight="1" thickBot="1"/>
    <row r="72280" ht="18.75" customHeight="1" thickBot="1"/>
    <row r="72282" ht="18.75" customHeight="1" thickBot="1"/>
    <row r="72284" ht="18.75" customHeight="1" thickBot="1"/>
    <row r="72286" ht="18.75" customHeight="1" thickBot="1"/>
    <row r="72288" ht="18.75" customHeight="1" thickBot="1"/>
    <row r="72290" ht="18.75" customHeight="1" thickBot="1"/>
    <row r="72292" ht="18.75" customHeight="1" thickBot="1"/>
    <row r="72294" ht="18.75" customHeight="1" thickBot="1"/>
    <row r="72296" ht="18.75" customHeight="1" thickBot="1"/>
    <row r="72298" ht="18.75" customHeight="1" thickBot="1"/>
    <row r="72300" ht="18.75" customHeight="1" thickBot="1"/>
    <row r="72302" ht="18.75" customHeight="1" thickBot="1"/>
    <row r="72304" ht="18.75" customHeight="1" thickBot="1"/>
    <row r="72306" ht="18.75" customHeight="1" thickBot="1"/>
    <row r="72308" ht="18.75" customHeight="1" thickBot="1"/>
    <row r="72310" ht="18.75" customHeight="1" thickBot="1"/>
    <row r="72312" ht="18.75" customHeight="1" thickBot="1"/>
    <row r="72314" ht="18.75" customHeight="1" thickBot="1"/>
    <row r="72316" ht="18.75" customHeight="1" thickBot="1"/>
    <row r="72318" ht="18.75" customHeight="1" thickBot="1"/>
    <row r="72320" ht="18.75" customHeight="1" thickBot="1"/>
    <row r="72322" ht="18.75" customHeight="1" thickBot="1"/>
    <row r="72324" ht="18.75" customHeight="1" thickBot="1"/>
    <row r="72326" ht="18.75" customHeight="1" thickBot="1"/>
    <row r="72328" ht="18.75" customHeight="1" thickBot="1"/>
    <row r="72330" ht="18.75" customHeight="1" thickBot="1"/>
    <row r="72332" ht="18.75" customHeight="1" thickBot="1"/>
    <row r="72334" ht="18.75" customHeight="1" thickBot="1"/>
    <row r="72336" ht="18.75" customHeight="1" thickBot="1"/>
    <row r="72338" ht="18.75" customHeight="1" thickBot="1"/>
    <row r="72340" ht="18.75" customHeight="1" thickBot="1"/>
    <row r="72342" ht="18.75" customHeight="1" thickBot="1"/>
    <row r="72344" ht="18.75" customHeight="1" thickBot="1"/>
    <row r="72346" ht="18.75" customHeight="1" thickBot="1"/>
    <row r="72348" ht="18.75" customHeight="1" thickBot="1"/>
    <row r="72350" ht="18.75" customHeight="1" thickBot="1"/>
    <row r="72352" ht="18.75" customHeight="1" thickBot="1"/>
    <row r="72354" ht="18.75" customHeight="1" thickBot="1"/>
    <row r="72356" ht="18.75" customHeight="1" thickBot="1"/>
    <row r="72358" ht="18.75" customHeight="1" thickBot="1"/>
    <row r="72360" ht="18.75" customHeight="1" thickBot="1"/>
    <row r="72362" ht="18.75" customHeight="1" thickBot="1"/>
    <row r="72364" ht="18.75" customHeight="1" thickBot="1"/>
    <row r="72366" ht="18.75" customHeight="1" thickBot="1"/>
    <row r="72368" ht="18.75" customHeight="1" thickBot="1"/>
    <row r="72370" ht="18.75" customHeight="1" thickBot="1"/>
    <row r="72372" ht="18.75" customHeight="1" thickBot="1"/>
    <row r="72374" ht="18.75" customHeight="1" thickBot="1"/>
    <row r="72376" ht="18.75" customHeight="1" thickBot="1"/>
    <row r="72378" ht="18.75" customHeight="1" thickBot="1"/>
    <row r="72380" ht="18.75" customHeight="1" thickBot="1"/>
    <row r="72382" ht="18.75" customHeight="1" thickBot="1"/>
    <row r="72384" ht="18.75" customHeight="1" thickBot="1"/>
    <row r="72386" ht="18.75" customHeight="1" thickBot="1"/>
    <row r="72388" ht="18.75" customHeight="1" thickBot="1"/>
    <row r="72390" ht="18.75" customHeight="1" thickBot="1"/>
    <row r="72392" ht="18.75" customHeight="1" thickBot="1"/>
    <row r="72394" ht="18.75" customHeight="1" thickBot="1"/>
    <row r="72396" ht="18.75" customHeight="1" thickBot="1"/>
    <row r="72398" ht="18.75" customHeight="1" thickBot="1"/>
    <row r="72400" ht="18.75" customHeight="1" thickBot="1"/>
    <row r="72402" ht="18.75" customHeight="1" thickBot="1"/>
    <row r="72404" ht="18.75" customHeight="1" thickBot="1"/>
    <row r="72406" ht="18.75" customHeight="1" thickBot="1"/>
    <row r="72408" ht="18.75" customHeight="1" thickBot="1"/>
    <row r="72410" ht="18.75" customHeight="1" thickBot="1"/>
    <row r="72412" ht="18.75" customHeight="1" thickBot="1"/>
    <row r="72414" ht="18.75" customHeight="1" thickBot="1"/>
    <row r="72416" ht="18.75" customHeight="1" thickBot="1"/>
    <row r="72418" ht="18.75" customHeight="1" thickBot="1"/>
    <row r="72420" ht="18.75" customHeight="1" thickBot="1"/>
    <row r="72422" ht="18.75" customHeight="1" thickBot="1"/>
    <row r="72424" ht="18.75" customHeight="1" thickBot="1"/>
    <row r="72426" ht="18.75" customHeight="1" thickBot="1"/>
    <row r="72428" ht="18.75" customHeight="1" thickBot="1"/>
    <row r="72430" ht="18.75" customHeight="1" thickBot="1"/>
    <row r="72432" ht="18.75" customHeight="1" thickBot="1"/>
    <row r="72434" ht="18.75" customHeight="1" thickBot="1"/>
    <row r="72436" ht="18.75" customHeight="1" thickBot="1"/>
    <row r="72438" ht="18.75" customHeight="1" thickBot="1"/>
    <row r="72440" ht="18.75" customHeight="1" thickBot="1"/>
    <row r="72442" ht="18.75" customHeight="1" thickBot="1"/>
    <row r="72444" ht="18.75" customHeight="1" thickBot="1"/>
    <row r="72446" ht="18.75" customHeight="1" thickBot="1"/>
    <row r="72448" ht="18.75" customHeight="1" thickBot="1"/>
    <row r="72450" ht="18.75" customHeight="1" thickBot="1"/>
    <row r="72452" ht="18.75" customHeight="1" thickBot="1"/>
    <row r="72454" ht="18.75" customHeight="1" thickBot="1"/>
    <row r="72456" ht="18.75" customHeight="1" thickBot="1"/>
    <row r="72458" ht="18.75" customHeight="1" thickBot="1"/>
    <row r="72460" ht="18.75" customHeight="1" thickBot="1"/>
    <row r="72462" ht="18.75" customHeight="1" thickBot="1"/>
    <row r="72464" ht="18.75" customHeight="1" thickBot="1"/>
    <row r="72466" ht="18.75" customHeight="1" thickBot="1"/>
    <row r="72468" ht="18.75" customHeight="1" thickBot="1"/>
    <row r="72470" ht="18.75" customHeight="1" thickBot="1"/>
    <row r="72472" ht="18.75" customHeight="1" thickBot="1"/>
    <row r="72474" ht="18.75" customHeight="1" thickBot="1"/>
    <row r="72476" ht="18.75" customHeight="1" thickBot="1"/>
    <row r="72478" ht="18.75" customHeight="1" thickBot="1"/>
    <row r="72480" ht="18.75" customHeight="1" thickBot="1"/>
    <row r="72482" ht="18.75" customHeight="1" thickBot="1"/>
    <row r="72484" ht="18.75" customHeight="1" thickBot="1"/>
    <row r="72486" ht="18.75" customHeight="1" thickBot="1"/>
    <row r="72488" ht="18.75" customHeight="1" thickBot="1"/>
    <row r="72490" ht="18.75" customHeight="1" thickBot="1"/>
    <row r="72492" ht="18.75" customHeight="1" thickBot="1"/>
    <row r="72494" ht="18.75" customHeight="1" thickBot="1"/>
    <row r="72496" ht="18.75" customHeight="1" thickBot="1"/>
    <row r="72498" ht="18.75" customHeight="1" thickBot="1"/>
    <row r="72500" ht="18.75" customHeight="1" thickBot="1"/>
    <row r="72502" ht="18.75" customHeight="1" thickBot="1"/>
    <row r="72504" ht="18.75" customHeight="1" thickBot="1"/>
    <row r="72506" ht="18.75" customHeight="1" thickBot="1"/>
    <row r="72508" ht="18.75" customHeight="1" thickBot="1"/>
    <row r="72510" ht="18.75" customHeight="1" thickBot="1"/>
    <row r="72512" ht="18.75" customHeight="1" thickBot="1"/>
    <row r="72514" ht="18.75" customHeight="1" thickBot="1"/>
    <row r="72516" ht="18.75" customHeight="1" thickBot="1"/>
    <row r="72518" ht="18.75" customHeight="1" thickBot="1"/>
    <row r="72520" ht="18.75" customHeight="1" thickBot="1"/>
    <row r="72522" ht="18.75" customHeight="1" thickBot="1"/>
    <row r="72524" ht="18.75" customHeight="1" thickBot="1"/>
    <row r="72526" ht="18.75" customHeight="1" thickBot="1"/>
    <row r="72528" ht="18.75" customHeight="1" thickBot="1"/>
    <row r="72530" ht="18.75" customHeight="1" thickBot="1"/>
    <row r="72532" ht="18.75" customHeight="1" thickBot="1"/>
    <row r="72534" ht="18.75" customHeight="1" thickBot="1"/>
    <row r="72536" ht="18.75" customHeight="1" thickBot="1"/>
    <row r="72538" ht="18.75" customHeight="1" thickBot="1"/>
    <row r="72540" ht="18.75" customHeight="1" thickBot="1"/>
    <row r="72542" ht="18.75" customHeight="1" thickBot="1"/>
    <row r="72544" ht="18.75" customHeight="1" thickBot="1"/>
    <row r="72546" ht="18.75" customHeight="1" thickBot="1"/>
    <row r="72548" ht="18.75" customHeight="1" thickBot="1"/>
    <row r="72550" ht="18.75" customHeight="1" thickBot="1"/>
    <row r="72552" ht="18.75" customHeight="1" thickBot="1"/>
    <row r="72554" ht="18.75" customHeight="1" thickBot="1"/>
    <row r="72556" ht="18.75" customHeight="1" thickBot="1"/>
    <row r="72558" ht="18.75" customHeight="1" thickBot="1"/>
    <row r="72560" ht="18.75" customHeight="1" thickBot="1"/>
    <row r="72562" ht="18.75" customHeight="1" thickBot="1"/>
    <row r="72564" ht="18.75" customHeight="1" thickBot="1"/>
    <row r="72566" ht="18.75" customHeight="1" thickBot="1"/>
    <row r="72568" ht="18.75" customHeight="1" thickBot="1"/>
    <row r="72570" ht="18.75" customHeight="1" thickBot="1"/>
    <row r="72572" ht="18.75" customHeight="1" thickBot="1"/>
    <row r="72574" ht="18.75" customHeight="1" thickBot="1"/>
    <row r="72576" ht="18.75" customHeight="1" thickBot="1"/>
    <row r="72578" ht="18.75" customHeight="1" thickBot="1"/>
    <row r="72580" ht="18.75" customHeight="1" thickBot="1"/>
    <row r="72582" ht="18.75" customHeight="1" thickBot="1"/>
    <row r="72584" ht="18.75" customHeight="1" thickBot="1"/>
    <row r="72586" ht="18.75" customHeight="1" thickBot="1"/>
    <row r="72588" ht="18.75" customHeight="1" thickBot="1"/>
    <row r="72590" ht="18.75" customHeight="1" thickBot="1"/>
    <row r="72592" ht="18.75" customHeight="1" thickBot="1"/>
    <row r="72594" ht="18.75" customHeight="1" thickBot="1"/>
    <row r="72596" ht="18.75" customHeight="1" thickBot="1"/>
    <row r="72598" ht="18.75" customHeight="1" thickBot="1"/>
    <row r="72600" ht="18.75" customHeight="1" thickBot="1"/>
    <row r="72602" ht="18.75" customHeight="1" thickBot="1"/>
    <row r="72604" ht="18.75" customHeight="1" thickBot="1"/>
    <row r="72606" ht="18.75" customHeight="1" thickBot="1"/>
    <row r="72608" ht="18.75" customHeight="1" thickBot="1"/>
    <row r="72610" ht="18.75" customHeight="1" thickBot="1"/>
    <row r="72612" ht="18.75" customHeight="1" thickBot="1"/>
    <row r="72614" ht="18.75" customHeight="1" thickBot="1"/>
    <row r="72616" ht="18.75" customHeight="1" thickBot="1"/>
    <row r="72618" ht="18.75" customHeight="1" thickBot="1"/>
    <row r="72620" ht="18.75" customHeight="1" thickBot="1"/>
    <row r="72622" ht="18.75" customHeight="1" thickBot="1"/>
    <row r="72624" ht="18.75" customHeight="1" thickBot="1"/>
    <row r="72626" ht="18.75" customHeight="1" thickBot="1"/>
    <row r="72628" ht="18.75" customHeight="1" thickBot="1"/>
    <row r="72630" ht="18.75" customHeight="1" thickBot="1"/>
    <row r="72632" ht="18.75" customHeight="1" thickBot="1"/>
    <row r="72634" ht="18.75" customHeight="1" thickBot="1"/>
    <row r="72636" ht="18.75" customHeight="1" thickBot="1"/>
    <row r="72638" ht="18.75" customHeight="1" thickBot="1"/>
    <row r="72640" ht="18.75" customHeight="1" thickBot="1"/>
    <row r="72642" ht="18.75" customHeight="1" thickBot="1"/>
    <row r="72644" ht="18.75" customHeight="1" thickBot="1"/>
    <row r="72646" ht="18.75" customHeight="1" thickBot="1"/>
    <row r="72648" ht="18.75" customHeight="1" thickBot="1"/>
    <row r="72650" ht="18.75" customHeight="1" thickBot="1"/>
    <row r="72652" ht="18.75" customHeight="1" thickBot="1"/>
    <row r="72654" ht="18.75" customHeight="1" thickBot="1"/>
    <row r="72656" ht="18.75" customHeight="1" thickBot="1"/>
    <row r="72658" ht="18.75" customHeight="1" thickBot="1"/>
    <row r="72660" ht="18.75" customHeight="1" thickBot="1"/>
    <row r="72662" ht="18.75" customHeight="1" thickBot="1"/>
    <row r="72664" ht="18.75" customHeight="1" thickBot="1"/>
    <row r="72666" ht="18.75" customHeight="1" thickBot="1"/>
    <row r="72668" ht="18.75" customHeight="1" thickBot="1"/>
    <row r="72670" ht="18.75" customHeight="1" thickBot="1"/>
    <row r="72672" ht="18.75" customHeight="1" thickBot="1"/>
    <row r="72674" ht="18.75" customHeight="1" thickBot="1"/>
    <row r="72676" ht="18.75" customHeight="1" thickBot="1"/>
    <row r="72678" ht="18.75" customHeight="1" thickBot="1"/>
    <row r="72680" ht="18.75" customHeight="1" thickBot="1"/>
    <row r="72682" ht="18.75" customHeight="1" thickBot="1"/>
    <row r="72684" ht="18.75" customHeight="1" thickBot="1"/>
    <row r="72686" ht="18.75" customHeight="1" thickBot="1"/>
    <row r="72688" ht="18.75" customHeight="1" thickBot="1"/>
    <row r="72690" ht="18.75" customHeight="1" thickBot="1"/>
    <row r="72692" ht="18.75" customHeight="1" thickBot="1"/>
    <row r="72694" ht="18.75" customHeight="1" thickBot="1"/>
    <row r="72696" ht="18.75" customHeight="1" thickBot="1"/>
    <row r="72698" ht="18.75" customHeight="1" thickBot="1"/>
    <row r="72700" ht="18.75" customHeight="1" thickBot="1"/>
    <row r="72702" ht="18.75" customHeight="1" thickBot="1"/>
    <row r="72704" ht="18.75" customHeight="1" thickBot="1"/>
    <row r="72706" ht="18.75" customHeight="1" thickBot="1"/>
    <row r="72708" ht="18.75" customHeight="1" thickBot="1"/>
    <row r="72710" ht="18.75" customHeight="1" thickBot="1"/>
    <row r="72712" ht="18.75" customHeight="1" thickBot="1"/>
    <row r="72714" ht="18.75" customHeight="1" thickBot="1"/>
    <row r="72716" ht="18.75" customHeight="1" thickBot="1"/>
    <row r="72718" ht="18.75" customHeight="1" thickBot="1"/>
    <row r="72720" ht="18.75" customHeight="1" thickBot="1"/>
    <row r="72722" ht="18.75" customHeight="1" thickBot="1"/>
    <row r="72724" ht="18.75" customHeight="1" thickBot="1"/>
    <row r="72726" ht="18.75" customHeight="1" thickBot="1"/>
    <row r="72728" ht="18.75" customHeight="1" thickBot="1"/>
    <row r="72730" ht="18.75" customHeight="1" thickBot="1"/>
    <row r="72732" ht="18.75" customHeight="1" thickBot="1"/>
    <row r="72734" ht="18.75" customHeight="1" thickBot="1"/>
    <row r="72736" ht="18.75" customHeight="1" thickBot="1"/>
    <row r="72738" ht="18.75" customHeight="1" thickBot="1"/>
    <row r="72740" ht="18.75" customHeight="1" thickBot="1"/>
    <row r="72742" ht="18.75" customHeight="1" thickBot="1"/>
    <row r="72744" ht="18.75" customHeight="1" thickBot="1"/>
    <row r="72746" ht="18.75" customHeight="1" thickBot="1"/>
    <row r="72748" ht="18.75" customHeight="1" thickBot="1"/>
    <row r="72750" ht="18.75" customHeight="1" thickBot="1"/>
    <row r="72752" ht="18.75" customHeight="1" thickBot="1"/>
    <row r="72754" ht="18.75" customHeight="1" thickBot="1"/>
    <row r="72756" ht="18.75" customHeight="1" thickBot="1"/>
    <row r="72758" ht="18.75" customHeight="1" thickBot="1"/>
    <row r="72760" ht="18.75" customHeight="1" thickBot="1"/>
    <row r="72762" ht="18.75" customHeight="1" thickBot="1"/>
    <row r="72764" ht="18.75" customHeight="1" thickBot="1"/>
    <row r="72766" ht="18.75" customHeight="1" thickBot="1"/>
    <row r="72768" ht="18.75" customHeight="1" thickBot="1"/>
    <row r="72770" ht="18.75" customHeight="1" thickBot="1"/>
    <row r="72772" ht="18.75" customHeight="1" thickBot="1"/>
    <row r="72774" ht="18.75" customHeight="1" thickBot="1"/>
    <row r="72776" ht="18.75" customHeight="1" thickBot="1"/>
    <row r="72778" ht="18.75" customHeight="1" thickBot="1"/>
    <row r="72780" ht="18.75" customHeight="1" thickBot="1"/>
    <row r="72782" ht="18.75" customHeight="1" thickBot="1"/>
    <row r="72784" ht="18.75" customHeight="1" thickBot="1"/>
    <row r="72786" ht="18.75" customHeight="1" thickBot="1"/>
    <row r="72788" ht="18.75" customHeight="1" thickBot="1"/>
    <row r="72790" ht="18.75" customHeight="1" thickBot="1"/>
    <row r="72792" ht="18.75" customHeight="1" thickBot="1"/>
    <row r="72794" ht="18.75" customHeight="1" thickBot="1"/>
    <row r="72796" ht="18.75" customHeight="1" thickBot="1"/>
    <row r="72798" ht="18.75" customHeight="1" thickBot="1"/>
    <row r="72800" ht="18.75" customHeight="1" thickBot="1"/>
    <row r="72802" ht="18.75" customHeight="1" thickBot="1"/>
    <row r="72804" ht="18.75" customHeight="1" thickBot="1"/>
    <row r="72806" ht="18.75" customHeight="1" thickBot="1"/>
    <row r="72808" ht="18.75" customHeight="1" thickBot="1"/>
    <row r="72810" ht="18.75" customHeight="1" thickBot="1"/>
    <row r="72812" ht="18.75" customHeight="1" thickBot="1"/>
    <row r="72814" ht="18.75" customHeight="1" thickBot="1"/>
    <row r="72816" ht="18.75" customHeight="1" thickBot="1"/>
    <row r="72818" ht="18.75" customHeight="1" thickBot="1"/>
    <row r="72820" ht="18.75" customHeight="1" thickBot="1"/>
    <row r="72822" ht="18.75" customHeight="1" thickBot="1"/>
    <row r="72824" ht="18.75" customHeight="1" thickBot="1"/>
    <row r="72826" ht="18.75" customHeight="1" thickBot="1"/>
    <row r="72828" ht="18.75" customHeight="1" thickBot="1"/>
    <row r="72830" ht="18.75" customHeight="1" thickBot="1"/>
    <row r="72832" ht="18.75" customHeight="1" thickBot="1"/>
    <row r="72834" ht="18.75" customHeight="1" thickBot="1"/>
    <row r="72836" ht="18.75" customHeight="1" thickBot="1"/>
    <row r="72838" ht="18.75" customHeight="1" thickBot="1"/>
    <row r="72840" ht="18.75" customHeight="1" thickBot="1"/>
    <row r="72842" ht="18.75" customHeight="1" thickBot="1"/>
    <row r="72844" ht="18.75" customHeight="1" thickBot="1"/>
    <row r="72846" ht="18.75" customHeight="1" thickBot="1"/>
    <row r="72848" ht="18.75" customHeight="1" thickBot="1"/>
    <row r="72850" ht="18.75" customHeight="1" thickBot="1"/>
    <row r="72852" ht="18.75" customHeight="1" thickBot="1"/>
    <row r="72854" ht="18.75" customHeight="1" thickBot="1"/>
    <row r="72856" ht="18.75" customHeight="1" thickBot="1"/>
    <row r="72858" ht="18.75" customHeight="1" thickBot="1"/>
    <row r="72860" ht="18.75" customHeight="1" thickBot="1"/>
    <row r="72862" ht="18.75" customHeight="1" thickBot="1"/>
    <row r="72864" ht="18.75" customHeight="1" thickBot="1"/>
    <row r="72866" ht="18.75" customHeight="1" thickBot="1"/>
    <row r="72868" ht="18.75" customHeight="1" thickBot="1"/>
    <row r="72870" ht="18.75" customHeight="1" thickBot="1"/>
    <row r="72872" ht="18.75" customHeight="1" thickBot="1"/>
    <row r="72874" ht="18.75" customHeight="1" thickBot="1"/>
    <row r="72876" ht="18.75" customHeight="1" thickBot="1"/>
    <row r="72878" ht="18.75" customHeight="1" thickBot="1"/>
    <row r="72880" ht="18.75" customHeight="1" thickBot="1"/>
    <row r="72882" ht="18.75" customHeight="1" thickBot="1"/>
    <row r="72884" ht="18.75" customHeight="1" thickBot="1"/>
    <row r="72886" ht="18.75" customHeight="1" thickBot="1"/>
    <row r="72888" ht="18.75" customHeight="1" thickBot="1"/>
    <row r="72890" ht="18.75" customHeight="1" thickBot="1"/>
    <row r="72892" ht="18.75" customHeight="1" thickBot="1"/>
    <row r="72894" ht="18.75" customHeight="1" thickBot="1"/>
    <row r="72896" ht="18.75" customHeight="1" thickBot="1"/>
    <row r="72898" ht="18.75" customHeight="1" thickBot="1"/>
    <row r="72900" ht="18.75" customHeight="1" thickBot="1"/>
    <row r="72902" ht="18.75" customHeight="1" thickBot="1"/>
    <row r="72904" ht="18.75" customHeight="1" thickBot="1"/>
    <row r="72906" ht="18.75" customHeight="1" thickBot="1"/>
    <row r="72908" ht="18.75" customHeight="1" thickBot="1"/>
    <row r="72910" ht="18.75" customHeight="1" thickBot="1"/>
    <row r="72912" ht="18.75" customHeight="1" thickBot="1"/>
    <row r="72914" ht="18.75" customHeight="1" thickBot="1"/>
    <row r="72916" ht="18.75" customHeight="1" thickBot="1"/>
    <row r="72918" ht="18.75" customHeight="1" thickBot="1"/>
    <row r="72920" ht="18.75" customHeight="1" thickBot="1"/>
    <row r="72922" ht="18.75" customHeight="1" thickBot="1"/>
    <row r="72924" ht="18.75" customHeight="1" thickBot="1"/>
    <row r="72926" ht="18.75" customHeight="1" thickBot="1"/>
    <row r="72928" ht="18.75" customHeight="1" thickBot="1"/>
    <row r="72930" ht="18.75" customHeight="1" thickBot="1"/>
    <row r="72932" ht="18.75" customHeight="1" thickBot="1"/>
    <row r="72934" ht="18.75" customHeight="1" thickBot="1"/>
    <row r="72936" ht="18.75" customHeight="1" thickBot="1"/>
    <row r="72938" ht="18.75" customHeight="1" thickBot="1"/>
    <row r="72940" ht="18.75" customHeight="1" thickBot="1"/>
    <row r="72942" ht="18.75" customHeight="1" thickBot="1"/>
    <row r="72944" ht="18.75" customHeight="1" thickBot="1"/>
    <row r="72946" ht="18.75" customHeight="1" thickBot="1"/>
    <row r="72948" ht="18.75" customHeight="1" thickBot="1"/>
    <row r="72950" ht="18.75" customHeight="1" thickBot="1"/>
    <row r="72952" ht="18.75" customHeight="1" thickBot="1"/>
    <row r="72954" ht="18.75" customHeight="1" thickBot="1"/>
    <row r="72956" ht="18.75" customHeight="1" thickBot="1"/>
    <row r="72958" ht="18.75" customHeight="1" thickBot="1"/>
    <row r="72960" ht="18.75" customHeight="1" thickBot="1"/>
    <row r="72962" ht="18.75" customHeight="1" thickBot="1"/>
    <row r="72964" ht="18.75" customHeight="1" thickBot="1"/>
    <row r="72966" ht="18.75" customHeight="1" thickBot="1"/>
    <row r="72968" ht="18.75" customHeight="1" thickBot="1"/>
    <row r="72970" ht="18.75" customHeight="1" thickBot="1"/>
    <row r="72972" ht="18.75" customHeight="1" thickBot="1"/>
    <row r="72974" ht="18.75" customHeight="1" thickBot="1"/>
    <row r="72976" ht="18.75" customHeight="1" thickBot="1"/>
    <row r="72978" ht="18.75" customHeight="1" thickBot="1"/>
    <row r="72980" ht="18.75" customHeight="1" thickBot="1"/>
    <row r="72982" ht="18.75" customHeight="1" thickBot="1"/>
    <row r="72984" ht="18.75" customHeight="1" thickBot="1"/>
    <row r="72986" ht="18.75" customHeight="1" thickBot="1"/>
    <row r="72988" ht="18.75" customHeight="1" thickBot="1"/>
    <row r="72990" ht="18.75" customHeight="1" thickBot="1"/>
    <row r="72992" ht="18.75" customHeight="1" thickBot="1"/>
    <row r="72994" ht="18.75" customHeight="1" thickBot="1"/>
    <row r="72996" ht="18.75" customHeight="1" thickBot="1"/>
    <row r="72998" ht="18.75" customHeight="1" thickBot="1"/>
    <row r="73000" ht="18.75" customHeight="1" thickBot="1"/>
    <row r="73002" ht="18.75" customHeight="1" thickBot="1"/>
    <row r="73004" ht="18.75" customHeight="1" thickBot="1"/>
    <row r="73006" ht="18.75" customHeight="1" thickBot="1"/>
    <row r="73008" ht="18.75" customHeight="1" thickBot="1"/>
    <row r="73010" ht="18.75" customHeight="1" thickBot="1"/>
    <row r="73012" ht="18.75" customHeight="1" thickBot="1"/>
    <row r="73014" ht="18.75" customHeight="1" thickBot="1"/>
    <row r="73016" ht="18.75" customHeight="1" thickBot="1"/>
    <row r="73018" ht="18.75" customHeight="1" thickBot="1"/>
    <row r="73020" ht="18.75" customHeight="1" thickBot="1"/>
    <row r="73022" ht="18.75" customHeight="1" thickBot="1"/>
    <row r="73024" ht="18.75" customHeight="1" thickBot="1"/>
    <row r="73026" ht="18.75" customHeight="1" thickBot="1"/>
    <row r="73028" ht="18.75" customHeight="1" thickBot="1"/>
    <row r="73030" ht="18.75" customHeight="1" thickBot="1"/>
    <row r="73032" ht="18.75" customHeight="1" thickBot="1"/>
    <row r="73034" ht="18.75" customHeight="1" thickBot="1"/>
    <row r="73036" ht="18.75" customHeight="1" thickBot="1"/>
    <row r="73038" ht="18.75" customHeight="1" thickBot="1"/>
    <row r="73040" ht="18.75" customHeight="1" thickBot="1"/>
    <row r="73042" ht="18.75" customHeight="1" thickBot="1"/>
    <row r="73044" ht="18.75" customHeight="1" thickBot="1"/>
    <row r="73046" ht="18.75" customHeight="1" thickBot="1"/>
    <row r="73048" ht="18.75" customHeight="1" thickBot="1"/>
    <row r="73050" ht="18.75" customHeight="1" thickBot="1"/>
    <row r="73052" ht="18.75" customHeight="1" thickBot="1"/>
    <row r="73054" ht="18.75" customHeight="1" thickBot="1"/>
    <row r="73056" ht="18.75" customHeight="1" thickBot="1"/>
    <row r="73058" ht="18.75" customHeight="1" thickBot="1"/>
    <row r="73060" ht="18.75" customHeight="1" thickBot="1"/>
    <row r="73062" ht="18.75" customHeight="1" thickBot="1"/>
    <row r="73064" ht="18.75" customHeight="1" thickBot="1"/>
    <row r="73066" ht="18.75" customHeight="1" thickBot="1"/>
    <row r="73068" ht="18.75" customHeight="1" thickBot="1"/>
    <row r="73070" ht="18.75" customHeight="1" thickBot="1"/>
    <row r="73072" ht="18.75" customHeight="1" thickBot="1"/>
    <row r="73074" ht="18.75" customHeight="1" thickBot="1"/>
    <row r="73076" ht="18.75" customHeight="1" thickBot="1"/>
    <row r="73078" ht="18.75" customHeight="1" thickBot="1"/>
    <row r="73080" ht="18.75" customHeight="1" thickBot="1"/>
    <row r="73082" ht="18.75" customHeight="1" thickBot="1"/>
    <row r="73084" ht="18.75" customHeight="1" thickBot="1"/>
    <row r="73086" ht="18.75" customHeight="1" thickBot="1"/>
    <row r="73088" ht="18.75" customHeight="1" thickBot="1"/>
    <row r="73090" ht="18.75" customHeight="1" thickBot="1"/>
    <row r="73092" ht="18.75" customHeight="1" thickBot="1"/>
    <row r="73094" ht="18.75" customHeight="1" thickBot="1"/>
    <row r="73096" ht="18.75" customHeight="1" thickBot="1"/>
    <row r="73098" ht="18.75" customHeight="1" thickBot="1"/>
    <row r="73100" ht="18.75" customHeight="1" thickBot="1"/>
    <row r="73102" ht="18.75" customHeight="1" thickBot="1"/>
    <row r="73104" ht="18.75" customHeight="1" thickBot="1"/>
    <row r="73106" ht="18.75" customHeight="1" thickBot="1"/>
    <row r="73108" ht="18.75" customHeight="1" thickBot="1"/>
    <row r="73110" ht="18.75" customHeight="1" thickBot="1"/>
    <row r="73112" ht="18.75" customHeight="1" thickBot="1"/>
    <row r="73114" ht="18.75" customHeight="1" thickBot="1"/>
    <row r="73116" ht="18.75" customHeight="1" thickBot="1"/>
    <row r="73118" ht="18.75" customHeight="1" thickBot="1"/>
    <row r="73120" ht="18.75" customHeight="1" thickBot="1"/>
    <row r="73122" ht="18.75" customHeight="1" thickBot="1"/>
    <row r="73124" ht="18.75" customHeight="1" thickBot="1"/>
    <row r="73126" ht="18.75" customHeight="1" thickBot="1"/>
    <row r="73128" ht="18.75" customHeight="1" thickBot="1"/>
    <row r="73130" ht="18.75" customHeight="1" thickBot="1"/>
    <row r="73132" ht="18.75" customHeight="1" thickBot="1"/>
    <row r="73134" ht="18.75" customHeight="1" thickBot="1"/>
    <row r="73136" ht="18.75" customHeight="1" thickBot="1"/>
    <row r="73138" ht="18.75" customHeight="1" thickBot="1"/>
    <row r="73140" ht="18.75" customHeight="1" thickBot="1"/>
    <row r="73142" ht="18.75" customHeight="1" thickBot="1"/>
    <row r="73144" ht="18.75" customHeight="1" thickBot="1"/>
    <row r="73146" ht="18.75" customHeight="1" thickBot="1"/>
    <row r="73148" ht="18.75" customHeight="1" thickBot="1"/>
    <row r="73150" ht="18.75" customHeight="1" thickBot="1"/>
    <row r="73152" ht="18.75" customHeight="1" thickBot="1"/>
    <row r="73154" ht="18.75" customHeight="1" thickBot="1"/>
    <row r="73156" ht="18.75" customHeight="1" thickBot="1"/>
    <row r="73158" ht="18.75" customHeight="1" thickBot="1"/>
    <row r="73160" ht="18.75" customHeight="1" thickBot="1"/>
    <row r="73162" ht="18.75" customHeight="1" thickBot="1"/>
    <row r="73164" ht="18.75" customHeight="1" thickBot="1"/>
    <row r="73166" ht="18.75" customHeight="1" thickBot="1"/>
    <row r="73168" ht="18.75" customHeight="1" thickBot="1"/>
    <row r="73170" ht="18.75" customHeight="1" thickBot="1"/>
    <row r="73172" ht="18.75" customHeight="1" thickBot="1"/>
    <row r="73174" ht="18.75" customHeight="1" thickBot="1"/>
    <row r="73176" ht="18.75" customHeight="1" thickBot="1"/>
    <row r="73178" ht="18.75" customHeight="1" thickBot="1"/>
    <row r="73180" ht="18.75" customHeight="1" thickBot="1"/>
    <row r="73182" ht="18.75" customHeight="1" thickBot="1"/>
    <row r="73184" ht="18.75" customHeight="1" thickBot="1"/>
    <row r="73186" ht="18.75" customHeight="1" thickBot="1"/>
    <row r="73188" ht="18.75" customHeight="1" thickBot="1"/>
    <row r="73190" ht="18.75" customHeight="1" thickBot="1"/>
    <row r="73192" ht="18.75" customHeight="1" thickBot="1"/>
    <row r="73194" ht="18.75" customHeight="1" thickBot="1"/>
    <row r="73196" ht="18.75" customHeight="1" thickBot="1"/>
    <row r="73198" ht="18.75" customHeight="1" thickBot="1"/>
    <row r="73200" ht="18.75" customHeight="1" thickBot="1"/>
    <row r="73202" ht="18.75" customHeight="1" thickBot="1"/>
    <row r="73204" ht="18.75" customHeight="1" thickBot="1"/>
    <row r="73206" ht="18.75" customHeight="1" thickBot="1"/>
    <row r="73208" ht="18.75" customHeight="1" thickBot="1"/>
    <row r="73210" ht="18.75" customHeight="1" thickBot="1"/>
    <row r="73212" ht="18.75" customHeight="1" thickBot="1"/>
    <row r="73214" ht="18.75" customHeight="1" thickBot="1"/>
    <row r="73216" ht="18.75" customHeight="1" thickBot="1"/>
    <row r="73218" ht="18.75" customHeight="1" thickBot="1"/>
    <row r="73220" ht="18.75" customHeight="1" thickBot="1"/>
    <row r="73222" ht="18.75" customHeight="1" thickBot="1"/>
    <row r="73224" ht="18.75" customHeight="1" thickBot="1"/>
    <row r="73226" ht="18.75" customHeight="1" thickBot="1"/>
    <row r="73228" ht="18.75" customHeight="1" thickBot="1"/>
    <row r="73230" ht="18.75" customHeight="1" thickBot="1"/>
    <row r="73232" ht="18.75" customHeight="1" thickBot="1"/>
    <row r="73234" ht="18.75" customHeight="1" thickBot="1"/>
    <row r="73236" ht="18.75" customHeight="1" thickBot="1"/>
    <row r="73238" ht="18.75" customHeight="1" thickBot="1"/>
    <row r="73240" ht="18.75" customHeight="1" thickBot="1"/>
    <row r="73242" ht="18.75" customHeight="1" thickBot="1"/>
    <row r="73244" ht="18.75" customHeight="1" thickBot="1"/>
    <row r="73246" ht="18.75" customHeight="1" thickBot="1"/>
    <row r="73248" ht="18.75" customHeight="1" thickBot="1"/>
    <row r="73250" ht="18.75" customHeight="1" thickBot="1"/>
    <row r="73252" ht="18.75" customHeight="1" thickBot="1"/>
    <row r="73254" ht="18.75" customHeight="1" thickBot="1"/>
    <row r="73256" ht="18.75" customHeight="1" thickBot="1"/>
    <row r="73258" ht="18.75" customHeight="1" thickBot="1"/>
    <row r="73260" ht="18.75" customHeight="1" thickBot="1"/>
    <row r="73262" ht="18.75" customHeight="1" thickBot="1"/>
    <row r="73264" ht="18.75" customHeight="1" thickBot="1"/>
    <row r="73266" ht="18.75" customHeight="1" thickBot="1"/>
    <row r="73268" ht="18.75" customHeight="1" thickBot="1"/>
    <row r="73270" ht="18.75" customHeight="1" thickBot="1"/>
    <row r="73272" ht="18.75" customHeight="1" thickBot="1"/>
    <row r="73274" ht="18.75" customHeight="1" thickBot="1"/>
    <row r="73276" ht="18.75" customHeight="1" thickBot="1"/>
    <row r="73278" ht="18.75" customHeight="1" thickBot="1"/>
    <row r="73280" ht="18.75" customHeight="1" thickBot="1"/>
    <row r="73282" ht="18.75" customHeight="1" thickBot="1"/>
    <row r="73284" ht="18.75" customHeight="1" thickBot="1"/>
    <row r="73286" ht="18.75" customHeight="1" thickBot="1"/>
    <row r="73288" ht="18.75" customHeight="1" thickBot="1"/>
    <row r="73290" ht="18.75" customHeight="1" thickBot="1"/>
    <row r="73292" ht="18.75" customHeight="1" thickBot="1"/>
    <row r="73294" ht="18.75" customHeight="1" thickBot="1"/>
    <row r="73296" ht="18.75" customHeight="1" thickBot="1"/>
    <row r="73298" ht="18.75" customHeight="1" thickBot="1"/>
    <row r="73300" ht="18.75" customHeight="1" thickBot="1"/>
    <row r="73302" ht="18.75" customHeight="1" thickBot="1"/>
    <row r="73304" ht="18.75" customHeight="1" thickBot="1"/>
    <row r="73306" ht="18.75" customHeight="1" thickBot="1"/>
    <row r="73308" ht="18.75" customHeight="1" thickBot="1"/>
    <row r="73310" ht="18.75" customHeight="1" thickBot="1"/>
    <row r="73312" ht="18.75" customHeight="1" thickBot="1"/>
    <row r="73314" ht="18.75" customHeight="1" thickBot="1"/>
    <row r="73316" ht="18.75" customHeight="1" thickBot="1"/>
    <row r="73318" ht="18.75" customHeight="1" thickBot="1"/>
    <row r="73320" ht="18.75" customHeight="1" thickBot="1"/>
    <row r="73322" ht="18.75" customHeight="1" thickBot="1"/>
    <row r="73324" ht="18.75" customHeight="1" thickBot="1"/>
    <row r="73326" ht="18.75" customHeight="1" thickBot="1"/>
    <row r="73328" ht="18.75" customHeight="1" thickBot="1"/>
    <row r="73330" ht="18.75" customHeight="1" thickBot="1"/>
    <row r="73332" ht="18.75" customHeight="1" thickBot="1"/>
    <row r="73334" ht="18.75" customHeight="1" thickBot="1"/>
    <row r="73336" ht="18.75" customHeight="1" thickBot="1"/>
    <row r="73338" ht="18.75" customHeight="1" thickBot="1"/>
    <row r="73340" ht="18.75" customHeight="1" thickBot="1"/>
    <row r="73342" ht="18.75" customHeight="1" thickBot="1"/>
    <row r="73344" ht="18.75" customHeight="1" thickBot="1"/>
    <row r="73346" ht="18.75" customHeight="1" thickBot="1"/>
    <row r="73348" ht="18.75" customHeight="1" thickBot="1"/>
    <row r="73350" ht="18.75" customHeight="1" thickBot="1"/>
    <row r="73352" ht="18.75" customHeight="1" thickBot="1"/>
    <row r="73354" ht="18.75" customHeight="1" thickBot="1"/>
    <row r="73356" ht="18.75" customHeight="1" thickBot="1"/>
    <row r="73358" ht="18.75" customHeight="1" thickBot="1"/>
    <row r="73360" ht="18.75" customHeight="1" thickBot="1"/>
    <row r="73362" ht="18.75" customHeight="1" thickBot="1"/>
    <row r="73364" ht="18.75" customHeight="1" thickBot="1"/>
    <row r="73366" ht="18.75" customHeight="1" thickBot="1"/>
    <row r="73368" ht="18.75" customHeight="1" thickBot="1"/>
    <row r="73370" ht="18.75" customHeight="1" thickBot="1"/>
    <row r="73372" ht="18.75" customHeight="1" thickBot="1"/>
    <row r="73374" ht="18.75" customHeight="1" thickBot="1"/>
    <row r="73376" ht="18.75" customHeight="1" thickBot="1"/>
    <row r="73378" ht="18.75" customHeight="1" thickBot="1"/>
    <row r="73380" ht="18.75" customHeight="1" thickBot="1"/>
    <row r="73382" ht="18.75" customHeight="1" thickBot="1"/>
    <row r="73384" ht="18.75" customHeight="1" thickBot="1"/>
    <row r="73386" ht="18.75" customHeight="1" thickBot="1"/>
    <row r="73388" ht="18.75" customHeight="1" thickBot="1"/>
    <row r="73390" ht="18.75" customHeight="1" thickBot="1"/>
    <row r="73392" ht="18.75" customHeight="1" thickBot="1"/>
    <row r="73394" ht="18.75" customHeight="1" thickBot="1"/>
    <row r="73396" ht="18.75" customHeight="1" thickBot="1"/>
    <row r="73398" ht="18.75" customHeight="1" thickBot="1"/>
    <row r="73400" ht="18.75" customHeight="1" thickBot="1"/>
    <row r="73402" ht="18.75" customHeight="1" thickBot="1"/>
    <row r="73404" ht="18.75" customHeight="1" thickBot="1"/>
    <row r="73406" ht="18.75" customHeight="1" thickBot="1"/>
    <row r="73408" ht="18.75" customHeight="1" thickBot="1"/>
    <row r="73410" ht="18.75" customHeight="1" thickBot="1"/>
    <row r="73412" ht="18.75" customHeight="1" thickBot="1"/>
    <row r="73414" ht="18.75" customHeight="1" thickBot="1"/>
    <row r="73416" ht="18.75" customHeight="1" thickBot="1"/>
    <row r="73418" ht="18.75" customHeight="1" thickBot="1"/>
    <row r="73420" ht="18.75" customHeight="1" thickBot="1"/>
    <row r="73422" ht="18.75" customHeight="1" thickBot="1"/>
    <row r="73424" ht="18.75" customHeight="1" thickBot="1"/>
    <row r="73426" ht="18.75" customHeight="1" thickBot="1"/>
    <row r="73428" ht="18.75" customHeight="1" thickBot="1"/>
    <row r="73430" ht="18.75" customHeight="1" thickBot="1"/>
    <row r="73432" ht="18.75" customHeight="1" thickBot="1"/>
    <row r="73434" ht="18.75" customHeight="1" thickBot="1"/>
    <row r="73436" ht="18.75" customHeight="1" thickBot="1"/>
    <row r="73438" ht="18.75" customHeight="1" thickBot="1"/>
    <row r="73440" ht="18.75" customHeight="1" thickBot="1"/>
    <row r="73442" ht="18.75" customHeight="1" thickBot="1"/>
    <row r="73444" ht="18.75" customHeight="1" thickBot="1"/>
    <row r="73446" ht="18.75" customHeight="1" thickBot="1"/>
    <row r="73448" ht="18.75" customHeight="1" thickBot="1"/>
    <row r="73450" ht="18.75" customHeight="1" thickBot="1"/>
    <row r="73452" ht="18.75" customHeight="1" thickBot="1"/>
    <row r="73454" ht="18.75" customHeight="1" thickBot="1"/>
    <row r="73456" ht="18.75" customHeight="1" thickBot="1"/>
    <row r="73458" ht="18.75" customHeight="1" thickBot="1"/>
    <row r="73460" ht="18.75" customHeight="1" thickBot="1"/>
    <row r="73462" ht="18.75" customHeight="1" thickBot="1"/>
    <row r="73464" ht="18.75" customHeight="1" thickBot="1"/>
    <row r="73466" ht="18.75" customHeight="1" thickBot="1"/>
    <row r="73468" ht="18.75" customHeight="1" thickBot="1"/>
    <row r="73470" ht="18.75" customHeight="1" thickBot="1"/>
    <row r="73472" ht="18.75" customHeight="1" thickBot="1"/>
    <row r="73474" ht="18.75" customHeight="1" thickBot="1"/>
    <row r="73476" ht="18.75" customHeight="1" thickBot="1"/>
    <row r="73478" ht="18.75" customHeight="1" thickBot="1"/>
    <row r="73480" ht="18.75" customHeight="1" thickBot="1"/>
    <row r="73482" ht="18.75" customHeight="1" thickBot="1"/>
    <row r="73484" ht="18.75" customHeight="1" thickBot="1"/>
    <row r="73486" ht="18.75" customHeight="1" thickBot="1"/>
    <row r="73488" ht="18.75" customHeight="1" thickBot="1"/>
    <row r="73490" ht="18.75" customHeight="1" thickBot="1"/>
    <row r="73492" ht="18.75" customHeight="1" thickBot="1"/>
    <row r="73494" ht="18.75" customHeight="1" thickBot="1"/>
    <row r="73496" ht="18.75" customHeight="1" thickBot="1"/>
    <row r="73498" ht="18.75" customHeight="1" thickBot="1"/>
    <row r="73500" ht="18.75" customHeight="1" thickBot="1"/>
    <row r="73502" ht="18.75" customHeight="1" thickBot="1"/>
    <row r="73504" ht="18.75" customHeight="1" thickBot="1"/>
    <row r="73506" ht="18.75" customHeight="1" thickBot="1"/>
    <row r="73508" ht="18.75" customHeight="1" thickBot="1"/>
    <row r="73510" ht="18.75" customHeight="1" thickBot="1"/>
    <row r="73512" ht="18.75" customHeight="1" thickBot="1"/>
    <row r="73514" ht="18.75" customHeight="1" thickBot="1"/>
    <row r="73516" ht="18.75" customHeight="1" thickBot="1"/>
    <row r="73518" ht="18.75" customHeight="1" thickBot="1"/>
    <row r="73520" ht="18.75" customHeight="1" thickBot="1"/>
    <row r="73522" ht="18.75" customHeight="1" thickBot="1"/>
    <row r="73524" ht="18.75" customHeight="1" thickBot="1"/>
    <row r="73526" ht="18.75" customHeight="1" thickBot="1"/>
    <row r="73528" ht="18.75" customHeight="1" thickBot="1"/>
    <row r="73530" ht="18.75" customHeight="1" thickBot="1"/>
    <row r="73532" ht="18.75" customHeight="1" thickBot="1"/>
    <row r="73534" ht="18.75" customHeight="1" thickBot="1"/>
    <row r="73536" ht="18.75" customHeight="1" thickBot="1"/>
    <row r="73538" ht="18.75" customHeight="1" thickBot="1"/>
    <row r="73540" ht="18.75" customHeight="1" thickBot="1"/>
    <row r="73542" ht="18.75" customHeight="1" thickBot="1"/>
    <row r="73544" ht="18.75" customHeight="1" thickBot="1"/>
    <row r="73546" ht="18.75" customHeight="1" thickBot="1"/>
    <row r="73548" ht="18.75" customHeight="1" thickBot="1"/>
    <row r="73550" ht="18.75" customHeight="1" thickBot="1"/>
    <row r="73552" ht="18.75" customHeight="1" thickBot="1"/>
    <row r="73554" ht="18.75" customHeight="1" thickBot="1"/>
    <row r="73556" ht="18.75" customHeight="1" thickBot="1"/>
    <row r="73558" ht="18.75" customHeight="1" thickBot="1"/>
    <row r="73560" ht="18.75" customHeight="1" thickBot="1"/>
    <row r="73562" ht="18.75" customHeight="1" thickBot="1"/>
    <row r="73564" ht="18.75" customHeight="1" thickBot="1"/>
    <row r="73566" ht="18.75" customHeight="1" thickBot="1"/>
    <row r="73568" ht="18.75" customHeight="1" thickBot="1"/>
    <row r="73570" ht="18.75" customHeight="1" thickBot="1"/>
    <row r="73572" ht="18.75" customHeight="1" thickBot="1"/>
    <row r="73574" ht="18.75" customHeight="1" thickBot="1"/>
    <row r="73576" ht="18.75" customHeight="1" thickBot="1"/>
    <row r="73578" ht="18.75" customHeight="1" thickBot="1"/>
    <row r="73580" ht="18.75" customHeight="1" thickBot="1"/>
    <row r="73582" ht="18.75" customHeight="1" thickBot="1"/>
    <row r="73584" ht="18.75" customHeight="1" thickBot="1"/>
    <row r="73586" ht="18.75" customHeight="1" thickBot="1"/>
    <row r="73588" ht="18.75" customHeight="1" thickBot="1"/>
    <row r="73590" ht="18.75" customHeight="1" thickBot="1"/>
    <row r="73592" ht="18.75" customHeight="1" thickBot="1"/>
    <row r="73594" ht="18.75" customHeight="1" thickBot="1"/>
    <row r="73596" ht="18.75" customHeight="1" thickBot="1"/>
    <row r="73598" ht="18.75" customHeight="1" thickBot="1"/>
    <row r="73600" ht="18.75" customHeight="1" thickBot="1"/>
    <row r="73602" ht="18.75" customHeight="1" thickBot="1"/>
    <row r="73604" ht="18.75" customHeight="1" thickBot="1"/>
    <row r="73606" ht="18.75" customHeight="1" thickBot="1"/>
    <row r="73608" ht="18.75" customHeight="1" thickBot="1"/>
    <row r="73610" ht="18.75" customHeight="1" thickBot="1"/>
    <row r="73612" ht="18.75" customHeight="1" thickBot="1"/>
    <row r="73614" ht="18.75" customHeight="1" thickBot="1"/>
    <row r="73616" ht="18.75" customHeight="1" thickBot="1"/>
    <row r="73618" ht="18.75" customHeight="1" thickBot="1"/>
    <row r="73620" ht="18.75" customHeight="1" thickBot="1"/>
    <row r="73622" ht="18.75" customHeight="1" thickBot="1"/>
    <row r="73624" ht="18.75" customHeight="1" thickBot="1"/>
    <row r="73626" ht="18.75" customHeight="1" thickBot="1"/>
    <row r="73628" ht="18.75" customHeight="1" thickBot="1"/>
    <row r="73630" ht="18.75" customHeight="1" thickBot="1"/>
    <row r="73632" ht="18.75" customHeight="1" thickBot="1"/>
    <row r="73634" ht="18.75" customHeight="1" thickBot="1"/>
    <row r="73636" ht="18.75" customHeight="1" thickBot="1"/>
    <row r="73638" ht="18.75" customHeight="1" thickBot="1"/>
    <row r="73640" ht="18.75" customHeight="1" thickBot="1"/>
    <row r="73642" ht="18.75" customHeight="1" thickBot="1"/>
    <row r="73644" ht="18.75" customHeight="1" thickBot="1"/>
    <row r="73646" ht="18.75" customHeight="1" thickBot="1"/>
    <row r="73648" ht="18.75" customHeight="1" thickBot="1"/>
    <row r="73650" ht="18.75" customHeight="1" thickBot="1"/>
    <row r="73652" ht="18.75" customHeight="1" thickBot="1"/>
    <row r="73654" ht="18.75" customHeight="1" thickBot="1"/>
    <row r="73656" ht="18.75" customHeight="1" thickBot="1"/>
    <row r="73658" ht="18.75" customHeight="1" thickBot="1"/>
    <row r="73660" ht="18.75" customHeight="1" thickBot="1"/>
    <row r="73662" ht="18.75" customHeight="1" thickBot="1"/>
    <row r="73664" ht="18.75" customHeight="1" thickBot="1"/>
    <row r="73666" ht="18.75" customHeight="1" thickBot="1"/>
    <row r="73668" ht="18.75" customHeight="1" thickBot="1"/>
    <row r="73670" ht="18.75" customHeight="1" thickBot="1"/>
    <row r="73672" ht="18.75" customHeight="1" thickBot="1"/>
    <row r="73674" ht="18.75" customHeight="1" thickBot="1"/>
    <row r="73676" ht="18.75" customHeight="1" thickBot="1"/>
    <row r="73678" ht="18.75" customHeight="1" thickBot="1"/>
    <row r="73680" ht="18.75" customHeight="1" thickBot="1"/>
    <row r="73682" ht="18.75" customHeight="1" thickBot="1"/>
    <row r="73684" ht="18.75" customHeight="1" thickBot="1"/>
    <row r="73686" ht="18.75" customHeight="1" thickBot="1"/>
    <row r="73688" ht="18.75" customHeight="1" thickBot="1"/>
    <row r="73690" ht="18.75" customHeight="1" thickBot="1"/>
    <row r="73692" ht="18.75" customHeight="1" thickBot="1"/>
    <row r="73694" ht="18.75" customHeight="1" thickBot="1"/>
    <row r="73696" ht="18.75" customHeight="1" thickBot="1"/>
    <row r="73698" ht="18.75" customHeight="1" thickBot="1"/>
    <row r="73700" ht="18.75" customHeight="1" thickBot="1"/>
    <row r="73702" ht="18.75" customHeight="1" thickBot="1"/>
    <row r="73704" ht="18.75" customHeight="1" thickBot="1"/>
    <row r="73706" ht="18.75" customHeight="1" thickBot="1"/>
    <row r="73708" ht="18.75" customHeight="1" thickBot="1"/>
    <row r="73710" ht="18.75" customHeight="1" thickBot="1"/>
    <row r="73712" ht="18.75" customHeight="1" thickBot="1"/>
    <row r="73714" ht="18.75" customHeight="1" thickBot="1"/>
    <row r="73716" ht="18.75" customHeight="1" thickBot="1"/>
    <row r="73718" ht="18.75" customHeight="1" thickBot="1"/>
    <row r="73720" ht="18.75" customHeight="1" thickBot="1"/>
    <row r="73722" ht="18.75" customHeight="1" thickBot="1"/>
    <row r="73724" ht="18.75" customHeight="1" thickBot="1"/>
    <row r="73726" ht="18.75" customHeight="1" thickBot="1"/>
    <row r="73728" ht="18.75" customHeight="1" thickBot="1"/>
    <row r="73730" ht="18.75" customHeight="1" thickBot="1"/>
    <row r="73732" ht="18.75" customHeight="1" thickBot="1"/>
    <row r="73734" ht="18.75" customHeight="1" thickBot="1"/>
    <row r="73736" ht="18.75" customHeight="1" thickBot="1"/>
    <row r="73738" ht="18.75" customHeight="1" thickBot="1"/>
    <row r="73740" ht="18.75" customHeight="1" thickBot="1"/>
    <row r="73742" ht="18.75" customHeight="1" thickBot="1"/>
    <row r="73744" ht="18.75" customHeight="1" thickBot="1"/>
    <row r="73746" ht="18.75" customHeight="1" thickBot="1"/>
    <row r="73748" ht="18.75" customHeight="1" thickBot="1"/>
    <row r="73750" ht="18.75" customHeight="1" thickBot="1"/>
    <row r="73752" ht="18.75" customHeight="1" thickBot="1"/>
    <row r="73754" ht="18.75" customHeight="1" thickBot="1"/>
    <row r="73756" ht="18.75" customHeight="1" thickBot="1"/>
    <row r="73758" ht="18.75" customHeight="1" thickBot="1"/>
    <row r="73760" ht="18.75" customHeight="1" thickBot="1"/>
    <row r="73762" ht="18.75" customHeight="1" thickBot="1"/>
    <row r="73764" ht="18.75" customHeight="1" thickBot="1"/>
    <row r="73766" ht="18.75" customHeight="1" thickBot="1"/>
    <row r="73768" ht="18.75" customHeight="1" thickBot="1"/>
    <row r="73770" ht="18.75" customHeight="1" thickBot="1"/>
    <row r="73772" ht="18.75" customHeight="1" thickBot="1"/>
    <row r="73774" ht="18.75" customHeight="1" thickBot="1"/>
    <row r="73776" ht="18.75" customHeight="1" thickBot="1"/>
    <row r="73778" ht="18.75" customHeight="1" thickBot="1"/>
    <row r="73780" ht="18.75" customHeight="1" thickBot="1"/>
    <row r="73782" ht="18.75" customHeight="1" thickBot="1"/>
    <row r="73784" ht="18.75" customHeight="1" thickBot="1"/>
    <row r="73786" ht="18.75" customHeight="1" thickBot="1"/>
    <row r="73788" ht="18.75" customHeight="1" thickBot="1"/>
    <row r="73790" ht="18.75" customHeight="1" thickBot="1"/>
    <row r="73792" ht="18.75" customHeight="1" thickBot="1"/>
    <row r="73794" ht="18.75" customHeight="1" thickBot="1"/>
    <row r="73796" ht="18.75" customHeight="1" thickBot="1"/>
    <row r="73798" ht="18.75" customHeight="1" thickBot="1"/>
    <row r="73800" ht="18.75" customHeight="1" thickBot="1"/>
    <row r="73802" ht="18.75" customHeight="1" thickBot="1"/>
    <row r="73804" ht="18.75" customHeight="1" thickBot="1"/>
    <row r="73806" ht="18.75" customHeight="1" thickBot="1"/>
    <row r="73808" ht="18.75" customHeight="1" thickBot="1"/>
    <row r="73810" ht="18.75" customHeight="1" thickBot="1"/>
    <row r="73812" ht="18.75" customHeight="1" thickBot="1"/>
    <row r="73814" ht="18.75" customHeight="1" thickBot="1"/>
    <row r="73816" ht="18.75" customHeight="1" thickBot="1"/>
    <row r="73818" ht="18.75" customHeight="1" thickBot="1"/>
    <row r="73820" ht="18.75" customHeight="1" thickBot="1"/>
    <row r="73822" ht="18.75" customHeight="1" thickBot="1"/>
    <row r="73824" ht="18.75" customHeight="1" thickBot="1"/>
    <row r="73826" ht="18.75" customHeight="1" thickBot="1"/>
    <row r="73828" ht="18.75" customHeight="1" thickBot="1"/>
    <row r="73830" ht="18.75" customHeight="1" thickBot="1"/>
    <row r="73832" ht="18.75" customHeight="1" thickBot="1"/>
    <row r="73834" ht="18.75" customHeight="1" thickBot="1"/>
    <row r="73836" ht="18.75" customHeight="1" thickBot="1"/>
    <row r="73838" ht="18.75" customHeight="1" thickBot="1"/>
    <row r="73840" ht="18.75" customHeight="1" thickBot="1"/>
    <row r="73842" ht="18.75" customHeight="1" thickBot="1"/>
    <row r="73844" ht="18.75" customHeight="1" thickBot="1"/>
    <row r="73846" ht="18.75" customHeight="1" thickBot="1"/>
    <row r="73848" ht="18.75" customHeight="1" thickBot="1"/>
    <row r="73850" ht="18.75" customHeight="1" thickBot="1"/>
    <row r="73852" ht="18.75" customHeight="1" thickBot="1"/>
    <row r="73854" ht="18.75" customHeight="1" thickBot="1"/>
    <row r="73856" ht="18.75" customHeight="1" thickBot="1"/>
    <row r="73858" ht="18.75" customHeight="1" thickBot="1"/>
    <row r="73860" ht="18.75" customHeight="1" thickBot="1"/>
    <row r="73862" ht="18.75" customHeight="1" thickBot="1"/>
    <row r="73864" ht="18.75" customHeight="1" thickBot="1"/>
    <row r="73866" ht="18.75" customHeight="1" thickBot="1"/>
    <row r="73868" ht="18.75" customHeight="1" thickBot="1"/>
    <row r="73870" ht="18.75" customHeight="1" thickBot="1"/>
    <row r="73872" ht="18.75" customHeight="1" thickBot="1"/>
    <row r="73874" ht="18.75" customHeight="1" thickBot="1"/>
    <row r="73876" ht="18.75" customHeight="1" thickBot="1"/>
    <row r="73878" ht="18.75" customHeight="1" thickBot="1"/>
    <row r="73880" ht="18.75" customHeight="1" thickBot="1"/>
    <row r="73882" ht="18.75" customHeight="1" thickBot="1"/>
    <row r="73884" ht="18.75" customHeight="1" thickBot="1"/>
    <row r="73886" ht="18.75" customHeight="1" thickBot="1"/>
    <row r="73888" ht="18.75" customHeight="1" thickBot="1"/>
    <row r="73890" ht="18.75" customHeight="1" thickBot="1"/>
    <row r="73892" ht="18.75" customHeight="1" thickBot="1"/>
    <row r="73894" ht="18.75" customHeight="1" thickBot="1"/>
    <row r="73896" ht="18.75" customHeight="1" thickBot="1"/>
    <row r="73898" ht="18.75" customHeight="1" thickBot="1"/>
    <row r="73900" ht="18.75" customHeight="1" thickBot="1"/>
    <row r="73902" ht="18.75" customHeight="1" thickBot="1"/>
    <row r="73904" ht="18.75" customHeight="1" thickBot="1"/>
    <row r="73906" ht="18.75" customHeight="1" thickBot="1"/>
    <row r="73908" ht="18.75" customHeight="1" thickBot="1"/>
    <row r="73910" ht="18.75" customHeight="1" thickBot="1"/>
    <row r="73912" ht="18.75" customHeight="1" thickBot="1"/>
    <row r="73914" ht="18.75" customHeight="1" thickBot="1"/>
    <row r="73916" ht="18.75" customHeight="1" thickBot="1"/>
    <row r="73918" ht="18.75" customHeight="1" thickBot="1"/>
    <row r="73920" ht="18.75" customHeight="1" thickBot="1"/>
    <row r="73922" ht="18.75" customHeight="1" thickBot="1"/>
    <row r="73924" ht="18.75" customHeight="1" thickBot="1"/>
    <row r="73926" ht="18.75" customHeight="1" thickBot="1"/>
    <row r="73928" ht="18.75" customHeight="1" thickBot="1"/>
    <row r="73930" ht="18.75" customHeight="1" thickBot="1"/>
    <row r="73932" ht="18.75" customHeight="1" thickBot="1"/>
    <row r="73934" ht="18.75" customHeight="1" thickBot="1"/>
    <row r="73936" ht="18.75" customHeight="1" thickBot="1"/>
    <row r="73938" ht="18.75" customHeight="1" thickBot="1"/>
    <row r="73940" ht="18.75" customHeight="1" thickBot="1"/>
    <row r="73942" ht="18.75" customHeight="1" thickBot="1"/>
    <row r="73944" ht="18.75" customHeight="1" thickBot="1"/>
    <row r="73946" ht="18.75" customHeight="1" thickBot="1"/>
    <row r="73948" ht="18.75" customHeight="1" thickBot="1"/>
    <row r="73950" ht="18.75" customHeight="1" thickBot="1"/>
    <row r="73952" ht="18.75" customHeight="1" thickBot="1"/>
    <row r="73954" ht="18.75" customHeight="1" thickBot="1"/>
    <row r="73956" ht="18.75" customHeight="1" thickBot="1"/>
    <row r="73958" ht="18.75" customHeight="1" thickBot="1"/>
    <row r="73960" ht="18.75" customHeight="1" thickBot="1"/>
    <row r="73962" ht="18.75" customHeight="1" thickBot="1"/>
    <row r="73964" ht="18.75" customHeight="1" thickBot="1"/>
    <row r="73966" ht="18.75" customHeight="1" thickBot="1"/>
    <row r="73968" ht="18.75" customHeight="1" thickBot="1"/>
    <row r="73970" ht="18.75" customHeight="1" thickBot="1"/>
    <row r="73972" ht="18.75" customHeight="1" thickBot="1"/>
    <row r="73974" ht="18.75" customHeight="1" thickBot="1"/>
    <row r="73976" ht="18.75" customHeight="1" thickBot="1"/>
    <row r="73978" ht="18.75" customHeight="1" thickBot="1"/>
    <row r="73980" ht="18.75" customHeight="1" thickBot="1"/>
    <row r="73982" ht="18.75" customHeight="1" thickBot="1"/>
    <row r="73984" ht="18.75" customHeight="1" thickBot="1"/>
    <row r="73986" ht="18.75" customHeight="1" thickBot="1"/>
    <row r="73988" ht="18.75" customHeight="1" thickBot="1"/>
    <row r="73990" ht="18.75" customHeight="1" thickBot="1"/>
    <row r="73992" ht="18.75" customHeight="1" thickBot="1"/>
    <row r="73994" ht="18.75" customHeight="1" thickBot="1"/>
    <row r="73996" ht="18.75" customHeight="1" thickBot="1"/>
    <row r="73998" ht="18.75" customHeight="1" thickBot="1"/>
    <row r="74000" ht="18.75" customHeight="1" thickBot="1"/>
    <row r="74002" ht="18.75" customHeight="1" thickBot="1"/>
    <row r="74004" ht="18.75" customHeight="1" thickBot="1"/>
    <row r="74006" ht="18.75" customHeight="1" thickBot="1"/>
    <row r="74008" ht="18.75" customHeight="1" thickBot="1"/>
    <row r="74010" ht="18.75" customHeight="1" thickBot="1"/>
    <row r="74012" ht="18.75" customHeight="1" thickBot="1"/>
    <row r="74014" ht="18.75" customHeight="1" thickBot="1"/>
    <row r="74016" ht="18.75" customHeight="1" thickBot="1"/>
    <row r="74018" ht="18.75" customHeight="1" thickBot="1"/>
    <row r="74020" ht="18.75" customHeight="1" thickBot="1"/>
    <row r="74022" ht="18.75" customHeight="1" thickBot="1"/>
    <row r="74024" ht="18.75" customHeight="1" thickBot="1"/>
    <row r="74026" ht="18.75" customHeight="1" thickBot="1"/>
    <row r="74028" ht="18.75" customHeight="1" thickBot="1"/>
    <row r="74030" ht="18.75" customHeight="1" thickBot="1"/>
    <row r="74032" ht="18.75" customHeight="1" thickBot="1"/>
    <row r="74034" ht="18.75" customHeight="1" thickBot="1"/>
    <row r="74036" ht="18.75" customHeight="1" thickBot="1"/>
    <row r="74038" ht="18.75" customHeight="1" thickBot="1"/>
    <row r="74040" ht="18.75" customHeight="1" thickBot="1"/>
    <row r="74042" ht="18.75" customHeight="1" thickBot="1"/>
    <row r="74044" ht="18.75" customHeight="1" thickBot="1"/>
    <row r="74046" ht="18.75" customHeight="1" thickBot="1"/>
    <row r="74048" ht="18.75" customHeight="1" thickBot="1"/>
    <row r="74050" ht="18.75" customHeight="1" thickBot="1"/>
    <row r="74052" ht="18.75" customHeight="1" thickBot="1"/>
    <row r="74054" ht="18.75" customHeight="1" thickBot="1"/>
    <row r="74056" ht="18.75" customHeight="1" thickBot="1"/>
    <row r="74058" ht="18.75" customHeight="1" thickBot="1"/>
    <row r="74060" ht="18.75" customHeight="1" thickBot="1"/>
    <row r="74062" ht="18.75" customHeight="1" thickBot="1"/>
    <row r="74064" ht="18.75" customHeight="1" thickBot="1"/>
    <row r="74066" ht="18.75" customHeight="1" thickBot="1"/>
    <row r="74068" ht="18.75" customHeight="1" thickBot="1"/>
    <row r="74070" ht="18.75" customHeight="1" thickBot="1"/>
    <row r="74072" ht="18.75" customHeight="1" thickBot="1"/>
    <row r="74074" ht="18.75" customHeight="1" thickBot="1"/>
    <row r="74076" ht="18.75" customHeight="1" thickBot="1"/>
    <row r="74078" ht="18.75" customHeight="1" thickBot="1"/>
    <row r="74080" ht="18.75" customHeight="1" thickBot="1"/>
    <row r="74082" ht="18.75" customHeight="1" thickBot="1"/>
    <row r="74084" ht="18.75" customHeight="1" thickBot="1"/>
    <row r="74086" ht="18.75" customHeight="1" thickBot="1"/>
    <row r="74088" ht="18.75" customHeight="1" thickBot="1"/>
    <row r="74090" ht="18.75" customHeight="1" thickBot="1"/>
    <row r="74092" ht="18.75" customHeight="1" thickBot="1"/>
    <row r="74094" ht="18.75" customHeight="1" thickBot="1"/>
    <row r="74096" ht="18.75" customHeight="1" thickBot="1"/>
    <row r="74098" ht="18.75" customHeight="1" thickBot="1"/>
    <row r="74100" ht="18.75" customHeight="1" thickBot="1"/>
    <row r="74102" ht="18.75" customHeight="1" thickBot="1"/>
    <row r="74104" ht="18.75" customHeight="1" thickBot="1"/>
    <row r="74106" ht="18.75" customHeight="1" thickBot="1"/>
    <row r="74108" ht="18.75" customHeight="1" thickBot="1"/>
    <row r="74110" ht="18.75" customHeight="1" thickBot="1"/>
    <row r="74112" ht="18.75" customHeight="1" thickBot="1"/>
    <row r="74114" ht="18.75" customHeight="1" thickBot="1"/>
    <row r="74116" ht="18.75" customHeight="1" thickBot="1"/>
    <row r="74118" ht="18.75" customHeight="1" thickBot="1"/>
    <row r="74120" ht="18.75" customHeight="1" thickBot="1"/>
    <row r="74122" ht="18.75" customHeight="1" thickBot="1"/>
    <row r="74124" ht="18.75" customHeight="1" thickBot="1"/>
    <row r="74126" ht="18.75" customHeight="1" thickBot="1"/>
    <row r="74128" ht="18.75" customHeight="1" thickBot="1"/>
    <row r="74130" ht="18.75" customHeight="1" thickBot="1"/>
    <row r="74132" ht="18.75" customHeight="1" thickBot="1"/>
    <row r="74134" ht="18.75" customHeight="1" thickBot="1"/>
    <row r="74136" ht="18.75" customHeight="1" thickBot="1"/>
    <row r="74138" ht="18.75" customHeight="1" thickBot="1"/>
    <row r="74140" ht="18.75" customHeight="1" thickBot="1"/>
    <row r="74142" ht="18.75" customHeight="1" thickBot="1"/>
    <row r="74144" ht="18.75" customHeight="1" thickBot="1"/>
    <row r="74146" ht="18.75" customHeight="1" thickBot="1"/>
    <row r="74148" ht="18.75" customHeight="1" thickBot="1"/>
    <row r="74150" ht="18.75" customHeight="1" thickBot="1"/>
    <row r="74152" ht="18.75" customHeight="1" thickBot="1"/>
    <row r="74154" ht="18.75" customHeight="1" thickBot="1"/>
    <row r="74156" ht="18.75" customHeight="1" thickBot="1"/>
    <row r="74158" ht="18.75" customHeight="1" thickBot="1"/>
    <row r="74160" ht="18.75" customHeight="1" thickBot="1"/>
    <row r="74162" ht="18.75" customHeight="1" thickBot="1"/>
    <row r="74164" ht="18.75" customHeight="1" thickBot="1"/>
    <row r="74166" ht="18.75" customHeight="1" thickBot="1"/>
    <row r="74168" ht="18.75" customHeight="1" thickBot="1"/>
    <row r="74170" ht="18.75" customHeight="1" thickBot="1"/>
    <row r="74172" ht="18.75" customHeight="1" thickBot="1"/>
    <row r="74174" ht="18.75" customHeight="1" thickBot="1"/>
    <row r="74176" ht="18.75" customHeight="1" thickBot="1"/>
    <row r="74178" ht="18.75" customHeight="1" thickBot="1"/>
    <row r="74180" ht="18.75" customHeight="1" thickBot="1"/>
    <row r="74182" ht="18.75" customHeight="1" thickBot="1"/>
    <row r="74184" ht="18.75" customHeight="1" thickBot="1"/>
    <row r="74186" ht="18.75" customHeight="1" thickBot="1"/>
    <row r="74188" ht="18.75" customHeight="1" thickBot="1"/>
    <row r="74190" ht="18.75" customHeight="1" thickBot="1"/>
    <row r="74192" ht="18.75" customHeight="1" thickBot="1"/>
    <row r="74194" ht="18.75" customHeight="1" thickBot="1"/>
    <row r="74196" ht="18.75" customHeight="1" thickBot="1"/>
    <row r="74198" ht="18.75" customHeight="1" thickBot="1"/>
    <row r="74200" ht="18.75" customHeight="1" thickBot="1"/>
    <row r="74202" ht="18.75" customHeight="1" thickBot="1"/>
    <row r="74204" ht="18.75" customHeight="1" thickBot="1"/>
    <row r="74206" ht="18.75" customHeight="1" thickBot="1"/>
    <row r="74208" ht="18.75" customHeight="1" thickBot="1"/>
    <row r="74210" ht="18.75" customHeight="1" thickBot="1"/>
    <row r="74212" ht="18.75" customHeight="1" thickBot="1"/>
    <row r="74214" ht="18.75" customHeight="1" thickBot="1"/>
    <row r="74216" ht="18.75" customHeight="1" thickBot="1"/>
    <row r="74218" ht="18.75" customHeight="1" thickBot="1"/>
    <row r="74220" ht="18.75" customHeight="1" thickBot="1"/>
    <row r="74222" ht="18.75" customHeight="1" thickBot="1"/>
    <row r="74224" ht="18.75" customHeight="1" thickBot="1"/>
    <row r="74226" ht="18.75" customHeight="1" thickBot="1"/>
    <row r="74228" ht="18.75" customHeight="1" thickBot="1"/>
    <row r="74230" ht="18.75" customHeight="1" thickBot="1"/>
    <row r="74232" ht="18.75" customHeight="1" thickBot="1"/>
    <row r="74234" ht="18.75" customHeight="1" thickBot="1"/>
    <row r="74236" ht="18.75" customHeight="1" thickBot="1"/>
    <row r="74238" ht="18.75" customHeight="1" thickBot="1"/>
    <row r="74240" ht="18.75" customHeight="1" thickBot="1"/>
    <row r="74242" ht="18.75" customHeight="1" thickBot="1"/>
    <row r="74244" ht="18.75" customHeight="1" thickBot="1"/>
    <row r="74246" ht="18.75" customHeight="1" thickBot="1"/>
    <row r="74248" ht="18.75" customHeight="1" thickBot="1"/>
    <row r="74250" ht="18.75" customHeight="1" thickBot="1"/>
    <row r="74252" ht="18.75" customHeight="1" thickBot="1"/>
    <row r="74254" ht="18.75" customHeight="1" thickBot="1"/>
    <row r="74256" ht="18.75" customHeight="1" thickBot="1"/>
    <row r="74258" ht="18.75" customHeight="1" thickBot="1"/>
    <row r="74260" ht="18.75" customHeight="1" thickBot="1"/>
    <row r="74262" ht="18.75" customHeight="1" thickBot="1"/>
    <row r="74264" ht="18.75" customHeight="1" thickBot="1"/>
    <row r="74266" ht="18.75" customHeight="1" thickBot="1"/>
    <row r="74268" ht="18.75" customHeight="1" thickBot="1"/>
    <row r="74270" ht="18.75" customHeight="1" thickBot="1"/>
    <row r="74272" ht="18.75" customHeight="1" thickBot="1"/>
    <row r="74274" ht="18.75" customHeight="1" thickBot="1"/>
    <row r="74276" ht="18.75" customHeight="1" thickBot="1"/>
    <row r="74278" ht="18.75" customHeight="1" thickBot="1"/>
    <row r="74280" ht="18.75" customHeight="1" thickBot="1"/>
    <row r="74282" ht="18.75" customHeight="1" thickBot="1"/>
    <row r="74284" ht="18.75" customHeight="1" thickBot="1"/>
    <row r="74286" ht="18.75" customHeight="1" thickBot="1"/>
    <row r="74288" ht="18.75" customHeight="1" thickBot="1"/>
    <row r="74290" ht="18.75" customHeight="1" thickBot="1"/>
    <row r="74292" ht="18.75" customHeight="1" thickBot="1"/>
    <row r="74294" ht="18.75" customHeight="1" thickBot="1"/>
    <row r="74296" ht="18.75" customHeight="1" thickBot="1"/>
    <row r="74298" ht="18.75" customHeight="1" thickBot="1"/>
    <row r="74300" ht="18.75" customHeight="1" thickBot="1"/>
    <row r="74302" ht="18.75" customHeight="1" thickBot="1"/>
    <row r="74304" ht="18.75" customHeight="1" thickBot="1"/>
    <row r="74306" ht="18.75" customHeight="1" thickBot="1"/>
    <row r="74308" ht="18.75" customHeight="1" thickBot="1"/>
    <row r="74310" ht="18.75" customHeight="1" thickBot="1"/>
    <row r="74312" ht="18.75" customHeight="1" thickBot="1"/>
    <row r="74314" ht="18.75" customHeight="1" thickBot="1"/>
    <row r="74316" ht="18.75" customHeight="1" thickBot="1"/>
    <row r="74318" ht="18.75" customHeight="1" thickBot="1"/>
    <row r="74320" ht="18.75" customHeight="1" thickBot="1"/>
    <row r="74322" ht="18.75" customHeight="1" thickBot="1"/>
    <row r="74324" ht="18.75" customHeight="1" thickBot="1"/>
    <row r="74326" ht="18.75" customHeight="1" thickBot="1"/>
    <row r="74328" ht="18.75" customHeight="1" thickBot="1"/>
    <row r="74330" ht="18.75" customHeight="1" thickBot="1"/>
    <row r="74332" ht="18.75" customHeight="1" thickBot="1"/>
    <row r="74334" ht="18.75" customHeight="1" thickBot="1"/>
    <row r="74336" ht="18.75" customHeight="1" thickBot="1"/>
    <row r="74338" ht="18.75" customHeight="1" thickBot="1"/>
    <row r="74340" ht="18.75" customHeight="1" thickBot="1"/>
    <row r="74342" ht="18.75" customHeight="1" thickBot="1"/>
    <row r="74344" ht="18.75" customHeight="1" thickBot="1"/>
    <row r="74346" ht="18.75" customHeight="1" thickBot="1"/>
    <row r="74348" ht="18.75" customHeight="1" thickBot="1"/>
    <row r="74350" ht="18.75" customHeight="1" thickBot="1"/>
    <row r="74352" ht="18.75" customHeight="1" thickBot="1"/>
    <row r="74354" ht="18.75" customHeight="1" thickBot="1"/>
    <row r="74356" ht="18.75" customHeight="1" thickBot="1"/>
    <row r="74358" ht="18.75" customHeight="1" thickBot="1"/>
    <row r="74360" ht="18.75" customHeight="1" thickBot="1"/>
    <row r="74362" ht="18.75" customHeight="1" thickBot="1"/>
    <row r="74364" ht="18.75" customHeight="1" thickBot="1"/>
    <row r="74366" ht="18.75" customHeight="1" thickBot="1"/>
    <row r="74368" ht="18.75" customHeight="1" thickBot="1"/>
    <row r="74370" ht="18.75" customHeight="1" thickBot="1"/>
    <row r="74372" ht="18.75" customHeight="1" thickBot="1"/>
    <row r="74374" ht="18.75" customHeight="1" thickBot="1"/>
    <row r="74376" ht="18.75" customHeight="1" thickBot="1"/>
    <row r="74378" ht="18.75" customHeight="1" thickBot="1"/>
    <row r="74380" ht="18.75" customHeight="1" thickBot="1"/>
    <row r="74382" ht="18.75" customHeight="1" thickBot="1"/>
    <row r="74384" ht="18.75" customHeight="1" thickBot="1"/>
    <row r="74386" ht="18.75" customHeight="1" thickBot="1"/>
    <row r="74388" ht="18.75" customHeight="1" thickBot="1"/>
    <row r="74390" ht="18.75" customHeight="1" thickBot="1"/>
    <row r="74392" ht="18.75" customHeight="1" thickBot="1"/>
    <row r="74394" ht="18.75" customHeight="1" thickBot="1"/>
    <row r="74396" ht="18.75" customHeight="1" thickBot="1"/>
    <row r="74398" ht="18.75" customHeight="1" thickBot="1"/>
    <row r="74400" ht="18.75" customHeight="1" thickBot="1"/>
    <row r="74402" ht="18.75" customHeight="1" thickBot="1"/>
    <row r="74404" ht="18.75" customHeight="1" thickBot="1"/>
    <row r="74406" ht="18.75" customHeight="1" thickBot="1"/>
    <row r="74408" ht="18.75" customHeight="1" thickBot="1"/>
    <row r="74410" ht="18.75" customHeight="1" thickBot="1"/>
    <row r="74412" ht="18.75" customHeight="1" thickBot="1"/>
    <row r="74414" ht="18.75" customHeight="1" thickBot="1"/>
    <row r="74416" ht="18.75" customHeight="1" thickBot="1"/>
    <row r="74418" ht="18.75" customHeight="1" thickBot="1"/>
    <row r="74420" ht="18.75" customHeight="1" thickBot="1"/>
    <row r="74422" ht="18.75" customHeight="1" thickBot="1"/>
    <row r="74424" ht="18.75" customHeight="1" thickBot="1"/>
    <row r="74426" ht="18.75" customHeight="1" thickBot="1"/>
    <row r="74428" ht="18.75" customHeight="1" thickBot="1"/>
    <row r="74430" ht="18.75" customHeight="1" thickBot="1"/>
    <row r="74432" ht="18.75" customHeight="1" thickBot="1"/>
    <row r="74434" ht="18.75" customHeight="1" thickBot="1"/>
    <row r="74436" ht="18.75" customHeight="1" thickBot="1"/>
    <row r="74438" ht="18.75" customHeight="1" thickBot="1"/>
    <row r="74440" ht="18.75" customHeight="1" thickBot="1"/>
    <row r="74442" ht="18.75" customHeight="1" thickBot="1"/>
    <row r="74444" ht="18.75" customHeight="1" thickBot="1"/>
    <row r="74446" ht="18.75" customHeight="1" thickBot="1"/>
    <row r="74448" ht="18.75" customHeight="1" thickBot="1"/>
    <row r="74450" ht="18.75" customHeight="1" thickBot="1"/>
    <row r="74452" ht="18.75" customHeight="1" thickBot="1"/>
    <row r="74454" ht="18.75" customHeight="1" thickBot="1"/>
    <row r="74456" ht="18.75" customHeight="1" thickBot="1"/>
    <row r="74458" ht="18.75" customHeight="1" thickBot="1"/>
    <row r="74460" ht="18.75" customHeight="1" thickBot="1"/>
    <row r="74462" ht="18.75" customHeight="1" thickBot="1"/>
    <row r="74464" ht="18.75" customHeight="1" thickBot="1"/>
    <row r="74466" ht="18.75" customHeight="1" thickBot="1"/>
    <row r="74468" ht="18.75" customHeight="1" thickBot="1"/>
    <row r="74470" ht="18.75" customHeight="1" thickBot="1"/>
    <row r="74472" ht="18.75" customHeight="1" thickBot="1"/>
    <row r="74474" ht="18.75" customHeight="1" thickBot="1"/>
    <row r="74476" ht="18.75" customHeight="1" thickBot="1"/>
    <row r="74478" ht="18.75" customHeight="1" thickBot="1"/>
    <row r="74480" ht="18.75" customHeight="1" thickBot="1"/>
    <row r="74482" ht="18.75" customHeight="1" thickBot="1"/>
    <row r="74484" ht="18.75" customHeight="1" thickBot="1"/>
    <row r="74486" ht="18.75" customHeight="1" thickBot="1"/>
    <row r="74488" ht="18.75" customHeight="1" thickBot="1"/>
    <row r="74490" ht="18.75" customHeight="1" thickBot="1"/>
    <row r="74492" ht="18.75" customHeight="1" thickBot="1"/>
    <row r="74494" ht="18.75" customHeight="1" thickBot="1"/>
    <row r="74496" ht="18.75" customHeight="1" thickBot="1"/>
    <row r="74498" ht="18.75" customHeight="1" thickBot="1"/>
    <row r="74500" ht="18.75" customHeight="1" thickBot="1"/>
    <row r="74502" ht="18.75" customHeight="1" thickBot="1"/>
    <row r="74504" ht="18.75" customHeight="1" thickBot="1"/>
    <row r="74506" ht="18.75" customHeight="1" thickBot="1"/>
    <row r="74508" ht="18.75" customHeight="1" thickBot="1"/>
    <row r="74510" ht="18.75" customHeight="1" thickBot="1"/>
    <row r="74512" ht="18.75" customHeight="1" thickBot="1"/>
    <row r="74514" ht="18.75" customHeight="1" thickBot="1"/>
    <row r="74516" ht="18.75" customHeight="1" thickBot="1"/>
    <row r="74518" ht="18.75" customHeight="1" thickBot="1"/>
    <row r="74520" ht="18.75" customHeight="1" thickBot="1"/>
    <row r="74522" ht="18.75" customHeight="1" thickBot="1"/>
    <row r="74524" ht="18.75" customHeight="1" thickBot="1"/>
    <row r="74526" ht="18.75" customHeight="1" thickBot="1"/>
    <row r="74528" ht="18.75" customHeight="1" thickBot="1"/>
    <row r="74530" ht="18.75" customHeight="1" thickBot="1"/>
    <row r="74532" ht="18.75" customHeight="1" thickBot="1"/>
    <row r="74534" ht="18.75" customHeight="1" thickBot="1"/>
    <row r="74536" ht="18.75" customHeight="1" thickBot="1"/>
    <row r="74538" ht="18.75" customHeight="1" thickBot="1"/>
    <row r="74540" ht="18.75" customHeight="1" thickBot="1"/>
    <row r="74542" ht="18.75" customHeight="1" thickBot="1"/>
    <row r="74544" ht="18.75" customHeight="1" thickBot="1"/>
    <row r="74546" ht="18.75" customHeight="1" thickBot="1"/>
    <row r="74548" ht="18.75" customHeight="1" thickBot="1"/>
    <row r="74550" ht="18.75" customHeight="1" thickBot="1"/>
    <row r="74552" ht="18.75" customHeight="1" thickBot="1"/>
    <row r="74554" ht="18.75" customHeight="1" thickBot="1"/>
    <row r="74556" ht="18.75" customHeight="1" thickBot="1"/>
    <row r="74558" ht="18.75" customHeight="1" thickBot="1"/>
    <row r="74560" ht="18.75" customHeight="1" thickBot="1"/>
    <row r="74562" ht="18.75" customHeight="1" thickBot="1"/>
    <row r="74564" ht="18.75" customHeight="1" thickBot="1"/>
    <row r="74566" ht="18.75" customHeight="1" thickBot="1"/>
    <row r="74568" ht="18.75" customHeight="1" thickBot="1"/>
    <row r="74570" ht="18.75" customHeight="1" thickBot="1"/>
    <row r="74572" ht="18.75" customHeight="1" thickBot="1"/>
    <row r="74574" ht="18.75" customHeight="1" thickBot="1"/>
    <row r="74576" ht="18.75" customHeight="1" thickBot="1"/>
    <row r="74578" ht="18.75" customHeight="1" thickBot="1"/>
    <row r="74580" ht="18.75" customHeight="1" thickBot="1"/>
    <row r="74582" ht="18.75" customHeight="1" thickBot="1"/>
    <row r="74584" ht="18.75" customHeight="1" thickBot="1"/>
    <row r="74586" ht="18.75" customHeight="1" thickBot="1"/>
    <row r="74588" ht="18.75" customHeight="1" thickBot="1"/>
    <row r="74590" ht="18.75" customHeight="1" thickBot="1"/>
    <row r="74592" ht="18.75" customHeight="1" thickBot="1"/>
    <row r="74594" ht="18.75" customHeight="1" thickBot="1"/>
    <row r="74596" ht="18.75" customHeight="1" thickBot="1"/>
    <row r="74598" ht="18.75" customHeight="1" thickBot="1"/>
    <row r="74600" ht="18.75" customHeight="1" thickBot="1"/>
    <row r="74602" ht="18.75" customHeight="1" thickBot="1"/>
    <row r="74604" ht="18.75" customHeight="1" thickBot="1"/>
    <row r="74606" ht="18.75" customHeight="1" thickBot="1"/>
    <row r="74608" ht="18.75" customHeight="1" thickBot="1"/>
    <row r="74610" ht="18.75" customHeight="1" thickBot="1"/>
    <row r="74612" ht="18.75" customHeight="1" thickBot="1"/>
    <row r="74614" ht="18.75" customHeight="1" thickBot="1"/>
    <row r="74616" ht="18.75" customHeight="1" thickBot="1"/>
    <row r="74618" ht="18.75" customHeight="1" thickBot="1"/>
    <row r="74620" ht="18.75" customHeight="1" thickBot="1"/>
    <row r="74622" ht="18.75" customHeight="1" thickBot="1"/>
    <row r="74624" ht="18.75" customHeight="1" thickBot="1"/>
    <row r="74626" ht="18.75" customHeight="1" thickBot="1"/>
    <row r="74628" ht="18.75" customHeight="1" thickBot="1"/>
    <row r="74630" ht="18.75" customHeight="1" thickBot="1"/>
    <row r="74632" ht="18.75" customHeight="1" thickBot="1"/>
    <row r="74634" ht="18.75" customHeight="1" thickBot="1"/>
    <row r="74636" ht="18.75" customHeight="1" thickBot="1"/>
    <row r="74638" ht="18.75" customHeight="1" thickBot="1"/>
    <row r="74640" ht="18.75" customHeight="1" thickBot="1"/>
    <row r="74642" ht="18.75" customHeight="1" thickBot="1"/>
    <row r="74644" ht="18.75" customHeight="1" thickBot="1"/>
    <row r="74646" ht="18.75" customHeight="1" thickBot="1"/>
    <row r="74648" ht="18.75" customHeight="1" thickBot="1"/>
    <row r="74650" ht="18.75" customHeight="1" thickBot="1"/>
    <row r="74652" ht="18.75" customHeight="1" thickBot="1"/>
    <row r="74654" ht="18.75" customHeight="1" thickBot="1"/>
    <row r="74656" ht="18.75" customHeight="1" thickBot="1"/>
    <row r="74658" ht="18.75" customHeight="1" thickBot="1"/>
    <row r="74660" ht="18.75" customHeight="1" thickBot="1"/>
    <row r="74662" ht="18.75" customHeight="1" thickBot="1"/>
    <row r="74664" ht="18.75" customHeight="1" thickBot="1"/>
    <row r="74666" ht="18.75" customHeight="1" thickBot="1"/>
    <row r="74668" ht="18.75" customHeight="1" thickBot="1"/>
    <row r="74670" ht="18.75" customHeight="1" thickBot="1"/>
    <row r="74672" ht="18.75" customHeight="1" thickBot="1"/>
    <row r="74674" ht="18.75" customHeight="1" thickBot="1"/>
    <row r="74676" ht="18.75" customHeight="1" thickBot="1"/>
    <row r="74678" ht="18.75" customHeight="1" thickBot="1"/>
    <row r="74680" ht="18.75" customHeight="1" thickBot="1"/>
    <row r="74682" ht="18.75" customHeight="1" thickBot="1"/>
    <row r="74684" ht="18.75" customHeight="1" thickBot="1"/>
    <row r="74686" ht="18.75" customHeight="1" thickBot="1"/>
    <row r="74688" ht="18.75" customHeight="1" thickBot="1"/>
    <row r="74690" ht="18.75" customHeight="1" thickBot="1"/>
    <row r="74692" ht="18.75" customHeight="1" thickBot="1"/>
    <row r="74694" ht="18.75" customHeight="1" thickBot="1"/>
    <row r="74696" ht="18.75" customHeight="1" thickBot="1"/>
    <row r="74698" ht="18.75" customHeight="1" thickBot="1"/>
    <row r="74700" ht="18.75" customHeight="1" thickBot="1"/>
    <row r="74702" ht="18.75" customHeight="1" thickBot="1"/>
    <row r="74704" ht="18.75" customHeight="1" thickBot="1"/>
    <row r="74706" ht="18.75" customHeight="1" thickBot="1"/>
    <row r="74708" ht="18.75" customHeight="1" thickBot="1"/>
    <row r="74710" ht="18.75" customHeight="1" thickBot="1"/>
    <row r="74712" ht="18.75" customHeight="1" thickBot="1"/>
    <row r="74714" ht="18.75" customHeight="1" thickBot="1"/>
    <row r="74716" ht="18.75" customHeight="1" thickBot="1"/>
    <row r="74718" ht="18.75" customHeight="1" thickBot="1"/>
    <row r="74720" ht="18.75" customHeight="1" thickBot="1"/>
    <row r="74722" ht="18.75" customHeight="1" thickBot="1"/>
    <row r="74724" ht="18.75" customHeight="1" thickBot="1"/>
    <row r="74726" ht="18.75" customHeight="1" thickBot="1"/>
    <row r="74728" ht="18.75" customHeight="1" thickBot="1"/>
    <row r="74730" ht="18.75" customHeight="1" thickBot="1"/>
    <row r="74732" ht="18.75" customHeight="1" thickBot="1"/>
    <row r="74734" ht="18.75" customHeight="1" thickBot="1"/>
    <row r="74736" ht="18.75" customHeight="1" thickBot="1"/>
    <row r="74738" ht="18.75" customHeight="1" thickBot="1"/>
    <row r="74740" ht="18.75" customHeight="1" thickBot="1"/>
    <row r="74742" ht="18.75" customHeight="1" thickBot="1"/>
    <row r="74744" ht="18.75" customHeight="1" thickBot="1"/>
    <row r="74746" ht="18.75" customHeight="1" thickBot="1"/>
    <row r="74748" ht="18.75" customHeight="1" thickBot="1"/>
    <row r="74750" ht="18.75" customHeight="1" thickBot="1"/>
    <row r="74752" ht="18.75" customHeight="1" thickBot="1"/>
    <row r="74754" ht="18.75" customHeight="1" thickBot="1"/>
    <row r="74756" ht="18.75" customHeight="1" thickBot="1"/>
    <row r="74758" ht="18.75" customHeight="1" thickBot="1"/>
    <row r="74760" ht="18.75" customHeight="1" thickBot="1"/>
    <row r="74762" ht="18.75" customHeight="1" thickBot="1"/>
    <row r="74764" ht="18.75" customHeight="1" thickBot="1"/>
    <row r="74766" ht="18.75" customHeight="1" thickBot="1"/>
    <row r="74768" ht="18.75" customHeight="1" thickBot="1"/>
    <row r="74770" ht="18.75" customHeight="1" thickBot="1"/>
    <row r="74772" ht="18.75" customHeight="1" thickBot="1"/>
    <row r="74774" ht="18.75" customHeight="1" thickBot="1"/>
    <row r="74776" ht="18.75" customHeight="1" thickBot="1"/>
    <row r="74778" ht="18.75" customHeight="1" thickBot="1"/>
    <row r="74780" ht="18.75" customHeight="1" thickBot="1"/>
    <row r="74782" ht="18.75" customHeight="1" thickBot="1"/>
    <row r="74784" ht="18.75" customHeight="1" thickBot="1"/>
    <row r="74786" ht="18.75" customHeight="1" thickBot="1"/>
    <row r="74788" ht="18.75" customHeight="1" thickBot="1"/>
    <row r="74790" ht="18.75" customHeight="1" thickBot="1"/>
    <row r="74792" ht="18.75" customHeight="1" thickBot="1"/>
    <row r="74794" ht="18.75" customHeight="1" thickBot="1"/>
    <row r="74796" ht="18.75" customHeight="1" thickBot="1"/>
    <row r="74798" ht="18.75" customHeight="1" thickBot="1"/>
    <row r="74800" ht="18.75" customHeight="1" thickBot="1"/>
    <row r="74802" ht="18.75" customHeight="1" thickBot="1"/>
    <row r="74804" ht="18.75" customHeight="1" thickBot="1"/>
    <row r="74806" ht="18.75" customHeight="1" thickBot="1"/>
    <row r="74808" ht="18.75" customHeight="1" thickBot="1"/>
    <row r="74810" ht="18.75" customHeight="1" thickBot="1"/>
    <row r="74812" ht="18.75" customHeight="1" thickBot="1"/>
    <row r="74814" ht="18.75" customHeight="1" thickBot="1"/>
    <row r="74816" ht="18.75" customHeight="1" thickBot="1"/>
    <row r="74818" ht="18.75" customHeight="1" thickBot="1"/>
    <row r="74820" ht="18.75" customHeight="1" thickBot="1"/>
    <row r="74822" ht="18.75" customHeight="1" thickBot="1"/>
    <row r="74824" ht="18.75" customHeight="1" thickBot="1"/>
    <row r="74826" ht="18.75" customHeight="1" thickBot="1"/>
    <row r="74828" ht="18.75" customHeight="1" thickBot="1"/>
    <row r="74830" ht="18.75" customHeight="1" thickBot="1"/>
    <row r="74832" ht="18.75" customHeight="1" thickBot="1"/>
    <row r="74834" ht="18.75" customHeight="1" thickBot="1"/>
    <row r="74836" ht="18.75" customHeight="1" thickBot="1"/>
    <row r="74838" ht="18.75" customHeight="1" thickBot="1"/>
    <row r="74840" ht="18.75" customHeight="1" thickBot="1"/>
    <row r="74842" ht="18.75" customHeight="1" thickBot="1"/>
    <row r="74844" ht="18.75" customHeight="1" thickBot="1"/>
    <row r="74846" ht="18.75" customHeight="1" thickBot="1"/>
    <row r="74848" ht="18.75" customHeight="1" thickBot="1"/>
    <row r="74850" ht="18.75" customHeight="1" thickBot="1"/>
    <row r="74852" ht="18.75" customHeight="1" thickBot="1"/>
    <row r="74854" ht="18.75" customHeight="1" thickBot="1"/>
    <row r="74856" ht="18.75" customHeight="1" thickBot="1"/>
    <row r="74858" ht="18.75" customHeight="1" thickBot="1"/>
    <row r="74860" ht="18.75" customHeight="1" thickBot="1"/>
    <row r="74862" ht="18.75" customHeight="1" thickBot="1"/>
    <row r="74864" ht="18.75" customHeight="1" thickBot="1"/>
    <row r="74866" ht="18.75" customHeight="1" thickBot="1"/>
    <row r="74868" ht="18.75" customHeight="1" thickBot="1"/>
    <row r="74870" ht="18.75" customHeight="1" thickBot="1"/>
    <row r="74872" ht="18.75" customHeight="1" thickBot="1"/>
    <row r="74874" ht="18.75" customHeight="1" thickBot="1"/>
    <row r="74876" ht="18.75" customHeight="1" thickBot="1"/>
    <row r="74878" ht="18.75" customHeight="1" thickBot="1"/>
    <row r="74880" ht="18.75" customHeight="1" thickBot="1"/>
    <row r="74882" ht="18.75" customHeight="1" thickBot="1"/>
    <row r="74884" ht="18.75" customHeight="1" thickBot="1"/>
    <row r="74886" ht="18.75" customHeight="1" thickBot="1"/>
    <row r="74888" ht="18.75" customHeight="1" thickBot="1"/>
    <row r="74890" ht="18.75" customHeight="1" thickBot="1"/>
    <row r="74892" ht="18.75" customHeight="1" thickBot="1"/>
    <row r="74894" ht="18.75" customHeight="1" thickBot="1"/>
    <row r="74896" ht="18.75" customHeight="1" thickBot="1"/>
    <row r="74898" ht="18.75" customHeight="1" thickBot="1"/>
    <row r="74900" ht="18.75" customHeight="1" thickBot="1"/>
    <row r="74902" ht="18.75" customHeight="1" thickBot="1"/>
    <row r="74904" ht="18.75" customHeight="1" thickBot="1"/>
    <row r="74906" ht="18.75" customHeight="1" thickBot="1"/>
    <row r="74908" ht="18.75" customHeight="1" thickBot="1"/>
    <row r="74910" ht="18.75" customHeight="1" thickBot="1"/>
    <row r="74912" ht="18.75" customHeight="1" thickBot="1"/>
    <row r="74914" ht="18.75" customHeight="1" thickBot="1"/>
    <row r="74916" ht="18.75" customHeight="1" thickBot="1"/>
    <row r="74918" ht="18.75" customHeight="1" thickBot="1"/>
    <row r="74920" ht="18.75" customHeight="1" thickBot="1"/>
    <row r="74922" ht="18.75" customHeight="1" thickBot="1"/>
    <row r="74924" ht="18.75" customHeight="1" thickBot="1"/>
    <row r="74926" ht="18.75" customHeight="1" thickBot="1"/>
    <row r="74928" ht="18.75" customHeight="1" thickBot="1"/>
    <row r="74930" ht="18.75" customHeight="1" thickBot="1"/>
    <row r="74932" ht="18.75" customHeight="1" thickBot="1"/>
    <row r="74934" ht="18.75" customHeight="1" thickBot="1"/>
    <row r="74936" ht="18.75" customHeight="1" thickBot="1"/>
    <row r="74938" ht="18.75" customHeight="1" thickBot="1"/>
    <row r="74940" ht="18.75" customHeight="1" thickBot="1"/>
    <row r="74942" ht="18.75" customHeight="1" thickBot="1"/>
    <row r="74944" ht="18.75" customHeight="1" thickBot="1"/>
    <row r="74946" ht="18.75" customHeight="1" thickBot="1"/>
    <row r="74948" ht="18.75" customHeight="1" thickBot="1"/>
    <row r="74950" ht="18.75" customHeight="1" thickBot="1"/>
    <row r="74952" ht="18.75" customHeight="1" thickBot="1"/>
    <row r="74954" ht="18.75" customHeight="1" thickBot="1"/>
    <row r="74956" ht="18.75" customHeight="1" thickBot="1"/>
    <row r="74958" ht="18.75" customHeight="1" thickBot="1"/>
    <row r="74960" ht="18.75" customHeight="1" thickBot="1"/>
    <row r="74962" ht="18.75" customHeight="1" thickBot="1"/>
    <row r="74964" ht="18.75" customHeight="1" thickBot="1"/>
    <row r="74966" ht="18.75" customHeight="1" thickBot="1"/>
    <row r="74968" ht="18.75" customHeight="1" thickBot="1"/>
    <row r="74970" ht="18.75" customHeight="1" thickBot="1"/>
    <row r="74972" ht="18.75" customHeight="1" thickBot="1"/>
    <row r="74974" ht="18.75" customHeight="1" thickBot="1"/>
    <row r="74976" ht="18.75" customHeight="1" thickBot="1"/>
    <row r="74978" ht="18.75" customHeight="1" thickBot="1"/>
    <row r="74980" ht="18.75" customHeight="1" thickBot="1"/>
    <row r="74982" ht="18.75" customHeight="1" thickBot="1"/>
    <row r="74984" ht="18.75" customHeight="1" thickBot="1"/>
    <row r="74986" ht="18.75" customHeight="1" thickBot="1"/>
    <row r="74988" ht="18.75" customHeight="1" thickBot="1"/>
    <row r="74990" ht="18.75" customHeight="1" thickBot="1"/>
    <row r="74992" ht="18.75" customHeight="1" thickBot="1"/>
    <row r="74994" ht="18.75" customHeight="1" thickBot="1"/>
    <row r="74996" ht="18.75" customHeight="1" thickBot="1"/>
    <row r="74998" ht="18.75" customHeight="1" thickBot="1"/>
    <row r="75000" ht="18.75" customHeight="1" thickBot="1"/>
    <row r="75002" ht="18.75" customHeight="1" thickBot="1"/>
    <row r="75004" ht="18.75" customHeight="1" thickBot="1"/>
    <row r="75006" ht="18.75" customHeight="1" thickBot="1"/>
    <row r="75008" ht="18.75" customHeight="1" thickBot="1"/>
    <row r="75010" ht="18.75" customHeight="1" thickBot="1"/>
    <row r="75012" ht="18.75" customHeight="1" thickBot="1"/>
    <row r="75014" ht="18.75" customHeight="1" thickBot="1"/>
    <row r="75016" ht="18.75" customHeight="1" thickBot="1"/>
    <row r="75018" ht="18.75" customHeight="1" thickBot="1"/>
    <row r="75020" ht="18.75" customHeight="1" thickBot="1"/>
    <row r="75022" ht="18.75" customHeight="1" thickBot="1"/>
    <row r="75024" ht="18.75" customHeight="1" thickBot="1"/>
    <row r="75026" ht="18.75" customHeight="1" thickBot="1"/>
    <row r="75028" ht="18.75" customHeight="1" thickBot="1"/>
    <row r="75030" ht="18.75" customHeight="1" thickBot="1"/>
    <row r="75032" ht="18.75" customHeight="1" thickBot="1"/>
    <row r="75034" ht="18.75" customHeight="1" thickBot="1"/>
    <row r="75036" ht="18.75" customHeight="1" thickBot="1"/>
    <row r="75038" ht="18.75" customHeight="1" thickBot="1"/>
    <row r="75040" ht="18.75" customHeight="1" thickBot="1"/>
    <row r="75042" ht="18.75" customHeight="1" thickBot="1"/>
    <row r="75044" ht="18.75" customHeight="1" thickBot="1"/>
    <row r="75046" ht="18.75" customHeight="1" thickBot="1"/>
    <row r="75048" ht="18.75" customHeight="1" thickBot="1"/>
    <row r="75050" ht="18.75" customHeight="1" thickBot="1"/>
    <row r="75052" ht="18.75" customHeight="1" thickBot="1"/>
    <row r="75054" ht="18.75" customHeight="1" thickBot="1"/>
    <row r="75056" ht="18.75" customHeight="1" thickBot="1"/>
    <row r="75058" ht="18.75" customHeight="1" thickBot="1"/>
    <row r="75060" ht="18.75" customHeight="1" thickBot="1"/>
    <row r="75062" ht="18.75" customHeight="1" thickBot="1"/>
    <row r="75064" ht="18.75" customHeight="1" thickBot="1"/>
    <row r="75066" ht="18.75" customHeight="1" thickBot="1"/>
    <row r="75068" ht="18.75" customHeight="1" thickBot="1"/>
    <row r="75070" ht="18.75" customHeight="1" thickBot="1"/>
    <row r="75072" ht="18.75" customHeight="1" thickBot="1"/>
    <row r="75074" ht="18.75" customHeight="1" thickBot="1"/>
    <row r="75076" ht="18.75" customHeight="1" thickBot="1"/>
    <row r="75078" ht="18.75" customHeight="1" thickBot="1"/>
    <row r="75080" ht="18.75" customHeight="1" thickBot="1"/>
    <row r="75082" ht="18.75" customHeight="1" thickBot="1"/>
    <row r="75084" ht="18.75" customHeight="1" thickBot="1"/>
    <row r="75086" ht="18.75" customHeight="1" thickBot="1"/>
    <row r="75088" ht="18.75" customHeight="1" thickBot="1"/>
    <row r="75090" ht="18.75" customHeight="1" thickBot="1"/>
    <row r="75092" ht="18.75" customHeight="1" thickBot="1"/>
    <row r="75094" ht="18.75" customHeight="1" thickBot="1"/>
    <row r="75096" ht="18.75" customHeight="1" thickBot="1"/>
    <row r="75098" ht="18.75" customHeight="1" thickBot="1"/>
    <row r="75100" ht="18.75" customHeight="1" thickBot="1"/>
    <row r="75102" ht="18.75" customHeight="1" thickBot="1"/>
    <row r="75104" ht="18.75" customHeight="1" thickBot="1"/>
    <row r="75106" ht="18.75" customHeight="1" thickBot="1"/>
    <row r="75108" ht="18.75" customHeight="1" thickBot="1"/>
    <row r="75110" ht="18.75" customHeight="1" thickBot="1"/>
    <row r="75112" ht="18.75" customHeight="1" thickBot="1"/>
    <row r="75114" ht="18.75" customHeight="1" thickBot="1"/>
    <row r="75116" ht="18.75" customHeight="1" thickBot="1"/>
    <row r="75118" ht="18.75" customHeight="1" thickBot="1"/>
    <row r="75120" ht="18.75" customHeight="1" thickBot="1"/>
    <row r="75122" ht="18.75" customHeight="1" thickBot="1"/>
    <row r="75124" ht="18.75" customHeight="1" thickBot="1"/>
    <row r="75126" ht="18.75" customHeight="1" thickBot="1"/>
    <row r="75128" ht="18.75" customHeight="1" thickBot="1"/>
    <row r="75130" ht="18.75" customHeight="1" thickBot="1"/>
    <row r="75132" ht="18.75" customHeight="1" thickBot="1"/>
    <row r="75134" ht="18.75" customHeight="1" thickBot="1"/>
    <row r="75136" ht="18.75" customHeight="1" thickBot="1"/>
    <row r="75138" ht="18.75" customHeight="1" thickBot="1"/>
    <row r="75140" ht="18.75" customHeight="1" thickBot="1"/>
    <row r="75142" ht="18.75" customHeight="1" thickBot="1"/>
    <row r="75144" ht="18.75" customHeight="1" thickBot="1"/>
    <row r="75146" ht="18.75" customHeight="1" thickBot="1"/>
    <row r="75148" ht="18.75" customHeight="1" thickBot="1"/>
    <row r="75150" ht="18.75" customHeight="1" thickBot="1"/>
    <row r="75152" ht="18.75" customHeight="1" thickBot="1"/>
    <row r="75154" ht="18.75" customHeight="1" thickBot="1"/>
    <row r="75156" ht="18.75" customHeight="1" thickBot="1"/>
    <row r="75158" ht="18.75" customHeight="1" thickBot="1"/>
    <row r="75160" ht="18.75" customHeight="1" thickBot="1"/>
    <row r="75162" ht="18.75" customHeight="1" thickBot="1"/>
    <row r="75164" ht="18.75" customHeight="1" thickBot="1"/>
    <row r="75166" ht="18.75" customHeight="1" thickBot="1"/>
    <row r="75168" ht="18.75" customHeight="1" thickBot="1"/>
    <row r="75170" ht="18.75" customHeight="1" thickBot="1"/>
    <row r="75172" ht="18.75" customHeight="1" thickBot="1"/>
    <row r="75174" ht="18.75" customHeight="1" thickBot="1"/>
    <row r="75176" ht="18.75" customHeight="1" thickBot="1"/>
    <row r="75178" ht="18.75" customHeight="1" thickBot="1"/>
    <row r="75180" ht="18.75" customHeight="1" thickBot="1"/>
    <row r="75182" ht="18.75" customHeight="1" thickBot="1"/>
    <row r="75184" ht="18.75" customHeight="1" thickBot="1"/>
    <row r="75186" ht="18.75" customHeight="1" thickBot="1"/>
    <row r="75188" ht="18.75" customHeight="1" thickBot="1"/>
    <row r="75190" ht="18.75" customHeight="1" thickBot="1"/>
    <row r="75192" ht="18.75" customHeight="1" thickBot="1"/>
    <row r="75194" ht="18.75" customHeight="1" thickBot="1"/>
    <row r="75196" ht="18.75" customHeight="1" thickBot="1"/>
    <row r="75198" ht="18.75" customHeight="1" thickBot="1"/>
    <row r="75200" ht="18.75" customHeight="1" thickBot="1"/>
    <row r="75202" ht="18.75" customHeight="1" thickBot="1"/>
    <row r="75204" ht="18.75" customHeight="1" thickBot="1"/>
    <row r="75206" ht="18.75" customHeight="1" thickBot="1"/>
    <row r="75208" ht="18.75" customHeight="1" thickBot="1"/>
    <row r="75210" ht="18.75" customHeight="1" thickBot="1"/>
    <row r="75212" ht="18.75" customHeight="1" thickBot="1"/>
    <row r="75214" ht="18.75" customHeight="1" thickBot="1"/>
    <row r="75216" ht="18.75" customHeight="1" thickBot="1"/>
    <row r="75218" ht="18.75" customHeight="1" thickBot="1"/>
    <row r="75220" ht="18.75" customHeight="1" thickBot="1"/>
    <row r="75222" ht="18.75" customHeight="1" thickBot="1"/>
    <row r="75224" ht="18.75" customHeight="1" thickBot="1"/>
    <row r="75226" ht="18.75" customHeight="1" thickBot="1"/>
    <row r="75228" ht="18.75" customHeight="1" thickBot="1"/>
    <row r="75230" ht="18.75" customHeight="1" thickBot="1"/>
    <row r="75232" ht="18.75" customHeight="1" thickBot="1"/>
    <row r="75234" ht="18.75" customHeight="1" thickBot="1"/>
    <row r="75236" ht="18.75" customHeight="1" thickBot="1"/>
    <row r="75238" ht="18.75" customHeight="1" thickBot="1"/>
    <row r="75240" ht="18.75" customHeight="1" thickBot="1"/>
    <row r="75242" ht="18.75" customHeight="1" thickBot="1"/>
    <row r="75244" ht="18.75" customHeight="1" thickBot="1"/>
    <row r="75246" ht="18.75" customHeight="1" thickBot="1"/>
    <row r="75248" ht="18.75" customHeight="1" thickBot="1"/>
    <row r="75250" ht="18.75" customHeight="1" thickBot="1"/>
    <row r="75252" ht="18.75" customHeight="1" thickBot="1"/>
    <row r="75254" ht="18.75" customHeight="1" thickBot="1"/>
    <row r="75256" ht="18.75" customHeight="1" thickBot="1"/>
    <row r="75258" ht="18.75" customHeight="1" thickBot="1"/>
    <row r="75260" ht="18.75" customHeight="1" thickBot="1"/>
    <row r="75262" ht="18.75" customHeight="1" thickBot="1"/>
    <row r="75264" ht="18.75" customHeight="1" thickBot="1"/>
    <row r="75266" ht="18.75" customHeight="1" thickBot="1"/>
    <row r="75268" ht="18.75" customHeight="1" thickBot="1"/>
    <row r="75270" ht="18.75" customHeight="1" thickBot="1"/>
    <row r="75272" ht="18.75" customHeight="1" thickBot="1"/>
    <row r="75274" ht="18.75" customHeight="1" thickBot="1"/>
    <row r="75276" ht="18.75" customHeight="1" thickBot="1"/>
    <row r="75278" ht="18.75" customHeight="1" thickBot="1"/>
    <row r="75280" ht="18.75" customHeight="1" thickBot="1"/>
    <row r="75282" ht="18.75" customHeight="1" thickBot="1"/>
    <row r="75284" ht="18.75" customHeight="1" thickBot="1"/>
    <row r="75286" ht="18.75" customHeight="1" thickBot="1"/>
    <row r="75288" ht="18.75" customHeight="1" thickBot="1"/>
    <row r="75290" ht="18.75" customHeight="1" thickBot="1"/>
    <row r="75292" ht="18.75" customHeight="1" thickBot="1"/>
    <row r="75294" ht="18.75" customHeight="1" thickBot="1"/>
    <row r="75296" ht="18.75" customHeight="1" thickBot="1"/>
    <row r="75298" ht="18.75" customHeight="1" thickBot="1"/>
    <row r="75300" ht="18.75" customHeight="1" thickBot="1"/>
    <row r="75302" ht="18.75" customHeight="1" thickBot="1"/>
    <row r="75304" ht="18.75" customHeight="1" thickBot="1"/>
    <row r="75306" ht="18.75" customHeight="1" thickBot="1"/>
    <row r="75308" ht="18.75" customHeight="1" thickBot="1"/>
    <row r="75310" ht="18.75" customHeight="1" thickBot="1"/>
    <row r="75312" ht="18.75" customHeight="1" thickBot="1"/>
    <row r="75314" ht="18.75" customHeight="1" thickBot="1"/>
    <row r="75316" ht="18.75" customHeight="1" thickBot="1"/>
    <row r="75318" ht="18.75" customHeight="1" thickBot="1"/>
    <row r="75320" ht="18.75" customHeight="1" thickBot="1"/>
    <row r="75322" ht="18.75" customHeight="1" thickBot="1"/>
    <row r="75324" ht="18.75" customHeight="1" thickBot="1"/>
    <row r="75326" ht="18.75" customHeight="1" thickBot="1"/>
    <row r="75328" ht="18.75" customHeight="1" thickBot="1"/>
    <row r="75330" ht="18.75" customHeight="1" thickBot="1"/>
    <row r="75332" ht="18.75" customHeight="1" thickBot="1"/>
    <row r="75334" ht="18.75" customHeight="1" thickBot="1"/>
    <row r="75336" ht="18.75" customHeight="1" thickBot="1"/>
    <row r="75338" ht="18.75" customHeight="1" thickBot="1"/>
    <row r="75340" ht="18.75" customHeight="1" thickBot="1"/>
    <row r="75342" ht="18.75" customHeight="1" thickBot="1"/>
    <row r="75344" ht="18.75" customHeight="1" thickBot="1"/>
    <row r="75346" ht="18.75" customHeight="1" thickBot="1"/>
    <row r="75348" ht="18.75" customHeight="1" thickBot="1"/>
    <row r="75350" ht="18.75" customHeight="1" thickBot="1"/>
    <row r="75352" ht="18.75" customHeight="1" thickBot="1"/>
    <row r="75354" ht="18.75" customHeight="1" thickBot="1"/>
    <row r="75356" ht="18.75" customHeight="1" thickBot="1"/>
    <row r="75358" ht="18.75" customHeight="1" thickBot="1"/>
    <row r="75360" ht="18.75" customHeight="1" thickBot="1"/>
    <row r="75362" ht="18.75" customHeight="1" thickBot="1"/>
    <row r="75364" ht="18.75" customHeight="1" thickBot="1"/>
    <row r="75366" ht="18.75" customHeight="1" thickBot="1"/>
    <row r="75368" ht="18.75" customHeight="1" thickBot="1"/>
    <row r="75370" ht="18.75" customHeight="1" thickBot="1"/>
    <row r="75372" ht="18.75" customHeight="1" thickBot="1"/>
    <row r="75374" ht="18.75" customHeight="1" thickBot="1"/>
    <row r="75376" ht="18.75" customHeight="1" thickBot="1"/>
    <row r="75378" ht="18.75" customHeight="1" thickBot="1"/>
    <row r="75380" ht="18.75" customHeight="1" thickBot="1"/>
    <row r="75382" ht="18.75" customHeight="1" thickBot="1"/>
    <row r="75384" ht="18.75" customHeight="1" thickBot="1"/>
    <row r="75386" ht="18.75" customHeight="1" thickBot="1"/>
    <row r="75388" ht="18.75" customHeight="1" thickBot="1"/>
    <row r="75390" ht="18.75" customHeight="1" thickBot="1"/>
    <row r="75392" ht="18.75" customHeight="1" thickBot="1"/>
    <row r="75394" ht="18.75" customHeight="1" thickBot="1"/>
    <row r="75396" ht="18.75" customHeight="1" thickBot="1"/>
    <row r="75398" ht="18.75" customHeight="1" thickBot="1"/>
    <row r="75400" ht="18.75" customHeight="1" thickBot="1"/>
    <row r="75402" ht="18.75" customHeight="1" thickBot="1"/>
    <row r="75404" ht="18.75" customHeight="1" thickBot="1"/>
    <row r="75406" ht="18.75" customHeight="1" thickBot="1"/>
    <row r="75408" ht="18.75" customHeight="1" thickBot="1"/>
    <row r="75410" ht="18.75" customHeight="1" thickBot="1"/>
    <row r="75412" ht="18.75" customHeight="1" thickBot="1"/>
    <row r="75414" ht="18.75" customHeight="1" thickBot="1"/>
    <row r="75416" ht="18.75" customHeight="1" thickBot="1"/>
    <row r="75418" ht="18.75" customHeight="1" thickBot="1"/>
    <row r="75420" ht="18.75" customHeight="1" thickBot="1"/>
    <row r="75422" ht="18.75" customHeight="1" thickBot="1"/>
    <row r="75424" ht="18.75" customHeight="1" thickBot="1"/>
    <row r="75426" ht="18.75" customHeight="1" thickBot="1"/>
    <row r="75428" ht="18.75" customHeight="1" thickBot="1"/>
    <row r="75430" ht="18.75" customHeight="1" thickBot="1"/>
    <row r="75432" ht="18.75" customHeight="1" thickBot="1"/>
    <row r="75434" ht="18.75" customHeight="1" thickBot="1"/>
    <row r="75436" ht="18.75" customHeight="1" thickBot="1"/>
    <row r="75438" ht="18.75" customHeight="1" thickBot="1"/>
    <row r="75440" ht="18.75" customHeight="1" thickBot="1"/>
    <row r="75442" ht="18.75" customHeight="1" thickBot="1"/>
    <row r="75444" ht="18.75" customHeight="1" thickBot="1"/>
    <row r="75446" ht="18.75" customHeight="1" thickBot="1"/>
    <row r="75448" ht="18.75" customHeight="1" thickBot="1"/>
    <row r="75450" ht="18.75" customHeight="1" thickBot="1"/>
    <row r="75452" ht="18.75" customHeight="1" thickBot="1"/>
    <row r="75454" ht="18.75" customHeight="1" thickBot="1"/>
    <row r="75456" ht="18.75" customHeight="1" thickBot="1"/>
    <row r="75458" ht="18.75" customHeight="1" thickBot="1"/>
    <row r="75460" ht="18.75" customHeight="1" thickBot="1"/>
    <row r="75462" ht="18.75" customHeight="1" thickBot="1"/>
    <row r="75464" ht="18.75" customHeight="1" thickBot="1"/>
    <row r="75466" ht="18.75" customHeight="1" thickBot="1"/>
    <row r="75468" ht="18.75" customHeight="1" thickBot="1"/>
    <row r="75470" ht="18.75" customHeight="1" thickBot="1"/>
    <row r="75472" ht="18.75" customHeight="1" thickBot="1"/>
    <row r="75474" ht="18.75" customHeight="1" thickBot="1"/>
    <row r="75476" ht="18.75" customHeight="1" thickBot="1"/>
    <row r="75478" ht="18.75" customHeight="1" thickBot="1"/>
    <row r="75480" ht="18.75" customHeight="1" thickBot="1"/>
    <row r="75482" ht="18.75" customHeight="1" thickBot="1"/>
    <row r="75484" ht="18.75" customHeight="1" thickBot="1"/>
    <row r="75486" ht="18.75" customHeight="1" thickBot="1"/>
    <row r="75488" ht="18.75" customHeight="1" thickBot="1"/>
    <row r="75490" ht="18.75" customHeight="1" thickBot="1"/>
    <row r="75492" ht="18.75" customHeight="1" thickBot="1"/>
    <row r="75494" ht="18.75" customHeight="1" thickBot="1"/>
    <row r="75496" ht="18.75" customHeight="1" thickBot="1"/>
    <row r="75498" ht="18.75" customHeight="1" thickBot="1"/>
    <row r="75500" ht="18.75" customHeight="1" thickBot="1"/>
    <row r="75502" ht="18.75" customHeight="1" thickBot="1"/>
    <row r="75504" ht="18.75" customHeight="1" thickBot="1"/>
    <row r="75506" ht="18.75" customHeight="1" thickBot="1"/>
    <row r="75508" ht="18.75" customHeight="1" thickBot="1"/>
    <row r="75510" ht="18.75" customHeight="1" thickBot="1"/>
    <row r="75512" ht="18.75" customHeight="1" thickBot="1"/>
    <row r="75514" ht="18.75" customHeight="1" thickBot="1"/>
    <row r="75516" ht="18.75" customHeight="1" thickBot="1"/>
    <row r="75518" ht="18.75" customHeight="1" thickBot="1"/>
    <row r="75520" ht="18.75" customHeight="1" thickBot="1"/>
    <row r="75522" ht="18.75" customHeight="1" thickBot="1"/>
    <row r="75524" ht="18.75" customHeight="1" thickBot="1"/>
    <row r="75526" ht="18.75" customHeight="1" thickBot="1"/>
    <row r="75528" ht="18.75" customHeight="1" thickBot="1"/>
    <row r="75530" ht="18.75" customHeight="1" thickBot="1"/>
    <row r="75532" ht="18.75" customHeight="1" thickBot="1"/>
    <row r="75534" ht="18.75" customHeight="1" thickBot="1"/>
    <row r="75536" ht="18.75" customHeight="1" thickBot="1"/>
    <row r="75538" ht="18.75" customHeight="1" thickBot="1"/>
    <row r="75540" ht="18.75" customHeight="1" thickBot="1"/>
    <row r="75542" ht="18.75" customHeight="1" thickBot="1"/>
    <row r="75544" ht="18.75" customHeight="1" thickBot="1"/>
    <row r="75546" ht="18.75" customHeight="1" thickBot="1"/>
    <row r="75548" ht="18.75" customHeight="1" thickBot="1"/>
    <row r="75550" ht="18.75" customHeight="1" thickBot="1"/>
    <row r="75552" ht="18.75" customHeight="1" thickBot="1"/>
    <row r="75554" ht="18.75" customHeight="1" thickBot="1"/>
    <row r="75556" ht="18.75" customHeight="1" thickBot="1"/>
    <row r="75558" ht="18.75" customHeight="1" thickBot="1"/>
    <row r="75560" ht="18.75" customHeight="1" thickBot="1"/>
    <row r="75562" ht="18.75" customHeight="1" thickBot="1"/>
    <row r="75564" ht="18.75" customHeight="1" thickBot="1"/>
    <row r="75566" ht="18.75" customHeight="1" thickBot="1"/>
    <row r="75568" ht="18.75" customHeight="1" thickBot="1"/>
    <row r="75570" ht="18.75" customHeight="1" thickBot="1"/>
    <row r="75572" ht="18.75" customHeight="1" thickBot="1"/>
    <row r="75574" ht="18.75" customHeight="1" thickBot="1"/>
    <row r="75576" ht="18.75" customHeight="1" thickBot="1"/>
    <row r="75578" ht="18.75" customHeight="1" thickBot="1"/>
    <row r="75580" ht="18.75" customHeight="1" thickBot="1"/>
    <row r="75582" ht="18.75" customHeight="1" thickBot="1"/>
    <row r="75584" ht="18.75" customHeight="1" thickBot="1"/>
    <row r="75586" ht="18.75" customHeight="1" thickBot="1"/>
    <row r="75588" ht="18.75" customHeight="1" thickBot="1"/>
    <row r="75590" ht="18.75" customHeight="1" thickBot="1"/>
    <row r="75592" ht="18.75" customHeight="1" thickBot="1"/>
    <row r="75594" ht="18.75" customHeight="1" thickBot="1"/>
    <row r="75596" ht="18.75" customHeight="1" thickBot="1"/>
    <row r="75598" ht="18.75" customHeight="1" thickBot="1"/>
    <row r="75600" ht="18.75" customHeight="1" thickBot="1"/>
    <row r="75602" ht="18.75" customHeight="1" thickBot="1"/>
    <row r="75604" ht="18.75" customHeight="1" thickBot="1"/>
    <row r="75606" ht="18.75" customHeight="1" thickBot="1"/>
    <row r="75608" ht="18.75" customHeight="1" thickBot="1"/>
    <row r="75610" ht="18.75" customHeight="1" thickBot="1"/>
    <row r="75612" ht="18.75" customHeight="1" thickBot="1"/>
    <row r="75614" ht="18.75" customHeight="1" thickBot="1"/>
    <row r="75616" ht="18.75" customHeight="1" thickBot="1"/>
    <row r="75618" ht="18.75" customHeight="1" thickBot="1"/>
    <row r="75620" ht="18.75" customHeight="1" thickBot="1"/>
    <row r="75622" ht="18.75" customHeight="1" thickBot="1"/>
    <row r="75624" ht="18.75" customHeight="1" thickBot="1"/>
    <row r="75626" ht="18.75" customHeight="1" thickBot="1"/>
    <row r="75628" ht="18.75" customHeight="1" thickBot="1"/>
    <row r="75630" ht="18.75" customHeight="1" thickBot="1"/>
    <row r="75632" ht="18.75" customHeight="1" thickBot="1"/>
    <row r="75634" ht="18.75" customHeight="1" thickBot="1"/>
    <row r="75636" ht="18.75" customHeight="1" thickBot="1"/>
    <row r="75638" ht="18.75" customHeight="1" thickBot="1"/>
    <row r="75640" ht="18.75" customHeight="1" thickBot="1"/>
    <row r="75642" ht="18.75" customHeight="1" thickBot="1"/>
    <row r="75644" ht="18.75" customHeight="1" thickBot="1"/>
    <row r="75646" ht="18.75" customHeight="1" thickBot="1"/>
    <row r="75648" ht="18.75" customHeight="1" thickBot="1"/>
    <row r="75650" ht="18.75" customHeight="1" thickBot="1"/>
    <row r="75652" ht="18.75" customHeight="1" thickBot="1"/>
    <row r="75654" ht="18.75" customHeight="1" thickBot="1"/>
    <row r="75656" ht="18.75" customHeight="1" thickBot="1"/>
    <row r="75658" ht="18.75" customHeight="1" thickBot="1"/>
    <row r="75660" ht="18.75" customHeight="1" thickBot="1"/>
    <row r="75662" ht="18.75" customHeight="1" thickBot="1"/>
    <row r="75664" ht="18.75" customHeight="1" thickBot="1"/>
    <row r="75666" ht="18.75" customHeight="1" thickBot="1"/>
    <row r="75668" ht="18.75" customHeight="1" thickBot="1"/>
    <row r="75670" ht="18.75" customHeight="1" thickBot="1"/>
    <row r="75672" ht="18.75" customHeight="1" thickBot="1"/>
    <row r="75674" ht="18.75" customHeight="1" thickBot="1"/>
    <row r="75676" ht="18.75" customHeight="1" thickBot="1"/>
    <row r="75678" ht="18.75" customHeight="1" thickBot="1"/>
    <row r="75680" ht="18.75" customHeight="1" thickBot="1"/>
    <row r="75682" ht="18.75" customHeight="1" thickBot="1"/>
    <row r="75684" ht="18.75" customHeight="1" thickBot="1"/>
    <row r="75686" ht="18.75" customHeight="1" thickBot="1"/>
    <row r="75688" ht="18.75" customHeight="1" thickBot="1"/>
    <row r="75690" ht="18.75" customHeight="1" thickBot="1"/>
    <row r="75692" ht="18.75" customHeight="1" thickBot="1"/>
    <row r="75694" ht="18.75" customHeight="1" thickBot="1"/>
    <row r="75696" ht="18.75" customHeight="1" thickBot="1"/>
    <row r="75698" ht="18.75" customHeight="1" thickBot="1"/>
    <row r="75700" ht="18.75" customHeight="1" thickBot="1"/>
    <row r="75702" ht="18.75" customHeight="1" thickBot="1"/>
    <row r="75704" ht="18.75" customHeight="1" thickBot="1"/>
    <row r="75706" ht="18.75" customHeight="1" thickBot="1"/>
    <row r="75708" ht="18.75" customHeight="1" thickBot="1"/>
    <row r="75710" ht="18.75" customHeight="1" thickBot="1"/>
    <row r="75712" ht="18.75" customHeight="1" thickBot="1"/>
    <row r="75714" ht="18.75" customHeight="1" thickBot="1"/>
    <row r="75716" ht="18.75" customHeight="1" thickBot="1"/>
    <row r="75718" ht="18.75" customHeight="1" thickBot="1"/>
    <row r="75720" ht="18.75" customHeight="1" thickBot="1"/>
    <row r="75722" ht="18.75" customHeight="1" thickBot="1"/>
    <row r="75724" ht="18.75" customHeight="1" thickBot="1"/>
    <row r="75726" ht="18.75" customHeight="1" thickBot="1"/>
    <row r="75728" ht="18.75" customHeight="1" thickBot="1"/>
    <row r="75730" ht="18.75" customHeight="1" thickBot="1"/>
    <row r="75732" ht="18.75" customHeight="1" thickBot="1"/>
    <row r="75734" ht="18.75" customHeight="1" thickBot="1"/>
    <row r="75736" ht="18.75" customHeight="1" thickBot="1"/>
    <row r="75738" ht="18.75" customHeight="1" thickBot="1"/>
    <row r="75740" ht="18.75" customHeight="1" thickBot="1"/>
    <row r="75742" ht="18.75" customHeight="1" thickBot="1"/>
    <row r="75744" ht="18.75" customHeight="1" thickBot="1"/>
    <row r="75746" ht="18.75" customHeight="1" thickBot="1"/>
    <row r="75748" ht="18.75" customHeight="1" thickBot="1"/>
    <row r="75750" ht="18.75" customHeight="1" thickBot="1"/>
    <row r="75752" ht="18.75" customHeight="1" thickBot="1"/>
    <row r="75754" ht="18.75" customHeight="1" thickBot="1"/>
    <row r="75756" ht="18.75" customHeight="1" thickBot="1"/>
    <row r="75758" ht="18.75" customHeight="1" thickBot="1"/>
    <row r="75760" ht="18.75" customHeight="1" thickBot="1"/>
    <row r="75762" ht="18.75" customHeight="1" thickBot="1"/>
    <row r="75764" ht="18.75" customHeight="1" thickBot="1"/>
    <row r="75766" ht="18.75" customHeight="1" thickBot="1"/>
    <row r="75768" ht="18.75" customHeight="1" thickBot="1"/>
    <row r="75770" ht="18.75" customHeight="1" thickBot="1"/>
    <row r="75772" ht="18.75" customHeight="1" thickBot="1"/>
    <row r="75774" ht="18.75" customHeight="1" thickBot="1"/>
    <row r="75776" ht="18.75" customHeight="1" thickBot="1"/>
    <row r="75778" ht="18.75" customHeight="1" thickBot="1"/>
    <row r="75780" ht="18.75" customHeight="1" thickBot="1"/>
    <row r="75782" ht="18.75" customHeight="1" thickBot="1"/>
    <row r="75784" ht="18.75" customHeight="1" thickBot="1"/>
    <row r="75786" ht="18.75" customHeight="1" thickBot="1"/>
    <row r="75788" ht="18.75" customHeight="1" thickBot="1"/>
    <row r="75790" ht="18.75" customHeight="1" thickBot="1"/>
    <row r="75792" ht="18.75" customHeight="1" thickBot="1"/>
    <row r="75794" ht="18.75" customHeight="1" thickBot="1"/>
    <row r="75796" ht="18.75" customHeight="1" thickBot="1"/>
    <row r="75798" ht="18.75" customHeight="1" thickBot="1"/>
    <row r="75800" ht="18.75" customHeight="1" thickBot="1"/>
    <row r="75802" ht="18.75" customHeight="1" thickBot="1"/>
    <row r="75804" ht="18.75" customHeight="1" thickBot="1"/>
    <row r="75806" ht="18.75" customHeight="1" thickBot="1"/>
    <row r="75808" ht="18.75" customHeight="1" thickBot="1"/>
    <row r="75810" ht="18.75" customHeight="1" thickBot="1"/>
    <row r="75812" ht="18.75" customHeight="1" thickBot="1"/>
    <row r="75814" ht="18.75" customHeight="1" thickBot="1"/>
    <row r="75816" ht="18.75" customHeight="1" thickBot="1"/>
    <row r="75818" ht="18.75" customHeight="1" thickBot="1"/>
    <row r="75820" ht="18.75" customHeight="1" thickBot="1"/>
    <row r="75822" ht="18.75" customHeight="1" thickBot="1"/>
    <row r="75824" ht="18.75" customHeight="1" thickBot="1"/>
    <row r="75826" ht="18.75" customHeight="1" thickBot="1"/>
    <row r="75828" ht="18.75" customHeight="1" thickBot="1"/>
    <row r="75830" ht="18.75" customHeight="1" thickBot="1"/>
    <row r="75832" ht="18.75" customHeight="1" thickBot="1"/>
    <row r="75834" ht="18.75" customHeight="1" thickBot="1"/>
    <row r="75836" ht="18.75" customHeight="1" thickBot="1"/>
    <row r="75838" ht="18.75" customHeight="1" thickBot="1"/>
    <row r="75840" ht="18.75" customHeight="1" thickBot="1"/>
    <row r="75842" ht="18.75" customHeight="1" thickBot="1"/>
    <row r="75844" ht="18.75" customHeight="1" thickBot="1"/>
    <row r="75846" ht="18.75" customHeight="1" thickBot="1"/>
    <row r="75848" ht="18.75" customHeight="1" thickBot="1"/>
    <row r="75850" ht="18.75" customHeight="1" thickBot="1"/>
    <row r="75852" ht="18.75" customHeight="1" thickBot="1"/>
    <row r="75854" ht="18.75" customHeight="1" thickBot="1"/>
    <row r="75856" ht="18.75" customHeight="1" thickBot="1"/>
    <row r="75858" ht="18.75" customHeight="1" thickBot="1"/>
    <row r="75860" ht="18.75" customHeight="1" thickBot="1"/>
    <row r="75862" ht="18.75" customHeight="1" thickBot="1"/>
    <row r="75864" ht="18.75" customHeight="1" thickBot="1"/>
    <row r="75866" ht="18.75" customHeight="1" thickBot="1"/>
    <row r="75868" ht="18.75" customHeight="1" thickBot="1"/>
    <row r="75870" ht="18.75" customHeight="1" thickBot="1"/>
    <row r="75872" ht="18.75" customHeight="1" thickBot="1"/>
    <row r="75874" ht="18.75" customHeight="1" thickBot="1"/>
    <row r="75876" ht="18.75" customHeight="1" thickBot="1"/>
    <row r="75878" ht="18.75" customHeight="1" thickBot="1"/>
    <row r="75880" ht="18.75" customHeight="1" thickBot="1"/>
    <row r="75882" ht="18.75" customHeight="1" thickBot="1"/>
    <row r="75884" ht="18.75" customHeight="1" thickBot="1"/>
    <row r="75886" ht="18.75" customHeight="1" thickBot="1"/>
    <row r="75888" ht="18.75" customHeight="1" thickBot="1"/>
    <row r="75890" ht="18.75" customHeight="1" thickBot="1"/>
    <row r="75892" ht="18.75" customHeight="1" thickBot="1"/>
    <row r="75894" ht="18.75" customHeight="1" thickBot="1"/>
    <row r="75896" ht="18.75" customHeight="1" thickBot="1"/>
    <row r="75898" ht="18.75" customHeight="1" thickBot="1"/>
    <row r="75900" ht="18.75" customHeight="1" thickBot="1"/>
    <row r="75902" ht="18.75" customHeight="1" thickBot="1"/>
    <row r="75904" ht="18.75" customHeight="1" thickBot="1"/>
    <row r="75906" ht="18.75" customHeight="1" thickBot="1"/>
    <row r="75908" ht="18.75" customHeight="1" thickBot="1"/>
    <row r="75910" ht="18.75" customHeight="1" thickBot="1"/>
    <row r="75912" ht="18.75" customHeight="1" thickBot="1"/>
    <row r="75914" ht="18.75" customHeight="1" thickBot="1"/>
    <row r="75916" ht="18.75" customHeight="1" thickBot="1"/>
    <row r="75918" ht="18.75" customHeight="1" thickBot="1"/>
    <row r="75920" ht="18.75" customHeight="1" thickBot="1"/>
    <row r="75922" ht="18.75" customHeight="1" thickBot="1"/>
    <row r="75924" ht="18.75" customHeight="1" thickBot="1"/>
    <row r="75926" ht="18.75" customHeight="1" thickBot="1"/>
    <row r="75928" ht="18.75" customHeight="1" thickBot="1"/>
    <row r="75930" ht="18.75" customHeight="1" thickBot="1"/>
    <row r="75932" ht="18.75" customHeight="1" thickBot="1"/>
    <row r="75934" ht="18.75" customHeight="1" thickBot="1"/>
    <row r="75936" ht="18.75" customHeight="1" thickBot="1"/>
    <row r="75938" ht="18.75" customHeight="1" thickBot="1"/>
    <row r="75940" ht="18.75" customHeight="1" thickBot="1"/>
    <row r="75942" ht="18.75" customHeight="1" thickBot="1"/>
    <row r="75944" ht="18.75" customHeight="1" thickBot="1"/>
    <row r="75946" ht="18.75" customHeight="1" thickBot="1"/>
    <row r="75948" ht="18.75" customHeight="1" thickBot="1"/>
    <row r="75950" ht="18.75" customHeight="1" thickBot="1"/>
    <row r="75952" ht="18.75" customHeight="1" thickBot="1"/>
    <row r="75954" ht="18.75" customHeight="1" thickBot="1"/>
    <row r="75956" ht="18.75" customHeight="1" thickBot="1"/>
    <row r="75958" ht="18.75" customHeight="1" thickBot="1"/>
    <row r="75960" ht="18.75" customHeight="1" thickBot="1"/>
    <row r="75962" ht="18.75" customHeight="1" thickBot="1"/>
    <row r="75964" ht="18.75" customHeight="1" thickBot="1"/>
    <row r="75966" ht="18.75" customHeight="1" thickBot="1"/>
    <row r="75968" ht="18.75" customHeight="1" thickBot="1"/>
    <row r="75970" ht="18.75" customHeight="1" thickBot="1"/>
    <row r="75972" ht="18.75" customHeight="1" thickBot="1"/>
    <row r="75974" ht="18.75" customHeight="1" thickBot="1"/>
    <row r="75976" ht="18.75" customHeight="1" thickBot="1"/>
    <row r="75978" ht="18.75" customHeight="1" thickBot="1"/>
    <row r="75980" ht="18.75" customHeight="1" thickBot="1"/>
    <row r="75982" ht="18.75" customHeight="1" thickBot="1"/>
    <row r="75984" ht="18.75" customHeight="1" thickBot="1"/>
    <row r="75986" ht="18.75" customHeight="1" thickBot="1"/>
    <row r="75988" ht="18.75" customHeight="1" thickBot="1"/>
    <row r="75990" ht="18.75" customHeight="1" thickBot="1"/>
    <row r="75992" ht="18.75" customHeight="1" thickBot="1"/>
    <row r="75994" ht="18.75" customHeight="1" thickBot="1"/>
    <row r="75996" ht="18.75" customHeight="1" thickBot="1"/>
    <row r="75998" ht="18.75" customHeight="1" thickBot="1"/>
    <row r="76000" ht="18.75" customHeight="1" thickBot="1"/>
    <row r="76002" ht="18.75" customHeight="1" thickBot="1"/>
    <row r="76004" ht="18.75" customHeight="1" thickBot="1"/>
    <row r="76006" ht="18.75" customHeight="1" thickBot="1"/>
    <row r="76008" ht="18.75" customHeight="1" thickBot="1"/>
    <row r="76010" ht="18.75" customHeight="1" thickBot="1"/>
    <row r="76012" ht="18.75" customHeight="1" thickBot="1"/>
    <row r="76014" ht="18.75" customHeight="1" thickBot="1"/>
    <row r="76016" ht="18.75" customHeight="1" thickBot="1"/>
    <row r="76018" ht="18.75" customHeight="1" thickBot="1"/>
    <row r="76020" ht="18.75" customHeight="1" thickBot="1"/>
    <row r="76022" ht="18.75" customHeight="1" thickBot="1"/>
    <row r="76024" ht="18.75" customHeight="1" thickBot="1"/>
    <row r="76026" ht="18.75" customHeight="1" thickBot="1"/>
    <row r="76028" ht="18.75" customHeight="1" thickBot="1"/>
    <row r="76030" ht="18.75" customHeight="1" thickBot="1"/>
    <row r="76032" ht="18.75" customHeight="1" thickBot="1"/>
    <row r="76034" ht="18.75" customHeight="1" thickBot="1"/>
    <row r="76036" ht="18.75" customHeight="1" thickBot="1"/>
    <row r="76038" ht="18.75" customHeight="1" thickBot="1"/>
    <row r="76040" ht="18.75" customHeight="1" thickBot="1"/>
    <row r="76042" ht="18.75" customHeight="1" thickBot="1"/>
    <row r="76044" ht="18.75" customHeight="1" thickBot="1"/>
    <row r="76046" ht="18.75" customHeight="1" thickBot="1"/>
    <row r="76048" ht="18.75" customHeight="1" thickBot="1"/>
    <row r="76050" ht="18.75" customHeight="1" thickBot="1"/>
    <row r="76052" ht="18.75" customHeight="1" thickBot="1"/>
    <row r="76054" ht="18.75" customHeight="1" thickBot="1"/>
    <row r="76056" ht="18.75" customHeight="1" thickBot="1"/>
    <row r="76058" ht="18.75" customHeight="1" thickBot="1"/>
    <row r="76060" ht="18.75" customHeight="1" thickBot="1"/>
    <row r="76062" ht="18.75" customHeight="1" thickBot="1"/>
    <row r="76064" ht="18.75" customHeight="1" thickBot="1"/>
    <row r="76066" ht="18.75" customHeight="1" thickBot="1"/>
    <row r="76068" ht="18.75" customHeight="1" thickBot="1"/>
    <row r="76070" ht="18.75" customHeight="1" thickBot="1"/>
    <row r="76072" ht="18.75" customHeight="1" thickBot="1"/>
    <row r="76074" ht="18.75" customHeight="1" thickBot="1"/>
    <row r="76076" ht="18.75" customHeight="1" thickBot="1"/>
    <row r="76078" ht="18.75" customHeight="1" thickBot="1"/>
    <row r="76080" ht="18.75" customHeight="1" thickBot="1"/>
    <row r="76082" ht="18.75" customHeight="1" thickBot="1"/>
    <row r="76084" ht="18.75" customHeight="1" thickBot="1"/>
    <row r="76086" ht="18.75" customHeight="1" thickBot="1"/>
    <row r="76088" ht="18.75" customHeight="1" thickBot="1"/>
    <row r="76090" ht="18.75" customHeight="1" thickBot="1"/>
    <row r="76092" ht="18.75" customHeight="1" thickBot="1"/>
    <row r="76094" ht="18.75" customHeight="1" thickBot="1"/>
    <row r="76096" ht="18.75" customHeight="1" thickBot="1"/>
    <row r="76098" ht="18.75" customHeight="1" thickBot="1"/>
    <row r="76100" ht="18.75" customHeight="1" thickBot="1"/>
    <row r="76102" ht="18.75" customHeight="1" thickBot="1"/>
    <row r="76104" ht="18.75" customHeight="1" thickBot="1"/>
    <row r="76106" ht="18.75" customHeight="1" thickBot="1"/>
    <row r="76108" ht="18.75" customHeight="1" thickBot="1"/>
    <row r="76110" ht="18.75" customHeight="1" thickBot="1"/>
    <row r="76112" ht="18.75" customHeight="1" thickBot="1"/>
    <row r="76114" ht="18.75" customHeight="1" thickBot="1"/>
    <row r="76116" ht="18.75" customHeight="1" thickBot="1"/>
    <row r="76118" ht="18.75" customHeight="1" thickBot="1"/>
    <row r="76120" ht="18.75" customHeight="1" thickBot="1"/>
    <row r="76122" ht="18.75" customHeight="1" thickBot="1"/>
    <row r="76124" ht="18.75" customHeight="1" thickBot="1"/>
    <row r="76126" ht="18.75" customHeight="1" thickBot="1"/>
    <row r="76128" ht="18.75" customHeight="1" thickBot="1"/>
    <row r="76130" ht="18.75" customHeight="1" thickBot="1"/>
    <row r="76132" ht="18.75" customHeight="1" thickBot="1"/>
    <row r="76134" ht="18.75" customHeight="1" thickBot="1"/>
    <row r="76136" ht="18.75" customHeight="1" thickBot="1"/>
    <row r="76138" ht="18.75" customHeight="1" thickBot="1"/>
    <row r="76140" ht="18.75" customHeight="1" thickBot="1"/>
    <row r="76142" ht="18.75" customHeight="1" thickBot="1"/>
    <row r="76144" ht="18.75" customHeight="1" thickBot="1"/>
    <row r="76146" ht="18.75" customHeight="1" thickBot="1"/>
    <row r="76148" ht="18.75" customHeight="1" thickBot="1"/>
    <row r="76150" ht="18.75" customHeight="1" thickBot="1"/>
    <row r="76152" ht="18.75" customHeight="1" thickBot="1"/>
    <row r="76154" ht="18.75" customHeight="1" thickBot="1"/>
    <row r="76156" ht="18.75" customHeight="1" thickBot="1"/>
    <row r="76158" ht="18.75" customHeight="1" thickBot="1"/>
    <row r="76160" ht="18.75" customHeight="1" thickBot="1"/>
    <row r="76162" ht="18.75" customHeight="1" thickBot="1"/>
    <row r="76164" ht="18.75" customHeight="1" thickBot="1"/>
    <row r="76166" ht="18.75" customHeight="1" thickBot="1"/>
    <row r="76168" ht="18.75" customHeight="1" thickBot="1"/>
    <row r="76170" ht="18.75" customHeight="1" thickBot="1"/>
    <row r="76172" ht="18.75" customHeight="1" thickBot="1"/>
    <row r="76174" ht="18.75" customHeight="1" thickBot="1"/>
    <row r="76176" ht="18.75" customHeight="1" thickBot="1"/>
    <row r="76178" ht="18.75" customHeight="1" thickBot="1"/>
    <row r="76180" ht="18.75" customHeight="1" thickBot="1"/>
    <row r="76182" ht="18.75" customHeight="1" thickBot="1"/>
    <row r="76184" ht="18.75" customHeight="1" thickBot="1"/>
    <row r="76186" ht="18.75" customHeight="1" thickBot="1"/>
    <row r="76188" ht="18.75" customHeight="1" thickBot="1"/>
    <row r="76190" ht="18.75" customHeight="1" thickBot="1"/>
    <row r="76192" ht="18.75" customHeight="1" thickBot="1"/>
    <row r="76194" ht="18.75" customHeight="1" thickBot="1"/>
    <row r="76196" ht="18.75" customHeight="1" thickBot="1"/>
    <row r="76198" ht="18.75" customHeight="1" thickBot="1"/>
    <row r="76200" ht="18.75" customHeight="1" thickBot="1"/>
    <row r="76202" ht="18.75" customHeight="1" thickBot="1"/>
    <row r="76204" ht="18.75" customHeight="1" thickBot="1"/>
    <row r="76206" ht="18.75" customHeight="1" thickBot="1"/>
    <row r="76208" ht="18.75" customHeight="1" thickBot="1"/>
    <row r="76210" ht="18.75" customHeight="1" thickBot="1"/>
    <row r="76212" ht="18.75" customHeight="1" thickBot="1"/>
    <row r="76214" ht="18.75" customHeight="1" thickBot="1"/>
    <row r="76216" ht="18.75" customHeight="1" thickBot="1"/>
    <row r="76218" ht="18.75" customHeight="1" thickBot="1"/>
    <row r="76220" ht="18.75" customHeight="1" thickBot="1"/>
    <row r="76222" ht="18.75" customHeight="1" thickBot="1"/>
    <row r="76224" ht="18.75" customHeight="1" thickBot="1"/>
    <row r="76226" ht="18.75" customHeight="1" thickBot="1"/>
    <row r="76228" ht="18.75" customHeight="1" thickBot="1"/>
    <row r="76230" ht="18.75" customHeight="1" thickBot="1"/>
    <row r="76232" ht="18.75" customHeight="1" thickBot="1"/>
    <row r="76234" ht="18.75" customHeight="1" thickBot="1"/>
    <row r="76236" ht="18.75" customHeight="1" thickBot="1"/>
    <row r="76238" ht="18.75" customHeight="1" thickBot="1"/>
    <row r="76240" ht="18.75" customHeight="1" thickBot="1"/>
    <row r="76242" ht="18.75" customHeight="1" thickBot="1"/>
    <row r="76244" ht="18.75" customHeight="1" thickBot="1"/>
    <row r="76246" ht="18.75" customHeight="1" thickBot="1"/>
    <row r="76248" ht="18.75" customHeight="1" thickBot="1"/>
    <row r="76250" ht="18.75" customHeight="1" thickBot="1"/>
    <row r="76252" ht="18.75" customHeight="1" thickBot="1"/>
    <row r="76254" ht="18.75" customHeight="1" thickBot="1"/>
    <row r="76256" ht="18.75" customHeight="1" thickBot="1"/>
    <row r="76258" ht="18.75" customHeight="1" thickBot="1"/>
    <row r="76260" ht="18.75" customHeight="1" thickBot="1"/>
    <row r="76262" ht="18.75" customHeight="1" thickBot="1"/>
    <row r="76264" ht="18.75" customHeight="1" thickBot="1"/>
    <row r="76266" ht="18.75" customHeight="1" thickBot="1"/>
    <row r="76268" ht="18.75" customHeight="1" thickBot="1"/>
    <row r="76270" ht="18.75" customHeight="1" thickBot="1"/>
    <row r="76272" ht="18.75" customHeight="1" thickBot="1"/>
    <row r="76274" ht="18.75" customHeight="1" thickBot="1"/>
    <row r="76276" ht="18.75" customHeight="1" thickBot="1"/>
    <row r="76278" ht="18.75" customHeight="1" thickBot="1"/>
    <row r="76280" ht="18.75" customHeight="1" thickBot="1"/>
    <row r="76282" ht="18.75" customHeight="1" thickBot="1"/>
    <row r="76284" ht="18.75" customHeight="1" thickBot="1"/>
    <row r="76286" ht="18.75" customHeight="1" thickBot="1"/>
    <row r="76288" ht="18.75" customHeight="1" thickBot="1"/>
    <row r="76290" ht="18.75" customHeight="1" thickBot="1"/>
    <row r="76292" ht="18.75" customHeight="1" thickBot="1"/>
    <row r="76294" ht="18.75" customHeight="1" thickBot="1"/>
    <row r="76296" ht="18.75" customHeight="1" thickBot="1"/>
    <row r="76298" ht="18.75" customHeight="1" thickBot="1"/>
    <row r="76300" ht="18.75" customHeight="1" thickBot="1"/>
    <row r="76302" ht="18.75" customHeight="1" thickBot="1"/>
    <row r="76304" ht="18.75" customHeight="1" thickBot="1"/>
    <row r="76306" ht="18.75" customHeight="1" thickBot="1"/>
    <row r="76308" ht="18.75" customHeight="1" thickBot="1"/>
    <row r="76310" ht="18.75" customHeight="1" thickBot="1"/>
    <row r="76312" ht="18.75" customHeight="1" thickBot="1"/>
    <row r="76314" ht="18.75" customHeight="1" thickBot="1"/>
    <row r="76316" ht="18.75" customHeight="1" thickBot="1"/>
    <row r="76318" ht="18.75" customHeight="1" thickBot="1"/>
    <row r="76320" ht="18.75" customHeight="1" thickBot="1"/>
    <row r="76322" ht="18.75" customHeight="1" thickBot="1"/>
    <row r="76324" ht="18.75" customHeight="1" thickBot="1"/>
    <row r="76326" ht="18.75" customHeight="1" thickBot="1"/>
    <row r="76328" ht="18.75" customHeight="1" thickBot="1"/>
    <row r="76330" ht="18.75" customHeight="1" thickBot="1"/>
    <row r="76332" ht="18.75" customHeight="1" thickBot="1"/>
    <row r="76334" ht="18.75" customHeight="1" thickBot="1"/>
    <row r="76336" ht="18.75" customHeight="1" thickBot="1"/>
    <row r="76338" ht="18.75" customHeight="1" thickBot="1"/>
    <row r="76340" ht="18.75" customHeight="1" thickBot="1"/>
    <row r="76342" ht="18.75" customHeight="1" thickBot="1"/>
    <row r="76344" ht="18.75" customHeight="1" thickBot="1"/>
    <row r="76346" ht="18.75" customHeight="1" thickBot="1"/>
    <row r="76348" ht="18.75" customHeight="1" thickBot="1"/>
    <row r="76350" ht="18.75" customHeight="1" thickBot="1"/>
    <row r="76352" ht="18.75" customHeight="1" thickBot="1"/>
    <row r="76354" ht="18.75" customHeight="1" thickBot="1"/>
    <row r="76356" ht="18.75" customHeight="1" thickBot="1"/>
    <row r="76358" ht="18.75" customHeight="1" thickBot="1"/>
    <row r="76360" ht="18.75" customHeight="1" thickBot="1"/>
    <row r="76362" ht="18.75" customHeight="1" thickBot="1"/>
    <row r="76364" ht="18.75" customHeight="1" thickBot="1"/>
    <row r="76366" ht="18.75" customHeight="1" thickBot="1"/>
    <row r="76368" ht="18.75" customHeight="1" thickBot="1"/>
    <row r="76370" ht="18.75" customHeight="1" thickBot="1"/>
    <row r="76372" ht="18.75" customHeight="1" thickBot="1"/>
    <row r="76374" ht="18.75" customHeight="1" thickBot="1"/>
    <row r="76376" ht="18.75" customHeight="1" thickBot="1"/>
    <row r="76378" ht="18.75" customHeight="1" thickBot="1"/>
    <row r="76380" ht="18.75" customHeight="1" thickBot="1"/>
    <row r="76382" ht="18.75" customHeight="1" thickBot="1"/>
    <row r="76384" ht="18.75" customHeight="1" thickBot="1"/>
    <row r="76386" ht="18.75" customHeight="1" thickBot="1"/>
    <row r="76388" ht="18.75" customHeight="1" thickBot="1"/>
    <row r="76390" ht="18.75" customHeight="1" thickBot="1"/>
    <row r="76392" ht="18.75" customHeight="1" thickBot="1"/>
    <row r="76394" ht="18.75" customHeight="1" thickBot="1"/>
    <row r="76396" ht="18.75" customHeight="1" thickBot="1"/>
    <row r="76398" ht="18.75" customHeight="1" thickBot="1"/>
    <row r="76400" ht="18.75" customHeight="1" thickBot="1"/>
    <row r="76402" ht="18.75" customHeight="1" thickBot="1"/>
    <row r="76404" ht="18.75" customHeight="1" thickBot="1"/>
    <row r="76406" ht="18.75" customHeight="1" thickBot="1"/>
    <row r="76408" ht="18.75" customHeight="1" thickBot="1"/>
    <row r="76410" ht="18.75" customHeight="1" thickBot="1"/>
    <row r="76412" ht="18.75" customHeight="1" thickBot="1"/>
    <row r="76414" ht="18.75" customHeight="1" thickBot="1"/>
    <row r="76416" ht="18.75" customHeight="1" thickBot="1"/>
    <row r="76418" ht="18.75" customHeight="1" thickBot="1"/>
    <row r="76420" ht="18.75" customHeight="1" thickBot="1"/>
    <row r="76422" ht="18.75" customHeight="1" thickBot="1"/>
    <row r="76424" ht="18.75" customHeight="1" thickBot="1"/>
    <row r="76426" ht="18.75" customHeight="1" thickBot="1"/>
    <row r="76428" ht="18.75" customHeight="1" thickBot="1"/>
    <row r="76430" ht="18.75" customHeight="1" thickBot="1"/>
    <row r="76432" ht="18.75" customHeight="1" thickBot="1"/>
    <row r="76434" ht="18.75" customHeight="1" thickBot="1"/>
    <row r="76436" ht="18.75" customHeight="1" thickBot="1"/>
    <row r="76438" ht="18.75" customHeight="1" thickBot="1"/>
    <row r="76440" ht="18.75" customHeight="1" thickBot="1"/>
    <row r="76442" ht="18.75" customHeight="1" thickBot="1"/>
    <row r="76444" ht="18.75" customHeight="1" thickBot="1"/>
    <row r="76446" ht="18.75" customHeight="1" thickBot="1"/>
    <row r="76448" ht="18.75" customHeight="1" thickBot="1"/>
    <row r="76450" ht="18.75" customHeight="1" thickBot="1"/>
    <row r="76452" ht="18.75" customHeight="1" thickBot="1"/>
    <row r="76454" ht="18.75" customHeight="1" thickBot="1"/>
    <row r="76456" ht="18.75" customHeight="1" thickBot="1"/>
    <row r="76458" ht="18.75" customHeight="1" thickBot="1"/>
    <row r="76460" ht="18.75" customHeight="1" thickBot="1"/>
    <row r="76462" ht="18.75" customHeight="1" thickBot="1"/>
    <row r="76464" ht="18.75" customHeight="1" thickBot="1"/>
    <row r="76466" ht="18.75" customHeight="1" thickBot="1"/>
    <row r="76468" ht="18.75" customHeight="1" thickBot="1"/>
    <row r="76470" ht="18.75" customHeight="1" thickBot="1"/>
    <row r="76472" ht="18.75" customHeight="1" thickBot="1"/>
    <row r="76474" ht="18.75" customHeight="1" thickBot="1"/>
    <row r="76476" ht="18.75" customHeight="1" thickBot="1"/>
    <row r="76478" ht="18.75" customHeight="1" thickBot="1"/>
    <row r="76480" ht="18.75" customHeight="1" thickBot="1"/>
    <row r="76482" ht="18.75" customHeight="1" thickBot="1"/>
    <row r="76484" ht="18.75" customHeight="1" thickBot="1"/>
    <row r="76486" ht="18.75" customHeight="1" thickBot="1"/>
    <row r="76488" ht="18.75" customHeight="1" thickBot="1"/>
    <row r="76490" ht="18.75" customHeight="1" thickBot="1"/>
    <row r="76492" ht="18.75" customHeight="1" thickBot="1"/>
    <row r="76494" ht="18.75" customHeight="1" thickBot="1"/>
    <row r="76496" ht="18.75" customHeight="1" thickBot="1"/>
    <row r="76498" ht="18.75" customHeight="1" thickBot="1"/>
    <row r="76500" ht="18.75" customHeight="1" thickBot="1"/>
    <row r="76502" ht="18.75" customHeight="1" thickBot="1"/>
    <row r="76504" ht="18.75" customHeight="1" thickBot="1"/>
    <row r="76506" ht="18.75" customHeight="1" thickBot="1"/>
    <row r="76508" ht="18.75" customHeight="1" thickBot="1"/>
    <row r="76510" ht="18.75" customHeight="1" thickBot="1"/>
    <row r="76512" ht="18.75" customHeight="1" thickBot="1"/>
    <row r="76514" ht="18.75" customHeight="1" thickBot="1"/>
    <row r="76516" ht="18.75" customHeight="1" thickBot="1"/>
    <row r="76518" ht="18.75" customHeight="1" thickBot="1"/>
    <row r="76520" ht="18.75" customHeight="1" thickBot="1"/>
    <row r="76522" ht="18.75" customHeight="1" thickBot="1"/>
    <row r="76524" ht="18.75" customHeight="1" thickBot="1"/>
    <row r="76526" ht="18.75" customHeight="1" thickBot="1"/>
    <row r="76528" ht="18.75" customHeight="1" thickBot="1"/>
    <row r="76530" ht="18.75" customHeight="1" thickBot="1"/>
    <row r="76532" ht="18.75" customHeight="1" thickBot="1"/>
    <row r="76534" ht="18.75" customHeight="1" thickBot="1"/>
    <row r="76536" ht="18.75" customHeight="1" thickBot="1"/>
    <row r="76538" ht="18.75" customHeight="1" thickBot="1"/>
    <row r="76540" ht="18.75" customHeight="1" thickBot="1"/>
    <row r="76542" ht="18.75" customHeight="1" thickBot="1"/>
    <row r="76544" ht="18.75" customHeight="1" thickBot="1"/>
    <row r="76546" ht="18.75" customHeight="1" thickBot="1"/>
    <row r="76548" ht="18.75" customHeight="1" thickBot="1"/>
    <row r="76550" ht="18.75" customHeight="1" thickBot="1"/>
    <row r="76552" ht="18.75" customHeight="1" thickBot="1"/>
    <row r="76554" ht="18.75" customHeight="1" thickBot="1"/>
    <row r="76556" ht="18.75" customHeight="1" thickBot="1"/>
    <row r="76558" ht="18.75" customHeight="1" thickBot="1"/>
    <row r="76560" ht="18.75" customHeight="1" thickBot="1"/>
    <row r="76562" ht="18.75" customHeight="1" thickBot="1"/>
    <row r="76564" ht="18.75" customHeight="1" thickBot="1"/>
    <row r="76566" ht="18.75" customHeight="1" thickBot="1"/>
    <row r="76568" ht="18.75" customHeight="1" thickBot="1"/>
    <row r="76570" ht="18.75" customHeight="1" thickBot="1"/>
    <row r="76572" ht="18.75" customHeight="1" thickBot="1"/>
    <row r="76574" ht="18.75" customHeight="1" thickBot="1"/>
    <row r="76576" ht="18.75" customHeight="1" thickBot="1"/>
    <row r="76578" ht="18.75" customHeight="1" thickBot="1"/>
    <row r="76580" ht="18.75" customHeight="1" thickBot="1"/>
    <row r="76582" ht="18.75" customHeight="1" thickBot="1"/>
    <row r="76584" ht="18.75" customHeight="1" thickBot="1"/>
    <row r="76586" ht="18.75" customHeight="1" thickBot="1"/>
    <row r="76588" ht="18.75" customHeight="1" thickBot="1"/>
    <row r="76590" ht="18.75" customHeight="1" thickBot="1"/>
    <row r="76592" ht="18.75" customHeight="1" thickBot="1"/>
    <row r="76594" ht="18.75" customHeight="1" thickBot="1"/>
    <row r="76596" ht="18.75" customHeight="1" thickBot="1"/>
    <row r="76598" ht="18.75" customHeight="1" thickBot="1"/>
    <row r="76600" ht="18.75" customHeight="1" thickBot="1"/>
    <row r="76602" ht="18.75" customHeight="1" thickBot="1"/>
    <row r="76604" ht="18.75" customHeight="1" thickBot="1"/>
    <row r="76606" ht="18.75" customHeight="1" thickBot="1"/>
    <row r="76608" ht="18.75" customHeight="1" thickBot="1"/>
    <row r="76610" ht="18.75" customHeight="1" thickBot="1"/>
    <row r="76612" ht="18.75" customHeight="1" thickBot="1"/>
    <row r="76614" ht="18.75" customHeight="1" thickBot="1"/>
    <row r="76616" ht="18.75" customHeight="1" thickBot="1"/>
    <row r="76618" ht="18.75" customHeight="1" thickBot="1"/>
    <row r="76620" ht="18.75" customHeight="1" thickBot="1"/>
    <row r="76622" ht="18.75" customHeight="1" thickBot="1"/>
    <row r="76624" ht="18.75" customHeight="1" thickBot="1"/>
    <row r="76626" ht="18.75" customHeight="1" thickBot="1"/>
    <row r="76628" ht="18.75" customHeight="1" thickBot="1"/>
    <row r="76630" ht="18.75" customHeight="1" thickBot="1"/>
    <row r="76632" ht="18.75" customHeight="1" thickBot="1"/>
    <row r="76634" ht="18.75" customHeight="1" thickBot="1"/>
    <row r="76636" ht="18.75" customHeight="1" thickBot="1"/>
    <row r="76638" ht="18.75" customHeight="1" thickBot="1"/>
    <row r="76640" ht="18.75" customHeight="1" thickBot="1"/>
    <row r="76642" ht="18.75" customHeight="1" thickBot="1"/>
    <row r="76644" ht="18.75" customHeight="1" thickBot="1"/>
    <row r="76646" ht="18.75" customHeight="1" thickBot="1"/>
    <row r="76648" ht="18.75" customHeight="1" thickBot="1"/>
    <row r="76650" ht="18.75" customHeight="1" thickBot="1"/>
    <row r="76652" ht="18.75" customHeight="1" thickBot="1"/>
    <row r="76654" ht="18.75" customHeight="1" thickBot="1"/>
    <row r="76656" ht="18.75" customHeight="1" thickBot="1"/>
    <row r="76658" ht="18.75" customHeight="1" thickBot="1"/>
    <row r="76660" ht="18.75" customHeight="1" thickBot="1"/>
    <row r="76662" ht="18.75" customHeight="1" thickBot="1"/>
    <row r="76664" ht="18.75" customHeight="1" thickBot="1"/>
    <row r="76666" ht="18.75" customHeight="1" thickBot="1"/>
    <row r="76668" ht="18.75" customHeight="1" thickBot="1"/>
    <row r="76670" ht="18.75" customHeight="1" thickBot="1"/>
    <row r="76672" ht="18.75" customHeight="1" thickBot="1"/>
    <row r="76674" ht="18.75" customHeight="1" thickBot="1"/>
    <row r="76676" ht="18.75" customHeight="1" thickBot="1"/>
    <row r="76678" ht="18.75" customHeight="1" thickBot="1"/>
    <row r="76680" ht="18.75" customHeight="1" thickBot="1"/>
    <row r="76682" ht="18.75" customHeight="1" thickBot="1"/>
    <row r="76684" ht="18.75" customHeight="1" thickBot="1"/>
    <row r="76686" ht="18.75" customHeight="1" thickBot="1"/>
    <row r="76688" ht="18.75" customHeight="1" thickBot="1"/>
    <row r="76690" ht="18.75" customHeight="1" thickBot="1"/>
    <row r="76692" ht="18.75" customHeight="1" thickBot="1"/>
    <row r="76694" ht="18.75" customHeight="1" thickBot="1"/>
    <row r="76696" ht="18.75" customHeight="1" thickBot="1"/>
    <row r="76698" ht="18.75" customHeight="1" thickBot="1"/>
    <row r="76700" ht="18.75" customHeight="1" thickBot="1"/>
    <row r="76702" ht="18.75" customHeight="1" thickBot="1"/>
    <row r="76704" ht="18.75" customHeight="1" thickBot="1"/>
    <row r="76706" ht="18.75" customHeight="1" thickBot="1"/>
    <row r="76708" ht="18.75" customHeight="1" thickBot="1"/>
    <row r="76710" ht="18.75" customHeight="1" thickBot="1"/>
    <row r="76712" ht="18.75" customHeight="1" thickBot="1"/>
    <row r="76714" ht="18.75" customHeight="1" thickBot="1"/>
    <row r="76716" ht="18.75" customHeight="1" thickBot="1"/>
    <row r="76718" ht="18.75" customHeight="1" thickBot="1"/>
    <row r="76720" ht="18.75" customHeight="1" thickBot="1"/>
    <row r="76722" ht="18.75" customHeight="1" thickBot="1"/>
    <row r="76724" ht="18.75" customHeight="1" thickBot="1"/>
    <row r="76726" ht="18.75" customHeight="1" thickBot="1"/>
    <row r="76728" ht="18.75" customHeight="1" thickBot="1"/>
    <row r="76730" ht="18.75" customHeight="1" thickBot="1"/>
    <row r="76732" ht="18.75" customHeight="1" thickBot="1"/>
    <row r="76734" ht="18.75" customHeight="1" thickBot="1"/>
    <row r="76736" ht="18.75" customHeight="1" thickBot="1"/>
    <row r="76738" ht="18.75" customHeight="1" thickBot="1"/>
    <row r="76740" ht="18.75" customHeight="1" thickBot="1"/>
    <row r="76742" ht="18.75" customHeight="1" thickBot="1"/>
    <row r="76744" ht="18.75" customHeight="1" thickBot="1"/>
    <row r="76746" ht="18.75" customHeight="1" thickBot="1"/>
    <row r="76748" ht="18.75" customHeight="1" thickBot="1"/>
    <row r="76750" ht="18.75" customHeight="1" thickBot="1"/>
    <row r="76752" ht="18.75" customHeight="1" thickBot="1"/>
    <row r="76754" ht="18.75" customHeight="1" thickBot="1"/>
    <row r="76756" ht="18.75" customHeight="1" thickBot="1"/>
    <row r="76758" ht="18.75" customHeight="1" thickBot="1"/>
    <row r="76760" ht="18.75" customHeight="1" thickBot="1"/>
    <row r="76762" ht="18.75" customHeight="1" thickBot="1"/>
    <row r="76764" ht="18.75" customHeight="1" thickBot="1"/>
    <row r="76766" ht="18.75" customHeight="1" thickBot="1"/>
    <row r="76768" ht="18.75" customHeight="1" thickBot="1"/>
    <row r="76770" ht="18.75" customHeight="1" thickBot="1"/>
    <row r="76772" ht="18.75" customHeight="1" thickBot="1"/>
    <row r="76774" ht="18.75" customHeight="1" thickBot="1"/>
    <row r="76776" ht="18.75" customHeight="1" thickBot="1"/>
    <row r="76778" ht="18.75" customHeight="1" thickBot="1"/>
    <row r="76780" ht="18.75" customHeight="1" thickBot="1"/>
    <row r="76782" ht="18.75" customHeight="1" thickBot="1"/>
    <row r="76784" ht="18.75" customHeight="1" thickBot="1"/>
    <row r="76786" ht="18.75" customHeight="1" thickBot="1"/>
    <row r="76788" ht="18.75" customHeight="1" thickBot="1"/>
    <row r="76790" ht="18.75" customHeight="1" thickBot="1"/>
    <row r="76792" ht="18.75" customHeight="1" thickBot="1"/>
    <row r="76794" ht="18.75" customHeight="1" thickBot="1"/>
    <row r="76796" ht="18.75" customHeight="1" thickBot="1"/>
    <row r="76798" ht="18.75" customHeight="1" thickBot="1"/>
    <row r="76800" ht="18.75" customHeight="1" thickBot="1"/>
    <row r="76802" ht="18.75" customHeight="1" thickBot="1"/>
    <row r="76804" ht="18.75" customHeight="1" thickBot="1"/>
    <row r="76806" ht="18.75" customHeight="1" thickBot="1"/>
    <row r="76808" ht="18.75" customHeight="1" thickBot="1"/>
    <row r="76810" ht="18.75" customHeight="1" thickBot="1"/>
    <row r="76812" ht="18.75" customHeight="1" thickBot="1"/>
    <row r="76814" ht="18.75" customHeight="1" thickBot="1"/>
    <row r="76816" ht="18.75" customHeight="1" thickBot="1"/>
    <row r="76818" ht="18.75" customHeight="1" thickBot="1"/>
    <row r="76820" ht="18.75" customHeight="1" thickBot="1"/>
    <row r="76822" ht="18.75" customHeight="1" thickBot="1"/>
    <row r="76824" ht="18.75" customHeight="1" thickBot="1"/>
    <row r="76826" ht="18.75" customHeight="1" thickBot="1"/>
    <row r="76828" ht="18.75" customHeight="1" thickBot="1"/>
    <row r="76830" ht="18.75" customHeight="1" thickBot="1"/>
    <row r="76832" ht="18.75" customHeight="1" thickBot="1"/>
    <row r="76834" ht="18.75" customHeight="1" thickBot="1"/>
    <row r="76836" ht="18.75" customHeight="1" thickBot="1"/>
    <row r="76838" ht="18.75" customHeight="1" thickBot="1"/>
    <row r="76840" ht="18.75" customHeight="1" thickBot="1"/>
    <row r="76842" ht="18.75" customHeight="1" thickBot="1"/>
    <row r="76844" ht="18.75" customHeight="1" thickBot="1"/>
    <row r="76846" ht="18.75" customHeight="1" thickBot="1"/>
    <row r="76848" ht="18.75" customHeight="1" thickBot="1"/>
    <row r="76850" ht="18.75" customHeight="1" thickBot="1"/>
    <row r="76852" ht="18.75" customHeight="1" thickBot="1"/>
    <row r="76854" ht="18.75" customHeight="1" thickBot="1"/>
    <row r="76856" ht="18.75" customHeight="1" thickBot="1"/>
    <row r="76858" ht="18.75" customHeight="1" thickBot="1"/>
    <row r="76860" ht="18.75" customHeight="1" thickBot="1"/>
    <row r="76862" ht="18.75" customHeight="1" thickBot="1"/>
    <row r="76864" ht="18.75" customHeight="1" thickBot="1"/>
    <row r="76866" ht="18.75" customHeight="1" thickBot="1"/>
    <row r="76868" ht="18.75" customHeight="1" thickBot="1"/>
    <row r="76870" ht="18.75" customHeight="1" thickBot="1"/>
    <row r="76872" ht="18.75" customHeight="1" thickBot="1"/>
    <row r="76874" ht="18.75" customHeight="1" thickBot="1"/>
    <row r="76876" ht="18.75" customHeight="1" thickBot="1"/>
    <row r="76878" ht="18.75" customHeight="1" thickBot="1"/>
    <row r="76880" ht="18.75" customHeight="1" thickBot="1"/>
    <row r="76882" ht="18.75" customHeight="1" thickBot="1"/>
    <row r="76884" ht="18.75" customHeight="1" thickBot="1"/>
    <row r="76886" ht="18.75" customHeight="1" thickBot="1"/>
    <row r="76888" ht="18.75" customHeight="1" thickBot="1"/>
    <row r="76890" ht="18.75" customHeight="1" thickBot="1"/>
    <row r="76892" ht="18.75" customHeight="1" thickBot="1"/>
    <row r="76894" ht="18.75" customHeight="1" thickBot="1"/>
    <row r="76896" ht="18.75" customHeight="1" thickBot="1"/>
    <row r="76898" ht="18.75" customHeight="1" thickBot="1"/>
    <row r="76900" ht="18.75" customHeight="1" thickBot="1"/>
    <row r="76902" ht="18.75" customHeight="1" thickBot="1"/>
    <row r="76904" ht="18.75" customHeight="1" thickBot="1"/>
    <row r="76906" ht="18.75" customHeight="1" thickBot="1"/>
    <row r="76908" ht="18.75" customHeight="1" thickBot="1"/>
    <row r="76910" ht="18.75" customHeight="1" thickBot="1"/>
    <row r="76912" ht="18.75" customHeight="1" thickBot="1"/>
    <row r="76914" ht="18.75" customHeight="1" thickBot="1"/>
    <row r="76916" ht="18.75" customHeight="1" thickBot="1"/>
    <row r="76918" ht="18.75" customHeight="1" thickBot="1"/>
    <row r="76920" ht="18.75" customHeight="1" thickBot="1"/>
    <row r="76922" ht="18.75" customHeight="1" thickBot="1"/>
    <row r="76924" ht="18.75" customHeight="1" thickBot="1"/>
    <row r="76926" ht="18.75" customHeight="1" thickBot="1"/>
    <row r="76928" ht="18.75" customHeight="1" thickBot="1"/>
    <row r="76930" ht="18.75" customHeight="1" thickBot="1"/>
    <row r="76932" ht="18.75" customHeight="1" thickBot="1"/>
    <row r="76934" ht="18.75" customHeight="1" thickBot="1"/>
    <row r="76936" ht="18.75" customHeight="1" thickBot="1"/>
    <row r="76938" ht="18.75" customHeight="1" thickBot="1"/>
    <row r="76940" ht="18.75" customHeight="1" thickBot="1"/>
    <row r="76942" ht="18.75" customHeight="1" thickBot="1"/>
    <row r="76944" ht="18.75" customHeight="1" thickBot="1"/>
    <row r="76946" ht="18.75" customHeight="1" thickBot="1"/>
    <row r="76948" ht="18.75" customHeight="1" thickBot="1"/>
    <row r="76950" ht="18.75" customHeight="1" thickBot="1"/>
    <row r="76952" ht="18.75" customHeight="1" thickBot="1"/>
    <row r="76954" ht="18.75" customHeight="1" thickBot="1"/>
    <row r="76956" ht="18.75" customHeight="1" thickBot="1"/>
    <row r="76958" ht="18.75" customHeight="1" thickBot="1"/>
    <row r="76960" ht="18.75" customHeight="1" thickBot="1"/>
    <row r="76962" ht="18.75" customHeight="1" thickBot="1"/>
    <row r="76964" ht="18.75" customHeight="1" thickBot="1"/>
    <row r="76966" ht="18.75" customHeight="1" thickBot="1"/>
    <row r="76968" ht="18.75" customHeight="1" thickBot="1"/>
    <row r="76970" ht="18.75" customHeight="1" thickBot="1"/>
    <row r="76972" ht="18.75" customHeight="1" thickBot="1"/>
    <row r="76974" ht="18.75" customHeight="1" thickBot="1"/>
    <row r="76976" ht="18.75" customHeight="1" thickBot="1"/>
    <row r="76978" ht="18.75" customHeight="1" thickBot="1"/>
    <row r="76980" ht="18.75" customHeight="1" thickBot="1"/>
    <row r="76982" ht="18.75" customHeight="1" thickBot="1"/>
    <row r="76984" ht="18.75" customHeight="1" thickBot="1"/>
    <row r="76986" ht="18.75" customHeight="1" thickBot="1"/>
    <row r="76988" ht="18.75" customHeight="1" thickBot="1"/>
    <row r="76990" ht="18.75" customHeight="1" thickBot="1"/>
    <row r="76992" ht="18.75" customHeight="1" thickBot="1"/>
    <row r="76994" ht="18.75" customHeight="1" thickBot="1"/>
    <row r="76996" ht="18.75" customHeight="1" thickBot="1"/>
    <row r="76998" ht="18.75" customHeight="1" thickBot="1"/>
    <row r="77000" ht="18.75" customHeight="1" thickBot="1"/>
    <row r="77002" ht="18.75" customHeight="1" thickBot="1"/>
    <row r="77004" ht="18.75" customHeight="1" thickBot="1"/>
    <row r="77006" ht="18.75" customHeight="1" thickBot="1"/>
    <row r="77008" ht="18.75" customHeight="1" thickBot="1"/>
    <row r="77010" ht="18.75" customHeight="1" thickBot="1"/>
    <row r="77012" ht="18.75" customHeight="1" thickBot="1"/>
    <row r="77014" ht="18.75" customHeight="1" thickBot="1"/>
    <row r="77016" ht="18.75" customHeight="1" thickBot="1"/>
    <row r="77018" ht="18.75" customHeight="1" thickBot="1"/>
    <row r="77020" ht="18.75" customHeight="1" thickBot="1"/>
    <row r="77022" ht="18.75" customHeight="1" thickBot="1"/>
    <row r="77024" ht="18.75" customHeight="1" thickBot="1"/>
    <row r="77026" ht="18.75" customHeight="1" thickBot="1"/>
    <row r="77028" ht="18.75" customHeight="1" thickBot="1"/>
    <row r="77030" ht="18.75" customHeight="1" thickBot="1"/>
    <row r="77032" ht="18.75" customHeight="1" thickBot="1"/>
    <row r="77034" ht="18.75" customHeight="1" thickBot="1"/>
    <row r="77036" ht="18.75" customHeight="1" thickBot="1"/>
    <row r="77038" ht="18.75" customHeight="1" thickBot="1"/>
    <row r="77040" ht="18.75" customHeight="1" thickBot="1"/>
    <row r="77042" ht="18.75" customHeight="1" thickBot="1"/>
    <row r="77044" ht="18.75" customHeight="1" thickBot="1"/>
    <row r="77046" ht="18.75" customHeight="1" thickBot="1"/>
    <row r="77048" ht="18.75" customHeight="1" thickBot="1"/>
    <row r="77050" ht="18.75" customHeight="1" thickBot="1"/>
    <row r="77052" ht="18.75" customHeight="1" thickBot="1"/>
    <row r="77054" ht="18.75" customHeight="1" thickBot="1"/>
    <row r="77056" ht="18.75" customHeight="1" thickBot="1"/>
    <row r="77058" ht="18.75" customHeight="1" thickBot="1"/>
    <row r="77060" ht="18.75" customHeight="1" thickBot="1"/>
    <row r="77062" ht="18.75" customHeight="1" thickBot="1"/>
    <row r="77064" ht="18.75" customHeight="1" thickBot="1"/>
    <row r="77066" ht="18.75" customHeight="1" thickBot="1"/>
    <row r="77068" ht="18.75" customHeight="1" thickBot="1"/>
    <row r="77070" ht="18.75" customHeight="1" thickBot="1"/>
    <row r="77072" ht="18.75" customHeight="1" thickBot="1"/>
    <row r="77074" ht="18.75" customHeight="1" thickBot="1"/>
    <row r="77076" ht="18.75" customHeight="1" thickBot="1"/>
    <row r="77078" ht="18.75" customHeight="1" thickBot="1"/>
    <row r="77080" ht="18.75" customHeight="1" thickBot="1"/>
    <row r="77082" ht="18.75" customHeight="1" thickBot="1"/>
    <row r="77084" ht="18.75" customHeight="1" thickBot="1"/>
    <row r="77086" ht="18.75" customHeight="1" thickBot="1"/>
    <row r="77088" ht="18.75" customHeight="1" thickBot="1"/>
    <row r="77090" ht="18.75" customHeight="1" thickBot="1"/>
    <row r="77092" ht="18.75" customHeight="1" thickBot="1"/>
    <row r="77094" ht="18.75" customHeight="1" thickBot="1"/>
    <row r="77096" ht="18.75" customHeight="1" thickBot="1"/>
    <row r="77098" ht="18.75" customHeight="1" thickBot="1"/>
    <row r="77100" ht="18.75" customHeight="1" thickBot="1"/>
    <row r="77102" ht="18.75" customHeight="1" thickBot="1"/>
    <row r="77104" ht="18.75" customHeight="1" thickBot="1"/>
    <row r="77106" ht="18.75" customHeight="1" thickBot="1"/>
    <row r="77108" ht="18.75" customHeight="1" thickBot="1"/>
    <row r="77110" ht="18.75" customHeight="1" thickBot="1"/>
    <row r="77112" ht="18.75" customHeight="1" thickBot="1"/>
    <row r="77114" ht="18.75" customHeight="1" thickBot="1"/>
    <row r="77116" ht="18.75" customHeight="1" thickBot="1"/>
    <row r="77118" ht="18.75" customHeight="1" thickBot="1"/>
    <row r="77120" ht="18.75" customHeight="1" thickBot="1"/>
    <row r="77122" ht="18.75" customHeight="1" thickBot="1"/>
    <row r="77124" ht="18.75" customHeight="1" thickBot="1"/>
    <row r="77126" ht="18.75" customHeight="1" thickBot="1"/>
    <row r="77128" ht="18.75" customHeight="1" thickBot="1"/>
    <row r="77130" ht="18.75" customHeight="1" thickBot="1"/>
    <row r="77132" ht="18.75" customHeight="1" thickBot="1"/>
    <row r="77134" ht="18.75" customHeight="1" thickBot="1"/>
    <row r="77136" ht="18.75" customHeight="1" thickBot="1"/>
    <row r="77138" ht="18.75" customHeight="1" thickBot="1"/>
    <row r="77140" ht="18.75" customHeight="1" thickBot="1"/>
    <row r="77142" ht="18.75" customHeight="1" thickBot="1"/>
    <row r="77144" ht="18.75" customHeight="1" thickBot="1"/>
    <row r="77146" ht="18.75" customHeight="1" thickBot="1"/>
    <row r="77148" ht="18.75" customHeight="1" thickBot="1"/>
    <row r="77150" ht="18.75" customHeight="1" thickBot="1"/>
    <row r="77152" ht="18.75" customHeight="1" thickBot="1"/>
    <row r="77154" ht="18.75" customHeight="1" thickBot="1"/>
    <row r="77156" ht="18.75" customHeight="1" thickBot="1"/>
    <row r="77158" ht="18.75" customHeight="1" thickBot="1"/>
    <row r="77160" ht="18.75" customHeight="1" thickBot="1"/>
    <row r="77162" ht="18.75" customHeight="1" thickBot="1"/>
    <row r="77164" ht="18.75" customHeight="1" thickBot="1"/>
    <row r="77166" ht="18.75" customHeight="1" thickBot="1"/>
    <row r="77168" ht="18.75" customHeight="1" thickBot="1"/>
    <row r="77170" ht="18.75" customHeight="1" thickBot="1"/>
    <row r="77172" ht="18.75" customHeight="1" thickBot="1"/>
    <row r="77174" ht="18.75" customHeight="1" thickBot="1"/>
    <row r="77176" ht="18.75" customHeight="1" thickBot="1"/>
    <row r="77178" ht="18.75" customHeight="1" thickBot="1"/>
    <row r="77180" ht="18.75" customHeight="1" thickBot="1"/>
    <row r="77182" ht="18.75" customHeight="1" thickBot="1"/>
    <row r="77184" ht="18.75" customHeight="1" thickBot="1"/>
    <row r="77186" ht="18.75" customHeight="1" thickBot="1"/>
    <row r="77188" ht="18.75" customHeight="1" thickBot="1"/>
    <row r="77190" ht="18.75" customHeight="1" thickBot="1"/>
    <row r="77192" ht="18.75" customHeight="1" thickBot="1"/>
    <row r="77194" ht="18.75" customHeight="1" thickBot="1"/>
    <row r="77196" ht="18.75" customHeight="1" thickBot="1"/>
    <row r="77198" ht="18.75" customHeight="1" thickBot="1"/>
    <row r="77200" ht="18.75" customHeight="1" thickBot="1"/>
    <row r="77202" ht="18.75" customHeight="1" thickBot="1"/>
    <row r="77204" ht="18.75" customHeight="1" thickBot="1"/>
    <row r="77206" ht="18.75" customHeight="1" thickBot="1"/>
    <row r="77208" ht="18.75" customHeight="1" thickBot="1"/>
    <row r="77210" ht="18.75" customHeight="1" thickBot="1"/>
    <row r="77212" ht="18.75" customHeight="1" thickBot="1"/>
    <row r="77214" ht="18.75" customHeight="1" thickBot="1"/>
    <row r="77216" ht="18.75" customHeight="1" thickBot="1"/>
    <row r="77218" ht="18.75" customHeight="1" thickBot="1"/>
    <row r="77220" ht="18.75" customHeight="1" thickBot="1"/>
    <row r="77222" ht="18.75" customHeight="1" thickBot="1"/>
    <row r="77224" ht="18.75" customHeight="1" thickBot="1"/>
    <row r="77226" ht="18.75" customHeight="1" thickBot="1"/>
    <row r="77228" ht="18.75" customHeight="1" thickBot="1"/>
    <row r="77230" ht="18.75" customHeight="1" thickBot="1"/>
    <row r="77232" ht="18.75" customHeight="1" thickBot="1"/>
    <row r="77234" ht="18.75" customHeight="1" thickBot="1"/>
    <row r="77236" ht="18.75" customHeight="1" thickBot="1"/>
    <row r="77238" ht="18.75" customHeight="1" thickBot="1"/>
    <row r="77240" ht="18.75" customHeight="1" thickBot="1"/>
    <row r="77242" ht="18.75" customHeight="1" thickBot="1"/>
    <row r="77244" ht="18.75" customHeight="1" thickBot="1"/>
    <row r="77246" ht="18.75" customHeight="1" thickBot="1"/>
    <row r="77248" ht="18.75" customHeight="1" thickBot="1"/>
    <row r="77250" ht="18.75" customHeight="1" thickBot="1"/>
    <row r="77252" ht="18.75" customHeight="1" thickBot="1"/>
    <row r="77254" ht="18.75" customHeight="1" thickBot="1"/>
    <row r="77256" ht="18.75" customHeight="1" thickBot="1"/>
    <row r="77258" ht="18.75" customHeight="1" thickBot="1"/>
    <row r="77260" ht="18.75" customHeight="1" thickBot="1"/>
    <row r="77262" ht="18.75" customHeight="1" thickBot="1"/>
    <row r="77264" ht="18.75" customHeight="1" thickBot="1"/>
    <row r="77266" ht="18.75" customHeight="1" thickBot="1"/>
    <row r="77268" ht="18.75" customHeight="1" thickBot="1"/>
    <row r="77270" ht="18.75" customHeight="1" thickBot="1"/>
    <row r="77272" ht="18.75" customHeight="1" thickBot="1"/>
    <row r="77274" ht="18.75" customHeight="1" thickBot="1"/>
    <row r="77276" ht="18.75" customHeight="1" thickBot="1"/>
    <row r="77278" ht="18.75" customHeight="1" thickBot="1"/>
    <row r="77280" ht="18.75" customHeight="1" thickBot="1"/>
    <row r="77282" ht="18.75" customHeight="1" thickBot="1"/>
    <row r="77284" ht="18.75" customHeight="1" thickBot="1"/>
    <row r="77286" ht="18.75" customHeight="1" thickBot="1"/>
    <row r="77288" ht="18.75" customHeight="1" thickBot="1"/>
    <row r="77290" ht="18.75" customHeight="1" thickBot="1"/>
    <row r="77292" ht="18.75" customHeight="1" thickBot="1"/>
    <row r="77294" ht="18.75" customHeight="1" thickBot="1"/>
    <row r="77296" ht="18.75" customHeight="1" thickBot="1"/>
    <row r="77298" ht="18.75" customHeight="1" thickBot="1"/>
    <row r="77300" ht="18.75" customHeight="1" thickBot="1"/>
    <row r="77302" ht="18.75" customHeight="1" thickBot="1"/>
    <row r="77304" ht="18.75" customHeight="1" thickBot="1"/>
    <row r="77306" ht="18.75" customHeight="1" thickBot="1"/>
    <row r="77308" ht="18.75" customHeight="1" thickBot="1"/>
    <row r="77310" ht="18.75" customHeight="1" thickBot="1"/>
    <row r="77312" ht="18.75" customHeight="1" thickBot="1"/>
    <row r="77314" ht="18.75" customHeight="1" thickBot="1"/>
    <row r="77316" ht="18.75" customHeight="1" thickBot="1"/>
    <row r="77318" ht="18.75" customHeight="1" thickBot="1"/>
    <row r="77320" ht="18.75" customHeight="1" thickBot="1"/>
    <row r="77322" ht="18.75" customHeight="1" thickBot="1"/>
    <row r="77324" ht="18.75" customHeight="1" thickBot="1"/>
    <row r="77326" ht="18.75" customHeight="1" thickBot="1"/>
    <row r="77328" ht="18.75" customHeight="1" thickBot="1"/>
    <row r="77330" ht="18.75" customHeight="1" thickBot="1"/>
    <row r="77332" ht="18.75" customHeight="1" thickBot="1"/>
    <row r="77334" ht="18.75" customHeight="1" thickBot="1"/>
    <row r="77336" ht="18.75" customHeight="1" thickBot="1"/>
    <row r="77338" ht="18.75" customHeight="1" thickBot="1"/>
    <row r="77340" ht="18.75" customHeight="1" thickBot="1"/>
    <row r="77342" ht="18.75" customHeight="1" thickBot="1"/>
    <row r="77344" ht="18.75" customHeight="1" thickBot="1"/>
    <row r="77346" ht="18.75" customHeight="1" thickBot="1"/>
    <row r="77348" ht="18.75" customHeight="1" thickBot="1"/>
    <row r="77350" ht="18.75" customHeight="1" thickBot="1"/>
    <row r="77352" ht="18.75" customHeight="1" thickBot="1"/>
    <row r="77354" ht="18.75" customHeight="1" thickBot="1"/>
    <row r="77356" ht="18.75" customHeight="1" thickBot="1"/>
    <row r="77358" ht="18.75" customHeight="1" thickBot="1"/>
    <row r="77360" ht="18.75" customHeight="1" thickBot="1"/>
    <row r="77362" ht="18.75" customHeight="1" thickBot="1"/>
    <row r="77364" ht="18.75" customHeight="1" thickBot="1"/>
    <row r="77366" ht="18.75" customHeight="1" thickBot="1"/>
    <row r="77368" ht="18.75" customHeight="1" thickBot="1"/>
    <row r="77370" ht="18.75" customHeight="1" thickBot="1"/>
    <row r="77372" ht="18.75" customHeight="1" thickBot="1"/>
    <row r="77374" ht="18.75" customHeight="1" thickBot="1"/>
    <row r="77376" ht="18.75" customHeight="1" thickBot="1"/>
    <row r="77378" ht="18.75" customHeight="1" thickBot="1"/>
    <row r="77380" ht="18.75" customHeight="1" thickBot="1"/>
    <row r="77382" ht="18.75" customHeight="1" thickBot="1"/>
    <row r="77384" ht="18.75" customHeight="1" thickBot="1"/>
    <row r="77386" ht="18.75" customHeight="1" thickBot="1"/>
    <row r="77388" ht="18.75" customHeight="1" thickBot="1"/>
    <row r="77390" ht="18.75" customHeight="1" thickBot="1"/>
    <row r="77392" ht="18.75" customHeight="1" thickBot="1"/>
    <row r="77394" ht="18.75" customHeight="1" thickBot="1"/>
    <row r="77396" ht="18.75" customHeight="1" thickBot="1"/>
    <row r="77398" ht="18.75" customHeight="1" thickBot="1"/>
    <row r="77400" ht="18.75" customHeight="1" thickBot="1"/>
    <row r="77402" ht="18.75" customHeight="1" thickBot="1"/>
    <row r="77404" ht="18.75" customHeight="1" thickBot="1"/>
    <row r="77406" ht="18.75" customHeight="1" thickBot="1"/>
    <row r="77408" ht="18.75" customHeight="1" thickBot="1"/>
    <row r="77410" ht="18.75" customHeight="1" thickBot="1"/>
    <row r="77412" ht="18.75" customHeight="1" thickBot="1"/>
    <row r="77414" ht="18.75" customHeight="1" thickBot="1"/>
    <row r="77416" ht="18.75" customHeight="1" thickBot="1"/>
    <row r="77418" ht="18.75" customHeight="1" thickBot="1"/>
    <row r="77420" ht="18.75" customHeight="1" thickBot="1"/>
    <row r="77422" ht="18.75" customHeight="1" thickBot="1"/>
    <row r="77424" ht="18.75" customHeight="1" thickBot="1"/>
    <row r="77426" ht="18.75" customHeight="1" thickBot="1"/>
    <row r="77428" ht="18.75" customHeight="1" thickBot="1"/>
    <row r="77430" ht="18.75" customHeight="1" thickBot="1"/>
    <row r="77432" ht="18.75" customHeight="1" thickBot="1"/>
    <row r="77434" ht="18.75" customHeight="1" thickBot="1"/>
    <row r="77436" ht="18.75" customHeight="1" thickBot="1"/>
    <row r="77438" ht="18.75" customHeight="1" thickBot="1"/>
    <row r="77440" ht="18.75" customHeight="1" thickBot="1"/>
    <row r="77442" ht="18.75" customHeight="1" thickBot="1"/>
    <row r="77444" ht="18.75" customHeight="1" thickBot="1"/>
    <row r="77446" ht="18.75" customHeight="1" thickBot="1"/>
    <row r="77448" ht="18.75" customHeight="1" thickBot="1"/>
    <row r="77450" ht="18.75" customHeight="1" thickBot="1"/>
    <row r="77452" ht="18.75" customHeight="1" thickBot="1"/>
    <row r="77454" ht="18.75" customHeight="1" thickBot="1"/>
    <row r="77456" ht="18.75" customHeight="1" thickBot="1"/>
    <row r="77458" ht="18.75" customHeight="1" thickBot="1"/>
    <row r="77460" ht="18.75" customHeight="1" thickBot="1"/>
    <row r="77462" ht="18.75" customHeight="1" thickBot="1"/>
    <row r="77464" ht="18.75" customHeight="1" thickBot="1"/>
    <row r="77466" ht="18.75" customHeight="1" thickBot="1"/>
    <row r="77468" ht="18.75" customHeight="1" thickBot="1"/>
    <row r="77470" ht="18.75" customHeight="1" thickBot="1"/>
    <row r="77472" ht="18.75" customHeight="1" thickBot="1"/>
    <row r="77474" ht="18.75" customHeight="1" thickBot="1"/>
    <row r="77476" ht="18.75" customHeight="1" thickBot="1"/>
    <row r="77478" ht="18.75" customHeight="1" thickBot="1"/>
    <row r="77480" ht="18.75" customHeight="1" thickBot="1"/>
    <row r="77482" ht="18.75" customHeight="1" thickBot="1"/>
    <row r="77484" ht="18.75" customHeight="1" thickBot="1"/>
    <row r="77486" ht="18.75" customHeight="1" thickBot="1"/>
    <row r="77488" ht="18.75" customHeight="1" thickBot="1"/>
    <row r="77490" ht="18.75" customHeight="1" thickBot="1"/>
    <row r="77492" ht="18.75" customHeight="1" thickBot="1"/>
    <row r="77494" ht="18.75" customHeight="1" thickBot="1"/>
    <row r="77496" ht="18.75" customHeight="1" thickBot="1"/>
    <row r="77498" ht="18.75" customHeight="1" thickBot="1"/>
    <row r="77500" ht="18.75" customHeight="1" thickBot="1"/>
    <row r="77502" ht="18.75" customHeight="1" thickBot="1"/>
    <row r="77504" ht="18.75" customHeight="1" thickBot="1"/>
    <row r="77506" ht="18.75" customHeight="1" thickBot="1"/>
    <row r="77508" ht="18.75" customHeight="1" thickBot="1"/>
    <row r="77510" ht="18.75" customHeight="1" thickBot="1"/>
    <row r="77512" ht="18.75" customHeight="1" thickBot="1"/>
    <row r="77514" ht="18.75" customHeight="1" thickBot="1"/>
    <row r="77516" ht="18.75" customHeight="1" thickBot="1"/>
    <row r="77518" ht="18.75" customHeight="1" thickBot="1"/>
    <row r="77520" ht="18.75" customHeight="1" thickBot="1"/>
    <row r="77522" ht="18.75" customHeight="1" thickBot="1"/>
    <row r="77524" ht="18.75" customHeight="1" thickBot="1"/>
    <row r="77526" ht="18.75" customHeight="1" thickBot="1"/>
    <row r="77528" ht="18.75" customHeight="1" thickBot="1"/>
    <row r="77530" ht="18.75" customHeight="1" thickBot="1"/>
    <row r="77532" ht="18.75" customHeight="1" thickBot="1"/>
    <row r="77534" ht="18.75" customHeight="1" thickBot="1"/>
    <row r="77536" ht="18.75" customHeight="1" thickBot="1"/>
    <row r="77538" ht="18.75" customHeight="1" thickBot="1"/>
    <row r="77540" ht="18.75" customHeight="1" thickBot="1"/>
    <row r="77542" ht="18.75" customHeight="1" thickBot="1"/>
    <row r="77544" ht="18.75" customHeight="1" thickBot="1"/>
    <row r="77546" ht="18.75" customHeight="1" thickBot="1"/>
    <row r="77548" ht="18.75" customHeight="1" thickBot="1"/>
    <row r="77550" ht="18.75" customHeight="1" thickBot="1"/>
    <row r="77552" ht="18.75" customHeight="1" thickBot="1"/>
    <row r="77554" ht="18.75" customHeight="1" thickBot="1"/>
    <row r="77556" ht="18.75" customHeight="1" thickBot="1"/>
    <row r="77558" ht="18.75" customHeight="1" thickBot="1"/>
    <row r="77560" ht="18.75" customHeight="1" thickBot="1"/>
    <row r="77562" ht="18.75" customHeight="1" thickBot="1"/>
    <row r="77564" ht="18.75" customHeight="1" thickBot="1"/>
    <row r="77566" ht="18.75" customHeight="1" thickBot="1"/>
    <row r="77568" ht="18.75" customHeight="1" thickBot="1"/>
    <row r="77570" ht="18.75" customHeight="1" thickBot="1"/>
    <row r="77572" ht="18.75" customHeight="1" thickBot="1"/>
    <row r="77574" ht="18.75" customHeight="1" thickBot="1"/>
    <row r="77576" ht="18.75" customHeight="1" thickBot="1"/>
    <row r="77578" ht="18.75" customHeight="1" thickBot="1"/>
    <row r="77580" ht="18.75" customHeight="1" thickBot="1"/>
    <row r="77582" ht="18.75" customHeight="1" thickBot="1"/>
    <row r="77584" ht="18.75" customHeight="1" thickBot="1"/>
    <row r="77586" ht="18.75" customHeight="1" thickBot="1"/>
    <row r="77588" ht="18.75" customHeight="1" thickBot="1"/>
    <row r="77590" ht="18.75" customHeight="1" thickBot="1"/>
    <row r="77592" ht="18.75" customHeight="1" thickBot="1"/>
    <row r="77594" ht="18.75" customHeight="1" thickBot="1"/>
    <row r="77596" ht="18.75" customHeight="1" thickBot="1"/>
    <row r="77598" ht="18.75" customHeight="1" thickBot="1"/>
    <row r="77600" ht="18.75" customHeight="1" thickBot="1"/>
    <row r="77602" ht="18.75" customHeight="1" thickBot="1"/>
    <row r="77604" ht="18.75" customHeight="1" thickBot="1"/>
    <row r="77606" ht="18.75" customHeight="1" thickBot="1"/>
    <row r="77608" ht="18.75" customHeight="1" thickBot="1"/>
    <row r="77610" ht="18.75" customHeight="1" thickBot="1"/>
    <row r="77612" ht="18.75" customHeight="1" thickBot="1"/>
    <row r="77614" ht="18.75" customHeight="1" thickBot="1"/>
    <row r="77616" ht="18.75" customHeight="1" thickBot="1"/>
    <row r="77618" ht="18.75" customHeight="1" thickBot="1"/>
    <row r="77620" ht="18.75" customHeight="1" thickBot="1"/>
    <row r="77622" ht="18.75" customHeight="1" thickBot="1"/>
    <row r="77624" ht="18.75" customHeight="1" thickBot="1"/>
    <row r="77626" ht="18.75" customHeight="1" thickBot="1"/>
    <row r="77628" ht="18.75" customHeight="1" thickBot="1"/>
    <row r="77630" ht="18.75" customHeight="1" thickBot="1"/>
    <row r="77632" ht="18.75" customHeight="1" thickBot="1"/>
    <row r="77634" ht="18.75" customHeight="1" thickBot="1"/>
    <row r="77636" ht="18.75" customHeight="1" thickBot="1"/>
    <row r="77638" ht="18.75" customHeight="1" thickBot="1"/>
    <row r="77640" ht="18.75" customHeight="1" thickBot="1"/>
    <row r="77642" ht="18.75" customHeight="1" thickBot="1"/>
    <row r="77644" ht="18.75" customHeight="1" thickBot="1"/>
    <row r="77646" ht="18.75" customHeight="1" thickBot="1"/>
    <row r="77648" ht="18.75" customHeight="1" thickBot="1"/>
    <row r="77650" ht="18.75" customHeight="1" thickBot="1"/>
    <row r="77652" ht="18.75" customHeight="1" thickBot="1"/>
    <row r="77654" ht="18.75" customHeight="1" thickBot="1"/>
    <row r="77656" ht="18.75" customHeight="1" thickBot="1"/>
    <row r="77658" ht="18.75" customHeight="1" thickBot="1"/>
    <row r="77660" ht="18.75" customHeight="1" thickBot="1"/>
    <row r="77662" ht="18.75" customHeight="1" thickBot="1"/>
    <row r="77664" ht="18.75" customHeight="1" thickBot="1"/>
    <row r="77666" ht="18.75" customHeight="1" thickBot="1"/>
    <row r="77668" ht="18.75" customHeight="1" thickBot="1"/>
    <row r="77670" ht="18.75" customHeight="1" thickBot="1"/>
    <row r="77672" ht="18.75" customHeight="1" thickBot="1"/>
    <row r="77674" ht="18.75" customHeight="1" thickBot="1"/>
    <row r="77676" ht="18.75" customHeight="1" thickBot="1"/>
    <row r="77678" ht="18.75" customHeight="1" thickBot="1"/>
    <row r="77680" ht="18.75" customHeight="1" thickBot="1"/>
    <row r="77682" ht="18.75" customHeight="1" thickBot="1"/>
    <row r="77684" ht="18.75" customHeight="1" thickBot="1"/>
    <row r="77686" ht="18.75" customHeight="1" thickBot="1"/>
    <row r="77688" ht="18.75" customHeight="1" thickBot="1"/>
    <row r="77690" ht="18.75" customHeight="1" thickBot="1"/>
    <row r="77692" ht="18.75" customHeight="1" thickBot="1"/>
    <row r="77694" ht="18.75" customHeight="1" thickBot="1"/>
    <row r="77696" ht="18.75" customHeight="1" thickBot="1"/>
    <row r="77698" ht="18.75" customHeight="1" thickBot="1"/>
    <row r="77700" ht="18.75" customHeight="1" thickBot="1"/>
    <row r="77702" ht="18.75" customHeight="1" thickBot="1"/>
    <row r="77704" ht="18.75" customHeight="1" thickBot="1"/>
    <row r="77706" ht="18.75" customHeight="1" thickBot="1"/>
    <row r="77708" ht="18.75" customHeight="1" thickBot="1"/>
    <row r="77710" ht="18.75" customHeight="1" thickBot="1"/>
    <row r="77712" ht="18.75" customHeight="1" thickBot="1"/>
    <row r="77714" ht="18.75" customHeight="1" thickBot="1"/>
    <row r="77716" ht="18.75" customHeight="1" thickBot="1"/>
    <row r="77718" ht="18.75" customHeight="1" thickBot="1"/>
    <row r="77720" ht="18.75" customHeight="1" thickBot="1"/>
    <row r="77722" ht="18.75" customHeight="1" thickBot="1"/>
    <row r="77724" ht="18.75" customHeight="1" thickBot="1"/>
    <row r="77726" ht="18.75" customHeight="1" thickBot="1"/>
    <row r="77728" ht="18.75" customHeight="1" thickBot="1"/>
    <row r="77730" ht="18.75" customHeight="1" thickBot="1"/>
    <row r="77732" ht="18.75" customHeight="1" thickBot="1"/>
    <row r="77734" ht="18.75" customHeight="1" thickBot="1"/>
    <row r="77736" ht="18.75" customHeight="1" thickBot="1"/>
    <row r="77738" ht="18.75" customHeight="1" thickBot="1"/>
    <row r="77740" ht="18.75" customHeight="1" thickBot="1"/>
    <row r="77742" ht="18.75" customHeight="1" thickBot="1"/>
    <row r="77744" ht="18.75" customHeight="1" thickBot="1"/>
    <row r="77746" ht="18.75" customHeight="1" thickBot="1"/>
    <row r="77748" ht="18.75" customHeight="1" thickBot="1"/>
    <row r="77750" ht="18.75" customHeight="1" thickBot="1"/>
    <row r="77752" ht="18.75" customHeight="1" thickBot="1"/>
    <row r="77754" ht="18.75" customHeight="1" thickBot="1"/>
    <row r="77756" ht="18.75" customHeight="1" thickBot="1"/>
    <row r="77758" ht="18.75" customHeight="1" thickBot="1"/>
    <row r="77760" ht="18.75" customHeight="1" thickBot="1"/>
    <row r="77762" ht="18.75" customHeight="1" thickBot="1"/>
    <row r="77764" ht="18.75" customHeight="1" thickBot="1"/>
    <row r="77766" ht="18.75" customHeight="1" thickBot="1"/>
    <row r="77768" ht="18.75" customHeight="1" thickBot="1"/>
    <row r="77770" ht="18.75" customHeight="1" thickBot="1"/>
    <row r="77772" ht="18.75" customHeight="1" thickBot="1"/>
    <row r="77774" ht="18.75" customHeight="1" thickBot="1"/>
    <row r="77776" ht="18.75" customHeight="1" thickBot="1"/>
    <row r="77778" ht="18.75" customHeight="1" thickBot="1"/>
    <row r="77780" ht="18.75" customHeight="1" thickBot="1"/>
    <row r="77782" ht="18.75" customHeight="1" thickBot="1"/>
    <row r="77784" ht="18.75" customHeight="1" thickBot="1"/>
    <row r="77786" ht="18.75" customHeight="1" thickBot="1"/>
    <row r="77788" ht="18.75" customHeight="1" thickBot="1"/>
    <row r="77790" ht="18.75" customHeight="1" thickBot="1"/>
    <row r="77792" ht="18.75" customHeight="1" thickBot="1"/>
    <row r="77794" ht="18.75" customHeight="1" thickBot="1"/>
    <row r="77796" ht="18.75" customHeight="1" thickBot="1"/>
    <row r="77798" ht="18.75" customHeight="1" thickBot="1"/>
    <row r="77800" ht="18.75" customHeight="1" thickBot="1"/>
    <row r="77802" ht="18.75" customHeight="1" thickBot="1"/>
    <row r="77804" ht="18.75" customHeight="1" thickBot="1"/>
    <row r="77806" ht="18.75" customHeight="1" thickBot="1"/>
    <row r="77808" ht="18.75" customHeight="1" thickBot="1"/>
    <row r="77810" ht="18.75" customHeight="1" thickBot="1"/>
    <row r="77812" ht="18.75" customHeight="1" thickBot="1"/>
    <row r="77814" ht="18.75" customHeight="1" thickBot="1"/>
    <row r="77816" ht="18.75" customHeight="1" thickBot="1"/>
    <row r="77818" ht="18.75" customHeight="1" thickBot="1"/>
    <row r="77820" ht="18.75" customHeight="1" thickBot="1"/>
    <row r="77822" ht="18.75" customHeight="1" thickBot="1"/>
    <row r="77824" ht="18.75" customHeight="1" thickBot="1"/>
    <row r="77826" ht="18.75" customHeight="1" thickBot="1"/>
    <row r="77828" ht="18.75" customHeight="1" thickBot="1"/>
    <row r="77830" ht="18.75" customHeight="1" thickBot="1"/>
    <row r="77832" ht="18.75" customHeight="1" thickBot="1"/>
    <row r="77834" ht="18.75" customHeight="1" thickBot="1"/>
    <row r="77836" ht="18.75" customHeight="1" thickBot="1"/>
    <row r="77838" ht="18.75" customHeight="1" thickBot="1"/>
    <row r="77840" ht="18.75" customHeight="1" thickBot="1"/>
    <row r="77842" ht="18.75" customHeight="1" thickBot="1"/>
    <row r="77844" ht="18.75" customHeight="1" thickBot="1"/>
    <row r="77846" ht="18.75" customHeight="1" thickBot="1"/>
    <row r="77848" ht="18.75" customHeight="1" thickBot="1"/>
    <row r="77850" ht="18.75" customHeight="1" thickBot="1"/>
    <row r="77852" ht="18.75" customHeight="1" thickBot="1"/>
    <row r="77854" ht="18.75" customHeight="1" thickBot="1"/>
    <row r="77856" ht="18.75" customHeight="1" thickBot="1"/>
    <row r="77858" ht="18.75" customHeight="1" thickBot="1"/>
    <row r="77860" ht="18.75" customHeight="1" thickBot="1"/>
    <row r="77862" ht="18.75" customHeight="1" thickBot="1"/>
    <row r="77864" ht="18.75" customHeight="1" thickBot="1"/>
    <row r="77866" ht="18.75" customHeight="1" thickBot="1"/>
    <row r="77868" ht="18.75" customHeight="1" thickBot="1"/>
    <row r="77870" ht="18.75" customHeight="1" thickBot="1"/>
    <row r="77872" ht="18.75" customHeight="1" thickBot="1"/>
    <row r="77874" ht="18.75" customHeight="1" thickBot="1"/>
    <row r="77876" ht="18.75" customHeight="1" thickBot="1"/>
    <row r="77878" ht="18.75" customHeight="1" thickBot="1"/>
    <row r="77880" ht="18.75" customHeight="1" thickBot="1"/>
    <row r="77882" ht="18.75" customHeight="1" thickBot="1"/>
    <row r="77884" ht="18.75" customHeight="1" thickBot="1"/>
    <row r="77886" ht="18.75" customHeight="1" thickBot="1"/>
    <row r="77888" ht="18.75" customHeight="1" thickBot="1"/>
    <row r="77890" ht="18.75" customHeight="1" thickBot="1"/>
    <row r="77892" ht="18.75" customHeight="1" thickBot="1"/>
    <row r="77894" ht="18.75" customHeight="1" thickBot="1"/>
    <row r="77896" ht="18.75" customHeight="1" thickBot="1"/>
    <row r="77898" ht="18.75" customHeight="1" thickBot="1"/>
    <row r="77900" ht="18.75" customHeight="1" thickBot="1"/>
    <row r="77902" ht="18.75" customHeight="1" thickBot="1"/>
    <row r="77904" ht="18.75" customHeight="1" thickBot="1"/>
    <row r="77906" ht="18.75" customHeight="1" thickBot="1"/>
    <row r="77908" ht="18.75" customHeight="1" thickBot="1"/>
    <row r="77910" ht="18.75" customHeight="1" thickBot="1"/>
    <row r="77912" ht="18.75" customHeight="1" thickBot="1"/>
    <row r="77914" ht="18.75" customHeight="1" thickBot="1"/>
    <row r="77916" ht="18.75" customHeight="1" thickBot="1"/>
    <row r="77918" ht="18.75" customHeight="1" thickBot="1"/>
    <row r="77920" ht="18.75" customHeight="1" thickBot="1"/>
    <row r="77922" ht="18.75" customHeight="1" thickBot="1"/>
    <row r="77924" ht="18.75" customHeight="1" thickBot="1"/>
    <row r="77926" ht="18.75" customHeight="1" thickBot="1"/>
    <row r="77928" ht="18.75" customHeight="1" thickBot="1"/>
    <row r="77930" ht="18.75" customHeight="1" thickBot="1"/>
    <row r="77932" ht="18.75" customHeight="1" thickBot="1"/>
    <row r="77934" ht="18.75" customHeight="1" thickBot="1"/>
    <row r="77936" ht="18.75" customHeight="1" thickBot="1"/>
    <row r="77938" ht="18.75" customHeight="1" thickBot="1"/>
    <row r="77940" ht="18.75" customHeight="1" thickBot="1"/>
    <row r="77942" ht="18.75" customHeight="1" thickBot="1"/>
    <row r="77944" ht="18.75" customHeight="1" thickBot="1"/>
    <row r="77946" ht="18.75" customHeight="1" thickBot="1"/>
    <row r="77948" ht="18.75" customHeight="1" thickBot="1"/>
    <row r="77950" ht="18.75" customHeight="1" thickBot="1"/>
    <row r="77952" ht="18.75" customHeight="1" thickBot="1"/>
    <row r="77954" ht="18.75" customHeight="1" thickBot="1"/>
    <row r="77956" ht="18.75" customHeight="1" thickBot="1"/>
    <row r="77958" ht="18.75" customHeight="1" thickBot="1"/>
    <row r="77960" ht="18.75" customHeight="1" thickBot="1"/>
    <row r="77962" ht="18.75" customHeight="1" thickBot="1"/>
    <row r="77964" ht="18.75" customHeight="1" thickBot="1"/>
    <row r="77966" ht="18.75" customHeight="1" thickBot="1"/>
    <row r="77968" ht="18.75" customHeight="1" thickBot="1"/>
    <row r="77970" ht="18.75" customHeight="1" thickBot="1"/>
    <row r="77972" ht="18.75" customHeight="1" thickBot="1"/>
    <row r="77974" ht="18.75" customHeight="1" thickBot="1"/>
    <row r="77976" ht="18.75" customHeight="1" thickBot="1"/>
    <row r="77978" ht="18.75" customHeight="1" thickBot="1"/>
    <row r="77980" ht="18.75" customHeight="1" thickBot="1"/>
    <row r="77982" ht="18.75" customHeight="1" thickBot="1"/>
    <row r="77984" ht="18.75" customHeight="1" thickBot="1"/>
    <row r="77986" ht="18.75" customHeight="1" thickBot="1"/>
    <row r="77988" ht="18.75" customHeight="1" thickBot="1"/>
    <row r="77990" ht="18.75" customHeight="1" thickBot="1"/>
    <row r="77992" ht="18.75" customHeight="1" thickBot="1"/>
    <row r="77994" ht="18.75" customHeight="1" thickBot="1"/>
    <row r="77996" ht="18.75" customHeight="1" thickBot="1"/>
    <row r="77998" ht="18.75" customHeight="1" thickBot="1"/>
    <row r="78000" ht="18.75" customHeight="1" thickBot="1"/>
    <row r="78002" ht="18.75" customHeight="1" thickBot="1"/>
    <row r="78004" ht="18.75" customHeight="1" thickBot="1"/>
    <row r="78006" ht="18.75" customHeight="1" thickBot="1"/>
    <row r="78008" ht="18.75" customHeight="1" thickBot="1"/>
    <row r="78010" ht="18.75" customHeight="1" thickBot="1"/>
    <row r="78012" ht="18.75" customHeight="1" thickBot="1"/>
    <row r="78014" ht="18.75" customHeight="1" thickBot="1"/>
    <row r="78016" ht="18.75" customHeight="1" thickBot="1"/>
    <row r="78018" ht="18.75" customHeight="1" thickBot="1"/>
    <row r="78020" ht="18.75" customHeight="1" thickBot="1"/>
    <row r="78022" ht="18.75" customHeight="1" thickBot="1"/>
    <row r="78024" ht="18.75" customHeight="1" thickBot="1"/>
    <row r="78026" ht="18.75" customHeight="1" thickBot="1"/>
    <row r="78028" ht="18.75" customHeight="1" thickBot="1"/>
    <row r="78030" ht="18.75" customHeight="1" thickBot="1"/>
    <row r="78032" ht="18.75" customHeight="1" thickBot="1"/>
    <row r="78034" ht="18.75" customHeight="1" thickBot="1"/>
    <row r="78036" ht="18.75" customHeight="1" thickBot="1"/>
    <row r="78038" ht="18.75" customHeight="1" thickBot="1"/>
    <row r="78040" ht="18.75" customHeight="1" thickBot="1"/>
    <row r="78042" ht="18.75" customHeight="1" thickBot="1"/>
    <row r="78044" ht="18.75" customHeight="1" thickBot="1"/>
    <row r="78046" ht="18.75" customHeight="1" thickBot="1"/>
    <row r="78048" ht="18.75" customHeight="1" thickBot="1"/>
    <row r="78050" ht="18.75" customHeight="1" thickBot="1"/>
    <row r="78052" ht="18.75" customHeight="1" thickBot="1"/>
    <row r="78054" ht="18.75" customHeight="1" thickBot="1"/>
    <row r="78056" ht="18.75" customHeight="1" thickBot="1"/>
    <row r="78058" ht="18.75" customHeight="1" thickBot="1"/>
    <row r="78060" ht="18.75" customHeight="1" thickBot="1"/>
    <row r="78062" ht="18.75" customHeight="1" thickBot="1"/>
    <row r="78064" ht="18.75" customHeight="1" thickBot="1"/>
    <row r="78066" ht="18.75" customHeight="1" thickBot="1"/>
    <row r="78068" ht="18.75" customHeight="1" thickBot="1"/>
    <row r="78070" ht="18.75" customHeight="1" thickBot="1"/>
    <row r="78072" ht="18.75" customHeight="1" thickBot="1"/>
    <row r="78074" ht="18.75" customHeight="1" thickBot="1"/>
    <row r="78076" ht="18.75" customHeight="1" thickBot="1"/>
    <row r="78078" ht="18.75" customHeight="1" thickBot="1"/>
    <row r="78080" ht="18.75" customHeight="1" thickBot="1"/>
    <row r="78082" ht="18.75" customHeight="1" thickBot="1"/>
    <row r="78084" ht="18.75" customHeight="1" thickBot="1"/>
    <row r="78086" ht="18.75" customHeight="1" thickBot="1"/>
    <row r="78088" ht="18.75" customHeight="1" thickBot="1"/>
    <row r="78090" ht="18.75" customHeight="1" thickBot="1"/>
    <row r="78092" ht="18.75" customHeight="1" thickBot="1"/>
    <row r="78094" ht="18.75" customHeight="1" thickBot="1"/>
    <row r="78096" ht="18.75" customHeight="1" thickBot="1"/>
    <row r="78098" ht="18.75" customHeight="1" thickBot="1"/>
    <row r="78100" ht="18.75" customHeight="1" thickBot="1"/>
    <row r="78102" ht="18.75" customHeight="1" thickBot="1"/>
    <row r="78104" ht="18.75" customHeight="1" thickBot="1"/>
    <row r="78106" ht="18.75" customHeight="1" thickBot="1"/>
    <row r="78108" ht="18.75" customHeight="1" thickBot="1"/>
    <row r="78110" ht="18.75" customHeight="1" thickBot="1"/>
    <row r="78112" ht="18.75" customHeight="1" thickBot="1"/>
    <row r="78114" ht="18.75" customHeight="1" thickBot="1"/>
    <row r="78116" ht="18.75" customHeight="1" thickBot="1"/>
    <row r="78118" ht="18.75" customHeight="1" thickBot="1"/>
    <row r="78120" ht="18.75" customHeight="1" thickBot="1"/>
    <row r="78122" ht="18.75" customHeight="1" thickBot="1"/>
    <row r="78124" ht="18.75" customHeight="1" thickBot="1"/>
    <row r="78126" ht="18.75" customHeight="1" thickBot="1"/>
    <row r="78128" ht="18.75" customHeight="1" thickBot="1"/>
    <row r="78130" ht="18.75" customHeight="1" thickBot="1"/>
    <row r="78132" ht="18.75" customHeight="1" thickBot="1"/>
    <row r="78134" ht="18.75" customHeight="1" thickBot="1"/>
    <row r="78136" ht="18.75" customHeight="1" thickBot="1"/>
    <row r="78138" ht="18.75" customHeight="1" thickBot="1"/>
    <row r="78140" ht="18.75" customHeight="1" thickBot="1"/>
    <row r="78142" ht="18.75" customHeight="1" thickBot="1"/>
    <row r="78144" ht="18.75" customHeight="1" thickBot="1"/>
    <row r="78146" ht="18.75" customHeight="1" thickBot="1"/>
    <row r="78148" ht="18.75" customHeight="1" thickBot="1"/>
    <row r="78150" ht="18.75" customHeight="1" thickBot="1"/>
    <row r="78152" ht="18.75" customHeight="1" thickBot="1"/>
    <row r="78154" ht="18.75" customHeight="1" thickBot="1"/>
    <row r="78156" ht="18.75" customHeight="1" thickBot="1"/>
    <row r="78158" ht="18.75" customHeight="1" thickBot="1"/>
    <row r="78160" ht="18.75" customHeight="1" thickBot="1"/>
    <row r="78162" ht="18.75" customHeight="1" thickBot="1"/>
    <row r="78164" ht="18.75" customHeight="1" thickBot="1"/>
    <row r="78166" ht="18.75" customHeight="1" thickBot="1"/>
    <row r="78168" ht="18.75" customHeight="1" thickBot="1"/>
    <row r="78170" ht="18.75" customHeight="1" thickBot="1"/>
    <row r="78172" ht="18.75" customHeight="1" thickBot="1"/>
    <row r="78174" ht="18.75" customHeight="1" thickBot="1"/>
    <row r="78176" ht="18.75" customHeight="1" thickBot="1"/>
    <row r="78178" ht="18.75" customHeight="1" thickBot="1"/>
    <row r="78180" ht="18.75" customHeight="1" thickBot="1"/>
    <row r="78182" ht="18.75" customHeight="1" thickBot="1"/>
    <row r="78184" ht="18.75" customHeight="1" thickBot="1"/>
    <row r="78186" ht="18.75" customHeight="1" thickBot="1"/>
    <row r="78188" ht="18.75" customHeight="1" thickBot="1"/>
    <row r="78190" ht="18.75" customHeight="1" thickBot="1"/>
    <row r="78192" ht="18.75" customHeight="1" thickBot="1"/>
    <row r="78194" ht="18.75" customHeight="1" thickBot="1"/>
    <row r="78196" ht="18.75" customHeight="1" thickBot="1"/>
    <row r="78198" ht="18.75" customHeight="1" thickBot="1"/>
    <row r="78200" ht="18.75" customHeight="1" thickBot="1"/>
    <row r="78202" ht="18.75" customHeight="1" thickBot="1"/>
    <row r="78204" ht="18.75" customHeight="1" thickBot="1"/>
    <row r="78206" ht="18.75" customHeight="1" thickBot="1"/>
    <row r="78208" ht="18.75" customHeight="1" thickBot="1"/>
    <row r="78210" ht="18.75" customHeight="1" thickBot="1"/>
    <row r="78212" ht="18.75" customHeight="1" thickBot="1"/>
    <row r="78214" ht="18.75" customHeight="1" thickBot="1"/>
    <row r="78216" ht="18.75" customHeight="1" thickBot="1"/>
    <row r="78218" ht="18.75" customHeight="1" thickBot="1"/>
    <row r="78220" ht="18.75" customHeight="1" thickBot="1"/>
    <row r="78222" ht="18.75" customHeight="1" thickBot="1"/>
    <row r="78224" ht="18.75" customHeight="1" thickBot="1"/>
    <row r="78226" ht="18.75" customHeight="1" thickBot="1"/>
    <row r="78228" ht="18.75" customHeight="1" thickBot="1"/>
    <row r="78230" ht="18.75" customHeight="1" thickBot="1"/>
    <row r="78232" ht="18.75" customHeight="1" thickBot="1"/>
    <row r="78234" ht="18.75" customHeight="1" thickBot="1"/>
    <row r="78236" ht="18.75" customHeight="1" thickBot="1"/>
    <row r="78238" ht="18.75" customHeight="1" thickBot="1"/>
    <row r="78240" ht="18.75" customHeight="1" thickBot="1"/>
    <row r="78242" ht="18.75" customHeight="1" thickBot="1"/>
    <row r="78244" ht="18.75" customHeight="1" thickBot="1"/>
    <row r="78246" ht="18.75" customHeight="1" thickBot="1"/>
    <row r="78248" ht="18.75" customHeight="1" thickBot="1"/>
    <row r="78250" ht="18.75" customHeight="1" thickBot="1"/>
    <row r="78252" ht="18.75" customHeight="1" thickBot="1"/>
    <row r="78254" ht="18.75" customHeight="1" thickBot="1"/>
    <row r="78256" ht="18.75" customHeight="1" thickBot="1"/>
    <row r="78258" ht="18.75" customHeight="1" thickBot="1"/>
    <row r="78260" ht="18.75" customHeight="1" thickBot="1"/>
    <row r="78262" ht="18.75" customHeight="1" thickBot="1"/>
    <row r="78264" ht="18.75" customHeight="1" thickBot="1"/>
    <row r="78266" ht="18.75" customHeight="1" thickBot="1"/>
    <row r="78268" ht="18.75" customHeight="1" thickBot="1"/>
    <row r="78270" ht="18.75" customHeight="1" thickBot="1"/>
    <row r="78272" ht="18.75" customHeight="1" thickBot="1"/>
    <row r="78274" ht="18.75" customHeight="1" thickBot="1"/>
    <row r="78276" ht="18.75" customHeight="1" thickBot="1"/>
    <row r="78278" ht="18.75" customHeight="1" thickBot="1"/>
    <row r="78280" ht="18.75" customHeight="1" thickBot="1"/>
    <row r="78282" ht="18.75" customHeight="1" thickBot="1"/>
    <row r="78284" ht="18.75" customHeight="1" thickBot="1"/>
    <row r="78286" ht="18.75" customHeight="1" thickBot="1"/>
    <row r="78288" ht="18.75" customHeight="1" thickBot="1"/>
    <row r="78290" ht="18.75" customHeight="1" thickBot="1"/>
    <row r="78292" ht="18.75" customHeight="1" thickBot="1"/>
    <row r="78294" ht="18.75" customHeight="1" thickBot="1"/>
    <row r="78296" ht="18.75" customHeight="1" thickBot="1"/>
    <row r="78298" ht="18.75" customHeight="1" thickBot="1"/>
    <row r="78300" ht="18.75" customHeight="1" thickBot="1"/>
    <row r="78302" ht="18.75" customHeight="1" thickBot="1"/>
    <row r="78304" ht="18.75" customHeight="1" thickBot="1"/>
    <row r="78306" ht="18.75" customHeight="1" thickBot="1"/>
    <row r="78308" ht="18.75" customHeight="1" thickBot="1"/>
    <row r="78310" ht="18.75" customHeight="1" thickBot="1"/>
    <row r="78312" ht="18.75" customHeight="1" thickBot="1"/>
    <row r="78314" ht="18.75" customHeight="1" thickBot="1"/>
    <row r="78316" ht="18.75" customHeight="1" thickBot="1"/>
    <row r="78318" ht="18.75" customHeight="1" thickBot="1"/>
    <row r="78320" ht="18.75" customHeight="1" thickBot="1"/>
    <row r="78322" ht="18.75" customHeight="1" thickBot="1"/>
    <row r="78324" ht="18.75" customHeight="1" thickBot="1"/>
    <row r="78326" ht="18.75" customHeight="1" thickBot="1"/>
    <row r="78328" ht="18.75" customHeight="1" thickBot="1"/>
    <row r="78330" ht="18.75" customHeight="1" thickBot="1"/>
    <row r="78332" ht="18.75" customHeight="1" thickBot="1"/>
    <row r="78334" ht="18.75" customHeight="1" thickBot="1"/>
    <row r="78336" ht="18.75" customHeight="1" thickBot="1"/>
    <row r="78338" ht="18.75" customHeight="1" thickBot="1"/>
    <row r="78340" ht="18.75" customHeight="1" thickBot="1"/>
    <row r="78342" ht="18.75" customHeight="1" thickBot="1"/>
    <row r="78344" ht="18.75" customHeight="1" thickBot="1"/>
    <row r="78346" ht="18.75" customHeight="1" thickBot="1"/>
    <row r="78348" ht="18.75" customHeight="1" thickBot="1"/>
    <row r="78350" ht="18.75" customHeight="1" thickBot="1"/>
    <row r="78352" ht="18.75" customHeight="1" thickBot="1"/>
    <row r="78354" ht="18.75" customHeight="1" thickBot="1"/>
    <row r="78356" ht="18.75" customHeight="1" thickBot="1"/>
    <row r="78358" ht="18.75" customHeight="1" thickBot="1"/>
    <row r="78360" ht="18.75" customHeight="1" thickBot="1"/>
    <row r="78362" ht="18.75" customHeight="1" thickBot="1"/>
    <row r="78364" ht="18.75" customHeight="1" thickBot="1"/>
    <row r="78366" ht="18.75" customHeight="1" thickBot="1"/>
    <row r="78368" ht="18.75" customHeight="1" thickBot="1"/>
    <row r="78370" ht="18.75" customHeight="1" thickBot="1"/>
    <row r="78372" ht="18.75" customHeight="1" thickBot="1"/>
    <row r="78374" ht="18.75" customHeight="1" thickBot="1"/>
    <row r="78376" ht="18.75" customHeight="1" thickBot="1"/>
    <row r="78378" ht="18.75" customHeight="1" thickBot="1"/>
    <row r="78380" ht="18.75" customHeight="1" thickBot="1"/>
    <row r="78382" ht="18.75" customHeight="1" thickBot="1"/>
    <row r="78384" ht="18.75" customHeight="1" thickBot="1"/>
    <row r="78386" ht="18.75" customHeight="1" thickBot="1"/>
    <row r="78388" ht="18.75" customHeight="1" thickBot="1"/>
    <row r="78390" ht="18.75" customHeight="1" thickBot="1"/>
    <row r="78392" ht="18.75" customHeight="1" thickBot="1"/>
    <row r="78394" ht="18.75" customHeight="1" thickBot="1"/>
    <row r="78396" ht="18.75" customHeight="1" thickBot="1"/>
    <row r="78398" ht="18.75" customHeight="1" thickBot="1"/>
    <row r="78400" ht="18.75" customHeight="1" thickBot="1"/>
    <row r="78402" ht="18.75" customHeight="1" thickBot="1"/>
    <row r="78404" ht="18.75" customHeight="1" thickBot="1"/>
    <row r="78406" ht="18.75" customHeight="1" thickBot="1"/>
    <row r="78408" ht="18.75" customHeight="1" thickBot="1"/>
    <row r="78410" ht="18.75" customHeight="1" thickBot="1"/>
    <row r="78412" ht="18.75" customHeight="1" thickBot="1"/>
    <row r="78414" ht="18.75" customHeight="1" thickBot="1"/>
    <row r="78416" ht="18.75" customHeight="1" thickBot="1"/>
    <row r="78418" ht="18.75" customHeight="1" thickBot="1"/>
    <row r="78420" ht="18.75" customHeight="1" thickBot="1"/>
    <row r="78422" ht="18.75" customHeight="1" thickBot="1"/>
    <row r="78424" ht="18.75" customHeight="1" thickBot="1"/>
    <row r="78426" ht="18.75" customHeight="1" thickBot="1"/>
    <row r="78428" ht="18.75" customHeight="1" thickBot="1"/>
    <row r="78430" ht="18.75" customHeight="1" thickBot="1"/>
    <row r="78432" ht="18.75" customHeight="1" thickBot="1"/>
    <row r="78434" ht="18.75" customHeight="1" thickBot="1"/>
    <row r="78436" ht="18.75" customHeight="1" thickBot="1"/>
    <row r="78438" ht="18.75" customHeight="1" thickBot="1"/>
    <row r="78440" ht="18.75" customHeight="1" thickBot="1"/>
    <row r="78442" ht="18.75" customHeight="1" thickBot="1"/>
    <row r="78444" ht="18.75" customHeight="1" thickBot="1"/>
    <row r="78446" ht="18.75" customHeight="1" thickBot="1"/>
    <row r="78448" ht="18.75" customHeight="1" thickBot="1"/>
    <row r="78450" ht="18.75" customHeight="1" thickBot="1"/>
    <row r="78452" ht="18.75" customHeight="1" thickBot="1"/>
    <row r="78454" ht="18.75" customHeight="1" thickBot="1"/>
    <row r="78456" ht="18.75" customHeight="1" thickBot="1"/>
    <row r="78458" ht="18.75" customHeight="1" thickBot="1"/>
    <row r="78460" ht="18.75" customHeight="1" thickBot="1"/>
    <row r="78462" ht="18.75" customHeight="1" thickBot="1"/>
    <row r="78464" ht="18.75" customHeight="1" thickBot="1"/>
    <row r="78466" ht="18.75" customHeight="1" thickBot="1"/>
    <row r="78468" ht="18.75" customHeight="1" thickBot="1"/>
    <row r="78470" ht="18.75" customHeight="1" thickBot="1"/>
    <row r="78472" ht="18.75" customHeight="1" thickBot="1"/>
    <row r="78474" ht="18.75" customHeight="1" thickBot="1"/>
    <row r="78476" ht="18.75" customHeight="1" thickBot="1"/>
    <row r="78478" ht="18.75" customHeight="1" thickBot="1"/>
    <row r="78480" ht="18.75" customHeight="1" thickBot="1"/>
    <row r="78482" ht="18.75" customHeight="1" thickBot="1"/>
    <row r="78484" ht="18.75" customHeight="1" thickBot="1"/>
    <row r="78486" ht="18.75" customHeight="1" thickBot="1"/>
    <row r="78488" ht="18.75" customHeight="1" thickBot="1"/>
    <row r="78490" ht="18.75" customHeight="1" thickBot="1"/>
    <row r="78492" ht="18.75" customHeight="1" thickBot="1"/>
    <row r="78494" ht="18.75" customHeight="1" thickBot="1"/>
    <row r="78496" ht="18.75" customHeight="1" thickBot="1"/>
    <row r="78498" ht="18.75" customHeight="1" thickBot="1"/>
    <row r="78500" ht="18.75" customHeight="1" thickBot="1"/>
    <row r="78502" ht="18.75" customHeight="1" thickBot="1"/>
    <row r="78504" ht="18.75" customHeight="1" thickBot="1"/>
    <row r="78506" ht="18.75" customHeight="1" thickBot="1"/>
    <row r="78508" ht="18.75" customHeight="1" thickBot="1"/>
    <row r="78510" ht="18.75" customHeight="1" thickBot="1"/>
    <row r="78512" ht="18.75" customHeight="1" thickBot="1"/>
    <row r="78514" ht="18.75" customHeight="1" thickBot="1"/>
    <row r="78516" ht="18.75" customHeight="1" thickBot="1"/>
    <row r="78518" ht="18.75" customHeight="1" thickBot="1"/>
    <row r="78520" ht="18.75" customHeight="1" thickBot="1"/>
    <row r="78522" ht="18.75" customHeight="1" thickBot="1"/>
    <row r="78524" ht="18.75" customHeight="1" thickBot="1"/>
    <row r="78526" ht="18.75" customHeight="1" thickBot="1"/>
    <row r="78528" ht="18.75" customHeight="1" thickBot="1"/>
    <row r="78530" ht="18.75" customHeight="1" thickBot="1"/>
    <row r="78532" ht="18.75" customHeight="1" thickBot="1"/>
    <row r="78534" ht="18.75" customHeight="1" thickBot="1"/>
    <row r="78536" ht="18.75" customHeight="1" thickBot="1"/>
    <row r="78538" ht="18.75" customHeight="1" thickBot="1"/>
    <row r="78540" ht="18.75" customHeight="1" thickBot="1"/>
    <row r="78542" ht="18.75" customHeight="1" thickBot="1"/>
    <row r="78544" ht="18.75" customHeight="1" thickBot="1"/>
    <row r="78546" ht="18.75" customHeight="1" thickBot="1"/>
    <row r="78548" ht="18.75" customHeight="1" thickBot="1"/>
    <row r="78550" ht="18.75" customHeight="1" thickBot="1"/>
    <row r="78552" ht="18.75" customHeight="1" thickBot="1"/>
    <row r="78554" ht="18.75" customHeight="1" thickBot="1"/>
    <row r="78556" ht="18.75" customHeight="1" thickBot="1"/>
    <row r="78558" ht="18.75" customHeight="1" thickBot="1"/>
    <row r="78560" ht="18.75" customHeight="1" thickBot="1"/>
    <row r="78562" ht="18.75" customHeight="1" thickBot="1"/>
    <row r="78564" ht="18.75" customHeight="1" thickBot="1"/>
    <row r="78566" ht="18.75" customHeight="1" thickBot="1"/>
    <row r="78568" ht="18.75" customHeight="1" thickBot="1"/>
    <row r="78570" ht="18.75" customHeight="1" thickBot="1"/>
    <row r="78572" ht="18.75" customHeight="1" thickBot="1"/>
    <row r="78574" ht="18.75" customHeight="1" thickBot="1"/>
    <row r="78576" ht="18.75" customHeight="1" thickBot="1"/>
    <row r="78578" ht="18.75" customHeight="1" thickBot="1"/>
    <row r="78580" ht="18.75" customHeight="1" thickBot="1"/>
    <row r="78582" ht="18.75" customHeight="1" thickBot="1"/>
    <row r="78584" ht="18.75" customHeight="1" thickBot="1"/>
    <row r="78586" ht="18.75" customHeight="1" thickBot="1"/>
    <row r="78588" ht="18.75" customHeight="1" thickBot="1"/>
    <row r="78590" ht="18.75" customHeight="1" thickBot="1"/>
    <row r="78592" ht="18.75" customHeight="1" thickBot="1"/>
    <row r="78594" ht="18.75" customHeight="1" thickBot="1"/>
    <row r="78596" ht="18.75" customHeight="1" thickBot="1"/>
    <row r="78598" ht="18.75" customHeight="1" thickBot="1"/>
    <row r="78600" ht="18.75" customHeight="1" thickBot="1"/>
    <row r="78602" ht="18.75" customHeight="1" thickBot="1"/>
    <row r="78604" ht="18.75" customHeight="1" thickBot="1"/>
    <row r="78606" ht="18.75" customHeight="1" thickBot="1"/>
    <row r="78608" ht="18.75" customHeight="1" thickBot="1"/>
    <row r="78610" ht="18.75" customHeight="1" thickBot="1"/>
    <row r="78612" ht="18.75" customHeight="1" thickBot="1"/>
    <row r="78614" ht="18.75" customHeight="1" thickBot="1"/>
    <row r="78616" ht="18.75" customHeight="1" thickBot="1"/>
    <row r="78618" ht="18.75" customHeight="1" thickBot="1"/>
    <row r="78620" ht="18.75" customHeight="1" thickBot="1"/>
    <row r="78622" ht="18.75" customHeight="1" thickBot="1"/>
    <row r="78624" ht="18.75" customHeight="1" thickBot="1"/>
    <row r="78626" ht="18.75" customHeight="1" thickBot="1"/>
    <row r="78628" ht="18.75" customHeight="1" thickBot="1"/>
    <row r="78630" ht="18.75" customHeight="1" thickBot="1"/>
    <row r="78632" ht="18.75" customHeight="1" thickBot="1"/>
    <row r="78634" ht="18.75" customHeight="1" thickBot="1"/>
    <row r="78636" ht="18.75" customHeight="1" thickBot="1"/>
    <row r="78638" ht="18.75" customHeight="1" thickBot="1"/>
    <row r="78640" ht="18.75" customHeight="1" thickBot="1"/>
    <row r="78642" ht="18.75" customHeight="1" thickBot="1"/>
    <row r="78644" ht="18.75" customHeight="1" thickBot="1"/>
    <row r="78646" ht="18.75" customHeight="1" thickBot="1"/>
    <row r="78648" ht="18.75" customHeight="1" thickBot="1"/>
    <row r="78650" ht="18.75" customHeight="1" thickBot="1"/>
    <row r="78652" ht="18.75" customHeight="1" thickBot="1"/>
    <row r="78654" ht="18.75" customHeight="1" thickBot="1"/>
    <row r="78656" ht="18.75" customHeight="1" thickBot="1"/>
    <row r="78658" ht="18.75" customHeight="1" thickBot="1"/>
    <row r="78660" ht="18.75" customHeight="1" thickBot="1"/>
    <row r="78662" ht="18.75" customHeight="1" thickBot="1"/>
    <row r="78664" ht="18.75" customHeight="1" thickBot="1"/>
    <row r="78666" ht="18.75" customHeight="1" thickBot="1"/>
    <row r="78668" ht="18.75" customHeight="1" thickBot="1"/>
    <row r="78670" ht="18.75" customHeight="1" thickBot="1"/>
    <row r="78672" ht="18.75" customHeight="1" thickBot="1"/>
    <row r="78674" ht="18.75" customHeight="1" thickBot="1"/>
    <row r="78676" ht="18.75" customHeight="1" thickBot="1"/>
    <row r="78678" ht="18.75" customHeight="1" thickBot="1"/>
    <row r="78680" ht="18.75" customHeight="1" thickBot="1"/>
    <row r="78682" ht="18.75" customHeight="1" thickBot="1"/>
    <row r="78684" ht="18.75" customHeight="1" thickBot="1"/>
    <row r="78686" ht="18.75" customHeight="1" thickBot="1"/>
    <row r="78688" ht="18.75" customHeight="1" thickBot="1"/>
    <row r="78690" ht="18.75" customHeight="1" thickBot="1"/>
    <row r="78692" ht="18.75" customHeight="1" thickBot="1"/>
    <row r="78694" ht="18.75" customHeight="1" thickBot="1"/>
    <row r="78696" ht="18.75" customHeight="1" thickBot="1"/>
    <row r="78698" ht="18.75" customHeight="1" thickBot="1"/>
    <row r="78700" ht="18.75" customHeight="1" thickBot="1"/>
    <row r="78702" ht="18.75" customHeight="1" thickBot="1"/>
    <row r="78704" ht="18.75" customHeight="1" thickBot="1"/>
    <row r="78706" ht="18.75" customHeight="1" thickBot="1"/>
    <row r="78708" ht="18.75" customHeight="1" thickBot="1"/>
    <row r="78710" ht="18.75" customHeight="1" thickBot="1"/>
    <row r="78712" ht="18.75" customHeight="1" thickBot="1"/>
    <row r="78714" ht="18.75" customHeight="1" thickBot="1"/>
    <row r="78716" ht="18.75" customHeight="1" thickBot="1"/>
    <row r="78718" ht="18.75" customHeight="1" thickBot="1"/>
    <row r="78720" ht="18.75" customHeight="1" thickBot="1"/>
    <row r="78722" ht="18.75" customHeight="1" thickBot="1"/>
    <row r="78724" ht="18.75" customHeight="1" thickBot="1"/>
    <row r="78726" ht="18.75" customHeight="1" thickBot="1"/>
    <row r="78728" ht="18.75" customHeight="1" thickBot="1"/>
    <row r="78730" ht="18.75" customHeight="1" thickBot="1"/>
    <row r="78732" ht="18.75" customHeight="1" thickBot="1"/>
    <row r="78734" ht="18.75" customHeight="1" thickBot="1"/>
    <row r="78736" ht="18.75" customHeight="1" thickBot="1"/>
    <row r="78738" ht="18.75" customHeight="1" thickBot="1"/>
    <row r="78740" ht="18.75" customHeight="1" thickBot="1"/>
    <row r="78742" ht="18.75" customHeight="1" thickBot="1"/>
    <row r="78744" ht="18.75" customHeight="1" thickBot="1"/>
    <row r="78746" ht="18.75" customHeight="1" thickBot="1"/>
    <row r="78748" ht="18.75" customHeight="1" thickBot="1"/>
    <row r="78750" ht="18.75" customHeight="1" thickBot="1"/>
    <row r="78752" ht="18.75" customHeight="1" thickBot="1"/>
    <row r="78754" ht="18.75" customHeight="1" thickBot="1"/>
    <row r="78756" ht="18.75" customHeight="1" thickBot="1"/>
    <row r="78758" ht="18.75" customHeight="1" thickBot="1"/>
    <row r="78760" ht="18.75" customHeight="1" thickBot="1"/>
    <row r="78762" ht="18.75" customHeight="1" thickBot="1"/>
    <row r="78764" ht="18.75" customHeight="1" thickBot="1"/>
    <row r="78766" ht="18.75" customHeight="1" thickBot="1"/>
    <row r="78768" ht="18.75" customHeight="1" thickBot="1"/>
    <row r="78770" ht="18.75" customHeight="1" thickBot="1"/>
    <row r="78772" ht="18.75" customHeight="1" thickBot="1"/>
    <row r="78774" ht="18.75" customHeight="1" thickBot="1"/>
    <row r="78776" ht="18.75" customHeight="1" thickBot="1"/>
    <row r="78778" ht="18.75" customHeight="1" thickBot="1"/>
    <row r="78780" ht="18.75" customHeight="1" thickBot="1"/>
    <row r="78782" ht="18.75" customHeight="1" thickBot="1"/>
    <row r="78784" ht="18.75" customHeight="1" thickBot="1"/>
    <row r="78786" ht="18.75" customHeight="1" thickBot="1"/>
    <row r="78788" ht="18.75" customHeight="1" thickBot="1"/>
    <row r="78790" ht="18.75" customHeight="1" thickBot="1"/>
    <row r="78792" ht="18.75" customHeight="1" thickBot="1"/>
    <row r="78794" ht="18.75" customHeight="1" thickBot="1"/>
    <row r="78796" ht="18.75" customHeight="1" thickBot="1"/>
    <row r="78798" ht="18.75" customHeight="1" thickBot="1"/>
    <row r="78800" ht="18.75" customHeight="1" thickBot="1"/>
    <row r="78802" ht="18.75" customHeight="1" thickBot="1"/>
    <row r="78804" ht="18.75" customHeight="1" thickBot="1"/>
    <row r="78806" ht="18.75" customHeight="1" thickBot="1"/>
    <row r="78808" ht="18.75" customHeight="1" thickBot="1"/>
    <row r="78810" ht="18.75" customHeight="1" thickBot="1"/>
    <row r="78812" ht="18.75" customHeight="1" thickBot="1"/>
    <row r="78814" ht="18.75" customHeight="1" thickBot="1"/>
    <row r="78816" ht="18.75" customHeight="1" thickBot="1"/>
    <row r="78818" ht="18.75" customHeight="1" thickBot="1"/>
    <row r="78820" ht="18.75" customHeight="1" thickBot="1"/>
    <row r="78822" ht="18.75" customHeight="1" thickBot="1"/>
    <row r="78824" ht="18.75" customHeight="1" thickBot="1"/>
    <row r="78826" ht="18.75" customHeight="1" thickBot="1"/>
    <row r="78828" ht="18.75" customHeight="1" thickBot="1"/>
    <row r="78830" ht="18.75" customHeight="1" thickBot="1"/>
    <row r="78832" ht="18.75" customHeight="1" thickBot="1"/>
    <row r="78834" ht="18.75" customHeight="1" thickBot="1"/>
    <row r="78836" ht="18.75" customHeight="1" thickBot="1"/>
    <row r="78838" ht="18.75" customHeight="1" thickBot="1"/>
    <row r="78840" ht="18.75" customHeight="1" thickBot="1"/>
    <row r="78842" ht="18.75" customHeight="1" thickBot="1"/>
    <row r="78844" ht="18.75" customHeight="1" thickBot="1"/>
    <row r="78846" ht="18.75" customHeight="1" thickBot="1"/>
    <row r="78848" ht="18.75" customHeight="1" thickBot="1"/>
    <row r="78850" ht="18.75" customHeight="1" thickBot="1"/>
    <row r="78852" ht="18.75" customHeight="1" thickBot="1"/>
    <row r="78854" ht="18.75" customHeight="1" thickBot="1"/>
    <row r="78856" ht="18.75" customHeight="1" thickBot="1"/>
    <row r="78858" ht="18.75" customHeight="1" thickBot="1"/>
    <row r="78860" ht="18.75" customHeight="1" thickBot="1"/>
    <row r="78862" ht="18.75" customHeight="1" thickBot="1"/>
    <row r="78864" ht="18.75" customHeight="1" thickBot="1"/>
    <row r="78866" ht="18.75" customHeight="1" thickBot="1"/>
    <row r="78868" ht="18.75" customHeight="1" thickBot="1"/>
    <row r="78870" ht="18.75" customHeight="1" thickBot="1"/>
    <row r="78872" ht="18.75" customHeight="1" thickBot="1"/>
    <row r="78874" ht="18.75" customHeight="1" thickBot="1"/>
    <row r="78876" ht="18.75" customHeight="1" thickBot="1"/>
    <row r="78878" ht="18.75" customHeight="1" thickBot="1"/>
    <row r="78880" ht="18.75" customHeight="1" thickBot="1"/>
    <row r="78882" ht="18.75" customHeight="1" thickBot="1"/>
    <row r="78884" ht="18.75" customHeight="1" thickBot="1"/>
    <row r="78886" ht="18.75" customHeight="1" thickBot="1"/>
    <row r="78888" ht="18.75" customHeight="1" thickBot="1"/>
    <row r="78890" ht="18.75" customHeight="1" thickBot="1"/>
    <row r="78892" ht="18.75" customHeight="1" thickBot="1"/>
    <row r="78894" ht="18.75" customHeight="1" thickBot="1"/>
    <row r="78896" ht="18.75" customHeight="1" thickBot="1"/>
    <row r="78898" ht="18.75" customHeight="1" thickBot="1"/>
    <row r="78900" ht="18.75" customHeight="1" thickBot="1"/>
    <row r="78902" ht="18.75" customHeight="1" thickBot="1"/>
    <row r="78904" ht="18.75" customHeight="1" thickBot="1"/>
    <row r="78906" ht="18.75" customHeight="1" thickBot="1"/>
    <row r="78908" ht="18.75" customHeight="1" thickBot="1"/>
    <row r="78910" ht="18.75" customHeight="1" thickBot="1"/>
    <row r="78912" ht="18.75" customHeight="1" thickBot="1"/>
    <row r="78914" ht="18.75" customHeight="1" thickBot="1"/>
    <row r="78916" ht="18.75" customHeight="1" thickBot="1"/>
    <row r="78918" ht="18.75" customHeight="1" thickBot="1"/>
    <row r="78920" ht="18.75" customHeight="1" thickBot="1"/>
    <row r="78922" ht="18.75" customHeight="1" thickBot="1"/>
    <row r="78924" ht="18.75" customHeight="1" thickBot="1"/>
    <row r="78926" ht="18.75" customHeight="1" thickBot="1"/>
    <row r="78928" ht="18.75" customHeight="1" thickBot="1"/>
    <row r="78930" ht="18.75" customHeight="1" thickBot="1"/>
    <row r="78932" ht="18.75" customHeight="1" thickBot="1"/>
    <row r="78934" ht="18.75" customHeight="1" thickBot="1"/>
    <row r="78936" ht="18.75" customHeight="1" thickBot="1"/>
    <row r="78938" ht="18.75" customHeight="1" thickBot="1"/>
    <row r="78940" ht="18.75" customHeight="1" thickBot="1"/>
    <row r="78942" ht="18.75" customHeight="1" thickBot="1"/>
    <row r="78944" ht="18.75" customHeight="1" thickBot="1"/>
    <row r="78946" ht="18.75" customHeight="1" thickBot="1"/>
    <row r="78948" ht="18.75" customHeight="1" thickBot="1"/>
    <row r="78950" ht="18.75" customHeight="1" thickBot="1"/>
    <row r="78952" ht="18.75" customHeight="1" thickBot="1"/>
    <row r="78954" ht="18.75" customHeight="1" thickBot="1"/>
    <row r="78956" ht="18.75" customHeight="1" thickBot="1"/>
    <row r="78958" ht="18.75" customHeight="1" thickBot="1"/>
    <row r="78960" ht="18.75" customHeight="1" thickBot="1"/>
    <row r="78962" ht="18.75" customHeight="1" thickBot="1"/>
    <row r="78964" ht="18.75" customHeight="1" thickBot="1"/>
    <row r="78966" ht="18.75" customHeight="1" thickBot="1"/>
    <row r="78968" ht="18.75" customHeight="1" thickBot="1"/>
    <row r="78970" ht="18.75" customHeight="1" thickBot="1"/>
    <row r="78972" ht="18.75" customHeight="1" thickBot="1"/>
    <row r="78974" ht="18.75" customHeight="1" thickBot="1"/>
    <row r="78976" ht="18.75" customHeight="1" thickBot="1"/>
    <row r="78978" ht="18.75" customHeight="1" thickBot="1"/>
    <row r="78980" ht="18.75" customHeight="1" thickBot="1"/>
    <row r="78982" ht="18.75" customHeight="1" thickBot="1"/>
    <row r="78984" ht="18.75" customHeight="1" thickBot="1"/>
    <row r="78986" ht="18.75" customHeight="1" thickBot="1"/>
    <row r="78988" ht="18.75" customHeight="1" thickBot="1"/>
    <row r="78990" ht="18.75" customHeight="1" thickBot="1"/>
    <row r="78992" ht="18.75" customHeight="1" thickBot="1"/>
    <row r="78994" ht="18.75" customHeight="1" thickBot="1"/>
    <row r="78996" ht="18.75" customHeight="1" thickBot="1"/>
    <row r="78998" ht="18.75" customHeight="1" thickBot="1"/>
    <row r="79000" ht="18.75" customHeight="1" thickBot="1"/>
    <row r="79002" ht="18.75" customHeight="1" thickBot="1"/>
    <row r="79004" ht="18.75" customHeight="1" thickBot="1"/>
    <row r="79006" ht="18.75" customHeight="1" thickBot="1"/>
    <row r="79008" ht="18.75" customHeight="1" thickBot="1"/>
    <row r="79010" ht="18.75" customHeight="1" thickBot="1"/>
    <row r="79012" ht="18.75" customHeight="1" thickBot="1"/>
    <row r="79014" ht="18.75" customHeight="1" thickBot="1"/>
    <row r="79016" ht="18.75" customHeight="1" thickBot="1"/>
    <row r="79018" ht="18.75" customHeight="1" thickBot="1"/>
    <row r="79020" ht="18.75" customHeight="1" thickBot="1"/>
    <row r="79022" ht="18.75" customHeight="1" thickBot="1"/>
    <row r="79024" ht="18.75" customHeight="1" thickBot="1"/>
    <row r="79026" ht="18.75" customHeight="1" thickBot="1"/>
    <row r="79028" ht="18.75" customHeight="1" thickBot="1"/>
    <row r="79030" ht="18.75" customHeight="1" thickBot="1"/>
    <row r="79032" ht="18.75" customHeight="1" thickBot="1"/>
    <row r="79034" ht="18.75" customHeight="1" thickBot="1"/>
    <row r="79036" ht="18.75" customHeight="1" thickBot="1"/>
    <row r="79038" ht="18.75" customHeight="1" thickBot="1"/>
    <row r="79040" ht="18.75" customHeight="1" thickBot="1"/>
    <row r="79042" ht="18.75" customHeight="1" thickBot="1"/>
    <row r="79044" ht="18.75" customHeight="1" thickBot="1"/>
    <row r="79046" ht="18.75" customHeight="1" thickBot="1"/>
    <row r="79048" ht="18.75" customHeight="1" thickBot="1"/>
    <row r="79050" ht="18.75" customHeight="1" thickBot="1"/>
    <row r="79052" ht="18.75" customHeight="1" thickBot="1"/>
    <row r="79054" ht="18.75" customHeight="1" thickBot="1"/>
    <row r="79056" ht="18.75" customHeight="1" thickBot="1"/>
    <row r="79058" ht="18.75" customHeight="1" thickBot="1"/>
    <row r="79060" ht="18.75" customHeight="1" thickBot="1"/>
    <row r="79062" ht="18.75" customHeight="1" thickBot="1"/>
    <row r="79064" ht="18.75" customHeight="1" thickBot="1"/>
    <row r="79066" ht="18.75" customHeight="1" thickBot="1"/>
    <row r="79068" ht="18.75" customHeight="1" thickBot="1"/>
    <row r="79070" ht="18.75" customHeight="1" thickBot="1"/>
    <row r="79072" ht="18.75" customHeight="1" thickBot="1"/>
    <row r="79074" ht="18.75" customHeight="1" thickBot="1"/>
    <row r="79076" ht="18.75" customHeight="1" thickBot="1"/>
    <row r="79078" ht="18.75" customHeight="1" thickBot="1"/>
    <row r="79080" ht="18.75" customHeight="1" thickBot="1"/>
    <row r="79082" ht="18.75" customHeight="1" thickBot="1"/>
    <row r="79084" ht="18.75" customHeight="1" thickBot="1"/>
    <row r="79086" ht="18.75" customHeight="1" thickBot="1"/>
    <row r="79088" ht="18.75" customHeight="1" thickBot="1"/>
    <row r="79090" ht="18.75" customHeight="1" thickBot="1"/>
    <row r="79092" ht="18.75" customHeight="1" thickBot="1"/>
    <row r="79094" ht="18.75" customHeight="1" thickBot="1"/>
    <row r="79096" ht="18.75" customHeight="1" thickBot="1"/>
    <row r="79098" ht="18.75" customHeight="1" thickBot="1"/>
    <row r="79100" ht="18.75" customHeight="1" thickBot="1"/>
    <row r="79102" ht="18.75" customHeight="1" thickBot="1"/>
    <row r="79104" ht="18.75" customHeight="1" thickBot="1"/>
    <row r="79106" ht="18.75" customHeight="1" thickBot="1"/>
    <row r="79108" ht="18.75" customHeight="1" thickBot="1"/>
    <row r="79110" ht="18.75" customHeight="1" thickBot="1"/>
    <row r="79112" ht="18.75" customHeight="1" thickBot="1"/>
    <row r="79114" ht="18.75" customHeight="1" thickBot="1"/>
    <row r="79116" ht="18.75" customHeight="1" thickBot="1"/>
    <row r="79118" ht="18.75" customHeight="1" thickBot="1"/>
    <row r="79120" ht="18.75" customHeight="1" thickBot="1"/>
    <row r="79122" ht="18.75" customHeight="1" thickBot="1"/>
    <row r="79124" ht="18.75" customHeight="1" thickBot="1"/>
    <row r="79126" ht="18.75" customHeight="1" thickBot="1"/>
    <row r="79128" ht="18.75" customHeight="1" thickBot="1"/>
    <row r="79130" ht="18.75" customHeight="1" thickBot="1"/>
    <row r="79132" ht="18.75" customHeight="1" thickBot="1"/>
    <row r="79134" ht="18.75" customHeight="1" thickBot="1"/>
    <row r="79136" ht="18.75" customHeight="1" thickBot="1"/>
    <row r="79138" ht="18.75" customHeight="1" thickBot="1"/>
    <row r="79140" ht="18.75" customHeight="1" thickBot="1"/>
    <row r="79142" ht="18.75" customHeight="1" thickBot="1"/>
    <row r="79144" ht="18.75" customHeight="1" thickBot="1"/>
    <row r="79146" ht="18.75" customHeight="1" thickBot="1"/>
    <row r="79148" ht="18.75" customHeight="1" thickBot="1"/>
    <row r="79150" ht="18.75" customHeight="1" thickBot="1"/>
    <row r="79152" ht="18.75" customHeight="1" thickBot="1"/>
    <row r="79154" ht="18.75" customHeight="1" thickBot="1"/>
    <row r="79156" ht="18.75" customHeight="1" thickBot="1"/>
    <row r="79158" ht="18.75" customHeight="1" thickBot="1"/>
    <row r="79160" ht="18.75" customHeight="1" thickBot="1"/>
    <row r="79162" ht="18.75" customHeight="1" thickBot="1"/>
    <row r="79164" ht="18.75" customHeight="1" thickBot="1"/>
    <row r="79166" ht="18.75" customHeight="1" thickBot="1"/>
    <row r="79168" ht="18.75" customHeight="1" thickBot="1"/>
    <row r="79170" ht="18.75" customHeight="1" thickBot="1"/>
    <row r="79172" ht="18.75" customHeight="1" thickBot="1"/>
    <row r="79174" ht="18.75" customHeight="1" thickBot="1"/>
    <row r="79176" ht="18.75" customHeight="1" thickBot="1"/>
    <row r="79178" ht="18.75" customHeight="1" thickBot="1"/>
    <row r="79180" ht="18.75" customHeight="1" thickBot="1"/>
    <row r="79182" ht="18.75" customHeight="1" thickBot="1"/>
    <row r="79184" ht="18.75" customHeight="1" thickBot="1"/>
    <row r="79186" ht="18.75" customHeight="1" thickBot="1"/>
    <row r="79188" ht="18.75" customHeight="1" thickBot="1"/>
    <row r="79190" ht="18.75" customHeight="1" thickBot="1"/>
    <row r="79192" ht="18.75" customHeight="1" thickBot="1"/>
    <row r="79194" ht="18.75" customHeight="1" thickBot="1"/>
    <row r="79196" ht="18.75" customHeight="1" thickBot="1"/>
    <row r="79198" ht="18.75" customHeight="1" thickBot="1"/>
    <row r="79200" ht="18.75" customHeight="1" thickBot="1"/>
    <row r="79202" ht="18.75" customHeight="1" thickBot="1"/>
    <row r="79204" ht="18.75" customHeight="1" thickBot="1"/>
    <row r="79206" ht="18.75" customHeight="1" thickBot="1"/>
    <row r="79208" ht="18.75" customHeight="1" thickBot="1"/>
    <row r="79210" ht="18.75" customHeight="1" thickBot="1"/>
    <row r="79212" ht="18.75" customHeight="1" thickBot="1"/>
    <row r="79214" ht="18.75" customHeight="1" thickBot="1"/>
    <row r="79216" ht="18.75" customHeight="1" thickBot="1"/>
    <row r="79218" ht="18.75" customHeight="1" thickBot="1"/>
    <row r="79220" ht="18.75" customHeight="1" thickBot="1"/>
    <row r="79222" ht="18.75" customHeight="1" thickBot="1"/>
    <row r="79224" ht="18.75" customHeight="1" thickBot="1"/>
    <row r="79226" ht="18.75" customHeight="1" thickBot="1"/>
    <row r="79228" ht="18.75" customHeight="1" thickBot="1"/>
    <row r="79230" ht="18.75" customHeight="1" thickBot="1"/>
    <row r="79232" ht="18.75" customHeight="1" thickBot="1"/>
    <row r="79234" ht="18.75" customHeight="1" thickBot="1"/>
    <row r="79236" ht="18.75" customHeight="1" thickBot="1"/>
    <row r="79238" ht="18.75" customHeight="1" thickBot="1"/>
    <row r="79240" ht="18.75" customHeight="1" thickBot="1"/>
    <row r="79242" ht="18.75" customHeight="1" thickBot="1"/>
    <row r="79244" ht="18.75" customHeight="1" thickBot="1"/>
    <row r="79246" ht="18.75" customHeight="1" thickBot="1"/>
    <row r="79248" ht="18.75" customHeight="1" thickBot="1"/>
    <row r="79250" ht="18.75" customHeight="1" thickBot="1"/>
    <row r="79252" ht="18.75" customHeight="1" thickBot="1"/>
    <row r="79254" ht="18.75" customHeight="1" thickBot="1"/>
    <row r="79256" ht="18.75" customHeight="1" thickBot="1"/>
    <row r="79258" ht="18.75" customHeight="1" thickBot="1"/>
    <row r="79260" ht="18.75" customHeight="1" thickBot="1"/>
    <row r="79262" ht="18.75" customHeight="1" thickBot="1"/>
    <row r="79264" ht="18.75" customHeight="1" thickBot="1"/>
    <row r="79266" ht="18.75" customHeight="1" thickBot="1"/>
    <row r="79268" ht="18.75" customHeight="1" thickBot="1"/>
    <row r="79270" ht="18.75" customHeight="1" thickBot="1"/>
    <row r="79272" ht="18.75" customHeight="1" thickBot="1"/>
    <row r="79274" ht="18.75" customHeight="1" thickBot="1"/>
    <row r="79276" ht="18.75" customHeight="1" thickBot="1"/>
    <row r="79278" ht="18.75" customHeight="1" thickBot="1"/>
    <row r="79280" ht="18.75" customHeight="1" thickBot="1"/>
    <row r="79282" ht="18.75" customHeight="1" thickBot="1"/>
    <row r="79284" ht="18.75" customHeight="1" thickBot="1"/>
    <row r="79286" ht="18.75" customHeight="1" thickBot="1"/>
    <row r="79288" ht="18.75" customHeight="1" thickBot="1"/>
    <row r="79290" ht="18.75" customHeight="1" thickBot="1"/>
    <row r="79292" ht="18.75" customHeight="1" thickBot="1"/>
    <row r="79294" ht="18.75" customHeight="1" thickBot="1"/>
    <row r="79296" ht="18.75" customHeight="1" thickBot="1"/>
    <row r="79298" ht="18.75" customHeight="1" thickBot="1"/>
    <row r="79300" ht="18.75" customHeight="1" thickBot="1"/>
    <row r="79302" ht="18.75" customHeight="1" thickBot="1"/>
    <row r="79304" ht="18.75" customHeight="1" thickBot="1"/>
    <row r="79306" ht="18.75" customHeight="1" thickBot="1"/>
    <row r="79308" ht="18.75" customHeight="1" thickBot="1"/>
    <row r="79310" ht="18.75" customHeight="1" thickBot="1"/>
    <row r="79312" ht="18.75" customHeight="1" thickBot="1"/>
    <row r="79314" ht="18.75" customHeight="1" thickBot="1"/>
    <row r="79316" ht="18.75" customHeight="1" thickBot="1"/>
    <row r="79318" ht="18.75" customHeight="1" thickBot="1"/>
    <row r="79320" ht="18.75" customHeight="1" thickBot="1"/>
    <row r="79322" ht="18.75" customHeight="1" thickBot="1"/>
    <row r="79324" ht="18.75" customHeight="1" thickBot="1"/>
    <row r="79326" ht="18.75" customHeight="1" thickBot="1"/>
    <row r="79328" ht="18.75" customHeight="1" thickBot="1"/>
    <row r="79330" ht="18.75" customHeight="1" thickBot="1"/>
    <row r="79332" ht="18.75" customHeight="1" thickBot="1"/>
    <row r="79334" ht="18.75" customHeight="1" thickBot="1"/>
    <row r="79336" ht="18.75" customHeight="1" thickBot="1"/>
    <row r="79338" ht="18.75" customHeight="1" thickBot="1"/>
    <row r="79340" ht="18.75" customHeight="1" thickBot="1"/>
    <row r="79342" ht="18.75" customHeight="1" thickBot="1"/>
    <row r="79344" ht="18.75" customHeight="1" thickBot="1"/>
    <row r="79346" ht="18.75" customHeight="1" thickBot="1"/>
    <row r="79348" ht="18.75" customHeight="1" thickBot="1"/>
    <row r="79350" ht="18.75" customHeight="1" thickBot="1"/>
    <row r="79352" ht="18.75" customHeight="1" thickBot="1"/>
    <row r="79354" ht="18.75" customHeight="1" thickBot="1"/>
    <row r="79356" ht="18.75" customHeight="1" thickBot="1"/>
    <row r="79358" ht="18.75" customHeight="1" thickBot="1"/>
    <row r="79360" ht="18.75" customHeight="1" thickBot="1"/>
    <row r="79362" ht="18.75" customHeight="1" thickBot="1"/>
    <row r="79364" ht="18.75" customHeight="1" thickBot="1"/>
    <row r="79366" ht="18.75" customHeight="1" thickBot="1"/>
    <row r="79368" ht="18.75" customHeight="1" thickBot="1"/>
    <row r="79370" ht="18.75" customHeight="1" thickBot="1"/>
    <row r="79372" ht="18.75" customHeight="1" thickBot="1"/>
    <row r="79374" ht="18.75" customHeight="1" thickBot="1"/>
    <row r="79376" ht="18.75" customHeight="1" thickBot="1"/>
    <row r="79378" ht="18.75" customHeight="1" thickBot="1"/>
    <row r="79380" ht="18.75" customHeight="1" thickBot="1"/>
    <row r="79382" ht="18.75" customHeight="1" thickBot="1"/>
    <row r="79384" ht="18.75" customHeight="1" thickBot="1"/>
    <row r="79386" ht="18.75" customHeight="1" thickBot="1"/>
    <row r="79388" ht="18.75" customHeight="1" thickBot="1"/>
    <row r="79390" ht="18.75" customHeight="1" thickBot="1"/>
    <row r="79392" ht="18.75" customHeight="1" thickBot="1"/>
    <row r="79394" ht="18.75" customHeight="1" thickBot="1"/>
    <row r="79396" ht="18.75" customHeight="1" thickBot="1"/>
    <row r="79398" ht="18.75" customHeight="1" thickBot="1"/>
    <row r="79400" ht="18.75" customHeight="1" thickBot="1"/>
    <row r="79402" ht="18.75" customHeight="1" thickBot="1"/>
    <row r="79404" ht="18.75" customHeight="1" thickBot="1"/>
    <row r="79406" ht="18.75" customHeight="1" thickBot="1"/>
    <row r="79408" ht="18.75" customHeight="1" thickBot="1"/>
    <row r="79410" ht="18.75" customHeight="1" thickBot="1"/>
    <row r="79412" ht="18.75" customHeight="1" thickBot="1"/>
    <row r="79414" ht="18.75" customHeight="1" thickBot="1"/>
    <row r="79416" ht="18.75" customHeight="1" thickBot="1"/>
    <row r="79418" ht="18.75" customHeight="1" thickBot="1"/>
    <row r="79420" ht="18.75" customHeight="1" thickBot="1"/>
    <row r="79422" ht="18.75" customHeight="1" thickBot="1"/>
    <row r="79424" ht="18.75" customHeight="1" thickBot="1"/>
    <row r="79426" ht="18.75" customHeight="1" thickBot="1"/>
    <row r="79428" ht="18.75" customHeight="1" thickBot="1"/>
    <row r="79430" ht="18.75" customHeight="1" thickBot="1"/>
    <row r="79432" ht="18.75" customHeight="1" thickBot="1"/>
    <row r="79434" ht="18.75" customHeight="1" thickBot="1"/>
    <row r="79436" ht="18.75" customHeight="1" thickBot="1"/>
    <row r="79438" ht="18.75" customHeight="1" thickBot="1"/>
    <row r="79440" ht="18.75" customHeight="1" thickBot="1"/>
    <row r="79442" ht="18.75" customHeight="1" thickBot="1"/>
    <row r="79444" ht="18.75" customHeight="1" thickBot="1"/>
    <row r="79446" ht="18.75" customHeight="1" thickBot="1"/>
    <row r="79448" ht="18.75" customHeight="1" thickBot="1"/>
    <row r="79450" ht="18.75" customHeight="1" thickBot="1"/>
    <row r="79452" ht="18.75" customHeight="1" thickBot="1"/>
    <row r="79454" ht="18.75" customHeight="1" thickBot="1"/>
    <row r="79456" ht="18.75" customHeight="1" thickBot="1"/>
    <row r="79458" ht="18.75" customHeight="1" thickBot="1"/>
    <row r="79460" ht="18.75" customHeight="1" thickBot="1"/>
    <row r="79462" ht="18.75" customHeight="1" thickBot="1"/>
    <row r="79464" ht="18.75" customHeight="1" thickBot="1"/>
    <row r="79466" ht="18.75" customHeight="1" thickBot="1"/>
    <row r="79468" ht="18.75" customHeight="1" thickBot="1"/>
    <row r="79470" ht="18.75" customHeight="1" thickBot="1"/>
    <row r="79472" ht="18.75" customHeight="1" thickBot="1"/>
    <row r="79474" ht="18.75" customHeight="1" thickBot="1"/>
    <row r="79476" ht="18.75" customHeight="1" thickBot="1"/>
    <row r="79478" ht="18.75" customHeight="1" thickBot="1"/>
    <row r="79480" ht="18.75" customHeight="1" thickBot="1"/>
    <row r="79482" ht="18.75" customHeight="1" thickBot="1"/>
    <row r="79484" ht="18.75" customHeight="1" thickBot="1"/>
    <row r="79486" ht="18.75" customHeight="1" thickBot="1"/>
    <row r="79488" ht="18.75" customHeight="1" thickBot="1"/>
    <row r="79490" ht="18.75" customHeight="1" thickBot="1"/>
    <row r="79492" ht="18.75" customHeight="1" thickBot="1"/>
    <row r="79494" ht="18.75" customHeight="1" thickBot="1"/>
    <row r="79496" ht="18.75" customHeight="1" thickBot="1"/>
    <row r="79498" ht="18.75" customHeight="1" thickBot="1"/>
    <row r="79500" ht="18.75" customHeight="1" thickBot="1"/>
    <row r="79502" ht="18.75" customHeight="1" thickBot="1"/>
    <row r="79504" ht="18.75" customHeight="1" thickBot="1"/>
    <row r="79506" ht="18.75" customHeight="1" thickBot="1"/>
    <row r="79508" ht="18.75" customHeight="1" thickBot="1"/>
    <row r="79510" ht="18.75" customHeight="1" thickBot="1"/>
    <row r="79512" ht="18.75" customHeight="1" thickBot="1"/>
    <row r="79514" ht="18.75" customHeight="1" thickBot="1"/>
    <row r="79516" ht="18.75" customHeight="1" thickBot="1"/>
    <row r="79518" ht="18.75" customHeight="1" thickBot="1"/>
    <row r="79520" ht="18.75" customHeight="1" thickBot="1"/>
    <row r="79522" ht="18.75" customHeight="1" thickBot="1"/>
    <row r="79524" ht="18.75" customHeight="1" thickBot="1"/>
    <row r="79526" ht="18.75" customHeight="1" thickBot="1"/>
    <row r="79528" ht="18.75" customHeight="1" thickBot="1"/>
    <row r="79530" ht="18.75" customHeight="1" thickBot="1"/>
    <row r="79532" ht="18.75" customHeight="1" thickBot="1"/>
    <row r="79534" ht="18.75" customHeight="1" thickBot="1"/>
    <row r="79536" ht="18.75" customHeight="1" thickBot="1"/>
    <row r="79538" ht="18.75" customHeight="1" thickBot="1"/>
    <row r="79540" ht="18.75" customHeight="1" thickBot="1"/>
    <row r="79542" ht="18.75" customHeight="1" thickBot="1"/>
    <row r="79544" ht="18.75" customHeight="1" thickBot="1"/>
    <row r="79546" ht="18.75" customHeight="1" thickBot="1"/>
    <row r="79548" ht="18.75" customHeight="1" thickBot="1"/>
    <row r="79550" ht="18.75" customHeight="1" thickBot="1"/>
    <row r="79552" ht="18.75" customHeight="1" thickBot="1"/>
    <row r="79554" ht="18.75" customHeight="1" thickBot="1"/>
    <row r="79556" ht="18.75" customHeight="1" thickBot="1"/>
    <row r="79558" ht="18.75" customHeight="1" thickBot="1"/>
    <row r="79560" ht="18.75" customHeight="1" thickBot="1"/>
    <row r="79562" ht="18.75" customHeight="1" thickBot="1"/>
    <row r="79564" ht="18.75" customHeight="1" thickBot="1"/>
    <row r="79566" ht="18.75" customHeight="1" thickBot="1"/>
    <row r="79568" ht="18.75" customHeight="1" thickBot="1"/>
    <row r="79570" ht="18.75" customHeight="1" thickBot="1"/>
    <row r="79572" ht="18.75" customHeight="1" thickBot="1"/>
    <row r="79574" ht="18.75" customHeight="1" thickBot="1"/>
    <row r="79576" ht="18.75" customHeight="1" thickBot="1"/>
    <row r="79578" ht="18.75" customHeight="1" thickBot="1"/>
    <row r="79580" ht="18.75" customHeight="1" thickBot="1"/>
    <row r="79582" ht="18.75" customHeight="1" thickBot="1"/>
    <row r="79584" ht="18.75" customHeight="1" thickBot="1"/>
    <row r="79586" ht="18.75" customHeight="1" thickBot="1"/>
    <row r="79588" ht="18.75" customHeight="1" thickBot="1"/>
    <row r="79590" ht="18.75" customHeight="1" thickBot="1"/>
    <row r="79592" ht="18.75" customHeight="1" thickBot="1"/>
    <row r="79594" ht="18.75" customHeight="1" thickBot="1"/>
    <row r="79596" ht="18.75" customHeight="1" thickBot="1"/>
    <row r="79598" ht="18.75" customHeight="1" thickBot="1"/>
    <row r="79600" ht="18.75" customHeight="1" thickBot="1"/>
    <row r="79602" ht="18.75" customHeight="1" thickBot="1"/>
    <row r="79604" ht="18.75" customHeight="1" thickBot="1"/>
    <row r="79606" ht="18.75" customHeight="1" thickBot="1"/>
    <row r="79608" ht="18.75" customHeight="1" thickBot="1"/>
    <row r="79610" ht="18.75" customHeight="1" thickBot="1"/>
    <row r="79612" ht="18.75" customHeight="1" thickBot="1"/>
    <row r="79614" ht="18.75" customHeight="1" thickBot="1"/>
    <row r="79616" ht="18.75" customHeight="1" thickBot="1"/>
    <row r="79618" ht="18.75" customHeight="1" thickBot="1"/>
    <row r="79620" ht="18.75" customHeight="1" thickBot="1"/>
    <row r="79622" ht="18.75" customHeight="1" thickBot="1"/>
    <row r="79624" ht="18.75" customHeight="1" thickBot="1"/>
    <row r="79626" ht="18.75" customHeight="1" thickBot="1"/>
    <row r="79628" ht="18.75" customHeight="1" thickBot="1"/>
    <row r="79630" ht="18.75" customHeight="1" thickBot="1"/>
    <row r="79632" ht="18.75" customHeight="1" thickBot="1"/>
    <row r="79634" ht="18.75" customHeight="1" thickBot="1"/>
    <row r="79636" ht="18.75" customHeight="1" thickBot="1"/>
    <row r="79638" ht="18.75" customHeight="1" thickBot="1"/>
    <row r="79640" ht="18.75" customHeight="1" thickBot="1"/>
    <row r="79642" ht="18.75" customHeight="1" thickBot="1"/>
    <row r="79644" ht="18.75" customHeight="1" thickBot="1"/>
    <row r="79646" ht="18.75" customHeight="1" thickBot="1"/>
    <row r="79648" ht="18.75" customHeight="1" thickBot="1"/>
    <row r="79650" ht="18.75" customHeight="1" thickBot="1"/>
    <row r="79652" ht="18.75" customHeight="1" thickBot="1"/>
    <row r="79654" ht="18.75" customHeight="1" thickBot="1"/>
    <row r="79656" ht="18.75" customHeight="1" thickBot="1"/>
    <row r="79658" ht="18.75" customHeight="1" thickBot="1"/>
    <row r="79660" ht="18.75" customHeight="1" thickBot="1"/>
    <row r="79662" ht="18.75" customHeight="1" thickBot="1"/>
    <row r="79664" ht="18.75" customHeight="1" thickBot="1"/>
    <row r="79666" ht="18.75" customHeight="1" thickBot="1"/>
    <row r="79668" ht="18.75" customHeight="1" thickBot="1"/>
    <row r="79670" ht="18.75" customHeight="1" thickBot="1"/>
    <row r="79672" ht="18.75" customHeight="1" thickBot="1"/>
    <row r="79674" ht="18.75" customHeight="1" thickBot="1"/>
    <row r="79676" ht="18.75" customHeight="1" thickBot="1"/>
    <row r="79678" ht="18.75" customHeight="1" thickBot="1"/>
    <row r="79680" ht="18.75" customHeight="1" thickBot="1"/>
    <row r="79682" ht="18.75" customHeight="1" thickBot="1"/>
    <row r="79684" ht="18.75" customHeight="1" thickBot="1"/>
    <row r="79686" ht="18.75" customHeight="1" thickBot="1"/>
    <row r="79688" ht="18.75" customHeight="1" thickBot="1"/>
    <row r="79690" ht="18.75" customHeight="1" thickBot="1"/>
    <row r="79692" ht="18.75" customHeight="1" thickBot="1"/>
    <row r="79694" ht="18.75" customHeight="1" thickBot="1"/>
    <row r="79696" ht="18.75" customHeight="1" thickBot="1"/>
    <row r="79698" ht="18.75" customHeight="1" thickBot="1"/>
    <row r="79700" ht="18.75" customHeight="1" thickBot="1"/>
    <row r="79702" ht="18.75" customHeight="1" thickBot="1"/>
    <row r="79704" ht="18.75" customHeight="1" thickBot="1"/>
    <row r="79706" ht="18.75" customHeight="1" thickBot="1"/>
    <row r="79708" ht="18.75" customHeight="1" thickBot="1"/>
    <row r="79710" ht="18.75" customHeight="1" thickBot="1"/>
    <row r="79712" ht="18.75" customHeight="1" thickBot="1"/>
    <row r="79714" ht="18.75" customHeight="1" thickBot="1"/>
    <row r="79716" ht="18.75" customHeight="1" thickBot="1"/>
    <row r="79718" ht="18.75" customHeight="1" thickBot="1"/>
    <row r="79720" ht="18.75" customHeight="1" thickBot="1"/>
    <row r="79722" ht="18.75" customHeight="1" thickBot="1"/>
    <row r="79724" ht="18.75" customHeight="1" thickBot="1"/>
    <row r="79726" ht="18.75" customHeight="1" thickBot="1"/>
    <row r="79728" ht="18.75" customHeight="1" thickBot="1"/>
    <row r="79730" ht="18.75" customHeight="1" thickBot="1"/>
    <row r="79732" ht="18.75" customHeight="1" thickBot="1"/>
    <row r="79734" ht="18.75" customHeight="1" thickBot="1"/>
    <row r="79736" ht="18.75" customHeight="1" thickBot="1"/>
    <row r="79738" ht="18.75" customHeight="1" thickBot="1"/>
    <row r="79740" ht="18.75" customHeight="1" thickBot="1"/>
    <row r="79742" ht="18.75" customHeight="1" thickBot="1"/>
    <row r="79744" ht="18.75" customHeight="1" thickBot="1"/>
    <row r="79746" ht="18.75" customHeight="1" thickBot="1"/>
    <row r="79748" ht="18.75" customHeight="1" thickBot="1"/>
    <row r="79750" ht="18.75" customHeight="1" thickBot="1"/>
    <row r="79752" ht="18.75" customHeight="1" thickBot="1"/>
    <row r="79754" ht="18.75" customHeight="1" thickBot="1"/>
    <row r="79756" ht="18.75" customHeight="1" thickBot="1"/>
    <row r="79758" ht="18.75" customHeight="1" thickBot="1"/>
    <row r="79760" ht="18.75" customHeight="1" thickBot="1"/>
    <row r="79762" ht="18.75" customHeight="1" thickBot="1"/>
    <row r="79764" ht="18.75" customHeight="1" thickBot="1"/>
    <row r="79766" ht="18.75" customHeight="1" thickBot="1"/>
    <row r="79768" ht="18.75" customHeight="1" thickBot="1"/>
    <row r="79770" ht="18.75" customHeight="1" thickBot="1"/>
    <row r="79772" ht="18.75" customHeight="1" thickBot="1"/>
    <row r="79774" ht="18.75" customHeight="1" thickBot="1"/>
    <row r="79776" ht="18.75" customHeight="1" thickBot="1"/>
    <row r="79778" ht="18.75" customHeight="1" thickBot="1"/>
    <row r="79780" ht="18.75" customHeight="1" thickBot="1"/>
    <row r="79782" ht="18.75" customHeight="1" thickBot="1"/>
    <row r="79784" ht="18.75" customHeight="1" thickBot="1"/>
    <row r="79786" ht="18.75" customHeight="1" thickBot="1"/>
    <row r="79788" ht="18.75" customHeight="1" thickBot="1"/>
    <row r="79790" ht="18.75" customHeight="1" thickBot="1"/>
    <row r="79792" ht="18.75" customHeight="1" thickBot="1"/>
    <row r="79794" ht="18.75" customHeight="1" thickBot="1"/>
    <row r="79796" ht="18.75" customHeight="1" thickBot="1"/>
    <row r="79798" ht="18.75" customHeight="1" thickBot="1"/>
    <row r="79800" ht="18.75" customHeight="1" thickBot="1"/>
    <row r="79802" ht="18.75" customHeight="1" thickBot="1"/>
    <row r="79804" ht="18.75" customHeight="1" thickBot="1"/>
    <row r="79806" ht="18.75" customHeight="1" thickBot="1"/>
    <row r="79808" ht="18.75" customHeight="1" thickBot="1"/>
    <row r="79810" ht="18.75" customHeight="1" thickBot="1"/>
    <row r="79812" ht="18.75" customHeight="1" thickBot="1"/>
    <row r="79814" ht="18.75" customHeight="1" thickBot="1"/>
    <row r="79816" ht="18.75" customHeight="1" thickBot="1"/>
    <row r="79818" ht="18.75" customHeight="1" thickBot="1"/>
    <row r="79820" ht="18.75" customHeight="1" thickBot="1"/>
    <row r="79822" ht="18.75" customHeight="1" thickBot="1"/>
    <row r="79824" ht="18.75" customHeight="1" thickBot="1"/>
    <row r="79826" ht="18.75" customHeight="1" thickBot="1"/>
    <row r="79828" ht="18.75" customHeight="1" thickBot="1"/>
    <row r="79830" ht="18.75" customHeight="1" thickBot="1"/>
    <row r="79832" ht="18.75" customHeight="1" thickBot="1"/>
    <row r="79834" ht="18.75" customHeight="1" thickBot="1"/>
    <row r="79836" ht="18.75" customHeight="1" thickBot="1"/>
    <row r="79838" ht="18.75" customHeight="1" thickBot="1"/>
    <row r="79840" ht="18.75" customHeight="1" thickBot="1"/>
    <row r="79842" ht="18.75" customHeight="1" thickBot="1"/>
    <row r="79844" ht="18.75" customHeight="1" thickBot="1"/>
    <row r="79846" ht="18.75" customHeight="1" thickBot="1"/>
    <row r="79848" ht="18.75" customHeight="1" thickBot="1"/>
    <row r="79850" ht="18.75" customHeight="1" thickBot="1"/>
    <row r="79852" ht="18.75" customHeight="1" thickBot="1"/>
    <row r="79854" ht="18.75" customHeight="1" thickBot="1"/>
    <row r="79856" ht="18.75" customHeight="1" thickBot="1"/>
    <row r="79858" ht="18.75" customHeight="1" thickBot="1"/>
    <row r="79860" ht="18.75" customHeight="1" thickBot="1"/>
    <row r="79862" ht="18.75" customHeight="1" thickBot="1"/>
    <row r="79864" ht="18.75" customHeight="1" thickBot="1"/>
    <row r="79866" ht="18.75" customHeight="1" thickBot="1"/>
    <row r="79868" ht="18.75" customHeight="1" thickBot="1"/>
    <row r="79870" ht="18.75" customHeight="1" thickBot="1"/>
    <row r="79872" ht="18.75" customHeight="1" thickBot="1"/>
    <row r="79874" ht="18.75" customHeight="1" thickBot="1"/>
    <row r="79876" ht="18.75" customHeight="1" thickBot="1"/>
    <row r="79878" ht="18.75" customHeight="1" thickBot="1"/>
    <row r="79880" ht="18.75" customHeight="1" thickBot="1"/>
    <row r="79882" ht="18.75" customHeight="1" thickBot="1"/>
    <row r="79884" ht="18.75" customHeight="1" thickBot="1"/>
    <row r="79886" ht="18.75" customHeight="1" thickBot="1"/>
    <row r="79888" ht="18.75" customHeight="1" thickBot="1"/>
    <row r="79890" ht="18.75" customHeight="1" thickBot="1"/>
    <row r="79892" ht="18.75" customHeight="1" thickBot="1"/>
    <row r="79894" ht="18.75" customHeight="1" thickBot="1"/>
    <row r="79896" ht="18.75" customHeight="1" thickBot="1"/>
    <row r="79898" ht="18.75" customHeight="1" thickBot="1"/>
    <row r="79900" ht="18.75" customHeight="1" thickBot="1"/>
    <row r="79902" ht="18.75" customHeight="1" thickBot="1"/>
    <row r="79904" ht="18.75" customHeight="1" thickBot="1"/>
    <row r="79906" ht="18.75" customHeight="1" thickBot="1"/>
    <row r="79908" ht="18.75" customHeight="1" thickBot="1"/>
    <row r="79910" ht="18.75" customHeight="1" thickBot="1"/>
    <row r="79912" ht="18.75" customHeight="1" thickBot="1"/>
    <row r="79914" ht="18.75" customHeight="1" thickBot="1"/>
    <row r="79916" ht="18.75" customHeight="1" thickBot="1"/>
    <row r="79918" ht="18.75" customHeight="1" thickBot="1"/>
    <row r="79920" ht="18.75" customHeight="1" thickBot="1"/>
    <row r="79922" ht="18.75" customHeight="1" thickBot="1"/>
    <row r="79924" ht="18.75" customHeight="1" thickBot="1"/>
    <row r="79926" ht="18.75" customHeight="1" thickBot="1"/>
    <row r="79928" ht="18.75" customHeight="1" thickBot="1"/>
    <row r="79930" ht="18.75" customHeight="1" thickBot="1"/>
    <row r="79932" ht="18.75" customHeight="1" thickBot="1"/>
    <row r="79934" ht="18.75" customHeight="1" thickBot="1"/>
    <row r="79936" ht="18.75" customHeight="1" thickBot="1"/>
    <row r="79938" ht="18.75" customHeight="1" thickBot="1"/>
    <row r="79940" ht="18.75" customHeight="1" thickBot="1"/>
    <row r="79942" ht="18.75" customHeight="1" thickBot="1"/>
    <row r="79944" ht="18.75" customHeight="1" thickBot="1"/>
    <row r="79946" ht="18.75" customHeight="1" thickBot="1"/>
    <row r="79948" ht="18.75" customHeight="1" thickBot="1"/>
    <row r="79950" ht="18.75" customHeight="1" thickBot="1"/>
    <row r="79952" ht="18.75" customHeight="1" thickBot="1"/>
    <row r="79954" ht="18.75" customHeight="1" thickBot="1"/>
    <row r="79956" ht="18.75" customHeight="1" thickBot="1"/>
    <row r="79958" ht="18.75" customHeight="1" thickBot="1"/>
    <row r="79960" ht="18.75" customHeight="1" thickBot="1"/>
    <row r="79962" ht="18.75" customHeight="1" thickBot="1"/>
    <row r="79964" ht="18.75" customHeight="1" thickBot="1"/>
    <row r="79966" ht="18.75" customHeight="1" thickBot="1"/>
    <row r="79968" ht="18.75" customHeight="1" thickBot="1"/>
    <row r="79970" ht="18.75" customHeight="1" thickBot="1"/>
    <row r="79972" ht="18.75" customHeight="1" thickBot="1"/>
    <row r="79974" ht="18.75" customHeight="1" thickBot="1"/>
    <row r="79976" ht="18.75" customHeight="1" thickBot="1"/>
    <row r="79978" ht="18.75" customHeight="1" thickBot="1"/>
    <row r="79980" ht="18.75" customHeight="1" thickBot="1"/>
    <row r="79982" ht="18.75" customHeight="1" thickBot="1"/>
    <row r="79984" ht="18.75" customHeight="1" thickBot="1"/>
    <row r="79986" ht="18.75" customHeight="1" thickBot="1"/>
    <row r="79988" ht="18.75" customHeight="1" thickBot="1"/>
    <row r="79990" ht="18.75" customHeight="1" thickBot="1"/>
    <row r="79992" ht="18.75" customHeight="1" thickBot="1"/>
    <row r="79994" ht="18.75" customHeight="1" thickBot="1"/>
    <row r="79996" ht="18.75" customHeight="1" thickBot="1"/>
    <row r="79998" ht="18.75" customHeight="1" thickBot="1"/>
    <row r="80000" ht="18.75" customHeight="1" thickBot="1"/>
    <row r="80002" ht="18.75" customHeight="1" thickBot="1"/>
    <row r="80004" ht="18.75" customHeight="1" thickBot="1"/>
    <row r="80006" ht="18.75" customHeight="1" thickBot="1"/>
    <row r="80008" ht="18.75" customHeight="1" thickBot="1"/>
    <row r="80010" ht="18.75" customHeight="1" thickBot="1"/>
    <row r="80012" ht="18.75" customHeight="1" thickBot="1"/>
    <row r="80014" ht="18.75" customHeight="1" thickBot="1"/>
    <row r="80016" ht="18.75" customHeight="1" thickBot="1"/>
    <row r="80018" ht="18.75" customHeight="1" thickBot="1"/>
    <row r="80020" ht="18.75" customHeight="1" thickBot="1"/>
    <row r="80022" ht="18.75" customHeight="1" thickBot="1"/>
    <row r="80024" ht="18.75" customHeight="1" thickBot="1"/>
    <row r="80026" ht="18.75" customHeight="1" thickBot="1"/>
    <row r="80028" ht="18.75" customHeight="1" thickBot="1"/>
    <row r="80030" ht="18.75" customHeight="1" thickBot="1"/>
    <row r="80032" ht="18.75" customHeight="1" thickBot="1"/>
    <row r="80034" ht="18.75" customHeight="1" thickBot="1"/>
    <row r="80036" ht="18.75" customHeight="1" thickBot="1"/>
    <row r="80038" ht="18.75" customHeight="1" thickBot="1"/>
    <row r="80040" ht="18.75" customHeight="1" thickBot="1"/>
    <row r="80042" ht="18.75" customHeight="1" thickBot="1"/>
    <row r="80044" ht="18.75" customHeight="1" thickBot="1"/>
    <row r="80046" ht="18.75" customHeight="1" thickBot="1"/>
    <row r="80048" ht="18.75" customHeight="1" thickBot="1"/>
    <row r="80050" ht="18.75" customHeight="1" thickBot="1"/>
    <row r="80052" ht="18.75" customHeight="1" thickBot="1"/>
    <row r="80054" ht="18.75" customHeight="1" thickBot="1"/>
    <row r="80056" ht="18.75" customHeight="1" thickBot="1"/>
    <row r="80058" ht="18.75" customHeight="1" thickBot="1"/>
    <row r="80060" ht="18.75" customHeight="1" thickBot="1"/>
    <row r="80062" ht="18.75" customHeight="1" thickBot="1"/>
    <row r="80064" ht="18.75" customHeight="1" thickBot="1"/>
    <row r="80066" ht="18.75" customHeight="1" thickBot="1"/>
    <row r="80068" ht="18.75" customHeight="1" thickBot="1"/>
    <row r="80070" ht="18.75" customHeight="1" thickBot="1"/>
    <row r="80072" ht="18.75" customHeight="1" thickBot="1"/>
    <row r="80074" ht="18.75" customHeight="1" thickBot="1"/>
    <row r="80076" ht="18.75" customHeight="1" thickBot="1"/>
    <row r="80078" ht="18.75" customHeight="1" thickBot="1"/>
    <row r="80080" ht="18.75" customHeight="1" thickBot="1"/>
    <row r="80082" ht="18.75" customHeight="1" thickBot="1"/>
    <row r="80084" ht="18.75" customHeight="1" thickBot="1"/>
    <row r="80086" ht="18.75" customHeight="1" thickBot="1"/>
    <row r="80088" ht="18.75" customHeight="1" thickBot="1"/>
    <row r="80090" ht="18.75" customHeight="1" thickBot="1"/>
    <row r="80092" ht="18.75" customHeight="1" thickBot="1"/>
    <row r="80094" ht="18.75" customHeight="1" thickBot="1"/>
    <row r="80096" ht="18.75" customHeight="1" thickBot="1"/>
    <row r="80098" ht="18.75" customHeight="1" thickBot="1"/>
    <row r="80100" ht="18.75" customHeight="1" thickBot="1"/>
    <row r="80102" ht="18.75" customHeight="1" thickBot="1"/>
    <row r="80104" ht="18.75" customHeight="1" thickBot="1"/>
    <row r="80106" ht="18.75" customHeight="1" thickBot="1"/>
    <row r="80108" ht="18.75" customHeight="1" thickBot="1"/>
    <row r="80110" ht="18.75" customHeight="1" thickBot="1"/>
    <row r="80112" ht="18.75" customHeight="1" thickBot="1"/>
    <row r="80114" ht="18.75" customHeight="1" thickBot="1"/>
    <row r="80116" ht="18.75" customHeight="1" thickBot="1"/>
    <row r="80118" ht="18.75" customHeight="1" thickBot="1"/>
    <row r="80120" ht="18.75" customHeight="1" thickBot="1"/>
    <row r="80122" ht="18.75" customHeight="1" thickBot="1"/>
    <row r="80124" ht="18.75" customHeight="1" thickBot="1"/>
    <row r="80126" ht="18.75" customHeight="1" thickBot="1"/>
    <row r="80128" ht="18.75" customHeight="1" thickBot="1"/>
    <row r="80130" ht="18.75" customHeight="1" thickBot="1"/>
    <row r="80132" ht="18.75" customHeight="1" thickBot="1"/>
    <row r="80134" ht="18.75" customHeight="1" thickBot="1"/>
    <row r="80136" ht="18.75" customHeight="1" thickBot="1"/>
    <row r="80138" ht="18.75" customHeight="1" thickBot="1"/>
    <row r="80140" ht="18.75" customHeight="1" thickBot="1"/>
    <row r="80142" ht="18.75" customHeight="1" thickBot="1"/>
    <row r="80144" ht="18.75" customHeight="1" thickBot="1"/>
    <row r="80146" ht="18.75" customHeight="1" thickBot="1"/>
    <row r="80148" ht="18.75" customHeight="1" thickBot="1"/>
    <row r="80150" ht="18.75" customHeight="1" thickBot="1"/>
    <row r="80152" ht="18.75" customHeight="1" thickBot="1"/>
    <row r="80154" ht="18.75" customHeight="1" thickBot="1"/>
    <row r="80156" ht="18.75" customHeight="1" thickBot="1"/>
    <row r="80158" ht="18.75" customHeight="1" thickBot="1"/>
    <row r="80160" ht="18.75" customHeight="1" thickBot="1"/>
    <row r="80162" ht="18.75" customHeight="1" thickBot="1"/>
    <row r="80164" ht="18.75" customHeight="1" thickBot="1"/>
    <row r="80166" ht="18.75" customHeight="1" thickBot="1"/>
    <row r="80168" ht="18.75" customHeight="1" thickBot="1"/>
    <row r="80170" ht="18.75" customHeight="1" thickBot="1"/>
    <row r="80172" ht="18.75" customHeight="1" thickBot="1"/>
    <row r="80174" ht="18.75" customHeight="1" thickBot="1"/>
    <row r="80176" ht="18.75" customHeight="1" thickBot="1"/>
    <row r="80178" ht="18.75" customHeight="1" thickBot="1"/>
    <row r="80180" ht="18.75" customHeight="1" thickBot="1"/>
    <row r="80182" ht="18.75" customHeight="1" thickBot="1"/>
    <row r="80184" ht="18.75" customHeight="1" thickBot="1"/>
    <row r="80186" ht="18.75" customHeight="1" thickBot="1"/>
    <row r="80188" ht="18.75" customHeight="1" thickBot="1"/>
    <row r="80190" ht="18.75" customHeight="1" thickBot="1"/>
    <row r="80192" ht="18.75" customHeight="1" thickBot="1"/>
    <row r="80194" ht="18.75" customHeight="1" thickBot="1"/>
    <row r="80196" ht="18.75" customHeight="1" thickBot="1"/>
    <row r="80198" ht="18.75" customHeight="1" thickBot="1"/>
    <row r="80200" ht="18.75" customHeight="1" thickBot="1"/>
    <row r="80202" ht="18.75" customHeight="1" thickBot="1"/>
    <row r="80204" ht="18.75" customHeight="1" thickBot="1"/>
    <row r="80206" ht="18.75" customHeight="1" thickBot="1"/>
    <row r="80208" ht="18.75" customHeight="1" thickBot="1"/>
    <row r="80210" ht="18.75" customHeight="1" thickBot="1"/>
    <row r="80212" ht="18.75" customHeight="1" thickBot="1"/>
    <row r="80214" ht="18.75" customHeight="1" thickBot="1"/>
    <row r="80216" ht="18.75" customHeight="1" thickBot="1"/>
    <row r="80218" ht="18.75" customHeight="1" thickBot="1"/>
    <row r="80220" ht="18.75" customHeight="1" thickBot="1"/>
    <row r="80222" ht="18.75" customHeight="1" thickBot="1"/>
    <row r="80224" ht="18.75" customHeight="1" thickBot="1"/>
    <row r="80226" ht="18.75" customHeight="1" thickBot="1"/>
    <row r="80228" ht="18.75" customHeight="1" thickBot="1"/>
    <row r="80230" ht="18.75" customHeight="1" thickBot="1"/>
    <row r="80232" ht="18.75" customHeight="1" thickBot="1"/>
    <row r="80234" ht="18.75" customHeight="1" thickBot="1"/>
    <row r="80236" ht="18.75" customHeight="1" thickBot="1"/>
    <row r="80238" ht="18.75" customHeight="1" thickBot="1"/>
    <row r="80240" ht="18.75" customHeight="1" thickBot="1"/>
    <row r="80242" ht="18.75" customHeight="1" thickBot="1"/>
    <row r="80244" ht="18.75" customHeight="1" thickBot="1"/>
    <row r="80246" ht="18.75" customHeight="1" thickBot="1"/>
    <row r="80248" ht="18.75" customHeight="1" thickBot="1"/>
    <row r="80250" ht="18.75" customHeight="1" thickBot="1"/>
    <row r="80252" ht="18.75" customHeight="1" thickBot="1"/>
    <row r="80254" ht="18.75" customHeight="1" thickBot="1"/>
    <row r="80256" ht="18.75" customHeight="1" thickBot="1"/>
    <row r="80258" ht="18.75" customHeight="1" thickBot="1"/>
    <row r="80260" ht="18.75" customHeight="1" thickBot="1"/>
    <row r="80262" ht="18.75" customHeight="1" thickBot="1"/>
    <row r="80264" ht="18.75" customHeight="1" thickBot="1"/>
    <row r="80266" ht="18.75" customHeight="1" thickBot="1"/>
    <row r="80268" ht="18.75" customHeight="1" thickBot="1"/>
    <row r="80270" ht="18.75" customHeight="1" thickBot="1"/>
    <row r="80272" ht="18.75" customHeight="1" thickBot="1"/>
    <row r="80274" ht="18.75" customHeight="1" thickBot="1"/>
    <row r="80276" ht="18.75" customHeight="1" thickBot="1"/>
    <row r="80278" ht="18.75" customHeight="1" thickBot="1"/>
    <row r="80280" ht="18.75" customHeight="1" thickBot="1"/>
    <row r="80282" ht="18.75" customHeight="1" thickBot="1"/>
    <row r="80284" ht="18.75" customHeight="1" thickBot="1"/>
    <row r="80286" ht="18.75" customHeight="1" thickBot="1"/>
    <row r="80288" ht="18.75" customHeight="1" thickBot="1"/>
    <row r="80290" ht="18.75" customHeight="1" thickBot="1"/>
    <row r="80292" ht="18.75" customHeight="1" thickBot="1"/>
    <row r="80294" ht="18.75" customHeight="1" thickBot="1"/>
    <row r="80296" ht="18.75" customHeight="1" thickBot="1"/>
    <row r="80298" ht="18.75" customHeight="1" thickBot="1"/>
    <row r="80300" ht="18.75" customHeight="1" thickBot="1"/>
    <row r="80302" ht="18.75" customHeight="1" thickBot="1"/>
    <row r="80304" ht="18.75" customHeight="1" thickBot="1"/>
    <row r="80306" ht="18.75" customHeight="1" thickBot="1"/>
    <row r="80308" ht="18.75" customHeight="1" thickBot="1"/>
    <row r="80310" ht="18.75" customHeight="1" thickBot="1"/>
    <row r="80312" ht="18.75" customHeight="1" thickBot="1"/>
    <row r="80314" ht="18.75" customHeight="1" thickBot="1"/>
    <row r="80316" ht="18.75" customHeight="1" thickBot="1"/>
    <row r="80318" ht="18.75" customHeight="1" thickBot="1"/>
    <row r="80320" ht="18.75" customHeight="1" thickBot="1"/>
    <row r="80322" ht="18.75" customHeight="1" thickBot="1"/>
    <row r="80324" ht="18.75" customHeight="1" thickBot="1"/>
    <row r="80326" ht="18.75" customHeight="1" thickBot="1"/>
    <row r="80328" ht="18.75" customHeight="1" thickBot="1"/>
    <row r="80330" ht="18.75" customHeight="1" thickBot="1"/>
    <row r="80332" ht="18.75" customHeight="1" thickBot="1"/>
    <row r="80334" ht="18.75" customHeight="1" thickBot="1"/>
    <row r="80336" ht="18.75" customHeight="1" thickBot="1"/>
    <row r="80338" ht="18.75" customHeight="1" thickBot="1"/>
    <row r="80340" ht="18.75" customHeight="1" thickBot="1"/>
    <row r="80342" ht="18.75" customHeight="1" thickBot="1"/>
    <row r="80344" ht="18.75" customHeight="1" thickBot="1"/>
    <row r="80346" ht="18.75" customHeight="1" thickBot="1"/>
    <row r="80348" ht="18.75" customHeight="1" thickBot="1"/>
    <row r="80350" ht="18.75" customHeight="1" thickBot="1"/>
    <row r="80352" ht="18.75" customHeight="1" thickBot="1"/>
    <row r="80354" ht="18.75" customHeight="1" thickBot="1"/>
    <row r="80356" ht="18.75" customHeight="1" thickBot="1"/>
    <row r="80358" ht="18.75" customHeight="1" thickBot="1"/>
    <row r="80360" ht="18.75" customHeight="1" thickBot="1"/>
    <row r="80362" ht="18.75" customHeight="1" thickBot="1"/>
    <row r="80364" ht="18.75" customHeight="1" thickBot="1"/>
    <row r="80366" ht="18.75" customHeight="1" thickBot="1"/>
    <row r="80368" ht="18.75" customHeight="1" thickBot="1"/>
    <row r="80370" ht="18.75" customHeight="1" thickBot="1"/>
    <row r="80372" ht="18.75" customHeight="1" thickBot="1"/>
    <row r="80374" ht="18.75" customHeight="1" thickBot="1"/>
    <row r="80376" ht="18.75" customHeight="1" thickBot="1"/>
    <row r="80378" ht="18.75" customHeight="1" thickBot="1"/>
    <row r="80380" ht="18.75" customHeight="1" thickBot="1"/>
    <row r="80382" ht="18.75" customHeight="1" thickBot="1"/>
    <row r="80384" ht="18.75" customHeight="1" thickBot="1"/>
    <row r="80386" ht="18.75" customHeight="1" thickBot="1"/>
    <row r="80388" ht="18.75" customHeight="1" thickBot="1"/>
    <row r="80390" ht="18.75" customHeight="1" thickBot="1"/>
    <row r="80392" ht="18.75" customHeight="1" thickBot="1"/>
    <row r="80394" ht="18.75" customHeight="1" thickBot="1"/>
    <row r="80396" ht="18.75" customHeight="1" thickBot="1"/>
    <row r="80398" ht="18.75" customHeight="1" thickBot="1"/>
    <row r="80400" ht="18.75" customHeight="1" thickBot="1"/>
    <row r="80402" ht="18.75" customHeight="1" thickBot="1"/>
    <row r="80404" ht="18.75" customHeight="1" thickBot="1"/>
    <row r="80406" ht="18.75" customHeight="1" thickBot="1"/>
    <row r="80408" ht="18.75" customHeight="1" thickBot="1"/>
    <row r="80410" ht="18.75" customHeight="1" thickBot="1"/>
    <row r="80412" ht="18.75" customHeight="1" thickBot="1"/>
    <row r="80414" ht="18.75" customHeight="1" thickBot="1"/>
    <row r="80416" ht="18.75" customHeight="1" thickBot="1"/>
    <row r="80418" ht="18.75" customHeight="1" thickBot="1"/>
    <row r="80420" ht="18.75" customHeight="1" thickBot="1"/>
    <row r="80422" ht="18.75" customHeight="1" thickBot="1"/>
    <row r="80424" ht="18.75" customHeight="1" thickBot="1"/>
    <row r="80426" ht="18.75" customHeight="1" thickBot="1"/>
    <row r="80428" ht="18.75" customHeight="1" thickBot="1"/>
    <row r="80430" ht="18.75" customHeight="1" thickBot="1"/>
    <row r="80432" ht="18.75" customHeight="1" thickBot="1"/>
    <row r="80434" ht="18.75" customHeight="1" thickBot="1"/>
    <row r="80436" ht="18.75" customHeight="1" thickBot="1"/>
    <row r="80438" ht="18.75" customHeight="1" thickBot="1"/>
    <row r="80440" ht="18.75" customHeight="1" thickBot="1"/>
    <row r="80442" ht="18.75" customHeight="1" thickBot="1"/>
    <row r="80444" ht="18.75" customHeight="1" thickBot="1"/>
    <row r="80446" ht="18.75" customHeight="1" thickBot="1"/>
    <row r="80448" ht="18.75" customHeight="1" thickBot="1"/>
    <row r="80450" ht="18.75" customHeight="1" thickBot="1"/>
    <row r="80452" ht="18.75" customHeight="1" thickBot="1"/>
    <row r="80454" ht="18.75" customHeight="1" thickBot="1"/>
    <row r="80456" ht="18.75" customHeight="1" thickBot="1"/>
    <row r="80458" ht="18.75" customHeight="1" thickBot="1"/>
    <row r="80460" ht="18.75" customHeight="1" thickBot="1"/>
    <row r="80462" ht="18.75" customHeight="1" thickBot="1"/>
    <row r="80464" ht="18.75" customHeight="1" thickBot="1"/>
    <row r="80466" ht="18.75" customHeight="1" thickBot="1"/>
    <row r="80468" ht="18.75" customHeight="1" thickBot="1"/>
    <row r="80470" ht="18.75" customHeight="1" thickBot="1"/>
    <row r="80472" ht="18.75" customHeight="1" thickBot="1"/>
    <row r="80474" ht="18.75" customHeight="1" thickBot="1"/>
    <row r="80476" ht="18.75" customHeight="1" thickBot="1"/>
    <row r="80478" ht="18.75" customHeight="1" thickBot="1"/>
    <row r="80480" ht="18.75" customHeight="1" thickBot="1"/>
    <row r="80482" ht="18.75" customHeight="1" thickBot="1"/>
    <row r="80484" ht="18.75" customHeight="1" thickBot="1"/>
    <row r="80486" ht="18.75" customHeight="1" thickBot="1"/>
    <row r="80488" ht="18.75" customHeight="1" thickBot="1"/>
    <row r="80490" ht="18.75" customHeight="1" thickBot="1"/>
    <row r="80492" ht="18.75" customHeight="1" thickBot="1"/>
    <row r="80494" ht="18.75" customHeight="1" thickBot="1"/>
    <row r="80496" ht="18.75" customHeight="1" thickBot="1"/>
    <row r="80498" ht="18.75" customHeight="1" thickBot="1"/>
    <row r="80500" ht="18.75" customHeight="1" thickBot="1"/>
    <row r="80502" ht="18.75" customHeight="1" thickBot="1"/>
    <row r="80504" ht="18.75" customHeight="1" thickBot="1"/>
    <row r="80506" ht="18.75" customHeight="1" thickBot="1"/>
    <row r="80508" ht="18.75" customHeight="1" thickBot="1"/>
    <row r="80510" ht="18.75" customHeight="1" thickBot="1"/>
    <row r="80512" ht="18.75" customHeight="1" thickBot="1"/>
    <row r="80514" ht="18.75" customHeight="1" thickBot="1"/>
    <row r="80516" ht="18.75" customHeight="1" thickBot="1"/>
    <row r="80518" ht="18.75" customHeight="1" thickBot="1"/>
    <row r="80520" ht="18.75" customHeight="1" thickBot="1"/>
    <row r="80522" ht="18.75" customHeight="1" thickBot="1"/>
    <row r="80524" ht="18.75" customHeight="1" thickBot="1"/>
    <row r="80526" ht="18.75" customHeight="1" thickBot="1"/>
    <row r="80528" ht="18.75" customHeight="1" thickBot="1"/>
    <row r="80530" ht="18.75" customHeight="1" thickBot="1"/>
    <row r="80532" ht="18.75" customHeight="1" thickBot="1"/>
    <row r="80534" ht="18.75" customHeight="1" thickBot="1"/>
    <row r="80536" ht="18.75" customHeight="1" thickBot="1"/>
    <row r="80538" ht="18.75" customHeight="1" thickBot="1"/>
    <row r="80540" ht="18.75" customHeight="1" thickBot="1"/>
    <row r="80542" ht="18.75" customHeight="1" thickBot="1"/>
    <row r="80544" ht="18.75" customHeight="1" thickBot="1"/>
    <row r="80546" ht="18.75" customHeight="1" thickBot="1"/>
    <row r="80548" ht="18.75" customHeight="1" thickBot="1"/>
    <row r="80550" ht="18.75" customHeight="1" thickBot="1"/>
    <row r="80552" ht="18.75" customHeight="1" thickBot="1"/>
    <row r="80554" ht="18.75" customHeight="1" thickBot="1"/>
    <row r="80556" ht="18.75" customHeight="1" thickBot="1"/>
    <row r="80558" ht="18.75" customHeight="1" thickBot="1"/>
    <row r="80560" ht="18.75" customHeight="1" thickBot="1"/>
    <row r="80562" ht="18.75" customHeight="1" thickBot="1"/>
    <row r="80564" ht="18.75" customHeight="1" thickBot="1"/>
    <row r="80566" ht="18.75" customHeight="1" thickBot="1"/>
    <row r="80568" ht="18.75" customHeight="1" thickBot="1"/>
    <row r="80570" ht="18.75" customHeight="1" thickBot="1"/>
    <row r="80572" ht="18.75" customHeight="1" thickBot="1"/>
    <row r="80574" ht="18.75" customHeight="1" thickBot="1"/>
    <row r="80576" ht="18.75" customHeight="1" thickBot="1"/>
    <row r="80578" ht="18.75" customHeight="1" thickBot="1"/>
    <row r="80580" ht="18.75" customHeight="1" thickBot="1"/>
    <row r="80582" ht="18.75" customHeight="1" thickBot="1"/>
    <row r="80584" ht="18.75" customHeight="1" thickBot="1"/>
    <row r="80586" ht="18.75" customHeight="1" thickBot="1"/>
    <row r="80588" ht="18.75" customHeight="1" thickBot="1"/>
    <row r="80590" ht="18.75" customHeight="1" thickBot="1"/>
    <row r="80592" ht="18.75" customHeight="1" thickBot="1"/>
    <row r="80594" ht="18.75" customHeight="1" thickBot="1"/>
    <row r="80596" ht="18.75" customHeight="1" thickBot="1"/>
    <row r="80598" ht="18.75" customHeight="1" thickBot="1"/>
    <row r="80600" ht="18.75" customHeight="1" thickBot="1"/>
    <row r="80602" ht="18.75" customHeight="1" thickBot="1"/>
    <row r="80604" ht="18.75" customHeight="1" thickBot="1"/>
    <row r="80606" ht="18.75" customHeight="1" thickBot="1"/>
    <row r="80608" ht="18.75" customHeight="1" thickBot="1"/>
    <row r="80610" ht="18.75" customHeight="1" thickBot="1"/>
    <row r="80612" ht="18.75" customHeight="1" thickBot="1"/>
    <row r="80614" ht="18.75" customHeight="1" thickBot="1"/>
    <row r="80616" ht="18.75" customHeight="1" thickBot="1"/>
    <row r="80618" ht="18.75" customHeight="1" thickBot="1"/>
    <row r="80620" ht="18.75" customHeight="1" thickBot="1"/>
    <row r="80622" ht="18.75" customHeight="1" thickBot="1"/>
    <row r="80624" ht="18.75" customHeight="1" thickBot="1"/>
    <row r="80626" ht="18.75" customHeight="1" thickBot="1"/>
    <row r="80628" ht="18.75" customHeight="1" thickBot="1"/>
    <row r="80630" ht="18.75" customHeight="1" thickBot="1"/>
    <row r="80632" ht="18.75" customHeight="1" thickBot="1"/>
    <row r="80634" ht="18.75" customHeight="1" thickBot="1"/>
    <row r="80636" ht="18.75" customHeight="1" thickBot="1"/>
    <row r="80638" ht="18.75" customHeight="1" thickBot="1"/>
    <row r="80640" ht="18.75" customHeight="1" thickBot="1"/>
    <row r="80642" ht="18.75" customHeight="1" thickBot="1"/>
    <row r="80644" ht="18.75" customHeight="1" thickBot="1"/>
    <row r="80646" ht="18.75" customHeight="1" thickBot="1"/>
    <row r="80648" ht="18.75" customHeight="1" thickBot="1"/>
    <row r="80650" ht="18.75" customHeight="1" thickBot="1"/>
    <row r="80652" ht="18.75" customHeight="1" thickBot="1"/>
    <row r="80654" ht="18.75" customHeight="1" thickBot="1"/>
    <row r="80656" ht="18.75" customHeight="1" thickBot="1"/>
    <row r="80658" ht="18.75" customHeight="1" thickBot="1"/>
    <row r="80660" ht="18.75" customHeight="1" thickBot="1"/>
    <row r="80662" ht="18.75" customHeight="1" thickBot="1"/>
    <row r="80664" ht="18.75" customHeight="1" thickBot="1"/>
    <row r="80666" ht="18.75" customHeight="1" thickBot="1"/>
    <row r="80668" ht="18.75" customHeight="1" thickBot="1"/>
    <row r="80670" ht="18.75" customHeight="1" thickBot="1"/>
    <row r="80672" ht="18.75" customHeight="1" thickBot="1"/>
    <row r="80674" ht="18.75" customHeight="1" thickBot="1"/>
    <row r="80676" ht="18.75" customHeight="1" thickBot="1"/>
    <row r="80678" ht="18.75" customHeight="1" thickBot="1"/>
    <row r="80680" ht="18.75" customHeight="1" thickBot="1"/>
    <row r="80682" ht="18.75" customHeight="1" thickBot="1"/>
    <row r="80684" ht="18.75" customHeight="1" thickBot="1"/>
    <row r="80686" ht="18.75" customHeight="1" thickBot="1"/>
    <row r="80688" ht="18.75" customHeight="1" thickBot="1"/>
    <row r="80690" ht="18.75" customHeight="1" thickBot="1"/>
    <row r="80692" ht="18.75" customHeight="1" thickBot="1"/>
    <row r="80694" ht="18.75" customHeight="1" thickBot="1"/>
    <row r="80696" ht="18.75" customHeight="1" thickBot="1"/>
    <row r="80698" ht="18.75" customHeight="1" thickBot="1"/>
    <row r="80700" ht="18.75" customHeight="1" thickBot="1"/>
    <row r="80702" ht="18.75" customHeight="1" thickBot="1"/>
    <row r="80704" ht="18.75" customHeight="1" thickBot="1"/>
    <row r="80706" ht="18.75" customHeight="1" thickBot="1"/>
    <row r="80708" ht="18.75" customHeight="1" thickBot="1"/>
    <row r="80710" ht="18.75" customHeight="1" thickBot="1"/>
    <row r="80712" ht="18.75" customHeight="1" thickBot="1"/>
    <row r="80714" ht="18.75" customHeight="1" thickBot="1"/>
    <row r="80716" ht="18.75" customHeight="1" thickBot="1"/>
    <row r="80718" ht="18.75" customHeight="1" thickBot="1"/>
    <row r="80720" ht="18.75" customHeight="1" thickBot="1"/>
    <row r="80722" ht="18.75" customHeight="1" thickBot="1"/>
    <row r="80724" ht="18.75" customHeight="1" thickBot="1"/>
    <row r="80726" ht="18.75" customHeight="1" thickBot="1"/>
    <row r="80728" ht="18.75" customHeight="1" thickBot="1"/>
    <row r="80730" ht="18.75" customHeight="1" thickBot="1"/>
    <row r="80732" ht="18.75" customHeight="1" thickBot="1"/>
    <row r="80734" ht="18.75" customHeight="1" thickBot="1"/>
    <row r="80736" ht="18.75" customHeight="1" thickBot="1"/>
    <row r="80738" ht="18.75" customHeight="1" thickBot="1"/>
    <row r="80740" ht="18.75" customHeight="1" thickBot="1"/>
    <row r="80742" ht="18.75" customHeight="1" thickBot="1"/>
    <row r="80744" ht="18.75" customHeight="1" thickBot="1"/>
    <row r="80746" ht="18.75" customHeight="1" thickBot="1"/>
    <row r="80748" ht="18.75" customHeight="1" thickBot="1"/>
    <row r="80750" ht="18.75" customHeight="1" thickBot="1"/>
    <row r="80752" ht="18.75" customHeight="1" thickBot="1"/>
    <row r="80754" ht="18.75" customHeight="1" thickBot="1"/>
    <row r="80756" ht="18.75" customHeight="1" thickBot="1"/>
    <row r="80758" ht="18.75" customHeight="1" thickBot="1"/>
    <row r="80760" ht="18.75" customHeight="1" thickBot="1"/>
    <row r="80762" ht="18.75" customHeight="1" thickBot="1"/>
    <row r="80764" ht="18.75" customHeight="1" thickBot="1"/>
    <row r="80766" ht="18.75" customHeight="1" thickBot="1"/>
    <row r="80768" ht="18.75" customHeight="1" thickBot="1"/>
    <row r="80770" ht="18.75" customHeight="1" thickBot="1"/>
    <row r="80772" ht="18.75" customHeight="1" thickBot="1"/>
    <row r="80774" ht="18.75" customHeight="1" thickBot="1"/>
    <row r="80776" ht="18.75" customHeight="1" thickBot="1"/>
    <row r="80778" ht="18.75" customHeight="1" thickBot="1"/>
    <row r="80780" ht="18.75" customHeight="1" thickBot="1"/>
    <row r="80782" ht="18.75" customHeight="1" thickBot="1"/>
    <row r="80784" ht="18.75" customHeight="1" thickBot="1"/>
    <row r="80786" ht="18.75" customHeight="1" thickBot="1"/>
    <row r="80788" ht="18.75" customHeight="1" thickBot="1"/>
    <row r="80790" ht="18.75" customHeight="1" thickBot="1"/>
    <row r="80792" ht="18.75" customHeight="1" thickBot="1"/>
    <row r="80794" ht="18.75" customHeight="1" thickBot="1"/>
    <row r="80796" ht="18.75" customHeight="1" thickBot="1"/>
    <row r="80798" ht="18.75" customHeight="1" thickBot="1"/>
    <row r="80800" ht="18.75" customHeight="1" thickBot="1"/>
    <row r="80802" ht="18.75" customHeight="1" thickBot="1"/>
    <row r="80804" ht="18.75" customHeight="1" thickBot="1"/>
    <row r="80806" ht="18.75" customHeight="1" thickBot="1"/>
    <row r="80808" ht="18.75" customHeight="1" thickBot="1"/>
    <row r="80810" ht="18.75" customHeight="1" thickBot="1"/>
    <row r="80812" ht="18.75" customHeight="1" thickBot="1"/>
    <row r="80814" ht="18.75" customHeight="1" thickBot="1"/>
    <row r="80816" ht="18.75" customHeight="1" thickBot="1"/>
    <row r="80818" ht="18.75" customHeight="1" thickBot="1"/>
    <row r="80820" ht="18.75" customHeight="1" thickBot="1"/>
    <row r="80822" ht="18.75" customHeight="1" thickBot="1"/>
    <row r="80824" ht="18.75" customHeight="1" thickBot="1"/>
    <row r="80826" ht="18.75" customHeight="1" thickBot="1"/>
    <row r="80828" ht="18.75" customHeight="1" thickBot="1"/>
    <row r="80830" ht="18.75" customHeight="1" thickBot="1"/>
    <row r="80832" ht="18.75" customHeight="1" thickBot="1"/>
    <row r="80834" ht="18.75" customHeight="1" thickBot="1"/>
    <row r="80836" ht="18.75" customHeight="1" thickBot="1"/>
    <row r="80838" ht="18.75" customHeight="1" thickBot="1"/>
    <row r="80840" ht="18.75" customHeight="1" thickBot="1"/>
    <row r="80842" ht="18.75" customHeight="1" thickBot="1"/>
    <row r="80844" ht="18.75" customHeight="1" thickBot="1"/>
    <row r="80846" ht="18.75" customHeight="1" thickBot="1"/>
    <row r="80848" ht="18.75" customHeight="1" thickBot="1"/>
    <row r="80850" ht="18.75" customHeight="1" thickBot="1"/>
    <row r="80852" ht="18.75" customHeight="1" thickBot="1"/>
    <row r="80854" ht="18.75" customHeight="1" thickBot="1"/>
    <row r="80856" ht="18.75" customHeight="1" thickBot="1"/>
    <row r="80858" ht="18.75" customHeight="1" thickBot="1"/>
    <row r="80860" ht="18.75" customHeight="1" thickBot="1"/>
    <row r="80862" ht="18.75" customHeight="1" thickBot="1"/>
    <row r="80864" ht="18.75" customHeight="1" thickBot="1"/>
    <row r="80866" ht="18.75" customHeight="1" thickBot="1"/>
    <row r="80868" ht="18.75" customHeight="1" thickBot="1"/>
    <row r="80870" ht="18.75" customHeight="1" thickBot="1"/>
    <row r="80872" ht="18.75" customHeight="1" thickBot="1"/>
    <row r="80874" ht="18.75" customHeight="1" thickBot="1"/>
    <row r="80876" ht="18.75" customHeight="1" thickBot="1"/>
    <row r="80878" ht="18.75" customHeight="1" thickBot="1"/>
    <row r="80880" ht="18.75" customHeight="1" thickBot="1"/>
    <row r="80882" ht="18.75" customHeight="1" thickBot="1"/>
    <row r="80884" ht="18.75" customHeight="1" thickBot="1"/>
    <row r="80886" ht="18.75" customHeight="1" thickBot="1"/>
    <row r="80888" ht="18.75" customHeight="1" thickBot="1"/>
    <row r="80890" ht="18.75" customHeight="1" thickBot="1"/>
    <row r="80892" ht="18.75" customHeight="1" thickBot="1"/>
    <row r="80894" ht="18.75" customHeight="1" thickBot="1"/>
    <row r="80896" ht="18.75" customHeight="1" thickBot="1"/>
    <row r="80898" ht="18.75" customHeight="1" thickBot="1"/>
    <row r="80900" ht="18.75" customHeight="1" thickBot="1"/>
    <row r="80902" ht="18.75" customHeight="1" thickBot="1"/>
    <row r="80904" ht="18.75" customHeight="1" thickBot="1"/>
    <row r="80906" ht="18.75" customHeight="1" thickBot="1"/>
    <row r="80908" ht="18.75" customHeight="1" thickBot="1"/>
    <row r="80910" ht="18.75" customHeight="1" thickBot="1"/>
    <row r="80912" ht="18.75" customHeight="1" thickBot="1"/>
    <row r="80914" ht="18.75" customHeight="1" thickBot="1"/>
    <row r="80916" ht="18.75" customHeight="1" thickBot="1"/>
    <row r="80918" ht="18.75" customHeight="1" thickBot="1"/>
    <row r="80920" ht="18.75" customHeight="1" thickBot="1"/>
    <row r="80922" ht="18.75" customHeight="1" thickBot="1"/>
    <row r="80924" ht="18.75" customHeight="1" thickBot="1"/>
    <row r="80926" ht="18.75" customHeight="1" thickBot="1"/>
    <row r="80928" ht="18.75" customHeight="1" thickBot="1"/>
    <row r="80930" ht="18.75" customHeight="1" thickBot="1"/>
    <row r="80932" ht="18.75" customHeight="1" thickBot="1"/>
    <row r="80934" ht="18.75" customHeight="1" thickBot="1"/>
    <row r="80936" ht="18.75" customHeight="1" thickBot="1"/>
    <row r="80938" ht="18.75" customHeight="1" thickBot="1"/>
    <row r="80940" ht="18.75" customHeight="1" thickBot="1"/>
    <row r="80942" ht="18.75" customHeight="1" thickBot="1"/>
    <row r="80944" ht="18.75" customHeight="1" thickBot="1"/>
    <row r="80946" ht="18.75" customHeight="1" thickBot="1"/>
    <row r="80948" ht="18.75" customHeight="1" thickBot="1"/>
    <row r="80950" ht="18.75" customHeight="1" thickBot="1"/>
    <row r="80952" ht="18.75" customHeight="1" thickBot="1"/>
    <row r="80954" ht="18.75" customHeight="1" thickBot="1"/>
    <row r="80956" ht="18.75" customHeight="1" thickBot="1"/>
    <row r="80958" ht="18.75" customHeight="1" thickBot="1"/>
    <row r="80960" ht="18.75" customHeight="1" thickBot="1"/>
    <row r="80962" ht="18.75" customHeight="1" thickBot="1"/>
    <row r="80964" ht="18.75" customHeight="1" thickBot="1"/>
    <row r="80966" ht="18.75" customHeight="1" thickBot="1"/>
    <row r="80968" ht="18.75" customHeight="1" thickBot="1"/>
    <row r="80970" ht="18.75" customHeight="1" thickBot="1"/>
    <row r="80972" ht="18.75" customHeight="1" thickBot="1"/>
    <row r="80974" ht="18.75" customHeight="1" thickBot="1"/>
    <row r="80976" ht="18.75" customHeight="1" thickBot="1"/>
    <row r="80978" ht="18.75" customHeight="1" thickBot="1"/>
    <row r="80980" ht="18.75" customHeight="1" thickBot="1"/>
    <row r="80982" ht="18.75" customHeight="1" thickBot="1"/>
    <row r="80984" ht="18.75" customHeight="1" thickBot="1"/>
    <row r="80986" ht="18.75" customHeight="1" thickBot="1"/>
    <row r="80988" ht="18.75" customHeight="1" thickBot="1"/>
    <row r="80990" ht="18.75" customHeight="1" thickBot="1"/>
    <row r="80992" ht="18.75" customHeight="1" thickBot="1"/>
    <row r="80994" ht="18.75" customHeight="1" thickBot="1"/>
    <row r="80996" ht="18.75" customHeight="1" thickBot="1"/>
    <row r="80998" ht="18.75" customHeight="1" thickBot="1"/>
    <row r="81000" ht="18.75" customHeight="1" thickBot="1"/>
    <row r="81002" ht="18.75" customHeight="1" thickBot="1"/>
    <row r="81004" ht="18.75" customHeight="1" thickBot="1"/>
    <row r="81006" ht="18.75" customHeight="1" thickBot="1"/>
    <row r="81008" ht="18.75" customHeight="1" thickBot="1"/>
    <row r="81010" ht="18.75" customHeight="1" thickBot="1"/>
    <row r="81012" ht="18.75" customHeight="1" thickBot="1"/>
    <row r="81014" ht="18.75" customHeight="1" thickBot="1"/>
    <row r="81016" ht="18.75" customHeight="1" thickBot="1"/>
    <row r="81018" ht="18.75" customHeight="1" thickBot="1"/>
    <row r="81020" ht="18.75" customHeight="1" thickBot="1"/>
    <row r="81022" ht="18.75" customHeight="1" thickBot="1"/>
    <row r="81024" ht="18.75" customHeight="1" thickBot="1"/>
    <row r="81026" ht="18.75" customHeight="1" thickBot="1"/>
    <row r="81028" ht="18.75" customHeight="1" thickBot="1"/>
    <row r="81030" ht="18.75" customHeight="1" thickBot="1"/>
    <row r="81032" ht="18.75" customHeight="1" thickBot="1"/>
    <row r="81034" ht="18.75" customHeight="1" thickBot="1"/>
    <row r="81036" ht="18.75" customHeight="1" thickBot="1"/>
    <row r="81038" ht="18.75" customHeight="1" thickBot="1"/>
    <row r="81040" ht="18.75" customHeight="1" thickBot="1"/>
    <row r="81042" ht="18.75" customHeight="1" thickBot="1"/>
    <row r="81044" ht="18.75" customHeight="1" thickBot="1"/>
    <row r="81046" ht="18.75" customHeight="1" thickBot="1"/>
    <row r="81048" ht="18.75" customHeight="1" thickBot="1"/>
    <row r="81050" ht="18.75" customHeight="1" thickBot="1"/>
    <row r="81052" ht="18.75" customHeight="1" thickBot="1"/>
    <row r="81054" ht="18.75" customHeight="1" thickBot="1"/>
    <row r="81056" ht="18.75" customHeight="1" thickBot="1"/>
    <row r="81058" ht="18.75" customHeight="1" thickBot="1"/>
    <row r="81060" ht="18.75" customHeight="1" thickBot="1"/>
    <row r="81062" ht="18.75" customHeight="1" thickBot="1"/>
    <row r="81064" ht="18.75" customHeight="1" thickBot="1"/>
    <row r="81066" ht="18.75" customHeight="1" thickBot="1"/>
    <row r="81068" ht="18.75" customHeight="1" thickBot="1"/>
    <row r="81070" ht="18.75" customHeight="1" thickBot="1"/>
    <row r="81072" ht="18.75" customHeight="1" thickBot="1"/>
    <row r="81074" ht="18.75" customHeight="1" thickBot="1"/>
    <row r="81076" ht="18.75" customHeight="1" thickBot="1"/>
    <row r="81078" ht="18.75" customHeight="1" thickBot="1"/>
    <row r="81080" ht="18.75" customHeight="1" thickBot="1"/>
    <row r="81082" ht="18.75" customHeight="1" thickBot="1"/>
    <row r="81084" ht="18.75" customHeight="1" thickBot="1"/>
    <row r="81086" ht="18.75" customHeight="1" thickBot="1"/>
    <row r="81088" ht="18.75" customHeight="1" thickBot="1"/>
    <row r="81090" ht="18.75" customHeight="1" thickBot="1"/>
    <row r="81092" ht="18.75" customHeight="1" thickBot="1"/>
    <row r="81094" ht="18.75" customHeight="1" thickBot="1"/>
    <row r="81096" ht="18.75" customHeight="1" thickBot="1"/>
    <row r="81098" ht="18.75" customHeight="1" thickBot="1"/>
    <row r="81100" ht="18.75" customHeight="1" thickBot="1"/>
    <row r="81102" ht="18.75" customHeight="1" thickBot="1"/>
    <row r="81104" ht="18.75" customHeight="1" thickBot="1"/>
    <row r="81106" ht="18.75" customHeight="1" thickBot="1"/>
    <row r="81108" ht="18.75" customHeight="1" thickBot="1"/>
    <row r="81110" ht="18.75" customHeight="1" thickBot="1"/>
    <row r="81112" ht="18.75" customHeight="1" thickBot="1"/>
    <row r="81114" ht="18.75" customHeight="1" thickBot="1"/>
    <row r="81116" ht="18.75" customHeight="1" thickBot="1"/>
    <row r="81118" ht="18.75" customHeight="1" thickBot="1"/>
    <row r="81120" ht="18.75" customHeight="1" thickBot="1"/>
    <row r="81122" ht="18.75" customHeight="1" thickBot="1"/>
    <row r="81124" ht="18.75" customHeight="1" thickBot="1"/>
    <row r="81126" ht="18.75" customHeight="1" thickBot="1"/>
    <row r="81128" ht="18.75" customHeight="1" thickBot="1"/>
    <row r="81130" ht="18.75" customHeight="1" thickBot="1"/>
    <row r="81132" ht="18.75" customHeight="1" thickBot="1"/>
    <row r="81134" ht="18.75" customHeight="1" thickBot="1"/>
    <row r="81136" ht="18.75" customHeight="1" thickBot="1"/>
    <row r="81138" ht="18.75" customHeight="1" thickBot="1"/>
    <row r="81140" ht="18.75" customHeight="1" thickBot="1"/>
    <row r="81142" ht="18.75" customHeight="1" thickBot="1"/>
    <row r="81144" ht="18.75" customHeight="1" thickBot="1"/>
    <row r="81146" ht="18.75" customHeight="1" thickBot="1"/>
    <row r="81148" ht="18.75" customHeight="1" thickBot="1"/>
    <row r="81150" ht="18.75" customHeight="1" thickBot="1"/>
    <row r="81152" ht="18.75" customHeight="1" thickBot="1"/>
    <row r="81154" ht="18.75" customHeight="1" thickBot="1"/>
    <row r="81156" ht="18.75" customHeight="1" thickBot="1"/>
    <row r="81158" ht="18.75" customHeight="1" thickBot="1"/>
    <row r="81160" ht="18.75" customHeight="1" thickBot="1"/>
    <row r="81162" ht="18.75" customHeight="1" thickBot="1"/>
    <row r="81164" ht="18.75" customHeight="1" thickBot="1"/>
    <row r="81166" ht="18.75" customHeight="1" thickBot="1"/>
    <row r="81168" ht="18.75" customHeight="1" thickBot="1"/>
    <row r="81170" ht="18.75" customHeight="1" thickBot="1"/>
    <row r="81172" ht="18.75" customHeight="1" thickBot="1"/>
    <row r="81174" ht="18.75" customHeight="1" thickBot="1"/>
    <row r="81176" ht="18.75" customHeight="1" thickBot="1"/>
    <row r="81178" ht="18.75" customHeight="1" thickBot="1"/>
    <row r="81180" ht="18.75" customHeight="1" thickBot="1"/>
    <row r="81182" ht="18.75" customHeight="1" thickBot="1"/>
    <row r="81184" ht="18.75" customHeight="1" thickBot="1"/>
    <row r="81186" ht="18.75" customHeight="1" thickBot="1"/>
    <row r="81188" ht="18.75" customHeight="1" thickBot="1"/>
    <row r="81190" ht="18.75" customHeight="1" thickBot="1"/>
    <row r="81192" ht="18.75" customHeight="1" thickBot="1"/>
    <row r="81194" ht="18.75" customHeight="1" thickBot="1"/>
    <row r="81196" ht="18.75" customHeight="1" thickBot="1"/>
    <row r="81198" ht="18.75" customHeight="1" thickBot="1"/>
    <row r="81200" ht="18.75" customHeight="1" thickBot="1"/>
    <row r="81202" ht="18.75" customHeight="1" thickBot="1"/>
    <row r="81204" ht="18.75" customHeight="1" thickBot="1"/>
    <row r="81206" ht="18.75" customHeight="1" thickBot="1"/>
    <row r="81208" ht="18.75" customHeight="1" thickBot="1"/>
    <row r="81210" ht="18.75" customHeight="1" thickBot="1"/>
    <row r="81212" ht="18.75" customHeight="1" thickBot="1"/>
    <row r="81214" ht="18.75" customHeight="1" thickBot="1"/>
    <row r="81216" ht="18.75" customHeight="1" thickBot="1"/>
    <row r="81218" ht="18.75" customHeight="1" thickBot="1"/>
    <row r="81220" ht="18.75" customHeight="1" thickBot="1"/>
    <row r="81222" ht="18.75" customHeight="1" thickBot="1"/>
    <row r="81224" ht="18.75" customHeight="1" thickBot="1"/>
    <row r="81226" ht="18.75" customHeight="1" thickBot="1"/>
    <row r="81228" ht="18.75" customHeight="1" thickBot="1"/>
    <row r="81230" ht="18.75" customHeight="1" thickBot="1"/>
    <row r="81232" ht="18.75" customHeight="1" thickBot="1"/>
    <row r="81234" ht="18.75" customHeight="1" thickBot="1"/>
    <row r="81236" ht="18.75" customHeight="1" thickBot="1"/>
    <row r="81238" ht="18.75" customHeight="1" thickBot="1"/>
    <row r="81240" ht="18.75" customHeight="1" thickBot="1"/>
    <row r="81242" ht="18.75" customHeight="1" thickBot="1"/>
    <row r="81244" ht="18.75" customHeight="1" thickBot="1"/>
    <row r="81246" ht="18.75" customHeight="1" thickBot="1"/>
    <row r="81248" ht="18.75" customHeight="1" thickBot="1"/>
    <row r="81250" ht="18.75" customHeight="1" thickBot="1"/>
    <row r="81252" ht="18.75" customHeight="1" thickBot="1"/>
    <row r="81254" ht="18.75" customHeight="1" thickBot="1"/>
    <row r="81256" ht="18.75" customHeight="1" thickBot="1"/>
    <row r="81258" ht="18.75" customHeight="1" thickBot="1"/>
    <row r="81260" ht="18.75" customHeight="1" thickBot="1"/>
    <row r="81262" ht="18.75" customHeight="1" thickBot="1"/>
    <row r="81264" ht="18.75" customHeight="1" thickBot="1"/>
    <row r="81266" ht="18.75" customHeight="1" thickBot="1"/>
    <row r="81268" ht="18.75" customHeight="1" thickBot="1"/>
    <row r="81270" ht="18.75" customHeight="1" thickBot="1"/>
    <row r="81272" ht="18.75" customHeight="1" thickBot="1"/>
    <row r="81274" ht="18.75" customHeight="1" thickBot="1"/>
    <row r="81276" ht="18.75" customHeight="1" thickBot="1"/>
    <row r="81278" ht="18.75" customHeight="1" thickBot="1"/>
    <row r="81280" ht="18.75" customHeight="1" thickBot="1"/>
    <row r="81282" ht="18.75" customHeight="1" thickBot="1"/>
    <row r="81284" ht="18.75" customHeight="1" thickBot="1"/>
    <row r="81286" ht="18.75" customHeight="1" thickBot="1"/>
    <row r="81288" ht="18.75" customHeight="1" thickBot="1"/>
    <row r="81290" ht="18.75" customHeight="1" thickBot="1"/>
    <row r="81292" ht="18.75" customHeight="1" thickBot="1"/>
    <row r="81294" ht="18.75" customHeight="1" thickBot="1"/>
    <row r="81296" ht="18.75" customHeight="1" thickBot="1"/>
    <row r="81298" ht="18.75" customHeight="1" thickBot="1"/>
    <row r="81300" ht="18.75" customHeight="1" thickBot="1"/>
    <row r="81302" ht="18.75" customHeight="1" thickBot="1"/>
    <row r="81304" ht="18.75" customHeight="1" thickBot="1"/>
    <row r="81306" ht="18.75" customHeight="1" thickBot="1"/>
    <row r="81308" ht="18.75" customHeight="1" thickBot="1"/>
    <row r="81310" ht="18.75" customHeight="1" thickBot="1"/>
    <row r="81312" ht="18.75" customHeight="1" thickBot="1"/>
    <row r="81314" ht="18.75" customHeight="1" thickBot="1"/>
    <row r="81316" ht="18.75" customHeight="1" thickBot="1"/>
    <row r="81318" ht="18.75" customHeight="1" thickBot="1"/>
    <row r="81320" ht="18.75" customHeight="1" thickBot="1"/>
    <row r="81322" ht="18.75" customHeight="1" thickBot="1"/>
    <row r="81324" ht="18.75" customHeight="1" thickBot="1"/>
    <row r="81326" ht="18.75" customHeight="1" thickBot="1"/>
    <row r="81328" ht="18.75" customHeight="1" thickBot="1"/>
    <row r="81330" ht="18.75" customHeight="1" thickBot="1"/>
    <row r="81332" ht="18.75" customHeight="1" thickBot="1"/>
    <row r="81334" ht="18.75" customHeight="1" thickBot="1"/>
    <row r="81336" ht="18.75" customHeight="1" thickBot="1"/>
    <row r="81338" ht="18.75" customHeight="1" thickBot="1"/>
    <row r="81340" ht="18.75" customHeight="1" thickBot="1"/>
    <row r="81342" ht="18.75" customHeight="1" thickBot="1"/>
    <row r="81344" ht="18.75" customHeight="1" thickBot="1"/>
    <row r="81346" ht="18.75" customHeight="1" thickBot="1"/>
    <row r="81348" ht="18.75" customHeight="1" thickBot="1"/>
    <row r="81350" ht="18.75" customHeight="1" thickBot="1"/>
    <row r="81352" ht="18.75" customHeight="1" thickBot="1"/>
    <row r="81354" ht="18.75" customHeight="1" thickBot="1"/>
    <row r="81356" ht="18.75" customHeight="1" thickBot="1"/>
    <row r="81358" ht="18.75" customHeight="1" thickBot="1"/>
    <row r="81360" ht="18.75" customHeight="1" thickBot="1"/>
    <row r="81362" ht="18.75" customHeight="1" thickBot="1"/>
    <row r="81364" ht="18.75" customHeight="1" thickBot="1"/>
    <row r="81366" ht="18.75" customHeight="1" thickBot="1"/>
    <row r="81368" ht="18.75" customHeight="1" thickBot="1"/>
    <row r="81370" ht="18.75" customHeight="1" thickBot="1"/>
    <row r="81372" ht="18.75" customHeight="1" thickBot="1"/>
    <row r="81374" ht="18.75" customHeight="1" thickBot="1"/>
    <row r="81376" ht="18.75" customHeight="1" thickBot="1"/>
    <row r="81378" ht="18.75" customHeight="1" thickBot="1"/>
    <row r="81380" ht="18.75" customHeight="1" thickBot="1"/>
    <row r="81382" ht="18.75" customHeight="1" thickBot="1"/>
    <row r="81384" ht="18.75" customHeight="1" thickBot="1"/>
    <row r="81386" ht="18.75" customHeight="1" thickBot="1"/>
    <row r="81388" ht="18.75" customHeight="1" thickBot="1"/>
    <row r="81390" ht="18.75" customHeight="1" thickBot="1"/>
    <row r="81392" ht="18.75" customHeight="1" thickBot="1"/>
    <row r="81394" ht="18.75" customHeight="1" thickBot="1"/>
    <row r="81396" ht="18.75" customHeight="1" thickBot="1"/>
    <row r="81398" ht="18.75" customHeight="1" thickBot="1"/>
    <row r="81400" ht="18.75" customHeight="1" thickBot="1"/>
    <row r="81402" ht="18.75" customHeight="1" thickBot="1"/>
    <row r="81404" ht="18.75" customHeight="1" thickBot="1"/>
    <row r="81406" ht="18.75" customHeight="1" thickBot="1"/>
    <row r="81408" ht="18.75" customHeight="1" thickBot="1"/>
    <row r="81410" ht="18.75" customHeight="1" thickBot="1"/>
    <row r="81412" ht="18.75" customHeight="1" thickBot="1"/>
    <row r="81414" ht="18.75" customHeight="1" thickBot="1"/>
    <row r="81416" ht="18.75" customHeight="1" thickBot="1"/>
    <row r="81418" ht="18.75" customHeight="1" thickBot="1"/>
    <row r="81420" ht="18.75" customHeight="1" thickBot="1"/>
    <row r="81422" ht="18.75" customHeight="1" thickBot="1"/>
    <row r="81424" ht="18.75" customHeight="1" thickBot="1"/>
    <row r="81426" ht="18.75" customHeight="1" thickBot="1"/>
    <row r="81428" ht="18.75" customHeight="1" thickBot="1"/>
    <row r="81430" ht="18.75" customHeight="1" thickBot="1"/>
    <row r="81432" ht="18.75" customHeight="1" thickBot="1"/>
    <row r="81434" ht="18.75" customHeight="1" thickBot="1"/>
    <row r="81436" ht="18.75" customHeight="1" thickBot="1"/>
    <row r="81438" ht="18.75" customHeight="1" thickBot="1"/>
    <row r="81440" ht="18.75" customHeight="1" thickBot="1"/>
    <row r="81442" ht="18.75" customHeight="1" thickBot="1"/>
    <row r="81444" ht="18.75" customHeight="1" thickBot="1"/>
    <row r="81446" ht="18.75" customHeight="1" thickBot="1"/>
    <row r="81448" ht="18.75" customHeight="1" thickBot="1"/>
    <row r="81450" ht="18.75" customHeight="1" thickBot="1"/>
    <row r="81452" ht="18.75" customHeight="1" thickBot="1"/>
    <row r="81454" ht="18.75" customHeight="1" thickBot="1"/>
    <row r="81456" ht="18.75" customHeight="1" thickBot="1"/>
    <row r="81458" ht="18.75" customHeight="1" thickBot="1"/>
    <row r="81460" ht="18.75" customHeight="1" thickBot="1"/>
    <row r="81462" ht="18.75" customHeight="1" thickBot="1"/>
    <row r="81464" ht="18.75" customHeight="1" thickBot="1"/>
    <row r="81466" ht="18.75" customHeight="1" thickBot="1"/>
    <row r="81468" ht="18.75" customHeight="1" thickBot="1"/>
    <row r="81470" ht="18.75" customHeight="1" thickBot="1"/>
    <row r="81472" ht="18.75" customHeight="1" thickBot="1"/>
    <row r="81474" ht="18.75" customHeight="1" thickBot="1"/>
    <row r="81476" ht="18.75" customHeight="1" thickBot="1"/>
    <row r="81478" ht="18.75" customHeight="1" thickBot="1"/>
    <row r="81480" ht="18.75" customHeight="1" thickBot="1"/>
    <row r="81482" ht="18.75" customHeight="1" thickBot="1"/>
    <row r="81484" ht="18.75" customHeight="1" thickBot="1"/>
    <row r="81486" ht="18.75" customHeight="1" thickBot="1"/>
    <row r="81488" ht="18.75" customHeight="1" thickBot="1"/>
    <row r="81490" ht="18.75" customHeight="1" thickBot="1"/>
    <row r="81492" ht="18.75" customHeight="1" thickBot="1"/>
    <row r="81494" ht="18.75" customHeight="1" thickBot="1"/>
    <row r="81496" ht="18.75" customHeight="1" thickBot="1"/>
    <row r="81498" ht="18.75" customHeight="1" thickBot="1"/>
    <row r="81500" ht="18.75" customHeight="1" thickBot="1"/>
    <row r="81502" ht="18.75" customHeight="1" thickBot="1"/>
    <row r="81504" ht="18.75" customHeight="1" thickBot="1"/>
    <row r="81506" ht="18.75" customHeight="1" thickBot="1"/>
    <row r="81508" ht="18.75" customHeight="1" thickBot="1"/>
    <row r="81510" ht="18.75" customHeight="1" thickBot="1"/>
    <row r="81512" ht="18.75" customHeight="1" thickBot="1"/>
    <row r="81514" ht="18.75" customHeight="1" thickBot="1"/>
    <row r="81516" ht="18.75" customHeight="1" thickBot="1"/>
    <row r="81518" ht="18.75" customHeight="1" thickBot="1"/>
    <row r="81520" ht="18.75" customHeight="1" thickBot="1"/>
    <row r="81522" ht="18.75" customHeight="1" thickBot="1"/>
    <row r="81524" ht="18.75" customHeight="1" thickBot="1"/>
    <row r="81526" ht="18.75" customHeight="1" thickBot="1"/>
    <row r="81528" ht="18.75" customHeight="1" thickBot="1"/>
    <row r="81530" ht="18.75" customHeight="1" thickBot="1"/>
    <row r="81532" ht="18.75" customHeight="1" thickBot="1"/>
    <row r="81534" ht="18.75" customHeight="1" thickBot="1"/>
    <row r="81536" ht="18.75" customHeight="1" thickBot="1"/>
    <row r="81538" ht="18.75" customHeight="1" thickBot="1"/>
    <row r="81540" ht="18.75" customHeight="1" thickBot="1"/>
    <row r="81542" ht="18.75" customHeight="1" thickBot="1"/>
    <row r="81544" ht="18.75" customHeight="1" thickBot="1"/>
    <row r="81546" ht="18.75" customHeight="1" thickBot="1"/>
    <row r="81548" ht="18.75" customHeight="1" thickBot="1"/>
    <row r="81550" ht="18.75" customHeight="1" thickBot="1"/>
    <row r="81552" ht="18.75" customHeight="1" thickBot="1"/>
    <row r="81554" ht="18.75" customHeight="1" thickBot="1"/>
    <row r="81556" ht="18.75" customHeight="1" thickBot="1"/>
    <row r="81558" ht="18.75" customHeight="1" thickBot="1"/>
    <row r="81560" ht="18.75" customHeight="1" thickBot="1"/>
    <row r="81562" ht="18.75" customHeight="1" thickBot="1"/>
    <row r="81564" ht="18.75" customHeight="1" thickBot="1"/>
    <row r="81566" ht="18.75" customHeight="1" thickBot="1"/>
    <row r="81568" ht="18.75" customHeight="1" thickBot="1"/>
    <row r="81570" ht="18.75" customHeight="1" thickBot="1"/>
    <row r="81572" ht="18.75" customHeight="1" thickBot="1"/>
    <row r="81574" ht="18.75" customHeight="1" thickBot="1"/>
    <row r="81576" ht="18.75" customHeight="1" thickBot="1"/>
    <row r="81578" ht="18.75" customHeight="1" thickBot="1"/>
    <row r="81580" ht="18.75" customHeight="1" thickBot="1"/>
    <row r="81582" ht="18.75" customHeight="1" thickBot="1"/>
    <row r="81584" ht="18.75" customHeight="1" thickBot="1"/>
    <row r="81586" ht="18.75" customHeight="1" thickBot="1"/>
    <row r="81588" ht="18.75" customHeight="1" thickBot="1"/>
    <row r="81590" ht="18.75" customHeight="1" thickBot="1"/>
    <row r="81592" ht="18.75" customHeight="1" thickBot="1"/>
    <row r="81594" ht="18.75" customHeight="1" thickBot="1"/>
    <row r="81596" ht="18.75" customHeight="1" thickBot="1"/>
    <row r="81598" ht="18.75" customHeight="1" thickBot="1"/>
    <row r="81600" ht="18.75" customHeight="1" thickBot="1"/>
    <row r="81602" ht="18.75" customHeight="1" thickBot="1"/>
    <row r="81604" ht="18.75" customHeight="1" thickBot="1"/>
    <row r="81606" ht="18.75" customHeight="1" thickBot="1"/>
    <row r="81608" ht="18.75" customHeight="1" thickBot="1"/>
    <row r="81610" ht="18.75" customHeight="1" thickBot="1"/>
    <row r="81612" ht="18.75" customHeight="1" thickBot="1"/>
    <row r="81614" ht="18.75" customHeight="1" thickBot="1"/>
    <row r="81616" ht="18.75" customHeight="1" thickBot="1"/>
    <row r="81618" ht="18.75" customHeight="1" thickBot="1"/>
    <row r="81620" ht="18.75" customHeight="1" thickBot="1"/>
    <row r="81622" ht="18.75" customHeight="1" thickBot="1"/>
    <row r="81624" ht="18.75" customHeight="1" thickBot="1"/>
    <row r="81626" ht="18.75" customHeight="1" thickBot="1"/>
    <row r="81628" ht="18.75" customHeight="1" thickBot="1"/>
    <row r="81630" ht="18.75" customHeight="1" thickBot="1"/>
    <row r="81632" ht="18.75" customHeight="1" thickBot="1"/>
    <row r="81634" ht="18.75" customHeight="1" thickBot="1"/>
    <row r="81636" ht="18.75" customHeight="1" thickBot="1"/>
    <row r="81638" ht="18.75" customHeight="1" thickBot="1"/>
    <row r="81640" ht="18.75" customHeight="1" thickBot="1"/>
    <row r="81642" ht="18.75" customHeight="1" thickBot="1"/>
    <row r="81644" ht="18.75" customHeight="1" thickBot="1"/>
    <row r="81646" ht="18.75" customHeight="1" thickBot="1"/>
    <row r="81648" ht="18.75" customHeight="1" thickBot="1"/>
    <row r="81650" ht="18.75" customHeight="1" thickBot="1"/>
    <row r="81652" ht="18.75" customHeight="1" thickBot="1"/>
    <row r="81654" ht="18.75" customHeight="1" thickBot="1"/>
    <row r="81656" ht="18.75" customHeight="1" thickBot="1"/>
    <row r="81658" ht="18.75" customHeight="1" thickBot="1"/>
    <row r="81660" ht="18.75" customHeight="1" thickBot="1"/>
    <row r="81662" ht="18.75" customHeight="1" thickBot="1"/>
    <row r="81664" ht="18.75" customHeight="1" thickBot="1"/>
    <row r="81666" ht="18.75" customHeight="1" thickBot="1"/>
    <row r="81668" ht="18.75" customHeight="1" thickBot="1"/>
    <row r="81670" ht="18.75" customHeight="1" thickBot="1"/>
    <row r="81672" ht="18.75" customHeight="1" thickBot="1"/>
    <row r="81674" ht="18.75" customHeight="1" thickBot="1"/>
    <row r="81676" ht="18.75" customHeight="1" thickBot="1"/>
    <row r="81678" ht="18.75" customHeight="1" thickBot="1"/>
    <row r="81680" ht="18.75" customHeight="1" thickBot="1"/>
    <row r="81682" ht="18.75" customHeight="1" thickBot="1"/>
    <row r="81684" ht="18.75" customHeight="1" thickBot="1"/>
    <row r="81686" ht="18.75" customHeight="1" thickBot="1"/>
    <row r="81688" ht="18.75" customHeight="1" thickBot="1"/>
    <row r="81690" ht="18.75" customHeight="1" thickBot="1"/>
    <row r="81692" ht="18.75" customHeight="1" thickBot="1"/>
    <row r="81694" ht="18.75" customHeight="1" thickBot="1"/>
    <row r="81696" ht="18.75" customHeight="1" thickBot="1"/>
    <row r="81698" ht="18.75" customHeight="1" thickBot="1"/>
    <row r="81700" ht="18.75" customHeight="1" thickBot="1"/>
    <row r="81702" ht="18.75" customHeight="1" thickBot="1"/>
    <row r="81704" ht="18.75" customHeight="1" thickBot="1"/>
    <row r="81706" ht="18.75" customHeight="1" thickBot="1"/>
    <row r="81708" ht="18.75" customHeight="1" thickBot="1"/>
    <row r="81710" ht="18.75" customHeight="1" thickBot="1"/>
    <row r="81712" ht="18.75" customHeight="1" thickBot="1"/>
    <row r="81714" ht="18.75" customHeight="1" thickBot="1"/>
    <row r="81716" ht="18.75" customHeight="1" thickBot="1"/>
    <row r="81718" ht="18.75" customHeight="1" thickBot="1"/>
    <row r="81720" ht="18.75" customHeight="1" thickBot="1"/>
    <row r="81722" ht="18.75" customHeight="1" thickBot="1"/>
    <row r="81724" ht="18.75" customHeight="1" thickBot="1"/>
    <row r="81726" ht="18.75" customHeight="1" thickBot="1"/>
    <row r="81728" ht="18.75" customHeight="1" thickBot="1"/>
    <row r="81730" ht="18.75" customHeight="1" thickBot="1"/>
    <row r="81732" ht="18.75" customHeight="1" thickBot="1"/>
    <row r="81734" ht="18.75" customHeight="1" thickBot="1"/>
    <row r="81736" ht="18.75" customHeight="1" thickBot="1"/>
    <row r="81738" ht="18.75" customHeight="1" thickBot="1"/>
    <row r="81740" ht="18.75" customHeight="1" thickBot="1"/>
    <row r="81742" ht="18.75" customHeight="1" thickBot="1"/>
    <row r="81744" ht="18.75" customHeight="1" thickBot="1"/>
    <row r="81746" ht="18.75" customHeight="1" thickBot="1"/>
    <row r="81748" ht="18.75" customHeight="1" thickBot="1"/>
    <row r="81750" ht="18.75" customHeight="1" thickBot="1"/>
    <row r="81752" ht="18.75" customHeight="1" thickBot="1"/>
    <row r="81754" ht="18.75" customHeight="1" thickBot="1"/>
    <row r="81756" ht="18.75" customHeight="1" thickBot="1"/>
    <row r="81758" ht="18.75" customHeight="1" thickBot="1"/>
    <row r="81760" ht="18.75" customHeight="1" thickBot="1"/>
    <row r="81762" ht="18.75" customHeight="1" thickBot="1"/>
    <row r="81764" ht="18.75" customHeight="1" thickBot="1"/>
    <row r="81766" ht="18.75" customHeight="1" thickBot="1"/>
    <row r="81768" ht="18.75" customHeight="1" thickBot="1"/>
    <row r="81770" ht="18.75" customHeight="1" thickBot="1"/>
    <row r="81772" ht="18.75" customHeight="1" thickBot="1"/>
    <row r="81774" ht="18.75" customHeight="1" thickBot="1"/>
    <row r="81776" ht="18.75" customHeight="1" thickBot="1"/>
    <row r="81778" ht="18.75" customHeight="1" thickBot="1"/>
    <row r="81780" ht="18.75" customHeight="1" thickBot="1"/>
    <row r="81782" ht="18.75" customHeight="1" thickBot="1"/>
    <row r="81784" ht="18.75" customHeight="1" thickBot="1"/>
    <row r="81786" ht="18.75" customHeight="1" thickBot="1"/>
    <row r="81788" ht="18.75" customHeight="1" thickBot="1"/>
    <row r="81790" ht="18.75" customHeight="1" thickBot="1"/>
    <row r="81792" ht="18.75" customHeight="1" thickBot="1"/>
    <row r="81794" ht="18.75" customHeight="1" thickBot="1"/>
    <row r="81796" ht="18.75" customHeight="1" thickBot="1"/>
    <row r="81798" ht="18.75" customHeight="1" thickBot="1"/>
    <row r="81800" ht="18.75" customHeight="1" thickBot="1"/>
    <row r="81802" ht="18.75" customHeight="1" thickBot="1"/>
    <row r="81804" ht="18.75" customHeight="1" thickBot="1"/>
    <row r="81806" ht="18.75" customHeight="1" thickBot="1"/>
    <row r="81808" ht="18.75" customHeight="1" thickBot="1"/>
    <row r="81810" ht="18.75" customHeight="1" thickBot="1"/>
    <row r="81812" ht="18.75" customHeight="1" thickBot="1"/>
    <row r="81814" ht="18.75" customHeight="1" thickBot="1"/>
    <row r="81816" ht="18.75" customHeight="1" thickBot="1"/>
    <row r="81818" ht="18.75" customHeight="1" thickBot="1"/>
    <row r="81820" ht="18.75" customHeight="1" thickBot="1"/>
    <row r="81822" ht="18.75" customHeight="1" thickBot="1"/>
    <row r="81824" ht="18.75" customHeight="1" thickBot="1"/>
    <row r="81826" ht="18.75" customHeight="1" thickBot="1"/>
    <row r="81828" ht="18.75" customHeight="1" thickBot="1"/>
    <row r="81830" ht="18.75" customHeight="1" thickBot="1"/>
    <row r="81832" ht="18.75" customHeight="1" thickBot="1"/>
    <row r="81834" ht="18.75" customHeight="1" thickBot="1"/>
    <row r="81836" ht="18.75" customHeight="1" thickBot="1"/>
    <row r="81838" ht="18.75" customHeight="1" thickBot="1"/>
    <row r="81840" ht="18.75" customHeight="1" thickBot="1"/>
    <row r="81842" ht="18.75" customHeight="1" thickBot="1"/>
    <row r="81844" ht="18.75" customHeight="1" thickBot="1"/>
    <row r="81846" ht="18.75" customHeight="1" thickBot="1"/>
    <row r="81848" ht="18.75" customHeight="1" thickBot="1"/>
    <row r="81850" ht="18.75" customHeight="1" thickBot="1"/>
    <row r="81852" ht="18.75" customHeight="1" thickBot="1"/>
    <row r="81854" ht="18.75" customHeight="1" thickBot="1"/>
    <row r="81856" ht="18.75" customHeight="1" thickBot="1"/>
    <row r="81858" ht="18.75" customHeight="1" thickBot="1"/>
    <row r="81860" ht="18.75" customHeight="1" thickBot="1"/>
    <row r="81862" ht="18.75" customHeight="1" thickBot="1"/>
    <row r="81864" ht="18.75" customHeight="1" thickBot="1"/>
    <row r="81866" ht="18.75" customHeight="1" thickBot="1"/>
    <row r="81868" ht="18.75" customHeight="1" thickBot="1"/>
    <row r="81870" ht="18.75" customHeight="1" thickBot="1"/>
    <row r="81872" ht="18.75" customHeight="1" thickBot="1"/>
    <row r="81874" ht="18.75" customHeight="1" thickBot="1"/>
    <row r="81876" ht="18.75" customHeight="1" thickBot="1"/>
    <row r="81878" ht="18.75" customHeight="1" thickBot="1"/>
    <row r="81880" ht="18.75" customHeight="1" thickBot="1"/>
    <row r="81882" ht="18.75" customHeight="1" thickBot="1"/>
    <row r="81884" ht="18.75" customHeight="1" thickBot="1"/>
    <row r="81886" ht="18.75" customHeight="1" thickBot="1"/>
    <row r="81888" ht="18.75" customHeight="1" thickBot="1"/>
    <row r="81890" ht="18.75" customHeight="1" thickBot="1"/>
    <row r="81892" ht="18.75" customHeight="1" thickBot="1"/>
    <row r="81894" ht="18.75" customHeight="1" thickBot="1"/>
    <row r="81896" ht="18.75" customHeight="1" thickBot="1"/>
    <row r="81898" ht="18.75" customHeight="1" thickBot="1"/>
    <row r="81900" ht="18.75" customHeight="1" thickBot="1"/>
    <row r="81902" ht="18.75" customHeight="1" thickBot="1"/>
    <row r="81904" ht="18.75" customHeight="1" thickBot="1"/>
    <row r="81906" ht="18.75" customHeight="1" thickBot="1"/>
    <row r="81908" ht="18.75" customHeight="1" thickBot="1"/>
    <row r="81910" ht="18.75" customHeight="1" thickBot="1"/>
    <row r="81912" ht="18.75" customHeight="1" thickBot="1"/>
    <row r="81914" ht="18.75" customHeight="1" thickBot="1"/>
    <row r="81916" ht="18.75" customHeight="1" thickBot="1"/>
    <row r="81918" ht="18.75" customHeight="1" thickBot="1"/>
    <row r="81920" ht="18.75" customHeight="1" thickBot="1"/>
    <row r="81922" ht="18.75" customHeight="1" thickBot="1"/>
    <row r="81924" ht="18.75" customHeight="1" thickBot="1"/>
    <row r="81926" ht="18.75" customHeight="1" thickBot="1"/>
    <row r="81928" ht="18.75" customHeight="1" thickBot="1"/>
    <row r="81930" ht="18.75" customHeight="1" thickBot="1"/>
    <row r="81932" ht="18.75" customHeight="1" thickBot="1"/>
    <row r="81934" ht="18.75" customHeight="1" thickBot="1"/>
    <row r="81936" ht="18.75" customHeight="1" thickBot="1"/>
    <row r="81938" ht="18.75" customHeight="1" thickBot="1"/>
    <row r="81940" ht="18.75" customHeight="1" thickBot="1"/>
    <row r="81942" ht="18.75" customHeight="1" thickBot="1"/>
    <row r="81944" ht="18.75" customHeight="1" thickBot="1"/>
    <row r="81946" ht="18.75" customHeight="1" thickBot="1"/>
    <row r="81948" ht="18.75" customHeight="1" thickBot="1"/>
    <row r="81950" ht="18.75" customHeight="1" thickBot="1"/>
    <row r="81952" ht="18.75" customHeight="1" thickBot="1"/>
    <row r="81954" ht="18.75" customHeight="1" thickBot="1"/>
    <row r="81956" ht="18.75" customHeight="1" thickBot="1"/>
    <row r="81958" ht="18.75" customHeight="1" thickBot="1"/>
    <row r="81960" ht="18.75" customHeight="1" thickBot="1"/>
    <row r="81962" ht="18.75" customHeight="1" thickBot="1"/>
    <row r="81964" ht="18.75" customHeight="1" thickBot="1"/>
    <row r="81966" ht="18.75" customHeight="1" thickBot="1"/>
    <row r="81968" ht="18.75" customHeight="1" thickBot="1"/>
    <row r="81970" ht="18.75" customHeight="1" thickBot="1"/>
    <row r="81972" ht="18.75" customHeight="1" thickBot="1"/>
    <row r="81974" ht="18.75" customHeight="1" thickBot="1"/>
    <row r="81976" ht="18.75" customHeight="1" thickBot="1"/>
    <row r="81978" ht="18.75" customHeight="1" thickBot="1"/>
    <row r="81980" ht="18.75" customHeight="1" thickBot="1"/>
    <row r="81982" ht="18.75" customHeight="1" thickBot="1"/>
    <row r="81984" ht="18.75" customHeight="1" thickBot="1"/>
    <row r="81986" ht="18.75" customHeight="1" thickBot="1"/>
    <row r="81988" ht="18.75" customHeight="1" thickBot="1"/>
    <row r="81990" ht="18.75" customHeight="1" thickBot="1"/>
    <row r="81992" ht="18.75" customHeight="1" thickBot="1"/>
    <row r="81994" ht="18.75" customHeight="1" thickBot="1"/>
    <row r="81996" ht="18.75" customHeight="1" thickBot="1"/>
    <row r="81998" ht="18.75" customHeight="1" thickBot="1"/>
    <row r="82000" ht="18.75" customHeight="1" thickBot="1"/>
    <row r="82002" ht="18.75" customHeight="1" thickBot="1"/>
    <row r="82004" ht="18.75" customHeight="1" thickBot="1"/>
    <row r="82006" ht="18.75" customHeight="1" thickBot="1"/>
    <row r="82008" ht="18.75" customHeight="1" thickBot="1"/>
    <row r="82010" ht="18.75" customHeight="1" thickBot="1"/>
    <row r="82012" ht="18.75" customHeight="1" thickBot="1"/>
    <row r="82014" ht="18.75" customHeight="1" thickBot="1"/>
    <row r="82016" ht="18.75" customHeight="1" thickBot="1"/>
    <row r="82018" ht="18.75" customHeight="1" thickBot="1"/>
    <row r="82020" ht="18.75" customHeight="1" thickBot="1"/>
    <row r="82022" ht="18.75" customHeight="1" thickBot="1"/>
    <row r="82024" ht="18.75" customHeight="1" thickBot="1"/>
    <row r="82026" ht="18.75" customHeight="1" thickBot="1"/>
    <row r="82028" ht="18.75" customHeight="1" thickBot="1"/>
    <row r="82030" ht="18.75" customHeight="1" thickBot="1"/>
    <row r="82032" ht="18.75" customHeight="1" thickBot="1"/>
    <row r="82034" ht="18.75" customHeight="1" thickBot="1"/>
    <row r="82036" ht="18.75" customHeight="1" thickBot="1"/>
    <row r="82038" ht="18.75" customHeight="1" thickBot="1"/>
    <row r="82040" ht="18.75" customHeight="1" thickBot="1"/>
    <row r="82042" ht="18.75" customHeight="1" thickBot="1"/>
    <row r="82044" ht="18.75" customHeight="1" thickBot="1"/>
    <row r="82046" ht="18.75" customHeight="1" thickBot="1"/>
    <row r="82048" ht="18.75" customHeight="1" thickBot="1"/>
    <row r="82050" ht="18.75" customHeight="1" thickBot="1"/>
    <row r="82052" ht="18.75" customHeight="1" thickBot="1"/>
    <row r="82054" ht="18.75" customHeight="1" thickBot="1"/>
    <row r="82056" ht="18.75" customHeight="1" thickBot="1"/>
    <row r="82058" ht="18.75" customHeight="1" thickBot="1"/>
    <row r="82060" ht="18.75" customHeight="1" thickBot="1"/>
    <row r="82062" ht="18.75" customHeight="1" thickBot="1"/>
    <row r="82064" ht="18.75" customHeight="1" thickBot="1"/>
    <row r="82066" ht="18.75" customHeight="1" thickBot="1"/>
    <row r="82068" ht="18.75" customHeight="1" thickBot="1"/>
    <row r="82070" ht="18.75" customHeight="1" thickBot="1"/>
    <row r="82072" ht="18.75" customHeight="1" thickBot="1"/>
    <row r="82074" ht="18.75" customHeight="1" thickBot="1"/>
    <row r="82076" ht="18.75" customHeight="1" thickBot="1"/>
    <row r="82078" ht="18.75" customHeight="1" thickBot="1"/>
    <row r="82080" ht="18.75" customHeight="1" thickBot="1"/>
    <row r="82082" ht="18.75" customHeight="1" thickBot="1"/>
    <row r="82084" ht="18.75" customHeight="1" thickBot="1"/>
    <row r="82086" ht="18.75" customHeight="1" thickBot="1"/>
    <row r="82088" ht="18.75" customHeight="1" thickBot="1"/>
    <row r="82090" ht="18.75" customHeight="1" thickBot="1"/>
    <row r="82092" ht="18.75" customHeight="1" thickBot="1"/>
    <row r="82094" ht="18.75" customHeight="1" thickBot="1"/>
    <row r="82096" ht="18.75" customHeight="1" thickBot="1"/>
    <row r="82098" ht="18.75" customHeight="1" thickBot="1"/>
    <row r="82100" ht="18.75" customHeight="1" thickBot="1"/>
    <row r="82102" ht="18.75" customHeight="1" thickBot="1"/>
    <row r="82104" ht="18.75" customHeight="1" thickBot="1"/>
    <row r="82106" ht="18.75" customHeight="1" thickBot="1"/>
    <row r="82108" ht="18.75" customHeight="1" thickBot="1"/>
    <row r="82110" ht="18.75" customHeight="1" thickBot="1"/>
    <row r="82112" ht="18.75" customHeight="1" thickBot="1"/>
    <row r="82114" ht="18.75" customHeight="1" thickBot="1"/>
    <row r="82116" ht="18.75" customHeight="1" thickBot="1"/>
    <row r="82118" ht="18.75" customHeight="1" thickBot="1"/>
    <row r="82120" ht="18.75" customHeight="1" thickBot="1"/>
    <row r="82122" ht="18.75" customHeight="1" thickBot="1"/>
    <row r="82124" ht="18.75" customHeight="1" thickBot="1"/>
    <row r="82126" ht="18.75" customHeight="1" thickBot="1"/>
    <row r="82128" ht="18.75" customHeight="1" thickBot="1"/>
    <row r="82130" ht="18.75" customHeight="1" thickBot="1"/>
    <row r="82132" ht="18.75" customHeight="1" thickBot="1"/>
    <row r="82134" ht="18.75" customHeight="1" thickBot="1"/>
    <row r="82136" ht="18.75" customHeight="1" thickBot="1"/>
    <row r="82138" ht="18.75" customHeight="1" thickBot="1"/>
    <row r="82140" ht="18.75" customHeight="1" thickBot="1"/>
    <row r="82142" ht="18.75" customHeight="1" thickBot="1"/>
    <row r="82144" ht="18.75" customHeight="1" thickBot="1"/>
    <row r="82146" ht="18.75" customHeight="1" thickBot="1"/>
    <row r="82148" ht="18.75" customHeight="1" thickBot="1"/>
    <row r="82150" ht="18.75" customHeight="1" thickBot="1"/>
    <row r="82152" ht="18.75" customHeight="1" thickBot="1"/>
    <row r="82154" ht="18.75" customHeight="1" thickBot="1"/>
    <row r="82156" ht="18.75" customHeight="1" thickBot="1"/>
    <row r="82158" ht="18.75" customHeight="1" thickBot="1"/>
    <row r="82160" ht="18.75" customHeight="1" thickBot="1"/>
    <row r="82162" ht="18.75" customHeight="1" thickBot="1"/>
    <row r="82164" ht="18.75" customHeight="1" thickBot="1"/>
    <row r="82166" ht="18.75" customHeight="1" thickBot="1"/>
    <row r="82168" ht="18.75" customHeight="1" thickBot="1"/>
    <row r="82170" ht="18.75" customHeight="1" thickBot="1"/>
    <row r="82172" ht="18.75" customHeight="1" thickBot="1"/>
    <row r="82174" ht="18.75" customHeight="1" thickBot="1"/>
    <row r="82176" ht="18.75" customHeight="1" thickBot="1"/>
    <row r="82178" ht="18.75" customHeight="1" thickBot="1"/>
    <row r="82180" ht="18.75" customHeight="1" thickBot="1"/>
    <row r="82182" ht="18.75" customHeight="1" thickBot="1"/>
    <row r="82184" ht="18.75" customHeight="1" thickBot="1"/>
    <row r="82186" ht="18.75" customHeight="1" thickBot="1"/>
    <row r="82188" ht="18.75" customHeight="1" thickBot="1"/>
    <row r="82190" ht="18.75" customHeight="1" thickBot="1"/>
    <row r="82192" ht="18.75" customHeight="1" thickBot="1"/>
    <row r="82194" ht="18.75" customHeight="1" thickBot="1"/>
    <row r="82196" ht="18.75" customHeight="1" thickBot="1"/>
    <row r="82198" ht="18.75" customHeight="1" thickBot="1"/>
    <row r="82200" ht="18.75" customHeight="1" thickBot="1"/>
    <row r="82202" ht="18.75" customHeight="1" thickBot="1"/>
    <row r="82204" ht="18.75" customHeight="1" thickBot="1"/>
    <row r="82206" ht="18.75" customHeight="1" thickBot="1"/>
    <row r="82208" ht="18.75" customHeight="1" thickBot="1"/>
    <row r="82210" ht="18.75" customHeight="1" thickBot="1"/>
    <row r="82212" ht="18.75" customHeight="1" thickBot="1"/>
    <row r="82214" ht="18.75" customHeight="1" thickBot="1"/>
    <row r="82216" ht="18.75" customHeight="1" thickBot="1"/>
    <row r="82218" ht="18.75" customHeight="1" thickBot="1"/>
    <row r="82220" ht="18.75" customHeight="1" thickBot="1"/>
    <row r="82222" ht="18.75" customHeight="1" thickBot="1"/>
    <row r="82224" ht="18.75" customHeight="1" thickBot="1"/>
    <row r="82226" ht="18.75" customHeight="1" thickBot="1"/>
    <row r="82228" ht="18.75" customHeight="1" thickBot="1"/>
    <row r="82230" ht="18.75" customHeight="1" thickBot="1"/>
    <row r="82232" ht="18.75" customHeight="1" thickBot="1"/>
    <row r="82234" ht="18.75" customHeight="1" thickBot="1"/>
    <row r="82236" ht="18.75" customHeight="1" thickBot="1"/>
    <row r="82238" ht="18.75" customHeight="1" thickBot="1"/>
    <row r="82240" ht="18.75" customHeight="1" thickBot="1"/>
    <row r="82242" ht="18.75" customHeight="1" thickBot="1"/>
    <row r="82244" ht="18.75" customHeight="1" thickBot="1"/>
    <row r="82246" ht="18.75" customHeight="1" thickBot="1"/>
    <row r="82248" ht="18.75" customHeight="1" thickBot="1"/>
    <row r="82250" ht="18.75" customHeight="1" thickBot="1"/>
    <row r="82252" ht="18.75" customHeight="1" thickBot="1"/>
    <row r="82254" ht="18.75" customHeight="1" thickBot="1"/>
    <row r="82256" ht="18.75" customHeight="1" thickBot="1"/>
    <row r="82258" ht="18.75" customHeight="1" thickBot="1"/>
    <row r="82260" ht="18.75" customHeight="1" thickBot="1"/>
    <row r="82262" ht="18.75" customHeight="1" thickBot="1"/>
    <row r="82264" ht="18.75" customHeight="1" thickBot="1"/>
    <row r="82266" ht="18.75" customHeight="1" thickBot="1"/>
    <row r="82268" ht="18.75" customHeight="1" thickBot="1"/>
    <row r="82270" ht="18.75" customHeight="1" thickBot="1"/>
    <row r="82272" ht="18.75" customHeight="1" thickBot="1"/>
    <row r="82274" ht="18.75" customHeight="1" thickBot="1"/>
    <row r="82276" ht="18.75" customHeight="1" thickBot="1"/>
    <row r="82278" ht="18.75" customHeight="1" thickBot="1"/>
    <row r="82280" ht="18.75" customHeight="1" thickBot="1"/>
    <row r="82282" ht="18.75" customHeight="1" thickBot="1"/>
    <row r="82284" ht="18.75" customHeight="1" thickBot="1"/>
    <row r="82286" ht="18.75" customHeight="1" thickBot="1"/>
    <row r="82288" ht="18.75" customHeight="1" thickBot="1"/>
    <row r="82290" ht="18.75" customHeight="1" thickBot="1"/>
    <row r="82292" ht="18.75" customHeight="1" thickBot="1"/>
    <row r="82294" ht="18.75" customHeight="1" thickBot="1"/>
    <row r="82296" ht="18.75" customHeight="1" thickBot="1"/>
    <row r="82298" ht="18.75" customHeight="1" thickBot="1"/>
    <row r="82300" ht="18.75" customHeight="1" thickBot="1"/>
    <row r="82302" ht="18.75" customHeight="1" thickBot="1"/>
    <row r="82304" ht="18.75" customHeight="1" thickBot="1"/>
    <row r="82306" ht="18.75" customHeight="1" thickBot="1"/>
    <row r="82308" ht="18.75" customHeight="1" thickBot="1"/>
    <row r="82310" ht="18.75" customHeight="1" thickBot="1"/>
    <row r="82312" ht="18.75" customHeight="1" thickBot="1"/>
    <row r="82314" ht="18.75" customHeight="1" thickBot="1"/>
    <row r="82316" ht="18.75" customHeight="1" thickBot="1"/>
    <row r="82318" ht="18.75" customHeight="1" thickBot="1"/>
    <row r="82320" ht="18.75" customHeight="1" thickBot="1"/>
    <row r="82322" ht="18.75" customHeight="1" thickBot="1"/>
    <row r="82324" ht="18.75" customHeight="1" thickBot="1"/>
    <row r="82326" ht="18.75" customHeight="1" thickBot="1"/>
    <row r="82328" ht="18.75" customHeight="1" thickBot="1"/>
    <row r="82330" ht="18.75" customHeight="1" thickBot="1"/>
    <row r="82332" ht="18.75" customHeight="1" thickBot="1"/>
    <row r="82334" ht="18.75" customHeight="1" thickBot="1"/>
    <row r="82336" ht="18.75" customHeight="1" thickBot="1"/>
    <row r="82338" ht="18.75" customHeight="1" thickBot="1"/>
    <row r="82340" ht="18.75" customHeight="1" thickBot="1"/>
    <row r="82342" ht="18.75" customHeight="1" thickBot="1"/>
    <row r="82344" ht="18.75" customHeight="1" thickBot="1"/>
    <row r="82346" ht="18.75" customHeight="1" thickBot="1"/>
    <row r="82348" ht="18.75" customHeight="1" thickBot="1"/>
    <row r="82350" ht="18.75" customHeight="1" thickBot="1"/>
    <row r="82352" ht="18.75" customHeight="1" thickBot="1"/>
    <row r="82354" ht="18.75" customHeight="1" thickBot="1"/>
    <row r="82356" ht="18.75" customHeight="1" thickBot="1"/>
    <row r="82358" ht="18.75" customHeight="1" thickBot="1"/>
    <row r="82360" ht="18.75" customHeight="1" thickBot="1"/>
    <row r="82362" ht="18.75" customHeight="1" thickBot="1"/>
    <row r="82364" ht="18.75" customHeight="1" thickBot="1"/>
    <row r="82366" ht="18.75" customHeight="1" thickBot="1"/>
    <row r="82368" ht="18.75" customHeight="1" thickBot="1"/>
    <row r="82370" ht="18.75" customHeight="1" thickBot="1"/>
    <row r="82372" ht="18.75" customHeight="1" thickBot="1"/>
    <row r="82374" ht="18.75" customHeight="1" thickBot="1"/>
    <row r="82376" ht="18.75" customHeight="1" thickBot="1"/>
    <row r="82378" ht="18.75" customHeight="1" thickBot="1"/>
    <row r="82380" ht="18.75" customHeight="1" thickBot="1"/>
    <row r="82382" ht="18.75" customHeight="1" thickBot="1"/>
    <row r="82384" ht="18.75" customHeight="1" thickBot="1"/>
    <row r="82386" ht="18.75" customHeight="1" thickBot="1"/>
    <row r="82388" ht="18.75" customHeight="1" thickBot="1"/>
    <row r="82390" ht="18.75" customHeight="1" thickBot="1"/>
    <row r="82392" ht="18.75" customHeight="1" thickBot="1"/>
    <row r="82394" ht="18.75" customHeight="1" thickBot="1"/>
    <row r="82396" ht="18.75" customHeight="1" thickBot="1"/>
    <row r="82398" ht="18.75" customHeight="1" thickBot="1"/>
    <row r="82400" ht="18.75" customHeight="1" thickBot="1"/>
    <row r="82402" ht="18.75" customHeight="1" thickBot="1"/>
    <row r="82404" ht="18.75" customHeight="1" thickBot="1"/>
    <row r="82406" ht="18.75" customHeight="1" thickBot="1"/>
    <row r="82408" ht="18.75" customHeight="1" thickBot="1"/>
    <row r="82410" ht="18.75" customHeight="1" thickBot="1"/>
    <row r="82412" ht="18.75" customHeight="1" thickBot="1"/>
    <row r="82414" ht="18.75" customHeight="1" thickBot="1"/>
    <row r="82416" ht="18.75" customHeight="1" thickBot="1"/>
    <row r="82418" ht="18.75" customHeight="1" thickBot="1"/>
    <row r="82420" ht="18.75" customHeight="1" thickBot="1"/>
    <row r="82422" ht="18.75" customHeight="1" thickBot="1"/>
    <row r="82424" ht="18.75" customHeight="1" thickBot="1"/>
    <row r="82426" ht="18.75" customHeight="1" thickBot="1"/>
    <row r="82428" ht="18.75" customHeight="1" thickBot="1"/>
    <row r="82430" ht="18.75" customHeight="1" thickBot="1"/>
    <row r="82432" ht="18.75" customHeight="1" thickBot="1"/>
    <row r="82434" ht="18.75" customHeight="1" thickBot="1"/>
    <row r="82436" ht="18.75" customHeight="1" thickBot="1"/>
    <row r="82438" ht="18.75" customHeight="1" thickBot="1"/>
    <row r="82440" ht="18.75" customHeight="1" thickBot="1"/>
    <row r="82442" ht="18.75" customHeight="1" thickBot="1"/>
    <row r="82444" ht="18.75" customHeight="1" thickBot="1"/>
    <row r="82446" ht="18.75" customHeight="1" thickBot="1"/>
    <row r="82448" ht="18.75" customHeight="1" thickBot="1"/>
    <row r="82450" ht="18.75" customHeight="1" thickBot="1"/>
    <row r="82452" ht="18.75" customHeight="1" thickBot="1"/>
    <row r="82454" ht="18.75" customHeight="1" thickBot="1"/>
    <row r="82456" ht="18.75" customHeight="1" thickBot="1"/>
    <row r="82458" ht="18.75" customHeight="1" thickBot="1"/>
    <row r="82460" ht="18.75" customHeight="1" thickBot="1"/>
    <row r="82462" ht="18.75" customHeight="1" thickBot="1"/>
    <row r="82464" ht="18.75" customHeight="1" thickBot="1"/>
    <row r="82466" ht="18.75" customHeight="1" thickBot="1"/>
    <row r="82468" ht="18.75" customHeight="1" thickBot="1"/>
    <row r="82470" ht="18.75" customHeight="1" thickBot="1"/>
    <row r="82472" ht="18.75" customHeight="1" thickBot="1"/>
    <row r="82474" ht="18.75" customHeight="1" thickBot="1"/>
    <row r="82476" ht="18.75" customHeight="1" thickBot="1"/>
    <row r="82478" ht="18.75" customHeight="1" thickBot="1"/>
    <row r="82480" ht="18.75" customHeight="1" thickBot="1"/>
    <row r="82482" ht="18.75" customHeight="1" thickBot="1"/>
    <row r="82484" ht="18.75" customHeight="1" thickBot="1"/>
    <row r="82486" ht="18.75" customHeight="1" thickBot="1"/>
    <row r="82488" ht="18.75" customHeight="1" thickBot="1"/>
    <row r="82490" ht="18.75" customHeight="1" thickBot="1"/>
    <row r="82492" ht="18.75" customHeight="1" thickBot="1"/>
    <row r="82494" ht="18.75" customHeight="1" thickBot="1"/>
    <row r="82496" ht="18.75" customHeight="1" thickBot="1"/>
    <row r="82498" ht="18.75" customHeight="1" thickBot="1"/>
    <row r="82500" ht="18.75" customHeight="1" thickBot="1"/>
    <row r="82502" ht="18.75" customHeight="1" thickBot="1"/>
    <row r="82504" ht="18.75" customHeight="1" thickBot="1"/>
    <row r="82506" ht="18.75" customHeight="1" thickBot="1"/>
    <row r="82508" ht="18.75" customHeight="1" thickBot="1"/>
    <row r="82510" ht="18.75" customHeight="1" thickBot="1"/>
    <row r="82512" ht="18.75" customHeight="1" thickBot="1"/>
    <row r="82514" ht="18.75" customHeight="1" thickBot="1"/>
    <row r="82516" ht="18.75" customHeight="1" thickBot="1"/>
    <row r="82518" ht="18.75" customHeight="1" thickBot="1"/>
    <row r="82520" ht="18.75" customHeight="1" thickBot="1"/>
    <row r="82522" ht="18.75" customHeight="1" thickBot="1"/>
    <row r="82524" ht="18.75" customHeight="1" thickBot="1"/>
    <row r="82526" ht="18.75" customHeight="1" thickBot="1"/>
    <row r="82528" ht="18.75" customHeight="1" thickBot="1"/>
    <row r="82530" ht="18.75" customHeight="1" thickBot="1"/>
    <row r="82532" ht="18.75" customHeight="1" thickBot="1"/>
    <row r="82534" ht="18.75" customHeight="1" thickBot="1"/>
    <row r="82536" ht="18.75" customHeight="1" thickBot="1"/>
    <row r="82538" ht="18.75" customHeight="1" thickBot="1"/>
    <row r="82540" ht="18.75" customHeight="1" thickBot="1"/>
    <row r="82542" ht="18.75" customHeight="1" thickBot="1"/>
    <row r="82544" ht="18.75" customHeight="1" thickBot="1"/>
    <row r="82546" ht="18.75" customHeight="1" thickBot="1"/>
    <row r="82548" ht="18.75" customHeight="1" thickBot="1"/>
    <row r="82550" ht="18.75" customHeight="1" thickBot="1"/>
    <row r="82552" ht="18.75" customHeight="1" thickBot="1"/>
    <row r="82554" ht="18.75" customHeight="1" thickBot="1"/>
    <row r="82556" ht="18.75" customHeight="1" thickBot="1"/>
    <row r="82558" ht="18.75" customHeight="1" thickBot="1"/>
    <row r="82560" ht="18.75" customHeight="1" thickBot="1"/>
    <row r="82562" ht="18.75" customHeight="1" thickBot="1"/>
    <row r="82564" ht="18.75" customHeight="1" thickBot="1"/>
    <row r="82566" ht="18.75" customHeight="1" thickBot="1"/>
    <row r="82568" ht="18.75" customHeight="1" thickBot="1"/>
    <row r="82570" ht="18.75" customHeight="1" thickBot="1"/>
    <row r="82572" ht="18.75" customHeight="1" thickBot="1"/>
    <row r="82574" ht="18.75" customHeight="1" thickBot="1"/>
    <row r="82576" ht="18.75" customHeight="1" thickBot="1"/>
    <row r="82578" ht="18.75" customHeight="1" thickBot="1"/>
    <row r="82580" ht="18.75" customHeight="1" thickBot="1"/>
    <row r="82582" ht="18.75" customHeight="1" thickBot="1"/>
    <row r="82584" ht="18.75" customHeight="1" thickBot="1"/>
    <row r="82586" ht="18.75" customHeight="1" thickBot="1"/>
    <row r="82588" ht="18.75" customHeight="1" thickBot="1"/>
    <row r="82590" ht="18.75" customHeight="1" thickBot="1"/>
    <row r="82592" ht="18.75" customHeight="1" thickBot="1"/>
    <row r="82594" ht="18.75" customHeight="1" thickBot="1"/>
    <row r="82596" ht="18.75" customHeight="1" thickBot="1"/>
    <row r="82598" ht="18.75" customHeight="1" thickBot="1"/>
    <row r="82600" ht="18.75" customHeight="1" thickBot="1"/>
    <row r="82602" ht="18.75" customHeight="1" thickBot="1"/>
    <row r="82604" ht="18.75" customHeight="1" thickBot="1"/>
    <row r="82606" ht="18.75" customHeight="1" thickBot="1"/>
    <row r="82608" ht="18.75" customHeight="1" thickBot="1"/>
    <row r="82610" ht="18.75" customHeight="1" thickBot="1"/>
    <row r="82612" ht="18.75" customHeight="1" thickBot="1"/>
    <row r="82614" ht="18.75" customHeight="1" thickBot="1"/>
    <row r="82616" ht="18.75" customHeight="1" thickBot="1"/>
    <row r="82618" ht="18.75" customHeight="1" thickBot="1"/>
    <row r="82620" ht="18.75" customHeight="1" thickBot="1"/>
    <row r="82622" ht="18.75" customHeight="1" thickBot="1"/>
    <row r="82624" ht="18.75" customHeight="1" thickBot="1"/>
    <row r="82626" ht="18.75" customHeight="1" thickBot="1"/>
    <row r="82628" ht="18.75" customHeight="1" thickBot="1"/>
    <row r="82630" ht="18.75" customHeight="1" thickBot="1"/>
    <row r="82632" ht="18.75" customHeight="1" thickBot="1"/>
    <row r="82634" ht="18.75" customHeight="1" thickBot="1"/>
    <row r="82636" ht="18.75" customHeight="1" thickBot="1"/>
    <row r="82638" ht="18.75" customHeight="1" thickBot="1"/>
    <row r="82640" ht="18.75" customHeight="1" thickBot="1"/>
    <row r="82642" ht="18.75" customHeight="1" thickBot="1"/>
    <row r="82644" ht="18.75" customHeight="1" thickBot="1"/>
    <row r="82646" ht="18.75" customHeight="1" thickBot="1"/>
    <row r="82648" ht="18.75" customHeight="1" thickBot="1"/>
    <row r="82650" ht="18.75" customHeight="1" thickBot="1"/>
    <row r="82652" ht="18.75" customHeight="1" thickBot="1"/>
    <row r="82654" ht="18.75" customHeight="1" thickBot="1"/>
    <row r="82656" ht="18.75" customHeight="1" thickBot="1"/>
    <row r="82658" ht="18.75" customHeight="1" thickBot="1"/>
    <row r="82660" ht="18.75" customHeight="1" thickBot="1"/>
    <row r="82662" ht="18.75" customHeight="1" thickBot="1"/>
    <row r="82664" ht="18.75" customHeight="1" thickBot="1"/>
    <row r="82666" ht="18.75" customHeight="1" thickBot="1"/>
    <row r="82668" ht="18.75" customHeight="1" thickBot="1"/>
    <row r="82670" ht="18.75" customHeight="1" thickBot="1"/>
    <row r="82672" ht="18.75" customHeight="1" thickBot="1"/>
    <row r="82674" ht="18.75" customHeight="1" thickBot="1"/>
    <row r="82676" ht="18.75" customHeight="1" thickBot="1"/>
    <row r="82678" ht="18.75" customHeight="1" thickBot="1"/>
    <row r="82680" ht="18.75" customHeight="1" thickBot="1"/>
    <row r="82682" ht="18.75" customHeight="1" thickBot="1"/>
    <row r="82684" ht="18.75" customHeight="1" thickBot="1"/>
    <row r="82686" ht="18.75" customHeight="1" thickBot="1"/>
    <row r="82688" ht="18.75" customHeight="1" thickBot="1"/>
    <row r="82690" ht="18.75" customHeight="1" thickBot="1"/>
    <row r="82692" ht="18.75" customHeight="1" thickBot="1"/>
    <row r="82694" ht="18.75" customHeight="1" thickBot="1"/>
    <row r="82696" ht="18.75" customHeight="1" thickBot="1"/>
    <row r="82698" ht="18.75" customHeight="1" thickBot="1"/>
    <row r="82700" ht="18.75" customHeight="1" thickBot="1"/>
    <row r="82702" ht="18.75" customHeight="1" thickBot="1"/>
    <row r="82704" ht="18.75" customHeight="1" thickBot="1"/>
    <row r="82706" ht="18.75" customHeight="1" thickBot="1"/>
    <row r="82708" ht="18.75" customHeight="1" thickBot="1"/>
    <row r="82710" ht="18.75" customHeight="1" thickBot="1"/>
    <row r="82712" ht="18.75" customHeight="1" thickBot="1"/>
    <row r="82714" ht="18.75" customHeight="1" thickBot="1"/>
    <row r="82716" ht="18.75" customHeight="1" thickBot="1"/>
    <row r="82718" ht="18.75" customHeight="1" thickBot="1"/>
    <row r="82720" ht="18.75" customHeight="1" thickBot="1"/>
    <row r="82722" ht="18.75" customHeight="1" thickBot="1"/>
    <row r="82724" ht="18.75" customHeight="1" thickBot="1"/>
    <row r="82726" ht="18.75" customHeight="1" thickBot="1"/>
    <row r="82728" ht="18.75" customHeight="1" thickBot="1"/>
    <row r="82730" ht="18.75" customHeight="1" thickBot="1"/>
    <row r="82732" ht="18.75" customHeight="1" thickBot="1"/>
    <row r="82734" ht="18.75" customHeight="1" thickBot="1"/>
    <row r="82736" ht="18.75" customHeight="1" thickBot="1"/>
    <row r="82738" ht="18.75" customHeight="1" thickBot="1"/>
    <row r="82740" ht="18.75" customHeight="1" thickBot="1"/>
    <row r="82742" ht="18.75" customHeight="1" thickBot="1"/>
    <row r="82744" ht="18.75" customHeight="1" thickBot="1"/>
    <row r="82746" ht="18.75" customHeight="1" thickBot="1"/>
    <row r="82748" ht="18.75" customHeight="1" thickBot="1"/>
    <row r="82750" ht="18.75" customHeight="1" thickBot="1"/>
    <row r="82752" ht="18.75" customHeight="1" thickBot="1"/>
    <row r="82754" ht="18.75" customHeight="1" thickBot="1"/>
    <row r="82756" ht="18.75" customHeight="1" thickBot="1"/>
    <row r="82758" ht="18.75" customHeight="1" thickBot="1"/>
    <row r="82760" ht="18.75" customHeight="1" thickBot="1"/>
    <row r="82762" ht="18.75" customHeight="1" thickBot="1"/>
    <row r="82764" ht="18.75" customHeight="1" thickBot="1"/>
    <row r="82766" ht="18.75" customHeight="1" thickBot="1"/>
    <row r="82768" ht="18.75" customHeight="1" thickBot="1"/>
    <row r="82770" ht="18.75" customHeight="1" thickBot="1"/>
    <row r="82772" ht="18.75" customHeight="1" thickBot="1"/>
    <row r="82774" ht="18.75" customHeight="1" thickBot="1"/>
    <row r="82776" ht="18.75" customHeight="1" thickBot="1"/>
    <row r="82778" ht="18.75" customHeight="1" thickBot="1"/>
    <row r="82780" ht="18.75" customHeight="1" thickBot="1"/>
    <row r="82782" ht="18.75" customHeight="1" thickBot="1"/>
    <row r="82784" ht="18.75" customHeight="1" thickBot="1"/>
    <row r="82786" ht="18.75" customHeight="1" thickBot="1"/>
    <row r="82788" ht="18.75" customHeight="1" thickBot="1"/>
    <row r="82790" ht="18.75" customHeight="1" thickBot="1"/>
    <row r="82792" ht="18.75" customHeight="1" thickBot="1"/>
    <row r="82794" ht="18.75" customHeight="1" thickBot="1"/>
    <row r="82796" ht="18.75" customHeight="1" thickBot="1"/>
    <row r="82798" ht="18.75" customHeight="1" thickBot="1"/>
    <row r="82800" ht="18.75" customHeight="1" thickBot="1"/>
    <row r="82802" ht="18.75" customHeight="1" thickBot="1"/>
    <row r="82804" ht="18.75" customHeight="1" thickBot="1"/>
    <row r="82806" ht="18.75" customHeight="1" thickBot="1"/>
    <row r="82808" ht="18.75" customHeight="1" thickBot="1"/>
    <row r="82810" ht="18.75" customHeight="1" thickBot="1"/>
    <row r="82812" ht="18.75" customHeight="1" thickBot="1"/>
    <row r="82814" ht="18.75" customHeight="1" thickBot="1"/>
    <row r="82816" ht="18.75" customHeight="1" thickBot="1"/>
    <row r="82818" ht="18.75" customHeight="1" thickBot="1"/>
    <row r="82820" ht="18.75" customHeight="1" thickBot="1"/>
    <row r="82822" ht="18.75" customHeight="1" thickBot="1"/>
    <row r="82824" ht="18.75" customHeight="1" thickBot="1"/>
    <row r="82826" ht="18.75" customHeight="1" thickBot="1"/>
    <row r="82828" ht="18.75" customHeight="1" thickBot="1"/>
    <row r="82830" ht="18.75" customHeight="1" thickBot="1"/>
    <row r="82832" ht="18.75" customHeight="1" thickBot="1"/>
    <row r="82834" ht="18.75" customHeight="1" thickBot="1"/>
    <row r="82836" ht="18.75" customHeight="1" thickBot="1"/>
    <row r="82838" ht="18.75" customHeight="1" thickBot="1"/>
    <row r="82840" ht="18.75" customHeight="1" thickBot="1"/>
    <row r="82842" ht="18.75" customHeight="1" thickBot="1"/>
    <row r="82844" ht="18.75" customHeight="1" thickBot="1"/>
    <row r="82846" ht="18.75" customHeight="1" thickBot="1"/>
    <row r="82848" ht="18.75" customHeight="1" thickBot="1"/>
    <row r="82850" ht="18.75" customHeight="1" thickBot="1"/>
    <row r="82852" ht="18.75" customHeight="1" thickBot="1"/>
    <row r="82854" ht="18.75" customHeight="1" thickBot="1"/>
    <row r="82856" ht="18.75" customHeight="1" thickBot="1"/>
    <row r="82858" ht="18.75" customHeight="1" thickBot="1"/>
    <row r="82860" ht="18.75" customHeight="1" thickBot="1"/>
    <row r="82862" ht="18.75" customHeight="1" thickBot="1"/>
    <row r="82864" ht="18.75" customHeight="1" thickBot="1"/>
    <row r="82866" ht="18.75" customHeight="1" thickBot="1"/>
    <row r="82868" ht="18.75" customHeight="1" thickBot="1"/>
    <row r="82870" ht="18.75" customHeight="1" thickBot="1"/>
    <row r="82872" ht="18.75" customHeight="1" thickBot="1"/>
    <row r="82874" ht="18.75" customHeight="1" thickBot="1"/>
    <row r="82876" ht="18.75" customHeight="1" thickBot="1"/>
    <row r="82878" ht="18.75" customHeight="1" thickBot="1"/>
    <row r="82880" ht="18.75" customHeight="1" thickBot="1"/>
    <row r="82882" ht="18.75" customHeight="1" thickBot="1"/>
    <row r="82884" ht="18.75" customHeight="1" thickBot="1"/>
    <row r="82886" ht="18.75" customHeight="1" thickBot="1"/>
    <row r="82888" ht="18.75" customHeight="1" thickBot="1"/>
    <row r="82890" ht="18.75" customHeight="1" thickBot="1"/>
    <row r="82892" ht="18.75" customHeight="1" thickBot="1"/>
    <row r="82894" ht="18.75" customHeight="1" thickBot="1"/>
    <row r="82896" ht="18.75" customHeight="1" thickBot="1"/>
    <row r="82898" ht="18.75" customHeight="1" thickBot="1"/>
    <row r="82900" ht="18.75" customHeight="1" thickBot="1"/>
    <row r="82902" ht="18.75" customHeight="1" thickBot="1"/>
    <row r="82904" ht="18.75" customHeight="1" thickBot="1"/>
    <row r="82906" ht="18.75" customHeight="1" thickBot="1"/>
    <row r="82908" ht="18.75" customHeight="1" thickBot="1"/>
    <row r="82910" ht="18.75" customHeight="1" thickBot="1"/>
    <row r="82912" ht="18.75" customHeight="1" thickBot="1"/>
    <row r="82914" ht="18.75" customHeight="1" thickBot="1"/>
    <row r="82916" ht="18.75" customHeight="1" thickBot="1"/>
    <row r="82918" ht="18.75" customHeight="1" thickBot="1"/>
    <row r="82920" ht="18.75" customHeight="1" thickBot="1"/>
    <row r="82922" ht="18.75" customHeight="1" thickBot="1"/>
    <row r="82924" ht="18.75" customHeight="1" thickBot="1"/>
    <row r="82926" ht="18.75" customHeight="1" thickBot="1"/>
    <row r="82928" ht="18.75" customHeight="1" thickBot="1"/>
    <row r="82930" ht="18.75" customHeight="1" thickBot="1"/>
    <row r="82932" ht="18.75" customHeight="1" thickBot="1"/>
    <row r="82934" ht="18.75" customHeight="1" thickBot="1"/>
    <row r="82936" ht="18.75" customHeight="1" thickBot="1"/>
    <row r="82938" ht="18.75" customHeight="1" thickBot="1"/>
    <row r="82940" ht="18.75" customHeight="1" thickBot="1"/>
    <row r="82942" ht="18.75" customHeight="1" thickBot="1"/>
    <row r="82944" ht="18.75" customHeight="1" thickBot="1"/>
    <row r="82946" ht="18.75" customHeight="1" thickBot="1"/>
    <row r="82948" ht="18.75" customHeight="1" thickBot="1"/>
    <row r="82950" ht="18.75" customHeight="1" thickBot="1"/>
    <row r="82952" ht="18.75" customHeight="1" thickBot="1"/>
    <row r="82954" ht="18.75" customHeight="1" thickBot="1"/>
    <row r="82956" ht="18.75" customHeight="1" thickBot="1"/>
    <row r="82958" ht="18.75" customHeight="1" thickBot="1"/>
    <row r="82960" ht="18.75" customHeight="1" thickBot="1"/>
    <row r="82962" ht="18.75" customHeight="1" thickBot="1"/>
    <row r="82964" ht="18.75" customHeight="1" thickBot="1"/>
    <row r="82966" ht="18.75" customHeight="1" thickBot="1"/>
    <row r="82968" ht="18.75" customHeight="1" thickBot="1"/>
    <row r="82970" ht="18.75" customHeight="1" thickBot="1"/>
    <row r="82972" ht="18.75" customHeight="1" thickBot="1"/>
    <row r="82974" ht="18.75" customHeight="1" thickBot="1"/>
    <row r="82976" ht="18.75" customHeight="1" thickBot="1"/>
    <row r="82978" ht="18.75" customHeight="1" thickBot="1"/>
    <row r="82980" ht="18.75" customHeight="1" thickBot="1"/>
    <row r="82982" ht="18.75" customHeight="1" thickBot="1"/>
    <row r="82984" ht="18.75" customHeight="1" thickBot="1"/>
    <row r="82986" ht="18.75" customHeight="1" thickBot="1"/>
    <row r="82988" ht="18.75" customHeight="1" thickBot="1"/>
    <row r="82990" ht="18.75" customHeight="1" thickBot="1"/>
    <row r="82992" ht="18.75" customHeight="1" thickBot="1"/>
    <row r="82994" ht="18.75" customHeight="1" thickBot="1"/>
    <row r="82996" ht="18.75" customHeight="1" thickBot="1"/>
    <row r="82998" ht="18.75" customHeight="1" thickBot="1"/>
    <row r="83000" ht="18.75" customHeight="1" thickBot="1"/>
    <row r="83002" ht="18.75" customHeight="1" thickBot="1"/>
    <row r="83004" ht="18.75" customHeight="1" thickBot="1"/>
    <row r="83006" ht="18.75" customHeight="1" thickBot="1"/>
    <row r="83008" ht="18.75" customHeight="1" thickBot="1"/>
    <row r="83010" ht="18.75" customHeight="1" thickBot="1"/>
    <row r="83012" ht="18.75" customHeight="1" thickBot="1"/>
    <row r="83014" ht="18.75" customHeight="1" thickBot="1"/>
    <row r="83016" ht="18.75" customHeight="1" thickBot="1"/>
    <row r="83018" ht="18.75" customHeight="1" thickBot="1"/>
    <row r="83020" ht="18.75" customHeight="1" thickBot="1"/>
    <row r="83022" ht="18.75" customHeight="1" thickBot="1"/>
    <row r="83024" ht="18.75" customHeight="1" thickBot="1"/>
    <row r="83026" ht="18.75" customHeight="1" thickBot="1"/>
    <row r="83028" ht="18.75" customHeight="1" thickBot="1"/>
    <row r="83030" ht="18.75" customHeight="1" thickBot="1"/>
    <row r="83032" ht="18.75" customHeight="1" thickBot="1"/>
    <row r="83034" ht="18.75" customHeight="1" thickBot="1"/>
    <row r="83036" ht="18.75" customHeight="1" thickBot="1"/>
    <row r="83038" ht="18.75" customHeight="1" thickBot="1"/>
    <row r="83040" ht="18.75" customHeight="1" thickBot="1"/>
    <row r="83042" ht="18.75" customHeight="1" thickBot="1"/>
    <row r="83044" ht="18.75" customHeight="1" thickBot="1"/>
    <row r="83046" ht="18.75" customHeight="1" thickBot="1"/>
    <row r="83048" ht="18.75" customHeight="1" thickBot="1"/>
    <row r="83050" ht="18.75" customHeight="1" thickBot="1"/>
    <row r="83052" ht="18.75" customHeight="1" thickBot="1"/>
    <row r="83054" ht="18.75" customHeight="1" thickBot="1"/>
    <row r="83056" ht="18.75" customHeight="1" thickBot="1"/>
    <row r="83058" ht="18.75" customHeight="1" thickBot="1"/>
    <row r="83060" ht="18.75" customHeight="1" thickBot="1"/>
    <row r="83062" ht="18.75" customHeight="1" thickBot="1"/>
    <row r="83064" ht="18.75" customHeight="1" thickBot="1"/>
    <row r="83066" ht="18.75" customHeight="1" thickBot="1"/>
    <row r="83068" ht="18.75" customHeight="1" thickBot="1"/>
    <row r="83070" ht="18.75" customHeight="1" thickBot="1"/>
    <row r="83072" ht="18.75" customHeight="1" thickBot="1"/>
    <row r="83074" ht="18.75" customHeight="1" thickBot="1"/>
    <row r="83076" ht="18.75" customHeight="1" thickBot="1"/>
    <row r="83078" ht="18.75" customHeight="1" thickBot="1"/>
    <row r="83080" ht="18.75" customHeight="1" thickBot="1"/>
    <row r="83082" ht="18.75" customHeight="1" thickBot="1"/>
    <row r="83084" ht="18.75" customHeight="1" thickBot="1"/>
    <row r="83086" ht="18.75" customHeight="1" thickBot="1"/>
    <row r="83088" ht="18.75" customHeight="1" thickBot="1"/>
    <row r="83090" ht="18.75" customHeight="1" thickBot="1"/>
    <row r="83092" ht="18.75" customHeight="1" thickBot="1"/>
    <row r="83094" ht="18.75" customHeight="1" thickBot="1"/>
    <row r="83096" ht="18.75" customHeight="1" thickBot="1"/>
    <row r="83098" ht="18.75" customHeight="1" thickBot="1"/>
    <row r="83100" ht="18.75" customHeight="1" thickBot="1"/>
    <row r="83102" ht="18.75" customHeight="1" thickBot="1"/>
    <row r="83104" ht="18.75" customHeight="1" thickBot="1"/>
    <row r="83106" ht="18.75" customHeight="1" thickBot="1"/>
    <row r="83108" ht="18.75" customHeight="1" thickBot="1"/>
    <row r="83110" ht="18.75" customHeight="1" thickBot="1"/>
    <row r="83112" ht="18.75" customHeight="1" thickBot="1"/>
    <row r="83114" ht="18.75" customHeight="1" thickBot="1"/>
    <row r="83116" ht="18.75" customHeight="1" thickBot="1"/>
    <row r="83118" ht="18.75" customHeight="1" thickBot="1"/>
    <row r="83120" ht="18.75" customHeight="1" thickBot="1"/>
    <row r="83122" ht="18.75" customHeight="1" thickBot="1"/>
    <row r="83124" ht="18.75" customHeight="1" thickBot="1"/>
    <row r="83126" ht="18.75" customHeight="1" thickBot="1"/>
    <row r="83128" ht="18.75" customHeight="1" thickBot="1"/>
    <row r="83130" ht="18.75" customHeight="1" thickBot="1"/>
    <row r="83132" ht="18.75" customHeight="1" thickBot="1"/>
    <row r="83134" ht="18.75" customHeight="1" thickBot="1"/>
    <row r="83136" ht="18.75" customHeight="1" thickBot="1"/>
    <row r="83138" ht="18.75" customHeight="1" thickBot="1"/>
    <row r="83140" ht="18.75" customHeight="1" thickBot="1"/>
    <row r="83142" ht="18.75" customHeight="1" thickBot="1"/>
    <row r="83144" ht="18.75" customHeight="1" thickBot="1"/>
    <row r="83146" ht="18.75" customHeight="1" thickBot="1"/>
    <row r="83148" ht="18.75" customHeight="1" thickBot="1"/>
    <row r="83150" ht="18.75" customHeight="1" thickBot="1"/>
    <row r="83152" ht="18.75" customHeight="1" thickBot="1"/>
    <row r="83154" ht="18.75" customHeight="1" thickBot="1"/>
    <row r="83156" ht="18.75" customHeight="1" thickBot="1"/>
    <row r="83158" ht="18.75" customHeight="1" thickBot="1"/>
    <row r="83160" ht="18.75" customHeight="1" thickBot="1"/>
    <row r="83162" ht="18.75" customHeight="1" thickBot="1"/>
    <row r="83164" ht="18.75" customHeight="1" thickBot="1"/>
    <row r="83166" ht="18.75" customHeight="1" thickBot="1"/>
    <row r="83168" ht="18.75" customHeight="1" thickBot="1"/>
    <row r="83170" ht="18.75" customHeight="1" thickBot="1"/>
    <row r="83172" ht="18.75" customHeight="1" thickBot="1"/>
    <row r="83174" ht="18.75" customHeight="1" thickBot="1"/>
    <row r="83176" ht="18.75" customHeight="1" thickBot="1"/>
    <row r="83178" ht="18.75" customHeight="1" thickBot="1"/>
    <row r="83180" ht="18.75" customHeight="1" thickBot="1"/>
    <row r="83182" ht="18.75" customHeight="1" thickBot="1"/>
    <row r="83184" ht="18.75" customHeight="1" thickBot="1"/>
    <row r="83186" ht="18.75" customHeight="1" thickBot="1"/>
    <row r="83188" ht="18.75" customHeight="1" thickBot="1"/>
    <row r="83190" ht="18.75" customHeight="1" thickBot="1"/>
    <row r="83192" ht="18.75" customHeight="1" thickBot="1"/>
    <row r="83194" ht="18.75" customHeight="1" thickBot="1"/>
    <row r="83196" ht="18.75" customHeight="1" thickBot="1"/>
    <row r="83198" ht="18.75" customHeight="1" thickBot="1"/>
    <row r="83200" ht="18.75" customHeight="1" thickBot="1"/>
    <row r="83202" ht="18.75" customHeight="1" thickBot="1"/>
    <row r="83204" ht="18.75" customHeight="1" thickBot="1"/>
    <row r="83206" ht="18.75" customHeight="1" thickBot="1"/>
    <row r="83208" ht="18.75" customHeight="1" thickBot="1"/>
    <row r="83210" ht="18.75" customHeight="1" thickBot="1"/>
    <row r="83212" ht="18.75" customHeight="1" thickBot="1"/>
    <row r="83214" ht="18.75" customHeight="1" thickBot="1"/>
    <row r="83216" ht="18.75" customHeight="1" thickBot="1"/>
    <row r="83218" ht="18.75" customHeight="1" thickBot="1"/>
    <row r="83220" ht="18.75" customHeight="1" thickBot="1"/>
    <row r="83222" ht="18.75" customHeight="1" thickBot="1"/>
    <row r="83224" ht="18.75" customHeight="1" thickBot="1"/>
    <row r="83226" ht="18.75" customHeight="1" thickBot="1"/>
    <row r="83228" ht="18.75" customHeight="1" thickBot="1"/>
    <row r="83230" ht="18.75" customHeight="1" thickBot="1"/>
    <row r="83232" ht="18.75" customHeight="1" thickBot="1"/>
    <row r="83234" ht="18.75" customHeight="1" thickBot="1"/>
    <row r="83236" ht="18.75" customHeight="1" thickBot="1"/>
    <row r="83238" ht="18.75" customHeight="1" thickBot="1"/>
    <row r="83240" ht="18.75" customHeight="1" thickBot="1"/>
    <row r="83242" ht="18.75" customHeight="1" thickBot="1"/>
    <row r="83244" ht="18.75" customHeight="1" thickBot="1"/>
    <row r="83246" ht="18.75" customHeight="1" thickBot="1"/>
    <row r="83248" ht="18.75" customHeight="1" thickBot="1"/>
    <row r="83250" ht="18.75" customHeight="1" thickBot="1"/>
    <row r="83252" ht="18.75" customHeight="1" thickBot="1"/>
    <row r="83254" ht="18.75" customHeight="1" thickBot="1"/>
    <row r="83256" ht="18.75" customHeight="1" thickBot="1"/>
    <row r="83258" ht="18.75" customHeight="1" thickBot="1"/>
    <row r="83260" ht="18.75" customHeight="1" thickBot="1"/>
    <row r="83262" ht="18.75" customHeight="1" thickBot="1"/>
    <row r="83264" ht="18.75" customHeight="1" thickBot="1"/>
    <row r="83266" ht="18.75" customHeight="1" thickBot="1"/>
    <row r="83268" ht="18.75" customHeight="1" thickBot="1"/>
    <row r="83270" ht="18.75" customHeight="1" thickBot="1"/>
    <row r="83272" ht="18.75" customHeight="1" thickBot="1"/>
    <row r="83274" ht="18.75" customHeight="1" thickBot="1"/>
    <row r="83276" ht="18.75" customHeight="1" thickBot="1"/>
    <row r="83278" ht="18.75" customHeight="1" thickBot="1"/>
    <row r="83280" ht="18.75" customHeight="1" thickBot="1"/>
    <row r="83282" ht="18.75" customHeight="1" thickBot="1"/>
    <row r="83284" ht="18.75" customHeight="1" thickBot="1"/>
    <row r="83286" ht="18.75" customHeight="1" thickBot="1"/>
    <row r="83288" ht="18.75" customHeight="1" thickBot="1"/>
    <row r="83290" ht="18.75" customHeight="1" thickBot="1"/>
    <row r="83292" ht="18.75" customHeight="1" thickBot="1"/>
    <row r="83294" ht="18.75" customHeight="1" thickBot="1"/>
    <row r="83296" ht="18.75" customHeight="1" thickBot="1"/>
    <row r="83298" ht="18.75" customHeight="1" thickBot="1"/>
    <row r="83300" ht="18.75" customHeight="1" thickBot="1"/>
    <row r="83302" ht="18.75" customHeight="1" thickBot="1"/>
    <row r="83304" ht="18.75" customHeight="1" thickBot="1"/>
    <row r="83306" ht="18.75" customHeight="1" thickBot="1"/>
    <row r="83308" ht="18.75" customHeight="1" thickBot="1"/>
    <row r="83310" ht="18.75" customHeight="1" thickBot="1"/>
    <row r="83312" ht="18.75" customHeight="1" thickBot="1"/>
    <row r="83314" ht="18.75" customHeight="1" thickBot="1"/>
    <row r="83316" ht="18.75" customHeight="1" thickBot="1"/>
    <row r="83318" ht="18.75" customHeight="1" thickBot="1"/>
    <row r="83320" ht="18.75" customHeight="1" thickBot="1"/>
    <row r="83322" ht="18.75" customHeight="1" thickBot="1"/>
    <row r="83324" ht="18.75" customHeight="1" thickBot="1"/>
    <row r="83326" ht="18.75" customHeight="1" thickBot="1"/>
    <row r="83328" ht="18.75" customHeight="1" thickBot="1"/>
    <row r="83330" ht="18.75" customHeight="1" thickBot="1"/>
    <row r="83332" ht="18.75" customHeight="1" thickBot="1"/>
    <row r="83334" ht="18.75" customHeight="1" thickBot="1"/>
    <row r="83336" ht="18.75" customHeight="1" thickBot="1"/>
    <row r="83338" ht="18.75" customHeight="1" thickBot="1"/>
    <row r="83340" ht="18.75" customHeight="1" thickBot="1"/>
    <row r="83342" ht="18.75" customHeight="1" thickBot="1"/>
    <row r="83344" ht="18.75" customHeight="1" thickBot="1"/>
    <row r="83346" ht="18.75" customHeight="1" thickBot="1"/>
    <row r="83348" ht="18.75" customHeight="1" thickBot="1"/>
    <row r="83350" ht="18.75" customHeight="1" thickBot="1"/>
    <row r="83352" ht="18.75" customHeight="1" thickBot="1"/>
    <row r="83354" ht="18.75" customHeight="1" thickBot="1"/>
    <row r="83356" ht="18.75" customHeight="1" thickBot="1"/>
    <row r="83358" ht="18.75" customHeight="1" thickBot="1"/>
    <row r="83360" ht="18.75" customHeight="1" thickBot="1"/>
    <row r="83362" ht="18.75" customHeight="1" thickBot="1"/>
    <row r="83364" ht="18.75" customHeight="1" thickBot="1"/>
    <row r="83366" ht="18.75" customHeight="1" thickBot="1"/>
    <row r="83368" ht="18.75" customHeight="1" thickBot="1"/>
    <row r="83370" ht="18.75" customHeight="1" thickBot="1"/>
    <row r="83372" ht="18.75" customHeight="1" thickBot="1"/>
    <row r="83374" ht="18.75" customHeight="1" thickBot="1"/>
    <row r="83376" ht="18.75" customHeight="1" thickBot="1"/>
    <row r="83378" ht="18.75" customHeight="1" thickBot="1"/>
    <row r="83380" ht="18.75" customHeight="1" thickBot="1"/>
    <row r="83382" ht="18.75" customHeight="1" thickBot="1"/>
    <row r="83384" ht="18.75" customHeight="1" thickBot="1"/>
    <row r="83386" ht="18.75" customHeight="1" thickBot="1"/>
    <row r="83388" ht="18.75" customHeight="1" thickBot="1"/>
    <row r="83390" ht="18.75" customHeight="1" thickBot="1"/>
    <row r="83392" ht="18.75" customHeight="1" thickBot="1"/>
    <row r="83394" ht="18.75" customHeight="1" thickBot="1"/>
    <row r="83396" ht="18.75" customHeight="1" thickBot="1"/>
    <row r="83398" ht="18.75" customHeight="1" thickBot="1"/>
    <row r="83400" ht="18.75" customHeight="1" thickBot="1"/>
    <row r="83402" ht="18.75" customHeight="1" thickBot="1"/>
    <row r="83404" ht="18.75" customHeight="1" thickBot="1"/>
    <row r="83406" ht="18.75" customHeight="1" thickBot="1"/>
    <row r="83408" ht="18.75" customHeight="1" thickBot="1"/>
    <row r="83410" ht="18.75" customHeight="1" thickBot="1"/>
    <row r="83412" ht="18.75" customHeight="1" thickBot="1"/>
    <row r="83414" ht="18.75" customHeight="1" thickBot="1"/>
    <row r="83416" ht="18.75" customHeight="1" thickBot="1"/>
    <row r="83418" ht="18.75" customHeight="1" thickBot="1"/>
    <row r="83420" ht="18.75" customHeight="1" thickBot="1"/>
    <row r="83422" ht="18.75" customHeight="1" thickBot="1"/>
    <row r="83424" ht="18.75" customHeight="1" thickBot="1"/>
    <row r="83426" ht="18.75" customHeight="1" thickBot="1"/>
    <row r="83428" ht="18.75" customHeight="1" thickBot="1"/>
    <row r="83430" ht="18.75" customHeight="1" thickBot="1"/>
    <row r="83432" ht="18.75" customHeight="1" thickBot="1"/>
    <row r="83434" ht="18.75" customHeight="1" thickBot="1"/>
    <row r="83436" ht="18.75" customHeight="1" thickBot="1"/>
    <row r="83438" ht="18.75" customHeight="1" thickBot="1"/>
    <row r="83440" ht="18.75" customHeight="1" thickBot="1"/>
    <row r="83442" ht="18.75" customHeight="1" thickBot="1"/>
    <row r="83444" ht="18.75" customHeight="1" thickBot="1"/>
    <row r="83446" ht="18.75" customHeight="1" thickBot="1"/>
    <row r="83448" ht="18.75" customHeight="1" thickBot="1"/>
    <row r="83450" ht="18.75" customHeight="1" thickBot="1"/>
    <row r="83452" ht="18.75" customHeight="1" thickBot="1"/>
    <row r="83454" ht="18.75" customHeight="1" thickBot="1"/>
    <row r="83456" ht="18.75" customHeight="1" thickBot="1"/>
    <row r="83458" ht="18.75" customHeight="1" thickBot="1"/>
    <row r="83460" ht="18.75" customHeight="1" thickBot="1"/>
    <row r="83462" ht="18.75" customHeight="1" thickBot="1"/>
    <row r="83464" ht="18.75" customHeight="1" thickBot="1"/>
    <row r="83466" ht="18.75" customHeight="1" thickBot="1"/>
    <row r="83468" ht="18.75" customHeight="1" thickBot="1"/>
    <row r="83470" ht="18.75" customHeight="1" thickBot="1"/>
    <row r="83472" ht="18.75" customHeight="1" thickBot="1"/>
    <row r="83474" ht="18.75" customHeight="1" thickBot="1"/>
    <row r="83476" ht="18.75" customHeight="1" thickBot="1"/>
    <row r="83478" ht="18.75" customHeight="1" thickBot="1"/>
    <row r="83480" ht="18.75" customHeight="1" thickBot="1"/>
    <row r="83482" ht="18.75" customHeight="1" thickBot="1"/>
    <row r="83484" ht="18.75" customHeight="1" thickBot="1"/>
    <row r="83486" ht="18.75" customHeight="1" thickBot="1"/>
    <row r="83488" ht="18.75" customHeight="1" thickBot="1"/>
    <row r="83490" ht="18.75" customHeight="1" thickBot="1"/>
    <row r="83492" ht="18.75" customHeight="1" thickBot="1"/>
    <row r="83494" ht="18.75" customHeight="1" thickBot="1"/>
    <row r="83496" ht="18.75" customHeight="1" thickBot="1"/>
    <row r="83498" ht="18.75" customHeight="1" thickBot="1"/>
    <row r="83500" ht="18.75" customHeight="1" thickBot="1"/>
    <row r="83502" ht="18.75" customHeight="1" thickBot="1"/>
    <row r="83504" ht="18.75" customHeight="1" thickBot="1"/>
    <row r="83506" ht="18.75" customHeight="1" thickBot="1"/>
    <row r="83508" ht="18.75" customHeight="1" thickBot="1"/>
    <row r="83510" ht="18.75" customHeight="1" thickBot="1"/>
    <row r="83512" ht="18.75" customHeight="1" thickBot="1"/>
    <row r="83514" ht="18.75" customHeight="1" thickBot="1"/>
    <row r="83516" ht="18.75" customHeight="1" thickBot="1"/>
    <row r="83518" ht="18.75" customHeight="1" thickBot="1"/>
    <row r="83520" ht="18.75" customHeight="1" thickBot="1"/>
    <row r="83522" ht="18.75" customHeight="1" thickBot="1"/>
    <row r="83524" ht="18.75" customHeight="1" thickBot="1"/>
    <row r="83526" ht="18.75" customHeight="1" thickBot="1"/>
    <row r="83528" ht="18.75" customHeight="1" thickBot="1"/>
    <row r="83530" ht="18.75" customHeight="1" thickBot="1"/>
    <row r="83532" ht="18.75" customHeight="1" thickBot="1"/>
    <row r="83534" ht="18.75" customHeight="1" thickBot="1"/>
    <row r="83536" ht="18.75" customHeight="1" thickBot="1"/>
    <row r="83538" ht="18.75" customHeight="1" thickBot="1"/>
    <row r="83540" ht="18.75" customHeight="1" thickBot="1"/>
    <row r="83542" ht="18.75" customHeight="1" thickBot="1"/>
    <row r="83544" ht="18.75" customHeight="1" thickBot="1"/>
    <row r="83546" ht="18.75" customHeight="1" thickBot="1"/>
    <row r="83548" ht="18.75" customHeight="1" thickBot="1"/>
    <row r="83550" ht="18.75" customHeight="1" thickBot="1"/>
    <row r="83552" ht="18.75" customHeight="1" thickBot="1"/>
    <row r="83554" ht="18.75" customHeight="1" thickBot="1"/>
    <row r="83556" ht="18.75" customHeight="1" thickBot="1"/>
    <row r="83558" ht="18.75" customHeight="1" thickBot="1"/>
    <row r="83560" ht="18.75" customHeight="1" thickBot="1"/>
    <row r="83562" ht="18.75" customHeight="1" thickBot="1"/>
    <row r="83564" ht="18.75" customHeight="1" thickBot="1"/>
    <row r="83566" ht="18.75" customHeight="1" thickBot="1"/>
    <row r="83568" ht="18.75" customHeight="1" thickBot="1"/>
    <row r="83570" ht="18.75" customHeight="1" thickBot="1"/>
    <row r="83572" ht="18.75" customHeight="1" thickBot="1"/>
    <row r="83574" ht="18.75" customHeight="1" thickBot="1"/>
    <row r="83576" ht="18.75" customHeight="1" thickBot="1"/>
    <row r="83578" ht="18.75" customHeight="1" thickBot="1"/>
    <row r="83580" ht="18.75" customHeight="1" thickBot="1"/>
    <row r="83582" ht="18.75" customHeight="1" thickBot="1"/>
    <row r="83584" ht="18.75" customHeight="1" thickBot="1"/>
    <row r="83586" ht="18.75" customHeight="1" thickBot="1"/>
    <row r="83588" ht="18.75" customHeight="1" thickBot="1"/>
    <row r="83590" ht="18.75" customHeight="1" thickBot="1"/>
    <row r="83592" ht="18.75" customHeight="1" thickBot="1"/>
    <row r="83594" ht="18.75" customHeight="1" thickBot="1"/>
    <row r="83596" ht="18.75" customHeight="1" thickBot="1"/>
    <row r="83598" ht="18.75" customHeight="1" thickBot="1"/>
    <row r="83600" ht="18.75" customHeight="1" thickBot="1"/>
    <row r="83602" ht="18.75" customHeight="1" thickBot="1"/>
    <row r="83604" ht="18.75" customHeight="1" thickBot="1"/>
    <row r="83606" ht="18.75" customHeight="1" thickBot="1"/>
    <row r="83608" ht="18.75" customHeight="1" thickBot="1"/>
    <row r="83610" ht="18.75" customHeight="1" thickBot="1"/>
    <row r="83612" ht="18.75" customHeight="1" thickBot="1"/>
    <row r="83614" ht="18.75" customHeight="1" thickBot="1"/>
    <row r="83616" ht="18.75" customHeight="1" thickBot="1"/>
    <row r="83618" ht="18.75" customHeight="1" thickBot="1"/>
    <row r="83620" ht="18.75" customHeight="1" thickBot="1"/>
    <row r="83622" ht="18.75" customHeight="1" thickBot="1"/>
    <row r="83624" ht="18.75" customHeight="1" thickBot="1"/>
    <row r="83626" ht="18.75" customHeight="1" thickBot="1"/>
    <row r="83628" ht="18.75" customHeight="1" thickBot="1"/>
    <row r="83630" ht="18.75" customHeight="1" thickBot="1"/>
    <row r="83632" ht="18.75" customHeight="1" thickBot="1"/>
    <row r="83634" ht="18.75" customHeight="1" thickBot="1"/>
    <row r="83636" ht="18.75" customHeight="1" thickBot="1"/>
    <row r="83638" ht="18.75" customHeight="1" thickBot="1"/>
    <row r="83640" ht="18.75" customHeight="1" thickBot="1"/>
    <row r="83642" ht="18.75" customHeight="1" thickBot="1"/>
    <row r="83644" ht="18.75" customHeight="1" thickBot="1"/>
    <row r="83646" ht="18.75" customHeight="1" thickBot="1"/>
    <row r="83648" ht="18.75" customHeight="1" thickBot="1"/>
    <row r="83650" ht="18.75" customHeight="1" thickBot="1"/>
    <row r="83652" ht="18.75" customHeight="1" thickBot="1"/>
    <row r="83654" ht="18.75" customHeight="1" thickBot="1"/>
    <row r="83656" ht="18.75" customHeight="1" thickBot="1"/>
    <row r="83658" ht="18.75" customHeight="1" thickBot="1"/>
    <row r="83660" ht="18.75" customHeight="1" thickBot="1"/>
    <row r="83662" ht="18.75" customHeight="1" thickBot="1"/>
    <row r="83664" ht="18.75" customHeight="1" thickBot="1"/>
    <row r="83666" ht="18.75" customHeight="1" thickBot="1"/>
    <row r="83668" ht="18.75" customHeight="1" thickBot="1"/>
    <row r="83670" ht="18.75" customHeight="1" thickBot="1"/>
    <row r="83672" ht="18.75" customHeight="1" thickBot="1"/>
    <row r="83674" ht="18.75" customHeight="1" thickBot="1"/>
    <row r="83676" ht="18.75" customHeight="1" thickBot="1"/>
    <row r="83678" ht="18.75" customHeight="1" thickBot="1"/>
    <row r="83680" ht="18.75" customHeight="1" thickBot="1"/>
    <row r="83682" ht="18.75" customHeight="1" thickBot="1"/>
    <row r="83684" ht="18.75" customHeight="1" thickBot="1"/>
    <row r="83686" ht="18.75" customHeight="1" thickBot="1"/>
    <row r="83688" ht="18.75" customHeight="1" thickBot="1"/>
    <row r="83690" ht="18.75" customHeight="1" thickBot="1"/>
    <row r="83692" ht="18.75" customHeight="1" thickBot="1"/>
    <row r="83694" ht="18.75" customHeight="1" thickBot="1"/>
    <row r="83696" ht="18.75" customHeight="1" thickBot="1"/>
    <row r="83698" ht="18.75" customHeight="1" thickBot="1"/>
    <row r="83700" ht="18.75" customHeight="1" thickBot="1"/>
    <row r="83702" ht="18.75" customHeight="1" thickBot="1"/>
    <row r="83704" ht="18.75" customHeight="1" thickBot="1"/>
    <row r="83706" ht="18.75" customHeight="1" thickBot="1"/>
    <row r="83708" ht="18.75" customHeight="1" thickBot="1"/>
    <row r="83710" ht="18.75" customHeight="1" thickBot="1"/>
    <row r="83712" ht="18.75" customHeight="1" thickBot="1"/>
    <row r="83714" ht="18.75" customHeight="1" thickBot="1"/>
    <row r="83716" ht="18.75" customHeight="1" thickBot="1"/>
    <row r="83718" ht="18.75" customHeight="1" thickBot="1"/>
    <row r="83720" ht="18.75" customHeight="1" thickBot="1"/>
    <row r="83722" ht="18.75" customHeight="1" thickBot="1"/>
    <row r="83724" ht="18.75" customHeight="1" thickBot="1"/>
    <row r="83726" ht="18.75" customHeight="1" thickBot="1"/>
    <row r="83728" ht="18.75" customHeight="1" thickBot="1"/>
    <row r="83730" ht="18.75" customHeight="1" thickBot="1"/>
    <row r="83732" ht="18.75" customHeight="1" thickBot="1"/>
    <row r="83734" ht="18.75" customHeight="1" thickBot="1"/>
    <row r="83736" ht="18.75" customHeight="1" thickBot="1"/>
    <row r="83738" ht="18.75" customHeight="1" thickBot="1"/>
    <row r="83740" ht="18.75" customHeight="1" thickBot="1"/>
    <row r="83742" ht="18.75" customHeight="1" thickBot="1"/>
    <row r="83744" ht="18.75" customHeight="1" thickBot="1"/>
    <row r="83746" ht="18.75" customHeight="1" thickBot="1"/>
    <row r="83748" ht="18.75" customHeight="1" thickBot="1"/>
    <row r="83750" ht="18.75" customHeight="1" thickBot="1"/>
    <row r="83752" ht="18.75" customHeight="1" thickBot="1"/>
    <row r="83754" ht="18.75" customHeight="1" thickBot="1"/>
    <row r="83756" ht="18.75" customHeight="1" thickBot="1"/>
    <row r="83758" ht="18.75" customHeight="1" thickBot="1"/>
    <row r="83760" ht="18.75" customHeight="1" thickBot="1"/>
    <row r="83762" ht="18.75" customHeight="1" thickBot="1"/>
    <row r="83764" ht="18.75" customHeight="1" thickBot="1"/>
    <row r="83766" ht="18.75" customHeight="1" thickBot="1"/>
    <row r="83768" ht="18.75" customHeight="1" thickBot="1"/>
    <row r="83770" ht="18.75" customHeight="1" thickBot="1"/>
    <row r="83772" ht="18.75" customHeight="1" thickBot="1"/>
    <row r="83774" ht="18.75" customHeight="1" thickBot="1"/>
    <row r="83776" ht="18.75" customHeight="1" thickBot="1"/>
    <row r="83778" ht="18.75" customHeight="1" thickBot="1"/>
    <row r="83780" ht="18.75" customHeight="1" thickBot="1"/>
    <row r="83782" ht="18.75" customHeight="1" thickBot="1"/>
    <row r="83784" ht="18.75" customHeight="1" thickBot="1"/>
    <row r="83786" ht="18.75" customHeight="1" thickBot="1"/>
    <row r="83788" ht="18.75" customHeight="1" thickBot="1"/>
    <row r="83790" ht="18.75" customHeight="1" thickBot="1"/>
    <row r="83792" ht="18.75" customHeight="1" thickBot="1"/>
    <row r="83794" ht="18.75" customHeight="1" thickBot="1"/>
    <row r="83796" ht="18.75" customHeight="1" thickBot="1"/>
    <row r="83798" ht="18.75" customHeight="1" thickBot="1"/>
    <row r="83800" ht="18.75" customHeight="1" thickBot="1"/>
    <row r="83802" ht="18.75" customHeight="1" thickBot="1"/>
    <row r="83804" ht="18.75" customHeight="1" thickBot="1"/>
    <row r="83806" ht="18.75" customHeight="1" thickBot="1"/>
    <row r="83808" ht="18.75" customHeight="1" thickBot="1"/>
    <row r="83810" ht="18.75" customHeight="1" thickBot="1"/>
    <row r="83812" ht="18.75" customHeight="1" thickBot="1"/>
    <row r="83814" ht="18.75" customHeight="1" thickBot="1"/>
    <row r="83816" ht="18.75" customHeight="1" thickBot="1"/>
    <row r="83818" ht="18.75" customHeight="1" thickBot="1"/>
    <row r="83820" ht="18.75" customHeight="1" thickBot="1"/>
    <row r="83822" ht="18.75" customHeight="1" thickBot="1"/>
    <row r="83824" ht="18.75" customHeight="1" thickBot="1"/>
    <row r="83826" ht="18.75" customHeight="1" thickBot="1"/>
    <row r="83828" ht="18.75" customHeight="1" thickBot="1"/>
    <row r="83830" ht="18.75" customHeight="1" thickBot="1"/>
    <row r="83832" ht="18.75" customHeight="1" thickBot="1"/>
    <row r="83834" ht="18.75" customHeight="1" thickBot="1"/>
    <row r="83836" ht="18.75" customHeight="1" thickBot="1"/>
    <row r="83838" ht="18.75" customHeight="1" thickBot="1"/>
    <row r="83840" ht="18.75" customHeight="1" thickBot="1"/>
    <row r="83842" ht="18.75" customHeight="1" thickBot="1"/>
    <row r="83844" ht="18.75" customHeight="1" thickBot="1"/>
    <row r="83846" ht="18.75" customHeight="1" thickBot="1"/>
    <row r="83848" ht="18.75" customHeight="1" thickBot="1"/>
    <row r="83850" ht="18.75" customHeight="1" thickBot="1"/>
    <row r="83852" ht="18.75" customHeight="1" thickBot="1"/>
    <row r="83854" ht="18.75" customHeight="1" thickBot="1"/>
    <row r="83856" ht="18.75" customHeight="1" thickBot="1"/>
    <row r="83858" ht="18.75" customHeight="1" thickBot="1"/>
    <row r="83860" ht="18.75" customHeight="1" thickBot="1"/>
    <row r="83862" ht="18.75" customHeight="1" thickBot="1"/>
    <row r="83864" ht="18.75" customHeight="1" thickBot="1"/>
    <row r="83866" ht="18.75" customHeight="1" thickBot="1"/>
    <row r="83868" ht="18.75" customHeight="1" thickBot="1"/>
    <row r="83870" ht="18.75" customHeight="1" thickBot="1"/>
    <row r="83872" ht="18.75" customHeight="1" thickBot="1"/>
    <row r="83874" ht="18.75" customHeight="1" thickBot="1"/>
    <row r="83876" ht="18.75" customHeight="1" thickBot="1"/>
    <row r="83878" ht="18.75" customHeight="1" thickBot="1"/>
    <row r="83880" ht="18.75" customHeight="1" thickBot="1"/>
    <row r="83882" ht="18.75" customHeight="1" thickBot="1"/>
    <row r="83884" ht="18.75" customHeight="1" thickBot="1"/>
    <row r="83886" ht="18.75" customHeight="1" thickBot="1"/>
    <row r="83888" ht="18.75" customHeight="1" thickBot="1"/>
    <row r="83890" ht="18.75" customHeight="1" thickBot="1"/>
    <row r="83892" ht="18.75" customHeight="1" thickBot="1"/>
    <row r="83894" ht="18.75" customHeight="1" thickBot="1"/>
    <row r="83896" ht="18.75" customHeight="1" thickBot="1"/>
    <row r="83898" ht="18.75" customHeight="1" thickBot="1"/>
    <row r="83900" ht="18.75" customHeight="1" thickBot="1"/>
    <row r="83902" ht="18.75" customHeight="1" thickBot="1"/>
    <row r="83904" ht="18.75" customHeight="1" thickBot="1"/>
    <row r="83906" ht="18.75" customHeight="1" thickBot="1"/>
    <row r="83908" ht="18.75" customHeight="1" thickBot="1"/>
    <row r="83910" ht="18.75" customHeight="1" thickBot="1"/>
    <row r="83912" ht="18.75" customHeight="1" thickBot="1"/>
    <row r="83914" ht="18.75" customHeight="1" thickBot="1"/>
    <row r="83916" ht="18.75" customHeight="1" thickBot="1"/>
    <row r="83918" ht="18.75" customHeight="1" thickBot="1"/>
    <row r="83920" ht="18.75" customHeight="1" thickBot="1"/>
    <row r="83922" ht="18.75" customHeight="1" thickBot="1"/>
    <row r="83924" ht="18.75" customHeight="1" thickBot="1"/>
    <row r="83926" ht="18.75" customHeight="1" thickBot="1"/>
    <row r="83928" ht="18.75" customHeight="1" thickBot="1"/>
    <row r="83930" ht="18.75" customHeight="1" thickBot="1"/>
    <row r="83932" ht="18.75" customHeight="1" thickBot="1"/>
    <row r="83934" ht="18.75" customHeight="1" thickBot="1"/>
    <row r="83936" ht="18.75" customHeight="1" thickBot="1"/>
    <row r="83938" ht="18.75" customHeight="1" thickBot="1"/>
    <row r="83940" ht="18.75" customHeight="1" thickBot="1"/>
    <row r="83942" ht="18.75" customHeight="1" thickBot="1"/>
    <row r="83944" ht="18.75" customHeight="1" thickBot="1"/>
    <row r="83946" ht="18.75" customHeight="1" thickBot="1"/>
    <row r="83948" ht="18.75" customHeight="1" thickBot="1"/>
    <row r="83950" ht="18.75" customHeight="1" thickBot="1"/>
    <row r="83952" ht="18.75" customHeight="1" thickBot="1"/>
    <row r="83954" ht="18.75" customHeight="1" thickBot="1"/>
    <row r="83956" ht="18.75" customHeight="1" thickBot="1"/>
    <row r="83958" ht="18.75" customHeight="1" thickBot="1"/>
    <row r="83960" ht="18.75" customHeight="1" thickBot="1"/>
    <row r="83962" ht="18.75" customHeight="1" thickBot="1"/>
    <row r="83964" ht="18.75" customHeight="1" thickBot="1"/>
    <row r="83966" ht="18.75" customHeight="1" thickBot="1"/>
    <row r="83968" ht="18.75" customHeight="1" thickBot="1"/>
    <row r="83970" ht="18.75" customHeight="1" thickBot="1"/>
    <row r="83972" ht="18.75" customHeight="1" thickBot="1"/>
    <row r="83974" ht="18.75" customHeight="1" thickBot="1"/>
    <row r="83976" ht="18.75" customHeight="1" thickBot="1"/>
    <row r="83978" ht="18.75" customHeight="1" thickBot="1"/>
    <row r="83980" ht="18.75" customHeight="1" thickBot="1"/>
    <row r="83982" ht="18.75" customHeight="1" thickBot="1"/>
    <row r="83984" ht="18.75" customHeight="1" thickBot="1"/>
    <row r="83986" ht="18.75" customHeight="1" thickBot="1"/>
    <row r="83988" ht="18.75" customHeight="1" thickBot="1"/>
    <row r="83990" ht="18.75" customHeight="1" thickBot="1"/>
    <row r="83992" ht="18.75" customHeight="1" thickBot="1"/>
    <row r="83994" ht="18.75" customHeight="1" thickBot="1"/>
    <row r="83996" ht="18.75" customHeight="1" thickBot="1"/>
    <row r="83998" ht="18.75" customHeight="1" thickBot="1"/>
    <row r="84000" ht="18.75" customHeight="1" thickBot="1"/>
    <row r="84002" ht="18.75" customHeight="1" thickBot="1"/>
    <row r="84004" ht="18.75" customHeight="1" thickBot="1"/>
    <row r="84006" ht="18.75" customHeight="1" thickBot="1"/>
    <row r="84008" ht="18.75" customHeight="1" thickBot="1"/>
    <row r="84010" ht="18.75" customHeight="1" thickBot="1"/>
    <row r="84012" ht="18.75" customHeight="1" thickBot="1"/>
    <row r="84014" ht="18.75" customHeight="1" thickBot="1"/>
    <row r="84016" ht="18.75" customHeight="1" thickBot="1"/>
    <row r="84018" ht="18.75" customHeight="1" thickBot="1"/>
    <row r="84020" ht="18.75" customHeight="1" thickBot="1"/>
    <row r="84022" ht="18.75" customHeight="1" thickBot="1"/>
    <row r="84024" ht="18.75" customHeight="1" thickBot="1"/>
    <row r="84026" ht="18.75" customHeight="1" thickBot="1"/>
    <row r="84028" ht="18.75" customHeight="1" thickBot="1"/>
    <row r="84030" ht="18.75" customHeight="1" thickBot="1"/>
    <row r="84032" ht="18.75" customHeight="1" thickBot="1"/>
    <row r="84034" ht="18.75" customHeight="1" thickBot="1"/>
    <row r="84036" ht="18.75" customHeight="1" thickBot="1"/>
    <row r="84038" ht="18.75" customHeight="1" thickBot="1"/>
    <row r="84040" ht="18.75" customHeight="1" thickBot="1"/>
    <row r="84042" ht="18.75" customHeight="1" thickBot="1"/>
    <row r="84044" ht="18.75" customHeight="1" thickBot="1"/>
    <row r="84046" ht="18.75" customHeight="1" thickBot="1"/>
    <row r="84048" ht="18.75" customHeight="1" thickBot="1"/>
    <row r="84050" ht="18.75" customHeight="1" thickBot="1"/>
    <row r="84052" ht="18.75" customHeight="1" thickBot="1"/>
    <row r="84054" ht="18.75" customHeight="1" thickBot="1"/>
    <row r="84056" ht="18.75" customHeight="1" thickBot="1"/>
    <row r="84058" ht="18.75" customHeight="1" thickBot="1"/>
    <row r="84060" ht="18.75" customHeight="1" thickBot="1"/>
    <row r="84062" ht="18.75" customHeight="1" thickBot="1"/>
    <row r="84064" ht="18.75" customHeight="1" thickBot="1"/>
    <row r="84066" ht="18.75" customHeight="1" thickBot="1"/>
    <row r="84068" ht="18.75" customHeight="1" thickBot="1"/>
    <row r="84070" ht="18.75" customHeight="1" thickBot="1"/>
    <row r="84072" ht="18.75" customHeight="1" thickBot="1"/>
    <row r="84074" ht="18.75" customHeight="1" thickBot="1"/>
    <row r="84076" ht="18.75" customHeight="1" thickBot="1"/>
    <row r="84078" ht="18.75" customHeight="1" thickBot="1"/>
    <row r="84080" ht="18.75" customHeight="1" thickBot="1"/>
    <row r="84082" ht="18.75" customHeight="1" thickBot="1"/>
    <row r="84084" ht="18.75" customHeight="1" thickBot="1"/>
    <row r="84086" ht="18.75" customHeight="1" thickBot="1"/>
    <row r="84088" ht="18.75" customHeight="1" thickBot="1"/>
    <row r="84090" ht="18.75" customHeight="1" thickBot="1"/>
    <row r="84092" ht="18.75" customHeight="1" thickBot="1"/>
    <row r="84094" ht="18.75" customHeight="1" thickBot="1"/>
    <row r="84096" ht="18.75" customHeight="1" thickBot="1"/>
    <row r="84098" ht="18.75" customHeight="1" thickBot="1"/>
    <row r="84100" ht="18.75" customHeight="1" thickBot="1"/>
    <row r="84102" ht="18.75" customHeight="1" thickBot="1"/>
    <row r="84104" ht="18.75" customHeight="1" thickBot="1"/>
    <row r="84106" ht="18.75" customHeight="1" thickBot="1"/>
    <row r="84108" ht="18.75" customHeight="1" thickBot="1"/>
    <row r="84110" ht="18.75" customHeight="1" thickBot="1"/>
    <row r="84112" ht="18.75" customHeight="1" thickBot="1"/>
    <row r="84114" ht="18.75" customHeight="1" thickBot="1"/>
    <row r="84116" ht="18.75" customHeight="1" thickBot="1"/>
    <row r="84118" ht="18.75" customHeight="1" thickBot="1"/>
    <row r="84120" ht="18.75" customHeight="1" thickBot="1"/>
    <row r="84122" ht="18.75" customHeight="1" thickBot="1"/>
    <row r="84124" ht="18.75" customHeight="1" thickBot="1"/>
    <row r="84126" ht="18.75" customHeight="1" thickBot="1"/>
    <row r="84128" ht="18.75" customHeight="1" thickBot="1"/>
    <row r="84130" ht="18.75" customHeight="1" thickBot="1"/>
    <row r="84132" ht="18.75" customHeight="1" thickBot="1"/>
    <row r="84134" ht="18.75" customHeight="1" thickBot="1"/>
    <row r="84136" ht="18.75" customHeight="1" thickBot="1"/>
    <row r="84138" ht="18.75" customHeight="1" thickBot="1"/>
    <row r="84140" ht="18.75" customHeight="1" thickBot="1"/>
    <row r="84142" ht="18.75" customHeight="1" thickBot="1"/>
    <row r="84144" ht="18.75" customHeight="1" thickBot="1"/>
    <row r="84146" ht="18.75" customHeight="1" thickBot="1"/>
    <row r="84148" ht="18.75" customHeight="1" thickBot="1"/>
    <row r="84150" ht="18.75" customHeight="1" thickBot="1"/>
    <row r="84152" ht="18.75" customHeight="1" thickBot="1"/>
    <row r="84154" ht="18.75" customHeight="1" thickBot="1"/>
    <row r="84156" ht="18.75" customHeight="1" thickBot="1"/>
    <row r="84158" ht="18.75" customHeight="1" thickBot="1"/>
    <row r="84160" ht="18.75" customHeight="1" thickBot="1"/>
    <row r="84162" ht="18.75" customHeight="1" thickBot="1"/>
    <row r="84164" ht="18.75" customHeight="1" thickBot="1"/>
    <row r="84166" ht="18.75" customHeight="1" thickBot="1"/>
    <row r="84168" ht="18.75" customHeight="1" thickBot="1"/>
    <row r="84170" ht="18.75" customHeight="1" thickBot="1"/>
    <row r="84172" ht="18.75" customHeight="1" thickBot="1"/>
    <row r="84174" ht="18.75" customHeight="1" thickBot="1"/>
    <row r="84176" ht="18.75" customHeight="1" thickBot="1"/>
    <row r="84178" ht="18.75" customHeight="1" thickBot="1"/>
    <row r="84180" ht="18.75" customHeight="1" thickBot="1"/>
    <row r="84182" ht="18.75" customHeight="1" thickBot="1"/>
    <row r="84184" ht="18.75" customHeight="1" thickBot="1"/>
    <row r="84186" ht="18.75" customHeight="1" thickBot="1"/>
    <row r="84188" ht="18.75" customHeight="1" thickBot="1"/>
    <row r="84190" ht="18.75" customHeight="1" thickBot="1"/>
    <row r="84192" ht="18.75" customHeight="1" thickBot="1"/>
    <row r="84194" ht="18.75" customHeight="1" thickBot="1"/>
    <row r="84196" ht="18.75" customHeight="1" thickBot="1"/>
    <row r="84198" ht="18.75" customHeight="1" thickBot="1"/>
    <row r="84200" ht="18.75" customHeight="1" thickBot="1"/>
    <row r="84202" ht="18.75" customHeight="1" thickBot="1"/>
    <row r="84204" ht="18.75" customHeight="1" thickBot="1"/>
    <row r="84206" ht="18.75" customHeight="1" thickBot="1"/>
    <row r="84208" ht="18.75" customHeight="1" thickBot="1"/>
    <row r="84210" ht="18.75" customHeight="1" thickBot="1"/>
    <row r="84212" ht="18.75" customHeight="1" thickBot="1"/>
    <row r="84214" ht="18.75" customHeight="1" thickBot="1"/>
    <row r="84216" ht="18.75" customHeight="1" thickBot="1"/>
    <row r="84218" ht="18.75" customHeight="1" thickBot="1"/>
    <row r="84220" ht="18.75" customHeight="1" thickBot="1"/>
    <row r="84222" ht="18.75" customHeight="1" thickBot="1"/>
    <row r="84224" ht="18.75" customHeight="1" thickBot="1"/>
    <row r="84226" ht="18.75" customHeight="1" thickBot="1"/>
    <row r="84228" ht="18.75" customHeight="1" thickBot="1"/>
    <row r="84230" ht="18.75" customHeight="1" thickBot="1"/>
    <row r="84232" ht="18.75" customHeight="1" thickBot="1"/>
    <row r="84234" ht="18.75" customHeight="1" thickBot="1"/>
    <row r="84236" ht="18.75" customHeight="1" thickBot="1"/>
    <row r="84238" ht="18.75" customHeight="1" thickBot="1"/>
    <row r="84240" ht="18.75" customHeight="1" thickBot="1"/>
    <row r="84242" ht="18.75" customHeight="1" thickBot="1"/>
    <row r="84244" ht="18.75" customHeight="1" thickBot="1"/>
    <row r="84246" ht="18.75" customHeight="1" thickBot="1"/>
    <row r="84248" ht="18.75" customHeight="1" thickBot="1"/>
    <row r="84250" ht="18.75" customHeight="1" thickBot="1"/>
    <row r="84252" ht="18.75" customHeight="1" thickBot="1"/>
    <row r="84254" ht="18.75" customHeight="1" thickBot="1"/>
    <row r="84256" ht="18.75" customHeight="1" thickBot="1"/>
    <row r="84258" ht="18.75" customHeight="1" thickBot="1"/>
    <row r="84260" ht="18.75" customHeight="1" thickBot="1"/>
    <row r="84262" ht="18.75" customHeight="1" thickBot="1"/>
    <row r="84264" ht="18.75" customHeight="1" thickBot="1"/>
    <row r="84266" ht="18.75" customHeight="1" thickBot="1"/>
    <row r="84268" ht="18.75" customHeight="1" thickBot="1"/>
    <row r="84270" ht="18.75" customHeight="1" thickBot="1"/>
    <row r="84272" ht="18.75" customHeight="1" thickBot="1"/>
    <row r="84274" ht="18.75" customHeight="1" thickBot="1"/>
    <row r="84276" ht="18.75" customHeight="1" thickBot="1"/>
    <row r="84278" ht="18.75" customHeight="1" thickBot="1"/>
    <row r="84280" ht="18.75" customHeight="1" thickBot="1"/>
    <row r="84282" ht="18.75" customHeight="1" thickBot="1"/>
    <row r="84284" ht="18.75" customHeight="1" thickBot="1"/>
    <row r="84286" ht="18.75" customHeight="1" thickBot="1"/>
    <row r="84288" ht="18.75" customHeight="1" thickBot="1"/>
    <row r="84290" ht="18.75" customHeight="1" thickBot="1"/>
    <row r="84292" ht="18.75" customHeight="1" thickBot="1"/>
    <row r="84294" ht="18.75" customHeight="1" thickBot="1"/>
    <row r="84296" ht="18.75" customHeight="1" thickBot="1"/>
    <row r="84298" ht="18.75" customHeight="1" thickBot="1"/>
    <row r="84300" ht="18.75" customHeight="1" thickBot="1"/>
    <row r="84302" ht="18.75" customHeight="1" thickBot="1"/>
    <row r="84304" ht="18.75" customHeight="1" thickBot="1"/>
    <row r="84306" ht="18.75" customHeight="1" thickBot="1"/>
    <row r="84308" ht="18.75" customHeight="1" thickBot="1"/>
    <row r="84310" ht="18.75" customHeight="1" thickBot="1"/>
    <row r="84312" ht="18.75" customHeight="1" thickBot="1"/>
    <row r="84314" ht="18.75" customHeight="1" thickBot="1"/>
    <row r="84316" ht="18.75" customHeight="1" thickBot="1"/>
    <row r="84318" ht="18.75" customHeight="1" thickBot="1"/>
    <row r="84320" ht="18.75" customHeight="1" thickBot="1"/>
    <row r="84322" ht="18.75" customHeight="1" thickBot="1"/>
    <row r="84324" ht="18.75" customHeight="1" thickBot="1"/>
    <row r="84326" ht="18.75" customHeight="1" thickBot="1"/>
    <row r="84328" ht="18.75" customHeight="1" thickBot="1"/>
    <row r="84330" ht="18.75" customHeight="1" thickBot="1"/>
    <row r="84332" ht="18.75" customHeight="1" thickBot="1"/>
    <row r="84334" ht="18.75" customHeight="1" thickBot="1"/>
    <row r="84336" ht="18.75" customHeight="1" thickBot="1"/>
    <row r="84338" ht="18.75" customHeight="1" thickBot="1"/>
    <row r="84340" ht="18.75" customHeight="1" thickBot="1"/>
    <row r="84342" ht="18.75" customHeight="1" thickBot="1"/>
    <row r="84344" ht="18.75" customHeight="1" thickBot="1"/>
    <row r="84346" ht="18.75" customHeight="1" thickBot="1"/>
    <row r="84348" ht="18.75" customHeight="1" thickBot="1"/>
    <row r="84350" ht="18.75" customHeight="1" thickBot="1"/>
    <row r="84352" ht="18.75" customHeight="1" thickBot="1"/>
    <row r="84354" ht="18.75" customHeight="1" thickBot="1"/>
    <row r="84356" ht="18.75" customHeight="1" thickBot="1"/>
    <row r="84358" ht="18.75" customHeight="1" thickBot="1"/>
    <row r="84360" ht="18.75" customHeight="1" thickBot="1"/>
    <row r="84362" ht="18.75" customHeight="1" thickBot="1"/>
    <row r="84364" ht="18.75" customHeight="1" thickBot="1"/>
    <row r="84366" ht="18.75" customHeight="1" thickBot="1"/>
    <row r="84368" ht="18.75" customHeight="1" thickBot="1"/>
    <row r="84370" ht="18.75" customHeight="1" thickBot="1"/>
    <row r="84372" ht="18.75" customHeight="1" thickBot="1"/>
    <row r="84374" ht="18.75" customHeight="1" thickBot="1"/>
    <row r="84376" ht="18.75" customHeight="1" thickBot="1"/>
    <row r="84378" ht="18.75" customHeight="1" thickBot="1"/>
    <row r="84380" ht="18.75" customHeight="1" thickBot="1"/>
    <row r="84382" ht="18.75" customHeight="1" thickBot="1"/>
    <row r="84384" ht="18.75" customHeight="1" thickBot="1"/>
    <row r="84386" ht="18.75" customHeight="1" thickBot="1"/>
    <row r="84388" ht="18.75" customHeight="1" thickBot="1"/>
    <row r="84390" ht="18.75" customHeight="1" thickBot="1"/>
    <row r="84392" ht="18.75" customHeight="1" thickBot="1"/>
    <row r="84394" ht="18.75" customHeight="1" thickBot="1"/>
    <row r="84396" ht="18.75" customHeight="1" thickBot="1"/>
    <row r="84398" ht="18.75" customHeight="1" thickBot="1"/>
    <row r="84400" ht="18.75" customHeight="1" thickBot="1"/>
    <row r="84402" ht="18.75" customHeight="1" thickBot="1"/>
    <row r="84404" ht="18.75" customHeight="1" thickBot="1"/>
    <row r="84406" ht="18.75" customHeight="1" thickBot="1"/>
    <row r="84408" ht="18.75" customHeight="1" thickBot="1"/>
    <row r="84410" ht="18.75" customHeight="1" thickBot="1"/>
    <row r="84412" ht="18.75" customHeight="1" thickBot="1"/>
    <row r="84414" ht="18.75" customHeight="1" thickBot="1"/>
    <row r="84416" ht="18.75" customHeight="1" thickBot="1"/>
    <row r="84418" ht="18.75" customHeight="1" thickBot="1"/>
    <row r="84420" ht="18.75" customHeight="1" thickBot="1"/>
    <row r="84422" ht="18.75" customHeight="1" thickBot="1"/>
    <row r="84424" ht="18.75" customHeight="1" thickBot="1"/>
    <row r="84426" ht="18.75" customHeight="1" thickBot="1"/>
    <row r="84428" ht="18.75" customHeight="1" thickBot="1"/>
    <row r="84430" ht="18.75" customHeight="1" thickBot="1"/>
    <row r="84432" ht="18.75" customHeight="1" thickBot="1"/>
    <row r="84434" ht="18.75" customHeight="1" thickBot="1"/>
    <row r="84436" ht="18.75" customHeight="1" thickBot="1"/>
    <row r="84438" ht="18.75" customHeight="1" thickBot="1"/>
    <row r="84440" ht="18.75" customHeight="1" thickBot="1"/>
    <row r="84442" ht="18.75" customHeight="1" thickBot="1"/>
    <row r="84444" ht="18.75" customHeight="1" thickBot="1"/>
    <row r="84446" ht="18.75" customHeight="1" thickBot="1"/>
    <row r="84448" ht="18.75" customHeight="1" thickBot="1"/>
    <row r="84450" ht="18.75" customHeight="1" thickBot="1"/>
    <row r="84452" ht="18.75" customHeight="1" thickBot="1"/>
    <row r="84454" ht="18.75" customHeight="1" thickBot="1"/>
    <row r="84456" ht="18.75" customHeight="1" thickBot="1"/>
    <row r="84458" ht="18.75" customHeight="1" thickBot="1"/>
    <row r="84460" ht="18.75" customHeight="1" thickBot="1"/>
    <row r="84462" ht="18.75" customHeight="1" thickBot="1"/>
    <row r="84464" ht="18.75" customHeight="1" thickBot="1"/>
    <row r="84466" ht="18.75" customHeight="1" thickBot="1"/>
    <row r="84468" ht="18.75" customHeight="1" thickBot="1"/>
    <row r="84470" ht="18.75" customHeight="1" thickBot="1"/>
    <row r="84472" ht="18.75" customHeight="1" thickBot="1"/>
    <row r="84474" ht="18.75" customHeight="1" thickBot="1"/>
    <row r="84476" ht="18.75" customHeight="1" thickBot="1"/>
    <row r="84478" ht="18.75" customHeight="1" thickBot="1"/>
    <row r="84480" ht="18.75" customHeight="1" thickBot="1"/>
    <row r="84482" ht="18.75" customHeight="1" thickBot="1"/>
    <row r="84484" ht="18.75" customHeight="1" thickBot="1"/>
    <row r="84486" ht="18.75" customHeight="1" thickBot="1"/>
    <row r="84488" ht="18.75" customHeight="1" thickBot="1"/>
    <row r="84490" ht="18.75" customHeight="1" thickBot="1"/>
    <row r="84492" ht="18.75" customHeight="1" thickBot="1"/>
    <row r="84494" ht="18.75" customHeight="1" thickBot="1"/>
    <row r="84496" ht="18.75" customHeight="1" thickBot="1"/>
    <row r="84498" ht="18.75" customHeight="1" thickBot="1"/>
    <row r="84500" ht="18.75" customHeight="1" thickBot="1"/>
    <row r="84502" ht="18.75" customHeight="1" thickBot="1"/>
    <row r="84504" ht="18.75" customHeight="1" thickBot="1"/>
    <row r="84506" ht="18.75" customHeight="1" thickBot="1"/>
    <row r="84508" ht="18.75" customHeight="1" thickBot="1"/>
    <row r="84510" ht="18.75" customHeight="1" thickBot="1"/>
    <row r="84512" ht="18.75" customHeight="1" thickBot="1"/>
    <row r="84514" ht="18.75" customHeight="1" thickBot="1"/>
    <row r="84516" ht="18.75" customHeight="1" thickBot="1"/>
    <row r="84518" ht="18.75" customHeight="1" thickBot="1"/>
    <row r="84520" ht="18.75" customHeight="1" thickBot="1"/>
    <row r="84522" ht="18.75" customHeight="1" thickBot="1"/>
    <row r="84524" ht="18.75" customHeight="1" thickBot="1"/>
    <row r="84526" ht="18.75" customHeight="1" thickBot="1"/>
    <row r="84528" ht="18.75" customHeight="1" thickBot="1"/>
    <row r="84530" ht="18.75" customHeight="1" thickBot="1"/>
    <row r="84532" ht="18.75" customHeight="1" thickBot="1"/>
    <row r="84534" ht="18.75" customHeight="1" thickBot="1"/>
    <row r="84536" ht="18.75" customHeight="1" thickBot="1"/>
    <row r="84538" ht="18.75" customHeight="1" thickBot="1"/>
    <row r="84540" ht="18.75" customHeight="1" thickBot="1"/>
    <row r="84542" ht="18.75" customHeight="1" thickBot="1"/>
    <row r="84544" ht="18.75" customHeight="1" thickBot="1"/>
    <row r="84546" ht="18.75" customHeight="1" thickBot="1"/>
    <row r="84548" ht="18.75" customHeight="1" thickBot="1"/>
    <row r="84550" ht="18.75" customHeight="1" thickBot="1"/>
    <row r="84552" ht="18.75" customHeight="1" thickBot="1"/>
    <row r="84554" ht="18.75" customHeight="1" thickBot="1"/>
    <row r="84556" ht="18.75" customHeight="1" thickBot="1"/>
    <row r="84558" ht="18.75" customHeight="1" thickBot="1"/>
    <row r="84560" ht="18.75" customHeight="1" thickBot="1"/>
    <row r="84562" ht="18.75" customHeight="1" thickBot="1"/>
    <row r="84564" ht="18.75" customHeight="1" thickBot="1"/>
    <row r="84566" ht="18.75" customHeight="1" thickBot="1"/>
    <row r="84568" ht="18.75" customHeight="1" thickBot="1"/>
    <row r="84570" ht="18.75" customHeight="1" thickBot="1"/>
    <row r="84572" ht="18.75" customHeight="1" thickBot="1"/>
    <row r="84574" ht="18.75" customHeight="1" thickBot="1"/>
    <row r="84576" ht="18.75" customHeight="1" thickBot="1"/>
    <row r="84578" ht="18.75" customHeight="1" thickBot="1"/>
    <row r="84580" ht="18.75" customHeight="1" thickBot="1"/>
    <row r="84582" ht="18.75" customHeight="1" thickBot="1"/>
    <row r="84584" ht="18.75" customHeight="1" thickBot="1"/>
    <row r="84586" ht="18.75" customHeight="1" thickBot="1"/>
    <row r="84588" ht="18.75" customHeight="1" thickBot="1"/>
    <row r="84590" ht="18.75" customHeight="1" thickBot="1"/>
    <row r="84592" ht="18.75" customHeight="1" thickBot="1"/>
    <row r="84594" ht="18.75" customHeight="1" thickBot="1"/>
    <row r="84596" ht="18.75" customHeight="1" thickBot="1"/>
    <row r="84598" ht="18.75" customHeight="1" thickBot="1"/>
    <row r="84600" ht="18.75" customHeight="1" thickBot="1"/>
    <row r="84602" ht="18.75" customHeight="1" thickBot="1"/>
    <row r="84604" ht="18.75" customHeight="1" thickBot="1"/>
    <row r="84606" ht="18.75" customHeight="1" thickBot="1"/>
    <row r="84608" ht="18.75" customHeight="1" thickBot="1"/>
    <row r="84610" ht="18.75" customHeight="1" thickBot="1"/>
    <row r="84612" ht="18.75" customHeight="1" thickBot="1"/>
    <row r="84614" ht="18.75" customHeight="1" thickBot="1"/>
    <row r="84616" ht="18.75" customHeight="1" thickBot="1"/>
    <row r="84618" ht="18.75" customHeight="1" thickBot="1"/>
    <row r="84620" ht="18.75" customHeight="1" thickBot="1"/>
    <row r="84622" ht="18.75" customHeight="1" thickBot="1"/>
    <row r="84624" ht="18.75" customHeight="1" thickBot="1"/>
    <row r="84626" ht="18.75" customHeight="1" thickBot="1"/>
    <row r="84628" ht="18.75" customHeight="1" thickBot="1"/>
    <row r="84630" ht="18.75" customHeight="1" thickBot="1"/>
    <row r="84632" ht="18.75" customHeight="1" thickBot="1"/>
    <row r="84634" ht="18.75" customHeight="1" thickBot="1"/>
    <row r="84636" ht="18.75" customHeight="1" thickBot="1"/>
    <row r="84638" ht="18.75" customHeight="1" thickBot="1"/>
    <row r="84640" ht="18.75" customHeight="1" thickBot="1"/>
    <row r="84642" ht="18.75" customHeight="1" thickBot="1"/>
    <row r="84644" ht="18.75" customHeight="1" thickBot="1"/>
    <row r="84646" ht="18.75" customHeight="1" thickBot="1"/>
    <row r="84648" ht="18.75" customHeight="1" thickBot="1"/>
    <row r="84650" ht="18.75" customHeight="1" thickBot="1"/>
    <row r="84652" ht="18.75" customHeight="1" thickBot="1"/>
    <row r="84654" ht="18.75" customHeight="1" thickBot="1"/>
    <row r="84656" ht="18.75" customHeight="1" thickBot="1"/>
    <row r="84658" ht="18.75" customHeight="1" thickBot="1"/>
    <row r="84660" ht="18.75" customHeight="1" thickBot="1"/>
    <row r="84662" ht="18.75" customHeight="1" thickBot="1"/>
    <row r="84664" ht="18.75" customHeight="1" thickBot="1"/>
    <row r="84666" ht="18.75" customHeight="1" thickBot="1"/>
    <row r="84668" ht="18.75" customHeight="1" thickBot="1"/>
    <row r="84670" ht="18.75" customHeight="1" thickBot="1"/>
    <row r="84672" ht="18.75" customHeight="1" thickBot="1"/>
    <row r="84674" ht="18.75" customHeight="1" thickBot="1"/>
    <row r="84676" ht="18.75" customHeight="1" thickBot="1"/>
    <row r="84678" ht="18.75" customHeight="1" thickBot="1"/>
    <row r="84680" ht="18.75" customHeight="1" thickBot="1"/>
    <row r="84682" ht="18.75" customHeight="1" thickBot="1"/>
    <row r="84684" ht="18.75" customHeight="1" thickBot="1"/>
    <row r="84686" ht="18.75" customHeight="1" thickBot="1"/>
    <row r="84688" ht="18.75" customHeight="1" thickBot="1"/>
    <row r="84690" ht="18.75" customHeight="1" thickBot="1"/>
    <row r="84692" ht="18.75" customHeight="1" thickBot="1"/>
    <row r="84694" ht="18.75" customHeight="1" thickBot="1"/>
    <row r="84696" ht="18.75" customHeight="1" thickBot="1"/>
    <row r="84698" ht="18.75" customHeight="1" thickBot="1"/>
    <row r="84700" ht="18.75" customHeight="1" thickBot="1"/>
    <row r="84702" ht="18.75" customHeight="1" thickBot="1"/>
    <row r="84704" ht="18.75" customHeight="1" thickBot="1"/>
    <row r="84706" ht="18.75" customHeight="1" thickBot="1"/>
    <row r="84708" ht="18.75" customHeight="1" thickBot="1"/>
    <row r="84710" ht="18.75" customHeight="1" thickBot="1"/>
    <row r="84712" ht="18.75" customHeight="1" thickBot="1"/>
    <row r="84714" ht="18.75" customHeight="1" thickBot="1"/>
    <row r="84716" ht="18.75" customHeight="1" thickBot="1"/>
    <row r="84718" ht="18.75" customHeight="1" thickBot="1"/>
    <row r="84720" ht="18.75" customHeight="1" thickBot="1"/>
    <row r="84722" ht="18.75" customHeight="1" thickBot="1"/>
    <row r="84724" ht="18.75" customHeight="1" thickBot="1"/>
    <row r="84726" ht="18.75" customHeight="1" thickBot="1"/>
    <row r="84728" ht="18.75" customHeight="1" thickBot="1"/>
    <row r="84730" ht="18.75" customHeight="1" thickBot="1"/>
    <row r="84732" ht="18.75" customHeight="1" thickBot="1"/>
    <row r="84734" ht="18.75" customHeight="1" thickBot="1"/>
    <row r="84736" ht="18.75" customHeight="1" thickBot="1"/>
    <row r="84738" ht="18.75" customHeight="1" thickBot="1"/>
    <row r="84740" ht="18.75" customHeight="1" thickBot="1"/>
    <row r="84742" ht="18.75" customHeight="1" thickBot="1"/>
    <row r="84744" ht="18.75" customHeight="1" thickBot="1"/>
    <row r="84746" ht="18.75" customHeight="1" thickBot="1"/>
    <row r="84748" ht="18.75" customHeight="1" thickBot="1"/>
    <row r="84750" ht="18.75" customHeight="1" thickBot="1"/>
    <row r="84752" ht="18.75" customHeight="1" thickBot="1"/>
    <row r="84754" ht="18.75" customHeight="1" thickBot="1"/>
    <row r="84756" ht="18.75" customHeight="1" thickBot="1"/>
    <row r="84758" ht="18.75" customHeight="1" thickBot="1"/>
    <row r="84760" ht="18.75" customHeight="1" thickBot="1"/>
    <row r="84762" ht="18.75" customHeight="1" thickBot="1"/>
    <row r="84764" ht="18.75" customHeight="1" thickBot="1"/>
    <row r="84766" ht="18.75" customHeight="1" thickBot="1"/>
    <row r="84768" ht="18.75" customHeight="1" thickBot="1"/>
    <row r="84770" ht="18.75" customHeight="1" thickBot="1"/>
    <row r="84772" ht="18.75" customHeight="1" thickBot="1"/>
    <row r="84774" ht="18.75" customHeight="1" thickBot="1"/>
    <row r="84776" ht="18.75" customHeight="1" thickBot="1"/>
    <row r="84778" ht="18.75" customHeight="1" thickBot="1"/>
    <row r="84780" ht="18.75" customHeight="1" thickBot="1"/>
    <row r="84782" ht="18.75" customHeight="1" thickBot="1"/>
    <row r="84784" ht="18.75" customHeight="1" thickBot="1"/>
    <row r="84786" ht="18.75" customHeight="1" thickBot="1"/>
    <row r="84788" ht="18.75" customHeight="1" thickBot="1"/>
    <row r="84790" ht="18.75" customHeight="1" thickBot="1"/>
    <row r="84792" ht="18.75" customHeight="1" thickBot="1"/>
    <row r="84794" ht="18.75" customHeight="1" thickBot="1"/>
    <row r="84796" ht="18.75" customHeight="1" thickBot="1"/>
    <row r="84798" ht="18.75" customHeight="1" thickBot="1"/>
    <row r="84800" ht="18.75" customHeight="1" thickBot="1"/>
    <row r="84802" ht="18.75" customHeight="1" thickBot="1"/>
    <row r="84804" ht="18.75" customHeight="1" thickBot="1"/>
    <row r="84806" ht="18.75" customHeight="1" thickBot="1"/>
    <row r="84808" ht="18.75" customHeight="1" thickBot="1"/>
    <row r="84810" ht="18.75" customHeight="1" thickBot="1"/>
    <row r="84812" ht="18.75" customHeight="1" thickBot="1"/>
    <row r="84814" ht="18.75" customHeight="1" thickBot="1"/>
    <row r="84816" ht="18.75" customHeight="1" thickBot="1"/>
    <row r="84818" ht="18.75" customHeight="1" thickBot="1"/>
    <row r="84820" ht="18.75" customHeight="1" thickBot="1"/>
    <row r="84822" ht="18.75" customHeight="1" thickBot="1"/>
    <row r="84824" ht="18.75" customHeight="1" thickBot="1"/>
    <row r="84826" ht="18.75" customHeight="1" thickBot="1"/>
    <row r="84828" ht="18.75" customHeight="1" thickBot="1"/>
    <row r="84830" ht="18.75" customHeight="1" thickBot="1"/>
    <row r="84832" ht="18.75" customHeight="1" thickBot="1"/>
    <row r="84834" ht="18.75" customHeight="1" thickBot="1"/>
    <row r="84836" ht="18.75" customHeight="1" thickBot="1"/>
    <row r="84838" ht="18.75" customHeight="1" thickBot="1"/>
    <row r="84840" ht="18.75" customHeight="1" thickBot="1"/>
    <row r="84842" ht="18.75" customHeight="1" thickBot="1"/>
    <row r="84844" ht="18.75" customHeight="1" thickBot="1"/>
    <row r="84846" ht="18.75" customHeight="1" thickBot="1"/>
    <row r="84848" ht="18.75" customHeight="1" thickBot="1"/>
    <row r="84850" ht="18.75" customHeight="1" thickBot="1"/>
    <row r="84852" ht="18.75" customHeight="1" thickBot="1"/>
    <row r="84854" ht="18.75" customHeight="1" thickBot="1"/>
    <row r="84856" ht="18.75" customHeight="1" thickBot="1"/>
    <row r="84858" ht="18.75" customHeight="1" thickBot="1"/>
    <row r="84860" ht="18.75" customHeight="1" thickBot="1"/>
    <row r="84862" ht="18.75" customHeight="1" thickBot="1"/>
    <row r="84864" ht="18.75" customHeight="1" thickBot="1"/>
    <row r="84866" ht="18.75" customHeight="1" thickBot="1"/>
    <row r="84868" ht="18.75" customHeight="1" thickBot="1"/>
    <row r="84870" ht="18.75" customHeight="1" thickBot="1"/>
    <row r="84872" ht="18.75" customHeight="1" thickBot="1"/>
    <row r="84874" ht="18.75" customHeight="1" thickBot="1"/>
    <row r="84876" ht="18.75" customHeight="1" thickBot="1"/>
    <row r="84878" ht="18.75" customHeight="1" thickBot="1"/>
    <row r="84880" ht="18.75" customHeight="1" thickBot="1"/>
    <row r="84882" ht="18.75" customHeight="1" thickBot="1"/>
    <row r="84884" ht="18.75" customHeight="1" thickBot="1"/>
    <row r="84886" ht="18.75" customHeight="1" thickBot="1"/>
    <row r="84888" ht="18.75" customHeight="1" thickBot="1"/>
    <row r="84890" ht="18.75" customHeight="1" thickBot="1"/>
    <row r="84892" ht="18.75" customHeight="1" thickBot="1"/>
    <row r="84894" ht="18.75" customHeight="1" thickBot="1"/>
    <row r="84896" ht="18.75" customHeight="1" thickBot="1"/>
    <row r="84898" ht="18.75" customHeight="1" thickBot="1"/>
    <row r="84900" ht="18.75" customHeight="1" thickBot="1"/>
    <row r="84902" ht="18.75" customHeight="1" thickBot="1"/>
    <row r="84904" ht="18.75" customHeight="1" thickBot="1"/>
    <row r="84906" ht="18.75" customHeight="1" thickBot="1"/>
    <row r="84908" ht="18.75" customHeight="1" thickBot="1"/>
    <row r="84910" ht="18.75" customHeight="1" thickBot="1"/>
    <row r="84912" ht="18.75" customHeight="1" thickBot="1"/>
    <row r="84914" ht="18.75" customHeight="1" thickBot="1"/>
    <row r="84916" ht="18.75" customHeight="1" thickBot="1"/>
    <row r="84918" ht="18.75" customHeight="1" thickBot="1"/>
    <row r="84920" ht="18.75" customHeight="1" thickBot="1"/>
    <row r="84922" ht="18.75" customHeight="1" thickBot="1"/>
    <row r="84924" ht="18.75" customHeight="1" thickBot="1"/>
    <row r="84926" ht="18.75" customHeight="1" thickBot="1"/>
    <row r="84928" ht="18.75" customHeight="1" thickBot="1"/>
    <row r="84930" ht="18.75" customHeight="1" thickBot="1"/>
    <row r="84932" ht="18.75" customHeight="1" thickBot="1"/>
    <row r="84934" ht="18.75" customHeight="1" thickBot="1"/>
    <row r="84936" ht="18.75" customHeight="1" thickBot="1"/>
    <row r="84938" ht="18.75" customHeight="1" thickBot="1"/>
    <row r="84940" ht="18.75" customHeight="1" thickBot="1"/>
    <row r="84942" ht="18.75" customHeight="1" thickBot="1"/>
    <row r="84944" ht="18.75" customHeight="1" thickBot="1"/>
    <row r="84946" ht="18.75" customHeight="1" thickBot="1"/>
    <row r="84948" ht="18.75" customHeight="1" thickBot="1"/>
    <row r="84950" ht="18.75" customHeight="1" thickBot="1"/>
    <row r="84952" ht="18.75" customHeight="1" thickBot="1"/>
    <row r="84954" ht="18.75" customHeight="1" thickBot="1"/>
    <row r="84956" ht="18.75" customHeight="1" thickBot="1"/>
    <row r="84958" ht="18.75" customHeight="1" thickBot="1"/>
    <row r="84960" ht="18.75" customHeight="1" thickBot="1"/>
    <row r="84962" ht="18.75" customHeight="1" thickBot="1"/>
    <row r="84964" ht="18.75" customHeight="1" thickBot="1"/>
    <row r="84966" ht="18.75" customHeight="1" thickBot="1"/>
    <row r="84968" ht="18.75" customHeight="1" thickBot="1"/>
    <row r="84970" ht="18.75" customHeight="1" thickBot="1"/>
    <row r="84972" ht="18.75" customHeight="1" thickBot="1"/>
    <row r="84974" ht="18.75" customHeight="1" thickBot="1"/>
    <row r="84976" ht="18.75" customHeight="1" thickBot="1"/>
    <row r="84978" ht="18.75" customHeight="1" thickBot="1"/>
    <row r="84980" ht="18.75" customHeight="1" thickBot="1"/>
    <row r="84982" ht="18.75" customHeight="1" thickBot="1"/>
    <row r="84984" ht="18.75" customHeight="1" thickBot="1"/>
    <row r="84986" ht="18.75" customHeight="1" thickBot="1"/>
    <row r="84988" ht="18.75" customHeight="1" thickBot="1"/>
    <row r="84990" ht="18.75" customHeight="1" thickBot="1"/>
    <row r="84992" ht="18.75" customHeight="1" thickBot="1"/>
    <row r="84994" ht="18.75" customHeight="1" thickBot="1"/>
    <row r="84996" ht="18.75" customHeight="1" thickBot="1"/>
    <row r="84998" ht="18.75" customHeight="1" thickBot="1"/>
    <row r="85000" ht="18.75" customHeight="1" thickBot="1"/>
    <row r="85002" ht="18.75" customHeight="1" thickBot="1"/>
    <row r="85004" ht="18.75" customHeight="1" thickBot="1"/>
    <row r="85006" ht="18.75" customHeight="1" thickBot="1"/>
    <row r="85008" ht="18.75" customHeight="1" thickBot="1"/>
    <row r="85010" ht="18.75" customHeight="1" thickBot="1"/>
    <row r="85012" ht="18.75" customHeight="1" thickBot="1"/>
    <row r="85014" ht="18.75" customHeight="1" thickBot="1"/>
    <row r="85016" ht="18.75" customHeight="1" thickBot="1"/>
    <row r="85018" ht="18.75" customHeight="1" thickBot="1"/>
    <row r="85020" ht="18.75" customHeight="1" thickBot="1"/>
    <row r="85022" ht="18.75" customHeight="1" thickBot="1"/>
    <row r="85024" ht="18.75" customHeight="1" thickBot="1"/>
    <row r="85026" ht="18.75" customHeight="1" thickBot="1"/>
    <row r="85028" ht="18.75" customHeight="1" thickBot="1"/>
    <row r="85030" ht="18.75" customHeight="1" thickBot="1"/>
    <row r="85032" ht="18.75" customHeight="1" thickBot="1"/>
    <row r="85034" ht="18.75" customHeight="1" thickBot="1"/>
    <row r="85036" ht="18.75" customHeight="1" thickBot="1"/>
    <row r="85038" ht="18.75" customHeight="1" thickBot="1"/>
    <row r="85040" ht="18.75" customHeight="1" thickBot="1"/>
    <row r="85042" ht="18.75" customHeight="1" thickBot="1"/>
    <row r="85044" ht="18.75" customHeight="1" thickBot="1"/>
    <row r="85046" ht="18.75" customHeight="1" thickBot="1"/>
    <row r="85048" ht="18.75" customHeight="1" thickBot="1"/>
    <row r="85050" ht="18.75" customHeight="1" thickBot="1"/>
    <row r="85052" ht="18.75" customHeight="1" thickBot="1"/>
    <row r="85054" ht="18.75" customHeight="1" thickBot="1"/>
    <row r="85056" ht="18.75" customHeight="1" thickBot="1"/>
    <row r="85058" ht="18.75" customHeight="1" thickBot="1"/>
    <row r="85060" ht="18.75" customHeight="1" thickBot="1"/>
    <row r="85062" ht="18.75" customHeight="1" thickBot="1"/>
    <row r="85064" ht="18.75" customHeight="1" thickBot="1"/>
    <row r="85066" ht="18.75" customHeight="1" thickBot="1"/>
    <row r="85068" ht="18.75" customHeight="1" thickBot="1"/>
    <row r="85070" ht="18.75" customHeight="1" thickBot="1"/>
    <row r="85072" ht="18.75" customHeight="1" thickBot="1"/>
    <row r="85074" ht="18.75" customHeight="1" thickBot="1"/>
    <row r="85076" ht="18.75" customHeight="1" thickBot="1"/>
    <row r="85078" ht="18.75" customHeight="1" thickBot="1"/>
    <row r="85080" ht="18.75" customHeight="1" thickBot="1"/>
    <row r="85082" ht="18.75" customHeight="1" thickBot="1"/>
    <row r="85084" ht="18.75" customHeight="1" thickBot="1"/>
    <row r="85086" ht="18.75" customHeight="1" thickBot="1"/>
    <row r="85088" ht="18.75" customHeight="1" thickBot="1"/>
    <row r="85090" ht="18.75" customHeight="1" thickBot="1"/>
    <row r="85092" ht="18.75" customHeight="1" thickBot="1"/>
    <row r="85094" ht="18.75" customHeight="1" thickBot="1"/>
    <row r="85096" ht="18.75" customHeight="1" thickBot="1"/>
    <row r="85098" ht="18.75" customHeight="1" thickBot="1"/>
    <row r="85100" ht="18.75" customHeight="1" thickBot="1"/>
    <row r="85102" ht="18.75" customHeight="1" thickBot="1"/>
    <row r="85104" ht="18.75" customHeight="1" thickBot="1"/>
    <row r="85106" ht="18.75" customHeight="1" thickBot="1"/>
    <row r="85108" ht="18.75" customHeight="1" thickBot="1"/>
    <row r="85110" ht="18.75" customHeight="1" thickBot="1"/>
    <row r="85112" ht="18.75" customHeight="1" thickBot="1"/>
    <row r="85114" ht="18.75" customHeight="1" thickBot="1"/>
    <row r="85116" ht="18.75" customHeight="1" thickBot="1"/>
    <row r="85118" ht="18.75" customHeight="1" thickBot="1"/>
    <row r="85120" ht="18.75" customHeight="1" thickBot="1"/>
    <row r="85122" ht="18.75" customHeight="1" thickBot="1"/>
    <row r="85124" ht="18.75" customHeight="1" thickBot="1"/>
    <row r="85126" ht="18.75" customHeight="1" thickBot="1"/>
    <row r="85128" ht="18.75" customHeight="1" thickBot="1"/>
    <row r="85130" ht="18.75" customHeight="1" thickBot="1"/>
    <row r="85132" ht="18.75" customHeight="1" thickBot="1"/>
    <row r="85134" ht="18.75" customHeight="1" thickBot="1"/>
    <row r="85136" ht="18.75" customHeight="1" thickBot="1"/>
    <row r="85138" ht="18.75" customHeight="1" thickBot="1"/>
    <row r="85140" ht="18.75" customHeight="1" thickBot="1"/>
    <row r="85142" ht="18.75" customHeight="1" thickBot="1"/>
    <row r="85144" ht="18.75" customHeight="1" thickBot="1"/>
    <row r="85146" ht="18.75" customHeight="1" thickBot="1"/>
    <row r="85148" ht="18.75" customHeight="1" thickBot="1"/>
    <row r="85150" ht="18.75" customHeight="1" thickBot="1"/>
    <row r="85152" ht="18.75" customHeight="1" thickBot="1"/>
    <row r="85154" ht="18.75" customHeight="1" thickBot="1"/>
    <row r="85156" ht="18.75" customHeight="1" thickBot="1"/>
    <row r="85158" ht="18.75" customHeight="1" thickBot="1"/>
    <row r="85160" ht="18.75" customHeight="1" thickBot="1"/>
    <row r="85162" ht="18.75" customHeight="1" thickBot="1"/>
    <row r="85164" ht="18.75" customHeight="1" thickBot="1"/>
    <row r="85166" ht="18.75" customHeight="1" thickBot="1"/>
    <row r="85168" ht="18.75" customHeight="1" thickBot="1"/>
    <row r="85170" ht="18.75" customHeight="1" thickBot="1"/>
    <row r="85172" ht="18.75" customHeight="1" thickBot="1"/>
    <row r="85174" ht="18.75" customHeight="1" thickBot="1"/>
    <row r="85176" ht="18.75" customHeight="1" thickBot="1"/>
    <row r="85178" ht="18.75" customHeight="1" thickBot="1"/>
    <row r="85180" ht="18.75" customHeight="1" thickBot="1"/>
    <row r="85182" ht="18.75" customHeight="1" thickBot="1"/>
    <row r="85184" ht="18.75" customHeight="1" thickBot="1"/>
    <row r="85186" ht="18.75" customHeight="1" thickBot="1"/>
    <row r="85188" ht="18.75" customHeight="1" thickBot="1"/>
    <row r="85190" ht="18.75" customHeight="1" thickBot="1"/>
    <row r="85192" ht="18.75" customHeight="1" thickBot="1"/>
    <row r="85194" ht="18.75" customHeight="1" thickBot="1"/>
    <row r="85196" ht="18.75" customHeight="1" thickBot="1"/>
    <row r="85198" ht="18.75" customHeight="1" thickBot="1"/>
    <row r="85200" ht="18.75" customHeight="1" thickBot="1"/>
    <row r="85202" ht="18.75" customHeight="1" thickBot="1"/>
    <row r="85204" ht="18.75" customHeight="1" thickBot="1"/>
    <row r="85206" ht="18.75" customHeight="1" thickBot="1"/>
    <row r="85208" ht="18.75" customHeight="1" thickBot="1"/>
    <row r="85210" ht="18.75" customHeight="1" thickBot="1"/>
    <row r="85212" ht="18.75" customHeight="1" thickBot="1"/>
    <row r="85214" ht="18.75" customHeight="1" thickBot="1"/>
    <row r="85216" ht="18.75" customHeight="1" thickBot="1"/>
    <row r="85218" ht="18.75" customHeight="1" thickBot="1"/>
    <row r="85220" ht="18.75" customHeight="1" thickBot="1"/>
    <row r="85222" ht="18.75" customHeight="1" thickBot="1"/>
    <row r="85224" ht="18.75" customHeight="1" thickBot="1"/>
    <row r="85226" ht="18.75" customHeight="1" thickBot="1"/>
    <row r="85228" ht="18.75" customHeight="1" thickBot="1"/>
    <row r="85230" ht="18.75" customHeight="1" thickBot="1"/>
    <row r="85232" ht="18.75" customHeight="1" thickBot="1"/>
    <row r="85234" ht="18.75" customHeight="1" thickBot="1"/>
    <row r="85236" ht="18.75" customHeight="1" thickBot="1"/>
    <row r="85238" ht="18.75" customHeight="1" thickBot="1"/>
    <row r="85240" ht="18.75" customHeight="1" thickBot="1"/>
    <row r="85242" ht="18.75" customHeight="1" thickBot="1"/>
    <row r="85244" ht="18.75" customHeight="1" thickBot="1"/>
    <row r="85246" ht="18.75" customHeight="1" thickBot="1"/>
    <row r="85248" ht="18.75" customHeight="1" thickBot="1"/>
    <row r="85250" ht="18.75" customHeight="1" thickBot="1"/>
    <row r="85252" ht="18.75" customHeight="1" thickBot="1"/>
    <row r="85254" ht="18.75" customHeight="1" thickBot="1"/>
    <row r="85256" ht="18.75" customHeight="1" thickBot="1"/>
    <row r="85258" ht="18.75" customHeight="1" thickBot="1"/>
    <row r="85260" ht="18.75" customHeight="1" thickBot="1"/>
    <row r="85262" ht="18.75" customHeight="1" thickBot="1"/>
    <row r="85264" ht="18.75" customHeight="1" thickBot="1"/>
    <row r="85266" ht="18.75" customHeight="1" thickBot="1"/>
    <row r="85268" ht="18.75" customHeight="1" thickBot="1"/>
    <row r="85270" ht="18.75" customHeight="1" thickBot="1"/>
    <row r="85272" ht="18.75" customHeight="1" thickBot="1"/>
    <row r="85274" ht="18.75" customHeight="1" thickBot="1"/>
    <row r="85276" ht="18.75" customHeight="1" thickBot="1"/>
    <row r="85278" ht="18.75" customHeight="1" thickBot="1"/>
    <row r="85280" ht="18.75" customHeight="1" thickBot="1"/>
    <row r="85282" ht="18.75" customHeight="1" thickBot="1"/>
    <row r="85284" ht="18.75" customHeight="1" thickBot="1"/>
    <row r="85286" ht="18.75" customHeight="1" thickBot="1"/>
    <row r="85288" ht="18.75" customHeight="1" thickBot="1"/>
    <row r="85290" ht="18.75" customHeight="1" thickBot="1"/>
    <row r="85292" ht="18.75" customHeight="1" thickBot="1"/>
    <row r="85294" ht="18.75" customHeight="1" thickBot="1"/>
    <row r="85296" ht="18.75" customHeight="1" thickBot="1"/>
    <row r="85298" ht="18.75" customHeight="1" thickBot="1"/>
    <row r="85300" ht="18.75" customHeight="1" thickBot="1"/>
    <row r="85302" ht="18.75" customHeight="1" thickBot="1"/>
    <row r="85304" ht="18.75" customHeight="1" thickBot="1"/>
    <row r="85306" ht="18.75" customHeight="1" thickBot="1"/>
    <row r="85308" ht="18.75" customHeight="1" thickBot="1"/>
    <row r="85310" ht="18.75" customHeight="1" thickBot="1"/>
    <row r="85312" ht="18.75" customHeight="1" thickBot="1"/>
    <row r="85314" ht="18.75" customHeight="1" thickBot="1"/>
    <row r="85316" ht="18.75" customHeight="1" thickBot="1"/>
    <row r="85318" ht="18.75" customHeight="1" thickBot="1"/>
    <row r="85320" ht="18.75" customHeight="1" thickBot="1"/>
    <row r="85322" ht="18.75" customHeight="1" thickBot="1"/>
    <row r="85324" ht="18.75" customHeight="1" thickBot="1"/>
    <row r="85326" ht="18.75" customHeight="1" thickBot="1"/>
    <row r="85328" ht="18.75" customHeight="1" thickBot="1"/>
    <row r="85330" ht="18.75" customHeight="1" thickBot="1"/>
    <row r="85332" ht="18.75" customHeight="1" thickBot="1"/>
    <row r="85334" ht="18.75" customHeight="1" thickBot="1"/>
    <row r="85336" ht="18.75" customHeight="1" thickBot="1"/>
    <row r="85338" ht="18.75" customHeight="1" thickBot="1"/>
    <row r="85340" ht="18.75" customHeight="1" thickBot="1"/>
    <row r="85342" ht="18.75" customHeight="1" thickBot="1"/>
    <row r="85344" ht="18.75" customHeight="1" thickBot="1"/>
    <row r="85346" ht="18.75" customHeight="1" thickBot="1"/>
    <row r="85348" ht="18.75" customHeight="1" thickBot="1"/>
    <row r="85350" ht="18.75" customHeight="1" thickBot="1"/>
    <row r="85352" ht="18.75" customHeight="1" thickBot="1"/>
    <row r="85354" ht="18.75" customHeight="1" thickBot="1"/>
    <row r="85356" ht="18.75" customHeight="1" thickBot="1"/>
    <row r="85358" ht="18.75" customHeight="1" thickBot="1"/>
    <row r="85360" ht="18.75" customHeight="1" thickBot="1"/>
    <row r="85362" ht="18.75" customHeight="1" thickBot="1"/>
    <row r="85364" ht="18.75" customHeight="1" thickBot="1"/>
    <row r="85366" ht="18.75" customHeight="1" thickBot="1"/>
    <row r="85368" ht="18.75" customHeight="1" thickBot="1"/>
    <row r="85370" ht="18.75" customHeight="1" thickBot="1"/>
    <row r="85372" ht="18.75" customHeight="1" thickBot="1"/>
    <row r="85374" ht="18.75" customHeight="1" thickBot="1"/>
    <row r="85376" ht="18.75" customHeight="1" thickBot="1"/>
    <row r="85378" ht="18.75" customHeight="1" thickBot="1"/>
    <row r="85380" ht="18.75" customHeight="1" thickBot="1"/>
    <row r="85382" ht="18.75" customHeight="1" thickBot="1"/>
    <row r="85384" ht="18.75" customHeight="1" thickBot="1"/>
    <row r="85386" ht="18.75" customHeight="1" thickBot="1"/>
    <row r="85388" ht="18.75" customHeight="1" thickBot="1"/>
    <row r="85390" ht="18.75" customHeight="1" thickBot="1"/>
    <row r="85392" ht="18.75" customHeight="1" thickBot="1"/>
    <row r="85394" ht="18.75" customHeight="1" thickBot="1"/>
    <row r="85396" ht="18.75" customHeight="1" thickBot="1"/>
    <row r="85398" ht="18.75" customHeight="1" thickBot="1"/>
    <row r="85400" ht="18.75" customHeight="1" thickBot="1"/>
    <row r="85402" ht="18.75" customHeight="1" thickBot="1"/>
    <row r="85404" ht="18.75" customHeight="1" thickBot="1"/>
    <row r="85406" ht="18.75" customHeight="1" thickBot="1"/>
    <row r="85408" ht="18.75" customHeight="1" thickBot="1"/>
    <row r="85410" ht="18.75" customHeight="1" thickBot="1"/>
    <row r="85412" ht="18.75" customHeight="1" thickBot="1"/>
    <row r="85414" ht="18.75" customHeight="1" thickBot="1"/>
    <row r="85416" ht="18.75" customHeight="1" thickBot="1"/>
    <row r="85418" ht="18.75" customHeight="1" thickBot="1"/>
    <row r="85420" ht="18.75" customHeight="1" thickBot="1"/>
    <row r="85422" ht="18.75" customHeight="1" thickBot="1"/>
    <row r="85424" ht="18.75" customHeight="1" thickBot="1"/>
    <row r="85426" ht="18.75" customHeight="1" thickBot="1"/>
    <row r="85428" ht="18.75" customHeight="1" thickBot="1"/>
    <row r="85430" ht="18.75" customHeight="1" thickBot="1"/>
    <row r="85432" ht="18.75" customHeight="1" thickBot="1"/>
    <row r="85434" ht="18.75" customHeight="1" thickBot="1"/>
    <row r="85436" ht="18.75" customHeight="1" thickBot="1"/>
    <row r="85438" ht="18.75" customHeight="1" thickBot="1"/>
    <row r="85440" ht="18.75" customHeight="1" thickBot="1"/>
    <row r="85442" ht="18.75" customHeight="1" thickBot="1"/>
    <row r="85444" ht="18.75" customHeight="1" thickBot="1"/>
    <row r="85446" ht="18.75" customHeight="1" thickBot="1"/>
    <row r="85448" ht="18.75" customHeight="1" thickBot="1"/>
    <row r="85450" ht="18.75" customHeight="1" thickBot="1"/>
    <row r="85452" ht="18.75" customHeight="1" thickBot="1"/>
    <row r="85454" ht="18.75" customHeight="1" thickBot="1"/>
    <row r="85456" ht="18.75" customHeight="1" thickBot="1"/>
    <row r="85458" ht="18.75" customHeight="1" thickBot="1"/>
    <row r="85460" ht="18.75" customHeight="1" thickBot="1"/>
    <row r="85462" ht="18.75" customHeight="1" thickBot="1"/>
    <row r="85464" ht="18.75" customHeight="1" thickBot="1"/>
    <row r="85466" ht="18.75" customHeight="1" thickBot="1"/>
    <row r="85468" ht="18.75" customHeight="1" thickBot="1"/>
    <row r="85470" ht="18.75" customHeight="1" thickBot="1"/>
    <row r="85472" ht="18.75" customHeight="1" thickBot="1"/>
    <row r="85474" ht="18.75" customHeight="1" thickBot="1"/>
    <row r="85476" ht="18.75" customHeight="1" thickBot="1"/>
    <row r="85478" ht="18.75" customHeight="1" thickBot="1"/>
    <row r="85480" ht="18.75" customHeight="1" thickBot="1"/>
    <row r="85482" ht="18.75" customHeight="1" thickBot="1"/>
    <row r="85484" ht="18.75" customHeight="1" thickBot="1"/>
    <row r="85486" ht="18.75" customHeight="1" thickBot="1"/>
    <row r="85488" ht="18.75" customHeight="1" thickBot="1"/>
    <row r="85490" ht="18.75" customHeight="1" thickBot="1"/>
    <row r="85492" ht="18.75" customHeight="1" thickBot="1"/>
    <row r="85494" ht="18.75" customHeight="1" thickBot="1"/>
    <row r="85496" ht="18.75" customHeight="1" thickBot="1"/>
    <row r="85498" ht="18.75" customHeight="1" thickBot="1"/>
    <row r="85500" ht="18.75" customHeight="1" thickBot="1"/>
    <row r="85502" ht="18.75" customHeight="1" thickBot="1"/>
    <row r="85504" ht="18.75" customHeight="1" thickBot="1"/>
    <row r="85506" ht="18.75" customHeight="1" thickBot="1"/>
    <row r="85508" ht="18.75" customHeight="1" thickBot="1"/>
    <row r="85510" ht="18.75" customHeight="1" thickBot="1"/>
    <row r="85512" ht="18.75" customHeight="1" thickBot="1"/>
    <row r="85514" ht="18.75" customHeight="1" thickBot="1"/>
    <row r="85516" ht="18.75" customHeight="1" thickBot="1"/>
    <row r="85518" ht="18.75" customHeight="1" thickBot="1"/>
    <row r="85520" ht="18.75" customHeight="1" thickBot="1"/>
    <row r="85522" ht="18.75" customHeight="1" thickBot="1"/>
    <row r="85524" ht="18.75" customHeight="1" thickBot="1"/>
    <row r="85526" ht="18.75" customHeight="1" thickBot="1"/>
    <row r="85528" ht="18.75" customHeight="1" thickBot="1"/>
    <row r="85530" ht="18.75" customHeight="1" thickBot="1"/>
    <row r="85532" ht="18.75" customHeight="1" thickBot="1"/>
    <row r="85534" ht="18.75" customHeight="1" thickBot="1"/>
    <row r="85536" ht="18.75" customHeight="1" thickBot="1"/>
    <row r="85538" ht="18.75" customHeight="1" thickBot="1"/>
    <row r="85540" ht="18.75" customHeight="1" thickBot="1"/>
    <row r="85542" ht="18.75" customHeight="1" thickBot="1"/>
    <row r="85544" ht="18.75" customHeight="1" thickBot="1"/>
    <row r="85546" ht="18.75" customHeight="1" thickBot="1"/>
    <row r="85548" ht="18.75" customHeight="1" thickBot="1"/>
    <row r="85550" ht="18.75" customHeight="1" thickBot="1"/>
    <row r="85552" ht="18.75" customHeight="1" thickBot="1"/>
    <row r="85554" ht="18.75" customHeight="1" thickBot="1"/>
    <row r="85556" ht="18.75" customHeight="1" thickBot="1"/>
    <row r="85558" ht="18.75" customHeight="1" thickBot="1"/>
    <row r="85560" ht="18.75" customHeight="1" thickBot="1"/>
    <row r="85562" ht="18.75" customHeight="1" thickBot="1"/>
    <row r="85564" ht="18.75" customHeight="1" thickBot="1"/>
    <row r="85566" ht="18.75" customHeight="1" thickBot="1"/>
    <row r="85568" ht="18.75" customHeight="1" thickBot="1"/>
    <row r="85570" ht="18.75" customHeight="1" thickBot="1"/>
    <row r="85572" ht="18.75" customHeight="1" thickBot="1"/>
    <row r="85574" ht="18.75" customHeight="1" thickBot="1"/>
    <row r="85576" ht="18.75" customHeight="1" thickBot="1"/>
    <row r="85578" ht="18.75" customHeight="1" thickBot="1"/>
    <row r="85580" ht="18.75" customHeight="1" thickBot="1"/>
    <row r="85582" ht="18.75" customHeight="1" thickBot="1"/>
    <row r="85584" ht="18.75" customHeight="1" thickBot="1"/>
    <row r="85586" ht="18.75" customHeight="1" thickBot="1"/>
    <row r="85588" ht="18.75" customHeight="1" thickBot="1"/>
    <row r="85590" ht="18.75" customHeight="1" thickBot="1"/>
    <row r="85592" ht="18.75" customHeight="1" thickBot="1"/>
    <row r="85594" ht="18.75" customHeight="1" thickBot="1"/>
    <row r="85596" ht="18.75" customHeight="1" thickBot="1"/>
    <row r="85598" ht="18.75" customHeight="1" thickBot="1"/>
    <row r="85600" ht="18.75" customHeight="1" thickBot="1"/>
    <row r="85602" ht="18.75" customHeight="1" thickBot="1"/>
    <row r="85604" ht="18.75" customHeight="1" thickBot="1"/>
    <row r="85606" ht="18.75" customHeight="1" thickBot="1"/>
    <row r="85608" ht="18.75" customHeight="1" thickBot="1"/>
    <row r="85610" ht="18.75" customHeight="1" thickBot="1"/>
    <row r="85612" ht="18.75" customHeight="1" thickBot="1"/>
    <row r="85614" ht="18.75" customHeight="1" thickBot="1"/>
    <row r="85616" ht="18.75" customHeight="1" thickBot="1"/>
    <row r="85618" ht="18.75" customHeight="1" thickBot="1"/>
    <row r="85620" ht="18.75" customHeight="1" thickBot="1"/>
    <row r="85622" ht="18.75" customHeight="1" thickBot="1"/>
    <row r="85624" ht="18.75" customHeight="1" thickBot="1"/>
    <row r="85626" ht="18.75" customHeight="1" thickBot="1"/>
    <row r="85628" ht="18.75" customHeight="1" thickBot="1"/>
    <row r="85630" ht="18.75" customHeight="1" thickBot="1"/>
    <row r="85632" ht="18.75" customHeight="1" thickBot="1"/>
    <row r="85634" ht="18.75" customHeight="1" thickBot="1"/>
    <row r="85636" ht="18.75" customHeight="1" thickBot="1"/>
    <row r="85638" ht="18.75" customHeight="1" thickBot="1"/>
    <row r="85640" ht="18.75" customHeight="1" thickBot="1"/>
    <row r="85642" ht="18.75" customHeight="1" thickBot="1"/>
    <row r="85644" ht="18.75" customHeight="1" thickBot="1"/>
    <row r="85646" ht="18.75" customHeight="1" thickBot="1"/>
    <row r="85648" ht="18.75" customHeight="1" thickBot="1"/>
    <row r="85650" ht="18.75" customHeight="1" thickBot="1"/>
    <row r="85652" ht="18.75" customHeight="1" thickBot="1"/>
    <row r="85654" ht="18.75" customHeight="1" thickBot="1"/>
    <row r="85656" ht="18.75" customHeight="1" thickBot="1"/>
    <row r="85658" ht="18.75" customHeight="1" thickBot="1"/>
    <row r="85660" ht="18.75" customHeight="1" thickBot="1"/>
    <row r="85662" ht="18.75" customHeight="1" thickBot="1"/>
    <row r="85664" ht="18.75" customHeight="1" thickBot="1"/>
    <row r="85666" ht="18.75" customHeight="1" thickBot="1"/>
    <row r="85668" ht="18.75" customHeight="1" thickBot="1"/>
    <row r="85670" ht="18.75" customHeight="1" thickBot="1"/>
    <row r="85672" ht="18.75" customHeight="1" thickBot="1"/>
    <row r="85674" ht="18.75" customHeight="1" thickBot="1"/>
    <row r="85676" ht="18.75" customHeight="1" thickBot="1"/>
    <row r="85678" ht="18.75" customHeight="1" thickBot="1"/>
    <row r="85680" ht="18.75" customHeight="1" thickBot="1"/>
    <row r="85682" ht="18.75" customHeight="1" thickBot="1"/>
    <row r="85684" ht="18.75" customHeight="1" thickBot="1"/>
    <row r="85686" ht="18.75" customHeight="1" thickBot="1"/>
    <row r="85688" ht="18.75" customHeight="1" thickBot="1"/>
    <row r="85690" ht="18.75" customHeight="1" thickBot="1"/>
    <row r="85692" ht="18.75" customHeight="1" thickBot="1"/>
    <row r="85694" ht="18.75" customHeight="1" thickBot="1"/>
    <row r="85696" ht="18.75" customHeight="1" thickBot="1"/>
    <row r="85698" ht="18.75" customHeight="1" thickBot="1"/>
    <row r="85700" ht="18.75" customHeight="1" thickBot="1"/>
    <row r="85702" ht="18.75" customHeight="1" thickBot="1"/>
    <row r="85704" ht="18.75" customHeight="1" thickBot="1"/>
    <row r="85706" ht="18.75" customHeight="1" thickBot="1"/>
    <row r="85708" ht="18.75" customHeight="1" thickBot="1"/>
    <row r="85710" ht="18.75" customHeight="1" thickBot="1"/>
    <row r="85712" ht="18.75" customHeight="1" thickBot="1"/>
    <row r="85714" ht="18.75" customHeight="1" thickBot="1"/>
    <row r="85716" ht="18.75" customHeight="1" thickBot="1"/>
    <row r="85718" ht="18.75" customHeight="1" thickBot="1"/>
    <row r="85720" ht="18.75" customHeight="1" thickBot="1"/>
    <row r="85722" ht="18.75" customHeight="1" thickBot="1"/>
    <row r="85724" ht="18.75" customHeight="1" thickBot="1"/>
    <row r="85726" ht="18.75" customHeight="1" thickBot="1"/>
    <row r="85728" ht="18.75" customHeight="1" thickBot="1"/>
    <row r="85730" ht="18.75" customHeight="1" thickBot="1"/>
    <row r="85732" ht="18.75" customHeight="1" thickBot="1"/>
    <row r="85734" ht="18.75" customHeight="1" thickBot="1"/>
    <row r="85736" ht="18.75" customHeight="1" thickBot="1"/>
    <row r="85738" ht="18.75" customHeight="1" thickBot="1"/>
    <row r="85740" ht="18.75" customHeight="1" thickBot="1"/>
    <row r="85742" ht="18.75" customHeight="1" thickBot="1"/>
    <row r="85744" ht="18.75" customHeight="1" thickBot="1"/>
    <row r="85746" ht="18.75" customHeight="1" thickBot="1"/>
    <row r="85748" ht="18.75" customHeight="1" thickBot="1"/>
    <row r="85750" ht="18.75" customHeight="1" thickBot="1"/>
    <row r="85752" ht="18.75" customHeight="1" thickBot="1"/>
    <row r="85754" ht="18.75" customHeight="1" thickBot="1"/>
    <row r="85756" ht="18.75" customHeight="1" thickBot="1"/>
    <row r="85758" ht="18.75" customHeight="1" thickBot="1"/>
    <row r="85760" ht="18.75" customHeight="1" thickBot="1"/>
    <row r="85762" ht="18.75" customHeight="1" thickBot="1"/>
    <row r="85764" ht="18.75" customHeight="1" thickBot="1"/>
    <row r="85766" ht="18.75" customHeight="1" thickBot="1"/>
    <row r="85768" ht="18.75" customHeight="1" thickBot="1"/>
    <row r="85770" ht="18.75" customHeight="1" thickBot="1"/>
    <row r="85772" ht="18.75" customHeight="1" thickBot="1"/>
    <row r="85774" ht="18.75" customHeight="1" thickBot="1"/>
    <row r="85776" ht="18.75" customHeight="1" thickBot="1"/>
    <row r="85778" ht="18.75" customHeight="1" thickBot="1"/>
    <row r="85780" ht="18.75" customHeight="1" thickBot="1"/>
    <row r="85782" ht="18.75" customHeight="1" thickBot="1"/>
    <row r="85784" ht="18.75" customHeight="1" thickBot="1"/>
    <row r="85786" ht="18.75" customHeight="1" thickBot="1"/>
    <row r="85788" ht="18.75" customHeight="1" thickBot="1"/>
    <row r="85790" ht="18.75" customHeight="1" thickBot="1"/>
    <row r="85792" ht="18.75" customHeight="1" thickBot="1"/>
    <row r="85794" ht="18.75" customHeight="1" thickBot="1"/>
    <row r="85796" ht="18.75" customHeight="1" thickBot="1"/>
    <row r="85798" ht="18.75" customHeight="1" thickBot="1"/>
    <row r="85800" ht="18.75" customHeight="1" thickBot="1"/>
    <row r="85802" ht="18.75" customHeight="1" thickBot="1"/>
    <row r="85804" ht="18.75" customHeight="1" thickBot="1"/>
    <row r="85806" ht="18.75" customHeight="1" thickBot="1"/>
    <row r="85808" ht="18.75" customHeight="1" thickBot="1"/>
    <row r="85810" ht="18.75" customHeight="1" thickBot="1"/>
    <row r="85812" ht="18.75" customHeight="1" thickBot="1"/>
    <row r="85814" ht="18.75" customHeight="1" thickBot="1"/>
    <row r="85816" ht="18.75" customHeight="1" thickBot="1"/>
    <row r="85818" ht="18.75" customHeight="1" thickBot="1"/>
    <row r="85820" ht="18.75" customHeight="1" thickBot="1"/>
    <row r="85822" ht="18.75" customHeight="1" thickBot="1"/>
    <row r="85824" ht="18.75" customHeight="1" thickBot="1"/>
    <row r="85826" ht="18.75" customHeight="1" thickBot="1"/>
    <row r="85828" ht="18.75" customHeight="1" thickBot="1"/>
    <row r="85830" ht="18.75" customHeight="1" thickBot="1"/>
    <row r="85832" ht="18.75" customHeight="1" thickBot="1"/>
    <row r="85834" ht="18.75" customHeight="1" thickBot="1"/>
    <row r="85836" ht="18.75" customHeight="1" thickBot="1"/>
    <row r="85838" ht="18.75" customHeight="1" thickBot="1"/>
    <row r="85840" ht="18.75" customHeight="1" thickBot="1"/>
    <row r="85842" ht="18.75" customHeight="1" thickBot="1"/>
    <row r="85844" ht="18.75" customHeight="1" thickBot="1"/>
    <row r="85846" ht="18.75" customHeight="1" thickBot="1"/>
    <row r="85848" ht="18.75" customHeight="1" thickBot="1"/>
    <row r="85850" ht="18.75" customHeight="1" thickBot="1"/>
    <row r="85852" ht="18.75" customHeight="1" thickBot="1"/>
    <row r="85854" ht="18.75" customHeight="1" thickBot="1"/>
    <row r="85856" ht="18.75" customHeight="1" thickBot="1"/>
    <row r="85858" ht="18.75" customHeight="1" thickBot="1"/>
    <row r="85860" ht="18.75" customHeight="1" thickBot="1"/>
    <row r="85862" ht="18.75" customHeight="1" thickBot="1"/>
    <row r="85864" ht="18.75" customHeight="1" thickBot="1"/>
    <row r="85866" ht="18.75" customHeight="1" thickBot="1"/>
    <row r="85868" ht="18.75" customHeight="1" thickBot="1"/>
    <row r="85870" ht="18.75" customHeight="1" thickBot="1"/>
    <row r="85872" ht="18.75" customHeight="1" thickBot="1"/>
    <row r="85874" ht="18.75" customHeight="1" thickBot="1"/>
    <row r="85876" ht="18.75" customHeight="1" thickBot="1"/>
    <row r="85878" ht="18.75" customHeight="1" thickBot="1"/>
    <row r="85880" ht="18.75" customHeight="1" thickBot="1"/>
    <row r="85882" ht="18.75" customHeight="1" thickBot="1"/>
    <row r="85884" ht="18.75" customHeight="1" thickBot="1"/>
    <row r="85886" ht="18.75" customHeight="1" thickBot="1"/>
    <row r="85888" ht="18.75" customHeight="1" thickBot="1"/>
    <row r="85890" ht="18.75" customHeight="1" thickBot="1"/>
    <row r="85892" ht="18.75" customHeight="1" thickBot="1"/>
    <row r="85894" ht="18.75" customHeight="1" thickBot="1"/>
    <row r="85896" ht="18.75" customHeight="1" thickBot="1"/>
    <row r="85898" ht="18.75" customHeight="1" thickBot="1"/>
    <row r="85900" ht="18.75" customHeight="1" thickBot="1"/>
    <row r="85902" ht="18.75" customHeight="1" thickBot="1"/>
    <row r="85904" ht="18.75" customHeight="1" thickBot="1"/>
    <row r="85906" ht="18.75" customHeight="1" thickBot="1"/>
    <row r="85908" ht="18.75" customHeight="1" thickBot="1"/>
    <row r="85910" ht="18.75" customHeight="1" thickBot="1"/>
    <row r="85912" ht="18.75" customHeight="1" thickBot="1"/>
    <row r="85914" ht="18.75" customHeight="1" thickBot="1"/>
    <row r="85916" ht="18.75" customHeight="1" thickBot="1"/>
    <row r="85918" ht="18.75" customHeight="1" thickBot="1"/>
    <row r="85920" ht="18.75" customHeight="1" thickBot="1"/>
    <row r="85922" ht="18.75" customHeight="1" thickBot="1"/>
    <row r="85924" ht="18.75" customHeight="1" thickBot="1"/>
    <row r="85926" ht="18.75" customHeight="1" thickBot="1"/>
    <row r="85928" ht="18.75" customHeight="1" thickBot="1"/>
    <row r="85930" ht="18.75" customHeight="1" thickBot="1"/>
    <row r="85932" ht="18.75" customHeight="1" thickBot="1"/>
    <row r="85934" ht="18.75" customHeight="1" thickBot="1"/>
    <row r="85936" ht="18.75" customHeight="1" thickBot="1"/>
    <row r="85938" ht="18.75" customHeight="1" thickBot="1"/>
    <row r="85940" ht="18.75" customHeight="1" thickBot="1"/>
    <row r="85942" ht="18.75" customHeight="1" thickBot="1"/>
    <row r="85944" ht="18.75" customHeight="1" thickBot="1"/>
    <row r="85946" ht="18.75" customHeight="1" thickBot="1"/>
    <row r="85948" ht="18.75" customHeight="1" thickBot="1"/>
    <row r="85950" ht="18.75" customHeight="1" thickBot="1"/>
    <row r="85952" ht="18.75" customHeight="1" thickBot="1"/>
    <row r="85954" ht="18.75" customHeight="1" thickBot="1"/>
    <row r="85956" ht="18.75" customHeight="1" thickBot="1"/>
    <row r="85958" ht="18.75" customHeight="1" thickBot="1"/>
    <row r="85960" ht="18.75" customHeight="1" thickBot="1"/>
    <row r="85962" ht="18.75" customHeight="1" thickBot="1"/>
    <row r="85964" ht="18.75" customHeight="1" thickBot="1"/>
    <row r="85966" ht="18.75" customHeight="1" thickBot="1"/>
    <row r="85968" ht="18.75" customHeight="1" thickBot="1"/>
    <row r="85970" ht="18.75" customHeight="1" thickBot="1"/>
    <row r="85972" ht="18.75" customHeight="1" thickBot="1"/>
    <row r="85974" ht="18.75" customHeight="1" thickBot="1"/>
    <row r="85976" ht="18.75" customHeight="1" thickBot="1"/>
    <row r="85978" ht="18.75" customHeight="1" thickBot="1"/>
    <row r="85980" ht="18.75" customHeight="1" thickBot="1"/>
    <row r="85982" ht="18.75" customHeight="1" thickBot="1"/>
    <row r="85984" ht="18.75" customHeight="1" thickBot="1"/>
    <row r="85986" ht="18.75" customHeight="1" thickBot="1"/>
    <row r="85988" ht="18.75" customHeight="1" thickBot="1"/>
    <row r="85990" ht="18.75" customHeight="1" thickBot="1"/>
    <row r="85992" ht="18.75" customHeight="1" thickBot="1"/>
    <row r="85994" ht="18.75" customHeight="1" thickBot="1"/>
    <row r="85996" ht="18.75" customHeight="1" thickBot="1"/>
    <row r="85998" ht="18.75" customHeight="1" thickBot="1"/>
    <row r="86000" ht="18.75" customHeight="1" thickBot="1"/>
    <row r="86002" ht="18.75" customHeight="1" thickBot="1"/>
    <row r="86004" ht="18.75" customHeight="1" thickBot="1"/>
    <row r="86006" ht="18.75" customHeight="1" thickBot="1"/>
    <row r="86008" ht="18.75" customHeight="1" thickBot="1"/>
    <row r="86010" ht="18.75" customHeight="1" thickBot="1"/>
    <row r="86012" ht="18.75" customHeight="1" thickBot="1"/>
    <row r="86014" ht="18.75" customHeight="1" thickBot="1"/>
    <row r="86016" ht="18.75" customHeight="1" thickBot="1"/>
    <row r="86018" ht="18.75" customHeight="1" thickBot="1"/>
    <row r="86020" ht="18.75" customHeight="1" thickBot="1"/>
    <row r="86022" ht="18.75" customHeight="1" thickBot="1"/>
    <row r="86024" ht="18.75" customHeight="1" thickBot="1"/>
    <row r="86026" ht="18.75" customHeight="1" thickBot="1"/>
    <row r="86028" ht="18.75" customHeight="1" thickBot="1"/>
    <row r="86030" ht="18.75" customHeight="1" thickBot="1"/>
    <row r="86032" ht="18.75" customHeight="1" thickBot="1"/>
    <row r="86034" ht="18.75" customHeight="1" thickBot="1"/>
    <row r="86036" ht="18.75" customHeight="1" thickBot="1"/>
    <row r="86038" ht="18.75" customHeight="1" thickBot="1"/>
    <row r="86040" ht="18.75" customHeight="1" thickBot="1"/>
    <row r="86042" ht="18.75" customHeight="1" thickBot="1"/>
    <row r="86044" ht="18.75" customHeight="1" thickBot="1"/>
    <row r="86046" ht="18.75" customHeight="1" thickBot="1"/>
    <row r="86048" ht="18.75" customHeight="1" thickBot="1"/>
    <row r="86050" ht="18.75" customHeight="1" thickBot="1"/>
    <row r="86052" ht="18.75" customHeight="1" thickBot="1"/>
    <row r="86054" ht="18.75" customHeight="1" thickBot="1"/>
    <row r="86056" ht="18.75" customHeight="1" thickBot="1"/>
    <row r="86058" ht="18.75" customHeight="1" thickBot="1"/>
    <row r="86060" ht="18.75" customHeight="1" thickBot="1"/>
    <row r="86062" ht="18.75" customHeight="1" thickBot="1"/>
    <row r="86064" ht="18.75" customHeight="1" thickBot="1"/>
    <row r="86066" ht="18.75" customHeight="1" thickBot="1"/>
    <row r="86068" ht="18.75" customHeight="1" thickBot="1"/>
    <row r="86070" ht="18.75" customHeight="1" thickBot="1"/>
    <row r="86072" ht="18.75" customHeight="1" thickBot="1"/>
    <row r="86074" ht="18.75" customHeight="1" thickBot="1"/>
    <row r="86076" ht="18.75" customHeight="1" thickBot="1"/>
    <row r="86078" ht="18.75" customHeight="1" thickBot="1"/>
    <row r="86080" ht="18.75" customHeight="1" thickBot="1"/>
    <row r="86082" ht="18.75" customHeight="1" thickBot="1"/>
    <row r="86084" ht="18.75" customHeight="1" thickBot="1"/>
    <row r="86086" ht="18.75" customHeight="1" thickBot="1"/>
    <row r="86088" ht="18.75" customHeight="1" thickBot="1"/>
    <row r="86090" ht="18.75" customHeight="1" thickBot="1"/>
    <row r="86092" ht="18.75" customHeight="1" thickBot="1"/>
    <row r="86094" ht="18.75" customHeight="1" thickBot="1"/>
    <row r="86096" ht="18.75" customHeight="1" thickBot="1"/>
    <row r="86098" ht="18.75" customHeight="1" thickBot="1"/>
    <row r="86100" ht="18.75" customHeight="1" thickBot="1"/>
    <row r="86102" ht="18.75" customHeight="1" thickBot="1"/>
    <row r="86104" ht="18.75" customHeight="1" thickBot="1"/>
    <row r="86106" ht="18.75" customHeight="1" thickBot="1"/>
    <row r="86108" ht="18.75" customHeight="1" thickBot="1"/>
    <row r="86110" ht="18.75" customHeight="1" thickBot="1"/>
    <row r="86112" ht="18.75" customHeight="1" thickBot="1"/>
    <row r="86114" ht="18.75" customHeight="1" thickBot="1"/>
    <row r="86116" ht="18.75" customHeight="1" thickBot="1"/>
    <row r="86118" ht="18.75" customHeight="1" thickBot="1"/>
    <row r="86120" ht="18.75" customHeight="1" thickBot="1"/>
    <row r="86122" ht="18.75" customHeight="1" thickBot="1"/>
    <row r="86124" ht="18.75" customHeight="1" thickBot="1"/>
    <row r="86126" ht="18.75" customHeight="1" thickBot="1"/>
    <row r="86128" ht="18.75" customHeight="1" thickBot="1"/>
    <row r="86130" ht="18.75" customHeight="1" thickBot="1"/>
    <row r="86132" ht="18.75" customHeight="1" thickBot="1"/>
    <row r="86134" ht="18.75" customHeight="1" thickBot="1"/>
    <row r="86136" ht="18.75" customHeight="1" thickBot="1"/>
    <row r="86138" ht="18.75" customHeight="1" thickBot="1"/>
    <row r="86140" ht="18.75" customHeight="1" thickBot="1"/>
    <row r="86142" ht="18.75" customHeight="1" thickBot="1"/>
    <row r="86144" ht="18.75" customHeight="1" thickBot="1"/>
    <row r="86146" ht="18.75" customHeight="1" thickBot="1"/>
    <row r="86148" ht="18.75" customHeight="1" thickBot="1"/>
    <row r="86150" ht="18.75" customHeight="1" thickBot="1"/>
    <row r="86152" ht="18.75" customHeight="1" thickBot="1"/>
    <row r="86154" ht="18.75" customHeight="1" thickBot="1"/>
    <row r="86156" ht="18.75" customHeight="1" thickBot="1"/>
    <row r="86158" ht="18.75" customHeight="1" thickBot="1"/>
    <row r="86160" ht="18.75" customHeight="1" thickBot="1"/>
    <row r="86162" ht="18.75" customHeight="1" thickBot="1"/>
    <row r="86164" ht="18.75" customHeight="1" thickBot="1"/>
    <row r="86166" ht="18.75" customHeight="1" thickBot="1"/>
    <row r="86168" ht="18.75" customHeight="1" thickBot="1"/>
    <row r="86170" ht="18.75" customHeight="1" thickBot="1"/>
    <row r="86172" ht="18.75" customHeight="1" thickBot="1"/>
    <row r="86174" ht="18.75" customHeight="1" thickBot="1"/>
    <row r="86176" ht="18.75" customHeight="1" thickBot="1"/>
    <row r="86178" ht="18.75" customHeight="1" thickBot="1"/>
    <row r="86180" ht="18.75" customHeight="1" thickBot="1"/>
    <row r="86182" ht="18.75" customHeight="1" thickBot="1"/>
    <row r="86184" ht="18.75" customHeight="1" thickBot="1"/>
    <row r="86186" ht="18.75" customHeight="1" thickBot="1"/>
    <row r="86188" ht="18.75" customHeight="1" thickBot="1"/>
    <row r="86190" ht="18.75" customHeight="1" thickBot="1"/>
    <row r="86192" ht="18.75" customHeight="1" thickBot="1"/>
    <row r="86194" ht="18.75" customHeight="1" thickBot="1"/>
    <row r="86196" ht="18.75" customHeight="1" thickBot="1"/>
    <row r="86198" ht="18.75" customHeight="1" thickBot="1"/>
    <row r="86200" ht="18.75" customHeight="1" thickBot="1"/>
    <row r="86202" ht="18.75" customHeight="1" thickBot="1"/>
    <row r="86204" ht="18.75" customHeight="1" thickBot="1"/>
    <row r="86206" ht="18.75" customHeight="1" thickBot="1"/>
    <row r="86208" ht="18.75" customHeight="1" thickBot="1"/>
    <row r="86210" ht="18.75" customHeight="1" thickBot="1"/>
    <row r="86212" ht="18.75" customHeight="1" thickBot="1"/>
    <row r="86214" ht="18.75" customHeight="1" thickBot="1"/>
    <row r="86216" ht="18.75" customHeight="1" thickBot="1"/>
    <row r="86218" ht="18.75" customHeight="1" thickBot="1"/>
    <row r="86220" ht="18.75" customHeight="1" thickBot="1"/>
    <row r="86222" ht="18.75" customHeight="1" thickBot="1"/>
    <row r="86224" ht="18.75" customHeight="1" thickBot="1"/>
    <row r="86226" ht="18.75" customHeight="1" thickBot="1"/>
    <row r="86228" ht="18.75" customHeight="1" thickBot="1"/>
    <row r="86230" ht="18.75" customHeight="1" thickBot="1"/>
    <row r="86232" ht="18.75" customHeight="1" thickBot="1"/>
    <row r="86234" ht="18.75" customHeight="1" thickBot="1"/>
    <row r="86236" ht="18.75" customHeight="1" thickBot="1"/>
    <row r="86238" ht="18.75" customHeight="1" thickBot="1"/>
    <row r="86240" ht="18.75" customHeight="1" thickBot="1"/>
    <row r="86242" ht="18.75" customHeight="1" thickBot="1"/>
    <row r="86244" ht="18.75" customHeight="1" thickBot="1"/>
    <row r="86246" ht="18.75" customHeight="1" thickBot="1"/>
    <row r="86248" ht="18.75" customHeight="1" thickBot="1"/>
    <row r="86250" ht="18.75" customHeight="1" thickBot="1"/>
    <row r="86252" ht="18.75" customHeight="1" thickBot="1"/>
    <row r="86254" ht="18.75" customHeight="1" thickBot="1"/>
    <row r="86256" ht="18.75" customHeight="1" thickBot="1"/>
    <row r="86258" ht="18.75" customHeight="1" thickBot="1"/>
    <row r="86260" ht="18.75" customHeight="1" thickBot="1"/>
    <row r="86262" ht="18.75" customHeight="1" thickBot="1"/>
    <row r="86264" ht="18.75" customHeight="1" thickBot="1"/>
    <row r="86266" ht="18.75" customHeight="1" thickBot="1"/>
    <row r="86268" ht="18.75" customHeight="1" thickBot="1"/>
    <row r="86270" ht="18.75" customHeight="1" thickBot="1"/>
    <row r="86272" ht="18.75" customHeight="1" thickBot="1"/>
    <row r="86274" ht="18.75" customHeight="1" thickBot="1"/>
    <row r="86276" ht="18.75" customHeight="1" thickBot="1"/>
    <row r="86278" ht="18.75" customHeight="1" thickBot="1"/>
    <row r="86280" ht="18.75" customHeight="1" thickBot="1"/>
    <row r="86282" ht="18.75" customHeight="1" thickBot="1"/>
    <row r="86284" ht="18.75" customHeight="1" thickBot="1"/>
    <row r="86286" ht="18.75" customHeight="1" thickBot="1"/>
    <row r="86288" ht="18.75" customHeight="1" thickBot="1"/>
    <row r="86290" ht="18.75" customHeight="1" thickBot="1"/>
    <row r="86292" ht="18.75" customHeight="1" thickBot="1"/>
    <row r="86294" ht="18.75" customHeight="1" thickBot="1"/>
    <row r="86296" ht="18.75" customHeight="1" thickBot="1"/>
    <row r="86298" ht="18.75" customHeight="1" thickBot="1"/>
    <row r="86300" ht="18.75" customHeight="1" thickBot="1"/>
    <row r="86302" ht="18.75" customHeight="1" thickBot="1"/>
    <row r="86304" ht="18.75" customHeight="1" thickBot="1"/>
    <row r="86306" ht="18.75" customHeight="1" thickBot="1"/>
    <row r="86308" ht="18.75" customHeight="1" thickBot="1"/>
    <row r="86310" ht="18.75" customHeight="1" thickBot="1"/>
    <row r="86312" ht="18.75" customHeight="1" thickBot="1"/>
    <row r="86314" ht="18.75" customHeight="1" thickBot="1"/>
    <row r="86316" ht="18.75" customHeight="1" thickBot="1"/>
    <row r="86318" ht="18.75" customHeight="1" thickBot="1"/>
    <row r="86320" ht="18.75" customHeight="1" thickBot="1"/>
    <row r="86322" ht="18.75" customHeight="1" thickBot="1"/>
    <row r="86324" ht="18.75" customHeight="1" thickBot="1"/>
    <row r="86326" ht="18.75" customHeight="1" thickBot="1"/>
    <row r="86328" ht="18.75" customHeight="1" thickBot="1"/>
    <row r="86330" ht="18.75" customHeight="1" thickBot="1"/>
    <row r="86332" ht="18.75" customHeight="1" thickBot="1"/>
    <row r="86334" ht="18.75" customHeight="1" thickBot="1"/>
    <row r="86336" ht="18.75" customHeight="1" thickBot="1"/>
    <row r="86338" ht="18.75" customHeight="1" thickBot="1"/>
    <row r="86340" ht="18.75" customHeight="1" thickBot="1"/>
    <row r="86342" ht="18.75" customHeight="1" thickBot="1"/>
    <row r="86344" ht="18.75" customHeight="1" thickBot="1"/>
    <row r="86346" ht="18.75" customHeight="1" thickBot="1"/>
    <row r="86348" ht="18.75" customHeight="1" thickBot="1"/>
    <row r="86350" ht="18.75" customHeight="1" thickBot="1"/>
    <row r="86352" ht="18.75" customHeight="1" thickBot="1"/>
    <row r="86354" ht="18.75" customHeight="1" thickBot="1"/>
    <row r="86356" ht="18.75" customHeight="1" thickBot="1"/>
    <row r="86358" ht="18.75" customHeight="1" thickBot="1"/>
    <row r="86360" ht="18.75" customHeight="1" thickBot="1"/>
    <row r="86362" ht="18.75" customHeight="1" thickBot="1"/>
    <row r="86364" ht="18.75" customHeight="1" thickBot="1"/>
    <row r="86366" ht="18.75" customHeight="1" thickBot="1"/>
    <row r="86368" ht="18.75" customHeight="1" thickBot="1"/>
    <row r="86370" ht="18.75" customHeight="1" thickBot="1"/>
    <row r="86372" ht="18.75" customHeight="1" thickBot="1"/>
    <row r="86374" ht="18.75" customHeight="1" thickBot="1"/>
    <row r="86376" ht="18.75" customHeight="1" thickBot="1"/>
    <row r="86378" ht="18.75" customHeight="1" thickBot="1"/>
    <row r="86380" ht="18.75" customHeight="1" thickBot="1"/>
    <row r="86382" ht="18.75" customHeight="1" thickBot="1"/>
    <row r="86384" ht="18.75" customHeight="1" thickBot="1"/>
    <row r="86386" ht="18.75" customHeight="1" thickBot="1"/>
    <row r="86388" ht="18.75" customHeight="1" thickBot="1"/>
    <row r="86390" ht="18.75" customHeight="1" thickBot="1"/>
    <row r="86392" ht="18.75" customHeight="1" thickBot="1"/>
    <row r="86394" ht="18.75" customHeight="1" thickBot="1"/>
    <row r="86396" ht="18.75" customHeight="1" thickBot="1"/>
    <row r="86398" ht="18.75" customHeight="1" thickBot="1"/>
    <row r="86400" ht="18.75" customHeight="1" thickBot="1"/>
    <row r="86402" ht="18.75" customHeight="1" thickBot="1"/>
    <row r="86404" ht="18.75" customHeight="1" thickBot="1"/>
    <row r="86406" ht="18.75" customHeight="1" thickBot="1"/>
    <row r="86408" ht="18.75" customHeight="1" thickBot="1"/>
    <row r="86410" ht="18.75" customHeight="1" thickBot="1"/>
    <row r="86412" ht="18.75" customHeight="1" thickBot="1"/>
    <row r="86414" ht="18.75" customHeight="1" thickBot="1"/>
    <row r="86416" ht="18.75" customHeight="1" thickBot="1"/>
    <row r="86418" ht="18.75" customHeight="1" thickBot="1"/>
    <row r="86420" ht="18.75" customHeight="1" thickBot="1"/>
    <row r="86422" ht="18.75" customHeight="1" thickBot="1"/>
    <row r="86424" ht="18.75" customHeight="1" thickBot="1"/>
    <row r="86426" ht="18.75" customHeight="1" thickBot="1"/>
    <row r="86428" ht="18.75" customHeight="1" thickBot="1"/>
    <row r="86430" ht="18.75" customHeight="1" thickBot="1"/>
    <row r="86432" ht="18.75" customHeight="1" thickBot="1"/>
    <row r="86434" ht="18.75" customHeight="1" thickBot="1"/>
    <row r="86436" ht="18.75" customHeight="1" thickBot="1"/>
    <row r="86438" ht="18.75" customHeight="1" thickBot="1"/>
    <row r="86440" ht="18.75" customHeight="1" thickBot="1"/>
    <row r="86442" ht="18.75" customHeight="1" thickBot="1"/>
    <row r="86444" ht="18.75" customHeight="1" thickBot="1"/>
    <row r="86446" ht="18.75" customHeight="1" thickBot="1"/>
    <row r="86448" ht="18.75" customHeight="1" thickBot="1"/>
    <row r="86450" ht="18.75" customHeight="1" thickBot="1"/>
    <row r="86452" ht="18.75" customHeight="1" thickBot="1"/>
    <row r="86454" ht="18.75" customHeight="1" thickBot="1"/>
    <row r="86456" ht="18.75" customHeight="1" thickBot="1"/>
    <row r="86458" ht="18.75" customHeight="1" thickBot="1"/>
    <row r="86460" ht="18.75" customHeight="1" thickBot="1"/>
    <row r="86462" ht="18.75" customHeight="1" thickBot="1"/>
    <row r="86464" ht="18.75" customHeight="1" thickBot="1"/>
    <row r="86466" ht="18.75" customHeight="1" thickBot="1"/>
    <row r="86468" ht="18.75" customHeight="1" thickBot="1"/>
    <row r="86470" ht="18.75" customHeight="1" thickBot="1"/>
    <row r="86472" ht="18.75" customHeight="1" thickBot="1"/>
    <row r="86474" ht="18.75" customHeight="1" thickBot="1"/>
    <row r="86476" ht="18.75" customHeight="1" thickBot="1"/>
    <row r="86478" ht="18.75" customHeight="1" thickBot="1"/>
    <row r="86480" ht="18.75" customHeight="1" thickBot="1"/>
    <row r="86482" ht="18.75" customHeight="1" thickBot="1"/>
    <row r="86484" ht="18.75" customHeight="1" thickBot="1"/>
    <row r="86486" ht="18.75" customHeight="1" thickBot="1"/>
    <row r="86488" ht="18.75" customHeight="1" thickBot="1"/>
    <row r="86490" ht="18.75" customHeight="1" thickBot="1"/>
    <row r="86492" ht="18.75" customHeight="1" thickBot="1"/>
    <row r="86494" ht="18.75" customHeight="1" thickBot="1"/>
    <row r="86496" ht="18.75" customHeight="1" thickBot="1"/>
    <row r="86498" ht="18.75" customHeight="1" thickBot="1"/>
    <row r="86500" ht="18.75" customHeight="1" thickBot="1"/>
    <row r="86502" ht="18.75" customHeight="1" thickBot="1"/>
    <row r="86504" ht="18.75" customHeight="1" thickBot="1"/>
    <row r="86506" ht="18.75" customHeight="1" thickBot="1"/>
    <row r="86508" ht="18.75" customHeight="1" thickBot="1"/>
    <row r="86510" ht="18.75" customHeight="1" thickBot="1"/>
    <row r="86512" ht="18.75" customHeight="1" thickBot="1"/>
    <row r="86514" ht="18.75" customHeight="1" thickBot="1"/>
    <row r="86516" ht="18.75" customHeight="1" thickBot="1"/>
    <row r="86518" ht="18.75" customHeight="1" thickBot="1"/>
    <row r="86520" ht="18.75" customHeight="1" thickBot="1"/>
    <row r="86522" ht="18.75" customHeight="1" thickBot="1"/>
    <row r="86524" ht="18.75" customHeight="1" thickBot="1"/>
    <row r="86526" ht="18.75" customHeight="1" thickBot="1"/>
    <row r="86528" ht="18.75" customHeight="1" thickBot="1"/>
    <row r="86530" ht="18.75" customHeight="1" thickBot="1"/>
    <row r="86532" ht="18.75" customHeight="1" thickBot="1"/>
    <row r="86534" ht="18.75" customHeight="1" thickBot="1"/>
    <row r="86536" ht="18.75" customHeight="1" thickBot="1"/>
    <row r="86538" ht="18.75" customHeight="1" thickBot="1"/>
    <row r="86540" ht="18.75" customHeight="1" thickBot="1"/>
    <row r="86542" ht="18.75" customHeight="1" thickBot="1"/>
    <row r="86544" ht="18.75" customHeight="1" thickBot="1"/>
    <row r="86546" ht="18.75" customHeight="1" thickBot="1"/>
    <row r="86548" ht="18.75" customHeight="1" thickBot="1"/>
    <row r="86550" ht="18.75" customHeight="1" thickBot="1"/>
    <row r="86552" ht="18.75" customHeight="1" thickBot="1"/>
    <row r="86554" ht="18.75" customHeight="1" thickBot="1"/>
    <row r="86556" ht="18.75" customHeight="1" thickBot="1"/>
    <row r="86558" ht="18.75" customHeight="1" thickBot="1"/>
    <row r="86560" ht="18.75" customHeight="1" thickBot="1"/>
    <row r="86562" ht="18.75" customHeight="1" thickBot="1"/>
    <row r="86564" ht="18.75" customHeight="1" thickBot="1"/>
    <row r="86566" ht="18.75" customHeight="1" thickBot="1"/>
    <row r="86568" ht="18.75" customHeight="1" thickBot="1"/>
    <row r="86570" ht="18.75" customHeight="1" thickBot="1"/>
    <row r="86572" ht="18.75" customHeight="1" thickBot="1"/>
    <row r="86574" ht="18.75" customHeight="1" thickBot="1"/>
    <row r="86576" ht="18.75" customHeight="1" thickBot="1"/>
    <row r="86578" ht="18.75" customHeight="1" thickBot="1"/>
    <row r="86580" ht="18.75" customHeight="1" thickBot="1"/>
    <row r="86582" ht="18.75" customHeight="1" thickBot="1"/>
    <row r="86584" ht="18.75" customHeight="1" thickBot="1"/>
    <row r="86586" ht="18.75" customHeight="1" thickBot="1"/>
    <row r="86588" ht="18.75" customHeight="1" thickBot="1"/>
    <row r="86590" ht="18.75" customHeight="1" thickBot="1"/>
    <row r="86592" ht="18.75" customHeight="1" thickBot="1"/>
    <row r="86594" ht="18.75" customHeight="1" thickBot="1"/>
    <row r="86596" ht="18.75" customHeight="1" thickBot="1"/>
    <row r="86598" ht="18.75" customHeight="1" thickBot="1"/>
    <row r="86600" ht="18.75" customHeight="1" thickBot="1"/>
    <row r="86602" ht="18.75" customHeight="1" thickBot="1"/>
    <row r="86604" ht="18.75" customHeight="1" thickBot="1"/>
    <row r="86606" ht="18.75" customHeight="1" thickBot="1"/>
    <row r="86608" ht="18.75" customHeight="1" thickBot="1"/>
    <row r="86610" ht="18.75" customHeight="1" thickBot="1"/>
    <row r="86612" ht="18.75" customHeight="1" thickBot="1"/>
    <row r="86614" ht="18.75" customHeight="1" thickBot="1"/>
    <row r="86616" ht="18.75" customHeight="1" thickBot="1"/>
    <row r="86618" ht="18.75" customHeight="1" thickBot="1"/>
    <row r="86620" ht="18.75" customHeight="1" thickBot="1"/>
    <row r="86622" ht="18.75" customHeight="1" thickBot="1"/>
    <row r="86624" ht="18.75" customHeight="1" thickBot="1"/>
    <row r="86626" ht="18.75" customHeight="1" thickBot="1"/>
    <row r="86628" ht="18.75" customHeight="1" thickBot="1"/>
    <row r="86630" ht="18.75" customHeight="1" thickBot="1"/>
    <row r="86632" ht="18.75" customHeight="1" thickBot="1"/>
    <row r="86634" ht="18.75" customHeight="1" thickBot="1"/>
    <row r="86636" ht="18.75" customHeight="1" thickBot="1"/>
    <row r="86638" ht="18.75" customHeight="1" thickBot="1"/>
    <row r="86640" ht="18.75" customHeight="1" thickBot="1"/>
    <row r="86642" ht="18.75" customHeight="1" thickBot="1"/>
    <row r="86644" ht="18.75" customHeight="1" thickBot="1"/>
    <row r="86646" ht="18.75" customHeight="1" thickBot="1"/>
    <row r="86648" ht="18.75" customHeight="1" thickBot="1"/>
    <row r="86650" ht="18.75" customHeight="1" thickBot="1"/>
    <row r="86652" ht="18.75" customHeight="1" thickBot="1"/>
    <row r="86654" ht="18.75" customHeight="1" thickBot="1"/>
    <row r="86656" ht="18.75" customHeight="1" thickBot="1"/>
    <row r="86658" ht="18.75" customHeight="1" thickBot="1"/>
    <row r="86660" ht="18.75" customHeight="1" thickBot="1"/>
    <row r="86662" ht="18.75" customHeight="1" thickBot="1"/>
    <row r="86664" ht="18.75" customHeight="1" thickBot="1"/>
    <row r="86666" ht="18.75" customHeight="1" thickBot="1"/>
    <row r="86668" ht="18.75" customHeight="1" thickBot="1"/>
    <row r="86670" ht="18.75" customHeight="1" thickBot="1"/>
    <row r="86672" ht="18.75" customHeight="1" thickBot="1"/>
    <row r="86674" ht="18.75" customHeight="1" thickBot="1"/>
    <row r="86676" ht="18.75" customHeight="1" thickBot="1"/>
    <row r="86678" ht="18.75" customHeight="1" thickBot="1"/>
    <row r="86680" ht="18.75" customHeight="1" thickBot="1"/>
    <row r="86682" ht="18.75" customHeight="1" thickBot="1"/>
    <row r="86684" ht="18.75" customHeight="1" thickBot="1"/>
    <row r="86686" ht="18.75" customHeight="1" thickBot="1"/>
    <row r="86688" ht="18.75" customHeight="1" thickBot="1"/>
    <row r="86690" ht="18.75" customHeight="1" thickBot="1"/>
    <row r="86692" ht="18.75" customHeight="1" thickBot="1"/>
    <row r="86694" ht="18.75" customHeight="1" thickBot="1"/>
    <row r="86696" ht="18.75" customHeight="1" thickBot="1"/>
    <row r="86698" ht="18.75" customHeight="1" thickBot="1"/>
    <row r="86700" ht="18.75" customHeight="1" thickBot="1"/>
    <row r="86702" ht="18.75" customHeight="1" thickBot="1"/>
    <row r="86704" ht="18.75" customHeight="1" thickBot="1"/>
    <row r="86706" ht="18.75" customHeight="1" thickBot="1"/>
    <row r="86708" ht="18.75" customHeight="1" thickBot="1"/>
    <row r="86710" ht="18.75" customHeight="1" thickBot="1"/>
    <row r="86712" ht="18.75" customHeight="1" thickBot="1"/>
    <row r="86714" ht="18.75" customHeight="1" thickBot="1"/>
    <row r="86716" ht="18.75" customHeight="1" thickBot="1"/>
    <row r="86718" ht="18.75" customHeight="1" thickBot="1"/>
    <row r="86720" ht="18.75" customHeight="1" thickBot="1"/>
    <row r="86722" ht="18.75" customHeight="1" thickBot="1"/>
    <row r="86724" ht="18.75" customHeight="1" thickBot="1"/>
    <row r="86726" ht="18.75" customHeight="1" thickBot="1"/>
    <row r="86728" ht="18.75" customHeight="1" thickBot="1"/>
    <row r="86730" ht="18.75" customHeight="1" thickBot="1"/>
    <row r="86732" ht="18.75" customHeight="1" thickBot="1"/>
    <row r="86734" ht="18.75" customHeight="1" thickBot="1"/>
    <row r="86736" ht="18.75" customHeight="1" thickBot="1"/>
    <row r="86738" ht="18.75" customHeight="1" thickBot="1"/>
    <row r="86740" ht="18.75" customHeight="1" thickBot="1"/>
    <row r="86742" ht="18.75" customHeight="1" thickBot="1"/>
    <row r="86744" ht="18.75" customHeight="1" thickBot="1"/>
    <row r="86746" ht="18.75" customHeight="1" thickBot="1"/>
    <row r="86748" ht="18.75" customHeight="1" thickBot="1"/>
    <row r="86750" ht="18.75" customHeight="1" thickBot="1"/>
    <row r="86752" ht="18.75" customHeight="1" thickBot="1"/>
    <row r="86754" ht="18.75" customHeight="1" thickBot="1"/>
    <row r="86756" ht="18.75" customHeight="1" thickBot="1"/>
    <row r="86758" ht="18.75" customHeight="1" thickBot="1"/>
    <row r="86760" ht="18.75" customHeight="1" thickBot="1"/>
    <row r="86762" ht="18.75" customHeight="1" thickBot="1"/>
    <row r="86764" ht="18.75" customHeight="1" thickBot="1"/>
    <row r="86766" ht="18.75" customHeight="1" thickBot="1"/>
    <row r="86768" ht="18.75" customHeight="1" thickBot="1"/>
    <row r="86770" ht="18.75" customHeight="1" thickBot="1"/>
    <row r="86772" ht="18.75" customHeight="1" thickBot="1"/>
    <row r="86774" ht="18.75" customHeight="1" thickBot="1"/>
    <row r="86776" ht="18.75" customHeight="1" thickBot="1"/>
    <row r="86778" ht="18.75" customHeight="1" thickBot="1"/>
    <row r="86780" ht="18.75" customHeight="1" thickBot="1"/>
    <row r="86782" ht="18.75" customHeight="1" thickBot="1"/>
    <row r="86784" ht="18.75" customHeight="1" thickBot="1"/>
    <row r="86786" ht="18.75" customHeight="1" thickBot="1"/>
    <row r="86788" ht="18.75" customHeight="1" thickBot="1"/>
    <row r="86790" ht="18.75" customHeight="1" thickBot="1"/>
    <row r="86792" ht="18.75" customHeight="1" thickBot="1"/>
    <row r="86794" ht="18.75" customHeight="1" thickBot="1"/>
    <row r="86796" ht="18.75" customHeight="1" thickBot="1"/>
    <row r="86798" ht="18.75" customHeight="1" thickBot="1"/>
    <row r="86800" ht="18.75" customHeight="1" thickBot="1"/>
    <row r="86802" ht="18.75" customHeight="1" thickBot="1"/>
    <row r="86804" ht="18.75" customHeight="1" thickBot="1"/>
    <row r="86806" ht="18.75" customHeight="1" thickBot="1"/>
    <row r="86808" ht="18.75" customHeight="1" thickBot="1"/>
    <row r="86810" ht="18.75" customHeight="1" thickBot="1"/>
    <row r="86812" ht="18.75" customHeight="1" thickBot="1"/>
    <row r="86814" ht="18.75" customHeight="1" thickBot="1"/>
    <row r="86816" ht="18.75" customHeight="1" thickBot="1"/>
    <row r="86818" ht="18.75" customHeight="1" thickBot="1"/>
    <row r="86820" ht="18.75" customHeight="1" thickBot="1"/>
    <row r="86822" ht="18.75" customHeight="1" thickBot="1"/>
    <row r="86824" ht="18.75" customHeight="1" thickBot="1"/>
    <row r="86826" ht="18.75" customHeight="1" thickBot="1"/>
    <row r="86828" ht="18.75" customHeight="1" thickBot="1"/>
    <row r="86830" ht="18.75" customHeight="1" thickBot="1"/>
    <row r="86832" ht="18.75" customHeight="1" thickBot="1"/>
    <row r="86834" ht="18.75" customHeight="1" thickBot="1"/>
    <row r="86836" ht="18.75" customHeight="1" thickBot="1"/>
    <row r="86838" ht="18.75" customHeight="1" thickBot="1"/>
    <row r="86840" ht="18.75" customHeight="1" thickBot="1"/>
    <row r="86842" ht="18.75" customHeight="1" thickBot="1"/>
    <row r="86844" ht="18.75" customHeight="1" thickBot="1"/>
    <row r="86846" ht="18.75" customHeight="1" thickBot="1"/>
    <row r="86848" ht="18.75" customHeight="1" thickBot="1"/>
    <row r="86850" ht="18.75" customHeight="1" thickBot="1"/>
    <row r="86852" ht="18.75" customHeight="1" thickBot="1"/>
    <row r="86854" ht="18.75" customHeight="1" thickBot="1"/>
    <row r="86856" ht="18.75" customHeight="1" thickBot="1"/>
    <row r="86858" ht="18.75" customHeight="1" thickBot="1"/>
    <row r="86860" ht="18.75" customHeight="1" thickBot="1"/>
    <row r="86862" ht="18.75" customHeight="1" thickBot="1"/>
    <row r="86864" ht="18.75" customHeight="1" thickBot="1"/>
    <row r="86866" ht="18.75" customHeight="1" thickBot="1"/>
    <row r="86868" ht="18.75" customHeight="1" thickBot="1"/>
    <row r="86870" ht="18.75" customHeight="1" thickBot="1"/>
    <row r="86872" ht="18.75" customHeight="1" thickBot="1"/>
    <row r="86874" ht="18.75" customHeight="1" thickBot="1"/>
    <row r="86876" ht="18.75" customHeight="1" thickBot="1"/>
    <row r="86878" ht="18.75" customHeight="1" thickBot="1"/>
    <row r="86880" ht="18.75" customHeight="1" thickBot="1"/>
    <row r="86882" ht="18.75" customHeight="1" thickBot="1"/>
    <row r="86884" ht="18.75" customHeight="1" thickBot="1"/>
    <row r="86886" ht="18.75" customHeight="1" thickBot="1"/>
    <row r="86888" ht="18.75" customHeight="1" thickBot="1"/>
    <row r="86890" ht="18.75" customHeight="1" thickBot="1"/>
    <row r="86892" ht="18.75" customHeight="1" thickBot="1"/>
    <row r="86894" ht="18.75" customHeight="1" thickBot="1"/>
    <row r="86896" ht="18.75" customHeight="1" thickBot="1"/>
    <row r="86898" ht="18.75" customHeight="1" thickBot="1"/>
    <row r="86900" ht="18.75" customHeight="1" thickBot="1"/>
    <row r="86902" ht="18.75" customHeight="1" thickBot="1"/>
    <row r="86904" ht="18.75" customHeight="1" thickBot="1"/>
    <row r="86906" ht="18.75" customHeight="1" thickBot="1"/>
    <row r="86908" ht="18.75" customHeight="1" thickBot="1"/>
    <row r="86910" ht="18.75" customHeight="1" thickBot="1"/>
    <row r="86912" ht="18.75" customHeight="1" thickBot="1"/>
    <row r="86914" ht="18.75" customHeight="1" thickBot="1"/>
    <row r="86916" ht="18.75" customHeight="1" thickBot="1"/>
    <row r="86918" ht="18.75" customHeight="1" thickBot="1"/>
    <row r="86920" ht="18.75" customHeight="1" thickBot="1"/>
    <row r="86922" ht="18.75" customHeight="1" thickBot="1"/>
    <row r="86924" ht="18.75" customHeight="1" thickBot="1"/>
    <row r="86926" ht="18.75" customHeight="1" thickBot="1"/>
    <row r="86928" ht="18.75" customHeight="1" thickBot="1"/>
    <row r="86930" ht="18.75" customHeight="1" thickBot="1"/>
    <row r="86932" ht="18.75" customHeight="1" thickBot="1"/>
    <row r="86934" ht="18.75" customHeight="1" thickBot="1"/>
    <row r="86936" ht="18.75" customHeight="1" thickBot="1"/>
    <row r="86938" ht="18.75" customHeight="1" thickBot="1"/>
    <row r="86940" ht="18.75" customHeight="1" thickBot="1"/>
    <row r="86942" ht="18.75" customHeight="1" thickBot="1"/>
    <row r="86944" ht="18.75" customHeight="1" thickBot="1"/>
    <row r="86946" ht="18.75" customHeight="1" thickBot="1"/>
    <row r="86948" ht="18.75" customHeight="1" thickBot="1"/>
    <row r="86950" ht="18.75" customHeight="1" thickBot="1"/>
    <row r="86952" ht="18.75" customHeight="1" thickBot="1"/>
    <row r="86954" ht="18.75" customHeight="1" thickBot="1"/>
    <row r="86956" ht="18.75" customHeight="1" thickBot="1"/>
    <row r="86958" ht="18.75" customHeight="1" thickBot="1"/>
    <row r="86960" ht="18.75" customHeight="1" thickBot="1"/>
    <row r="86962" ht="18.75" customHeight="1" thickBot="1"/>
    <row r="86964" ht="18.75" customHeight="1" thickBot="1"/>
    <row r="86966" ht="18.75" customHeight="1" thickBot="1"/>
    <row r="86968" ht="18.75" customHeight="1" thickBot="1"/>
    <row r="86970" ht="18.75" customHeight="1" thickBot="1"/>
    <row r="86972" ht="18.75" customHeight="1" thickBot="1"/>
    <row r="86974" ht="18.75" customHeight="1" thickBot="1"/>
    <row r="86976" ht="18.75" customHeight="1" thickBot="1"/>
    <row r="86978" ht="18.75" customHeight="1" thickBot="1"/>
    <row r="86980" ht="18.75" customHeight="1" thickBot="1"/>
    <row r="86982" ht="18.75" customHeight="1" thickBot="1"/>
    <row r="86984" ht="18.75" customHeight="1" thickBot="1"/>
    <row r="86986" ht="18.75" customHeight="1" thickBot="1"/>
    <row r="86988" ht="18.75" customHeight="1" thickBot="1"/>
    <row r="86990" ht="18.75" customHeight="1" thickBot="1"/>
    <row r="86992" ht="18.75" customHeight="1" thickBot="1"/>
    <row r="86994" ht="18.75" customHeight="1" thickBot="1"/>
    <row r="86996" ht="18.75" customHeight="1" thickBot="1"/>
    <row r="86998" ht="18.75" customHeight="1" thickBot="1"/>
    <row r="87000" ht="18.75" customHeight="1" thickBot="1"/>
    <row r="87002" ht="18.75" customHeight="1" thickBot="1"/>
    <row r="87004" ht="18.75" customHeight="1" thickBot="1"/>
    <row r="87006" ht="18.75" customHeight="1" thickBot="1"/>
    <row r="87008" ht="18.75" customHeight="1" thickBot="1"/>
    <row r="87010" ht="18.75" customHeight="1" thickBot="1"/>
    <row r="87012" ht="18.75" customHeight="1" thickBot="1"/>
    <row r="87014" ht="18.75" customHeight="1" thickBot="1"/>
    <row r="87016" ht="18.75" customHeight="1" thickBot="1"/>
    <row r="87018" ht="18.75" customHeight="1" thickBot="1"/>
    <row r="87020" ht="18.75" customHeight="1" thickBot="1"/>
    <row r="87022" ht="18.75" customHeight="1" thickBot="1"/>
    <row r="87024" ht="18.75" customHeight="1" thickBot="1"/>
    <row r="87026" ht="18.75" customHeight="1" thickBot="1"/>
    <row r="87028" ht="18.75" customHeight="1" thickBot="1"/>
    <row r="87030" ht="18.75" customHeight="1" thickBot="1"/>
    <row r="87032" ht="18.75" customHeight="1" thickBot="1"/>
    <row r="87034" ht="18.75" customHeight="1" thickBot="1"/>
    <row r="87036" ht="18.75" customHeight="1" thickBot="1"/>
    <row r="87038" ht="18.75" customHeight="1" thickBot="1"/>
    <row r="87040" ht="18.75" customHeight="1" thickBot="1"/>
    <row r="87042" ht="18.75" customHeight="1" thickBot="1"/>
    <row r="87044" ht="18.75" customHeight="1" thickBot="1"/>
    <row r="87046" ht="18.75" customHeight="1" thickBot="1"/>
    <row r="87048" ht="18.75" customHeight="1" thickBot="1"/>
    <row r="87050" ht="18.75" customHeight="1" thickBot="1"/>
    <row r="87052" ht="18.75" customHeight="1" thickBot="1"/>
    <row r="87054" ht="18.75" customHeight="1" thickBot="1"/>
    <row r="87056" ht="18.75" customHeight="1" thickBot="1"/>
    <row r="87058" ht="18.75" customHeight="1" thickBot="1"/>
    <row r="87060" ht="18.75" customHeight="1" thickBot="1"/>
    <row r="87062" ht="18.75" customHeight="1" thickBot="1"/>
    <row r="87064" ht="18.75" customHeight="1" thickBot="1"/>
    <row r="87066" ht="18.75" customHeight="1" thickBot="1"/>
    <row r="87068" ht="18.75" customHeight="1" thickBot="1"/>
    <row r="87070" ht="18.75" customHeight="1" thickBot="1"/>
    <row r="87072" ht="18.75" customHeight="1" thickBot="1"/>
    <row r="87074" ht="18.75" customHeight="1" thickBot="1"/>
    <row r="87076" ht="18.75" customHeight="1" thickBot="1"/>
    <row r="87078" ht="18.75" customHeight="1" thickBot="1"/>
    <row r="87080" ht="18.75" customHeight="1" thickBot="1"/>
    <row r="87082" ht="18.75" customHeight="1" thickBot="1"/>
    <row r="87084" ht="18.75" customHeight="1" thickBot="1"/>
    <row r="87086" ht="18.75" customHeight="1" thickBot="1"/>
    <row r="87088" ht="18.75" customHeight="1" thickBot="1"/>
    <row r="87090" ht="18.75" customHeight="1" thickBot="1"/>
    <row r="87092" ht="18.75" customHeight="1" thickBot="1"/>
    <row r="87094" ht="18.75" customHeight="1" thickBot="1"/>
    <row r="87096" ht="18.75" customHeight="1" thickBot="1"/>
    <row r="87098" ht="18.75" customHeight="1" thickBot="1"/>
    <row r="87100" ht="18.75" customHeight="1" thickBot="1"/>
    <row r="87102" ht="18.75" customHeight="1" thickBot="1"/>
    <row r="87104" ht="18.75" customHeight="1" thickBot="1"/>
    <row r="87106" ht="18.75" customHeight="1" thickBot="1"/>
    <row r="87108" ht="18.75" customHeight="1" thickBot="1"/>
    <row r="87110" ht="18.75" customHeight="1" thickBot="1"/>
    <row r="87112" ht="18.75" customHeight="1" thickBot="1"/>
    <row r="87114" ht="18.75" customHeight="1" thickBot="1"/>
    <row r="87116" ht="18.75" customHeight="1" thickBot="1"/>
    <row r="87118" ht="18.75" customHeight="1" thickBot="1"/>
    <row r="87120" ht="18.75" customHeight="1" thickBot="1"/>
    <row r="87122" ht="18.75" customHeight="1" thickBot="1"/>
    <row r="87124" ht="18.75" customHeight="1" thickBot="1"/>
    <row r="87126" ht="18.75" customHeight="1" thickBot="1"/>
    <row r="87128" ht="18.75" customHeight="1" thickBot="1"/>
    <row r="87130" ht="18.75" customHeight="1" thickBot="1"/>
    <row r="87132" ht="18.75" customHeight="1" thickBot="1"/>
    <row r="87134" ht="18.75" customHeight="1" thickBot="1"/>
    <row r="87136" ht="18.75" customHeight="1" thickBot="1"/>
    <row r="87138" ht="18.75" customHeight="1" thickBot="1"/>
    <row r="87140" ht="18.75" customHeight="1" thickBot="1"/>
    <row r="87142" ht="18.75" customHeight="1" thickBot="1"/>
    <row r="87144" ht="18.75" customHeight="1" thickBot="1"/>
    <row r="87146" ht="18.75" customHeight="1" thickBot="1"/>
    <row r="87148" ht="18.75" customHeight="1" thickBot="1"/>
    <row r="87150" ht="18.75" customHeight="1" thickBot="1"/>
    <row r="87152" ht="18.75" customHeight="1" thickBot="1"/>
    <row r="87154" ht="18.75" customHeight="1" thickBot="1"/>
    <row r="87156" ht="18.75" customHeight="1" thickBot="1"/>
    <row r="87158" ht="18.75" customHeight="1" thickBot="1"/>
    <row r="87160" ht="18.75" customHeight="1" thickBot="1"/>
    <row r="87162" ht="18.75" customHeight="1" thickBot="1"/>
    <row r="87164" ht="18.75" customHeight="1" thickBot="1"/>
    <row r="87166" ht="18.75" customHeight="1" thickBot="1"/>
    <row r="87168" ht="18.75" customHeight="1" thickBot="1"/>
    <row r="87170" ht="18.75" customHeight="1" thickBot="1"/>
    <row r="87172" ht="18.75" customHeight="1" thickBot="1"/>
    <row r="87174" ht="18.75" customHeight="1" thickBot="1"/>
    <row r="87176" ht="18.75" customHeight="1" thickBot="1"/>
    <row r="87178" ht="18.75" customHeight="1" thickBot="1"/>
    <row r="87180" ht="18.75" customHeight="1" thickBot="1"/>
    <row r="87182" ht="18.75" customHeight="1" thickBot="1"/>
    <row r="87184" ht="18.75" customHeight="1" thickBot="1"/>
    <row r="87186" ht="18.75" customHeight="1" thickBot="1"/>
    <row r="87188" ht="18.75" customHeight="1" thickBot="1"/>
    <row r="87190" ht="18.75" customHeight="1" thickBot="1"/>
    <row r="87192" ht="18.75" customHeight="1" thickBot="1"/>
    <row r="87194" ht="18.75" customHeight="1" thickBot="1"/>
    <row r="87196" ht="18.75" customHeight="1" thickBot="1"/>
    <row r="87198" ht="18.75" customHeight="1" thickBot="1"/>
    <row r="87200" ht="18.75" customHeight="1" thickBot="1"/>
    <row r="87202" ht="18.75" customHeight="1" thickBot="1"/>
    <row r="87204" ht="18.75" customHeight="1" thickBot="1"/>
    <row r="87206" ht="18.75" customHeight="1" thickBot="1"/>
    <row r="87208" ht="18.75" customHeight="1" thickBot="1"/>
    <row r="87210" ht="18.75" customHeight="1" thickBot="1"/>
    <row r="87212" ht="18.75" customHeight="1" thickBot="1"/>
    <row r="87214" ht="18.75" customHeight="1" thickBot="1"/>
    <row r="87216" ht="18.75" customHeight="1" thickBot="1"/>
    <row r="87218" ht="18.75" customHeight="1" thickBot="1"/>
    <row r="87220" ht="18.75" customHeight="1" thickBot="1"/>
    <row r="87222" ht="18.75" customHeight="1" thickBot="1"/>
    <row r="87224" ht="18.75" customHeight="1" thickBot="1"/>
    <row r="87226" ht="18.75" customHeight="1" thickBot="1"/>
    <row r="87228" ht="18.75" customHeight="1" thickBot="1"/>
    <row r="87230" ht="18.75" customHeight="1" thickBot="1"/>
    <row r="87232" ht="18.75" customHeight="1" thickBot="1"/>
    <row r="87234" ht="18.75" customHeight="1" thickBot="1"/>
    <row r="87236" ht="18.75" customHeight="1" thickBot="1"/>
    <row r="87238" ht="18.75" customHeight="1" thickBot="1"/>
    <row r="87240" ht="18.75" customHeight="1" thickBot="1"/>
    <row r="87242" ht="18.75" customHeight="1" thickBot="1"/>
    <row r="87244" ht="18.75" customHeight="1" thickBot="1"/>
    <row r="87246" ht="18.75" customHeight="1" thickBot="1"/>
    <row r="87248" ht="18.75" customHeight="1" thickBot="1"/>
    <row r="87250" ht="18.75" customHeight="1" thickBot="1"/>
    <row r="87252" ht="18.75" customHeight="1" thickBot="1"/>
    <row r="87254" ht="18.75" customHeight="1" thickBot="1"/>
    <row r="87256" ht="18.75" customHeight="1" thickBot="1"/>
    <row r="87258" ht="18.75" customHeight="1" thickBot="1"/>
    <row r="87260" ht="18.75" customHeight="1" thickBot="1"/>
    <row r="87262" ht="18.75" customHeight="1" thickBot="1"/>
    <row r="87264" ht="18.75" customHeight="1" thickBot="1"/>
    <row r="87266" ht="18.75" customHeight="1" thickBot="1"/>
    <row r="87268" ht="18.75" customHeight="1" thickBot="1"/>
    <row r="87270" ht="18.75" customHeight="1" thickBot="1"/>
    <row r="87272" ht="18.75" customHeight="1" thickBot="1"/>
    <row r="87274" ht="18.75" customHeight="1" thickBot="1"/>
    <row r="87276" ht="18.75" customHeight="1" thickBot="1"/>
    <row r="87278" ht="18.75" customHeight="1" thickBot="1"/>
    <row r="87280" ht="18.75" customHeight="1" thickBot="1"/>
    <row r="87282" ht="18.75" customHeight="1" thickBot="1"/>
    <row r="87284" ht="18.75" customHeight="1" thickBot="1"/>
    <row r="87286" ht="18.75" customHeight="1" thickBot="1"/>
    <row r="87288" ht="18.75" customHeight="1" thickBot="1"/>
    <row r="87290" ht="18.75" customHeight="1" thickBot="1"/>
    <row r="87292" ht="18.75" customHeight="1" thickBot="1"/>
    <row r="87294" ht="18.75" customHeight="1" thickBot="1"/>
    <row r="87296" ht="18.75" customHeight="1" thickBot="1"/>
    <row r="87298" ht="18.75" customHeight="1" thickBot="1"/>
    <row r="87300" ht="18.75" customHeight="1" thickBot="1"/>
    <row r="87302" ht="18.75" customHeight="1" thickBot="1"/>
    <row r="87304" ht="18.75" customHeight="1" thickBot="1"/>
    <row r="87306" ht="18.75" customHeight="1" thickBot="1"/>
    <row r="87308" ht="18.75" customHeight="1" thickBot="1"/>
    <row r="87310" ht="18.75" customHeight="1" thickBot="1"/>
    <row r="87312" ht="18.75" customHeight="1" thickBot="1"/>
    <row r="87314" ht="18.75" customHeight="1" thickBot="1"/>
    <row r="87316" ht="18.75" customHeight="1" thickBot="1"/>
    <row r="87318" ht="18.75" customHeight="1" thickBot="1"/>
    <row r="87320" ht="18.75" customHeight="1" thickBot="1"/>
    <row r="87322" ht="18.75" customHeight="1" thickBot="1"/>
    <row r="87324" ht="18.75" customHeight="1" thickBot="1"/>
    <row r="87326" ht="18.75" customHeight="1" thickBot="1"/>
    <row r="87328" ht="18.75" customHeight="1" thickBot="1"/>
    <row r="87330" ht="18.75" customHeight="1" thickBot="1"/>
    <row r="87332" ht="18.75" customHeight="1" thickBot="1"/>
    <row r="87334" ht="18.75" customHeight="1" thickBot="1"/>
    <row r="87336" ht="18.75" customHeight="1" thickBot="1"/>
    <row r="87338" ht="18.75" customHeight="1" thickBot="1"/>
    <row r="87340" ht="18.75" customHeight="1" thickBot="1"/>
    <row r="87342" ht="18.75" customHeight="1" thickBot="1"/>
    <row r="87344" ht="18.75" customHeight="1" thickBot="1"/>
    <row r="87346" ht="18.75" customHeight="1" thickBot="1"/>
    <row r="87348" ht="18.75" customHeight="1" thickBot="1"/>
    <row r="87350" ht="18.75" customHeight="1" thickBot="1"/>
    <row r="87352" ht="18.75" customHeight="1" thickBot="1"/>
    <row r="87354" ht="18.75" customHeight="1" thickBot="1"/>
    <row r="87356" ht="18.75" customHeight="1" thickBot="1"/>
    <row r="87358" ht="18.75" customHeight="1" thickBot="1"/>
    <row r="87360" ht="18.75" customHeight="1" thickBot="1"/>
    <row r="87362" ht="18.75" customHeight="1" thickBot="1"/>
    <row r="87364" ht="18.75" customHeight="1" thickBot="1"/>
    <row r="87366" ht="18.75" customHeight="1" thickBot="1"/>
    <row r="87368" ht="18.75" customHeight="1" thickBot="1"/>
    <row r="87370" ht="18.75" customHeight="1" thickBot="1"/>
    <row r="87372" ht="18.75" customHeight="1" thickBot="1"/>
    <row r="87374" ht="18.75" customHeight="1" thickBot="1"/>
    <row r="87376" ht="18.75" customHeight="1" thickBot="1"/>
    <row r="87378" ht="18.75" customHeight="1" thickBot="1"/>
    <row r="87380" ht="18.75" customHeight="1" thickBot="1"/>
    <row r="87382" ht="18.75" customHeight="1" thickBot="1"/>
    <row r="87384" ht="18.75" customHeight="1" thickBot="1"/>
    <row r="87386" ht="18.75" customHeight="1" thickBot="1"/>
    <row r="87388" ht="18.75" customHeight="1" thickBot="1"/>
    <row r="87390" ht="18.75" customHeight="1" thickBot="1"/>
    <row r="87392" ht="18.75" customHeight="1" thickBot="1"/>
    <row r="87394" ht="18.75" customHeight="1" thickBot="1"/>
    <row r="87396" ht="18.75" customHeight="1" thickBot="1"/>
    <row r="87398" ht="18.75" customHeight="1" thickBot="1"/>
    <row r="87400" ht="18.75" customHeight="1" thickBot="1"/>
    <row r="87402" ht="18.75" customHeight="1" thickBot="1"/>
    <row r="87404" ht="18.75" customHeight="1" thickBot="1"/>
    <row r="87406" ht="18.75" customHeight="1" thickBot="1"/>
    <row r="87408" ht="18.75" customHeight="1" thickBot="1"/>
    <row r="87410" ht="18.75" customHeight="1" thickBot="1"/>
    <row r="87412" ht="18.75" customHeight="1" thickBot="1"/>
    <row r="87414" ht="18.75" customHeight="1" thickBot="1"/>
    <row r="87416" ht="18.75" customHeight="1" thickBot="1"/>
    <row r="87418" ht="18.75" customHeight="1" thickBot="1"/>
    <row r="87420" ht="18.75" customHeight="1" thickBot="1"/>
    <row r="87422" ht="18.75" customHeight="1" thickBot="1"/>
    <row r="87424" ht="18.75" customHeight="1" thickBot="1"/>
    <row r="87426" ht="18.75" customHeight="1" thickBot="1"/>
    <row r="87428" ht="18.75" customHeight="1" thickBot="1"/>
    <row r="87430" ht="18.75" customHeight="1" thickBot="1"/>
    <row r="87432" ht="18.75" customHeight="1" thickBot="1"/>
    <row r="87434" ht="18.75" customHeight="1" thickBot="1"/>
    <row r="87436" ht="18.75" customHeight="1" thickBot="1"/>
    <row r="87438" ht="18.75" customHeight="1" thickBot="1"/>
    <row r="87440" ht="18.75" customHeight="1" thickBot="1"/>
    <row r="87442" ht="18.75" customHeight="1" thickBot="1"/>
    <row r="87444" ht="18.75" customHeight="1" thickBot="1"/>
    <row r="87446" ht="18.75" customHeight="1" thickBot="1"/>
    <row r="87448" ht="18.75" customHeight="1" thickBot="1"/>
    <row r="87450" ht="18.75" customHeight="1" thickBot="1"/>
    <row r="87452" ht="18.75" customHeight="1" thickBot="1"/>
    <row r="87454" ht="18.75" customHeight="1" thickBot="1"/>
    <row r="87456" ht="18.75" customHeight="1" thickBot="1"/>
    <row r="87458" ht="18.75" customHeight="1" thickBot="1"/>
    <row r="87460" ht="18.75" customHeight="1" thickBot="1"/>
    <row r="87462" ht="18.75" customHeight="1" thickBot="1"/>
    <row r="87464" ht="18.75" customHeight="1" thickBot="1"/>
    <row r="87466" ht="18.75" customHeight="1" thickBot="1"/>
    <row r="87468" ht="18.75" customHeight="1" thickBot="1"/>
    <row r="87470" ht="18.75" customHeight="1" thickBot="1"/>
    <row r="87472" ht="18.75" customHeight="1" thickBot="1"/>
    <row r="87474" ht="18.75" customHeight="1" thickBot="1"/>
    <row r="87476" ht="18.75" customHeight="1" thickBot="1"/>
    <row r="87478" ht="18.75" customHeight="1" thickBot="1"/>
    <row r="87480" ht="18.75" customHeight="1" thickBot="1"/>
    <row r="87482" ht="18.75" customHeight="1" thickBot="1"/>
    <row r="87484" ht="18.75" customHeight="1" thickBot="1"/>
    <row r="87486" ht="18.75" customHeight="1" thickBot="1"/>
    <row r="87488" ht="18.75" customHeight="1" thickBot="1"/>
    <row r="87490" ht="18.75" customHeight="1" thickBot="1"/>
    <row r="87492" ht="18.75" customHeight="1" thickBot="1"/>
    <row r="87494" ht="18.75" customHeight="1" thickBot="1"/>
    <row r="87496" ht="18.75" customHeight="1" thickBot="1"/>
    <row r="87498" ht="18.75" customHeight="1" thickBot="1"/>
    <row r="87500" ht="18.75" customHeight="1" thickBot="1"/>
    <row r="87502" ht="18.75" customHeight="1" thickBot="1"/>
    <row r="87504" ht="18.75" customHeight="1" thickBot="1"/>
    <row r="87506" ht="18.75" customHeight="1" thickBot="1"/>
    <row r="87508" ht="18.75" customHeight="1" thickBot="1"/>
    <row r="87510" ht="18.75" customHeight="1" thickBot="1"/>
    <row r="87512" ht="18.75" customHeight="1" thickBot="1"/>
    <row r="87514" ht="18.75" customHeight="1" thickBot="1"/>
    <row r="87516" ht="18.75" customHeight="1" thickBot="1"/>
    <row r="87518" ht="18.75" customHeight="1" thickBot="1"/>
    <row r="87520" ht="18.75" customHeight="1" thickBot="1"/>
    <row r="87522" ht="18.75" customHeight="1" thickBot="1"/>
    <row r="87524" ht="18.75" customHeight="1" thickBot="1"/>
    <row r="87526" ht="18.75" customHeight="1" thickBot="1"/>
    <row r="87528" ht="18.75" customHeight="1" thickBot="1"/>
    <row r="87530" ht="18.75" customHeight="1" thickBot="1"/>
    <row r="87532" ht="18.75" customHeight="1" thickBot="1"/>
    <row r="87534" ht="18.75" customHeight="1" thickBot="1"/>
    <row r="87536" ht="18.75" customHeight="1" thickBot="1"/>
    <row r="87538" ht="18.75" customHeight="1" thickBot="1"/>
    <row r="87540" ht="18.75" customHeight="1" thickBot="1"/>
    <row r="87542" ht="18.75" customHeight="1" thickBot="1"/>
    <row r="87544" ht="18.75" customHeight="1" thickBot="1"/>
    <row r="87546" ht="18.75" customHeight="1" thickBot="1"/>
    <row r="87548" ht="18.75" customHeight="1" thickBot="1"/>
    <row r="87550" ht="18.75" customHeight="1" thickBot="1"/>
    <row r="87552" ht="18.75" customHeight="1" thickBot="1"/>
    <row r="87554" ht="18.75" customHeight="1" thickBot="1"/>
    <row r="87556" ht="18.75" customHeight="1" thickBot="1"/>
    <row r="87558" ht="18.75" customHeight="1" thickBot="1"/>
    <row r="87560" ht="18.75" customHeight="1" thickBot="1"/>
    <row r="87562" ht="18.75" customHeight="1" thickBot="1"/>
    <row r="87564" ht="18.75" customHeight="1" thickBot="1"/>
    <row r="87566" ht="18.75" customHeight="1" thickBot="1"/>
    <row r="87568" ht="18.75" customHeight="1" thickBot="1"/>
    <row r="87570" ht="18.75" customHeight="1" thickBot="1"/>
    <row r="87572" ht="18.75" customHeight="1" thickBot="1"/>
    <row r="87574" ht="18.75" customHeight="1" thickBot="1"/>
    <row r="87576" ht="18.75" customHeight="1" thickBot="1"/>
    <row r="87578" ht="18.75" customHeight="1" thickBot="1"/>
    <row r="87580" ht="18.75" customHeight="1" thickBot="1"/>
    <row r="87582" ht="18.75" customHeight="1" thickBot="1"/>
    <row r="87584" ht="18.75" customHeight="1" thickBot="1"/>
    <row r="87586" ht="18.75" customHeight="1" thickBot="1"/>
    <row r="87588" ht="18.75" customHeight="1" thickBot="1"/>
    <row r="87590" ht="18.75" customHeight="1" thickBot="1"/>
    <row r="87592" ht="18.75" customHeight="1" thickBot="1"/>
    <row r="87594" ht="18.75" customHeight="1" thickBot="1"/>
    <row r="87596" ht="18.75" customHeight="1" thickBot="1"/>
    <row r="87598" ht="18.75" customHeight="1" thickBot="1"/>
    <row r="87600" ht="18.75" customHeight="1" thickBot="1"/>
    <row r="87602" ht="18.75" customHeight="1" thickBot="1"/>
    <row r="87604" ht="18.75" customHeight="1" thickBot="1"/>
    <row r="87606" ht="18.75" customHeight="1" thickBot="1"/>
    <row r="87608" ht="18.75" customHeight="1" thickBot="1"/>
    <row r="87610" ht="18.75" customHeight="1" thickBot="1"/>
    <row r="87612" ht="18.75" customHeight="1" thickBot="1"/>
    <row r="87614" ht="18.75" customHeight="1" thickBot="1"/>
    <row r="87616" ht="18.75" customHeight="1" thickBot="1"/>
    <row r="87618" ht="18.75" customHeight="1" thickBot="1"/>
    <row r="87620" ht="18.75" customHeight="1" thickBot="1"/>
    <row r="87622" ht="18.75" customHeight="1" thickBot="1"/>
    <row r="87624" ht="18.75" customHeight="1" thickBot="1"/>
    <row r="87626" ht="18.75" customHeight="1" thickBot="1"/>
    <row r="87628" ht="18.75" customHeight="1" thickBot="1"/>
    <row r="87630" ht="18.75" customHeight="1" thickBot="1"/>
    <row r="87632" ht="18.75" customHeight="1" thickBot="1"/>
    <row r="87634" ht="18.75" customHeight="1" thickBot="1"/>
    <row r="87636" ht="18.75" customHeight="1" thickBot="1"/>
    <row r="87638" ht="18.75" customHeight="1" thickBot="1"/>
    <row r="87640" ht="18.75" customHeight="1" thickBot="1"/>
    <row r="87642" ht="18.75" customHeight="1" thickBot="1"/>
    <row r="87644" ht="18.75" customHeight="1" thickBot="1"/>
    <row r="87646" ht="18.75" customHeight="1" thickBot="1"/>
    <row r="87648" ht="18.75" customHeight="1" thickBot="1"/>
    <row r="87650" ht="18.75" customHeight="1" thickBot="1"/>
    <row r="87652" ht="18.75" customHeight="1" thickBot="1"/>
    <row r="87654" ht="18.75" customHeight="1" thickBot="1"/>
    <row r="87656" ht="18.75" customHeight="1" thickBot="1"/>
    <row r="87658" ht="18.75" customHeight="1" thickBot="1"/>
    <row r="87660" ht="18.75" customHeight="1" thickBot="1"/>
    <row r="87662" ht="18.75" customHeight="1" thickBot="1"/>
    <row r="87664" ht="18.75" customHeight="1" thickBot="1"/>
    <row r="87666" ht="18.75" customHeight="1" thickBot="1"/>
    <row r="87668" ht="18.75" customHeight="1" thickBot="1"/>
    <row r="87670" ht="18.75" customHeight="1" thickBot="1"/>
    <row r="87672" ht="18.75" customHeight="1" thickBot="1"/>
    <row r="87674" ht="18.75" customHeight="1" thickBot="1"/>
    <row r="87676" ht="18.75" customHeight="1" thickBot="1"/>
    <row r="87678" ht="18.75" customHeight="1" thickBot="1"/>
    <row r="87680" ht="18.75" customHeight="1" thickBot="1"/>
    <row r="87682" ht="18.75" customHeight="1" thickBot="1"/>
    <row r="87684" ht="18.75" customHeight="1" thickBot="1"/>
    <row r="87686" ht="18.75" customHeight="1" thickBot="1"/>
    <row r="87688" ht="18.75" customHeight="1" thickBot="1"/>
    <row r="87690" ht="18.75" customHeight="1" thickBot="1"/>
    <row r="87692" ht="18.75" customHeight="1" thickBot="1"/>
    <row r="87694" ht="18.75" customHeight="1" thickBot="1"/>
    <row r="87696" ht="18.75" customHeight="1" thickBot="1"/>
    <row r="87698" ht="18.75" customHeight="1" thickBot="1"/>
    <row r="87700" ht="18.75" customHeight="1" thickBot="1"/>
    <row r="87702" ht="18.75" customHeight="1" thickBot="1"/>
    <row r="87704" ht="18.75" customHeight="1" thickBot="1"/>
    <row r="87706" ht="18.75" customHeight="1" thickBot="1"/>
    <row r="87708" ht="18.75" customHeight="1" thickBot="1"/>
    <row r="87710" ht="18.75" customHeight="1" thickBot="1"/>
    <row r="87712" ht="18.75" customHeight="1" thickBot="1"/>
    <row r="87714" ht="18.75" customHeight="1" thickBot="1"/>
    <row r="87716" ht="18.75" customHeight="1" thickBot="1"/>
    <row r="87718" ht="18.75" customHeight="1" thickBot="1"/>
    <row r="87720" ht="18.75" customHeight="1" thickBot="1"/>
    <row r="87722" ht="18.75" customHeight="1" thickBot="1"/>
    <row r="87724" ht="18.75" customHeight="1" thickBot="1"/>
    <row r="87726" ht="18.75" customHeight="1" thickBot="1"/>
    <row r="87728" ht="18.75" customHeight="1" thickBot="1"/>
    <row r="87730" ht="18.75" customHeight="1" thickBot="1"/>
    <row r="87732" ht="18.75" customHeight="1" thickBot="1"/>
    <row r="87734" ht="18.75" customHeight="1" thickBot="1"/>
    <row r="87736" ht="18.75" customHeight="1" thickBot="1"/>
    <row r="87738" ht="18.75" customHeight="1" thickBot="1"/>
    <row r="87740" ht="18.75" customHeight="1" thickBot="1"/>
    <row r="87742" ht="18.75" customHeight="1" thickBot="1"/>
    <row r="87744" ht="18.75" customHeight="1" thickBot="1"/>
    <row r="87746" ht="18.75" customHeight="1" thickBot="1"/>
    <row r="87748" ht="18.75" customHeight="1" thickBot="1"/>
    <row r="87750" ht="18.75" customHeight="1" thickBot="1"/>
    <row r="87752" ht="18.75" customHeight="1" thickBot="1"/>
    <row r="87754" ht="18.75" customHeight="1" thickBot="1"/>
    <row r="87756" ht="18.75" customHeight="1" thickBot="1"/>
    <row r="87758" ht="18.75" customHeight="1" thickBot="1"/>
    <row r="87760" ht="18.75" customHeight="1" thickBot="1"/>
    <row r="87762" ht="18.75" customHeight="1" thickBot="1"/>
    <row r="87764" ht="18.75" customHeight="1" thickBot="1"/>
    <row r="87766" ht="18.75" customHeight="1" thickBot="1"/>
    <row r="87768" ht="18.75" customHeight="1" thickBot="1"/>
    <row r="87770" ht="18.75" customHeight="1" thickBot="1"/>
    <row r="87772" ht="18.75" customHeight="1" thickBot="1"/>
    <row r="87774" ht="18.75" customHeight="1" thickBot="1"/>
    <row r="87776" ht="18.75" customHeight="1" thickBot="1"/>
    <row r="87778" ht="18.75" customHeight="1" thickBot="1"/>
    <row r="87780" ht="18.75" customHeight="1" thickBot="1"/>
    <row r="87782" ht="18.75" customHeight="1" thickBot="1"/>
    <row r="87784" ht="18.75" customHeight="1" thickBot="1"/>
    <row r="87786" ht="18.75" customHeight="1" thickBot="1"/>
    <row r="87788" ht="18.75" customHeight="1" thickBot="1"/>
    <row r="87790" ht="18.75" customHeight="1" thickBot="1"/>
    <row r="87792" ht="18.75" customHeight="1" thickBot="1"/>
    <row r="87794" ht="18.75" customHeight="1" thickBot="1"/>
    <row r="87796" ht="18.75" customHeight="1" thickBot="1"/>
    <row r="87798" ht="18.75" customHeight="1" thickBot="1"/>
    <row r="87800" ht="18.75" customHeight="1" thickBot="1"/>
    <row r="87802" ht="18.75" customHeight="1" thickBot="1"/>
    <row r="87804" ht="18.75" customHeight="1" thickBot="1"/>
    <row r="87806" ht="18.75" customHeight="1" thickBot="1"/>
    <row r="87808" ht="18.75" customHeight="1" thickBot="1"/>
    <row r="87810" ht="18.75" customHeight="1" thickBot="1"/>
    <row r="87812" ht="18.75" customHeight="1" thickBot="1"/>
    <row r="87814" ht="18.75" customHeight="1" thickBot="1"/>
    <row r="87816" ht="18.75" customHeight="1" thickBot="1"/>
    <row r="87818" ht="18.75" customHeight="1" thickBot="1"/>
    <row r="87820" ht="18.75" customHeight="1" thickBot="1"/>
    <row r="87822" ht="18.75" customHeight="1" thickBot="1"/>
    <row r="87824" ht="18.75" customHeight="1" thickBot="1"/>
    <row r="87826" ht="18.75" customHeight="1" thickBot="1"/>
    <row r="87828" ht="18.75" customHeight="1" thickBot="1"/>
    <row r="87830" ht="18.75" customHeight="1" thickBot="1"/>
    <row r="87832" ht="18.75" customHeight="1" thickBot="1"/>
    <row r="87834" ht="18.75" customHeight="1" thickBot="1"/>
    <row r="87836" ht="18.75" customHeight="1" thickBot="1"/>
    <row r="87838" ht="18.75" customHeight="1" thickBot="1"/>
    <row r="87840" ht="18.75" customHeight="1" thickBot="1"/>
    <row r="87842" ht="18.75" customHeight="1" thickBot="1"/>
    <row r="87844" ht="18.75" customHeight="1" thickBot="1"/>
    <row r="87846" ht="18.75" customHeight="1" thickBot="1"/>
    <row r="87848" ht="18.75" customHeight="1" thickBot="1"/>
    <row r="87850" ht="18.75" customHeight="1" thickBot="1"/>
    <row r="87852" ht="18.75" customHeight="1" thickBot="1"/>
    <row r="87854" ht="18.75" customHeight="1" thickBot="1"/>
    <row r="87856" ht="18.75" customHeight="1" thickBot="1"/>
    <row r="87858" ht="18.75" customHeight="1" thickBot="1"/>
    <row r="87860" ht="18.75" customHeight="1" thickBot="1"/>
    <row r="87862" ht="18.75" customHeight="1" thickBot="1"/>
    <row r="87864" ht="18.75" customHeight="1" thickBot="1"/>
    <row r="87866" ht="18.75" customHeight="1" thickBot="1"/>
    <row r="87868" ht="18.75" customHeight="1" thickBot="1"/>
    <row r="87870" ht="18.75" customHeight="1" thickBot="1"/>
    <row r="87872" ht="18.75" customHeight="1" thickBot="1"/>
    <row r="87874" ht="18.75" customHeight="1" thickBot="1"/>
    <row r="87876" ht="18.75" customHeight="1" thickBot="1"/>
    <row r="87878" ht="18.75" customHeight="1" thickBot="1"/>
    <row r="87880" ht="18.75" customHeight="1" thickBot="1"/>
    <row r="87882" ht="18.75" customHeight="1" thickBot="1"/>
    <row r="87884" ht="18.75" customHeight="1" thickBot="1"/>
    <row r="87886" ht="18.75" customHeight="1" thickBot="1"/>
    <row r="87888" ht="18.75" customHeight="1" thickBot="1"/>
    <row r="87890" ht="18.75" customHeight="1" thickBot="1"/>
    <row r="87892" ht="18.75" customHeight="1" thickBot="1"/>
    <row r="87894" ht="18.75" customHeight="1" thickBot="1"/>
    <row r="87896" ht="18.75" customHeight="1" thickBot="1"/>
    <row r="87898" ht="18.75" customHeight="1" thickBot="1"/>
    <row r="87900" ht="18.75" customHeight="1" thickBot="1"/>
    <row r="87902" ht="18.75" customHeight="1" thickBot="1"/>
    <row r="87904" ht="18.75" customHeight="1" thickBot="1"/>
    <row r="87906" ht="18.75" customHeight="1" thickBot="1"/>
    <row r="87908" ht="18.75" customHeight="1" thickBot="1"/>
    <row r="87910" ht="18.75" customHeight="1" thickBot="1"/>
    <row r="87912" ht="18.75" customHeight="1" thickBot="1"/>
    <row r="87914" ht="18.75" customHeight="1" thickBot="1"/>
    <row r="87916" ht="18.75" customHeight="1" thickBot="1"/>
    <row r="87918" ht="18.75" customHeight="1" thickBot="1"/>
    <row r="87920" ht="18.75" customHeight="1" thickBot="1"/>
    <row r="87922" ht="18.75" customHeight="1" thickBot="1"/>
    <row r="87924" ht="18.75" customHeight="1" thickBot="1"/>
    <row r="87926" ht="18.75" customHeight="1" thickBot="1"/>
    <row r="87928" ht="18.75" customHeight="1" thickBot="1"/>
    <row r="87930" ht="18.75" customHeight="1" thickBot="1"/>
    <row r="87932" ht="18.75" customHeight="1" thickBot="1"/>
    <row r="87934" ht="18.75" customHeight="1" thickBot="1"/>
    <row r="87936" ht="18.75" customHeight="1" thickBot="1"/>
    <row r="87938" ht="18.75" customHeight="1" thickBot="1"/>
    <row r="87940" ht="18.75" customHeight="1" thickBot="1"/>
    <row r="87942" ht="18.75" customHeight="1" thickBot="1"/>
    <row r="87944" ht="18.75" customHeight="1" thickBot="1"/>
    <row r="87946" ht="18.75" customHeight="1" thickBot="1"/>
    <row r="87948" ht="18.75" customHeight="1" thickBot="1"/>
    <row r="87950" ht="18.75" customHeight="1" thickBot="1"/>
    <row r="87952" ht="18.75" customHeight="1" thickBot="1"/>
    <row r="87954" ht="18.75" customHeight="1" thickBot="1"/>
    <row r="87956" ht="18.75" customHeight="1" thickBot="1"/>
    <row r="87958" ht="18.75" customHeight="1" thickBot="1"/>
    <row r="87960" ht="18.75" customHeight="1" thickBot="1"/>
    <row r="87962" ht="18.75" customHeight="1" thickBot="1"/>
    <row r="87964" ht="18.75" customHeight="1" thickBot="1"/>
    <row r="87966" ht="18.75" customHeight="1" thickBot="1"/>
    <row r="87968" ht="18.75" customHeight="1" thickBot="1"/>
    <row r="87970" ht="18.75" customHeight="1" thickBot="1"/>
    <row r="87972" ht="18.75" customHeight="1" thickBot="1"/>
    <row r="87974" ht="18.75" customHeight="1" thickBot="1"/>
    <row r="87976" ht="18.75" customHeight="1" thickBot="1"/>
    <row r="87978" ht="18.75" customHeight="1" thickBot="1"/>
    <row r="87980" ht="18.75" customHeight="1" thickBot="1"/>
    <row r="87982" ht="18.75" customHeight="1" thickBot="1"/>
    <row r="87984" ht="18.75" customHeight="1" thickBot="1"/>
    <row r="87986" ht="18.75" customHeight="1" thickBot="1"/>
    <row r="87988" ht="18.75" customHeight="1" thickBot="1"/>
    <row r="87990" ht="18.75" customHeight="1" thickBot="1"/>
    <row r="87992" ht="18.75" customHeight="1" thickBot="1"/>
    <row r="87994" ht="18.75" customHeight="1" thickBot="1"/>
    <row r="87996" ht="18.75" customHeight="1" thickBot="1"/>
    <row r="87998" ht="18.75" customHeight="1" thickBot="1"/>
    <row r="88000" ht="18.75" customHeight="1" thickBot="1"/>
    <row r="88002" ht="18.75" customHeight="1" thickBot="1"/>
    <row r="88004" ht="18.75" customHeight="1" thickBot="1"/>
    <row r="88006" ht="18.75" customHeight="1" thickBot="1"/>
    <row r="88008" ht="18.75" customHeight="1" thickBot="1"/>
    <row r="88010" ht="18.75" customHeight="1" thickBot="1"/>
    <row r="88012" ht="18.75" customHeight="1" thickBot="1"/>
    <row r="88014" ht="18.75" customHeight="1" thickBot="1"/>
    <row r="88016" ht="18.75" customHeight="1" thickBot="1"/>
    <row r="88018" ht="18.75" customHeight="1" thickBot="1"/>
    <row r="88020" ht="18.75" customHeight="1" thickBot="1"/>
    <row r="88022" ht="18.75" customHeight="1" thickBot="1"/>
    <row r="88024" ht="18.75" customHeight="1" thickBot="1"/>
    <row r="88026" ht="18.75" customHeight="1" thickBot="1"/>
    <row r="88028" ht="18.75" customHeight="1" thickBot="1"/>
    <row r="88030" ht="18.75" customHeight="1" thickBot="1"/>
    <row r="88032" ht="18.75" customHeight="1" thickBot="1"/>
    <row r="88034" ht="18.75" customHeight="1" thickBot="1"/>
    <row r="88036" ht="18.75" customHeight="1" thickBot="1"/>
    <row r="88038" ht="18.75" customHeight="1" thickBot="1"/>
    <row r="88040" ht="18.75" customHeight="1" thickBot="1"/>
    <row r="88042" ht="18.75" customHeight="1" thickBot="1"/>
    <row r="88044" ht="18.75" customHeight="1" thickBot="1"/>
    <row r="88046" ht="18.75" customHeight="1" thickBot="1"/>
    <row r="88048" ht="18.75" customHeight="1" thickBot="1"/>
    <row r="88050" ht="18.75" customHeight="1" thickBot="1"/>
    <row r="88052" ht="18.75" customHeight="1" thickBot="1"/>
    <row r="88054" ht="18.75" customHeight="1" thickBot="1"/>
    <row r="88056" ht="18.75" customHeight="1" thickBot="1"/>
    <row r="88058" ht="18.75" customHeight="1" thickBot="1"/>
    <row r="88060" ht="18.75" customHeight="1" thickBot="1"/>
    <row r="88062" ht="18.75" customHeight="1" thickBot="1"/>
    <row r="88064" ht="18.75" customHeight="1" thickBot="1"/>
    <row r="88066" ht="18.75" customHeight="1" thickBot="1"/>
    <row r="88068" ht="18.75" customHeight="1" thickBot="1"/>
    <row r="88070" ht="18.75" customHeight="1" thickBot="1"/>
    <row r="88072" ht="18.75" customHeight="1" thickBot="1"/>
    <row r="88074" ht="18.75" customHeight="1" thickBot="1"/>
    <row r="88076" ht="18.75" customHeight="1" thickBot="1"/>
    <row r="88078" ht="18.75" customHeight="1" thickBot="1"/>
    <row r="88080" ht="18.75" customHeight="1" thickBot="1"/>
    <row r="88082" ht="18.75" customHeight="1" thickBot="1"/>
    <row r="88084" ht="18.75" customHeight="1" thickBot="1"/>
    <row r="88086" ht="18.75" customHeight="1" thickBot="1"/>
    <row r="88088" ht="18.75" customHeight="1" thickBot="1"/>
    <row r="88090" ht="18.75" customHeight="1" thickBot="1"/>
    <row r="88092" ht="18.75" customHeight="1" thickBot="1"/>
    <row r="88094" ht="18.75" customHeight="1" thickBot="1"/>
    <row r="88096" ht="18.75" customHeight="1" thickBot="1"/>
    <row r="88098" ht="18.75" customHeight="1" thickBot="1"/>
    <row r="88100" ht="18.75" customHeight="1" thickBot="1"/>
    <row r="88102" ht="18.75" customHeight="1" thickBot="1"/>
    <row r="88104" ht="18.75" customHeight="1" thickBot="1"/>
    <row r="88106" ht="18.75" customHeight="1" thickBot="1"/>
    <row r="88108" ht="18.75" customHeight="1" thickBot="1"/>
    <row r="88110" ht="18.75" customHeight="1" thickBot="1"/>
    <row r="88112" ht="18.75" customHeight="1" thickBot="1"/>
    <row r="88114" ht="18.75" customHeight="1" thickBot="1"/>
    <row r="88116" ht="18.75" customHeight="1" thickBot="1"/>
    <row r="88118" ht="18.75" customHeight="1" thickBot="1"/>
    <row r="88120" ht="18.75" customHeight="1" thickBot="1"/>
    <row r="88122" ht="18.75" customHeight="1" thickBot="1"/>
    <row r="88124" ht="18.75" customHeight="1" thickBot="1"/>
    <row r="88126" ht="18.75" customHeight="1" thickBot="1"/>
    <row r="88128" ht="18.75" customHeight="1" thickBot="1"/>
    <row r="88130" ht="18.75" customHeight="1" thickBot="1"/>
    <row r="88132" ht="18.75" customHeight="1" thickBot="1"/>
    <row r="88134" ht="18.75" customHeight="1" thickBot="1"/>
    <row r="88136" ht="18.75" customHeight="1" thickBot="1"/>
    <row r="88138" ht="18.75" customHeight="1" thickBot="1"/>
    <row r="88140" ht="18.75" customHeight="1" thickBot="1"/>
    <row r="88142" ht="18.75" customHeight="1" thickBot="1"/>
    <row r="88144" ht="18.75" customHeight="1" thickBot="1"/>
    <row r="88146" ht="18.75" customHeight="1" thickBot="1"/>
    <row r="88148" ht="18.75" customHeight="1" thickBot="1"/>
    <row r="88150" ht="18.75" customHeight="1" thickBot="1"/>
    <row r="88152" ht="18.75" customHeight="1" thickBot="1"/>
    <row r="88154" ht="18.75" customHeight="1" thickBot="1"/>
    <row r="88156" ht="18.75" customHeight="1" thickBot="1"/>
    <row r="88158" ht="18.75" customHeight="1" thickBot="1"/>
    <row r="88160" ht="18.75" customHeight="1" thickBot="1"/>
    <row r="88162" ht="18.75" customHeight="1" thickBot="1"/>
    <row r="88164" ht="18.75" customHeight="1" thickBot="1"/>
    <row r="88166" ht="18.75" customHeight="1" thickBot="1"/>
    <row r="88168" ht="18.75" customHeight="1" thickBot="1"/>
    <row r="88170" ht="18.75" customHeight="1" thickBot="1"/>
    <row r="88172" ht="18.75" customHeight="1" thickBot="1"/>
    <row r="88174" ht="18.75" customHeight="1" thickBot="1"/>
    <row r="88176" ht="18.75" customHeight="1" thickBot="1"/>
    <row r="88178" ht="18.75" customHeight="1" thickBot="1"/>
    <row r="88180" ht="18.75" customHeight="1" thickBot="1"/>
    <row r="88182" ht="18.75" customHeight="1" thickBot="1"/>
    <row r="88184" ht="18.75" customHeight="1" thickBot="1"/>
    <row r="88186" ht="18.75" customHeight="1" thickBot="1"/>
    <row r="88188" ht="18.75" customHeight="1" thickBot="1"/>
    <row r="88190" ht="18.75" customHeight="1" thickBot="1"/>
    <row r="88192" ht="18.75" customHeight="1" thickBot="1"/>
    <row r="88194" ht="18.75" customHeight="1" thickBot="1"/>
    <row r="88196" ht="18.75" customHeight="1" thickBot="1"/>
    <row r="88198" ht="18.75" customHeight="1" thickBot="1"/>
    <row r="88200" ht="18.75" customHeight="1" thickBot="1"/>
    <row r="88202" ht="18.75" customHeight="1" thickBot="1"/>
    <row r="88204" ht="18.75" customHeight="1" thickBot="1"/>
    <row r="88206" ht="18.75" customHeight="1" thickBot="1"/>
    <row r="88208" ht="18.75" customHeight="1" thickBot="1"/>
    <row r="88210" ht="18.75" customHeight="1" thickBot="1"/>
    <row r="88212" ht="18.75" customHeight="1" thickBot="1"/>
    <row r="88214" ht="18.75" customHeight="1" thickBot="1"/>
    <row r="88216" ht="18.75" customHeight="1" thickBot="1"/>
    <row r="88218" ht="18.75" customHeight="1" thickBot="1"/>
    <row r="88220" ht="18.75" customHeight="1" thickBot="1"/>
    <row r="88222" ht="18.75" customHeight="1" thickBot="1"/>
    <row r="88224" ht="18.75" customHeight="1" thickBot="1"/>
    <row r="88226" ht="18.75" customHeight="1" thickBot="1"/>
    <row r="88228" ht="18.75" customHeight="1" thickBot="1"/>
    <row r="88230" ht="18.75" customHeight="1" thickBot="1"/>
    <row r="88232" ht="18.75" customHeight="1" thickBot="1"/>
    <row r="88234" ht="18.75" customHeight="1" thickBot="1"/>
    <row r="88236" ht="18.75" customHeight="1" thickBot="1"/>
    <row r="88238" ht="18.75" customHeight="1" thickBot="1"/>
    <row r="88240" ht="18.75" customHeight="1" thickBot="1"/>
    <row r="88242" ht="18.75" customHeight="1" thickBot="1"/>
    <row r="88244" ht="18.75" customHeight="1" thickBot="1"/>
    <row r="88246" ht="18.75" customHeight="1" thickBot="1"/>
    <row r="88248" ht="18.75" customHeight="1" thickBot="1"/>
    <row r="88250" ht="18.75" customHeight="1" thickBot="1"/>
    <row r="88252" ht="18.75" customHeight="1" thickBot="1"/>
    <row r="88254" ht="18.75" customHeight="1" thickBot="1"/>
    <row r="88256" ht="18.75" customHeight="1" thickBot="1"/>
    <row r="88258" ht="18.75" customHeight="1" thickBot="1"/>
    <row r="88260" ht="18.75" customHeight="1" thickBot="1"/>
    <row r="88262" ht="18.75" customHeight="1" thickBot="1"/>
    <row r="88264" ht="18.75" customHeight="1" thickBot="1"/>
    <row r="88266" ht="18.75" customHeight="1" thickBot="1"/>
    <row r="88268" ht="18.75" customHeight="1" thickBot="1"/>
    <row r="88270" ht="18.75" customHeight="1" thickBot="1"/>
    <row r="88272" ht="18.75" customHeight="1" thickBot="1"/>
    <row r="88274" ht="18.75" customHeight="1" thickBot="1"/>
    <row r="88276" ht="18.75" customHeight="1" thickBot="1"/>
    <row r="88278" ht="18.75" customHeight="1" thickBot="1"/>
    <row r="88280" ht="18.75" customHeight="1" thickBot="1"/>
    <row r="88282" ht="18.75" customHeight="1" thickBot="1"/>
    <row r="88284" ht="18.75" customHeight="1" thickBot="1"/>
    <row r="88286" ht="18.75" customHeight="1" thickBot="1"/>
    <row r="88288" ht="18.75" customHeight="1" thickBot="1"/>
    <row r="88290" ht="18.75" customHeight="1" thickBot="1"/>
    <row r="88292" ht="18.75" customHeight="1" thickBot="1"/>
    <row r="88294" ht="18.75" customHeight="1" thickBot="1"/>
    <row r="88296" ht="18.75" customHeight="1" thickBot="1"/>
    <row r="88298" ht="18.75" customHeight="1" thickBot="1"/>
    <row r="88300" ht="18.75" customHeight="1" thickBot="1"/>
    <row r="88302" ht="18.75" customHeight="1" thickBot="1"/>
    <row r="88304" ht="18.75" customHeight="1" thickBot="1"/>
    <row r="88306" ht="18.75" customHeight="1" thickBot="1"/>
    <row r="88308" ht="18.75" customHeight="1" thickBot="1"/>
    <row r="88310" ht="18.75" customHeight="1" thickBot="1"/>
    <row r="88312" ht="18.75" customHeight="1" thickBot="1"/>
    <row r="88314" ht="18.75" customHeight="1" thickBot="1"/>
    <row r="88316" ht="18.75" customHeight="1" thickBot="1"/>
    <row r="88318" ht="18.75" customHeight="1" thickBot="1"/>
    <row r="88320" ht="18.75" customHeight="1" thickBot="1"/>
    <row r="88322" ht="18.75" customHeight="1" thickBot="1"/>
    <row r="88324" ht="18.75" customHeight="1" thickBot="1"/>
    <row r="88326" ht="18.75" customHeight="1" thickBot="1"/>
    <row r="88328" ht="18.75" customHeight="1" thickBot="1"/>
    <row r="88330" ht="18.75" customHeight="1" thickBot="1"/>
    <row r="88332" ht="18.75" customHeight="1" thickBot="1"/>
    <row r="88334" ht="18.75" customHeight="1" thickBot="1"/>
    <row r="88336" ht="18.75" customHeight="1" thickBot="1"/>
    <row r="88338" ht="18.75" customHeight="1" thickBot="1"/>
    <row r="88340" ht="18.75" customHeight="1" thickBot="1"/>
    <row r="88342" ht="18.75" customHeight="1" thickBot="1"/>
    <row r="88344" ht="18.75" customHeight="1" thickBot="1"/>
    <row r="88346" ht="18.75" customHeight="1" thickBot="1"/>
    <row r="88348" ht="18.75" customHeight="1" thickBot="1"/>
    <row r="88350" ht="18.75" customHeight="1" thickBot="1"/>
    <row r="88352" ht="18.75" customHeight="1" thickBot="1"/>
    <row r="88354" ht="18.75" customHeight="1" thickBot="1"/>
    <row r="88356" ht="18.75" customHeight="1" thickBot="1"/>
    <row r="88358" ht="18.75" customHeight="1" thickBot="1"/>
    <row r="88360" ht="18.75" customHeight="1" thickBot="1"/>
    <row r="88362" ht="18.75" customHeight="1" thickBot="1"/>
    <row r="88364" ht="18.75" customHeight="1" thickBot="1"/>
    <row r="88366" ht="18.75" customHeight="1" thickBot="1"/>
    <row r="88368" ht="18.75" customHeight="1" thickBot="1"/>
    <row r="88370" ht="18.75" customHeight="1" thickBot="1"/>
    <row r="88372" ht="18.75" customHeight="1" thickBot="1"/>
    <row r="88374" ht="18.75" customHeight="1" thickBot="1"/>
    <row r="88376" ht="18.75" customHeight="1" thickBot="1"/>
    <row r="88378" ht="18.75" customHeight="1" thickBot="1"/>
    <row r="88380" ht="18.75" customHeight="1" thickBot="1"/>
    <row r="88382" ht="18.75" customHeight="1" thickBot="1"/>
    <row r="88384" ht="18.75" customHeight="1" thickBot="1"/>
    <row r="88386" ht="18.75" customHeight="1" thickBot="1"/>
    <row r="88388" ht="18.75" customHeight="1" thickBot="1"/>
    <row r="88390" ht="18.75" customHeight="1" thickBot="1"/>
    <row r="88392" ht="18.75" customHeight="1" thickBot="1"/>
    <row r="88394" ht="18.75" customHeight="1" thickBot="1"/>
    <row r="88396" ht="18.75" customHeight="1" thickBot="1"/>
    <row r="88398" ht="18.75" customHeight="1" thickBot="1"/>
    <row r="88400" ht="18.75" customHeight="1" thickBot="1"/>
    <row r="88402" ht="18.75" customHeight="1" thickBot="1"/>
    <row r="88404" ht="18.75" customHeight="1" thickBot="1"/>
    <row r="88406" ht="18.75" customHeight="1" thickBot="1"/>
    <row r="88408" ht="18.75" customHeight="1" thickBot="1"/>
    <row r="88410" ht="18.75" customHeight="1" thickBot="1"/>
    <row r="88412" ht="18.75" customHeight="1" thickBot="1"/>
    <row r="88414" ht="18.75" customHeight="1" thickBot="1"/>
    <row r="88416" ht="18.75" customHeight="1" thickBot="1"/>
    <row r="88418" ht="18.75" customHeight="1" thickBot="1"/>
    <row r="88420" ht="18.75" customHeight="1" thickBot="1"/>
    <row r="88422" ht="18.75" customHeight="1" thickBot="1"/>
    <row r="88424" ht="18.75" customHeight="1" thickBot="1"/>
    <row r="88426" ht="18.75" customHeight="1" thickBot="1"/>
    <row r="88428" ht="18.75" customHeight="1" thickBot="1"/>
    <row r="88430" ht="18.75" customHeight="1" thickBot="1"/>
    <row r="88432" ht="18.75" customHeight="1" thickBot="1"/>
    <row r="88434" ht="18.75" customHeight="1" thickBot="1"/>
    <row r="88436" ht="18.75" customHeight="1" thickBot="1"/>
    <row r="88438" ht="18.75" customHeight="1" thickBot="1"/>
    <row r="88440" ht="18.75" customHeight="1" thickBot="1"/>
    <row r="88442" ht="18.75" customHeight="1" thickBot="1"/>
    <row r="88444" ht="18.75" customHeight="1" thickBot="1"/>
    <row r="88446" ht="18.75" customHeight="1" thickBot="1"/>
    <row r="88448" ht="18.75" customHeight="1" thickBot="1"/>
    <row r="88450" ht="18.75" customHeight="1" thickBot="1"/>
    <row r="88452" ht="18.75" customHeight="1" thickBot="1"/>
    <row r="88454" ht="18.75" customHeight="1" thickBot="1"/>
    <row r="88456" ht="18.75" customHeight="1" thickBot="1"/>
    <row r="88458" ht="18.75" customHeight="1" thickBot="1"/>
    <row r="88460" ht="18.75" customHeight="1" thickBot="1"/>
    <row r="88462" ht="18.75" customHeight="1" thickBot="1"/>
    <row r="88464" ht="18.75" customHeight="1" thickBot="1"/>
    <row r="88466" ht="18.75" customHeight="1" thickBot="1"/>
    <row r="88468" ht="18.75" customHeight="1" thickBot="1"/>
    <row r="88470" ht="18.75" customHeight="1" thickBot="1"/>
    <row r="88472" ht="18.75" customHeight="1" thickBot="1"/>
    <row r="88474" ht="18.75" customHeight="1" thickBot="1"/>
    <row r="88476" ht="18.75" customHeight="1" thickBot="1"/>
    <row r="88478" ht="18.75" customHeight="1" thickBot="1"/>
    <row r="88480" ht="18.75" customHeight="1" thickBot="1"/>
    <row r="88482" ht="18.75" customHeight="1" thickBot="1"/>
    <row r="88484" ht="18.75" customHeight="1" thickBot="1"/>
    <row r="88486" ht="18.75" customHeight="1" thickBot="1"/>
    <row r="88488" ht="18.75" customHeight="1" thickBot="1"/>
    <row r="88490" ht="18.75" customHeight="1" thickBot="1"/>
    <row r="88492" ht="18.75" customHeight="1" thickBot="1"/>
    <row r="88494" ht="18.75" customHeight="1" thickBot="1"/>
    <row r="88496" ht="18.75" customHeight="1" thickBot="1"/>
    <row r="88498" ht="18.75" customHeight="1" thickBot="1"/>
    <row r="88500" ht="18.75" customHeight="1" thickBot="1"/>
    <row r="88502" ht="18.75" customHeight="1" thickBot="1"/>
    <row r="88504" ht="18.75" customHeight="1" thickBot="1"/>
    <row r="88506" ht="18.75" customHeight="1" thickBot="1"/>
    <row r="88508" ht="18.75" customHeight="1" thickBot="1"/>
    <row r="88510" ht="18.75" customHeight="1" thickBot="1"/>
    <row r="88512" ht="18.75" customHeight="1" thickBot="1"/>
    <row r="88514" ht="18.75" customHeight="1" thickBot="1"/>
    <row r="88516" ht="18.75" customHeight="1" thickBot="1"/>
    <row r="88518" ht="18.75" customHeight="1" thickBot="1"/>
    <row r="88520" ht="18.75" customHeight="1" thickBot="1"/>
    <row r="88522" ht="18.75" customHeight="1" thickBot="1"/>
    <row r="88524" ht="18.75" customHeight="1" thickBot="1"/>
    <row r="88526" ht="18.75" customHeight="1" thickBot="1"/>
    <row r="88528" ht="18.75" customHeight="1" thickBot="1"/>
    <row r="88530" ht="18.75" customHeight="1" thickBot="1"/>
    <row r="88532" ht="18.75" customHeight="1" thickBot="1"/>
    <row r="88534" ht="18.75" customHeight="1" thickBot="1"/>
    <row r="88536" ht="18.75" customHeight="1" thickBot="1"/>
    <row r="88538" ht="18.75" customHeight="1" thickBot="1"/>
    <row r="88540" ht="18.75" customHeight="1" thickBot="1"/>
    <row r="88542" ht="18.75" customHeight="1" thickBot="1"/>
    <row r="88544" ht="18.75" customHeight="1" thickBot="1"/>
    <row r="88546" ht="18.75" customHeight="1" thickBot="1"/>
    <row r="88548" ht="18.75" customHeight="1" thickBot="1"/>
    <row r="88550" ht="18.75" customHeight="1" thickBot="1"/>
    <row r="88552" ht="18.75" customHeight="1" thickBot="1"/>
    <row r="88554" ht="18.75" customHeight="1" thickBot="1"/>
    <row r="88556" ht="18.75" customHeight="1" thickBot="1"/>
    <row r="88558" ht="18.75" customHeight="1" thickBot="1"/>
    <row r="88560" ht="18.75" customHeight="1" thickBot="1"/>
    <row r="88562" ht="18.75" customHeight="1" thickBot="1"/>
    <row r="88564" ht="18.75" customHeight="1" thickBot="1"/>
    <row r="88566" ht="18.75" customHeight="1" thickBot="1"/>
    <row r="88568" ht="18.75" customHeight="1" thickBot="1"/>
    <row r="88570" ht="18.75" customHeight="1" thickBot="1"/>
    <row r="88572" ht="18.75" customHeight="1" thickBot="1"/>
    <row r="88574" ht="18.75" customHeight="1" thickBot="1"/>
    <row r="88576" ht="18.75" customHeight="1" thickBot="1"/>
    <row r="88578" ht="18.75" customHeight="1" thickBot="1"/>
    <row r="88580" ht="18.75" customHeight="1" thickBot="1"/>
    <row r="88582" ht="18.75" customHeight="1" thickBot="1"/>
    <row r="88584" ht="18.75" customHeight="1" thickBot="1"/>
    <row r="88586" ht="18.75" customHeight="1" thickBot="1"/>
    <row r="88588" ht="18.75" customHeight="1" thickBot="1"/>
    <row r="88590" ht="18.75" customHeight="1" thickBot="1"/>
    <row r="88592" ht="18.75" customHeight="1" thickBot="1"/>
    <row r="88594" ht="18.75" customHeight="1" thickBot="1"/>
    <row r="88596" ht="18.75" customHeight="1" thickBot="1"/>
    <row r="88598" ht="18.75" customHeight="1" thickBot="1"/>
    <row r="88600" ht="18.75" customHeight="1" thickBot="1"/>
    <row r="88602" ht="18.75" customHeight="1" thickBot="1"/>
    <row r="88604" ht="18.75" customHeight="1" thickBot="1"/>
    <row r="88606" ht="18.75" customHeight="1" thickBot="1"/>
    <row r="88608" ht="18.75" customHeight="1" thickBot="1"/>
    <row r="88610" ht="18.75" customHeight="1" thickBot="1"/>
    <row r="88612" ht="18.75" customHeight="1" thickBot="1"/>
    <row r="88614" ht="18.75" customHeight="1" thickBot="1"/>
    <row r="88616" ht="18.75" customHeight="1" thickBot="1"/>
    <row r="88618" ht="18.75" customHeight="1" thickBot="1"/>
    <row r="88620" ht="18.75" customHeight="1" thickBot="1"/>
    <row r="88622" ht="18.75" customHeight="1" thickBot="1"/>
    <row r="88624" ht="18.75" customHeight="1" thickBot="1"/>
    <row r="88626" ht="18.75" customHeight="1" thickBot="1"/>
    <row r="88628" ht="18.75" customHeight="1" thickBot="1"/>
    <row r="88630" ht="18.75" customHeight="1" thickBot="1"/>
    <row r="88632" ht="18.75" customHeight="1" thickBot="1"/>
    <row r="88634" ht="18.75" customHeight="1" thickBot="1"/>
    <row r="88636" ht="18.75" customHeight="1" thickBot="1"/>
    <row r="88638" ht="18.75" customHeight="1" thickBot="1"/>
    <row r="88640" ht="18.75" customHeight="1" thickBot="1"/>
    <row r="88642" ht="18.75" customHeight="1" thickBot="1"/>
    <row r="88644" ht="18.75" customHeight="1" thickBot="1"/>
    <row r="88646" ht="18.75" customHeight="1" thickBot="1"/>
    <row r="88648" ht="18.75" customHeight="1" thickBot="1"/>
    <row r="88650" ht="18.75" customHeight="1" thickBot="1"/>
    <row r="88652" ht="18.75" customHeight="1" thickBot="1"/>
    <row r="88654" ht="18.75" customHeight="1" thickBot="1"/>
    <row r="88656" ht="18.75" customHeight="1" thickBot="1"/>
    <row r="88658" ht="18.75" customHeight="1" thickBot="1"/>
    <row r="88660" ht="18.75" customHeight="1" thickBot="1"/>
    <row r="88662" ht="18.75" customHeight="1" thickBot="1"/>
    <row r="88664" ht="18.75" customHeight="1" thickBot="1"/>
    <row r="88666" ht="18.75" customHeight="1" thickBot="1"/>
    <row r="88668" ht="18.75" customHeight="1" thickBot="1"/>
    <row r="88670" ht="18.75" customHeight="1" thickBot="1"/>
    <row r="88672" ht="18.75" customHeight="1" thickBot="1"/>
    <row r="88674" ht="18.75" customHeight="1" thickBot="1"/>
    <row r="88676" ht="18.75" customHeight="1" thickBot="1"/>
    <row r="88678" ht="18.75" customHeight="1" thickBot="1"/>
    <row r="88680" ht="18.75" customHeight="1" thickBot="1"/>
    <row r="88682" ht="18.75" customHeight="1" thickBot="1"/>
    <row r="88684" ht="18.75" customHeight="1" thickBot="1"/>
    <row r="88686" ht="18.75" customHeight="1" thickBot="1"/>
    <row r="88688" ht="18.75" customHeight="1" thickBot="1"/>
    <row r="88690" ht="18.75" customHeight="1" thickBot="1"/>
    <row r="88692" ht="18.75" customHeight="1" thickBot="1"/>
    <row r="88694" ht="18.75" customHeight="1" thickBot="1"/>
    <row r="88696" ht="18.75" customHeight="1" thickBot="1"/>
    <row r="88698" ht="18.75" customHeight="1" thickBot="1"/>
    <row r="88700" ht="18.75" customHeight="1" thickBot="1"/>
    <row r="88702" ht="18.75" customHeight="1" thickBot="1"/>
    <row r="88704" ht="18.75" customHeight="1" thickBot="1"/>
    <row r="88706" ht="18.75" customHeight="1" thickBot="1"/>
    <row r="88708" ht="18.75" customHeight="1" thickBot="1"/>
    <row r="88710" ht="18.75" customHeight="1" thickBot="1"/>
    <row r="88712" ht="18.75" customHeight="1" thickBot="1"/>
    <row r="88714" ht="18.75" customHeight="1" thickBot="1"/>
    <row r="88716" ht="18.75" customHeight="1" thickBot="1"/>
    <row r="88718" ht="18.75" customHeight="1" thickBot="1"/>
    <row r="88720" ht="18.75" customHeight="1" thickBot="1"/>
    <row r="88722" ht="18.75" customHeight="1" thickBot="1"/>
    <row r="88724" ht="18.75" customHeight="1" thickBot="1"/>
    <row r="88726" ht="18.75" customHeight="1" thickBot="1"/>
    <row r="88728" ht="18.75" customHeight="1" thickBot="1"/>
    <row r="88730" ht="18.75" customHeight="1" thickBot="1"/>
    <row r="88732" ht="18.75" customHeight="1" thickBot="1"/>
    <row r="88734" ht="18.75" customHeight="1" thickBot="1"/>
    <row r="88736" ht="18.75" customHeight="1" thickBot="1"/>
    <row r="88738" ht="18.75" customHeight="1" thickBot="1"/>
    <row r="88740" ht="18.75" customHeight="1" thickBot="1"/>
    <row r="88742" ht="18.75" customHeight="1" thickBot="1"/>
    <row r="88744" ht="18.75" customHeight="1" thickBot="1"/>
    <row r="88746" ht="18.75" customHeight="1" thickBot="1"/>
    <row r="88748" ht="18.75" customHeight="1" thickBot="1"/>
    <row r="88750" ht="18.75" customHeight="1" thickBot="1"/>
    <row r="88752" ht="18.75" customHeight="1" thickBot="1"/>
    <row r="88754" ht="18.75" customHeight="1" thickBot="1"/>
    <row r="88756" ht="18.75" customHeight="1" thickBot="1"/>
    <row r="88758" ht="18.75" customHeight="1" thickBot="1"/>
    <row r="88760" ht="18.75" customHeight="1" thickBot="1"/>
    <row r="88762" ht="18.75" customHeight="1" thickBot="1"/>
    <row r="88764" ht="18.75" customHeight="1" thickBot="1"/>
    <row r="88766" ht="18.75" customHeight="1" thickBot="1"/>
    <row r="88768" ht="18.75" customHeight="1" thickBot="1"/>
    <row r="88770" ht="18.75" customHeight="1" thickBot="1"/>
    <row r="88772" ht="18.75" customHeight="1" thickBot="1"/>
    <row r="88774" ht="18.75" customHeight="1" thickBot="1"/>
    <row r="88776" ht="18.75" customHeight="1" thickBot="1"/>
    <row r="88778" ht="18.75" customHeight="1" thickBot="1"/>
    <row r="88780" ht="18.75" customHeight="1" thickBot="1"/>
    <row r="88782" ht="18.75" customHeight="1" thickBot="1"/>
    <row r="88784" ht="18.75" customHeight="1" thickBot="1"/>
    <row r="88786" ht="18.75" customHeight="1" thickBot="1"/>
    <row r="88788" ht="18.75" customHeight="1" thickBot="1"/>
    <row r="88790" ht="18.75" customHeight="1" thickBot="1"/>
    <row r="88792" ht="18.75" customHeight="1" thickBot="1"/>
    <row r="88794" ht="18.75" customHeight="1" thickBot="1"/>
    <row r="88796" ht="18.75" customHeight="1" thickBot="1"/>
    <row r="88798" ht="18.75" customHeight="1" thickBot="1"/>
    <row r="88800" ht="18.75" customHeight="1" thickBot="1"/>
    <row r="88802" ht="18.75" customHeight="1" thickBot="1"/>
    <row r="88804" ht="18.75" customHeight="1" thickBot="1"/>
    <row r="88806" ht="18.75" customHeight="1" thickBot="1"/>
    <row r="88808" ht="18.75" customHeight="1" thickBot="1"/>
    <row r="88810" ht="18.75" customHeight="1" thickBot="1"/>
    <row r="88812" ht="18.75" customHeight="1" thickBot="1"/>
    <row r="88814" ht="18.75" customHeight="1" thickBot="1"/>
    <row r="88816" ht="18.75" customHeight="1" thickBot="1"/>
    <row r="88818" ht="18.75" customHeight="1" thickBot="1"/>
    <row r="88820" ht="18.75" customHeight="1" thickBot="1"/>
    <row r="88822" ht="18.75" customHeight="1" thickBot="1"/>
    <row r="88824" ht="18.75" customHeight="1" thickBot="1"/>
    <row r="88826" ht="18.75" customHeight="1" thickBot="1"/>
    <row r="88828" ht="18.75" customHeight="1" thickBot="1"/>
    <row r="88830" ht="18.75" customHeight="1" thickBot="1"/>
    <row r="88832" ht="18.75" customHeight="1" thickBot="1"/>
    <row r="88834" ht="18.75" customHeight="1" thickBot="1"/>
    <row r="88836" ht="18.75" customHeight="1" thickBot="1"/>
    <row r="88838" ht="18.75" customHeight="1" thickBot="1"/>
    <row r="88840" ht="18.75" customHeight="1" thickBot="1"/>
    <row r="88842" ht="18.75" customHeight="1" thickBot="1"/>
    <row r="88844" ht="18.75" customHeight="1" thickBot="1"/>
    <row r="88846" ht="18.75" customHeight="1" thickBot="1"/>
    <row r="88848" ht="18.75" customHeight="1" thickBot="1"/>
    <row r="88850" ht="18.75" customHeight="1" thickBot="1"/>
    <row r="88852" ht="18.75" customHeight="1" thickBot="1"/>
    <row r="88854" ht="18.75" customHeight="1" thickBot="1"/>
    <row r="88856" ht="18.75" customHeight="1" thickBot="1"/>
    <row r="88858" ht="18.75" customHeight="1" thickBot="1"/>
    <row r="88860" ht="18.75" customHeight="1" thickBot="1"/>
    <row r="88862" ht="18.75" customHeight="1" thickBot="1"/>
    <row r="88864" ht="18.75" customHeight="1" thickBot="1"/>
    <row r="88866" ht="18.75" customHeight="1" thickBot="1"/>
    <row r="88868" ht="18.75" customHeight="1" thickBot="1"/>
    <row r="88870" ht="18.75" customHeight="1" thickBot="1"/>
    <row r="88872" ht="18.75" customHeight="1" thickBot="1"/>
    <row r="88874" ht="18.75" customHeight="1" thickBot="1"/>
    <row r="88876" ht="18.75" customHeight="1" thickBot="1"/>
    <row r="88878" ht="18.75" customHeight="1" thickBot="1"/>
    <row r="88880" ht="18.75" customHeight="1" thickBot="1"/>
    <row r="88882" ht="18.75" customHeight="1" thickBot="1"/>
    <row r="88884" ht="18.75" customHeight="1" thickBot="1"/>
    <row r="88886" ht="18.75" customHeight="1" thickBot="1"/>
    <row r="88888" ht="18.75" customHeight="1" thickBot="1"/>
    <row r="88890" ht="18.75" customHeight="1" thickBot="1"/>
    <row r="88892" ht="18.75" customHeight="1" thickBot="1"/>
    <row r="88894" ht="18.75" customHeight="1" thickBot="1"/>
    <row r="88896" ht="18.75" customHeight="1" thickBot="1"/>
    <row r="88898" ht="18.75" customHeight="1" thickBot="1"/>
    <row r="88900" ht="18.75" customHeight="1" thickBot="1"/>
    <row r="88902" ht="18.75" customHeight="1" thickBot="1"/>
    <row r="88904" ht="18.75" customHeight="1" thickBot="1"/>
    <row r="88906" ht="18.75" customHeight="1" thickBot="1"/>
    <row r="88908" ht="18.75" customHeight="1" thickBot="1"/>
    <row r="88910" ht="18.75" customHeight="1" thickBot="1"/>
    <row r="88912" ht="18.75" customHeight="1" thickBot="1"/>
    <row r="88914" ht="18.75" customHeight="1" thickBot="1"/>
    <row r="88916" ht="18.75" customHeight="1" thickBot="1"/>
    <row r="88918" ht="18.75" customHeight="1" thickBot="1"/>
    <row r="88920" ht="18.75" customHeight="1" thickBot="1"/>
    <row r="88922" ht="18.75" customHeight="1" thickBot="1"/>
    <row r="88924" ht="18.75" customHeight="1" thickBot="1"/>
    <row r="88926" ht="18.75" customHeight="1" thickBot="1"/>
    <row r="88928" ht="18.75" customHeight="1" thickBot="1"/>
    <row r="88930" ht="18.75" customHeight="1" thickBot="1"/>
    <row r="88932" ht="18.75" customHeight="1" thickBot="1"/>
    <row r="88934" ht="18.75" customHeight="1" thickBot="1"/>
    <row r="88936" ht="18.75" customHeight="1" thickBot="1"/>
    <row r="88938" ht="18.75" customHeight="1" thickBot="1"/>
    <row r="88940" ht="18.75" customHeight="1" thickBot="1"/>
    <row r="88942" ht="18.75" customHeight="1" thickBot="1"/>
    <row r="88944" ht="18.75" customHeight="1" thickBot="1"/>
    <row r="88946" ht="18.75" customHeight="1" thickBot="1"/>
    <row r="88948" ht="18.75" customHeight="1" thickBot="1"/>
    <row r="88950" ht="18.75" customHeight="1" thickBot="1"/>
    <row r="88952" ht="18.75" customHeight="1" thickBot="1"/>
    <row r="88954" ht="18.75" customHeight="1" thickBot="1"/>
    <row r="88956" ht="18.75" customHeight="1" thickBot="1"/>
    <row r="88958" ht="18.75" customHeight="1" thickBot="1"/>
    <row r="88960" ht="18.75" customHeight="1" thickBot="1"/>
    <row r="88962" ht="18.75" customHeight="1" thickBot="1"/>
    <row r="88964" ht="18.75" customHeight="1" thickBot="1"/>
    <row r="88966" ht="18.75" customHeight="1" thickBot="1"/>
    <row r="88968" ht="18.75" customHeight="1" thickBot="1"/>
    <row r="88970" ht="18.75" customHeight="1" thickBot="1"/>
    <row r="88972" ht="18.75" customHeight="1" thickBot="1"/>
    <row r="88974" ht="18.75" customHeight="1" thickBot="1"/>
    <row r="88976" ht="18.75" customHeight="1" thickBot="1"/>
    <row r="88978" ht="18.75" customHeight="1" thickBot="1"/>
    <row r="88980" ht="18.75" customHeight="1" thickBot="1"/>
    <row r="88982" ht="18.75" customHeight="1" thickBot="1"/>
    <row r="88984" ht="18.75" customHeight="1" thickBot="1"/>
    <row r="88986" ht="18.75" customHeight="1" thickBot="1"/>
    <row r="88988" ht="18.75" customHeight="1" thickBot="1"/>
    <row r="88990" ht="18.75" customHeight="1" thickBot="1"/>
    <row r="88992" ht="18.75" customHeight="1" thickBot="1"/>
    <row r="88994" ht="18.75" customHeight="1" thickBot="1"/>
    <row r="88996" ht="18.75" customHeight="1" thickBot="1"/>
    <row r="88998" ht="18.75" customHeight="1" thickBot="1"/>
    <row r="89000" ht="18.75" customHeight="1" thickBot="1"/>
    <row r="89002" ht="18.75" customHeight="1" thickBot="1"/>
    <row r="89004" ht="18.75" customHeight="1" thickBot="1"/>
    <row r="89006" ht="18.75" customHeight="1" thickBot="1"/>
    <row r="89008" ht="18.75" customHeight="1" thickBot="1"/>
    <row r="89010" ht="18.75" customHeight="1" thickBot="1"/>
    <row r="89012" ht="18.75" customHeight="1" thickBot="1"/>
    <row r="89014" ht="18.75" customHeight="1" thickBot="1"/>
    <row r="89016" ht="18.75" customHeight="1" thickBot="1"/>
    <row r="89018" ht="18.75" customHeight="1" thickBot="1"/>
    <row r="89020" ht="18.75" customHeight="1" thickBot="1"/>
    <row r="89022" ht="18.75" customHeight="1" thickBot="1"/>
    <row r="89024" ht="18.75" customHeight="1" thickBot="1"/>
    <row r="89026" ht="18.75" customHeight="1" thickBot="1"/>
    <row r="89028" ht="18.75" customHeight="1" thickBot="1"/>
    <row r="89030" ht="18.75" customHeight="1" thickBot="1"/>
    <row r="89032" ht="18.75" customHeight="1" thickBot="1"/>
    <row r="89034" ht="18.75" customHeight="1" thickBot="1"/>
    <row r="89036" ht="18.75" customHeight="1" thickBot="1"/>
    <row r="89038" ht="18.75" customHeight="1" thickBot="1"/>
    <row r="89040" ht="18.75" customHeight="1" thickBot="1"/>
    <row r="89042" ht="18.75" customHeight="1" thickBot="1"/>
    <row r="89044" ht="18.75" customHeight="1" thickBot="1"/>
    <row r="89046" ht="18.75" customHeight="1" thickBot="1"/>
    <row r="89048" ht="18.75" customHeight="1" thickBot="1"/>
    <row r="89050" ht="18.75" customHeight="1" thickBot="1"/>
    <row r="89052" ht="18.75" customHeight="1" thickBot="1"/>
    <row r="89054" ht="18.75" customHeight="1" thickBot="1"/>
    <row r="89056" ht="18.75" customHeight="1" thickBot="1"/>
    <row r="89058" ht="18.75" customHeight="1" thickBot="1"/>
    <row r="89060" ht="18.75" customHeight="1" thickBot="1"/>
    <row r="89062" ht="18.75" customHeight="1" thickBot="1"/>
    <row r="89064" ht="18.75" customHeight="1" thickBot="1"/>
    <row r="89066" ht="18.75" customHeight="1" thickBot="1"/>
    <row r="89068" ht="18.75" customHeight="1" thickBot="1"/>
    <row r="89070" ht="18.75" customHeight="1" thickBot="1"/>
    <row r="89072" ht="18.75" customHeight="1" thickBot="1"/>
    <row r="89074" ht="18.75" customHeight="1" thickBot="1"/>
    <row r="89076" ht="18.75" customHeight="1" thickBot="1"/>
    <row r="89078" ht="18.75" customHeight="1" thickBot="1"/>
    <row r="89080" ht="18.75" customHeight="1" thickBot="1"/>
    <row r="89082" ht="18.75" customHeight="1" thickBot="1"/>
    <row r="89084" ht="18.75" customHeight="1" thickBot="1"/>
    <row r="89086" ht="18.75" customHeight="1" thickBot="1"/>
    <row r="89088" ht="18.75" customHeight="1" thickBot="1"/>
    <row r="89090" ht="18.75" customHeight="1" thickBot="1"/>
    <row r="89092" ht="18.75" customHeight="1" thickBot="1"/>
    <row r="89094" ht="18.75" customHeight="1" thickBot="1"/>
    <row r="89096" ht="18.75" customHeight="1" thickBot="1"/>
    <row r="89098" ht="18.75" customHeight="1" thickBot="1"/>
    <row r="89100" ht="18.75" customHeight="1" thickBot="1"/>
    <row r="89102" ht="18.75" customHeight="1" thickBot="1"/>
    <row r="89104" ht="18.75" customHeight="1" thickBot="1"/>
    <row r="89106" ht="18.75" customHeight="1" thickBot="1"/>
    <row r="89108" ht="18.75" customHeight="1" thickBot="1"/>
    <row r="89110" ht="18.75" customHeight="1" thickBot="1"/>
    <row r="89112" ht="18.75" customHeight="1" thickBot="1"/>
    <row r="89114" ht="18.75" customHeight="1" thickBot="1"/>
    <row r="89116" ht="18.75" customHeight="1" thickBot="1"/>
    <row r="89118" ht="18.75" customHeight="1" thickBot="1"/>
    <row r="89120" ht="18.75" customHeight="1" thickBot="1"/>
    <row r="89122" ht="18.75" customHeight="1" thickBot="1"/>
    <row r="89124" ht="18.75" customHeight="1" thickBot="1"/>
    <row r="89126" ht="18.75" customHeight="1" thickBot="1"/>
    <row r="89128" ht="18.75" customHeight="1" thickBot="1"/>
    <row r="89130" ht="18.75" customHeight="1" thickBot="1"/>
    <row r="89132" ht="18.75" customHeight="1" thickBot="1"/>
    <row r="89134" ht="18.75" customHeight="1" thickBot="1"/>
    <row r="89136" ht="18.75" customHeight="1" thickBot="1"/>
    <row r="89138" ht="18.75" customHeight="1" thickBot="1"/>
    <row r="89140" ht="18.75" customHeight="1" thickBot="1"/>
    <row r="89142" ht="18.75" customHeight="1" thickBot="1"/>
    <row r="89144" ht="18.75" customHeight="1" thickBot="1"/>
    <row r="89146" ht="18.75" customHeight="1" thickBot="1"/>
    <row r="89148" ht="18.75" customHeight="1" thickBot="1"/>
    <row r="89150" ht="18.75" customHeight="1" thickBot="1"/>
    <row r="89152" ht="18.75" customHeight="1" thickBot="1"/>
    <row r="89154" ht="18.75" customHeight="1" thickBot="1"/>
    <row r="89156" ht="18.75" customHeight="1" thickBot="1"/>
    <row r="89158" ht="18.75" customHeight="1" thickBot="1"/>
    <row r="89160" ht="18.75" customHeight="1" thickBot="1"/>
    <row r="89162" ht="18.75" customHeight="1" thickBot="1"/>
    <row r="89164" ht="18.75" customHeight="1" thickBot="1"/>
    <row r="89166" ht="18.75" customHeight="1" thickBot="1"/>
    <row r="89168" ht="18.75" customHeight="1" thickBot="1"/>
    <row r="89170" ht="18.75" customHeight="1" thickBot="1"/>
    <row r="89172" ht="18.75" customHeight="1" thickBot="1"/>
    <row r="89174" ht="18.75" customHeight="1" thickBot="1"/>
    <row r="89176" ht="18.75" customHeight="1" thickBot="1"/>
    <row r="89178" ht="18.75" customHeight="1" thickBot="1"/>
    <row r="89180" ht="18.75" customHeight="1" thickBot="1"/>
    <row r="89182" ht="18.75" customHeight="1" thickBot="1"/>
    <row r="89184" ht="18.75" customHeight="1" thickBot="1"/>
    <row r="89186" ht="18.75" customHeight="1" thickBot="1"/>
    <row r="89188" ht="18.75" customHeight="1" thickBot="1"/>
    <row r="89190" ht="18.75" customHeight="1" thickBot="1"/>
    <row r="89192" ht="18.75" customHeight="1" thickBot="1"/>
    <row r="89194" ht="18.75" customHeight="1" thickBot="1"/>
    <row r="89196" ht="18.75" customHeight="1" thickBot="1"/>
    <row r="89198" ht="18.75" customHeight="1" thickBot="1"/>
    <row r="89200" ht="18.75" customHeight="1" thickBot="1"/>
    <row r="89202" ht="18.75" customHeight="1" thickBot="1"/>
    <row r="89204" ht="18.75" customHeight="1" thickBot="1"/>
    <row r="89206" ht="18.75" customHeight="1" thickBot="1"/>
    <row r="89208" ht="18.75" customHeight="1" thickBot="1"/>
    <row r="89210" ht="18.75" customHeight="1" thickBot="1"/>
    <row r="89212" ht="18.75" customHeight="1" thickBot="1"/>
    <row r="89214" ht="18.75" customHeight="1" thickBot="1"/>
    <row r="89216" ht="18.75" customHeight="1" thickBot="1"/>
    <row r="89218" ht="18.75" customHeight="1" thickBot="1"/>
    <row r="89220" ht="18.75" customHeight="1" thickBot="1"/>
    <row r="89222" ht="18.75" customHeight="1" thickBot="1"/>
    <row r="89224" ht="18.75" customHeight="1" thickBot="1"/>
    <row r="89226" ht="18.75" customHeight="1" thickBot="1"/>
    <row r="89228" ht="18.75" customHeight="1" thickBot="1"/>
    <row r="89230" ht="18.75" customHeight="1" thickBot="1"/>
    <row r="89232" ht="18.75" customHeight="1" thickBot="1"/>
    <row r="89234" ht="18.75" customHeight="1" thickBot="1"/>
    <row r="89236" ht="18.75" customHeight="1" thickBot="1"/>
    <row r="89238" ht="18.75" customHeight="1" thickBot="1"/>
    <row r="89240" ht="18.75" customHeight="1" thickBot="1"/>
    <row r="89242" ht="18.75" customHeight="1" thickBot="1"/>
    <row r="89244" ht="18.75" customHeight="1" thickBot="1"/>
    <row r="89246" ht="18.75" customHeight="1" thickBot="1"/>
    <row r="89248" ht="18.75" customHeight="1" thickBot="1"/>
    <row r="89250" ht="18.75" customHeight="1" thickBot="1"/>
    <row r="89252" ht="18.75" customHeight="1" thickBot="1"/>
    <row r="89254" ht="18.75" customHeight="1" thickBot="1"/>
    <row r="89256" ht="18.75" customHeight="1" thickBot="1"/>
    <row r="89258" ht="18.75" customHeight="1" thickBot="1"/>
    <row r="89260" ht="18.75" customHeight="1" thickBot="1"/>
    <row r="89262" ht="18.75" customHeight="1" thickBot="1"/>
    <row r="89264" ht="18.75" customHeight="1" thickBot="1"/>
    <row r="89266" ht="18.75" customHeight="1" thickBot="1"/>
    <row r="89268" ht="18.75" customHeight="1" thickBot="1"/>
    <row r="89270" ht="18.75" customHeight="1" thickBot="1"/>
    <row r="89272" ht="18.75" customHeight="1" thickBot="1"/>
    <row r="89274" ht="18.75" customHeight="1" thickBot="1"/>
    <row r="89276" ht="18.75" customHeight="1" thickBot="1"/>
    <row r="89278" ht="18.75" customHeight="1" thickBot="1"/>
    <row r="89280" ht="18.75" customHeight="1" thickBot="1"/>
    <row r="89282" ht="18.75" customHeight="1" thickBot="1"/>
    <row r="89284" ht="18.75" customHeight="1" thickBot="1"/>
    <row r="89286" ht="18.75" customHeight="1" thickBot="1"/>
    <row r="89288" ht="18.75" customHeight="1" thickBot="1"/>
    <row r="89290" ht="18.75" customHeight="1" thickBot="1"/>
    <row r="89292" ht="18.75" customHeight="1" thickBot="1"/>
    <row r="89294" ht="18.75" customHeight="1" thickBot="1"/>
    <row r="89296" ht="18.75" customHeight="1" thickBot="1"/>
    <row r="89298" ht="18.75" customHeight="1" thickBot="1"/>
    <row r="89300" ht="18.75" customHeight="1" thickBot="1"/>
    <row r="89302" ht="18.75" customHeight="1" thickBot="1"/>
    <row r="89304" ht="18.75" customHeight="1" thickBot="1"/>
    <row r="89306" ht="18.75" customHeight="1" thickBot="1"/>
    <row r="89308" ht="18.75" customHeight="1" thickBot="1"/>
    <row r="89310" ht="18.75" customHeight="1" thickBot="1"/>
    <row r="89312" ht="18.75" customHeight="1" thickBot="1"/>
    <row r="89314" ht="18.75" customHeight="1" thickBot="1"/>
    <row r="89316" ht="18.75" customHeight="1" thickBot="1"/>
    <row r="89318" ht="18.75" customHeight="1" thickBot="1"/>
    <row r="89320" ht="18.75" customHeight="1" thickBot="1"/>
    <row r="89322" ht="18.75" customHeight="1" thickBot="1"/>
    <row r="89324" ht="18.75" customHeight="1" thickBot="1"/>
    <row r="89326" ht="18.75" customHeight="1" thickBot="1"/>
    <row r="89328" ht="18.75" customHeight="1" thickBot="1"/>
    <row r="89330" ht="18.75" customHeight="1" thickBot="1"/>
    <row r="89332" ht="18.75" customHeight="1" thickBot="1"/>
    <row r="89334" ht="18.75" customHeight="1" thickBot="1"/>
    <row r="89336" ht="18.75" customHeight="1" thickBot="1"/>
    <row r="89338" ht="18.75" customHeight="1" thickBot="1"/>
    <row r="89340" ht="18.75" customHeight="1" thickBot="1"/>
    <row r="89342" ht="18.75" customHeight="1" thickBot="1"/>
    <row r="89344" ht="18.75" customHeight="1" thickBot="1"/>
    <row r="89346" ht="18.75" customHeight="1" thickBot="1"/>
    <row r="89348" ht="18.75" customHeight="1" thickBot="1"/>
    <row r="89350" ht="18.75" customHeight="1" thickBot="1"/>
    <row r="89352" ht="18.75" customHeight="1" thickBot="1"/>
    <row r="89354" ht="18.75" customHeight="1" thickBot="1"/>
    <row r="89356" ht="18.75" customHeight="1" thickBot="1"/>
    <row r="89358" ht="18.75" customHeight="1" thickBot="1"/>
    <row r="89360" ht="18.75" customHeight="1" thickBot="1"/>
    <row r="89362" ht="18.75" customHeight="1" thickBot="1"/>
    <row r="89364" ht="18.75" customHeight="1" thickBot="1"/>
    <row r="89366" ht="18.75" customHeight="1" thickBot="1"/>
    <row r="89368" ht="18.75" customHeight="1" thickBot="1"/>
    <row r="89370" ht="18.75" customHeight="1" thickBot="1"/>
    <row r="89372" ht="18.75" customHeight="1" thickBot="1"/>
    <row r="89374" ht="18.75" customHeight="1" thickBot="1"/>
    <row r="89376" ht="18.75" customHeight="1" thickBot="1"/>
    <row r="89378" ht="18.75" customHeight="1" thickBot="1"/>
    <row r="89380" ht="18.75" customHeight="1" thickBot="1"/>
    <row r="89382" ht="18.75" customHeight="1" thickBot="1"/>
    <row r="89384" ht="18.75" customHeight="1" thickBot="1"/>
    <row r="89386" ht="18.75" customHeight="1" thickBot="1"/>
    <row r="89388" ht="18.75" customHeight="1" thickBot="1"/>
    <row r="89390" ht="18.75" customHeight="1" thickBot="1"/>
    <row r="89392" ht="18.75" customHeight="1" thickBot="1"/>
    <row r="89394" ht="18.75" customHeight="1" thickBot="1"/>
    <row r="89396" ht="18.75" customHeight="1" thickBot="1"/>
    <row r="89398" ht="18.75" customHeight="1" thickBot="1"/>
    <row r="89400" ht="18.75" customHeight="1" thickBot="1"/>
    <row r="89402" ht="18.75" customHeight="1" thickBot="1"/>
    <row r="89404" ht="18.75" customHeight="1" thickBot="1"/>
    <row r="89406" ht="18.75" customHeight="1" thickBot="1"/>
    <row r="89408" ht="18.75" customHeight="1" thickBot="1"/>
    <row r="89410" ht="18.75" customHeight="1" thickBot="1"/>
    <row r="89412" ht="18.75" customHeight="1" thickBot="1"/>
    <row r="89414" ht="18.75" customHeight="1" thickBot="1"/>
    <row r="89416" ht="18.75" customHeight="1" thickBot="1"/>
    <row r="89418" ht="18.75" customHeight="1" thickBot="1"/>
    <row r="89420" ht="18.75" customHeight="1" thickBot="1"/>
    <row r="89422" ht="18.75" customHeight="1" thickBot="1"/>
    <row r="89424" ht="18.75" customHeight="1" thickBot="1"/>
    <row r="89426" ht="18.75" customHeight="1" thickBot="1"/>
    <row r="89428" ht="18.75" customHeight="1" thickBot="1"/>
    <row r="89430" ht="18.75" customHeight="1" thickBot="1"/>
    <row r="89432" ht="18.75" customHeight="1" thickBot="1"/>
    <row r="89434" ht="18.75" customHeight="1" thickBot="1"/>
    <row r="89436" ht="18.75" customHeight="1" thickBot="1"/>
    <row r="89438" ht="18.75" customHeight="1" thickBot="1"/>
    <row r="89440" ht="18.75" customHeight="1" thickBot="1"/>
    <row r="89442" ht="18.75" customHeight="1" thickBot="1"/>
    <row r="89444" ht="18.75" customHeight="1" thickBot="1"/>
    <row r="89446" ht="18.75" customHeight="1" thickBot="1"/>
    <row r="89448" ht="18.75" customHeight="1" thickBot="1"/>
    <row r="89450" ht="18.75" customHeight="1" thickBot="1"/>
    <row r="89452" ht="18.75" customHeight="1" thickBot="1"/>
    <row r="89454" ht="18.75" customHeight="1" thickBot="1"/>
    <row r="89456" ht="18.75" customHeight="1" thickBot="1"/>
    <row r="89458" ht="18.75" customHeight="1" thickBot="1"/>
    <row r="89460" ht="18.75" customHeight="1" thickBot="1"/>
    <row r="89462" ht="18.75" customHeight="1" thickBot="1"/>
    <row r="89464" ht="18.75" customHeight="1" thickBot="1"/>
    <row r="89466" ht="18.75" customHeight="1" thickBot="1"/>
    <row r="89468" ht="18.75" customHeight="1" thickBot="1"/>
    <row r="89470" ht="18.75" customHeight="1" thickBot="1"/>
    <row r="89472" ht="18.75" customHeight="1" thickBot="1"/>
    <row r="89474" ht="18.75" customHeight="1" thickBot="1"/>
    <row r="89476" ht="18.75" customHeight="1" thickBot="1"/>
    <row r="89478" ht="18.75" customHeight="1" thickBot="1"/>
    <row r="89480" ht="18.75" customHeight="1" thickBot="1"/>
    <row r="89482" ht="18.75" customHeight="1" thickBot="1"/>
    <row r="89484" ht="18.75" customHeight="1" thickBot="1"/>
    <row r="89486" ht="18.75" customHeight="1" thickBot="1"/>
    <row r="89488" ht="18.75" customHeight="1" thickBot="1"/>
    <row r="89490" ht="18.75" customHeight="1" thickBot="1"/>
    <row r="89492" ht="18.75" customHeight="1" thickBot="1"/>
    <row r="89494" ht="18.75" customHeight="1" thickBot="1"/>
    <row r="89496" ht="18.75" customHeight="1" thickBot="1"/>
    <row r="89498" ht="18.75" customHeight="1" thickBot="1"/>
    <row r="89500" ht="18.75" customHeight="1" thickBot="1"/>
    <row r="89502" ht="18.75" customHeight="1" thickBot="1"/>
    <row r="89504" ht="18.75" customHeight="1" thickBot="1"/>
    <row r="89506" ht="18.75" customHeight="1" thickBot="1"/>
    <row r="89508" ht="18.75" customHeight="1" thickBot="1"/>
    <row r="89510" ht="18.75" customHeight="1" thickBot="1"/>
    <row r="89512" ht="18.75" customHeight="1" thickBot="1"/>
    <row r="89514" ht="18.75" customHeight="1" thickBot="1"/>
    <row r="89516" ht="18.75" customHeight="1" thickBot="1"/>
    <row r="89518" ht="18.75" customHeight="1" thickBot="1"/>
    <row r="89520" ht="18.75" customHeight="1" thickBot="1"/>
    <row r="89522" ht="18.75" customHeight="1" thickBot="1"/>
    <row r="89524" ht="18.75" customHeight="1" thickBot="1"/>
    <row r="89526" ht="18.75" customHeight="1" thickBot="1"/>
    <row r="89528" ht="18.75" customHeight="1" thickBot="1"/>
    <row r="89530" ht="18.75" customHeight="1" thickBot="1"/>
    <row r="89532" ht="18.75" customHeight="1" thickBot="1"/>
    <row r="89534" ht="18.75" customHeight="1" thickBot="1"/>
    <row r="89536" ht="18.75" customHeight="1" thickBot="1"/>
    <row r="89538" ht="18.75" customHeight="1" thickBot="1"/>
    <row r="89540" ht="18.75" customHeight="1" thickBot="1"/>
    <row r="89542" ht="18.75" customHeight="1" thickBot="1"/>
    <row r="89544" ht="18.75" customHeight="1" thickBot="1"/>
    <row r="89546" ht="18.75" customHeight="1" thickBot="1"/>
    <row r="89548" ht="18.75" customHeight="1" thickBot="1"/>
    <row r="89550" ht="18.75" customHeight="1" thickBot="1"/>
    <row r="89552" ht="18.75" customHeight="1" thickBot="1"/>
    <row r="89554" ht="18.75" customHeight="1" thickBot="1"/>
    <row r="89556" ht="18.75" customHeight="1" thickBot="1"/>
    <row r="89558" ht="18.75" customHeight="1" thickBot="1"/>
    <row r="89560" ht="18.75" customHeight="1" thickBot="1"/>
    <row r="89562" ht="18.75" customHeight="1" thickBot="1"/>
    <row r="89564" ht="18.75" customHeight="1" thickBot="1"/>
    <row r="89566" ht="18.75" customHeight="1" thickBot="1"/>
    <row r="89568" ht="18.75" customHeight="1" thickBot="1"/>
    <row r="89570" ht="18.75" customHeight="1" thickBot="1"/>
    <row r="89572" ht="18.75" customHeight="1" thickBot="1"/>
    <row r="89574" ht="18.75" customHeight="1" thickBot="1"/>
    <row r="89576" ht="18.75" customHeight="1" thickBot="1"/>
    <row r="89578" ht="18.75" customHeight="1" thickBot="1"/>
    <row r="89580" ht="18.75" customHeight="1" thickBot="1"/>
    <row r="89582" ht="18.75" customHeight="1" thickBot="1"/>
    <row r="89584" ht="18.75" customHeight="1" thickBot="1"/>
    <row r="89586" ht="18.75" customHeight="1" thickBot="1"/>
    <row r="89588" ht="18.75" customHeight="1" thickBot="1"/>
    <row r="89590" ht="18.75" customHeight="1" thickBot="1"/>
    <row r="89592" ht="18.75" customHeight="1" thickBot="1"/>
    <row r="89594" ht="18.75" customHeight="1" thickBot="1"/>
    <row r="89596" ht="18.75" customHeight="1" thickBot="1"/>
    <row r="89598" ht="18.75" customHeight="1" thickBot="1"/>
    <row r="89600" ht="18.75" customHeight="1" thickBot="1"/>
    <row r="89602" ht="18.75" customHeight="1" thickBot="1"/>
    <row r="89604" ht="18.75" customHeight="1" thickBot="1"/>
    <row r="89606" ht="18.75" customHeight="1" thickBot="1"/>
    <row r="89608" ht="18.75" customHeight="1" thickBot="1"/>
    <row r="89610" ht="18.75" customHeight="1" thickBot="1"/>
    <row r="89612" ht="18.75" customHeight="1" thickBot="1"/>
    <row r="89614" ht="18.75" customHeight="1" thickBot="1"/>
    <row r="89616" ht="18.75" customHeight="1" thickBot="1"/>
    <row r="89618" ht="18.75" customHeight="1" thickBot="1"/>
    <row r="89620" ht="18.75" customHeight="1" thickBot="1"/>
    <row r="89622" ht="18.75" customHeight="1" thickBot="1"/>
    <row r="89624" ht="18.75" customHeight="1" thickBot="1"/>
    <row r="89626" ht="18.75" customHeight="1" thickBot="1"/>
    <row r="89628" ht="18.75" customHeight="1" thickBot="1"/>
    <row r="89630" ht="18.75" customHeight="1" thickBot="1"/>
    <row r="89632" ht="18.75" customHeight="1" thickBot="1"/>
    <row r="89634" ht="18.75" customHeight="1" thickBot="1"/>
    <row r="89636" ht="18.75" customHeight="1" thickBot="1"/>
    <row r="89638" ht="18.75" customHeight="1" thickBot="1"/>
    <row r="89640" ht="18.75" customHeight="1" thickBot="1"/>
    <row r="89642" ht="18.75" customHeight="1" thickBot="1"/>
    <row r="89644" ht="18.75" customHeight="1" thickBot="1"/>
    <row r="89646" ht="18.75" customHeight="1" thickBot="1"/>
    <row r="89648" ht="18.75" customHeight="1" thickBot="1"/>
    <row r="89650" ht="18.75" customHeight="1" thickBot="1"/>
    <row r="89652" ht="18.75" customHeight="1" thickBot="1"/>
    <row r="89654" ht="18.75" customHeight="1" thickBot="1"/>
    <row r="89656" ht="18.75" customHeight="1" thickBot="1"/>
    <row r="89658" ht="18.75" customHeight="1" thickBot="1"/>
    <row r="89660" ht="18.75" customHeight="1" thickBot="1"/>
    <row r="89662" ht="18.75" customHeight="1" thickBot="1"/>
    <row r="89664" ht="18.75" customHeight="1" thickBot="1"/>
    <row r="89666" ht="18.75" customHeight="1" thickBot="1"/>
    <row r="89668" ht="18.75" customHeight="1" thickBot="1"/>
    <row r="89670" ht="18.75" customHeight="1" thickBot="1"/>
    <row r="89672" ht="18.75" customHeight="1" thickBot="1"/>
    <row r="89674" ht="18.75" customHeight="1" thickBot="1"/>
    <row r="89676" ht="18.75" customHeight="1" thickBot="1"/>
    <row r="89678" ht="18.75" customHeight="1" thickBot="1"/>
    <row r="89680" ht="18.75" customHeight="1" thickBot="1"/>
    <row r="89682" ht="18.75" customHeight="1" thickBot="1"/>
    <row r="89684" ht="18.75" customHeight="1" thickBot="1"/>
    <row r="89686" ht="18.75" customHeight="1" thickBot="1"/>
    <row r="89688" ht="18.75" customHeight="1" thickBot="1"/>
    <row r="89690" ht="18.75" customHeight="1" thickBot="1"/>
    <row r="89692" ht="18.75" customHeight="1" thickBot="1"/>
    <row r="89694" ht="18.75" customHeight="1" thickBot="1"/>
    <row r="89696" ht="18.75" customHeight="1" thickBot="1"/>
    <row r="89698" ht="18.75" customHeight="1" thickBot="1"/>
    <row r="89700" ht="18.75" customHeight="1" thickBot="1"/>
    <row r="89702" ht="18.75" customHeight="1" thickBot="1"/>
    <row r="89704" ht="18.75" customHeight="1" thickBot="1"/>
    <row r="89706" ht="18.75" customHeight="1" thickBot="1"/>
    <row r="89708" ht="18.75" customHeight="1" thickBot="1"/>
    <row r="89710" ht="18.75" customHeight="1" thickBot="1"/>
    <row r="89712" ht="18.75" customHeight="1" thickBot="1"/>
    <row r="89714" ht="18.75" customHeight="1" thickBot="1"/>
    <row r="89716" ht="18.75" customHeight="1" thickBot="1"/>
    <row r="89718" ht="18.75" customHeight="1" thickBot="1"/>
    <row r="89720" ht="18.75" customHeight="1" thickBot="1"/>
    <row r="89722" ht="18.75" customHeight="1" thickBot="1"/>
    <row r="89724" ht="18.75" customHeight="1" thickBot="1"/>
    <row r="89726" ht="18.75" customHeight="1" thickBot="1"/>
    <row r="89728" ht="18.75" customHeight="1" thickBot="1"/>
    <row r="89730" ht="18.75" customHeight="1" thickBot="1"/>
    <row r="89732" ht="18.75" customHeight="1" thickBot="1"/>
    <row r="89734" ht="18.75" customHeight="1" thickBot="1"/>
    <row r="89736" ht="18.75" customHeight="1" thickBot="1"/>
    <row r="89738" ht="18.75" customHeight="1" thickBot="1"/>
    <row r="89740" ht="18.75" customHeight="1" thickBot="1"/>
    <row r="89742" ht="18.75" customHeight="1" thickBot="1"/>
    <row r="89744" ht="18.75" customHeight="1" thickBot="1"/>
    <row r="89746" ht="18.75" customHeight="1" thickBot="1"/>
    <row r="89748" ht="18.75" customHeight="1" thickBot="1"/>
    <row r="89750" ht="18.75" customHeight="1" thickBot="1"/>
    <row r="89752" ht="18.75" customHeight="1" thickBot="1"/>
    <row r="89754" ht="18.75" customHeight="1" thickBot="1"/>
    <row r="89756" ht="18.75" customHeight="1" thickBot="1"/>
    <row r="89758" ht="18.75" customHeight="1" thickBot="1"/>
    <row r="89760" ht="18.75" customHeight="1" thickBot="1"/>
    <row r="89762" ht="18.75" customHeight="1" thickBot="1"/>
    <row r="89764" ht="18.75" customHeight="1" thickBot="1"/>
    <row r="89766" ht="18.75" customHeight="1" thickBot="1"/>
    <row r="89768" ht="18.75" customHeight="1" thickBot="1"/>
    <row r="89770" ht="18.75" customHeight="1" thickBot="1"/>
    <row r="89772" ht="18.75" customHeight="1" thickBot="1"/>
    <row r="89774" ht="18.75" customHeight="1" thickBot="1"/>
    <row r="89776" ht="18.75" customHeight="1" thickBot="1"/>
    <row r="89778" ht="18.75" customHeight="1" thickBot="1"/>
    <row r="89780" ht="18.75" customHeight="1" thickBot="1"/>
    <row r="89782" ht="18.75" customHeight="1" thickBot="1"/>
    <row r="89784" ht="18.75" customHeight="1" thickBot="1"/>
    <row r="89786" ht="18.75" customHeight="1" thickBot="1"/>
    <row r="89788" ht="18.75" customHeight="1" thickBot="1"/>
    <row r="89790" ht="18.75" customHeight="1" thickBot="1"/>
    <row r="89792" ht="18.75" customHeight="1" thickBot="1"/>
    <row r="89794" ht="18.75" customHeight="1" thickBot="1"/>
    <row r="89796" ht="18.75" customHeight="1" thickBot="1"/>
    <row r="89798" ht="18.75" customHeight="1" thickBot="1"/>
    <row r="89800" ht="18.75" customHeight="1" thickBot="1"/>
    <row r="89802" ht="18.75" customHeight="1" thickBot="1"/>
    <row r="89804" ht="18.75" customHeight="1" thickBot="1"/>
    <row r="89806" ht="18.75" customHeight="1" thickBot="1"/>
    <row r="89808" ht="18.75" customHeight="1" thickBot="1"/>
    <row r="89810" ht="18.75" customHeight="1" thickBot="1"/>
    <row r="89812" ht="18.75" customHeight="1" thickBot="1"/>
    <row r="89814" ht="18.75" customHeight="1" thickBot="1"/>
    <row r="89816" ht="18.75" customHeight="1" thickBot="1"/>
    <row r="89818" ht="18.75" customHeight="1" thickBot="1"/>
    <row r="89820" ht="18.75" customHeight="1" thickBot="1"/>
    <row r="89822" ht="18.75" customHeight="1" thickBot="1"/>
    <row r="89824" ht="18.75" customHeight="1" thickBot="1"/>
    <row r="89826" ht="18.75" customHeight="1" thickBot="1"/>
    <row r="89828" ht="18.75" customHeight="1" thickBot="1"/>
    <row r="89830" ht="18.75" customHeight="1" thickBot="1"/>
    <row r="89832" ht="18.75" customHeight="1" thickBot="1"/>
    <row r="89834" ht="18.75" customHeight="1" thickBot="1"/>
    <row r="89836" ht="18.75" customHeight="1" thickBot="1"/>
    <row r="89838" ht="18.75" customHeight="1" thickBot="1"/>
    <row r="89840" ht="18.75" customHeight="1" thickBot="1"/>
    <row r="89842" ht="18.75" customHeight="1" thickBot="1"/>
    <row r="89844" ht="18.75" customHeight="1" thickBot="1"/>
    <row r="89846" ht="18.75" customHeight="1" thickBot="1"/>
    <row r="89848" ht="18.75" customHeight="1" thickBot="1"/>
    <row r="89850" ht="18.75" customHeight="1" thickBot="1"/>
    <row r="89852" ht="18.75" customHeight="1" thickBot="1"/>
    <row r="89854" ht="18.75" customHeight="1" thickBot="1"/>
    <row r="89856" ht="18.75" customHeight="1" thickBot="1"/>
    <row r="89858" ht="18.75" customHeight="1" thickBot="1"/>
    <row r="89860" ht="18.75" customHeight="1" thickBot="1"/>
    <row r="89862" ht="18.75" customHeight="1" thickBot="1"/>
    <row r="89864" ht="18.75" customHeight="1" thickBot="1"/>
    <row r="89866" ht="18.75" customHeight="1" thickBot="1"/>
    <row r="89868" ht="18.75" customHeight="1" thickBot="1"/>
    <row r="89870" ht="18.75" customHeight="1" thickBot="1"/>
    <row r="89872" ht="18.75" customHeight="1" thickBot="1"/>
    <row r="89874" ht="18.75" customHeight="1" thickBot="1"/>
    <row r="89876" ht="18.75" customHeight="1" thickBot="1"/>
    <row r="89878" ht="18.75" customHeight="1" thickBot="1"/>
    <row r="89880" ht="18.75" customHeight="1" thickBot="1"/>
    <row r="89882" ht="18.75" customHeight="1" thickBot="1"/>
    <row r="89884" ht="18.75" customHeight="1" thickBot="1"/>
    <row r="89886" ht="18.75" customHeight="1" thickBot="1"/>
    <row r="89888" ht="18.75" customHeight="1" thickBot="1"/>
    <row r="89890" ht="18.75" customHeight="1" thickBot="1"/>
    <row r="89892" ht="18.75" customHeight="1" thickBot="1"/>
    <row r="89894" ht="18.75" customHeight="1" thickBot="1"/>
    <row r="89896" ht="18.75" customHeight="1" thickBot="1"/>
    <row r="89898" ht="18.75" customHeight="1" thickBot="1"/>
    <row r="89900" ht="18.75" customHeight="1" thickBot="1"/>
    <row r="89902" ht="18.75" customHeight="1" thickBot="1"/>
    <row r="89904" ht="18.75" customHeight="1" thickBot="1"/>
    <row r="89906" ht="18.75" customHeight="1" thickBot="1"/>
    <row r="89908" ht="18.75" customHeight="1" thickBot="1"/>
    <row r="89910" ht="18.75" customHeight="1" thickBot="1"/>
    <row r="89912" ht="18.75" customHeight="1" thickBot="1"/>
    <row r="89914" ht="18.75" customHeight="1" thickBot="1"/>
    <row r="89916" ht="18.75" customHeight="1" thickBot="1"/>
    <row r="89918" ht="18.75" customHeight="1" thickBot="1"/>
    <row r="89920" ht="18.75" customHeight="1" thickBot="1"/>
    <row r="89922" ht="18.75" customHeight="1" thickBot="1"/>
    <row r="89924" ht="18.75" customHeight="1" thickBot="1"/>
    <row r="89926" ht="18.75" customHeight="1" thickBot="1"/>
    <row r="89928" ht="18.75" customHeight="1" thickBot="1"/>
    <row r="89930" ht="18.75" customHeight="1" thickBot="1"/>
    <row r="89932" ht="18.75" customHeight="1" thickBot="1"/>
    <row r="89934" ht="18.75" customHeight="1" thickBot="1"/>
    <row r="89936" ht="18.75" customHeight="1" thickBot="1"/>
    <row r="89938" ht="18.75" customHeight="1" thickBot="1"/>
    <row r="89940" ht="18.75" customHeight="1" thickBot="1"/>
    <row r="89942" ht="18.75" customHeight="1" thickBot="1"/>
    <row r="89944" ht="18.75" customHeight="1" thickBot="1"/>
    <row r="89946" ht="18.75" customHeight="1" thickBot="1"/>
    <row r="89948" ht="18.75" customHeight="1" thickBot="1"/>
    <row r="89950" ht="18.75" customHeight="1" thickBot="1"/>
    <row r="89952" ht="18.75" customHeight="1" thickBot="1"/>
    <row r="89954" ht="18.75" customHeight="1" thickBot="1"/>
    <row r="89956" ht="18.75" customHeight="1" thickBot="1"/>
    <row r="89958" ht="18.75" customHeight="1" thickBot="1"/>
    <row r="89960" ht="18.75" customHeight="1" thickBot="1"/>
    <row r="89962" ht="18.75" customHeight="1" thickBot="1"/>
    <row r="89964" ht="18.75" customHeight="1" thickBot="1"/>
    <row r="89966" ht="18.75" customHeight="1" thickBot="1"/>
    <row r="89968" ht="18.75" customHeight="1" thickBot="1"/>
    <row r="89970" ht="18.75" customHeight="1" thickBot="1"/>
    <row r="89972" ht="18.75" customHeight="1" thickBot="1"/>
    <row r="89974" ht="18.75" customHeight="1" thickBot="1"/>
    <row r="89976" ht="18.75" customHeight="1" thickBot="1"/>
    <row r="89978" ht="18.75" customHeight="1" thickBot="1"/>
    <row r="89980" ht="18.75" customHeight="1" thickBot="1"/>
    <row r="89982" ht="18.75" customHeight="1" thickBot="1"/>
    <row r="89984" ht="18.75" customHeight="1" thickBot="1"/>
    <row r="89986" ht="18.75" customHeight="1" thickBot="1"/>
    <row r="89988" ht="18.75" customHeight="1" thickBot="1"/>
    <row r="89990" ht="18.75" customHeight="1" thickBot="1"/>
    <row r="89992" ht="18.75" customHeight="1" thickBot="1"/>
    <row r="89994" ht="18.75" customHeight="1" thickBot="1"/>
    <row r="89996" ht="18.75" customHeight="1" thickBot="1"/>
    <row r="89998" ht="18.75" customHeight="1" thickBot="1"/>
    <row r="90000" ht="18.75" customHeight="1" thickBot="1"/>
    <row r="90002" ht="18.75" customHeight="1" thickBot="1"/>
    <row r="90004" ht="18.75" customHeight="1" thickBot="1"/>
    <row r="90006" ht="18.75" customHeight="1" thickBot="1"/>
    <row r="90008" ht="18.75" customHeight="1" thickBot="1"/>
    <row r="90010" ht="18.75" customHeight="1" thickBot="1"/>
    <row r="90012" ht="18.75" customHeight="1" thickBot="1"/>
    <row r="90014" ht="18.75" customHeight="1" thickBot="1"/>
    <row r="90016" ht="18.75" customHeight="1" thickBot="1"/>
    <row r="90018" ht="18.75" customHeight="1" thickBot="1"/>
    <row r="90020" ht="18.75" customHeight="1" thickBot="1"/>
    <row r="90022" ht="18.75" customHeight="1" thickBot="1"/>
    <row r="90024" ht="18.75" customHeight="1" thickBot="1"/>
    <row r="90026" ht="18.75" customHeight="1" thickBot="1"/>
    <row r="90028" ht="18.75" customHeight="1" thickBot="1"/>
    <row r="90030" ht="18.75" customHeight="1" thickBot="1"/>
    <row r="90032" ht="18.75" customHeight="1" thickBot="1"/>
    <row r="90034" ht="18.75" customHeight="1" thickBot="1"/>
    <row r="90036" ht="18.75" customHeight="1" thickBot="1"/>
    <row r="90038" ht="18.75" customHeight="1" thickBot="1"/>
    <row r="90040" ht="18.75" customHeight="1" thickBot="1"/>
    <row r="90042" ht="18.75" customHeight="1" thickBot="1"/>
    <row r="90044" ht="18.75" customHeight="1" thickBot="1"/>
    <row r="90046" ht="18.75" customHeight="1" thickBot="1"/>
    <row r="90048" ht="18.75" customHeight="1" thickBot="1"/>
    <row r="90050" ht="18.75" customHeight="1" thickBot="1"/>
    <row r="90052" ht="18.75" customHeight="1" thickBot="1"/>
    <row r="90054" ht="18.75" customHeight="1" thickBot="1"/>
    <row r="90056" ht="18.75" customHeight="1" thickBot="1"/>
    <row r="90058" ht="18.75" customHeight="1" thickBot="1"/>
    <row r="90060" ht="18.75" customHeight="1" thickBot="1"/>
    <row r="90062" ht="18.75" customHeight="1" thickBot="1"/>
    <row r="90064" ht="18.75" customHeight="1" thickBot="1"/>
    <row r="90066" ht="18.75" customHeight="1" thickBot="1"/>
    <row r="90068" ht="18.75" customHeight="1" thickBot="1"/>
    <row r="90070" ht="18.75" customHeight="1" thickBot="1"/>
    <row r="90072" ht="18.75" customHeight="1" thickBot="1"/>
    <row r="90074" ht="18.75" customHeight="1" thickBot="1"/>
    <row r="90076" ht="18.75" customHeight="1" thickBot="1"/>
    <row r="90078" ht="18.75" customHeight="1" thickBot="1"/>
    <row r="90080" ht="18.75" customHeight="1" thickBot="1"/>
    <row r="90082" ht="18.75" customHeight="1" thickBot="1"/>
    <row r="90084" ht="18.75" customHeight="1" thickBot="1"/>
    <row r="90086" ht="18.75" customHeight="1" thickBot="1"/>
    <row r="90088" ht="18.75" customHeight="1" thickBot="1"/>
    <row r="90090" ht="18.75" customHeight="1" thickBot="1"/>
    <row r="90092" ht="18.75" customHeight="1" thickBot="1"/>
    <row r="90094" ht="18.75" customHeight="1" thickBot="1"/>
    <row r="90096" ht="18.75" customHeight="1" thickBot="1"/>
    <row r="90098" ht="18.75" customHeight="1" thickBot="1"/>
    <row r="90100" ht="18.75" customHeight="1" thickBot="1"/>
    <row r="90102" ht="18.75" customHeight="1" thickBot="1"/>
    <row r="90104" ht="18.75" customHeight="1" thickBot="1"/>
    <row r="90106" ht="18.75" customHeight="1" thickBot="1"/>
    <row r="90108" ht="18.75" customHeight="1" thickBot="1"/>
    <row r="90110" ht="18.75" customHeight="1" thickBot="1"/>
    <row r="90112" ht="18.75" customHeight="1" thickBot="1"/>
    <row r="90114" ht="18.75" customHeight="1" thickBot="1"/>
    <row r="90116" ht="18.75" customHeight="1" thickBot="1"/>
    <row r="90118" ht="18.75" customHeight="1" thickBot="1"/>
    <row r="90120" ht="18.75" customHeight="1" thickBot="1"/>
    <row r="90122" ht="18.75" customHeight="1" thickBot="1"/>
    <row r="90124" ht="18.75" customHeight="1" thickBot="1"/>
    <row r="90126" ht="18.75" customHeight="1" thickBot="1"/>
    <row r="90128" ht="18.75" customHeight="1" thickBot="1"/>
    <row r="90130" ht="18.75" customHeight="1" thickBot="1"/>
    <row r="90132" ht="18.75" customHeight="1" thickBot="1"/>
    <row r="90134" ht="18.75" customHeight="1" thickBot="1"/>
    <row r="90136" ht="18.75" customHeight="1" thickBot="1"/>
    <row r="90138" ht="18.75" customHeight="1" thickBot="1"/>
    <row r="90140" ht="18.75" customHeight="1" thickBot="1"/>
    <row r="90142" ht="18.75" customHeight="1" thickBot="1"/>
    <row r="90144" ht="18.75" customHeight="1" thickBot="1"/>
    <row r="90146" ht="18.75" customHeight="1" thickBot="1"/>
    <row r="90148" ht="18.75" customHeight="1" thickBot="1"/>
    <row r="90150" ht="18.75" customHeight="1" thickBot="1"/>
    <row r="90152" ht="18.75" customHeight="1" thickBot="1"/>
    <row r="90154" ht="18.75" customHeight="1" thickBot="1"/>
    <row r="90156" ht="18.75" customHeight="1" thickBot="1"/>
    <row r="90158" ht="18.75" customHeight="1" thickBot="1"/>
    <row r="90160" ht="18.75" customHeight="1" thickBot="1"/>
    <row r="90162" ht="18.75" customHeight="1" thickBot="1"/>
    <row r="90164" ht="18.75" customHeight="1" thickBot="1"/>
    <row r="90166" ht="18.75" customHeight="1" thickBot="1"/>
    <row r="90168" ht="18.75" customHeight="1" thickBot="1"/>
    <row r="90170" ht="18.75" customHeight="1" thickBot="1"/>
    <row r="90172" ht="18.75" customHeight="1" thickBot="1"/>
    <row r="90174" ht="18.75" customHeight="1" thickBot="1"/>
    <row r="90176" ht="18.75" customHeight="1" thickBot="1"/>
    <row r="90178" ht="18.75" customHeight="1" thickBot="1"/>
    <row r="90180" ht="18.75" customHeight="1" thickBot="1"/>
    <row r="90182" ht="18.75" customHeight="1" thickBot="1"/>
    <row r="90184" ht="18.75" customHeight="1" thickBot="1"/>
    <row r="90186" ht="18.75" customHeight="1" thickBot="1"/>
    <row r="90188" ht="18.75" customHeight="1" thickBot="1"/>
    <row r="90190" ht="18.75" customHeight="1" thickBot="1"/>
    <row r="90192" ht="18.75" customHeight="1" thickBot="1"/>
    <row r="90194" ht="18.75" customHeight="1" thickBot="1"/>
    <row r="90196" ht="18.75" customHeight="1" thickBot="1"/>
    <row r="90198" ht="18.75" customHeight="1" thickBot="1"/>
    <row r="90200" ht="18.75" customHeight="1" thickBot="1"/>
    <row r="90202" ht="18.75" customHeight="1" thickBot="1"/>
    <row r="90204" ht="18.75" customHeight="1" thickBot="1"/>
    <row r="90206" ht="18.75" customHeight="1" thickBot="1"/>
    <row r="90208" ht="18.75" customHeight="1" thickBot="1"/>
    <row r="90210" ht="18.75" customHeight="1" thickBot="1"/>
    <row r="90212" ht="18.75" customHeight="1" thickBot="1"/>
    <row r="90214" ht="18.75" customHeight="1" thickBot="1"/>
    <row r="90216" ht="18.75" customHeight="1" thickBot="1"/>
    <row r="90218" ht="18.75" customHeight="1" thickBot="1"/>
    <row r="90220" ht="18.75" customHeight="1" thickBot="1"/>
    <row r="90222" ht="18.75" customHeight="1" thickBot="1"/>
    <row r="90224" ht="18.75" customHeight="1" thickBot="1"/>
    <row r="90226" ht="18.75" customHeight="1" thickBot="1"/>
    <row r="90228" ht="18.75" customHeight="1" thickBot="1"/>
    <row r="90230" ht="18.75" customHeight="1" thickBot="1"/>
    <row r="90232" ht="18.75" customHeight="1" thickBot="1"/>
    <row r="90234" ht="18.75" customHeight="1" thickBot="1"/>
    <row r="90236" ht="18.75" customHeight="1" thickBot="1"/>
    <row r="90238" ht="18.75" customHeight="1" thickBot="1"/>
    <row r="90240" ht="18.75" customHeight="1" thickBot="1"/>
    <row r="90242" ht="18.75" customHeight="1" thickBot="1"/>
    <row r="90244" ht="18.75" customHeight="1" thickBot="1"/>
    <row r="90246" ht="18.75" customHeight="1" thickBot="1"/>
    <row r="90248" ht="18.75" customHeight="1" thickBot="1"/>
    <row r="90250" ht="18.75" customHeight="1" thickBot="1"/>
    <row r="90252" ht="18.75" customHeight="1" thickBot="1"/>
    <row r="90254" ht="18.75" customHeight="1" thickBot="1"/>
    <row r="90256" ht="18.75" customHeight="1" thickBot="1"/>
    <row r="90258" ht="18.75" customHeight="1" thickBot="1"/>
    <row r="90260" ht="18.75" customHeight="1" thickBot="1"/>
    <row r="90262" ht="18.75" customHeight="1" thickBot="1"/>
    <row r="90264" ht="18.75" customHeight="1" thickBot="1"/>
    <row r="90266" ht="18.75" customHeight="1" thickBot="1"/>
    <row r="90268" ht="18.75" customHeight="1" thickBot="1"/>
    <row r="90270" ht="18.75" customHeight="1" thickBot="1"/>
    <row r="90272" ht="18.75" customHeight="1" thickBot="1"/>
    <row r="90274" ht="18.75" customHeight="1" thickBot="1"/>
    <row r="90276" ht="18.75" customHeight="1" thickBot="1"/>
    <row r="90278" ht="18.75" customHeight="1" thickBot="1"/>
    <row r="90280" ht="18.75" customHeight="1" thickBot="1"/>
    <row r="90282" ht="18.75" customHeight="1" thickBot="1"/>
    <row r="90284" ht="18.75" customHeight="1" thickBot="1"/>
    <row r="90286" ht="18.75" customHeight="1" thickBot="1"/>
    <row r="90288" ht="18.75" customHeight="1" thickBot="1"/>
    <row r="90290" ht="18.75" customHeight="1" thickBot="1"/>
    <row r="90292" ht="18.75" customHeight="1" thickBot="1"/>
    <row r="90294" ht="18.75" customHeight="1" thickBot="1"/>
    <row r="90296" ht="18.75" customHeight="1" thickBot="1"/>
    <row r="90298" ht="18.75" customHeight="1" thickBot="1"/>
    <row r="90300" ht="18.75" customHeight="1" thickBot="1"/>
    <row r="90302" ht="18.75" customHeight="1" thickBot="1"/>
    <row r="90304" ht="18.75" customHeight="1" thickBot="1"/>
    <row r="90306" ht="18.75" customHeight="1" thickBot="1"/>
    <row r="90308" ht="18.75" customHeight="1" thickBot="1"/>
    <row r="90310" ht="18.75" customHeight="1" thickBot="1"/>
    <row r="90312" ht="18.75" customHeight="1" thickBot="1"/>
    <row r="90314" ht="18.75" customHeight="1" thickBot="1"/>
    <row r="90316" ht="18.75" customHeight="1" thickBot="1"/>
    <row r="90318" ht="18.75" customHeight="1" thickBot="1"/>
    <row r="90320" ht="18.75" customHeight="1" thickBot="1"/>
    <row r="90322" ht="18.75" customHeight="1" thickBot="1"/>
    <row r="90324" ht="18.75" customHeight="1" thickBot="1"/>
    <row r="90326" ht="18.75" customHeight="1" thickBot="1"/>
    <row r="90328" ht="18.75" customHeight="1" thickBot="1"/>
    <row r="90330" ht="18.75" customHeight="1" thickBot="1"/>
    <row r="90332" ht="18.75" customHeight="1" thickBot="1"/>
    <row r="90334" ht="18.75" customHeight="1" thickBot="1"/>
    <row r="90336" ht="18.75" customHeight="1" thickBot="1"/>
    <row r="90338" ht="18.75" customHeight="1" thickBot="1"/>
    <row r="90340" ht="18.75" customHeight="1" thickBot="1"/>
    <row r="90342" ht="18.75" customHeight="1" thickBot="1"/>
    <row r="90344" ht="18.75" customHeight="1" thickBot="1"/>
    <row r="90346" ht="18.75" customHeight="1" thickBot="1"/>
    <row r="90348" ht="18.75" customHeight="1" thickBot="1"/>
    <row r="90350" ht="18.75" customHeight="1" thickBot="1"/>
    <row r="90352" ht="18.75" customHeight="1" thickBot="1"/>
    <row r="90354" ht="18.75" customHeight="1" thickBot="1"/>
    <row r="90356" ht="18.75" customHeight="1" thickBot="1"/>
    <row r="90358" ht="18.75" customHeight="1" thickBot="1"/>
    <row r="90360" ht="18.75" customHeight="1" thickBot="1"/>
    <row r="90362" ht="18.75" customHeight="1" thickBot="1"/>
    <row r="90364" ht="18.75" customHeight="1" thickBot="1"/>
    <row r="90366" ht="18.75" customHeight="1" thickBot="1"/>
    <row r="90368" ht="18.75" customHeight="1" thickBot="1"/>
    <row r="90370" ht="18.75" customHeight="1" thickBot="1"/>
    <row r="90372" ht="18.75" customHeight="1" thickBot="1"/>
    <row r="90374" ht="18.75" customHeight="1" thickBot="1"/>
    <row r="90376" ht="18.75" customHeight="1" thickBot="1"/>
    <row r="90378" ht="18.75" customHeight="1" thickBot="1"/>
    <row r="90380" ht="18.75" customHeight="1" thickBot="1"/>
    <row r="90382" ht="18.75" customHeight="1" thickBot="1"/>
    <row r="90384" ht="18.75" customHeight="1" thickBot="1"/>
    <row r="90386" ht="18.75" customHeight="1" thickBot="1"/>
    <row r="90388" ht="18.75" customHeight="1" thickBot="1"/>
    <row r="90390" ht="18.75" customHeight="1" thickBot="1"/>
    <row r="90392" ht="18.75" customHeight="1" thickBot="1"/>
    <row r="90394" ht="18.75" customHeight="1" thickBot="1"/>
    <row r="90396" ht="18.75" customHeight="1" thickBot="1"/>
    <row r="90398" ht="18.75" customHeight="1" thickBot="1"/>
    <row r="90400" ht="18.75" customHeight="1" thickBot="1"/>
    <row r="90402" ht="18.75" customHeight="1" thickBot="1"/>
    <row r="90404" ht="18.75" customHeight="1" thickBot="1"/>
    <row r="90406" ht="18.75" customHeight="1" thickBot="1"/>
    <row r="90408" ht="18.75" customHeight="1" thickBot="1"/>
    <row r="90410" ht="18.75" customHeight="1" thickBot="1"/>
    <row r="90412" ht="18.75" customHeight="1" thickBot="1"/>
    <row r="90414" ht="18.75" customHeight="1" thickBot="1"/>
    <row r="90416" ht="18.75" customHeight="1" thickBot="1"/>
    <row r="90418" ht="18.75" customHeight="1" thickBot="1"/>
    <row r="90420" ht="18.75" customHeight="1" thickBot="1"/>
    <row r="90422" ht="18.75" customHeight="1" thickBot="1"/>
    <row r="90424" ht="18.75" customHeight="1" thickBot="1"/>
    <row r="90426" ht="18.75" customHeight="1" thickBot="1"/>
    <row r="90428" ht="18.75" customHeight="1" thickBot="1"/>
    <row r="90430" ht="18.75" customHeight="1" thickBot="1"/>
    <row r="90432" ht="18.75" customHeight="1" thickBot="1"/>
    <row r="90434" ht="18.75" customHeight="1" thickBot="1"/>
    <row r="90436" ht="18.75" customHeight="1" thickBot="1"/>
    <row r="90438" ht="18.75" customHeight="1" thickBot="1"/>
    <row r="90440" ht="18.75" customHeight="1" thickBot="1"/>
    <row r="90442" ht="18.75" customHeight="1" thickBot="1"/>
    <row r="90444" ht="18.75" customHeight="1" thickBot="1"/>
    <row r="90446" ht="18.75" customHeight="1" thickBot="1"/>
    <row r="90448" ht="18.75" customHeight="1" thickBot="1"/>
    <row r="90450" ht="18.75" customHeight="1" thickBot="1"/>
    <row r="90452" ht="18.75" customHeight="1" thickBot="1"/>
    <row r="90454" ht="18.75" customHeight="1" thickBot="1"/>
    <row r="90456" ht="18.75" customHeight="1" thickBot="1"/>
    <row r="90458" ht="18.75" customHeight="1" thickBot="1"/>
    <row r="90460" ht="18.75" customHeight="1" thickBot="1"/>
    <row r="90462" ht="18.75" customHeight="1" thickBot="1"/>
    <row r="90464" ht="18.75" customHeight="1" thickBot="1"/>
    <row r="90466" ht="18.75" customHeight="1" thickBot="1"/>
    <row r="90468" ht="18.75" customHeight="1" thickBot="1"/>
    <row r="90470" ht="18.75" customHeight="1" thickBot="1"/>
    <row r="90472" ht="18.75" customHeight="1" thickBot="1"/>
    <row r="90474" ht="18.75" customHeight="1" thickBot="1"/>
    <row r="90476" ht="18.75" customHeight="1" thickBot="1"/>
    <row r="90478" ht="18.75" customHeight="1" thickBot="1"/>
    <row r="90480" ht="18.75" customHeight="1" thickBot="1"/>
    <row r="90482" ht="18.75" customHeight="1" thickBot="1"/>
    <row r="90484" ht="18.75" customHeight="1" thickBot="1"/>
    <row r="90486" ht="18.75" customHeight="1" thickBot="1"/>
    <row r="90488" ht="18.75" customHeight="1" thickBot="1"/>
    <row r="90490" ht="18.75" customHeight="1" thickBot="1"/>
    <row r="90492" ht="18.75" customHeight="1" thickBot="1"/>
    <row r="90494" ht="18.75" customHeight="1" thickBot="1"/>
    <row r="90496" ht="18.75" customHeight="1" thickBot="1"/>
    <row r="90498" ht="18.75" customHeight="1" thickBot="1"/>
    <row r="90500" ht="18.75" customHeight="1" thickBot="1"/>
    <row r="90502" ht="18.75" customHeight="1" thickBot="1"/>
    <row r="90504" ht="18.75" customHeight="1" thickBot="1"/>
    <row r="90506" ht="18.75" customHeight="1" thickBot="1"/>
    <row r="90508" ht="18.75" customHeight="1" thickBot="1"/>
    <row r="90510" ht="18.75" customHeight="1" thickBot="1"/>
    <row r="90512" ht="18.75" customHeight="1" thickBot="1"/>
    <row r="90514" ht="18.75" customHeight="1" thickBot="1"/>
    <row r="90516" ht="18.75" customHeight="1" thickBot="1"/>
    <row r="90518" ht="18.75" customHeight="1" thickBot="1"/>
    <row r="90520" ht="18.75" customHeight="1" thickBot="1"/>
    <row r="90522" ht="18.75" customHeight="1" thickBot="1"/>
    <row r="90524" ht="18.75" customHeight="1" thickBot="1"/>
    <row r="90526" ht="18.75" customHeight="1" thickBot="1"/>
    <row r="90528" ht="18.75" customHeight="1" thickBot="1"/>
    <row r="90530" ht="18.75" customHeight="1" thickBot="1"/>
    <row r="90532" ht="18.75" customHeight="1" thickBot="1"/>
    <row r="90534" ht="18.75" customHeight="1" thickBot="1"/>
    <row r="90536" ht="18.75" customHeight="1" thickBot="1"/>
    <row r="90538" ht="18.75" customHeight="1" thickBot="1"/>
    <row r="90540" ht="18.75" customHeight="1" thickBot="1"/>
    <row r="90542" ht="18.75" customHeight="1" thickBot="1"/>
    <row r="90544" ht="18.75" customHeight="1" thickBot="1"/>
    <row r="90546" ht="18.75" customHeight="1" thickBot="1"/>
    <row r="90548" ht="18.75" customHeight="1" thickBot="1"/>
    <row r="90550" ht="18.75" customHeight="1" thickBot="1"/>
    <row r="90552" ht="18.75" customHeight="1" thickBot="1"/>
    <row r="90554" ht="18.75" customHeight="1" thickBot="1"/>
    <row r="90556" ht="18.75" customHeight="1" thickBot="1"/>
    <row r="90558" ht="18.75" customHeight="1" thickBot="1"/>
    <row r="90560" ht="18.75" customHeight="1" thickBot="1"/>
    <row r="90562" ht="18.75" customHeight="1" thickBot="1"/>
    <row r="90564" ht="18.75" customHeight="1" thickBot="1"/>
    <row r="90566" ht="18.75" customHeight="1" thickBot="1"/>
    <row r="90568" ht="18.75" customHeight="1" thickBot="1"/>
    <row r="90570" ht="18.75" customHeight="1" thickBot="1"/>
    <row r="90572" ht="18.75" customHeight="1" thickBot="1"/>
    <row r="90574" ht="18.75" customHeight="1" thickBot="1"/>
    <row r="90576" ht="18.75" customHeight="1" thickBot="1"/>
    <row r="90578" ht="18.75" customHeight="1" thickBot="1"/>
    <row r="90580" ht="18.75" customHeight="1" thickBot="1"/>
    <row r="90582" ht="18.75" customHeight="1" thickBot="1"/>
    <row r="90584" ht="18.75" customHeight="1" thickBot="1"/>
    <row r="90586" ht="18.75" customHeight="1" thickBot="1"/>
    <row r="90588" ht="18.75" customHeight="1" thickBot="1"/>
    <row r="90590" ht="18.75" customHeight="1" thickBot="1"/>
    <row r="90592" ht="18.75" customHeight="1" thickBot="1"/>
    <row r="90594" ht="18.75" customHeight="1" thickBot="1"/>
    <row r="90596" ht="18.75" customHeight="1" thickBot="1"/>
    <row r="90598" ht="18.75" customHeight="1" thickBot="1"/>
    <row r="90600" ht="18.75" customHeight="1" thickBot="1"/>
    <row r="90602" ht="18.75" customHeight="1" thickBot="1"/>
    <row r="90604" ht="18.75" customHeight="1" thickBot="1"/>
    <row r="90606" ht="18.75" customHeight="1" thickBot="1"/>
    <row r="90608" ht="18.75" customHeight="1" thickBot="1"/>
    <row r="90610" ht="18.75" customHeight="1" thickBot="1"/>
    <row r="90612" ht="18.75" customHeight="1" thickBot="1"/>
    <row r="90614" ht="18.75" customHeight="1" thickBot="1"/>
    <row r="90616" ht="18.75" customHeight="1" thickBot="1"/>
    <row r="90618" ht="18.75" customHeight="1" thickBot="1"/>
    <row r="90620" ht="18.75" customHeight="1" thickBot="1"/>
    <row r="90622" ht="18.75" customHeight="1" thickBot="1"/>
    <row r="90624" ht="18.75" customHeight="1" thickBot="1"/>
    <row r="90626" ht="18.75" customHeight="1" thickBot="1"/>
    <row r="90628" ht="18.75" customHeight="1" thickBot="1"/>
    <row r="90630" ht="18.75" customHeight="1" thickBot="1"/>
    <row r="90632" ht="18.75" customHeight="1" thickBot="1"/>
    <row r="90634" ht="18.75" customHeight="1" thickBot="1"/>
    <row r="90636" ht="18.75" customHeight="1" thickBot="1"/>
    <row r="90638" ht="18.75" customHeight="1" thickBot="1"/>
    <row r="90640" ht="18.75" customHeight="1" thickBot="1"/>
    <row r="90642" ht="18.75" customHeight="1" thickBot="1"/>
    <row r="90644" ht="18.75" customHeight="1" thickBot="1"/>
    <row r="90646" ht="18.75" customHeight="1" thickBot="1"/>
    <row r="90648" ht="18.75" customHeight="1" thickBot="1"/>
    <row r="90650" ht="18.75" customHeight="1" thickBot="1"/>
    <row r="90652" ht="18.75" customHeight="1" thickBot="1"/>
    <row r="90654" ht="18.75" customHeight="1" thickBot="1"/>
    <row r="90656" ht="18.75" customHeight="1" thickBot="1"/>
    <row r="90658" ht="18.75" customHeight="1" thickBot="1"/>
    <row r="90660" ht="18.75" customHeight="1" thickBot="1"/>
    <row r="90662" ht="18.75" customHeight="1" thickBot="1"/>
    <row r="90664" ht="18.75" customHeight="1" thickBot="1"/>
    <row r="90666" ht="18.75" customHeight="1" thickBot="1"/>
    <row r="90668" ht="18.75" customHeight="1" thickBot="1"/>
    <row r="90670" ht="18.75" customHeight="1" thickBot="1"/>
    <row r="90672" ht="18.75" customHeight="1" thickBot="1"/>
    <row r="90674" ht="18.75" customHeight="1" thickBot="1"/>
    <row r="90676" ht="18.75" customHeight="1" thickBot="1"/>
    <row r="90678" ht="18.75" customHeight="1" thickBot="1"/>
    <row r="90680" ht="18.75" customHeight="1" thickBot="1"/>
    <row r="90682" ht="18.75" customHeight="1" thickBot="1"/>
    <row r="90684" ht="18.75" customHeight="1" thickBot="1"/>
    <row r="90686" ht="18.75" customHeight="1" thickBot="1"/>
    <row r="90688" ht="18.75" customHeight="1" thickBot="1"/>
    <row r="90690" ht="18.75" customHeight="1" thickBot="1"/>
    <row r="90692" ht="18.75" customHeight="1" thickBot="1"/>
    <row r="90694" ht="18.75" customHeight="1" thickBot="1"/>
    <row r="90696" ht="18.75" customHeight="1" thickBot="1"/>
    <row r="90698" ht="18.75" customHeight="1" thickBot="1"/>
    <row r="90700" ht="18.75" customHeight="1" thickBot="1"/>
    <row r="90702" ht="18.75" customHeight="1" thickBot="1"/>
    <row r="90704" ht="18.75" customHeight="1" thickBot="1"/>
    <row r="90706" ht="18.75" customHeight="1" thickBot="1"/>
    <row r="90708" ht="18.75" customHeight="1" thickBot="1"/>
    <row r="90710" ht="18.75" customHeight="1" thickBot="1"/>
    <row r="90712" ht="18.75" customHeight="1" thickBot="1"/>
    <row r="90714" ht="18.75" customHeight="1" thickBot="1"/>
    <row r="90716" ht="18.75" customHeight="1" thickBot="1"/>
    <row r="90718" ht="18.75" customHeight="1" thickBot="1"/>
    <row r="90720" ht="18.75" customHeight="1" thickBot="1"/>
    <row r="90722" ht="18.75" customHeight="1" thickBot="1"/>
    <row r="90724" ht="18.75" customHeight="1" thickBot="1"/>
    <row r="90726" ht="18.75" customHeight="1" thickBot="1"/>
    <row r="90728" ht="18.75" customHeight="1" thickBot="1"/>
    <row r="90730" ht="18.75" customHeight="1" thickBot="1"/>
    <row r="90732" ht="18.75" customHeight="1" thickBot="1"/>
    <row r="90734" ht="18.75" customHeight="1" thickBot="1"/>
    <row r="90736" ht="18.75" customHeight="1" thickBot="1"/>
    <row r="90738" ht="18.75" customHeight="1" thickBot="1"/>
    <row r="90740" ht="18.75" customHeight="1" thickBot="1"/>
    <row r="90742" ht="18.75" customHeight="1" thickBot="1"/>
    <row r="90744" ht="18.75" customHeight="1" thickBot="1"/>
    <row r="90746" ht="18.75" customHeight="1" thickBot="1"/>
    <row r="90748" ht="18.75" customHeight="1" thickBot="1"/>
    <row r="90750" ht="18.75" customHeight="1" thickBot="1"/>
    <row r="90752" ht="18.75" customHeight="1" thickBot="1"/>
    <row r="90754" ht="18.75" customHeight="1" thickBot="1"/>
    <row r="90756" ht="18.75" customHeight="1" thickBot="1"/>
    <row r="90758" ht="18.75" customHeight="1" thickBot="1"/>
    <row r="90760" ht="18.75" customHeight="1" thickBot="1"/>
    <row r="90762" ht="18.75" customHeight="1" thickBot="1"/>
    <row r="90764" ht="18.75" customHeight="1" thickBot="1"/>
    <row r="90766" ht="18.75" customHeight="1" thickBot="1"/>
    <row r="90768" ht="18.75" customHeight="1" thickBot="1"/>
    <row r="90770" ht="18.75" customHeight="1" thickBot="1"/>
    <row r="90772" ht="18.75" customHeight="1" thickBot="1"/>
    <row r="90774" ht="18.75" customHeight="1" thickBot="1"/>
    <row r="90776" ht="18.75" customHeight="1" thickBot="1"/>
    <row r="90778" ht="18.75" customHeight="1" thickBot="1"/>
    <row r="90780" ht="18.75" customHeight="1" thickBot="1"/>
    <row r="90782" ht="18.75" customHeight="1" thickBot="1"/>
    <row r="90784" ht="18.75" customHeight="1" thickBot="1"/>
    <row r="90786" ht="18.75" customHeight="1" thickBot="1"/>
    <row r="90788" ht="18.75" customHeight="1" thickBot="1"/>
    <row r="90790" ht="18.75" customHeight="1" thickBot="1"/>
    <row r="90792" ht="18.75" customHeight="1" thickBot="1"/>
    <row r="90794" ht="18.75" customHeight="1" thickBot="1"/>
    <row r="90796" ht="18.75" customHeight="1" thickBot="1"/>
    <row r="90798" ht="18.75" customHeight="1" thickBot="1"/>
    <row r="90800" ht="18.75" customHeight="1" thickBot="1"/>
    <row r="90802" ht="18.75" customHeight="1" thickBot="1"/>
    <row r="90804" ht="18.75" customHeight="1" thickBot="1"/>
    <row r="90806" ht="18.75" customHeight="1" thickBot="1"/>
    <row r="90808" ht="18.75" customHeight="1" thickBot="1"/>
    <row r="90810" ht="18.75" customHeight="1" thickBot="1"/>
    <row r="90812" ht="18.75" customHeight="1" thickBot="1"/>
    <row r="90814" ht="18.75" customHeight="1" thickBot="1"/>
    <row r="90816" ht="18.75" customHeight="1" thickBot="1"/>
    <row r="90818" ht="18.75" customHeight="1" thickBot="1"/>
    <row r="90820" ht="18.75" customHeight="1" thickBot="1"/>
    <row r="90822" ht="18.75" customHeight="1" thickBot="1"/>
    <row r="90824" ht="18.75" customHeight="1" thickBot="1"/>
    <row r="90826" ht="18.75" customHeight="1" thickBot="1"/>
    <row r="90828" ht="18.75" customHeight="1" thickBot="1"/>
    <row r="90830" ht="18.75" customHeight="1" thickBot="1"/>
    <row r="90832" ht="18.75" customHeight="1" thickBot="1"/>
    <row r="90834" ht="18.75" customHeight="1" thickBot="1"/>
    <row r="90836" ht="18.75" customHeight="1" thickBot="1"/>
    <row r="90838" ht="18.75" customHeight="1" thickBot="1"/>
    <row r="90840" ht="18.75" customHeight="1" thickBot="1"/>
    <row r="90842" ht="18.75" customHeight="1" thickBot="1"/>
    <row r="90844" ht="18.75" customHeight="1" thickBot="1"/>
    <row r="90846" ht="18.75" customHeight="1" thickBot="1"/>
    <row r="90848" ht="18.75" customHeight="1" thickBot="1"/>
    <row r="90850" ht="18.75" customHeight="1" thickBot="1"/>
    <row r="90852" ht="18.75" customHeight="1" thickBot="1"/>
    <row r="90854" ht="18.75" customHeight="1" thickBot="1"/>
    <row r="90856" ht="18.75" customHeight="1" thickBot="1"/>
    <row r="90858" ht="18.75" customHeight="1" thickBot="1"/>
    <row r="90860" ht="18.75" customHeight="1" thickBot="1"/>
    <row r="90862" ht="18.75" customHeight="1" thickBot="1"/>
    <row r="90864" ht="18.75" customHeight="1" thickBot="1"/>
    <row r="90866" ht="18.75" customHeight="1" thickBot="1"/>
    <row r="90868" ht="18.75" customHeight="1" thickBot="1"/>
    <row r="90870" ht="18.75" customHeight="1" thickBot="1"/>
    <row r="90872" ht="18.75" customHeight="1" thickBot="1"/>
    <row r="90874" ht="18.75" customHeight="1" thickBot="1"/>
    <row r="90876" ht="18.75" customHeight="1" thickBot="1"/>
    <row r="90878" ht="18.75" customHeight="1" thickBot="1"/>
    <row r="90880" ht="18.75" customHeight="1" thickBot="1"/>
    <row r="90882" ht="18.75" customHeight="1" thickBot="1"/>
    <row r="90884" ht="18.75" customHeight="1" thickBot="1"/>
    <row r="90886" ht="18.75" customHeight="1" thickBot="1"/>
    <row r="90888" ht="18.75" customHeight="1" thickBot="1"/>
    <row r="90890" ht="18.75" customHeight="1" thickBot="1"/>
    <row r="90892" ht="18.75" customHeight="1" thickBot="1"/>
    <row r="90894" ht="18.75" customHeight="1" thickBot="1"/>
    <row r="90896" ht="18.75" customHeight="1" thickBot="1"/>
    <row r="90898" ht="18.75" customHeight="1" thickBot="1"/>
    <row r="90900" ht="18.75" customHeight="1" thickBot="1"/>
    <row r="90902" ht="18.75" customHeight="1" thickBot="1"/>
    <row r="90904" ht="18.75" customHeight="1" thickBot="1"/>
    <row r="90906" ht="18.75" customHeight="1" thickBot="1"/>
    <row r="90908" ht="18.75" customHeight="1" thickBot="1"/>
    <row r="90910" ht="18.75" customHeight="1" thickBot="1"/>
    <row r="90912" ht="18.75" customHeight="1" thickBot="1"/>
    <row r="90914" ht="18.75" customHeight="1" thickBot="1"/>
    <row r="90916" ht="18.75" customHeight="1" thickBot="1"/>
    <row r="90918" ht="18.75" customHeight="1" thickBot="1"/>
    <row r="90920" ht="18.75" customHeight="1" thickBot="1"/>
    <row r="90922" ht="18.75" customHeight="1" thickBot="1"/>
    <row r="90924" ht="18.75" customHeight="1" thickBot="1"/>
    <row r="90926" ht="18.75" customHeight="1" thickBot="1"/>
    <row r="90928" ht="18.75" customHeight="1" thickBot="1"/>
    <row r="90930" ht="18.75" customHeight="1" thickBot="1"/>
    <row r="90932" ht="18.75" customHeight="1" thickBot="1"/>
    <row r="90934" ht="18.75" customHeight="1" thickBot="1"/>
    <row r="90936" ht="18.75" customHeight="1" thickBot="1"/>
    <row r="90938" ht="18.75" customHeight="1" thickBot="1"/>
    <row r="90940" ht="18.75" customHeight="1" thickBot="1"/>
    <row r="90942" ht="18.75" customHeight="1" thickBot="1"/>
    <row r="90944" ht="18.75" customHeight="1" thickBot="1"/>
    <row r="90946" ht="18.75" customHeight="1" thickBot="1"/>
    <row r="90948" ht="18.75" customHeight="1" thickBot="1"/>
    <row r="90950" ht="18.75" customHeight="1" thickBot="1"/>
    <row r="90952" ht="18.75" customHeight="1" thickBot="1"/>
    <row r="90954" ht="18.75" customHeight="1" thickBot="1"/>
    <row r="90956" ht="18.75" customHeight="1" thickBot="1"/>
    <row r="90958" ht="18.75" customHeight="1" thickBot="1"/>
    <row r="90960" ht="18.75" customHeight="1" thickBot="1"/>
    <row r="90962" ht="18.75" customHeight="1" thickBot="1"/>
    <row r="90964" ht="18.75" customHeight="1" thickBot="1"/>
    <row r="90966" ht="18.75" customHeight="1" thickBot="1"/>
    <row r="90968" ht="18.75" customHeight="1" thickBot="1"/>
    <row r="90970" ht="18.75" customHeight="1" thickBot="1"/>
    <row r="90972" ht="18.75" customHeight="1" thickBot="1"/>
    <row r="90974" ht="18.75" customHeight="1" thickBot="1"/>
    <row r="90976" ht="18.75" customHeight="1" thickBot="1"/>
    <row r="90978" ht="18.75" customHeight="1" thickBot="1"/>
    <row r="90980" ht="18.75" customHeight="1" thickBot="1"/>
    <row r="90982" ht="18.75" customHeight="1" thickBot="1"/>
    <row r="90984" ht="18.75" customHeight="1" thickBot="1"/>
    <row r="90986" ht="18.75" customHeight="1" thickBot="1"/>
    <row r="90988" ht="18.75" customHeight="1" thickBot="1"/>
    <row r="90990" ht="18.75" customHeight="1" thickBot="1"/>
    <row r="90992" ht="18.75" customHeight="1" thickBot="1"/>
    <row r="90994" ht="18.75" customHeight="1" thickBot="1"/>
    <row r="90996" ht="18.75" customHeight="1" thickBot="1"/>
    <row r="90998" ht="18.75" customHeight="1" thickBot="1"/>
    <row r="91000" ht="18.75" customHeight="1" thickBot="1"/>
    <row r="91002" ht="18.75" customHeight="1" thickBot="1"/>
    <row r="91004" ht="18.75" customHeight="1" thickBot="1"/>
    <row r="91006" ht="18.75" customHeight="1" thickBot="1"/>
    <row r="91008" ht="18.75" customHeight="1" thickBot="1"/>
    <row r="91010" ht="18.75" customHeight="1" thickBot="1"/>
    <row r="91012" ht="18.75" customHeight="1" thickBot="1"/>
    <row r="91014" ht="18.75" customHeight="1" thickBot="1"/>
    <row r="91016" ht="18.75" customHeight="1" thickBot="1"/>
    <row r="91018" ht="18.75" customHeight="1" thickBot="1"/>
    <row r="91020" ht="18.75" customHeight="1" thickBot="1"/>
    <row r="91022" ht="18.75" customHeight="1" thickBot="1"/>
    <row r="91024" ht="18.75" customHeight="1" thickBot="1"/>
    <row r="91026" ht="18.75" customHeight="1" thickBot="1"/>
    <row r="91028" ht="18.75" customHeight="1" thickBot="1"/>
    <row r="91030" ht="18.75" customHeight="1" thickBot="1"/>
    <row r="91032" ht="18.75" customHeight="1" thickBot="1"/>
    <row r="91034" ht="18.75" customHeight="1" thickBot="1"/>
    <row r="91036" ht="18.75" customHeight="1" thickBot="1"/>
    <row r="91038" ht="18.75" customHeight="1" thickBot="1"/>
    <row r="91040" ht="18.75" customHeight="1" thickBot="1"/>
    <row r="91042" ht="18.75" customHeight="1" thickBot="1"/>
    <row r="91044" ht="18.75" customHeight="1" thickBot="1"/>
    <row r="91046" ht="18.75" customHeight="1" thickBot="1"/>
    <row r="91048" ht="18.75" customHeight="1" thickBot="1"/>
    <row r="91050" ht="18.75" customHeight="1" thickBot="1"/>
    <row r="91052" ht="18.75" customHeight="1" thickBot="1"/>
    <row r="91054" ht="18.75" customHeight="1" thickBot="1"/>
    <row r="91056" ht="18.75" customHeight="1" thickBot="1"/>
    <row r="91058" ht="18.75" customHeight="1" thickBot="1"/>
    <row r="91060" ht="18.75" customHeight="1" thickBot="1"/>
    <row r="91062" ht="18.75" customHeight="1" thickBot="1"/>
    <row r="91064" ht="18.75" customHeight="1" thickBot="1"/>
    <row r="91066" ht="18.75" customHeight="1" thickBot="1"/>
    <row r="91068" ht="18.75" customHeight="1" thickBot="1"/>
    <row r="91070" ht="18.75" customHeight="1" thickBot="1"/>
    <row r="91072" ht="18.75" customHeight="1" thickBot="1"/>
    <row r="91074" ht="18.75" customHeight="1" thickBot="1"/>
    <row r="91076" ht="18.75" customHeight="1" thickBot="1"/>
    <row r="91078" ht="18.75" customHeight="1" thickBot="1"/>
    <row r="91080" ht="18.75" customHeight="1" thickBot="1"/>
    <row r="91082" ht="18.75" customHeight="1" thickBot="1"/>
    <row r="91084" ht="18.75" customHeight="1" thickBot="1"/>
    <row r="91086" ht="18.75" customHeight="1" thickBot="1"/>
    <row r="91088" ht="18.75" customHeight="1" thickBot="1"/>
    <row r="91090" ht="18.75" customHeight="1" thickBot="1"/>
    <row r="91092" ht="18.75" customHeight="1" thickBot="1"/>
    <row r="91094" ht="18.75" customHeight="1" thickBot="1"/>
    <row r="91096" ht="18.75" customHeight="1" thickBot="1"/>
    <row r="91098" ht="18.75" customHeight="1" thickBot="1"/>
    <row r="91100" ht="18.75" customHeight="1" thickBot="1"/>
    <row r="91102" ht="18.75" customHeight="1" thickBot="1"/>
    <row r="91104" ht="18.75" customHeight="1" thickBot="1"/>
    <row r="91106" ht="18.75" customHeight="1" thickBot="1"/>
    <row r="91108" ht="18.75" customHeight="1" thickBot="1"/>
    <row r="91110" ht="18.75" customHeight="1" thickBot="1"/>
    <row r="91112" ht="18.75" customHeight="1" thickBot="1"/>
    <row r="91114" ht="18.75" customHeight="1" thickBot="1"/>
    <row r="91116" ht="18.75" customHeight="1" thickBot="1"/>
    <row r="91118" ht="18.75" customHeight="1" thickBot="1"/>
    <row r="91120" ht="18.75" customHeight="1" thickBot="1"/>
    <row r="91122" ht="18.75" customHeight="1" thickBot="1"/>
    <row r="91124" ht="18.75" customHeight="1" thickBot="1"/>
    <row r="91126" ht="18.75" customHeight="1" thickBot="1"/>
    <row r="91128" ht="18.75" customHeight="1" thickBot="1"/>
    <row r="91130" ht="18.75" customHeight="1" thickBot="1"/>
    <row r="91132" ht="18.75" customHeight="1" thickBot="1"/>
    <row r="91134" ht="18.75" customHeight="1" thickBot="1"/>
    <row r="91136" ht="18.75" customHeight="1" thickBot="1"/>
    <row r="91138" ht="18.75" customHeight="1" thickBot="1"/>
    <row r="91140" ht="18.75" customHeight="1" thickBot="1"/>
    <row r="91142" ht="18.75" customHeight="1" thickBot="1"/>
    <row r="91144" ht="18.75" customHeight="1" thickBot="1"/>
    <row r="91146" ht="18.75" customHeight="1" thickBot="1"/>
    <row r="91148" ht="18.75" customHeight="1" thickBot="1"/>
    <row r="91150" ht="18.75" customHeight="1" thickBot="1"/>
    <row r="91152" ht="18.75" customHeight="1" thickBot="1"/>
    <row r="91154" ht="18.75" customHeight="1" thickBot="1"/>
    <row r="91156" ht="18.75" customHeight="1" thickBot="1"/>
    <row r="91158" ht="18.75" customHeight="1" thickBot="1"/>
    <row r="91160" ht="18.75" customHeight="1" thickBot="1"/>
    <row r="91162" ht="18.75" customHeight="1" thickBot="1"/>
    <row r="91164" ht="18.75" customHeight="1" thickBot="1"/>
    <row r="91166" ht="18.75" customHeight="1" thickBot="1"/>
    <row r="91168" ht="18.75" customHeight="1" thickBot="1"/>
    <row r="91170" ht="18.75" customHeight="1" thickBot="1"/>
    <row r="91172" ht="18.75" customHeight="1" thickBot="1"/>
    <row r="91174" ht="18.75" customHeight="1" thickBot="1"/>
    <row r="91176" ht="18.75" customHeight="1" thickBot="1"/>
    <row r="91178" ht="18.75" customHeight="1" thickBot="1"/>
    <row r="91180" ht="18.75" customHeight="1" thickBot="1"/>
    <row r="91182" ht="18.75" customHeight="1" thickBot="1"/>
    <row r="91184" ht="18.75" customHeight="1" thickBot="1"/>
    <row r="91186" ht="18.75" customHeight="1" thickBot="1"/>
    <row r="91188" ht="18.75" customHeight="1" thickBot="1"/>
    <row r="91190" ht="18.75" customHeight="1" thickBot="1"/>
    <row r="91192" ht="18.75" customHeight="1" thickBot="1"/>
    <row r="91194" ht="18.75" customHeight="1" thickBot="1"/>
    <row r="91196" ht="18.75" customHeight="1" thickBot="1"/>
    <row r="91198" ht="18.75" customHeight="1" thickBot="1"/>
    <row r="91200" ht="18.75" customHeight="1" thickBot="1"/>
    <row r="91202" ht="18.75" customHeight="1" thickBot="1"/>
    <row r="91204" ht="18.75" customHeight="1" thickBot="1"/>
    <row r="91206" ht="18.75" customHeight="1" thickBot="1"/>
    <row r="91208" ht="18.75" customHeight="1" thickBot="1"/>
    <row r="91210" ht="18.75" customHeight="1" thickBot="1"/>
    <row r="91212" ht="18.75" customHeight="1" thickBot="1"/>
    <row r="91214" ht="18.75" customHeight="1" thickBot="1"/>
    <row r="91216" ht="18.75" customHeight="1" thickBot="1"/>
    <row r="91218" ht="18.75" customHeight="1" thickBot="1"/>
    <row r="91220" ht="18.75" customHeight="1" thickBot="1"/>
    <row r="91222" ht="18.75" customHeight="1" thickBot="1"/>
    <row r="91224" ht="18.75" customHeight="1" thickBot="1"/>
    <row r="91226" ht="18.75" customHeight="1" thickBot="1"/>
    <row r="91228" ht="18.75" customHeight="1" thickBot="1"/>
    <row r="91230" ht="18.75" customHeight="1" thickBot="1"/>
    <row r="91232" ht="18.75" customHeight="1" thickBot="1"/>
    <row r="91234" ht="18.75" customHeight="1" thickBot="1"/>
    <row r="91236" ht="18.75" customHeight="1" thickBot="1"/>
    <row r="91238" ht="18.75" customHeight="1" thickBot="1"/>
    <row r="91240" ht="18.75" customHeight="1" thickBot="1"/>
    <row r="91242" ht="18.75" customHeight="1" thickBot="1"/>
    <row r="91244" ht="18.75" customHeight="1" thickBot="1"/>
    <row r="91246" ht="18.75" customHeight="1" thickBot="1"/>
    <row r="91248" ht="18.75" customHeight="1" thickBot="1"/>
    <row r="91250" ht="18.75" customHeight="1" thickBot="1"/>
    <row r="91252" ht="18.75" customHeight="1" thickBot="1"/>
    <row r="91254" ht="18.75" customHeight="1" thickBot="1"/>
    <row r="91256" ht="18.75" customHeight="1" thickBot="1"/>
    <row r="91258" ht="18.75" customHeight="1" thickBot="1"/>
    <row r="91260" ht="18.75" customHeight="1" thickBot="1"/>
    <row r="91262" ht="18.75" customHeight="1" thickBot="1"/>
    <row r="91264" ht="18.75" customHeight="1" thickBot="1"/>
    <row r="91266" ht="18.75" customHeight="1" thickBot="1"/>
    <row r="91268" ht="18.75" customHeight="1" thickBot="1"/>
    <row r="91270" ht="18.75" customHeight="1" thickBot="1"/>
    <row r="91272" ht="18.75" customHeight="1" thickBot="1"/>
    <row r="91274" ht="18.75" customHeight="1" thickBot="1"/>
    <row r="91276" ht="18.75" customHeight="1" thickBot="1"/>
    <row r="91278" ht="18.75" customHeight="1" thickBot="1"/>
    <row r="91280" ht="18.75" customHeight="1" thickBot="1"/>
    <row r="91282" ht="18.75" customHeight="1" thickBot="1"/>
    <row r="91284" ht="18.75" customHeight="1" thickBot="1"/>
    <row r="91286" ht="18.75" customHeight="1" thickBot="1"/>
    <row r="91288" ht="18.75" customHeight="1" thickBot="1"/>
    <row r="91290" ht="18.75" customHeight="1" thickBot="1"/>
    <row r="91292" ht="18.75" customHeight="1" thickBot="1"/>
    <row r="91294" ht="18.75" customHeight="1" thickBot="1"/>
    <row r="91296" ht="18.75" customHeight="1" thickBot="1"/>
    <row r="91298" ht="18.75" customHeight="1" thickBot="1"/>
    <row r="91300" ht="18.75" customHeight="1" thickBot="1"/>
    <row r="91302" ht="18.75" customHeight="1" thickBot="1"/>
    <row r="91304" ht="18.75" customHeight="1" thickBot="1"/>
    <row r="91306" ht="18.75" customHeight="1" thickBot="1"/>
    <row r="91308" ht="18.75" customHeight="1" thickBot="1"/>
    <row r="91310" ht="18.75" customHeight="1" thickBot="1"/>
    <row r="91312" ht="18.75" customHeight="1" thickBot="1"/>
    <row r="91314" ht="18.75" customHeight="1" thickBot="1"/>
    <row r="91316" ht="18.75" customHeight="1" thickBot="1"/>
    <row r="91318" ht="18.75" customHeight="1" thickBot="1"/>
    <row r="91320" ht="18.75" customHeight="1" thickBot="1"/>
    <row r="91322" ht="18.75" customHeight="1" thickBot="1"/>
    <row r="91324" ht="18.75" customHeight="1" thickBot="1"/>
    <row r="91326" ht="18.75" customHeight="1" thickBot="1"/>
    <row r="91328" ht="18.75" customHeight="1" thickBot="1"/>
    <row r="91330" ht="18.75" customHeight="1" thickBot="1"/>
    <row r="91332" ht="18.75" customHeight="1" thickBot="1"/>
    <row r="91334" ht="18.75" customHeight="1" thickBot="1"/>
    <row r="91336" ht="18.75" customHeight="1" thickBot="1"/>
    <row r="91338" ht="18.75" customHeight="1" thickBot="1"/>
    <row r="91340" ht="18.75" customHeight="1" thickBot="1"/>
    <row r="91342" ht="18.75" customHeight="1" thickBot="1"/>
    <row r="91344" ht="18.75" customHeight="1" thickBot="1"/>
    <row r="91346" ht="18.75" customHeight="1" thickBot="1"/>
    <row r="91348" ht="18.75" customHeight="1" thickBot="1"/>
    <row r="91350" ht="18.75" customHeight="1" thickBot="1"/>
    <row r="91352" ht="18.75" customHeight="1" thickBot="1"/>
    <row r="91354" ht="18.75" customHeight="1" thickBot="1"/>
    <row r="91356" ht="18.75" customHeight="1" thickBot="1"/>
    <row r="91358" ht="18.75" customHeight="1" thickBot="1"/>
    <row r="91360" ht="18.75" customHeight="1" thickBot="1"/>
    <row r="91362" ht="18.75" customHeight="1" thickBot="1"/>
    <row r="91364" ht="18.75" customHeight="1" thickBot="1"/>
    <row r="91366" ht="18.75" customHeight="1" thickBot="1"/>
    <row r="91368" ht="18.75" customHeight="1" thickBot="1"/>
    <row r="91370" ht="18.75" customHeight="1" thickBot="1"/>
    <row r="91372" ht="18.75" customHeight="1" thickBot="1"/>
    <row r="91374" ht="18.75" customHeight="1" thickBot="1"/>
    <row r="91376" ht="18.75" customHeight="1" thickBot="1"/>
    <row r="91378" ht="18.75" customHeight="1" thickBot="1"/>
    <row r="91380" ht="18.75" customHeight="1" thickBot="1"/>
    <row r="91382" ht="18.75" customHeight="1" thickBot="1"/>
    <row r="91384" ht="18.75" customHeight="1" thickBot="1"/>
    <row r="91386" ht="18.75" customHeight="1" thickBot="1"/>
    <row r="91388" ht="18.75" customHeight="1" thickBot="1"/>
    <row r="91390" ht="18.75" customHeight="1" thickBot="1"/>
    <row r="91392" ht="18.75" customHeight="1" thickBot="1"/>
    <row r="91394" ht="18.75" customHeight="1" thickBot="1"/>
    <row r="91396" ht="18.75" customHeight="1" thickBot="1"/>
    <row r="91398" ht="18.75" customHeight="1" thickBot="1"/>
    <row r="91400" ht="18.75" customHeight="1" thickBot="1"/>
    <row r="91402" ht="18.75" customHeight="1" thickBot="1"/>
    <row r="91404" ht="18.75" customHeight="1" thickBot="1"/>
    <row r="91406" ht="18.75" customHeight="1" thickBot="1"/>
    <row r="91408" ht="18.75" customHeight="1" thickBot="1"/>
    <row r="91410" ht="18.75" customHeight="1" thickBot="1"/>
    <row r="91412" ht="18.75" customHeight="1" thickBot="1"/>
    <row r="91414" ht="18.75" customHeight="1" thickBot="1"/>
    <row r="91416" ht="18.75" customHeight="1" thickBot="1"/>
    <row r="91418" ht="18.75" customHeight="1" thickBot="1"/>
    <row r="91420" ht="18.75" customHeight="1" thickBot="1"/>
    <row r="91422" ht="18.75" customHeight="1" thickBot="1"/>
    <row r="91424" ht="18.75" customHeight="1" thickBot="1"/>
    <row r="91426" ht="18.75" customHeight="1" thickBot="1"/>
    <row r="91428" ht="18.75" customHeight="1" thickBot="1"/>
    <row r="91430" ht="18.75" customHeight="1" thickBot="1"/>
    <row r="91432" ht="18.75" customHeight="1" thickBot="1"/>
    <row r="91434" ht="18.75" customHeight="1" thickBot="1"/>
    <row r="91436" ht="18.75" customHeight="1" thickBot="1"/>
    <row r="91438" ht="18.75" customHeight="1" thickBot="1"/>
    <row r="91440" ht="18.75" customHeight="1" thickBot="1"/>
    <row r="91442" ht="18.75" customHeight="1" thickBot="1"/>
    <row r="91444" ht="18.75" customHeight="1" thickBot="1"/>
    <row r="91446" ht="18.75" customHeight="1" thickBot="1"/>
    <row r="91448" ht="18.75" customHeight="1" thickBot="1"/>
    <row r="91450" ht="18.75" customHeight="1" thickBot="1"/>
    <row r="91452" ht="18.75" customHeight="1" thickBot="1"/>
    <row r="91454" ht="18.75" customHeight="1" thickBot="1"/>
    <row r="91456" ht="18.75" customHeight="1" thickBot="1"/>
    <row r="91458" ht="18.75" customHeight="1" thickBot="1"/>
    <row r="91460" ht="18.75" customHeight="1" thickBot="1"/>
    <row r="91462" ht="18.75" customHeight="1" thickBot="1"/>
    <row r="91464" ht="18.75" customHeight="1" thickBot="1"/>
    <row r="91466" ht="18.75" customHeight="1" thickBot="1"/>
    <row r="91468" ht="18.75" customHeight="1" thickBot="1"/>
    <row r="91470" ht="18.75" customHeight="1" thickBot="1"/>
    <row r="91472" ht="18.75" customHeight="1" thickBot="1"/>
    <row r="91474" ht="18.75" customHeight="1" thickBot="1"/>
    <row r="91476" ht="18.75" customHeight="1" thickBot="1"/>
    <row r="91478" ht="18.75" customHeight="1" thickBot="1"/>
    <row r="91480" ht="18.75" customHeight="1" thickBot="1"/>
    <row r="91482" ht="18.75" customHeight="1" thickBot="1"/>
    <row r="91484" ht="18.75" customHeight="1" thickBot="1"/>
    <row r="91486" ht="18.75" customHeight="1" thickBot="1"/>
    <row r="91488" ht="18.75" customHeight="1" thickBot="1"/>
    <row r="91490" ht="18.75" customHeight="1" thickBot="1"/>
    <row r="91492" ht="18.75" customHeight="1" thickBot="1"/>
    <row r="91494" ht="18.75" customHeight="1" thickBot="1"/>
    <row r="91496" ht="18.75" customHeight="1" thickBot="1"/>
    <row r="91498" ht="18.75" customHeight="1" thickBot="1"/>
    <row r="91500" ht="18.75" customHeight="1" thickBot="1"/>
    <row r="91502" ht="18.75" customHeight="1" thickBot="1"/>
    <row r="91504" ht="18.75" customHeight="1" thickBot="1"/>
    <row r="91506" ht="18.75" customHeight="1" thickBot="1"/>
    <row r="91508" ht="18.75" customHeight="1" thickBot="1"/>
    <row r="91510" ht="18.75" customHeight="1" thickBot="1"/>
    <row r="91512" ht="18.75" customHeight="1" thickBot="1"/>
    <row r="91514" ht="18.75" customHeight="1" thickBot="1"/>
    <row r="91516" ht="18.75" customHeight="1" thickBot="1"/>
    <row r="91518" ht="18.75" customHeight="1" thickBot="1"/>
    <row r="91520" ht="18.75" customHeight="1" thickBot="1"/>
    <row r="91522" ht="18.75" customHeight="1" thickBot="1"/>
    <row r="91524" ht="18.75" customHeight="1" thickBot="1"/>
    <row r="91526" ht="18.75" customHeight="1" thickBot="1"/>
    <row r="91528" ht="18.75" customHeight="1" thickBot="1"/>
    <row r="91530" ht="18.75" customHeight="1" thickBot="1"/>
    <row r="91532" ht="18.75" customHeight="1" thickBot="1"/>
    <row r="91534" ht="18.75" customHeight="1" thickBot="1"/>
    <row r="91536" ht="18.75" customHeight="1" thickBot="1"/>
    <row r="91538" ht="18.75" customHeight="1" thickBot="1"/>
    <row r="91540" ht="18.75" customHeight="1" thickBot="1"/>
    <row r="91542" ht="18.75" customHeight="1" thickBot="1"/>
    <row r="91544" ht="18.75" customHeight="1" thickBot="1"/>
    <row r="91546" ht="18.75" customHeight="1" thickBot="1"/>
    <row r="91548" ht="18.75" customHeight="1" thickBot="1"/>
    <row r="91550" ht="18.75" customHeight="1" thickBot="1"/>
    <row r="91552" ht="18.75" customHeight="1" thickBot="1"/>
    <row r="91554" ht="18.75" customHeight="1" thickBot="1"/>
    <row r="91556" ht="18.75" customHeight="1" thickBot="1"/>
    <row r="91558" ht="18.75" customHeight="1" thickBot="1"/>
    <row r="91560" ht="18.75" customHeight="1" thickBot="1"/>
    <row r="91562" ht="18.75" customHeight="1" thickBot="1"/>
    <row r="91564" ht="18.75" customHeight="1" thickBot="1"/>
    <row r="91566" ht="18.75" customHeight="1" thickBot="1"/>
    <row r="91568" ht="18.75" customHeight="1" thickBot="1"/>
    <row r="91570" ht="18.75" customHeight="1" thickBot="1"/>
    <row r="91572" ht="18.75" customHeight="1" thickBot="1"/>
    <row r="91574" ht="18.75" customHeight="1" thickBot="1"/>
    <row r="91576" ht="18.75" customHeight="1" thickBot="1"/>
    <row r="91578" ht="18.75" customHeight="1" thickBot="1"/>
    <row r="91580" ht="18.75" customHeight="1" thickBot="1"/>
    <row r="91582" ht="18.75" customHeight="1" thickBot="1"/>
    <row r="91584" ht="18.75" customHeight="1" thickBot="1"/>
    <row r="91586" ht="18.75" customHeight="1" thickBot="1"/>
    <row r="91588" ht="18.75" customHeight="1" thickBot="1"/>
    <row r="91590" ht="18.75" customHeight="1" thickBot="1"/>
    <row r="91592" ht="18.75" customHeight="1" thickBot="1"/>
    <row r="91594" ht="18.75" customHeight="1" thickBot="1"/>
    <row r="91596" ht="18.75" customHeight="1" thickBot="1"/>
    <row r="91598" ht="18.75" customHeight="1" thickBot="1"/>
    <row r="91600" ht="18.75" customHeight="1" thickBot="1"/>
    <row r="91602" ht="18.75" customHeight="1" thickBot="1"/>
    <row r="91604" ht="18.75" customHeight="1" thickBot="1"/>
    <row r="91606" ht="18.75" customHeight="1" thickBot="1"/>
    <row r="91608" ht="18.75" customHeight="1" thickBot="1"/>
    <row r="91610" ht="18.75" customHeight="1" thickBot="1"/>
    <row r="91612" ht="18.75" customHeight="1" thickBot="1"/>
    <row r="91614" ht="18.75" customHeight="1" thickBot="1"/>
    <row r="91616" ht="18.75" customHeight="1" thickBot="1"/>
    <row r="91618" ht="18.75" customHeight="1" thickBot="1"/>
    <row r="91620" ht="18.75" customHeight="1" thickBot="1"/>
    <row r="91622" ht="18.75" customHeight="1" thickBot="1"/>
    <row r="91624" ht="18.75" customHeight="1" thickBot="1"/>
    <row r="91626" ht="18.75" customHeight="1" thickBot="1"/>
    <row r="91628" ht="18.75" customHeight="1" thickBot="1"/>
    <row r="91630" ht="18.75" customHeight="1" thickBot="1"/>
    <row r="91632" ht="18.75" customHeight="1" thickBot="1"/>
    <row r="91634" ht="18.75" customHeight="1" thickBot="1"/>
    <row r="91636" ht="18.75" customHeight="1" thickBot="1"/>
    <row r="91638" ht="18.75" customHeight="1" thickBot="1"/>
    <row r="91640" ht="18.75" customHeight="1" thickBot="1"/>
    <row r="91642" ht="18.75" customHeight="1" thickBot="1"/>
    <row r="91644" ht="18.75" customHeight="1" thickBot="1"/>
    <row r="91646" ht="18.75" customHeight="1" thickBot="1"/>
    <row r="91648" ht="18.75" customHeight="1" thickBot="1"/>
    <row r="91650" ht="18.75" customHeight="1" thickBot="1"/>
    <row r="91652" ht="18.75" customHeight="1" thickBot="1"/>
    <row r="91654" ht="18.75" customHeight="1" thickBot="1"/>
    <row r="91656" ht="18.75" customHeight="1" thickBot="1"/>
    <row r="91658" ht="18.75" customHeight="1" thickBot="1"/>
    <row r="91660" ht="18.75" customHeight="1" thickBot="1"/>
    <row r="91662" ht="18.75" customHeight="1" thickBot="1"/>
    <row r="91664" ht="18.75" customHeight="1" thickBot="1"/>
    <row r="91666" ht="18.75" customHeight="1" thickBot="1"/>
    <row r="91668" ht="18.75" customHeight="1" thickBot="1"/>
    <row r="91670" ht="18.75" customHeight="1" thickBot="1"/>
    <row r="91672" ht="18.75" customHeight="1" thickBot="1"/>
    <row r="91674" ht="18.75" customHeight="1" thickBot="1"/>
    <row r="91676" ht="18.75" customHeight="1" thickBot="1"/>
    <row r="91678" ht="18.75" customHeight="1" thickBot="1"/>
    <row r="91680" ht="18.75" customHeight="1" thickBot="1"/>
    <row r="91682" ht="18.75" customHeight="1" thickBot="1"/>
    <row r="91684" ht="18.75" customHeight="1" thickBot="1"/>
    <row r="91686" ht="18.75" customHeight="1" thickBot="1"/>
    <row r="91688" ht="18.75" customHeight="1" thickBot="1"/>
    <row r="91690" ht="18.75" customHeight="1" thickBot="1"/>
    <row r="91692" ht="18.75" customHeight="1" thickBot="1"/>
    <row r="91694" ht="18.75" customHeight="1" thickBot="1"/>
    <row r="91696" ht="18.75" customHeight="1" thickBot="1"/>
    <row r="91698" ht="18.75" customHeight="1" thickBot="1"/>
    <row r="91700" ht="18.75" customHeight="1" thickBot="1"/>
    <row r="91702" ht="18.75" customHeight="1" thickBot="1"/>
    <row r="91704" ht="18.75" customHeight="1" thickBot="1"/>
    <row r="91706" ht="18.75" customHeight="1" thickBot="1"/>
    <row r="91708" ht="18.75" customHeight="1" thickBot="1"/>
    <row r="91710" ht="18.75" customHeight="1" thickBot="1"/>
    <row r="91712" ht="18.75" customHeight="1" thickBot="1"/>
    <row r="91714" ht="18.75" customHeight="1" thickBot="1"/>
    <row r="91716" ht="18.75" customHeight="1" thickBot="1"/>
    <row r="91718" ht="18.75" customHeight="1" thickBot="1"/>
    <row r="91720" ht="18.75" customHeight="1" thickBot="1"/>
    <row r="91722" ht="18.75" customHeight="1" thickBot="1"/>
    <row r="91724" ht="18.75" customHeight="1" thickBot="1"/>
    <row r="91726" ht="18.75" customHeight="1" thickBot="1"/>
    <row r="91728" ht="18.75" customHeight="1" thickBot="1"/>
    <row r="91730" ht="18.75" customHeight="1" thickBot="1"/>
    <row r="91732" ht="18.75" customHeight="1" thickBot="1"/>
    <row r="91734" ht="18.75" customHeight="1" thickBot="1"/>
    <row r="91736" ht="18.75" customHeight="1" thickBot="1"/>
    <row r="91738" ht="18.75" customHeight="1" thickBot="1"/>
    <row r="91740" ht="18.75" customHeight="1" thickBot="1"/>
    <row r="91742" ht="18.75" customHeight="1" thickBot="1"/>
    <row r="91744" ht="18.75" customHeight="1" thickBot="1"/>
    <row r="91746" ht="18.75" customHeight="1" thickBot="1"/>
    <row r="91748" ht="18.75" customHeight="1" thickBot="1"/>
    <row r="91750" ht="18.75" customHeight="1" thickBot="1"/>
    <row r="91752" ht="18.75" customHeight="1" thickBot="1"/>
    <row r="91754" ht="18.75" customHeight="1" thickBot="1"/>
    <row r="91756" ht="18.75" customHeight="1" thickBot="1"/>
    <row r="91758" ht="18.75" customHeight="1" thickBot="1"/>
    <row r="91760" ht="18.75" customHeight="1" thickBot="1"/>
    <row r="91762" ht="18.75" customHeight="1" thickBot="1"/>
    <row r="91764" ht="18.75" customHeight="1" thickBot="1"/>
    <row r="91766" ht="18.75" customHeight="1" thickBot="1"/>
    <row r="91768" ht="18.75" customHeight="1" thickBot="1"/>
    <row r="91770" ht="18.75" customHeight="1" thickBot="1"/>
    <row r="91772" ht="18.75" customHeight="1" thickBot="1"/>
    <row r="91774" ht="18.75" customHeight="1" thickBot="1"/>
    <row r="91776" ht="18.75" customHeight="1" thickBot="1"/>
    <row r="91778" ht="18.75" customHeight="1" thickBot="1"/>
    <row r="91780" ht="18.75" customHeight="1" thickBot="1"/>
    <row r="91782" ht="18.75" customHeight="1" thickBot="1"/>
    <row r="91784" ht="18.75" customHeight="1" thickBot="1"/>
    <row r="91786" ht="18.75" customHeight="1" thickBot="1"/>
    <row r="91788" ht="18.75" customHeight="1" thickBot="1"/>
    <row r="91790" ht="18.75" customHeight="1" thickBot="1"/>
    <row r="91792" ht="18.75" customHeight="1" thickBot="1"/>
    <row r="91794" ht="18.75" customHeight="1" thickBot="1"/>
    <row r="91796" ht="18.75" customHeight="1" thickBot="1"/>
    <row r="91798" ht="18.75" customHeight="1" thickBot="1"/>
    <row r="91800" ht="18.75" customHeight="1" thickBot="1"/>
    <row r="91802" ht="18.75" customHeight="1" thickBot="1"/>
    <row r="91804" ht="18.75" customHeight="1" thickBot="1"/>
    <row r="91806" ht="18.75" customHeight="1" thickBot="1"/>
    <row r="91808" ht="18.75" customHeight="1" thickBot="1"/>
    <row r="91810" ht="18.75" customHeight="1" thickBot="1"/>
    <row r="91812" ht="18.75" customHeight="1" thickBot="1"/>
    <row r="91814" ht="18.75" customHeight="1" thickBot="1"/>
    <row r="91816" ht="18.75" customHeight="1" thickBot="1"/>
    <row r="91818" ht="18.75" customHeight="1" thickBot="1"/>
    <row r="91820" ht="18.75" customHeight="1" thickBot="1"/>
    <row r="91822" ht="18.75" customHeight="1" thickBot="1"/>
    <row r="91824" ht="18.75" customHeight="1" thickBot="1"/>
    <row r="91826" ht="18.75" customHeight="1" thickBot="1"/>
    <row r="91828" ht="18.75" customHeight="1" thickBot="1"/>
    <row r="91830" ht="18.75" customHeight="1" thickBot="1"/>
    <row r="91832" ht="18.75" customHeight="1" thickBot="1"/>
    <row r="91834" ht="18.75" customHeight="1" thickBot="1"/>
    <row r="91836" ht="18.75" customHeight="1" thickBot="1"/>
    <row r="91838" ht="18.75" customHeight="1" thickBot="1"/>
    <row r="91840" ht="18.75" customHeight="1" thickBot="1"/>
    <row r="91842" ht="18.75" customHeight="1" thickBot="1"/>
    <row r="91844" ht="18.75" customHeight="1" thickBot="1"/>
    <row r="91846" ht="18.75" customHeight="1" thickBot="1"/>
    <row r="91848" ht="18.75" customHeight="1" thickBot="1"/>
    <row r="91850" ht="18.75" customHeight="1" thickBot="1"/>
    <row r="91852" ht="18.75" customHeight="1" thickBot="1"/>
    <row r="91854" ht="18.75" customHeight="1" thickBot="1"/>
    <row r="91856" ht="18.75" customHeight="1" thickBot="1"/>
    <row r="91858" ht="18.75" customHeight="1" thickBot="1"/>
    <row r="91860" ht="18.75" customHeight="1" thickBot="1"/>
    <row r="91862" ht="18.75" customHeight="1" thickBot="1"/>
    <row r="91864" ht="18.75" customHeight="1" thickBot="1"/>
    <row r="91866" ht="18.75" customHeight="1" thickBot="1"/>
    <row r="91868" ht="18.75" customHeight="1" thickBot="1"/>
    <row r="91870" ht="18.75" customHeight="1" thickBot="1"/>
    <row r="91872" ht="18.75" customHeight="1" thickBot="1"/>
    <row r="91874" ht="18.75" customHeight="1" thickBot="1"/>
    <row r="91876" ht="18.75" customHeight="1" thickBot="1"/>
    <row r="91878" ht="18.75" customHeight="1" thickBot="1"/>
    <row r="91880" ht="18.75" customHeight="1" thickBot="1"/>
    <row r="91882" ht="18.75" customHeight="1" thickBot="1"/>
    <row r="91884" ht="18.75" customHeight="1" thickBot="1"/>
    <row r="91886" ht="18.75" customHeight="1" thickBot="1"/>
    <row r="91888" ht="18.75" customHeight="1" thickBot="1"/>
    <row r="91890" ht="18.75" customHeight="1" thickBot="1"/>
    <row r="91892" ht="18.75" customHeight="1" thickBot="1"/>
    <row r="91894" ht="18.75" customHeight="1" thickBot="1"/>
    <row r="91896" ht="18.75" customHeight="1" thickBot="1"/>
    <row r="91898" ht="18.75" customHeight="1" thickBot="1"/>
    <row r="91900" ht="18.75" customHeight="1" thickBot="1"/>
    <row r="91902" ht="18.75" customHeight="1" thickBot="1"/>
    <row r="91904" ht="18.75" customHeight="1" thickBot="1"/>
    <row r="91906" ht="18.75" customHeight="1" thickBot="1"/>
    <row r="91908" ht="18.75" customHeight="1" thickBot="1"/>
    <row r="91910" ht="18.75" customHeight="1" thickBot="1"/>
    <row r="91912" ht="18.75" customHeight="1" thickBot="1"/>
    <row r="91914" ht="18.75" customHeight="1" thickBot="1"/>
    <row r="91916" ht="18.75" customHeight="1" thickBot="1"/>
    <row r="91918" ht="18.75" customHeight="1" thickBot="1"/>
    <row r="91920" ht="18.75" customHeight="1" thickBot="1"/>
    <row r="91922" ht="18.75" customHeight="1" thickBot="1"/>
    <row r="91924" ht="18.75" customHeight="1" thickBot="1"/>
    <row r="91926" ht="18.75" customHeight="1" thickBot="1"/>
    <row r="91928" ht="18.75" customHeight="1" thickBot="1"/>
    <row r="91930" ht="18.75" customHeight="1" thickBot="1"/>
    <row r="91932" ht="18.75" customHeight="1" thickBot="1"/>
    <row r="91934" ht="18.75" customHeight="1" thickBot="1"/>
    <row r="91936" ht="18.75" customHeight="1" thickBot="1"/>
    <row r="91938" ht="18.75" customHeight="1" thickBot="1"/>
    <row r="91940" ht="18.75" customHeight="1" thickBot="1"/>
    <row r="91942" ht="18.75" customHeight="1" thickBot="1"/>
    <row r="91944" ht="18.75" customHeight="1" thickBot="1"/>
    <row r="91946" ht="18.75" customHeight="1" thickBot="1"/>
    <row r="91948" ht="18.75" customHeight="1" thickBot="1"/>
    <row r="91950" ht="18.75" customHeight="1" thickBot="1"/>
    <row r="91952" ht="18.75" customHeight="1" thickBot="1"/>
    <row r="91954" ht="18.75" customHeight="1" thickBot="1"/>
    <row r="91956" ht="18.75" customHeight="1" thickBot="1"/>
    <row r="91958" ht="18.75" customHeight="1" thickBot="1"/>
    <row r="91960" ht="18.75" customHeight="1" thickBot="1"/>
    <row r="91962" ht="18.75" customHeight="1" thickBot="1"/>
    <row r="91964" ht="18.75" customHeight="1" thickBot="1"/>
    <row r="91966" ht="18.75" customHeight="1" thickBot="1"/>
    <row r="91968" ht="18.75" customHeight="1" thickBot="1"/>
    <row r="91970" ht="18.75" customHeight="1" thickBot="1"/>
    <row r="91972" ht="18.75" customHeight="1" thickBot="1"/>
    <row r="91974" ht="18.75" customHeight="1" thickBot="1"/>
    <row r="91976" ht="18.75" customHeight="1" thickBot="1"/>
    <row r="91978" ht="18.75" customHeight="1" thickBot="1"/>
    <row r="91980" ht="18.75" customHeight="1" thickBot="1"/>
    <row r="91982" ht="18.75" customHeight="1" thickBot="1"/>
    <row r="91984" ht="18.75" customHeight="1" thickBot="1"/>
    <row r="91986" ht="18.75" customHeight="1" thickBot="1"/>
    <row r="91988" ht="18.75" customHeight="1" thickBot="1"/>
    <row r="91990" ht="18.75" customHeight="1" thickBot="1"/>
    <row r="91992" ht="18.75" customHeight="1" thickBot="1"/>
    <row r="91994" ht="18.75" customHeight="1" thickBot="1"/>
    <row r="91996" ht="18.75" customHeight="1" thickBot="1"/>
    <row r="91998" ht="18.75" customHeight="1" thickBot="1"/>
    <row r="92000" ht="18.75" customHeight="1" thickBot="1"/>
    <row r="92002" ht="18.75" customHeight="1" thickBot="1"/>
    <row r="92004" ht="18.75" customHeight="1" thickBot="1"/>
    <row r="92006" ht="18.75" customHeight="1" thickBot="1"/>
    <row r="92008" ht="18.75" customHeight="1" thickBot="1"/>
    <row r="92010" ht="18.75" customHeight="1" thickBot="1"/>
    <row r="92012" ht="18.75" customHeight="1" thickBot="1"/>
    <row r="92014" ht="18.75" customHeight="1" thickBot="1"/>
    <row r="92016" ht="18.75" customHeight="1" thickBot="1"/>
    <row r="92018" ht="18.75" customHeight="1" thickBot="1"/>
    <row r="92020" ht="18.75" customHeight="1" thickBot="1"/>
    <row r="92022" ht="18.75" customHeight="1" thickBot="1"/>
    <row r="92024" ht="18.75" customHeight="1" thickBot="1"/>
    <row r="92026" ht="18.75" customHeight="1" thickBot="1"/>
    <row r="92028" ht="18.75" customHeight="1" thickBot="1"/>
    <row r="92030" ht="18.75" customHeight="1" thickBot="1"/>
    <row r="92032" ht="18.75" customHeight="1" thickBot="1"/>
    <row r="92034" ht="18.75" customHeight="1" thickBot="1"/>
    <row r="92036" ht="18.75" customHeight="1" thickBot="1"/>
    <row r="92038" ht="18.75" customHeight="1" thickBot="1"/>
    <row r="92040" ht="18.75" customHeight="1" thickBot="1"/>
    <row r="92042" ht="18.75" customHeight="1" thickBot="1"/>
    <row r="92044" ht="18.75" customHeight="1" thickBot="1"/>
    <row r="92046" ht="18.75" customHeight="1" thickBot="1"/>
    <row r="92048" ht="18.75" customHeight="1" thickBot="1"/>
    <row r="92050" ht="18.75" customHeight="1" thickBot="1"/>
    <row r="92052" ht="18.75" customHeight="1" thickBot="1"/>
    <row r="92054" ht="18.75" customHeight="1" thickBot="1"/>
    <row r="92056" ht="18.75" customHeight="1" thickBot="1"/>
    <row r="92058" ht="18.75" customHeight="1" thickBot="1"/>
    <row r="92060" ht="18.75" customHeight="1" thickBot="1"/>
    <row r="92062" ht="18.75" customHeight="1" thickBot="1"/>
    <row r="92064" ht="18.75" customHeight="1" thickBot="1"/>
    <row r="92066" ht="18.75" customHeight="1" thickBot="1"/>
    <row r="92068" ht="18.75" customHeight="1" thickBot="1"/>
    <row r="92070" ht="18.75" customHeight="1" thickBot="1"/>
    <row r="92072" ht="18.75" customHeight="1" thickBot="1"/>
    <row r="92074" ht="18.75" customHeight="1" thickBot="1"/>
    <row r="92076" ht="18.75" customHeight="1" thickBot="1"/>
    <row r="92078" ht="18.75" customHeight="1" thickBot="1"/>
    <row r="92080" ht="18.75" customHeight="1" thickBot="1"/>
    <row r="92082" ht="18.75" customHeight="1" thickBot="1"/>
    <row r="92084" ht="18.75" customHeight="1" thickBot="1"/>
    <row r="92086" ht="18.75" customHeight="1" thickBot="1"/>
    <row r="92088" ht="18.75" customHeight="1" thickBot="1"/>
    <row r="92090" ht="18.75" customHeight="1" thickBot="1"/>
    <row r="92092" ht="18.75" customHeight="1" thickBot="1"/>
    <row r="92094" ht="18.75" customHeight="1" thickBot="1"/>
    <row r="92096" ht="18.75" customHeight="1" thickBot="1"/>
    <row r="92098" ht="18.75" customHeight="1" thickBot="1"/>
    <row r="92100" ht="18.75" customHeight="1" thickBot="1"/>
    <row r="92102" ht="18.75" customHeight="1" thickBot="1"/>
    <row r="92104" ht="18.75" customHeight="1" thickBot="1"/>
    <row r="92106" ht="18.75" customHeight="1" thickBot="1"/>
    <row r="92108" ht="18.75" customHeight="1" thickBot="1"/>
    <row r="92110" ht="18.75" customHeight="1" thickBot="1"/>
    <row r="92112" ht="18.75" customHeight="1" thickBot="1"/>
    <row r="92114" ht="18.75" customHeight="1" thickBot="1"/>
    <row r="92116" ht="18.75" customHeight="1" thickBot="1"/>
    <row r="92118" ht="18.75" customHeight="1" thickBot="1"/>
    <row r="92120" ht="18.75" customHeight="1" thickBot="1"/>
    <row r="92122" ht="18.75" customHeight="1" thickBot="1"/>
    <row r="92124" ht="18.75" customHeight="1" thickBot="1"/>
    <row r="92126" ht="18.75" customHeight="1" thickBot="1"/>
    <row r="92128" ht="18.75" customHeight="1" thickBot="1"/>
    <row r="92130" ht="18.75" customHeight="1" thickBot="1"/>
    <row r="92132" ht="18.75" customHeight="1" thickBot="1"/>
    <row r="92134" ht="18.75" customHeight="1" thickBot="1"/>
    <row r="92136" ht="18.75" customHeight="1" thickBot="1"/>
    <row r="92138" ht="18.75" customHeight="1" thickBot="1"/>
    <row r="92140" ht="18.75" customHeight="1" thickBot="1"/>
    <row r="92142" ht="18.75" customHeight="1" thickBot="1"/>
    <row r="92144" ht="18.75" customHeight="1" thickBot="1"/>
    <row r="92146" ht="18.75" customHeight="1" thickBot="1"/>
    <row r="92148" ht="18.75" customHeight="1" thickBot="1"/>
    <row r="92150" ht="18.75" customHeight="1" thickBot="1"/>
    <row r="92152" ht="18.75" customHeight="1" thickBot="1"/>
    <row r="92154" ht="18.75" customHeight="1" thickBot="1"/>
    <row r="92156" ht="18.75" customHeight="1" thickBot="1"/>
    <row r="92158" ht="18.75" customHeight="1" thickBot="1"/>
    <row r="92160" ht="18.75" customHeight="1" thickBot="1"/>
    <row r="92162" ht="18.75" customHeight="1" thickBot="1"/>
    <row r="92164" ht="18.75" customHeight="1" thickBot="1"/>
    <row r="92166" ht="18.75" customHeight="1" thickBot="1"/>
    <row r="92168" ht="18.75" customHeight="1" thickBot="1"/>
    <row r="92170" ht="18.75" customHeight="1" thickBot="1"/>
    <row r="92172" ht="18.75" customHeight="1" thickBot="1"/>
    <row r="92174" ht="18.75" customHeight="1" thickBot="1"/>
    <row r="92176" ht="18.75" customHeight="1" thickBot="1"/>
    <row r="92178" ht="18.75" customHeight="1" thickBot="1"/>
    <row r="92180" ht="18.75" customHeight="1" thickBot="1"/>
    <row r="92182" ht="18.75" customHeight="1" thickBot="1"/>
    <row r="92184" ht="18.75" customHeight="1" thickBot="1"/>
    <row r="92186" ht="18.75" customHeight="1" thickBot="1"/>
    <row r="92188" ht="18.75" customHeight="1" thickBot="1"/>
    <row r="92190" ht="18.75" customHeight="1" thickBot="1"/>
    <row r="92192" ht="18.75" customHeight="1" thickBot="1"/>
    <row r="92194" ht="18.75" customHeight="1" thickBot="1"/>
    <row r="92196" ht="18.75" customHeight="1" thickBot="1"/>
    <row r="92198" ht="18.75" customHeight="1" thickBot="1"/>
    <row r="92200" ht="18.75" customHeight="1" thickBot="1"/>
    <row r="92202" ht="18.75" customHeight="1" thickBot="1"/>
    <row r="92204" ht="18.75" customHeight="1" thickBot="1"/>
    <row r="92206" ht="18.75" customHeight="1" thickBot="1"/>
    <row r="92208" ht="18.75" customHeight="1" thickBot="1"/>
    <row r="92210" ht="18.75" customHeight="1" thickBot="1"/>
    <row r="92212" ht="18.75" customHeight="1" thickBot="1"/>
    <row r="92214" ht="18.75" customHeight="1" thickBot="1"/>
    <row r="92216" ht="18.75" customHeight="1" thickBot="1"/>
    <row r="92218" ht="18.75" customHeight="1" thickBot="1"/>
    <row r="92220" ht="18.75" customHeight="1" thickBot="1"/>
    <row r="92222" ht="18.75" customHeight="1" thickBot="1"/>
    <row r="92224" ht="18.75" customHeight="1" thickBot="1"/>
    <row r="92226" ht="18.75" customHeight="1" thickBot="1"/>
    <row r="92228" ht="18.75" customHeight="1" thickBot="1"/>
    <row r="92230" ht="18.75" customHeight="1" thickBot="1"/>
    <row r="92232" ht="18.75" customHeight="1" thickBot="1"/>
    <row r="92234" ht="18.75" customHeight="1" thickBot="1"/>
    <row r="92236" ht="18.75" customHeight="1" thickBot="1"/>
    <row r="92238" ht="18.75" customHeight="1" thickBot="1"/>
    <row r="92240" ht="18.75" customHeight="1" thickBot="1"/>
    <row r="92242" ht="18.75" customHeight="1" thickBot="1"/>
    <row r="92244" ht="18.75" customHeight="1" thickBot="1"/>
    <row r="92246" ht="18.75" customHeight="1" thickBot="1"/>
    <row r="92248" ht="18.75" customHeight="1" thickBot="1"/>
    <row r="92250" ht="18.75" customHeight="1" thickBot="1"/>
    <row r="92252" ht="18.75" customHeight="1" thickBot="1"/>
    <row r="92254" ht="18.75" customHeight="1" thickBot="1"/>
    <row r="92256" ht="18.75" customHeight="1" thickBot="1"/>
    <row r="92258" ht="18.75" customHeight="1" thickBot="1"/>
    <row r="92260" ht="18.75" customHeight="1" thickBot="1"/>
    <row r="92262" ht="18.75" customHeight="1" thickBot="1"/>
    <row r="92264" ht="18.75" customHeight="1" thickBot="1"/>
    <row r="92266" ht="18.75" customHeight="1" thickBot="1"/>
    <row r="92268" ht="18.75" customHeight="1" thickBot="1"/>
    <row r="92270" ht="18.75" customHeight="1" thickBot="1"/>
    <row r="92272" ht="18.75" customHeight="1" thickBot="1"/>
    <row r="92274" ht="18.75" customHeight="1" thickBot="1"/>
    <row r="92276" ht="18.75" customHeight="1" thickBot="1"/>
    <row r="92278" ht="18.75" customHeight="1" thickBot="1"/>
    <row r="92280" ht="18.75" customHeight="1" thickBot="1"/>
    <row r="92282" ht="18.75" customHeight="1" thickBot="1"/>
    <row r="92284" ht="18.75" customHeight="1" thickBot="1"/>
    <row r="92286" ht="18.75" customHeight="1" thickBot="1"/>
    <row r="92288" ht="18.75" customHeight="1" thickBot="1"/>
    <row r="92290" ht="18.75" customHeight="1" thickBot="1"/>
    <row r="92292" ht="18.75" customHeight="1" thickBot="1"/>
    <row r="92294" ht="18.75" customHeight="1" thickBot="1"/>
    <row r="92296" ht="18.75" customHeight="1" thickBot="1"/>
    <row r="92298" ht="18.75" customHeight="1" thickBot="1"/>
    <row r="92300" ht="18.75" customHeight="1" thickBot="1"/>
    <row r="92302" ht="18.75" customHeight="1" thickBot="1"/>
    <row r="92304" ht="18.75" customHeight="1" thickBot="1"/>
    <row r="92306" ht="18.75" customHeight="1" thickBot="1"/>
    <row r="92308" ht="18.75" customHeight="1" thickBot="1"/>
    <row r="92310" ht="18.75" customHeight="1" thickBot="1"/>
    <row r="92312" ht="18.75" customHeight="1" thickBot="1"/>
    <row r="92314" ht="18.75" customHeight="1" thickBot="1"/>
    <row r="92316" ht="18.75" customHeight="1" thickBot="1"/>
    <row r="92318" ht="18.75" customHeight="1" thickBot="1"/>
    <row r="92320" ht="18.75" customHeight="1" thickBot="1"/>
    <row r="92322" ht="18.75" customHeight="1" thickBot="1"/>
    <row r="92324" ht="18.75" customHeight="1" thickBot="1"/>
    <row r="92326" ht="18.75" customHeight="1" thickBot="1"/>
    <row r="92328" ht="18.75" customHeight="1" thickBot="1"/>
    <row r="92330" ht="18.75" customHeight="1" thickBot="1"/>
    <row r="92332" ht="18.75" customHeight="1" thickBot="1"/>
    <row r="92334" ht="18.75" customHeight="1" thickBot="1"/>
    <row r="92336" ht="18.75" customHeight="1" thickBot="1"/>
    <row r="92338" ht="18.75" customHeight="1" thickBot="1"/>
    <row r="92340" ht="18.75" customHeight="1" thickBot="1"/>
    <row r="92342" ht="18.75" customHeight="1" thickBot="1"/>
    <row r="92344" ht="18.75" customHeight="1" thickBot="1"/>
    <row r="92346" ht="18.75" customHeight="1" thickBot="1"/>
    <row r="92348" ht="18.75" customHeight="1" thickBot="1"/>
    <row r="92350" ht="18.75" customHeight="1" thickBot="1"/>
    <row r="92352" ht="18.75" customHeight="1" thickBot="1"/>
    <row r="92354" ht="18.75" customHeight="1" thickBot="1"/>
    <row r="92356" ht="18.75" customHeight="1" thickBot="1"/>
    <row r="92358" ht="18.75" customHeight="1" thickBot="1"/>
    <row r="92360" ht="18.75" customHeight="1" thickBot="1"/>
    <row r="92362" ht="18.75" customHeight="1" thickBot="1"/>
    <row r="92364" ht="18.75" customHeight="1" thickBot="1"/>
    <row r="92366" ht="18.75" customHeight="1" thickBot="1"/>
    <row r="92368" ht="18.75" customHeight="1" thickBot="1"/>
    <row r="92370" ht="18.75" customHeight="1" thickBot="1"/>
    <row r="92372" ht="18.75" customHeight="1" thickBot="1"/>
    <row r="92374" ht="18.75" customHeight="1" thickBot="1"/>
    <row r="92376" ht="18.75" customHeight="1" thickBot="1"/>
    <row r="92378" ht="18.75" customHeight="1" thickBot="1"/>
    <row r="92380" ht="18.75" customHeight="1" thickBot="1"/>
    <row r="92382" ht="18.75" customHeight="1" thickBot="1"/>
    <row r="92384" ht="18.75" customHeight="1" thickBot="1"/>
    <row r="92386" ht="18.75" customHeight="1" thickBot="1"/>
    <row r="92388" ht="18.75" customHeight="1" thickBot="1"/>
    <row r="92390" ht="18.75" customHeight="1" thickBot="1"/>
    <row r="92392" ht="18.75" customHeight="1" thickBot="1"/>
    <row r="92394" ht="18.75" customHeight="1" thickBot="1"/>
    <row r="92396" ht="18.75" customHeight="1" thickBot="1"/>
    <row r="92398" ht="18.75" customHeight="1" thickBot="1"/>
    <row r="92400" ht="18.75" customHeight="1" thickBot="1"/>
    <row r="92402" ht="18.75" customHeight="1" thickBot="1"/>
    <row r="92404" ht="18.75" customHeight="1" thickBot="1"/>
    <row r="92406" ht="18.75" customHeight="1" thickBot="1"/>
    <row r="92408" ht="18.75" customHeight="1" thickBot="1"/>
    <row r="92410" ht="18.75" customHeight="1" thickBot="1"/>
    <row r="92412" ht="18.75" customHeight="1" thickBot="1"/>
    <row r="92414" ht="18.75" customHeight="1" thickBot="1"/>
    <row r="92416" ht="18.75" customHeight="1" thickBot="1"/>
    <row r="92418" ht="18.75" customHeight="1" thickBot="1"/>
    <row r="92420" ht="18.75" customHeight="1" thickBot="1"/>
    <row r="92422" ht="18.75" customHeight="1" thickBot="1"/>
    <row r="92424" ht="18.75" customHeight="1" thickBot="1"/>
    <row r="92426" ht="18.75" customHeight="1" thickBot="1"/>
    <row r="92428" ht="18.75" customHeight="1" thickBot="1"/>
    <row r="92430" ht="18.75" customHeight="1" thickBot="1"/>
    <row r="92432" ht="18.75" customHeight="1" thickBot="1"/>
    <row r="92434" ht="18.75" customHeight="1" thickBot="1"/>
    <row r="92436" ht="18.75" customHeight="1" thickBot="1"/>
    <row r="92438" ht="18.75" customHeight="1" thickBot="1"/>
    <row r="92440" ht="18.75" customHeight="1" thickBot="1"/>
    <row r="92442" ht="18.75" customHeight="1" thickBot="1"/>
    <row r="92444" ht="18.75" customHeight="1" thickBot="1"/>
    <row r="92446" ht="18.75" customHeight="1" thickBot="1"/>
    <row r="92448" ht="18.75" customHeight="1" thickBot="1"/>
    <row r="92450" ht="18.75" customHeight="1" thickBot="1"/>
    <row r="92452" ht="18.75" customHeight="1" thickBot="1"/>
    <row r="92454" ht="18.75" customHeight="1" thickBot="1"/>
    <row r="92456" ht="18.75" customHeight="1" thickBot="1"/>
    <row r="92458" ht="18.75" customHeight="1" thickBot="1"/>
    <row r="92460" ht="18.75" customHeight="1" thickBot="1"/>
    <row r="92462" ht="18.75" customHeight="1" thickBot="1"/>
    <row r="92464" ht="18.75" customHeight="1" thickBot="1"/>
    <row r="92466" ht="18.75" customHeight="1" thickBot="1"/>
    <row r="92468" ht="18.75" customHeight="1" thickBot="1"/>
    <row r="92470" ht="18.75" customHeight="1" thickBot="1"/>
    <row r="92472" ht="18.75" customHeight="1" thickBot="1"/>
    <row r="92474" ht="18.75" customHeight="1" thickBot="1"/>
    <row r="92476" ht="18.75" customHeight="1" thickBot="1"/>
    <row r="92478" ht="18.75" customHeight="1" thickBot="1"/>
    <row r="92480" ht="18.75" customHeight="1" thickBot="1"/>
    <row r="92482" ht="18.75" customHeight="1" thickBot="1"/>
    <row r="92484" ht="18.75" customHeight="1" thickBot="1"/>
    <row r="92486" ht="18.75" customHeight="1" thickBot="1"/>
    <row r="92488" ht="18.75" customHeight="1" thickBot="1"/>
    <row r="92490" ht="18.75" customHeight="1" thickBot="1"/>
    <row r="92492" ht="18.75" customHeight="1" thickBot="1"/>
    <row r="92494" ht="18.75" customHeight="1" thickBot="1"/>
    <row r="92496" ht="18.75" customHeight="1" thickBot="1"/>
    <row r="92498" ht="18.75" customHeight="1" thickBot="1"/>
    <row r="92500" ht="18.75" customHeight="1" thickBot="1"/>
    <row r="92502" ht="18.75" customHeight="1" thickBot="1"/>
    <row r="92504" ht="18.75" customHeight="1" thickBot="1"/>
    <row r="92506" ht="18.75" customHeight="1" thickBot="1"/>
    <row r="92508" ht="18.75" customHeight="1" thickBot="1"/>
    <row r="92510" ht="18.75" customHeight="1" thickBot="1"/>
    <row r="92512" ht="18.75" customHeight="1" thickBot="1"/>
    <row r="92514" ht="18.75" customHeight="1" thickBot="1"/>
    <row r="92516" ht="18.75" customHeight="1" thickBot="1"/>
    <row r="92518" ht="18.75" customHeight="1" thickBot="1"/>
    <row r="92520" ht="18.75" customHeight="1" thickBot="1"/>
    <row r="92522" ht="18.75" customHeight="1" thickBot="1"/>
    <row r="92524" ht="18.75" customHeight="1" thickBot="1"/>
    <row r="92526" ht="18.75" customHeight="1" thickBot="1"/>
    <row r="92528" ht="18.75" customHeight="1" thickBot="1"/>
    <row r="92530" ht="18.75" customHeight="1" thickBot="1"/>
    <row r="92532" ht="18.75" customHeight="1" thickBot="1"/>
    <row r="92534" ht="18.75" customHeight="1" thickBot="1"/>
    <row r="92536" ht="18.75" customHeight="1" thickBot="1"/>
    <row r="92538" ht="18.75" customHeight="1" thickBot="1"/>
    <row r="92540" ht="18.75" customHeight="1" thickBot="1"/>
    <row r="92542" ht="18.75" customHeight="1" thickBot="1"/>
    <row r="92544" ht="18.75" customHeight="1" thickBot="1"/>
    <row r="92546" ht="18.75" customHeight="1" thickBot="1"/>
    <row r="92548" ht="18.75" customHeight="1" thickBot="1"/>
    <row r="92550" ht="18.75" customHeight="1" thickBot="1"/>
    <row r="92552" ht="18.75" customHeight="1" thickBot="1"/>
    <row r="92554" ht="18.75" customHeight="1" thickBot="1"/>
    <row r="92556" ht="18.75" customHeight="1" thickBot="1"/>
    <row r="92558" ht="18.75" customHeight="1" thickBot="1"/>
    <row r="92560" ht="18.75" customHeight="1" thickBot="1"/>
    <row r="92562" ht="18.75" customHeight="1" thickBot="1"/>
    <row r="92564" ht="18.75" customHeight="1" thickBot="1"/>
    <row r="92566" ht="18.75" customHeight="1" thickBot="1"/>
    <row r="92568" ht="18.75" customHeight="1" thickBot="1"/>
    <row r="92570" ht="18.75" customHeight="1" thickBot="1"/>
    <row r="92572" ht="18.75" customHeight="1" thickBot="1"/>
    <row r="92574" ht="18.75" customHeight="1" thickBot="1"/>
    <row r="92576" ht="18.75" customHeight="1" thickBot="1"/>
    <row r="92578" ht="18.75" customHeight="1" thickBot="1"/>
    <row r="92580" ht="18.75" customHeight="1" thickBot="1"/>
    <row r="92582" ht="18.75" customHeight="1" thickBot="1"/>
    <row r="92584" ht="18.75" customHeight="1" thickBot="1"/>
    <row r="92586" ht="18.75" customHeight="1" thickBot="1"/>
    <row r="92588" ht="18.75" customHeight="1" thickBot="1"/>
    <row r="92590" ht="18.75" customHeight="1" thickBot="1"/>
    <row r="92592" ht="18.75" customHeight="1" thickBot="1"/>
    <row r="92594" ht="18.75" customHeight="1" thickBot="1"/>
    <row r="92596" ht="18.75" customHeight="1" thickBot="1"/>
    <row r="92598" ht="18.75" customHeight="1" thickBot="1"/>
    <row r="92600" ht="18.75" customHeight="1" thickBot="1"/>
    <row r="92602" ht="18.75" customHeight="1" thickBot="1"/>
    <row r="92604" ht="18.75" customHeight="1" thickBot="1"/>
    <row r="92606" ht="18.75" customHeight="1" thickBot="1"/>
    <row r="92608" ht="18.75" customHeight="1" thickBot="1"/>
    <row r="92610" ht="18.75" customHeight="1" thickBot="1"/>
    <row r="92612" ht="18.75" customHeight="1" thickBot="1"/>
    <row r="92614" ht="18.75" customHeight="1" thickBot="1"/>
    <row r="92616" ht="18.75" customHeight="1" thickBot="1"/>
    <row r="92618" ht="18.75" customHeight="1" thickBot="1"/>
    <row r="92620" ht="18.75" customHeight="1" thickBot="1"/>
    <row r="92622" ht="18.75" customHeight="1" thickBot="1"/>
    <row r="92624" ht="18.75" customHeight="1" thickBot="1"/>
    <row r="92626" ht="18.75" customHeight="1" thickBot="1"/>
    <row r="92628" ht="18.75" customHeight="1" thickBot="1"/>
    <row r="92630" ht="18.75" customHeight="1" thickBot="1"/>
    <row r="92632" ht="18.75" customHeight="1" thickBot="1"/>
    <row r="92634" ht="18.75" customHeight="1" thickBot="1"/>
    <row r="92636" ht="18.75" customHeight="1" thickBot="1"/>
    <row r="92638" ht="18.75" customHeight="1" thickBot="1"/>
    <row r="92640" ht="18.75" customHeight="1" thickBot="1"/>
    <row r="92642" ht="18.75" customHeight="1" thickBot="1"/>
    <row r="92644" ht="18.75" customHeight="1" thickBot="1"/>
    <row r="92646" ht="18.75" customHeight="1" thickBot="1"/>
    <row r="92648" ht="18.75" customHeight="1" thickBot="1"/>
    <row r="92650" ht="18.75" customHeight="1" thickBot="1"/>
    <row r="92652" ht="18.75" customHeight="1" thickBot="1"/>
    <row r="92654" ht="18.75" customHeight="1" thickBot="1"/>
    <row r="92656" ht="18.75" customHeight="1" thickBot="1"/>
    <row r="92658" ht="18.75" customHeight="1" thickBot="1"/>
    <row r="92660" ht="18.75" customHeight="1" thickBot="1"/>
    <row r="92662" ht="18.75" customHeight="1" thickBot="1"/>
    <row r="92664" ht="18.75" customHeight="1" thickBot="1"/>
    <row r="92666" ht="18.75" customHeight="1" thickBot="1"/>
    <row r="92668" ht="18.75" customHeight="1" thickBot="1"/>
    <row r="92670" ht="18.75" customHeight="1" thickBot="1"/>
    <row r="92672" ht="18.75" customHeight="1" thickBot="1"/>
    <row r="92674" ht="18.75" customHeight="1" thickBot="1"/>
    <row r="92676" ht="18.75" customHeight="1" thickBot="1"/>
    <row r="92678" ht="18.75" customHeight="1" thickBot="1"/>
    <row r="92680" ht="18.75" customHeight="1" thickBot="1"/>
    <row r="92682" ht="18.75" customHeight="1" thickBot="1"/>
    <row r="92684" ht="18.75" customHeight="1" thickBot="1"/>
    <row r="92686" ht="18.75" customHeight="1" thickBot="1"/>
    <row r="92688" ht="18.75" customHeight="1" thickBot="1"/>
    <row r="92690" ht="18.75" customHeight="1" thickBot="1"/>
    <row r="92692" ht="18.75" customHeight="1" thickBot="1"/>
    <row r="92694" ht="18.75" customHeight="1" thickBot="1"/>
    <row r="92696" ht="18.75" customHeight="1" thickBot="1"/>
    <row r="92698" ht="18.75" customHeight="1" thickBot="1"/>
    <row r="92700" ht="18.75" customHeight="1" thickBot="1"/>
    <row r="92702" ht="18.75" customHeight="1" thickBot="1"/>
    <row r="92704" ht="18.75" customHeight="1" thickBot="1"/>
    <row r="92706" ht="18.75" customHeight="1" thickBot="1"/>
    <row r="92708" ht="18.75" customHeight="1" thickBot="1"/>
    <row r="92710" ht="18.75" customHeight="1" thickBot="1"/>
    <row r="92712" ht="18.75" customHeight="1" thickBot="1"/>
    <row r="92714" ht="18.75" customHeight="1" thickBot="1"/>
    <row r="92716" ht="18.75" customHeight="1" thickBot="1"/>
    <row r="92718" ht="18.75" customHeight="1" thickBot="1"/>
    <row r="92720" ht="18.75" customHeight="1" thickBot="1"/>
    <row r="92722" ht="18.75" customHeight="1" thickBot="1"/>
    <row r="92724" ht="18.75" customHeight="1" thickBot="1"/>
    <row r="92726" ht="18.75" customHeight="1" thickBot="1"/>
    <row r="92728" ht="18.75" customHeight="1" thickBot="1"/>
    <row r="92730" ht="18.75" customHeight="1" thickBot="1"/>
    <row r="92732" ht="18.75" customHeight="1" thickBot="1"/>
    <row r="92734" ht="18.75" customHeight="1" thickBot="1"/>
    <row r="92736" ht="18.75" customHeight="1" thickBot="1"/>
    <row r="92738" ht="18.75" customHeight="1" thickBot="1"/>
    <row r="92740" ht="18.75" customHeight="1" thickBot="1"/>
    <row r="92742" ht="18.75" customHeight="1" thickBot="1"/>
    <row r="92744" ht="18.75" customHeight="1" thickBot="1"/>
    <row r="92746" ht="18.75" customHeight="1" thickBot="1"/>
    <row r="92748" ht="18.75" customHeight="1" thickBot="1"/>
    <row r="92750" ht="18.75" customHeight="1" thickBot="1"/>
    <row r="92752" ht="18.75" customHeight="1" thickBot="1"/>
    <row r="92754" ht="18.75" customHeight="1" thickBot="1"/>
    <row r="92756" ht="18.75" customHeight="1" thickBot="1"/>
    <row r="92758" ht="18.75" customHeight="1" thickBot="1"/>
    <row r="92760" ht="18.75" customHeight="1" thickBot="1"/>
    <row r="92762" ht="18.75" customHeight="1" thickBot="1"/>
    <row r="92764" ht="18.75" customHeight="1" thickBot="1"/>
    <row r="92766" ht="18.75" customHeight="1" thickBot="1"/>
    <row r="92768" ht="18.75" customHeight="1" thickBot="1"/>
    <row r="92770" ht="18.75" customHeight="1" thickBot="1"/>
    <row r="92772" ht="18.75" customHeight="1" thickBot="1"/>
    <row r="92774" ht="18.75" customHeight="1" thickBot="1"/>
    <row r="92776" ht="18.75" customHeight="1" thickBot="1"/>
    <row r="92778" ht="18.75" customHeight="1" thickBot="1"/>
    <row r="92780" ht="18.75" customHeight="1" thickBot="1"/>
    <row r="92782" ht="18.75" customHeight="1" thickBot="1"/>
    <row r="92784" ht="18.75" customHeight="1" thickBot="1"/>
    <row r="92786" ht="18.75" customHeight="1" thickBot="1"/>
    <row r="92788" ht="18.75" customHeight="1" thickBot="1"/>
    <row r="92790" ht="18.75" customHeight="1" thickBot="1"/>
    <row r="92792" ht="18.75" customHeight="1" thickBot="1"/>
    <row r="92794" ht="18.75" customHeight="1" thickBot="1"/>
    <row r="92796" ht="18.75" customHeight="1" thickBot="1"/>
    <row r="92798" ht="18.75" customHeight="1" thickBot="1"/>
    <row r="92800" ht="18.75" customHeight="1" thickBot="1"/>
    <row r="92802" ht="18.75" customHeight="1" thickBot="1"/>
    <row r="92804" ht="18.75" customHeight="1" thickBot="1"/>
    <row r="92806" ht="18.75" customHeight="1" thickBot="1"/>
    <row r="92808" ht="18.75" customHeight="1" thickBot="1"/>
    <row r="92810" ht="18.75" customHeight="1" thickBot="1"/>
    <row r="92812" ht="18.75" customHeight="1" thickBot="1"/>
    <row r="92814" ht="18.75" customHeight="1" thickBot="1"/>
    <row r="92816" ht="18.75" customHeight="1" thickBot="1"/>
    <row r="92818" ht="18.75" customHeight="1" thickBot="1"/>
    <row r="92820" ht="18.75" customHeight="1" thickBot="1"/>
    <row r="92822" ht="18.75" customHeight="1" thickBot="1"/>
    <row r="92824" ht="18.75" customHeight="1" thickBot="1"/>
    <row r="92826" ht="18.75" customHeight="1" thickBot="1"/>
    <row r="92828" ht="18.75" customHeight="1" thickBot="1"/>
    <row r="92830" ht="18.75" customHeight="1" thickBot="1"/>
    <row r="92832" ht="18.75" customHeight="1" thickBot="1"/>
    <row r="92834" ht="18.75" customHeight="1" thickBot="1"/>
    <row r="92836" ht="18.75" customHeight="1" thickBot="1"/>
    <row r="92838" ht="18.75" customHeight="1" thickBot="1"/>
    <row r="92840" ht="18.75" customHeight="1" thickBot="1"/>
    <row r="92842" ht="18.75" customHeight="1" thickBot="1"/>
    <row r="92844" ht="18.75" customHeight="1" thickBot="1"/>
    <row r="92846" ht="18.75" customHeight="1" thickBot="1"/>
    <row r="92848" ht="18.75" customHeight="1" thickBot="1"/>
    <row r="92850" ht="18.75" customHeight="1" thickBot="1"/>
    <row r="92852" ht="18.75" customHeight="1" thickBot="1"/>
    <row r="92854" ht="18.75" customHeight="1" thickBot="1"/>
    <row r="92856" ht="18.75" customHeight="1" thickBot="1"/>
    <row r="92858" ht="18.75" customHeight="1" thickBot="1"/>
    <row r="92860" ht="18.75" customHeight="1" thickBot="1"/>
    <row r="92862" ht="18.75" customHeight="1" thickBot="1"/>
    <row r="92864" ht="18.75" customHeight="1" thickBot="1"/>
    <row r="92866" ht="18.75" customHeight="1" thickBot="1"/>
    <row r="92868" ht="18.75" customHeight="1" thickBot="1"/>
    <row r="92870" ht="18.75" customHeight="1" thickBot="1"/>
    <row r="92872" ht="18.75" customHeight="1" thickBot="1"/>
    <row r="92874" ht="18.75" customHeight="1" thickBot="1"/>
    <row r="92876" ht="18.75" customHeight="1" thickBot="1"/>
    <row r="92878" ht="18.75" customHeight="1" thickBot="1"/>
    <row r="92880" ht="18.75" customHeight="1" thickBot="1"/>
    <row r="92882" ht="18.75" customHeight="1" thickBot="1"/>
    <row r="92884" ht="18.75" customHeight="1" thickBot="1"/>
    <row r="92886" ht="18.75" customHeight="1" thickBot="1"/>
    <row r="92888" ht="18.75" customHeight="1" thickBot="1"/>
    <row r="92890" ht="18.75" customHeight="1" thickBot="1"/>
    <row r="92892" ht="18.75" customHeight="1" thickBot="1"/>
    <row r="92894" ht="18.75" customHeight="1" thickBot="1"/>
    <row r="92896" ht="18.75" customHeight="1" thickBot="1"/>
    <row r="92898" ht="18.75" customHeight="1" thickBot="1"/>
    <row r="92900" ht="18.75" customHeight="1" thickBot="1"/>
    <row r="92902" ht="18.75" customHeight="1" thickBot="1"/>
    <row r="92904" ht="18.75" customHeight="1" thickBot="1"/>
    <row r="92906" ht="18.75" customHeight="1" thickBot="1"/>
    <row r="92908" ht="18.75" customHeight="1" thickBot="1"/>
    <row r="92910" ht="18.75" customHeight="1" thickBot="1"/>
    <row r="92912" ht="18.75" customHeight="1" thickBot="1"/>
    <row r="92914" ht="18.75" customHeight="1" thickBot="1"/>
    <row r="92916" ht="18.75" customHeight="1" thickBot="1"/>
    <row r="92918" ht="18.75" customHeight="1" thickBot="1"/>
    <row r="92920" ht="18.75" customHeight="1" thickBot="1"/>
    <row r="92922" ht="18.75" customHeight="1" thickBot="1"/>
    <row r="92924" ht="18.75" customHeight="1" thickBot="1"/>
    <row r="92926" ht="18.75" customHeight="1" thickBot="1"/>
    <row r="92928" ht="18.75" customHeight="1" thickBot="1"/>
    <row r="92930" ht="18.75" customHeight="1" thickBot="1"/>
    <row r="92932" ht="18.75" customHeight="1" thickBot="1"/>
    <row r="92934" ht="18.75" customHeight="1" thickBot="1"/>
    <row r="92936" ht="18.75" customHeight="1" thickBot="1"/>
    <row r="92938" ht="18.75" customHeight="1" thickBot="1"/>
    <row r="92940" ht="18.75" customHeight="1" thickBot="1"/>
    <row r="92942" ht="18.75" customHeight="1" thickBot="1"/>
    <row r="92944" ht="18.75" customHeight="1" thickBot="1"/>
    <row r="92946" ht="18.75" customHeight="1" thickBot="1"/>
    <row r="92948" ht="18.75" customHeight="1" thickBot="1"/>
    <row r="92950" ht="18.75" customHeight="1" thickBot="1"/>
    <row r="92952" ht="18.75" customHeight="1" thickBot="1"/>
    <row r="92954" ht="18.75" customHeight="1" thickBot="1"/>
    <row r="92956" ht="18.75" customHeight="1" thickBot="1"/>
    <row r="92958" ht="18.75" customHeight="1" thickBot="1"/>
    <row r="92960" ht="18.75" customHeight="1" thickBot="1"/>
    <row r="92962" ht="18.75" customHeight="1" thickBot="1"/>
    <row r="92964" ht="18.75" customHeight="1" thickBot="1"/>
    <row r="92966" ht="18.75" customHeight="1" thickBot="1"/>
    <row r="92968" ht="18.75" customHeight="1" thickBot="1"/>
    <row r="92970" ht="18.75" customHeight="1" thickBot="1"/>
    <row r="92972" ht="18.75" customHeight="1" thickBot="1"/>
    <row r="92974" ht="18.75" customHeight="1" thickBot="1"/>
    <row r="92976" ht="18.75" customHeight="1" thickBot="1"/>
    <row r="92978" ht="18.75" customHeight="1" thickBot="1"/>
    <row r="92980" ht="18.75" customHeight="1" thickBot="1"/>
    <row r="92982" ht="18.75" customHeight="1" thickBot="1"/>
    <row r="92984" ht="18.75" customHeight="1" thickBot="1"/>
    <row r="92986" ht="18.75" customHeight="1" thickBot="1"/>
    <row r="92988" ht="18.75" customHeight="1" thickBot="1"/>
    <row r="92990" ht="18.75" customHeight="1" thickBot="1"/>
    <row r="92992" ht="18.75" customHeight="1" thickBot="1"/>
    <row r="92994" ht="18.75" customHeight="1" thickBot="1"/>
    <row r="92996" ht="18.75" customHeight="1" thickBot="1"/>
    <row r="92998" ht="18.75" customHeight="1" thickBot="1"/>
    <row r="93000" ht="18.75" customHeight="1" thickBot="1"/>
    <row r="93002" ht="18.75" customHeight="1" thickBot="1"/>
    <row r="93004" ht="18.75" customHeight="1" thickBot="1"/>
    <row r="93006" ht="18.75" customHeight="1" thickBot="1"/>
    <row r="93008" ht="18.75" customHeight="1" thickBot="1"/>
    <row r="93010" ht="18.75" customHeight="1" thickBot="1"/>
    <row r="93012" ht="18.75" customHeight="1" thickBot="1"/>
    <row r="93014" ht="18.75" customHeight="1" thickBot="1"/>
    <row r="93016" ht="18.75" customHeight="1" thickBot="1"/>
    <row r="93018" ht="18.75" customHeight="1" thickBot="1"/>
    <row r="93020" ht="18.75" customHeight="1" thickBot="1"/>
    <row r="93022" ht="18.75" customHeight="1" thickBot="1"/>
    <row r="93024" ht="18.75" customHeight="1" thickBot="1"/>
    <row r="93026" ht="18.75" customHeight="1" thickBot="1"/>
    <row r="93028" ht="18.75" customHeight="1" thickBot="1"/>
    <row r="93030" ht="18.75" customHeight="1" thickBot="1"/>
    <row r="93032" ht="18.75" customHeight="1" thickBot="1"/>
    <row r="93034" ht="18.75" customHeight="1" thickBot="1"/>
    <row r="93036" ht="18.75" customHeight="1" thickBot="1"/>
    <row r="93038" ht="18.75" customHeight="1" thickBot="1"/>
    <row r="93040" ht="18.75" customHeight="1" thickBot="1"/>
    <row r="93042" ht="18.75" customHeight="1" thickBot="1"/>
    <row r="93044" ht="18.75" customHeight="1" thickBot="1"/>
    <row r="93046" ht="18.75" customHeight="1" thickBot="1"/>
    <row r="93048" ht="18.75" customHeight="1" thickBot="1"/>
    <row r="93050" ht="18.75" customHeight="1" thickBot="1"/>
    <row r="93052" ht="18.75" customHeight="1" thickBot="1"/>
    <row r="93054" ht="18.75" customHeight="1" thickBot="1"/>
    <row r="93056" ht="18.75" customHeight="1" thickBot="1"/>
    <row r="93058" ht="18.75" customHeight="1" thickBot="1"/>
    <row r="93060" ht="18.75" customHeight="1" thickBot="1"/>
    <row r="93062" ht="18.75" customHeight="1" thickBot="1"/>
    <row r="93064" ht="18.75" customHeight="1" thickBot="1"/>
    <row r="93066" ht="18.75" customHeight="1" thickBot="1"/>
    <row r="93068" ht="18.75" customHeight="1" thickBot="1"/>
    <row r="93070" ht="18.75" customHeight="1" thickBot="1"/>
    <row r="93072" ht="18.75" customHeight="1" thickBot="1"/>
    <row r="93074" ht="18.75" customHeight="1" thickBot="1"/>
    <row r="93076" ht="18.75" customHeight="1" thickBot="1"/>
    <row r="93078" ht="18.75" customHeight="1" thickBot="1"/>
    <row r="93080" ht="18.75" customHeight="1" thickBot="1"/>
    <row r="93082" ht="18.75" customHeight="1" thickBot="1"/>
    <row r="93084" ht="18.75" customHeight="1" thickBot="1"/>
    <row r="93086" ht="18.75" customHeight="1" thickBot="1"/>
    <row r="93088" ht="18.75" customHeight="1" thickBot="1"/>
    <row r="93090" ht="18.75" customHeight="1" thickBot="1"/>
    <row r="93092" ht="18.75" customHeight="1" thickBot="1"/>
    <row r="93094" ht="18.75" customHeight="1" thickBot="1"/>
    <row r="93096" ht="18.75" customHeight="1" thickBot="1"/>
    <row r="93098" ht="18.75" customHeight="1" thickBot="1"/>
    <row r="93100" ht="18.75" customHeight="1" thickBot="1"/>
    <row r="93102" ht="18.75" customHeight="1" thickBot="1"/>
    <row r="93104" ht="18.75" customHeight="1" thickBot="1"/>
    <row r="93106" ht="18.75" customHeight="1" thickBot="1"/>
    <row r="93108" ht="18.75" customHeight="1" thickBot="1"/>
    <row r="93110" ht="18.75" customHeight="1" thickBot="1"/>
    <row r="93112" ht="18.75" customHeight="1" thickBot="1"/>
    <row r="93114" ht="18.75" customHeight="1" thickBot="1"/>
    <row r="93116" ht="18.75" customHeight="1" thickBot="1"/>
    <row r="93118" ht="18.75" customHeight="1" thickBot="1"/>
    <row r="93120" ht="18.75" customHeight="1" thickBot="1"/>
    <row r="93122" ht="18.75" customHeight="1" thickBot="1"/>
    <row r="93124" ht="18.75" customHeight="1" thickBot="1"/>
    <row r="93126" ht="18.75" customHeight="1" thickBot="1"/>
    <row r="93128" ht="18.75" customHeight="1" thickBot="1"/>
    <row r="93130" ht="18.75" customHeight="1" thickBot="1"/>
    <row r="93132" ht="18.75" customHeight="1" thickBot="1"/>
    <row r="93134" ht="18.75" customHeight="1" thickBot="1"/>
    <row r="93136" ht="18.75" customHeight="1" thickBot="1"/>
    <row r="93138" ht="18.75" customHeight="1" thickBot="1"/>
    <row r="93140" ht="18.75" customHeight="1" thickBot="1"/>
    <row r="93142" ht="18.75" customHeight="1" thickBot="1"/>
    <row r="93144" ht="18.75" customHeight="1" thickBot="1"/>
    <row r="93146" ht="18.75" customHeight="1" thickBot="1"/>
    <row r="93148" ht="18.75" customHeight="1" thickBot="1"/>
    <row r="93150" ht="18.75" customHeight="1" thickBot="1"/>
    <row r="93152" ht="18.75" customHeight="1" thickBot="1"/>
    <row r="93154" ht="18.75" customHeight="1" thickBot="1"/>
    <row r="93156" ht="18.75" customHeight="1" thickBot="1"/>
    <row r="93158" ht="18.75" customHeight="1" thickBot="1"/>
    <row r="93160" ht="18.75" customHeight="1" thickBot="1"/>
    <row r="93162" ht="18.75" customHeight="1" thickBot="1"/>
    <row r="93164" ht="18.75" customHeight="1" thickBot="1"/>
    <row r="93166" ht="18.75" customHeight="1" thickBot="1"/>
    <row r="93168" ht="18.75" customHeight="1" thickBot="1"/>
    <row r="93170" ht="18.75" customHeight="1" thickBot="1"/>
    <row r="93172" ht="18.75" customHeight="1" thickBot="1"/>
    <row r="93174" ht="18.75" customHeight="1" thickBot="1"/>
    <row r="93176" ht="18.75" customHeight="1" thickBot="1"/>
    <row r="93178" ht="18.75" customHeight="1" thickBot="1"/>
    <row r="93180" ht="18.75" customHeight="1" thickBot="1"/>
    <row r="93182" ht="18.75" customHeight="1" thickBot="1"/>
    <row r="93184" ht="18.75" customHeight="1" thickBot="1"/>
    <row r="93186" ht="18.75" customHeight="1" thickBot="1"/>
    <row r="93188" ht="18.75" customHeight="1" thickBot="1"/>
    <row r="93190" ht="18.75" customHeight="1" thickBot="1"/>
    <row r="93192" ht="18.75" customHeight="1" thickBot="1"/>
    <row r="93194" ht="18.75" customHeight="1" thickBot="1"/>
    <row r="93196" ht="18.75" customHeight="1" thickBot="1"/>
    <row r="93198" ht="18.75" customHeight="1" thickBot="1"/>
    <row r="93200" ht="18.75" customHeight="1" thickBot="1"/>
    <row r="93202" ht="18.75" customHeight="1" thickBot="1"/>
    <row r="93204" ht="18.75" customHeight="1" thickBot="1"/>
    <row r="93206" ht="18.75" customHeight="1" thickBot="1"/>
    <row r="93208" ht="18.75" customHeight="1" thickBot="1"/>
    <row r="93210" ht="18.75" customHeight="1" thickBot="1"/>
    <row r="93212" ht="18.75" customHeight="1" thickBot="1"/>
    <row r="93214" ht="18.75" customHeight="1" thickBot="1"/>
    <row r="93216" ht="18.75" customHeight="1" thickBot="1"/>
    <row r="93218" ht="18.75" customHeight="1" thickBot="1"/>
    <row r="93220" ht="18.75" customHeight="1" thickBot="1"/>
    <row r="93222" ht="18.75" customHeight="1" thickBot="1"/>
    <row r="93224" ht="18.75" customHeight="1" thickBot="1"/>
    <row r="93226" ht="18.75" customHeight="1" thickBot="1"/>
    <row r="93228" ht="18.75" customHeight="1" thickBot="1"/>
    <row r="93230" ht="18.75" customHeight="1" thickBot="1"/>
    <row r="93232" ht="18.75" customHeight="1" thickBot="1"/>
    <row r="93234" ht="18.75" customHeight="1" thickBot="1"/>
    <row r="93236" ht="18.75" customHeight="1" thickBot="1"/>
    <row r="93238" ht="18.75" customHeight="1" thickBot="1"/>
    <row r="93240" ht="18.75" customHeight="1" thickBot="1"/>
    <row r="93242" ht="18.75" customHeight="1" thickBot="1"/>
    <row r="93244" ht="18.75" customHeight="1" thickBot="1"/>
    <row r="93246" ht="18.75" customHeight="1" thickBot="1"/>
    <row r="93248" ht="18.75" customHeight="1" thickBot="1"/>
    <row r="93250" ht="18.75" customHeight="1" thickBot="1"/>
    <row r="93252" ht="18.75" customHeight="1" thickBot="1"/>
    <row r="93254" ht="18.75" customHeight="1" thickBot="1"/>
    <row r="93256" ht="18.75" customHeight="1" thickBot="1"/>
    <row r="93258" ht="18.75" customHeight="1" thickBot="1"/>
    <row r="93260" ht="18.75" customHeight="1" thickBot="1"/>
    <row r="93262" ht="18.75" customHeight="1" thickBot="1"/>
    <row r="93264" ht="18.75" customHeight="1" thickBot="1"/>
    <row r="93266" ht="18.75" customHeight="1" thickBot="1"/>
    <row r="93268" ht="18.75" customHeight="1" thickBot="1"/>
    <row r="93270" ht="18.75" customHeight="1" thickBot="1"/>
    <row r="93272" ht="18.75" customHeight="1" thickBot="1"/>
    <row r="93274" ht="18.75" customHeight="1" thickBot="1"/>
    <row r="93276" ht="18.75" customHeight="1" thickBot="1"/>
    <row r="93278" ht="18.75" customHeight="1" thickBot="1"/>
    <row r="93280" ht="18.75" customHeight="1" thickBot="1"/>
    <row r="93282" ht="18.75" customHeight="1" thickBot="1"/>
    <row r="93284" ht="18.75" customHeight="1" thickBot="1"/>
    <row r="93286" ht="18.75" customHeight="1" thickBot="1"/>
    <row r="93288" ht="18.75" customHeight="1" thickBot="1"/>
    <row r="93290" ht="18.75" customHeight="1" thickBot="1"/>
    <row r="93292" ht="18.75" customHeight="1" thickBot="1"/>
    <row r="93294" ht="18.75" customHeight="1" thickBot="1"/>
    <row r="93296" ht="18.75" customHeight="1" thickBot="1"/>
    <row r="93298" ht="18.75" customHeight="1" thickBot="1"/>
    <row r="93300" ht="18.75" customHeight="1" thickBot="1"/>
    <row r="93302" ht="18.75" customHeight="1" thickBot="1"/>
    <row r="93304" ht="18.75" customHeight="1" thickBot="1"/>
    <row r="93306" ht="18.75" customHeight="1" thickBot="1"/>
    <row r="93308" ht="18.75" customHeight="1" thickBot="1"/>
    <row r="93310" ht="18.75" customHeight="1" thickBot="1"/>
    <row r="93312" ht="18.75" customHeight="1" thickBot="1"/>
    <row r="93314" ht="18.75" customHeight="1" thickBot="1"/>
    <row r="93316" ht="18.75" customHeight="1" thickBot="1"/>
    <row r="93318" ht="18.75" customHeight="1" thickBot="1"/>
    <row r="93320" ht="18.75" customHeight="1" thickBot="1"/>
    <row r="93322" ht="18.75" customHeight="1" thickBot="1"/>
    <row r="93324" ht="18.75" customHeight="1" thickBot="1"/>
    <row r="93326" ht="18.75" customHeight="1" thickBot="1"/>
    <row r="93328" ht="18.75" customHeight="1" thickBot="1"/>
    <row r="93330" ht="18.75" customHeight="1" thickBot="1"/>
    <row r="93332" ht="18.75" customHeight="1" thickBot="1"/>
    <row r="93334" ht="18.75" customHeight="1" thickBot="1"/>
    <row r="93336" ht="18.75" customHeight="1" thickBot="1"/>
    <row r="93338" ht="18.75" customHeight="1" thickBot="1"/>
    <row r="93340" ht="18.75" customHeight="1" thickBot="1"/>
    <row r="93342" ht="18.75" customHeight="1" thickBot="1"/>
    <row r="93344" ht="18.75" customHeight="1" thickBot="1"/>
    <row r="93346" ht="18.75" customHeight="1" thickBot="1"/>
    <row r="93348" ht="18.75" customHeight="1" thickBot="1"/>
    <row r="93350" ht="18.75" customHeight="1" thickBot="1"/>
    <row r="93352" ht="18.75" customHeight="1" thickBot="1"/>
    <row r="93354" ht="18.75" customHeight="1" thickBot="1"/>
    <row r="93356" ht="18.75" customHeight="1" thickBot="1"/>
    <row r="93358" ht="18.75" customHeight="1" thickBot="1"/>
    <row r="93360" ht="18.75" customHeight="1" thickBot="1"/>
    <row r="93362" ht="18.75" customHeight="1" thickBot="1"/>
    <row r="93364" ht="18.75" customHeight="1" thickBot="1"/>
    <row r="93366" ht="18.75" customHeight="1" thickBot="1"/>
    <row r="93368" ht="18.75" customHeight="1" thickBot="1"/>
    <row r="93370" ht="18.75" customHeight="1" thickBot="1"/>
    <row r="93372" ht="18.75" customHeight="1" thickBot="1"/>
    <row r="93374" ht="18.75" customHeight="1" thickBot="1"/>
    <row r="93376" ht="18.75" customHeight="1" thickBot="1"/>
    <row r="93378" ht="18.75" customHeight="1" thickBot="1"/>
    <row r="93380" ht="18.75" customHeight="1" thickBot="1"/>
    <row r="93382" ht="18.75" customHeight="1" thickBot="1"/>
    <row r="93384" ht="18.75" customHeight="1" thickBot="1"/>
    <row r="93386" ht="18.75" customHeight="1" thickBot="1"/>
    <row r="93388" ht="18.75" customHeight="1" thickBot="1"/>
    <row r="93390" ht="18.75" customHeight="1" thickBot="1"/>
    <row r="93392" ht="18.75" customHeight="1" thickBot="1"/>
    <row r="93394" ht="18.75" customHeight="1" thickBot="1"/>
    <row r="93396" ht="18.75" customHeight="1" thickBot="1"/>
    <row r="93398" ht="18.75" customHeight="1" thickBot="1"/>
    <row r="93400" ht="18.75" customHeight="1" thickBot="1"/>
    <row r="93402" ht="18.75" customHeight="1" thickBot="1"/>
    <row r="93404" ht="18.75" customHeight="1" thickBot="1"/>
    <row r="93406" ht="18.75" customHeight="1" thickBot="1"/>
    <row r="93408" ht="18.75" customHeight="1" thickBot="1"/>
    <row r="93410" ht="18.75" customHeight="1" thickBot="1"/>
    <row r="93412" ht="18.75" customHeight="1" thickBot="1"/>
    <row r="93414" ht="18.75" customHeight="1" thickBot="1"/>
    <row r="93416" ht="18.75" customHeight="1" thickBot="1"/>
    <row r="93418" ht="18.75" customHeight="1" thickBot="1"/>
    <row r="93420" ht="18.75" customHeight="1" thickBot="1"/>
    <row r="93422" ht="18.75" customHeight="1" thickBot="1"/>
    <row r="93424" ht="18.75" customHeight="1" thickBot="1"/>
    <row r="93426" ht="18.75" customHeight="1" thickBot="1"/>
    <row r="93428" ht="18.75" customHeight="1" thickBot="1"/>
    <row r="93430" ht="18.75" customHeight="1" thickBot="1"/>
    <row r="93432" ht="18.75" customHeight="1" thickBot="1"/>
    <row r="93434" ht="18.75" customHeight="1" thickBot="1"/>
    <row r="93436" ht="18.75" customHeight="1" thickBot="1"/>
    <row r="93438" ht="18.75" customHeight="1" thickBot="1"/>
    <row r="93440" ht="18.75" customHeight="1" thickBot="1"/>
    <row r="93442" ht="18.75" customHeight="1" thickBot="1"/>
    <row r="93444" ht="18.75" customHeight="1" thickBot="1"/>
    <row r="93446" ht="18.75" customHeight="1" thickBot="1"/>
    <row r="93448" ht="18.75" customHeight="1" thickBot="1"/>
    <row r="93450" ht="18.75" customHeight="1" thickBot="1"/>
    <row r="93452" ht="18.75" customHeight="1" thickBot="1"/>
    <row r="93454" ht="18.75" customHeight="1" thickBot="1"/>
    <row r="93456" ht="18.75" customHeight="1" thickBot="1"/>
    <row r="93458" ht="18.75" customHeight="1" thickBot="1"/>
    <row r="93460" ht="18.75" customHeight="1" thickBot="1"/>
    <row r="93462" ht="18.75" customHeight="1" thickBot="1"/>
    <row r="93464" ht="18.75" customHeight="1" thickBot="1"/>
    <row r="93466" ht="18.75" customHeight="1" thickBot="1"/>
    <row r="93468" ht="18.75" customHeight="1" thickBot="1"/>
    <row r="93470" ht="18.75" customHeight="1" thickBot="1"/>
    <row r="93472" ht="18.75" customHeight="1" thickBot="1"/>
    <row r="93474" ht="18.75" customHeight="1" thickBot="1"/>
    <row r="93476" ht="18.75" customHeight="1" thickBot="1"/>
    <row r="93478" ht="18.75" customHeight="1" thickBot="1"/>
    <row r="93480" ht="18.75" customHeight="1" thickBot="1"/>
    <row r="93482" ht="18.75" customHeight="1" thickBot="1"/>
    <row r="93484" ht="18.75" customHeight="1" thickBot="1"/>
    <row r="93486" ht="18.75" customHeight="1" thickBot="1"/>
    <row r="93488" ht="18.75" customHeight="1" thickBot="1"/>
    <row r="93490" ht="18.75" customHeight="1" thickBot="1"/>
    <row r="93492" ht="18.75" customHeight="1" thickBot="1"/>
    <row r="93494" ht="18.75" customHeight="1" thickBot="1"/>
    <row r="93496" ht="18.75" customHeight="1" thickBot="1"/>
    <row r="93498" ht="18.75" customHeight="1" thickBot="1"/>
    <row r="93500" ht="18.75" customHeight="1" thickBot="1"/>
    <row r="93502" ht="18.75" customHeight="1" thickBot="1"/>
    <row r="93504" ht="18.75" customHeight="1" thickBot="1"/>
    <row r="93506" ht="18.75" customHeight="1" thickBot="1"/>
    <row r="93508" ht="18.75" customHeight="1" thickBot="1"/>
    <row r="93510" ht="18.75" customHeight="1" thickBot="1"/>
    <row r="93512" ht="18.75" customHeight="1" thickBot="1"/>
    <row r="93514" ht="18.75" customHeight="1" thickBot="1"/>
    <row r="93516" ht="18.75" customHeight="1" thickBot="1"/>
    <row r="93518" ht="18.75" customHeight="1" thickBot="1"/>
    <row r="93520" ht="18.75" customHeight="1" thickBot="1"/>
    <row r="93522" ht="18.75" customHeight="1" thickBot="1"/>
    <row r="93524" ht="18.75" customHeight="1" thickBot="1"/>
    <row r="93526" ht="18.75" customHeight="1" thickBot="1"/>
    <row r="93528" ht="18.75" customHeight="1" thickBot="1"/>
    <row r="93530" ht="18.75" customHeight="1" thickBot="1"/>
    <row r="93532" ht="18.75" customHeight="1" thickBot="1"/>
    <row r="93534" ht="18.75" customHeight="1" thickBot="1"/>
    <row r="93536" ht="18.75" customHeight="1" thickBot="1"/>
    <row r="93538" ht="18.75" customHeight="1" thickBot="1"/>
    <row r="93540" ht="18.75" customHeight="1" thickBot="1"/>
    <row r="93542" ht="18.75" customHeight="1" thickBot="1"/>
    <row r="93544" ht="18.75" customHeight="1" thickBot="1"/>
    <row r="93546" ht="18.75" customHeight="1" thickBot="1"/>
    <row r="93548" ht="18.75" customHeight="1" thickBot="1"/>
    <row r="93550" ht="18.75" customHeight="1" thickBot="1"/>
    <row r="93552" ht="18.75" customHeight="1" thickBot="1"/>
    <row r="93554" ht="18.75" customHeight="1" thickBot="1"/>
    <row r="93556" ht="18.75" customHeight="1" thickBot="1"/>
    <row r="93558" ht="18.75" customHeight="1" thickBot="1"/>
    <row r="93560" ht="18.75" customHeight="1" thickBot="1"/>
    <row r="93562" ht="18.75" customHeight="1" thickBot="1"/>
    <row r="93564" ht="18.75" customHeight="1" thickBot="1"/>
    <row r="93566" ht="18.75" customHeight="1" thickBot="1"/>
    <row r="93568" ht="18.75" customHeight="1" thickBot="1"/>
    <row r="93570" ht="18.75" customHeight="1" thickBot="1"/>
    <row r="93572" ht="18.75" customHeight="1" thickBot="1"/>
    <row r="93574" ht="18.75" customHeight="1" thickBot="1"/>
    <row r="93576" ht="18.75" customHeight="1" thickBot="1"/>
    <row r="93578" ht="18.75" customHeight="1" thickBot="1"/>
    <row r="93580" ht="18.75" customHeight="1" thickBot="1"/>
    <row r="93582" ht="18.75" customHeight="1" thickBot="1"/>
    <row r="93584" ht="18.75" customHeight="1" thickBot="1"/>
    <row r="93586" ht="18.75" customHeight="1" thickBot="1"/>
    <row r="93588" ht="18.75" customHeight="1" thickBot="1"/>
    <row r="93590" ht="18.75" customHeight="1" thickBot="1"/>
    <row r="93592" ht="18.75" customHeight="1" thickBot="1"/>
    <row r="93594" ht="18.75" customHeight="1" thickBot="1"/>
    <row r="93596" ht="18.75" customHeight="1" thickBot="1"/>
    <row r="93598" ht="18.75" customHeight="1" thickBot="1"/>
    <row r="93600" ht="18.75" customHeight="1" thickBot="1"/>
    <row r="93602" ht="18.75" customHeight="1" thickBot="1"/>
    <row r="93604" ht="18.75" customHeight="1" thickBot="1"/>
    <row r="93606" ht="18.75" customHeight="1" thickBot="1"/>
    <row r="93608" ht="18.75" customHeight="1" thickBot="1"/>
    <row r="93610" ht="18.75" customHeight="1" thickBot="1"/>
    <row r="93612" ht="18.75" customHeight="1" thickBot="1"/>
    <row r="93614" ht="18.75" customHeight="1" thickBot="1"/>
    <row r="93616" ht="18.75" customHeight="1" thickBot="1"/>
    <row r="93618" ht="18.75" customHeight="1" thickBot="1"/>
    <row r="93620" ht="18.75" customHeight="1" thickBot="1"/>
    <row r="93622" ht="18.75" customHeight="1" thickBot="1"/>
    <row r="93624" ht="18.75" customHeight="1" thickBot="1"/>
    <row r="93626" ht="18.75" customHeight="1" thickBot="1"/>
    <row r="93628" ht="18.75" customHeight="1" thickBot="1"/>
    <row r="93630" ht="18.75" customHeight="1" thickBot="1"/>
    <row r="93632" ht="18.75" customHeight="1" thickBot="1"/>
    <row r="93634" ht="18.75" customHeight="1" thickBot="1"/>
    <row r="93636" ht="18.75" customHeight="1" thickBot="1"/>
    <row r="93638" ht="18.75" customHeight="1" thickBot="1"/>
    <row r="93640" ht="18.75" customHeight="1" thickBot="1"/>
    <row r="93642" ht="18.75" customHeight="1" thickBot="1"/>
    <row r="93644" ht="18.75" customHeight="1" thickBot="1"/>
    <row r="93646" ht="18.75" customHeight="1" thickBot="1"/>
    <row r="93648" ht="18.75" customHeight="1" thickBot="1"/>
    <row r="93650" ht="18.75" customHeight="1" thickBot="1"/>
    <row r="93652" ht="18.75" customHeight="1" thickBot="1"/>
    <row r="93654" ht="18.75" customHeight="1" thickBot="1"/>
    <row r="93656" ht="18.75" customHeight="1" thickBot="1"/>
    <row r="93658" ht="18.75" customHeight="1" thickBot="1"/>
    <row r="93660" ht="18.75" customHeight="1" thickBot="1"/>
    <row r="93662" ht="18.75" customHeight="1" thickBot="1"/>
    <row r="93664" ht="18.75" customHeight="1" thickBot="1"/>
    <row r="93666" ht="18.75" customHeight="1" thickBot="1"/>
    <row r="93668" ht="18.75" customHeight="1" thickBot="1"/>
    <row r="93670" ht="18.75" customHeight="1" thickBot="1"/>
    <row r="93672" ht="18.75" customHeight="1" thickBot="1"/>
    <row r="93674" ht="18.75" customHeight="1" thickBot="1"/>
    <row r="93676" ht="18.75" customHeight="1" thickBot="1"/>
    <row r="93678" ht="18.75" customHeight="1" thickBot="1"/>
    <row r="93680" ht="18.75" customHeight="1" thickBot="1"/>
    <row r="93682" ht="18.75" customHeight="1" thickBot="1"/>
    <row r="93684" ht="18.75" customHeight="1" thickBot="1"/>
    <row r="93686" ht="18.75" customHeight="1" thickBot="1"/>
    <row r="93688" ht="18.75" customHeight="1" thickBot="1"/>
    <row r="93690" ht="18.75" customHeight="1" thickBot="1"/>
    <row r="93692" ht="18.75" customHeight="1" thickBot="1"/>
    <row r="93694" ht="18.75" customHeight="1" thickBot="1"/>
    <row r="93696" ht="18.75" customHeight="1" thickBot="1"/>
    <row r="93698" ht="18.75" customHeight="1" thickBot="1"/>
    <row r="93700" ht="18.75" customHeight="1" thickBot="1"/>
    <row r="93702" ht="18.75" customHeight="1" thickBot="1"/>
    <row r="93704" ht="18.75" customHeight="1" thickBot="1"/>
    <row r="93706" ht="18.75" customHeight="1" thickBot="1"/>
    <row r="93708" ht="18.75" customHeight="1" thickBot="1"/>
    <row r="93710" ht="18.75" customHeight="1" thickBot="1"/>
    <row r="93712" ht="18.75" customHeight="1" thickBot="1"/>
    <row r="93714" ht="18.75" customHeight="1" thickBot="1"/>
    <row r="93716" ht="18.75" customHeight="1" thickBot="1"/>
    <row r="93718" ht="18.75" customHeight="1" thickBot="1"/>
    <row r="93720" ht="18.75" customHeight="1" thickBot="1"/>
    <row r="93722" ht="18.75" customHeight="1" thickBot="1"/>
    <row r="93724" ht="18.75" customHeight="1" thickBot="1"/>
    <row r="93726" ht="18.75" customHeight="1" thickBot="1"/>
    <row r="93728" ht="18.75" customHeight="1" thickBot="1"/>
    <row r="93730" ht="18.75" customHeight="1" thickBot="1"/>
    <row r="93732" ht="18.75" customHeight="1" thickBot="1"/>
    <row r="93734" ht="18.75" customHeight="1" thickBot="1"/>
    <row r="93736" ht="18.75" customHeight="1" thickBot="1"/>
    <row r="93738" ht="18.75" customHeight="1" thickBot="1"/>
    <row r="93740" ht="18.75" customHeight="1" thickBot="1"/>
    <row r="93742" ht="18.75" customHeight="1" thickBot="1"/>
    <row r="93744" ht="18.75" customHeight="1" thickBot="1"/>
    <row r="93746" ht="18.75" customHeight="1" thickBot="1"/>
    <row r="93748" ht="18.75" customHeight="1" thickBot="1"/>
    <row r="93750" ht="18.75" customHeight="1" thickBot="1"/>
    <row r="93752" ht="18.75" customHeight="1" thickBot="1"/>
    <row r="93754" ht="18.75" customHeight="1" thickBot="1"/>
    <row r="93756" ht="18.75" customHeight="1" thickBot="1"/>
    <row r="93758" ht="18.75" customHeight="1" thickBot="1"/>
    <row r="93760" ht="18.75" customHeight="1" thickBot="1"/>
    <row r="93762" ht="18.75" customHeight="1" thickBot="1"/>
    <row r="93764" ht="18.75" customHeight="1" thickBot="1"/>
    <row r="93766" ht="18.75" customHeight="1" thickBot="1"/>
    <row r="93768" ht="18.75" customHeight="1" thickBot="1"/>
    <row r="93770" ht="18.75" customHeight="1" thickBot="1"/>
    <row r="93772" ht="18.75" customHeight="1" thickBot="1"/>
    <row r="93774" ht="18.75" customHeight="1" thickBot="1"/>
    <row r="93776" ht="18.75" customHeight="1" thickBot="1"/>
    <row r="93778" ht="18.75" customHeight="1" thickBot="1"/>
    <row r="93780" ht="18.75" customHeight="1" thickBot="1"/>
    <row r="93782" ht="18.75" customHeight="1" thickBot="1"/>
    <row r="93784" ht="18.75" customHeight="1" thickBot="1"/>
    <row r="93786" ht="18.75" customHeight="1" thickBot="1"/>
    <row r="93788" ht="18.75" customHeight="1" thickBot="1"/>
    <row r="93790" ht="18.75" customHeight="1" thickBot="1"/>
    <row r="93792" ht="18.75" customHeight="1" thickBot="1"/>
    <row r="93794" ht="18.75" customHeight="1" thickBot="1"/>
    <row r="93796" ht="18.75" customHeight="1" thickBot="1"/>
    <row r="93798" ht="18.75" customHeight="1" thickBot="1"/>
    <row r="93800" ht="18.75" customHeight="1" thickBot="1"/>
    <row r="93802" ht="18.75" customHeight="1" thickBot="1"/>
    <row r="93804" ht="18.75" customHeight="1" thickBot="1"/>
    <row r="93806" ht="18.75" customHeight="1" thickBot="1"/>
    <row r="93808" ht="18.75" customHeight="1" thickBot="1"/>
    <row r="93810" ht="18.75" customHeight="1" thickBot="1"/>
    <row r="93812" ht="18.75" customHeight="1" thickBot="1"/>
    <row r="93814" ht="18.75" customHeight="1" thickBot="1"/>
    <row r="93816" ht="18.75" customHeight="1" thickBot="1"/>
    <row r="93818" ht="18.75" customHeight="1" thickBot="1"/>
    <row r="93820" ht="18.75" customHeight="1" thickBot="1"/>
    <row r="93822" ht="18.75" customHeight="1" thickBot="1"/>
    <row r="93824" ht="18.75" customHeight="1" thickBot="1"/>
    <row r="93826" ht="18.75" customHeight="1" thickBot="1"/>
    <row r="93828" ht="18.75" customHeight="1" thickBot="1"/>
    <row r="93830" ht="18.75" customHeight="1" thickBot="1"/>
    <row r="93832" ht="18.75" customHeight="1" thickBot="1"/>
    <row r="93834" ht="18.75" customHeight="1" thickBot="1"/>
    <row r="93836" ht="18.75" customHeight="1" thickBot="1"/>
    <row r="93838" ht="18.75" customHeight="1" thickBot="1"/>
    <row r="93840" ht="18.75" customHeight="1" thickBot="1"/>
    <row r="93842" ht="18.75" customHeight="1" thickBot="1"/>
    <row r="93844" ht="18.75" customHeight="1" thickBot="1"/>
    <row r="93846" ht="18.75" customHeight="1" thickBot="1"/>
    <row r="93848" ht="18.75" customHeight="1" thickBot="1"/>
    <row r="93850" ht="18.75" customHeight="1" thickBot="1"/>
    <row r="93852" ht="18.75" customHeight="1" thickBot="1"/>
    <row r="93854" ht="18.75" customHeight="1" thickBot="1"/>
    <row r="93856" ht="18.75" customHeight="1" thickBot="1"/>
    <row r="93858" ht="18.75" customHeight="1" thickBot="1"/>
    <row r="93860" ht="18.75" customHeight="1" thickBot="1"/>
    <row r="93862" ht="18.75" customHeight="1" thickBot="1"/>
    <row r="93864" ht="18.75" customHeight="1" thickBot="1"/>
    <row r="93866" ht="18.75" customHeight="1" thickBot="1"/>
    <row r="93868" ht="18.75" customHeight="1" thickBot="1"/>
    <row r="93870" ht="18.75" customHeight="1" thickBot="1"/>
    <row r="93872" ht="18.75" customHeight="1" thickBot="1"/>
    <row r="93874" ht="18.75" customHeight="1" thickBot="1"/>
    <row r="93876" ht="18.75" customHeight="1" thickBot="1"/>
    <row r="93878" ht="18.75" customHeight="1" thickBot="1"/>
    <row r="93880" ht="18.75" customHeight="1" thickBot="1"/>
    <row r="93882" ht="18.75" customHeight="1" thickBot="1"/>
    <row r="93884" ht="18.75" customHeight="1" thickBot="1"/>
    <row r="93886" ht="18.75" customHeight="1" thickBot="1"/>
    <row r="93888" ht="18.75" customHeight="1" thickBot="1"/>
    <row r="93890" ht="18.75" customHeight="1" thickBot="1"/>
    <row r="93892" ht="18.75" customHeight="1" thickBot="1"/>
    <row r="93894" ht="18.75" customHeight="1" thickBot="1"/>
    <row r="93896" ht="18.75" customHeight="1" thickBot="1"/>
    <row r="93898" ht="18.75" customHeight="1" thickBot="1"/>
    <row r="93900" ht="18.75" customHeight="1" thickBot="1"/>
    <row r="93902" ht="18.75" customHeight="1" thickBot="1"/>
    <row r="93904" ht="18.75" customHeight="1" thickBot="1"/>
    <row r="93906" ht="18.75" customHeight="1" thickBot="1"/>
    <row r="93908" ht="18.75" customHeight="1" thickBot="1"/>
    <row r="93910" ht="18.75" customHeight="1" thickBot="1"/>
    <row r="93912" ht="18.75" customHeight="1" thickBot="1"/>
    <row r="93914" ht="18.75" customHeight="1" thickBot="1"/>
    <row r="93916" ht="18.75" customHeight="1" thickBot="1"/>
    <row r="93918" ht="18.75" customHeight="1" thickBot="1"/>
    <row r="93920" ht="18.75" customHeight="1" thickBot="1"/>
    <row r="93922" ht="18.75" customHeight="1" thickBot="1"/>
    <row r="93924" ht="18.75" customHeight="1" thickBot="1"/>
    <row r="93926" ht="18.75" customHeight="1" thickBot="1"/>
    <row r="93928" ht="18.75" customHeight="1" thickBot="1"/>
    <row r="93930" ht="18.75" customHeight="1" thickBot="1"/>
    <row r="93932" ht="18.75" customHeight="1" thickBot="1"/>
    <row r="93934" ht="18.75" customHeight="1" thickBot="1"/>
    <row r="93936" ht="18.75" customHeight="1" thickBot="1"/>
    <row r="93938" ht="18.75" customHeight="1" thickBot="1"/>
    <row r="93940" ht="18.75" customHeight="1" thickBot="1"/>
    <row r="93942" ht="18.75" customHeight="1" thickBot="1"/>
    <row r="93944" ht="18.75" customHeight="1" thickBot="1"/>
    <row r="93946" ht="18.75" customHeight="1" thickBot="1"/>
    <row r="93948" ht="18.75" customHeight="1" thickBot="1"/>
    <row r="93950" ht="18.75" customHeight="1" thickBot="1"/>
    <row r="93952" ht="18.75" customHeight="1" thickBot="1"/>
    <row r="93954" ht="18.75" customHeight="1" thickBot="1"/>
    <row r="93956" ht="18.75" customHeight="1" thickBot="1"/>
    <row r="93958" ht="18.75" customHeight="1" thickBot="1"/>
    <row r="93960" ht="18.75" customHeight="1" thickBot="1"/>
    <row r="93962" ht="18.75" customHeight="1" thickBot="1"/>
    <row r="93964" ht="18.75" customHeight="1" thickBot="1"/>
    <row r="93966" ht="18.75" customHeight="1" thickBot="1"/>
    <row r="93968" ht="18.75" customHeight="1" thickBot="1"/>
    <row r="93970" ht="18.75" customHeight="1" thickBot="1"/>
    <row r="93972" ht="18.75" customHeight="1" thickBot="1"/>
    <row r="93974" ht="18.75" customHeight="1" thickBot="1"/>
    <row r="93976" ht="18.75" customHeight="1" thickBot="1"/>
    <row r="93978" ht="18.75" customHeight="1" thickBot="1"/>
    <row r="93980" ht="18.75" customHeight="1" thickBot="1"/>
    <row r="93982" ht="18.75" customHeight="1" thickBot="1"/>
    <row r="93984" ht="18.75" customHeight="1" thickBot="1"/>
    <row r="93986" ht="18.75" customHeight="1" thickBot="1"/>
    <row r="93988" ht="18.75" customHeight="1" thickBot="1"/>
    <row r="93990" ht="18.75" customHeight="1" thickBot="1"/>
    <row r="93992" ht="18.75" customHeight="1" thickBot="1"/>
    <row r="93994" ht="18.75" customHeight="1" thickBot="1"/>
    <row r="93996" ht="18.75" customHeight="1" thickBot="1"/>
    <row r="93998" ht="18.75" customHeight="1" thickBot="1"/>
    <row r="94000" ht="18.75" customHeight="1" thickBot="1"/>
    <row r="94002" ht="18.75" customHeight="1" thickBot="1"/>
    <row r="94004" ht="18.75" customHeight="1" thickBot="1"/>
    <row r="94006" ht="18.75" customHeight="1" thickBot="1"/>
    <row r="94008" ht="18.75" customHeight="1" thickBot="1"/>
    <row r="94010" ht="18.75" customHeight="1" thickBot="1"/>
    <row r="94012" ht="18.75" customHeight="1" thickBot="1"/>
    <row r="94014" ht="18.75" customHeight="1" thickBot="1"/>
    <row r="94016" ht="18.75" customHeight="1" thickBot="1"/>
    <row r="94018" ht="18.75" customHeight="1" thickBot="1"/>
    <row r="94020" ht="18.75" customHeight="1" thickBot="1"/>
    <row r="94022" ht="18.75" customHeight="1" thickBot="1"/>
    <row r="94024" ht="18.75" customHeight="1" thickBot="1"/>
    <row r="94026" ht="18.75" customHeight="1" thickBot="1"/>
    <row r="94028" ht="18.75" customHeight="1" thickBot="1"/>
    <row r="94030" ht="18.75" customHeight="1" thickBot="1"/>
    <row r="94032" ht="18.75" customHeight="1" thickBot="1"/>
    <row r="94034" ht="18.75" customHeight="1" thickBot="1"/>
    <row r="94036" ht="18.75" customHeight="1" thickBot="1"/>
    <row r="94038" ht="18.75" customHeight="1" thickBot="1"/>
    <row r="94040" ht="18.75" customHeight="1" thickBot="1"/>
    <row r="94042" ht="18.75" customHeight="1" thickBot="1"/>
    <row r="94044" ht="18.75" customHeight="1" thickBot="1"/>
    <row r="94046" ht="18.75" customHeight="1" thickBot="1"/>
    <row r="94048" ht="18.75" customHeight="1" thickBot="1"/>
    <row r="94050" ht="18.75" customHeight="1" thickBot="1"/>
    <row r="94052" ht="18.75" customHeight="1" thickBot="1"/>
    <row r="94054" ht="18.75" customHeight="1" thickBot="1"/>
    <row r="94056" ht="18.75" customHeight="1" thickBot="1"/>
    <row r="94058" ht="18.75" customHeight="1" thickBot="1"/>
    <row r="94060" ht="18.75" customHeight="1" thickBot="1"/>
    <row r="94062" ht="18.75" customHeight="1" thickBot="1"/>
    <row r="94064" ht="18.75" customHeight="1" thickBot="1"/>
    <row r="94066" ht="18.75" customHeight="1" thickBot="1"/>
    <row r="94068" ht="18.75" customHeight="1" thickBot="1"/>
    <row r="94070" ht="18.75" customHeight="1" thickBot="1"/>
    <row r="94072" ht="18.75" customHeight="1" thickBot="1"/>
    <row r="94074" ht="18.75" customHeight="1" thickBot="1"/>
    <row r="94076" ht="18.75" customHeight="1" thickBot="1"/>
    <row r="94078" ht="18.75" customHeight="1" thickBot="1"/>
    <row r="94080" ht="18.75" customHeight="1" thickBot="1"/>
    <row r="94082" ht="18.75" customHeight="1" thickBot="1"/>
    <row r="94084" ht="18.75" customHeight="1" thickBot="1"/>
    <row r="94086" ht="18.75" customHeight="1" thickBot="1"/>
    <row r="94088" ht="18.75" customHeight="1" thickBot="1"/>
    <row r="94090" ht="18.75" customHeight="1" thickBot="1"/>
    <row r="94092" ht="18.75" customHeight="1" thickBot="1"/>
    <row r="94094" ht="18.75" customHeight="1" thickBot="1"/>
    <row r="94096" ht="18.75" customHeight="1" thickBot="1"/>
    <row r="94098" ht="18.75" customHeight="1" thickBot="1"/>
    <row r="94100" ht="18.75" customHeight="1" thickBot="1"/>
    <row r="94102" ht="18.75" customHeight="1" thickBot="1"/>
    <row r="94104" ht="18.75" customHeight="1" thickBot="1"/>
    <row r="94106" ht="18.75" customHeight="1" thickBot="1"/>
    <row r="94108" ht="18.75" customHeight="1" thickBot="1"/>
    <row r="94110" ht="18.75" customHeight="1" thickBot="1"/>
    <row r="94112" ht="18.75" customHeight="1" thickBot="1"/>
    <row r="94114" ht="18.75" customHeight="1" thickBot="1"/>
    <row r="94116" ht="18.75" customHeight="1" thickBot="1"/>
    <row r="94118" ht="18.75" customHeight="1" thickBot="1"/>
    <row r="94120" ht="18.75" customHeight="1" thickBot="1"/>
    <row r="94122" ht="18.75" customHeight="1" thickBot="1"/>
    <row r="94124" ht="18.75" customHeight="1" thickBot="1"/>
    <row r="94126" ht="18.75" customHeight="1" thickBot="1"/>
    <row r="94128" ht="18.75" customHeight="1" thickBot="1"/>
    <row r="94130" ht="18.75" customHeight="1" thickBot="1"/>
    <row r="94132" ht="18.75" customHeight="1" thickBot="1"/>
    <row r="94134" ht="18.75" customHeight="1" thickBot="1"/>
    <row r="94136" ht="18.75" customHeight="1" thickBot="1"/>
    <row r="94138" ht="18.75" customHeight="1" thickBot="1"/>
    <row r="94140" ht="18.75" customHeight="1" thickBot="1"/>
    <row r="94142" ht="18.75" customHeight="1" thickBot="1"/>
    <row r="94144" ht="18.75" customHeight="1" thickBot="1"/>
    <row r="94146" ht="18.75" customHeight="1" thickBot="1"/>
    <row r="94148" ht="18.75" customHeight="1" thickBot="1"/>
    <row r="94150" ht="18.75" customHeight="1" thickBot="1"/>
    <row r="94152" ht="18.75" customHeight="1" thickBot="1"/>
    <row r="94154" ht="18.75" customHeight="1" thickBot="1"/>
    <row r="94156" ht="18.75" customHeight="1" thickBot="1"/>
    <row r="94158" ht="18.75" customHeight="1" thickBot="1"/>
    <row r="94160" ht="18.75" customHeight="1" thickBot="1"/>
    <row r="94162" ht="18.75" customHeight="1" thickBot="1"/>
    <row r="94164" ht="18.75" customHeight="1" thickBot="1"/>
    <row r="94166" ht="18.75" customHeight="1" thickBot="1"/>
    <row r="94168" ht="18.75" customHeight="1" thickBot="1"/>
    <row r="94170" ht="18.75" customHeight="1" thickBot="1"/>
    <row r="94172" ht="18.75" customHeight="1" thickBot="1"/>
    <row r="94174" ht="18.75" customHeight="1" thickBot="1"/>
    <row r="94176" ht="18.75" customHeight="1" thickBot="1"/>
    <row r="94178" ht="18.75" customHeight="1" thickBot="1"/>
    <row r="94180" ht="18.75" customHeight="1" thickBot="1"/>
    <row r="94182" ht="18.75" customHeight="1" thickBot="1"/>
    <row r="94184" ht="18.75" customHeight="1" thickBot="1"/>
    <row r="94186" ht="18.75" customHeight="1" thickBot="1"/>
    <row r="94188" ht="18.75" customHeight="1" thickBot="1"/>
    <row r="94190" ht="18.75" customHeight="1" thickBot="1"/>
    <row r="94192" ht="18.75" customHeight="1" thickBot="1"/>
    <row r="94194" ht="18.75" customHeight="1" thickBot="1"/>
    <row r="94196" ht="18.75" customHeight="1" thickBot="1"/>
    <row r="94198" ht="18.75" customHeight="1" thickBot="1"/>
    <row r="94200" ht="18.75" customHeight="1" thickBot="1"/>
    <row r="94202" ht="18.75" customHeight="1" thickBot="1"/>
    <row r="94204" ht="18.75" customHeight="1" thickBot="1"/>
    <row r="94206" ht="18.75" customHeight="1" thickBot="1"/>
    <row r="94208" ht="18.75" customHeight="1" thickBot="1"/>
    <row r="94210" ht="18.75" customHeight="1" thickBot="1"/>
    <row r="94212" ht="18.75" customHeight="1" thickBot="1"/>
    <row r="94214" ht="18.75" customHeight="1" thickBot="1"/>
    <row r="94216" ht="18.75" customHeight="1" thickBot="1"/>
    <row r="94218" ht="18.75" customHeight="1" thickBot="1"/>
    <row r="94220" ht="18.75" customHeight="1" thickBot="1"/>
    <row r="94222" ht="18.75" customHeight="1" thickBot="1"/>
    <row r="94224" ht="18.75" customHeight="1" thickBot="1"/>
    <row r="94226" ht="18.75" customHeight="1" thickBot="1"/>
    <row r="94228" ht="18.75" customHeight="1" thickBot="1"/>
    <row r="94230" ht="18.75" customHeight="1" thickBot="1"/>
    <row r="94232" ht="18.75" customHeight="1" thickBot="1"/>
    <row r="94234" ht="18.75" customHeight="1" thickBot="1"/>
    <row r="94236" ht="18.75" customHeight="1" thickBot="1"/>
    <row r="94238" ht="18.75" customHeight="1" thickBot="1"/>
    <row r="94240" ht="18.75" customHeight="1" thickBot="1"/>
    <row r="94242" ht="18.75" customHeight="1" thickBot="1"/>
    <row r="94244" ht="18.75" customHeight="1" thickBot="1"/>
    <row r="94246" ht="18.75" customHeight="1" thickBot="1"/>
    <row r="94248" ht="18.75" customHeight="1" thickBot="1"/>
    <row r="94250" ht="18.75" customHeight="1" thickBot="1"/>
    <row r="94252" ht="18.75" customHeight="1" thickBot="1"/>
    <row r="94254" ht="18.75" customHeight="1" thickBot="1"/>
    <row r="94256" ht="18.75" customHeight="1" thickBot="1"/>
    <row r="94258" ht="18.75" customHeight="1" thickBot="1"/>
    <row r="94260" ht="18.75" customHeight="1" thickBot="1"/>
    <row r="94262" ht="18.75" customHeight="1" thickBot="1"/>
    <row r="94264" ht="18.75" customHeight="1" thickBot="1"/>
    <row r="94266" ht="18.75" customHeight="1" thickBot="1"/>
    <row r="94268" ht="18.75" customHeight="1" thickBot="1"/>
    <row r="94270" ht="18.75" customHeight="1" thickBot="1"/>
    <row r="94272" ht="18.75" customHeight="1" thickBot="1"/>
    <row r="94274" ht="18.75" customHeight="1" thickBot="1"/>
    <row r="94276" ht="18.75" customHeight="1" thickBot="1"/>
    <row r="94278" ht="18.75" customHeight="1" thickBot="1"/>
    <row r="94280" ht="18.75" customHeight="1" thickBot="1"/>
    <row r="94282" ht="18.75" customHeight="1" thickBot="1"/>
    <row r="94284" ht="18.75" customHeight="1" thickBot="1"/>
    <row r="94286" ht="18.75" customHeight="1" thickBot="1"/>
    <row r="94288" ht="18.75" customHeight="1" thickBot="1"/>
    <row r="94290" ht="18.75" customHeight="1" thickBot="1"/>
    <row r="94292" ht="18.75" customHeight="1" thickBot="1"/>
    <row r="94294" ht="18.75" customHeight="1" thickBot="1"/>
    <row r="94296" ht="18.75" customHeight="1" thickBot="1"/>
    <row r="94298" ht="18.75" customHeight="1" thickBot="1"/>
    <row r="94300" ht="18.75" customHeight="1" thickBot="1"/>
    <row r="94302" ht="18.75" customHeight="1" thickBot="1"/>
    <row r="94304" ht="18.75" customHeight="1" thickBot="1"/>
    <row r="94306" ht="18.75" customHeight="1" thickBot="1"/>
    <row r="94308" ht="18.75" customHeight="1" thickBot="1"/>
    <row r="94310" ht="18.75" customHeight="1" thickBot="1"/>
    <row r="94312" ht="18.75" customHeight="1" thickBot="1"/>
    <row r="94314" ht="18.75" customHeight="1" thickBot="1"/>
    <row r="94316" ht="18.75" customHeight="1" thickBot="1"/>
    <row r="94318" ht="18.75" customHeight="1" thickBot="1"/>
    <row r="94320" ht="18.75" customHeight="1" thickBot="1"/>
    <row r="94322" ht="18.75" customHeight="1" thickBot="1"/>
    <row r="94324" ht="18.75" customHeight="1" thickBot="1"/>
    <row r="94326" ht="18.75" customHeight="1" thickBot="1"/>
    <row r="94328" ht="18.75" customHeight="1" thickBot="1"/>
    <row r="94330" ht="18.75" customHeight="1" thickBot="1"/>
    <row r="94332" ht="18.75" customHeight="1" thickBot="1"/>
    <row r="94334" ht="18.75" customHeight="1" thickBot="1"/>
    <row r="94336" ht="18.75" customHeight="1" thickBot="1"/>
    <row r="94338" ht="18.75" customHeight="1" thickBot="1"/>
    <row r="94340" ht="18.75" customHeight="1" thickBot="1"/>
    <row r="94342" ht="18.75" customHeight="1" thickBot="1"/>
    <row r="94344" ht="18.75" customHeight="1" thickBot="1"/>
    <row r="94346" ht="18.75" customHeight="1" thickBot="1"/>
    <row r="94348" ht="18.75" customHeight="1" thickBot="1"/>
    <row r="94350" ht="18.75" customHeight="1" thickBot="1"/>
    <row r="94352" ht="18.75" customHeight="1" thickBot="1"/>
    <row r="94354" ht="18.75" customHeight="1" thickBot="1"/>
    <row r="94356" ht="18.75" customHeight="1" thickBot="1"/>
    <row r="94358" ht="18.75" customHeight="1" thickBot="1"/>
    <row r="94360" ht="18.75" customHeight="1" thickBot="1"/>
    <row r="94362" ht="18.75" customHeight="1" thickBot="1"/>
    <row r="94364" ht="18.75" customHeight="1" thickBot="1"/>
    <row r="94366" ht="18.75" customHeight="1" thickBot="1"/>
    <row r="94368" ht="18.75" customHeight="1" thickBot="1"/>
    <row r="94370" ht="18.75" customHeight="1" thickBot="1"/>
    <row r="94372" ht="18.75" customHeight="1" thickBot="1"/>
    <row r="94374" ht="18.75" customHeight="1" thickBot="1"/>
    <row r="94376" ht="18.75" customHeight="1" thickBot="1"/>
    <row r="94378" ht="18.75" customHeight="1" thickBot="1"/>
    <row r="94380" ht="18.75" customHeight="1" thickBot="1"/>
    <row r="94382" ht="18.75" customHeight="1" thickBot="1"/>
    <row r="94384" ht="18.75" customHeight="1" thickBot="1"/>
    <row r="94386" ht="18.75" customHeight="1" thickBot="1"/>
    <row r="94388" ht="18.75" customHeight="1" thickBot="1"/>
    <row r="94390" ht="18.75" customHeight="1" thickBot="1"/>
    <row r="94392" ht="18.75" customHeight="1" thickBot="1"/>
    <row r="94394" ht="18.75" customHeight="1" thickBot="1"/>
    <row r="94396" ht="18.75" customHeight="1" thickBot="1"/>
    <row r="94398" ht="18.75" customHeight="1" thickBot="1"/>
    <row r="94400" ht="18.75" customHeight="1" thickBot="1"/>
    <row r="94402" ht="18.75" customHeight="1" thickBot="1"/>
    <row r="94404" ht="18.75" customHeight="1" thickBot="1"/>
    <row r="94406" ht="18.75" customHeight="1" thickBot="1"/>
    <row r="94408" ht="18.75" customHeight="1" thickBot="1"/>
    <row r="94410" ht="18.75" customHeight="1" thickBot="1"/>
    <row r="94412" ht="18.75" customHeight="1" thickBot="1"/>
    <row r="94414" ht="18.75" customHeight="1" thickBot="1"/>
    <row r="94416" ht="18.75" customHeight="1" thickBot="1"/>
    <row r="94418" ht="18.75" customHeight="1" thickBot="1"/>
    <row r="94420" ht="18.75" customHeight="1" thickBot="1"/>
    <row r="94422" ht="18.75" customHeight="1" thickBot="1"/>
    <row r="94424" ht="18.75" customHeight="1" thickBot="1"/>
    <row r="94426" ht="18.75" customHeight="1" thickBot="1"/>
    <row r="94428" ht="18.75" customHeight="1" thickBot="1"/>
    <row r="94430" ht="18.75" customHeight="1" thickBot="1"/>
    <row r="94432" ht="18.75" customHeight="1" thickBot="1"/>
    <row r="94434" ht="18.75" customHeight="1" thickBot="1"/>
    <row r="94436" ht="18.75" customHeight="1" thickBot="1"/>
    <row r="94438" ht="18.75" customHeight="1" thickBot="1"/>
    <row r="94440" ht="18.75" customHeight="1" thickBot="1"/>
    <row r="94442" ht="18.75" customHeight="1" thickBot="1"/>
    <row r="94444" ht="18.75" customHeight="1" thickBot="1"/>
    <row r="94446" ht="18.75" customHeight="1" thickBot="1"/>
    <row r="94448" ht="18.75" customHeight="1" thickBot="1"/>
    <row r="94450" ht="18.75" customHeight="1" thickBot="1"/>
    <row r="94452" ht="18.75" customHeight="1" thickBot="1"/>
    <row r="94454" ht="18.75" customHeight="1" thickBot="1"/>
    <row r="94456" ht="18.75" customHeight="1" thickBot="1"/>
    <row r="94458" ht="18.75" customHeight="1" thickBot="1"/>
    <row r="94460" ht="18.75" customHeight="1" thickBot="1"/>
    <row r="94462" ht="18.75" customHeight="1" thickBot="1"/>
    <row r="94464" ht="18.75" customHeight="1" thickBot="1"/>
    <row r="94466" ht="18.75" customHeight="1" thickBot="1"/>
    <row r="94468" ht="18.75" customHeight="1" thickBot="1"/>
    <row r="94470" ht="18.75" customHeight="1" thickBot="1"/>
    <row r="94472" ht="18.75" customHeight="1" thickBot="1"/>
    <row r="94474" ht="18.75" customHeight="1" thickBot="1"/>
    <row r="94476" ht="18.75" customHeight="1" thickBot="1"/>
    <row r="94478" ht="18.75" customHeight="1" thickBot="1"/>
    <row r="94480" ht="18.75" customHeight="1" thickBot="1"/>
    <row r="94482" ht="18.75" customHeight="1" thickBot="1"/>
    <row r="94484" ht="18.75" customHeight="1" thickBot="1"/>
    <row r="94486" ht="18.75" customHeight="1" thickBot="1"/>
    <row r="94488" ht="18.75" customHeight="1" thickBot="1"/>
    <row r="94490" ht="18.75" customHeight="1" thickBot="1"/>
    <row r="94492" ht="18.75" customHeight="1" thickBot="1"/>
    <row r="94494" ht="18.75" customHeight="1" thickBot="1"/>
    <row r="94496" ht="18.75" customHeight="1" thickBot="1"/>
    <row r="94498" ht="18.75" customHeight="1" thickBot="1"/>
    <row r="94500" ht="18.75" customHeight="1" thickBot="1"/>
    <row r="94502" ht="18.75" customHeight="1" thickBot="1"/>
    <row r="94504" ht="18.75" customHeight="1" thickBot="1"/>
    <row r="94506" ht="18.75" customHeight="1" thickBot="1"/>
    <row r="94508" ht="18.75" customHeight="1" thickBot="1"/>
    <row r="94510" ht="18.75" customHeight="1" thickBot="1"/>
    <row r="94512" ht="18.75" customHeight="1" thickBot="1"/>
    <row r="94514" ht="18.75" customHeight="1" thickBot="1"/>
    <row r="94516" ht="18.75" customHeight="1" thickBot="1"/>
    <row r="94518" ht="18.75" customHeight="1" thickBot="1"/>
    <row r="94520" ht="18.75" customHeight="1" thickBot="1"/>
    <row r="94522" ht="18.75" customHeight="1" thickBot="1"/>
    <row r="94524" ht="18.75" customHeight="1" thickBot="1"/>
    <row r="94526" ht="18.75" customHeight="1" thickBot="1"/>
    <row r="94528" ht="18.75" customHeight="1" thickBot="1"/>
    <row r="94530" ht="18.75" customHeight="1" thickBot="1"/>
    <row r="94532" ht="18.75" customHeight="1" thickBot="1"/>
    <row r="94534" ht="18.75" customHeight="1" thickBot="1"/>
    <row r="94536" ht="18.75" customHeight="1" thickBot="1"/>
    <row r="94538" ht="18.75" customHeight="1" thickBot="1"/>
    <row r="94540" ht="18.75" customHeight="1" thickBot="1"/>
    <row r="94542" ht="18.75" customHeight="1" thickBot="1"/>
    <row r="94544" ht="18.75" customHeight="1" thickBot="1"/>
    <row r="94546" ht="18.75" customHeight="1" thickBot="1"/>
    <row r="94548" ht="18.75" customHeight="1" thickBot="1"/>
    <row r="94550" ht="18.75" customHeight="1" thickBot="1"/>
    <row r="94552" ht="18.75" customHeight="1" thickBot="1"/>
    <row r="94554" ht="18.75" customHeight="1" thickBot="1"/>
    <row r="94556" ht="18.75" customHeight="1" thickBot="1"/>
    <row r="94558" ht="18.75" customHeight="1" thickBot="1"/>
    <row r="94560" ht="18.75" customHeight="1" thickBot="1"/>
    <row r="94562" ht="18.75" customHeight="1" thickBot="1"/>
    <row r="94564" ht="18.75" customHeight="1" thickBot="1"/>
    <row r="94566" ht="18.75" customHeight="1" thickBot="1"/>
    <row r="94568" ht="18.75" customHeight="1" thickBot="1"/>
    <row r="94570" ht="18.75" customHeight="1" thickBot="1"/>
    <row r="94572" ht="18.75" customHeight="1" thickBot="1"/>
    <row r="94574" ht="18.75" customHeight="1" thickBot="1"/>
    <row r="94576" ht="18.75" customHeight="1" thickBot="1"/>
    <row r="94578" ht="18.75" customHeight="1" thickBot="1"/>
    <row r="94580" ht="18.75" customHeight="1" thickBot="1"/>
    <row r="94582" ht="18.75" customHeight="1" thickBot="1"/>
    <row r="94584" ht="18.75" customHeight="1" thickBot="1"/>
    <row r="94586" ht="18.75" customHeight="1" thickBot="1"/>
    <row r="94588" ht="18.75" customHeight="1" thickBot="1"/>
    <row r="94590" ht="18.75" customHeight="1" thickBot="1"/>
    <row r="94592" ht="18.75" customHeight="1" thickBot="1"/>
    <row r="94594" ht="18.75" customHeight="1" thickBot="1"/>
    <row r="94596" ht="18.75" customHeight="1" thickBot="1"/>
    <row r="94598" ht="18.75" customHeight="1" thickBot="1"/>
    <row r="94600" ht="18.75" customHeight="1" thickBot="1"/>
    <row r="94602" ht="18.75" customHeight="1" thickBot="1"/>
    <row r="94604" ht="18.75" customHeight="1" thickBot="1"/>
    <row r="94606" ht="18.75" customHeight="1" thickBot="1"/>
    <row r="94608" ht="18.75" customHeight="1" thickBot="1"/>
    <row r="94610" ht="18.75" customHeight="1" thickBot="1"/>
    <row r="94612" ht="18.75" customHeight="1" thickBot="1"/>
    <row r="94614" ht="18.75" customHeight="1" thickBot="1"/>
    <row r="94616" ht="18.75" customHeight="1" thickBot="1"/>
    <row r="94618" ht="18.75" customHeight="1" thickBot="1"/>
    <row r="94620" ht="18.75" customHeight="1" thickBot="1"/>
    <row r="94622" ht="18.75" customHeight="1" thickBot="1"/>
    <row r="94624" ht="18.75" customHeight="1" thickBot="1"/>
    <row r="94626" ht="18.75" customHeight="1" thickBot="1"/>
    <row r="94628" ht="18.75" customHeight="1" thickBot="1"/>
    <row r="94630" ht="18.75" customHeight="1" thickBot="1"/>
    <row r="94632" ht="18.75" customHeight="1" thickBot="1"/>
    <row r="94634" ht="18.75" customHeight="1" thickBot="1"/>
    <row r="94636" ht="18.75" customHeight="1" thickBot="1"/>
    <row r="94638" ht="18.75" customHeight="1" thickBot="1"/>
    <row r="94640" ht="18.75" customHeight="1" thickBot="1"/>
    <row r="94642" ht="18.75" customHeight="1" thickBot="1"/>
    <row r="94644" ht="18.75" customHeight="1" thickBot="1"/>
    <row r="94646" ht="18.75" customHeight="1" thickBot="1"/>
    <row r="94648" ht="18.75" customHeight="1" thickBot="1"/>
    <row r="94650" ht="18.75" customHeight="1" thickBot="1"/>
    <row r="94652" ht="18.75" customHeight="1" thickBot="1"/>
    <row r="94654" ht="18.75" customHeight="1" thickBot="1"/>
    <row r="94656" ht="18.75" customHeight="1" thickBot="1"/>
    <row r="94658" ht="18.75" customHeight="1" thickBot="1"/>
    <row r="94660" ht="18.75" customHeight="1" thickBot="1"/>
    <row r="94662" ht="18.75" customHeight="1" thickBot="1"/>
    <row r="94664" ht="18.75" customHeight="1" thickBot="1"/>
    <row r="94666" ht="18.75" customHeight="1" thickBot="1"/>
    <row r="94668" ht="18.75" customHeight="1" thickBot="1"/>
    <row r="94670" ht="18.75" customHeight="1" thickBot="1"/>
    <row r="94672" ht="18.75" customHeight="1" thickBot="1"/>
    <row r="94674" ht="18.75" customHeight="1" thickBot="1"/>
    <row r="94676" ht="18.75" customHeight="1" thickBot="1"/>
    <row r="94678" ht="18.75" customHeight="1" thickBot="1"/>
    <row r="94680" ht="18.75" customHeight="1" thickBot="1"/>
    <row r="94682" ht="18.75" customHeight="1" thickBot="1"/>
    <row r="94684" ht="18.75" customHeight="1" thickBot="1"/>
    <row r="94686" ht="18.75" customHeight="1" thickBot="1"/>
    <row r="94688" ht="18.75" customHeight="1" thickBot="1"/>
    <row r="94690" ht="18.75" customHeight="1" thickBot="1"/>
    <row r="94692" ht="18.75" customHeight="1" thickBot="1"/>
    <row r="94694" ht="18.75" customHeight="1" thickBot="1"/>
    <row r="94696" ht="18.75" customHeight="1" thickBot="1"/>
    <row r="94698" ht="18.75" customHeight="1" thickBot="1"/>
    <row r="94700" ht="18.75" customHeight="1" thickBot="1"/>
    <row r="94702" ht="18.75" customHeight="1" thickBot="1"/>
    <row r="94704" ht="18.75" customHeight="1" thickBot="1"/>
    <row r="94706" ht="18.75" customHeight="1" thickBot="1"/>
    <row r="94708" ht="18.75" customHeight="1" thickBot="1"/>
    <row r="94710" ht="18.75" customHeight="1" thickBot="1"/>
    <row r="94712" ht="18.75" customHeight="1" thickBot="1"/>
    <row r="94714" ht="18.75" customHeight="1" thickBot="1"/>
    <row r="94716" ht="18.75" customHeight="1" thickBot="1"/>
    <row r="94718" ht="18.75" customHeight="1" thickBot="1"/>
    <row r="94720" ht="18.75" customHeight="1" thickBot="1"/>
    <row r="94722" ht="18.75" customHeight="1" thickBot="1"/>
    <row r="94724" ht="18.75" customHeight="1" thickBot="1"/>
    <row r="94726" ht="18.75" customHeight="1" thickBot="1"/>
    <row r="94728" ht="18.75" customHeight="1" thickBot="1"/>
    <row r="94730" ht="18.75" customHeight="1" thickBot="1"/>
    <row r="94732" ht="18.75" customHeight="1" thickBot="1"/>
    <row r="94734" ht="18.75" customHeight="1" thickBot="1"/>
    <row r="94736" ht="18.75" customHeight="1" thickBot="1"/>
    <row r="94738" ht="18.75" customHeight="1" thickBot="1"/>
    <row r="94740" ht="18.75" customHeight="1" thickBot="1"/>
    <row r="94742" ht="18.75" customHeight="1" thickBot="1"/>
    <row r="94744" ht="18.75" customHeight="1" thickBot="1"/>
    <row r="94746" ht="18.75" customHeight="1" thickBot="1"/>
    <row r="94748" ht="18.75" customHeight="1" thickBot="1"/>
    <row r="94750" ht="18.75" customHeight="1" thickBot="1"/>
    <row r="94752" ht="18.75" customHeight="1" thickBot="1"/>
    <row r="94754" ht="18.75" customHeight="1" thickBot="1"/>
    <row r="94756" ht="18.75" customHeight="1" thickBot="1"/>
    <row r="94758" ht="18.75" customHeight="1" thickBot="1"/>
    <row r="94760" ht="18.75" customHeight="1" thickBot="1"/>
    <row r="94762" ht="18.75" customHeight="1" thickBot="1"/>
    <row r="94764" ht="18.75" customHeight="1" thickBot="1"/>
    <row r="94766" ht="18.75" customHeight="1" thickBot="1"/>
    <row r="94768" ht="18.75" customHeight="1" thickBot="1"/>
    <row r="94770" ht="18.75" customHeight="1" thickBot="1"/>
    <row r="94772" ht="18.75" customHeight="1" thickBot="1"/>
    <row r="94774" ht="18.75" customHeight="1" thickBot="1"/>
    <row r="94776" ht="18.75" customHeight="1" thickBot="1"/>
    <row r="94778" ht="18.75" customHeight="1" thickBot="1"/>
    <row r="94780" ht="18.75" customHeight="1" thickBot="1"/>
    <row r="94782" ht="18.75" customHeight="1" thickBot="1"/>
    <row r="94784" ht="18.75" customHeight="1" thickBot="1"/>
    <row r="94786" ht="18.75" customHeight="1" thickBot="1"/>
    <row r="94788" ht="18.75" customHeight="1" thickBot="1"/>
    <row r="94790" ht="18.75" customHeight="1" thickBot="1"/>
    <row r="94792" ht="18.75" customHeight="1" thickBot="1"/>
    <row r="94794" ht="18.75" customHeight="1" thickBot="1"/>
    <row r="94796" ht="18.75" customHeight="1" thickBot="1"/>
    <row r="94798" ht="18.75" customHeight="1" thickBot="1"/>
    <row r="94800" ht="18.75" customHeight="1" thickBot="1"/>
    <row r="94802" ht="18.75" customHeight="1" thickBot="1"/>
    <row r="94804" ht="18.75" customHeight="1" thickBot="1"/>
    <row r="94806" ht="18.75" customHeight="1" thickBot="1"/>
    <row r="94808" ht="18.75" customHeight="1" thickBot="1"/>
    <row r="94810" ht="18.75" customHeight="1" thickBot="1"/>
    <row r="94812" ht="18.75" customHeight="1" thickBot="1"/>
    <row r="94814" ht="18.75" customHeight="1" thickBot="1"/>
    <row r="94816" ht="18.75" customHeight="1" thickBot="1"/>
    <row r="94818" ht="18.75" customHeight="1" thickBot="1"/>
    <row r="94820" ht="18.75" customHeight="1" thickBot="1"/>
    <row r="94822" ht="18.75" customHeight="1" thickBot="1"/>
    <row r="94824" ht="18.75" customHeight="1" thickBot="1"/>
    <row r="94826" ht="18.75" customHeight="1" thickBot="1"/>
    <row r="94828" ht="18.75" customHeight="1" thickBot="1"/>
    <row r="94830" ht="18.75" customHeight="1" thickBot="1"/>
    <row r="94832" ht="18.75" customHeight="1" thickBot="1"/>
    <row r="94834" ht="18.75" customHeight="1" thickBot="1"/>
    <row r="94836" ht="18.75" customHeight="1" thickBot="1"/>
    <row r="94838" ht="18.75" customHeight="1" thickBot="1"/>
    <row r="94840" ht="18.75" customHeight="1" thickBot="1"/>
    <row r="94842" ht="18.75" customHeight="1" thickBot="1"/>
    <row r="94844" ht="18.75" customHeight="1" thickBot="1"/>
    <row r="94846" ht="18.75" customHeight="1" thickBot="1"/>
    <row r="94848" ht="18.75" customHeight="1" thickBot="1"/>
    <row r="94850" ht="18.75" customHeight="1" thickBot="1"/>
    <row r="94852" ht="18.75" customHeight="1" thickBot="1"/>
    <row r="94854" ht="18.75" customHeight="1" thickBot="1"/>
    <row r="94856" ht="18.75" customHeight="1" thickBot="1"/>
    <row r="94858" ht="18.75" customHeight="1" thickBot="1"/>
    <row r="94860" ht="18.75" customHeight="1" thickBot="1"/>
    <row r="94862" ht="18.75" customHeight="1" thickBot="1"/>
    <row r="94864" ht="18.75" customHeight="1" thickBot="1"/>
    <row r="94866" ht="18.75" customHeight="1" thickBot="1"/>
    <row r="94868" ht="18.75" customHeight="1" thickBot="1"/>
    <row r="94870" ht="18.75" customHeight="1" thickBot="1"/>
    <row r="94872" ht="18.75" customHeight="1" thickBot="1"/>
    <row r="94874" ht="18.75" customHeight="1" thickBot="1"/>
    <row r="94876" ht="18.75" customHeight="1" thickBot="1"/>
    <row r="94878" ht="18.75" customHeight="1" thickBot="1"/>
    <row r="94880" ht="18.75" customHeight="1" thickBot="1"/>
    <row r="94882" ht="18.75" customHeight="1" thickBot="1"/>
    <row r="94884" ht="18.75" customHeight="1" thickBot="1"/>
    <row r="94886" ht="18.75" customHeight="1" thickBot="1"/>
    <row r="94888" ht="18.75" customHeight="1" thickBot="1"/>
    <row r="94890" ht="18.75" customHeight="1" thickBot="1"/>
    <row r="94892" ht="18.75" customHeight="1" thickBot="1"/>
    <row r="94894" ht="18.75" customHeight="1" thickBot="1"/>
    <row r="94896" ht="18.75" customHeight="1" thickBot="1"/>
    <row r="94898" ht="18.75" customHeight="1" thickBot="1"/>
    <row r="94900" ht="18.75" customHeight="1" thickBot="1"/>
    <row r="94902" ht="18.75" customHeight="1" thickBot="1"/>
    <row r="94904" ht="18.75" customHeight="1" thickBot="1"/>
    <row r="94906" ht="18.75" customHeight="1" thickBot="1"/>
    <row r="94908" ht="18.75" customHeight="1" thickBot="1"/>
    <row r="94910" ht="18.75" customHeight="1" thickBot="1"/>
    <row r="94912" ht="18.75" customHeight="1" thickBot="1"/>
    <row r="94914" ht="18.75" customHeight="1" thickBot="1"/>
    <row r="94916" ht="18.75" customHeight="1" thickBot="1"/>
    <row r="94918" ht="18.75" customHeight="1" thickBot="1"/>
    <row r="94920" ht="18.75" customHeight="1" thickBot="1"/>
    <row r="94922" ht="18.75" customHeight="1" thickBot="1"/>
    <row r="94924" ht="18.75" customHeight="1" thickBot="1"/>
    <row r="94926" ht="18.75" customHeight="1" thickBot="1"/>
    <row r="94928" ht="18.75" customHeight="1" thickBot="1"/>
    <row r="94930" ht="18.75" customHeight="1" thickBot="1"/>
    <row r="94932" ht="18.75" customHeight="1" thickBot="1"/>
    <row r="94934" ht="18.75" customHeight="1" thickBot="1"/>
    <row r="94936" ht="18.75" customHeight="1" thickBot="1"/>
    <row r="94938" ht="18.75" customHeight="1" thickBot="1"/>
    <row r="94940" ht="18.75" customHeight="1" thickBot="1"/>
    <row r="94942" ht="18.75" customHeight="1" thickBot="1"/>
    <row r="94944" ht="18.75" customHeight="1" thickBot="1"/>
    <row r="94946" ht="18.75" customHeight="1" thickBot="1"/>
    <row r="94948" ht="18.75" customHeight="1" thickBot="1"/>
    <row r="94950" ht="18.75" customHeight="1" thickBot="1"/>
    <row r="94952" ht="18.75" customHeight="1" thickBot="1"/>
    <row r="94954" ht="18.75" customHeight="1" thickBot="1"/>
    <row r="94956" ht="18.75" customHeight="1" thickBot="1"/>
    <row r="94958" ht="18.75" customHeight="1" thickBot="1"/>
    <row r="94960" ht="18.75" customHeight="1" thickBot="1"/>
    <row r="94962" ht="18.75" customHeight="1" thickBot="1"/>
    <row r="94964" ht="18.75" customHeight="1" thickBot="1"/>
    <row r="94966" ht="18.75" customHeight="1" thickBot="1"/>
    <row r="94968" ht="18.75" customHeight="1" thickBot="1"/>
    <row r="94970" ht="18.75" customHeight="1" thickBot="1"/>
    <row r="94972" ht="18.75" customHeight="1" thickBot="1"/>
    <row r="94974" ht="18.75" customHeight="1" thickBot="1"/>
    <row r="94976" ht="18.75" customHeight="1" thickBot="1"/>
    <row r="94978" ht="18.75" customHeight="1" thickBot="1"/>
    <row r="94980" ht="18.75" customHeight="1" thickBot="1"/>
    <row r="94982" ht="18.75" customHeight="1" thickBot="1"/>
    <row r="94984" ht="18.75" customHeight="1" thickBot="1"/>
    <row r="94986" ht="18.75" customHeight="1" thickBot="1"/>
    <row r="94988" ht="18.75" customHeight="1" thickBot="1"/>
    <row r="94990" ht="18.75" customHeight="1" thickBot="1"/>
    <row r="94992" ht="18.75" customHeight="1" thickBot="1"/>
    <row r="94994" ht="18.75" customHeight="1" thickBot="1"/>
    <row r="94996" ht="18.75" customHeight="1" thickBot="1"/>
    <row r="94998" ht="18.75" customHeight="1" thickBot="1"/>
    <row r="95000" ht="18.75" customHeight="1" thickBot="1"/>
    <row r="95002" ht="18.75" customHeight="1" thickBot="1"/>
    <row r="95004" ht="18.75" customHeight="1" thickBot="1"/>
    <row r="95006" ht="18.75" customHeight="1" thickBot="1"/>
    <row r="95008" ht="18.75" customHeight="1" thickBot="1"/>
    <row r="95010" ht="18.75" customHeight="1" thickBot="1"/>
    <row r="95012" ht="18.75" customHeight="1" thickBot="1"/>
    <row r="95014" ht="18.75" customHeight="1" thickBot="1"/>
    <row r="95016" ht="18.75" customHeight="1" thickBot="1"/>
    <row r="95018" ht="18.75" customHeight="1" thickBot="1"/>
    <row r="95020" ht="18.75" customHeight="1" thickBot="1"/>
    <row r="95022" ht="18.75" customHeight="1" thickBot="1"/>
    <row r="95024" ht="18.75" customHeight="1" thickBot="1"/>
    <row r="95026" ht="18.75" customHeight="1" thickBot="1"/>
    <row r="95028" ht="18.75" customHeight="1" thickBot="1"/>
    <row r="95030" ht="18.75" customHeight="1" thickBot="1"/>
    <row r="95032" ht="18.75" customHeight="1" thickBot="1"/>
    <row r="95034" ht="18.75" customHeight="1" thickBot="1"/>
    <row r="95036" ht="18.75" customHeight="1" thickBot="1"/>
    <row r="95038" ht="18.75" customHeight="1" thickBot="1"/>
    <row r="95040" ht="18.75" customHeight="1" thickBot="1"/>
    <row r="95042" ht="18.75" customHeight="1" thickBot="1"/>
    <row r="95044" ht="18.75" customHeight="1" thickBot="1"/>
    <row r="95046" ht="18.75" customHeight="1" thickBot="1"/>
    <row r="95048" ht="18.75" customHeight="1" thickBot="1"/>
    <row r="95050" ht="18.75" customHeight="1" thickBot="1"/>
    <row r="95052" ht="18.75" customHeight="1" thickBot="1"/>
    <row r="95054" ht="18.75" customHeight="1" thickBot="1"/>
    <row r="95056" ht="18.75" customHeight="1" thickBot="1"/>
    <row r="95058" ht="18.75" customHeight="1" thickBot="1"/>
    <row r="95060" ht="18.75" customHeight="1" thickBot="1"/>
    <row r="95062" ht="18.75" customHeight="1" thickBot="1"/>
    <row r="95064" ht="18.75" customHeight="1" thickBot="1"/>
    <row r="95066" ht="18.75" customHeight="1" thickBot="1"/>
    <row r="95068" ht="18.75" customHeight="1" thickBot="1"/>
    <row r="95070" ht="18.75" customHeight="1" thickBot="1"/>
    <row r="95072" ht="18.75" customHeight="1" thickBot="1"/>
    <row r="95074" ht="18.75" customHeight="1" thickBot="1"/>
    <row r="95076" ht="18.75" customHeight="1" thickBot="1"/>
    <row r="95078" ht="18.75" customHeight="1" thickBot="1"/>
    <row r="95080" ht="18.75" customHeight="1" thickBot="1"/>
    <row r="95082" ht="18.75" customHeight="1" thickBot="1"/>
    <row r="95084" ht="18.75" customHeight="1" thickBot="1"/>
    <row r="95086" ht="18.75" customHeight="1" thickBot="1"/>
    <row r="95088" ht="18.75" customHeight="1" thickBot="1"/>
    <row r="95090" ht="18.75" customHeight="1" thickBot="1"/>
    <row r="95092" ht="18.75" customHeight="1" thickBot="1"/>
    <row r="95094" ht="18.75" customHeight="1" thickBot="1"/>
    <row r="95096" ht="18.75" customHeight="1" thickBot="1"/>
    <row r="95098" ht="18.75" customHeight="1" thickBot="1"/>
    <row r="95100" ht="18.75" customHeight="1" thickBot="1"/>
    <row r="95102" ht="18.75" customHeight="1" thickBot="1"/>
    <row r="95104" ht="18.75" customHeight="1" thickBot="1"/>
    <row r="95106" ht="18.75" customHeight="1" thickBot="1"/>
    <row r="95108" ht="18.75" customHeight="1" thickBot="1"/>
    <row r="95110" ht="18.75" customHeight="1" thickBot="1"/>
    <row r="95112" ht="18.75" customHeight="1" thickBot="1"/>
    <row r="95114" ht="18.75" customHeight="1" thickBot="1"/>
    <row r="95116" ht="18.75" customHeight="1" thickBot="1"/>
    <row r="95118" ht="18.75" customHeight="1" thickBot="1"/>
    <row r="95120" ht="18.75" customHeight="1" thickBot="1"/>
    <row r="95122" ht="18.75" customHeight="1" thickBot="1"/>
    <row r="95124" ht="18.75" customHeight="1" thickBot="1"/>
    <row r="95126" ht="18.75" customHeight="1" thickBot="1"/>
    <row r="95128" ht="18.75" customHeight="1" thickBot="1"/>
    <row r="95130" ht="18.75" customHeight="1" thickBot="1"/>
    <row r="95132" ht="18.75" customHeight="1" thickBot="1"/>
    <row r="95134" ht="18.75" customHeight="1" thickBot="1"/>
    <row r="95136" ht="18.75" customHeight="1" thickBot="1"/>
    <row r="95138" ht="18.75" customHeight="1" thickBot="1"/>
    <row r="95140" ht="18.75" customHeight="1" thickBot="1"/>
    <row r="95142" ht="18.75" customHeight="1" thickBot="1"/>
    <row r="95144" ht="18.75" customHeight="1" thickBot="1"/>
    <row r="95146" ht="18.75" customHeight="1" thickBot="1"/>
    <row r="95148" ht="18.75" customHeight="1" thickBot="1"/>
    <row r="95150" ht="18.75" customHeight="1" thickBot="1"/>
    <row r="95152" ht="18.75" customHeight="1" thickBot="1"/>
    <row r="95154" ht="18.75" customHeight="1" thickBot="1"/>
    <row r="95156" ht="18.75" customHeight="1" thickBot="1"/>
    <row r="95158" ht="18.75" customHeight="1" thickBot="1"/>
    <row r="95160" ht="18.75" customHeight="1" thickBot="1"/>
    <row r="95162" ht="18.75" customHeight="1" thickBot="1"/>
    <row r="95164" ht="18.75" customHeight="1" thickBot="1"/>
    <row r="95166" ht="18.75" customHeight="1" thickBot="1"/>
    <row r="95168" ht="18.75" customHeight="1" thickBot="1"/>
    <row r="95170" ht="18.75" customHeight="1" thickBot="1"/>
    <row r="95172" ht="18.75" customHeight="1" thickBot="1"/>
    <row r="95174" ht="18.75" customHeight="1" thickBot="1"/>
    <row r="95176" ht="18.75" customHeight="1" thickBot="1"/>
    <row r="95178" ht="18.75" customHeight="1" thickBot="1"/>
    <row r="95180" ht="18.75" customHeight="1" thickBot="1"/>
    <row r="95182" ht="18.75" customHeight="1" thickBot="1"/>
    <row r="95184" ht="18.75" customHeight="1" thickBot="1"/>
    <row r="95186" ht="18.75" customHeight="1" thickBot="1"/>
    <row r="95188" ht="18.75" customHeight="1" thickBot="1"/>
    <row r="95190" ht="18.75" customHeight="1" thickBot="1"/>
    <row r="95192" ht="18.75" customHeight="1" thickBot="1"/>
    <row r="95194" ht="18.75" customHeight="1" thickBot="1"/>
    <row r="95196" ht="18.75" customHeight="1" thickBot="1"/>
    <row r="95198" ht="18.75" customHeight="1" thickBot="1"/>
    <row r="95200" ht="18.75" customHeight="1" thickBot="1"/>
    <row r="95202" ht="18.75" customHeight="1" thickBot="1"/>
    <row r="95204" ht="18.75" customHeight="1" thickBot="1"/>
    <row r="95206" ht="18.75" customHeight="1" thickBot="1"/>
    <row r="95208" ht="18.75" customHeight="1" thickBot="1"/>
    <row r="95210" ht="18.75" customHeight="1" thickBot="1"/>
    <row r="95212" ht="18.75" customHeight="1" thickBot="1"/>
    <row r="95214" ht="18.75" customHeight="1" thickBot="1"/>
    <row r="95216" ht="18.75" customHeight="1" thickBot="1"/>
    <row r="95218" ht="18.75" customHeight="1" thickBot="1"/>
    <row r="95220" ht="18.75" customHeight="1" thickBot="1"/>
    <row r="95222" ht="18.75" customHeight="1" thickBot="1"/>
    <row r="95224" ht="18.75" customHeight="1" thickBot="1"/>
    <row r="95226" ht="18.75" customHeight="1" thickBot="1"/>
    <row r="95228" ht="18.75" customHeight="1" thickBot="1"/>
    <row r="95230" ht="18.75" customHeight="1" thickBot="1"/>
    <row r="95232" ht="18.75" customHeight="1" thickBot="1"/>
    <row r="95234" ht="18.75" customHeight="1" thickBot="1"/>
    <row r="95236" ht="18.75" customHeight="1" thickBot="1"/>
    <row r="95238" ht="18.75" customHeight="1" thickBot="1"/>
    <row r="95240" ht="18.75" customHeight="1" thickBot="1"/>
    <row r="95242" ht="18.75" customHeight="1" thickBot="1"/>
    <row r="95244" ht="18.75" customHeight="1" thickBot="1"/>
    <row r="95246" ht="18.75" customHeight="1" thickBot="1"/>
    <row r="95248" ht="18.75" customHeight="1" thickBot="1"/>
    <row r="95250" ht="18.75" customHeight="1" thickBot="1"/>
    <row r="95252" ht="18.75" customHeight="1" thickBot="1"/>
    <row r="95254" ht="18.75" customHeight="1" thickBot="1"/>
    <row r="95256" ht="18.75" customHeight="1" thickBot="1"/>
    <row r="95258" ht="18.75" customHeight="1" thickBot="1"/>
    <row r="95260" ht="18.75" customHeight="1" thickBot="1"/>
    <row r="95262" ht="18.75" customHeight="1" thickBot="1"/>
    <row r="95264" ht="18.75" customHeight="1" thickBot="1"/>
    <row r="95266" ht="18.75" customHeight="1" thickBot="1"/>
    <row r="95268" ht="18.75" customHeight="1" thickBot="1"/>
    <row r="95270" ht="18.75" customHeight="1" thickBot="1"/>
    <row r="95272" ht="18.75" customHeight="1" thickBot="1"/>
    <row r="95274" ht="18.75" customHeight="1" thickBot="1"/>
    <row r="95276" ht="18.75" customHeight="1" thickBot="1"/>
    <row r="95278" ht="18.75" customHeight="1" thickBot="1"/>
    <row r="95280" ht="18.75" customHeight="1" thickBot="1"/>
    <row r="95282" ht="18.75" customHeight="1" thickBot="1"/>
    <row r="95284" ht="18.75" customHeight="1" thickBot="1"/>
    <row r="95286" ht="18.75" customHeight="1" thickBot="1"/>
    <row r="95288" ht="18.75" customHeight="1" thickBot="1"/>
    <row r="95290" ht="18.75" customHeight="1" thickBot="1"/>
    <row r="95292" ht="18.75" customHeight="1" thickBot="1"/>
    <row r="95294" ht="18.75" customHeight="1" thickBot="1"/>
    <row r="95296" ht="18.75" customHeight="1" thickBot="1"/>
    <row r="95298" ht="18.75" customHeight="1" thickBot="1"/>
    <row r="95300" ht="18.75" customHeight="1" thickBot="1"/>
    <row r="95302" ht="18.75" customHeight="1" thickBot="1"/>
    <row r="95304" ht="18.75" customHeight="1" thickBot="1"/>
    <row r="95306" ht="18.75" customHeight="1" thickBot="1"/>
    <row r="95308" ht="18.75" customHeight="1" thickBot="1"/>
    <row r="95310" ht="18.75" customHeight="1" thickBot="1"/>
    <row r="95312" ht="18.75" customHeight="1" thickBot="1"/>
    <row r="95314" ht="18.75" customHeight="1" thickBot="1"/>
    <row r="95316" ht="18.75" customHeight="1" thickBot="1"/>
    <row r="95318" ht="18.75" customHeight="1" thickBot="1"/>
    <row r="95320" ht="18.75" customHeight="1" thickBot="1"/>
    <row r="95322" ht="18.75" customHeight="1" thickBot="1"/>
    <row r="95324" ht="18.75" customHeight="1" thickBot="1"/>
    <row r="95326" ht="18.75" customHeight="1" thickBot="1"/>
    <row r="95328" ht="18.75" customHeight="1" thickBot="1"/>
    <row r="95330" ht="18.75" customHeight="1" thickBot="1"/>
    <row r="95332" ht="18.75" customHeight="1" thickBot="1"/>
    <row r="95334" ht="18.75" customHeight="1" thickBot="1"/>
    <row r="95336" ht="18.75" customHeight="1" thickBot="1"/>
    <row r="95338" ht="18.75" customHeight="1" thickBot="1"/>
    <row r="95340" ht="18.75" customHeight="1" thickBot="1"/>
    <row r="95342" ht="18.75" customHeight="1" thickBot="1"/>
    <row r="95344" ht="18.75" customHeight="1" thickBot="1"/>
    <row r="95346" ht="18.75" customHeight="1" thickBot="1"/>
    <row r="95348" ht="18.75" customHeight="1" thickBot="1"/>
    <row r="95350" ht="18.75" customHeight="1" thickBot="1"/>
    <row r="95352" ht="18.75" customHeight="1" thickBot="1"/>
    <row r="95354" ht="18.75" customHeight="1" thickBot="1"/>
    <row r="95356" ht="18.75" customHeight="1" thickBot="1"/>
    <row r="95358" ht="18.75" customHeight="1" thickBot="1"/>
    <row r="95360" ht="18.75" customHeight="1" thickBot="1"/>
    <row r="95362" ht="18.75" customHeight="1" thickBot="1"/>
    <row r="95364" ht="18.75" customHeight="1" thickBot="1"/>
    <row r="95366" ht="18.75" customHeight="1" thickBot="1"/>
    <row r="95368" ht="18.75" customHeight="1" thickBot="1"/>
    <row r="95370" ht="18.75" customHeight="1" thickBot="1"/>
    <row r="95372" ht="18.75" customHeight="1" thickBot="1"/>
    <row r="95374" ht="18.75" customHeight="1" thickBot="1"/>
    <row r="95376" ht="18.75" customHeight="1" thickBot="1"/>
    <row r="95378" ht="18.75" customHeight="1" thickBot="1"/>
    <row r="95380" ht="18.75" customHeight="1" thickBot="1"/>
    <row r="95382" ht="18.75" customHeight="1" thickBot="1"/>
    <row r="95384" ht="18.75" customHeight="1" thickBot="1"/>
    <row r="95386" ht="18.75" customHeight="1" thickBot="1"/>
    <row r="95388" ht="18.75" customHeight="1" thickBot="1"/>
    <row r="95390" ht="18.75" customHeight="1" thickBot="1"/>
    <row r="95392" ht="18.75" customHeight="1" thickBot="1"/>
    <row r="95394" ht="18.75" customHeight="1" thickBot="1"/>
    <row r="95396" ht="18.75" customHeight="1" thickBot="1"/>
    <row r="95398" ht="18.75" customHeight="1" thickBot="1"/>
    <row r="95400" ht="18.75" customHeight="1" thickBot="1"/>
    <row r="95402" ht="18.75" customHeight="1" thickBot="1"/>
    <row r="95404" ht="18.75" customHeight="1" thickBot="1"/>
    <row r="95406" ht="18.75" customHeight="1" thickBot="1"/>
    <row r="95408" ht="18.75" customHeight="1" thickBot="1"/>
    <row r="95410" ht="18.75" customHeight="1" thickBot="1"/>
    <row r="95412" ht="18.75" customHeight="1" thickBot="1"/>
    <row r="95414" ht="18.75" customHeight="1" thickBot="1"/>
    <row r="95416" ht="18.75" customHeight="1" thickBot="1"/>
    <row r="95418" ht="18.75" customHeight="1" thickBot="1"/>
    <row r="95420" ht="18.75" customHeight="1" thickBot="1"/>
    <row r="95422" ht="18.75" customHeight="1" thickBot="1"/>
    <row r="95424" ht="18.75" customHeight="1" thickBot="1"/>
    <row r="95426" ht="18.75" customHeight="1" thickBot="1"/>
    <row r="95428" ht="18.75" customHeight="1" thickBot="1"/>
    <row r="95430" ht="18.75" customHeight="1" thickBot="1"/>
    <row r="95432" ht="18.75" customHeight="1" thickBot="1"/>
    <row r="95434" ht="18.75" customHeight="1" thickBot="1"/>
    <row r="95436" ht="18.75" customHeight="1" thickBot="1"/>
    <row r="95438" ht="18.75" customHeight="1" thickBot="1"/>
    <row r="95440" ht="18.75" customHeight="1" thickBot="1"/>
    <row r="95442" ht="18.75" customHeight="1" thickBot="1"/>
    <row r="95444" ht="18.75" customHeight="1" thickBot="1"/>
    <row r="95446" ht="18.75" customHeight="1" thickBot="1"/>
    <row r="95448" ht="18.75" customHeight="1" thickBot="1"/>
    <row r="95450" ht="18.75" customHeight="1" thickBot="1"/>
    <row r="95452" ht="18.75" customHeight="1" thickBot="1"/>
    <row r="95454" ht="18.75" customHeight="1" thickBot="1"/>
    <row r="95456" ht="18.75" customHeight="1" thickBot="1"/>
    <row r="95458" ht="18.75" customHeight="1" thickBot="1"/>
    <row r="95460" ht="18.75" customHeight="1" thickBot="1"/>
    <row r="95462" ht="18.75" customHeight="1" thickBot="1"/>
    <row r="95464" ht="18.75" customHeight="1" thickBot="1"/>
    <row r="95466" ht="18.75" customHeight="1" thickBot="1"/>
    <row r="95468" ht="18.75" customHeight="1" thickBot="1"/>
    <row r="95470" ht="18.75" customHeight="1" thickBot="1"/>
    <row r="95472" ht="18.75" customHeight="1" thickBot="1"/>
    <row r="95474" ht="18.75" customHeight="1" thickBot="1"/>
    <row r="95476" ht="18.75" customHeight="1" thickBot="1"/>
    <row r="95478" ht="18.75" customHeight="1" thickBot="1"/>
    <row r="95480" ht="18.75" customHeight="1" thickBot="1"/>
    <row r="95482" ht="18.75" customHeight="1" thickBot="1"/>
    <row r="95484" ht="18.75" customHeight="1" thickBot="1"/>
    <row r="95486" ht="18.75" customHeight="1" thickBot="1"/>
    <row r="95488" ht="18.75" customHeight="1" thickBot="1"/>
    <row r="95490" ht="18.75" customHeight="1" thickBot="1"/>
    <row r="95492" ht="18.75" customHeight="1" thickBot="1"/>
    <row r="95494" ht="18.75" customHeight="1" thickBot="1"/>
    <row r="95496" ht="18.75" customHeight="1" thickBot="1"/>
    <row r="95498" ht="18.75" customHeight="1" thickBot="1"/>
    <row r="95500" ht="18.75" customHeight="1" thickBot="1"/>
    <row r="95502" ht="18.75" customHeight="1" thickBot="1"/>
    <row r="95504" ht="18.75" customHeight="1" thickBot="1"/>
    <row r="95506" ht="18.75" customHeight="1" thickBot="1"/>
    <row r="95508" ht="18.75" customHeight="1" thickBot="1"/>
    <row r="95510" ht="18.75" customHeight="1" thickBot="1"/>
    <row r="95512" ht="18.75" customHeight="1" thickBot="1"/>
    <row r="95514" ht="18.75" customHeight="1" thickBot="1"/>
    <row r="95516" ht="18.75" customHeight="1" thickBot="1"/>
    <row r="95518" ht="18.75" customHeight="1" thickBot="1"/>
    <row r="95520" ht="18.75" customHeight="1" thickBot="1"/>
    <row r="95522" ht="18.75" customHeight="1" thickBot="1"/>
    <row r="95524" ht="18.75" customHeight="1" thickBot="1"/>
    <row r="95526" ht="18.75" customHeight="1" thickBot="1"/>
    <row r="95528" ht="18.75" customHeight="1" thickBot="1"/>
    <row r="95530" ht="18.75" customHeight="1" thickBot="1"/>
    <row r="95532" ht="18.75" customHeight="1" thickBot="1"/>
    <row r="95534" ht="18.75" customHeight="1" thickBot="1"/>
    <row r="95536" ht="18.75" customHeight="1" thickBot="1"/>
    <row r="95538" ht="18.75" customHeight="1" thickBot="1"/>
    <row r="95540" ht="18.75" customHeight="1" thickBot="1"/>
    <row r="95542" ht="18.75" customHeight="1" thickBot="1"/>
    <row r="95544" ht="18.75" customHeight="1" thickBot="1"/>
    <row r="95546" ht="18.75" customHeight="1" thickBot="1"/>
    <row r="95548" ht="18.75" customHeight="1" thickBot="1"/>
    <row r="95550" ht="18.75" customHeight="1" thickBot="1"/>
    <row r="95552" ht="18.75" customHeight="1" thickBot="1"/>
    <row r="95554" ht="18.75" customHeight="1" thickBot="1"/>
    <row r="95556" ht="18.75" customHeight="1" thickBot="1"/>
    <row r="95558" ht="18.75" customHeight="1" thickBot="1"/>
    <row r="95560" ht="18.75" customHeight="1" thickBot="1"/>
    <row r="95562" ht="18.75" customHeight="1" thickBot="1"/>
    <row r="95564" ht="18.75" customHeight="1" thickBot="1"/>
    <row r="95566" ht="18.75" customHeight="1" thickBot="1"/>
    <row r="95568" ht="18.75" customHeight="1" thickBot="1"/>
    <row r="95570" ht="18.75" customHeight="1" thickBot="1"/>
    <row r="95572" ht="18.75" customHeight="1" thickBot="1"/>
    <row r="95574" ht="18.75" customHeight="1" thickBot="1"/>
    <row r="95576" ht="18.75" customHeight="1" thickBot="1"/>
    <row r="95578" ht="18.75" customHeight="1" thickBot="1"/>
    <row r="95580" ht="18.75" customHeight="1" thickBot="1"/>
    <row r="95582" ht="18.75" customHeight="1" thickBot="1"/>
    <row r="95584" ht="18.75" customHeight="1" thickBot="1"/>
    <row r="95586" ht="18.75" customHeight="1" thickBot="1"/>
    <row r="95588" ht="18.75" customHeight="1" thickBot="1"/>
    <row r="95590" ht="18.75" customHeight="1" thickBot="1"/>
    <row r="95592" ht="18.75" customHeight="1" thickBot="1"/>
    <row r="95594" ht="18.75" customHeight="1" thickBot="1"/>
    <row r="95596" ht="18.75" customHeight="1" thickBot="1"/>
    <row r="95598" ht="18.75" customHeight="1" thickBot="1"/>
    <row r="95600" ht="18.75" customHeight="1" thickBot="1"/>
    <row r="95602" ht="18.75" customHeight="1" thickBot="1"/>
    <row r="95604" ht="18.75" customHeight="1" thickBot="1"/>
    <row r="95606" ht="18.75" customHeight="1" thickBot="1"/>
    <row r="95608" ht="18.75" customHeight="1" thickBot="1"/>
    <row r="95610" ht="18.75" customHeight="1" thickBot="1"/>
    <row r="95612" ht="18.75" customHeight="1" thickBot="1"/>
    <row r="95614" ht="18.75" customHeight="1" thickBot="1"/>
    <row r="95616" ht="18.75" customHeight="1" thickBot="1"/>
    <row r="95618" ht="18.75" customHeight="1" thickBot="1"/>
    <row r="95620" ht="18.75" customHeight="1" thickBot="1"/>
    <row r="95622" ht="18.75" customHeight="1" thickBot="1"/>
    <row r="95624" ht="18.75" customHeight="1" thickBot="1"/>
    <row r="95626" ht="18.75" customHeight="1" thickBot="1"/>
    <row r="95628" ht="18.75" customHeight="1" thickBot="1"/>
    <row r="95630" ht="18.75" customHeight="1" thickBot="1"/>
    <row r="95632" ht="18.75" customHeight="1" thickBot="1"/>
    <row r="95634" ht="18.75" customHeight="1" thickBot="1"/>
    <row r="95636" ht="18.75" customHeight="1" thickBot="1"/>
    <row r="95638" ht="18.75" customHeight="1" thickBot="1"/>
    <row r="95640" ht="18.75" customHeight="1" thickBot="1"/>
    <row r="95642" ht="18.75" customHeight="1" thickBot="1"/>
    <row r="95644" ht="18.75" customHeight="1" thickBot="1"/>
    <row r="95646" ht="18.75" customHeight="1" thickBot="1"/>
    <row r="95648" ht="18.75" customHeight="1" thickBot="1"/>
    <row r="95650" ht="18.75" customHeight="1" thickBot="1"/>
    <row r="95652" ht="18.75" customHeight="1" thickBot="1"/>
    <row r="95654" ht="18.75" customHeight="1" thickBot="1"/>
    <row r="95656" ht="18.75" customHeight="1" thickBot="1"/>
    <row r="95658" ht="18.75" customHeight="1" thickBot="1"/>
    <row r="95660" ht="18.75" customHeight="1" thickBot="1"/>
    <row r="95662" ht="18.75" customHeight="1" thickBot="1"/>
    <row r="95664" ht="18.75" customHeight="1" thickBot="1"/>
    <row r="95666" ht="18.75" customHeight="1" thickBot="1"/>
    <row r="95668" ht="18.75" customHeight="1" thickBot="1"/>
    <row r="95670" ht="18.75" customHeight="1" thickBot="1"/>
    <row r="95672" ht="18.75" customHeight="1" thickBot="1"/>
    <row r="95674" ht="18.75" customHeight="1" thickBot="1"/>
    <row r="95676" ht="18.75" customHeight="1" thickBot="1"/>
    <row r="95678" ht="18.75" customHeight="1" thickBot="1"/>
    <row r="95680" ht="18.75" customHeight="1" thickBot="1"/>
    <row r="95682" ht="18.75" customHeight="1" thickBot="1"/>
    <row r="95684" ht="18.75" customHeight="1" thickBot="1"/>
    <row r="95686" ht="18.75" customHeight="1" thickBot="1"/>
    <row r="95688" ht="18.75" customHeight="1" thickBot="1"/>
    <row r="95690" ht="18.75" customHeight="1" thickBot="1"/>
    <row r="95692" ht="18.75" customHeight="1" thickBot="1"/>
    <row r="95694" ht="18.75" customHeight="1" thickBot="1"/>
    <row r="95696" ht="18.75" customHeight="1" thickBot="1"/>
    <row r="95698" ht="18.75" customHeight="1" thickBot="1"/>
    <row r="95700" ht="18.75" customHeight="1" thickBot="1"/>
    <row r="95702" ht="18.75" customHeight="1" thickBot="1"/>
    <row r="95704" ht="18.75" customHeight="1" thickBot="1"/>
    <row r="95706" ht="18.75" customHeight="1" thickBot="1"/>
    <row r="95708" ht="18.75" customHeight="1" thickBot="1"/>
    <row r="95710" ht="18.75" customHeight="1" thickBot="1"/>
    <row r="95712" ht="18.75" customHeight="1" thickBot="1"/>
    <row r="95714" ht="18.75" customHeight="1" thickBot="1"/>
    <row r="95716" ht="18.75" customHeight="1" thickBot="1"/>
    <row r="95718" ht="18.75" customHeight="1" thickBot="1"/>
    <row r="95720" ht="18.75" customHeight="1" thickBot="1"/>
    <row r="95722" ht="18.75" customHeight="1" thickBot="1"/>
    <row r="95724" ht="18.75" customHeight="1" thickBot="1"/>
    <row r="95726" ht="18.75" customHeight="1" thickBot="1"/>
    <row r="95728" ht="18.75" customHeight="1" thickBot="1"/>
    <row r="95730" ht="18.75" customHeight="1" thickBot="1"/>
    <row r="95732" ht="18.75" customHeight="1" thickBot="1"/>
    <row r="95734" ht="18.75" customHeight="1" thickBot="1"/>
    <row r="95736" ht="18.75" customHeight="1" thickBot="1"/>
    <row r="95738" ht="18.75" customHeight="1" thickBot="1"/>
    <row r="95740" ht="18.75" customHeight="1" thickBot="1"/>
    <row r="95742" ht="18.75" customHeight="1" thickBot="1"/>
    <row r="95744" ht="18.75" customHeight="1" thickBot="1"/>
    <row r="95746" ht="18.75" customHeight="1" thickBot="1"/>
    <row r="95748" ht="18.75" customHeight="1" thickBot="1"/>
    <row r="95750" ht="18.75" customHeight="1" thickBot="1"/>
    <row r="95752" ht="18.75" customHeight="1" thickBot="1"/>
    <row r="95754" ht="18.75" customHeight="1" thickBot="1"/>
    <row r="95756" ht="18.75" customHeight="1" thickBot="1"/>
    <row r="95758" ht="18.75" customHeight="1" thickBot="1"/>
    <row r="95760" ht="18.75" customHeight="1" thickBot="1"/>
    <row r="95762" ht="18.75" customHeight="1" thickBot="1"/>
    <row r="95764" ht="18.75" customHeight="1" thickBot="1"/>
    <row r="95766" ht="18.75" customHeight="1" thickBot="1"/>
    <row r="95768" ht="18.75" customHeight="1" thickBot="1"/>
    <row r="95770" ht="18.75" customHeight="1" thickBot="1"/>
    <row r="95772" ht="18.75" customHeight="1" thickBot="1"/>
    <row r="95774" ht="18.75" customHeight="1" thickBot="1"/>
    <row r="95776" ht="18.75" customHeight="1" thickBot="1"/>
    <row r="95778" ht="18.75" customHeight="1" thickBot="1"/>
    <row r="95780" ht="18.75" customHeight="1" thickBot="1"/>
    <row r="95782" ht="18.75" customHeight="1" thickBot="1"/>
    <row r="95784" ht="18.75" customHeight="1" thickBot="1"/>
    <row r="95786" ht="18.75" customHeight="1" thickBot="1"/>
    <row r="95788" ht="18.75" customHeight="1" thickBot="1"/>
    <row r="95790" ht="18.75" customHeight="1" thickBot="1"/>
    <row r="95792" ht="18.75" customHeight="1" thickBot="1"/>
    <row r="95794" ht="18.75" customHeight="1" thickBot="1"/>
    <row r="95796" ht="18.75" customHeight="1" thickBot="1"/>
    <row r="95798" ht="18.75" customHeight="1" thickBot="1"/>
    <row r="95800" ht="18.75" customHeight="1" thickBot="1"/>
    <row r="95802" ht="18.75" customHeight="1" thickBot="1"/>
    <row r="95804" ht="18.75" customHeight="1" thickBot="1"/>
    <row r="95806" ht="18.75" customHeight="1" thickBot="1"/>
    <row r="95808" ht="18.75" customHeight="1" thickBot="1"/>
    <row r="95810" ht="18.75" customHeight="1" thickBot="1"/>
    <row r="95812" ht="18.75" customHeight="1" thickBot="1"/>
    <row r="95814" ht="18.75" customHeight="1" thickBot="1"/>
    <row r="95816" ht="18.75" customHeight="1" thickBot="1"/>
    <row r="95818" ht="18.75" customHeight="1" thickBot="1"/>
    <row r="95820" ht="18.75" customHeight="1" thickBot="1"/>
    <row r="95822" ht="18.75" customHeight="1" thickBot="1"/>
    <row r="95824" ht="18.75" customHeight="1" thickBot="1"/>
    <row r="95826" ht="18.75" customHeight="1" thickBot="1"/>
    <row r="95828" ht="18.75" customHeight="1" thickBot="1"/>
    <row r="95830" ht="18.75" customHeight="1" thickBot="1"/>
    <row r="95832" ht="18.75" customHeight="1" thickBot="1"/>
    <row r="95834" ht="18.75" customHeight="1" thickBot="1"/>
    <row r="95836" ht="18.75" customHeight="1" thickBot="1"/>
    <row r="95838" ht="18.75" customHeight="1" thickBot="1"/>
    <row r="95840" ht="18.75" customHeight="1" thickBot="1"/>
    <row r="95842" ht="18.75" customHeight="1" thickBot="1"/>
    <row r="95844" ht="18.75" customHeight="1" thickBot="1"/>
    <row r="95846" ht="18.75" customHeight="1" thickBot="1"/>
    <row r="95848" ht="18.75" customHeight="1" thickBot="1"/>
    <row r="95850" ht="18.75" customHeight="1" thickBot="1"/>
    <row r="95852" ht="18.75" customHeight="1" thickBot="1"/>
    <row r="95854" ht="18.75" customHeight="1" thickBot="1"/>
    <row r="95856" ht="18.75" customHeight="1" thickBot="1"/>
    <row r="95858" ht="18.75" customHeight="1" thickBot="1"/>
    <row r="95860" ht="18.75" customHeight="1" thickBot="1"/>
    <row r="95862" ht="18.75" customHeight="1" thickBot="1"/>
    <row r="95864" ht="18.75" customHeight="1" thickBot="1"/>
    <row r="95866" ht="18.75" customHeight="1" thickBot="1"/>
    <row r="95868" ht="18.75" customHeight="1" thickBot="1"/>
    <row r="95870" ht="18.75" customHeight="1" thickBot="1"/>
    <row r="95872" ht="18.75" customHeight="1" thickBot="1"/>
    <row r="95874" ht="18.75" customHeight="1" thickBot="1"/>
    <row r="95876" ht="18.75" customHeight="1" thickBot="1"/>
    <row r="95878" ht="18.75" customHeight="1" thickBot="1"/>
    <row r="95880" ht="18.75" customHeight="1" thickBot="1"/>
    <row r="95882" ht="18.75" customHeight="1" thickBot="1"/>
    <row r="95884" ht="18.75" customHeight="1" thickBot="1"/>
    <row r="95886" ht="18.75" customHeight="1" thickBot="1"/>
    <row r="95888" ht="18.75" customHeight="1" thickBot="1"/>
    <row r="95890" ht="18.75" customHeight="1" thickBot="1"/>
    <row r="95892" ht="18.75" customHeight="1" thickBot="1"/>
    <row r="95894" ht="18.75" customHeight="1" thickBot="1"/>
    <row r="95896" ht="18.75" customHeight="1" thickBot="1"/>
    <row r="95898" ht="18.75" customHeight="1" thickBot="1"/>
    <row r="95900" ht="18.75" customHeight="1" thickBot="1"/>
    <row r="95902" ht="18.75" customHeight="1" thickBot="1"/>
    <row r="95904" ht="18.75" customHeight="1" thickBot="1"/>
    <row r="95906" ht="18.75" customHeight="1" thickBot="1"/>
    <row r="95908" ht="18.75" customHeight="1" thickBot="1"/>
    <row r="95910" ht="18.75" customHeight="1" thickBot="1"/>
    <row r="95912" ht="18.75" customHeight="1" thickBot="1"/>
    <row r="95914" ht="18.75" customHeight="1" thickBot="1"/>
    <row r="95916" ht="18.75" customHeight="1" thickBot="1"/>
    <row r="95918" ht="18.75" customHeight="1" thickBot="1"/>
    <row r="95920" ht="18.75" customHeight="1" thickBot="1"/>
    <row r="95922" ht="18.75" customHeight="1" thickBot="1"/>
    <row r="95924" ht="18.75" customHeight="1" thickBot="1"/>
    <row r="95926" ht="18.75" customHeight="1" thickBot="1"/>
    <row r="95928" ht="18.75" customHeight="1" thickBot="1"/>
    <row r="95930" ht="18.75" customHeight="1" thickBot="1"/>
    <row r="95932" ht="18.75" customHeight="1" thickBot="1"/>
    <row r="95934" ht="18.75" customHeight="1" thickBot="1"/>
    <row r="95936" ht="18.75" customHeight="1" thickBot="1"/>
    <row r="95938" ht="18.75" customHeight="1" thickBot="1"/>
    <row r="95940" ht="18.75" customHeight="1" thickBot="1"/>
    <row r="95942" ht="18.75" customHeight="1" thickBot="1"/>
    <row r="95944" ht="18.75" customHeight="1" thickBot="1"/>
    <row r="95946" ht="18.75" customHeight="1" thickBot="1"/>
    <row r="95948" ht="18.75" customHeight="1" thickBot="1"/>
    <row r="95950" ht="18.75" customHeight="1" thickBot="1"/>
    <row r="95952" ht="18.75" customHeight="1" thickBot="1"/>
    <row r="95954" ht="18.75" customHeight="1" thickBot="1"/>
    <row r="95956" ht="18.75" customHeight="1" thickBot="1"/>
    <row r="95958" ht="18.75" customHeight="1" thickBot="1"/>
    <row r="95960" ht="18.75" customHeight="1" thickBot="1"/>
    <row r="95962" ht="18.75" customHeight="1" thickBot="1"/>
    <row r="95964" ht="18.75" customHeight="1" thickBot="1"/>
    <row r="95966" ht="18.75" customHeight="1" thickBot="1"/>
    <row r="95968" ht="18.75" customHeight="1" thickBot="1"/>
    <row r="95970" ht="18.75" customHeight="1" thickBot="1"/>
    <row r="95972" ht="18.75" customHeight="1" thickBot="1"/>
    <row r="95974" ht="18.75" customHeight="1" thickBot="1"/>
    <row r="95976" ht="18.75" customHeight="1" thickBot="1"/>
    <row r="95978" ht="18.75" customHeight="1" thickBot="1"/>
    <row r="95980" ht="18.75" customHeight="1" thickBot="1"/>
    <row r="95982" ht="18.75" customHeight="1" thickBot="1"/>
    <row r="95984" ht="18.75" customHeight="1" thickBot="1"/>
    <row r="95986" ht="18.75" customHeight="1" thickBot="1"/>
    <row r="95988" ht="18.75" customHeight="1" thickBot="1"/>
    <row r="95990" ht="18.75" customHeight="1" thickBot="1"/>
    <row r="95992" ht="18.75" customHeight="1" thickBot="1"/>
    <row r="95994" ht="18.75" customHeight="1" thickBot="1"/>
    <row r="95996" ht="18.75" customHeight="1" thickBot="1"/>
    <row r="95998" ht="18.75" customHeight="1" thickBot="1"/>
    <row r="96000" ht="18.75" customHeight="1" thickBot="1"/>
    <row r="96002" ht="18.75" customHeight="1" thickBot="1"/>
    <row r="96004" ht="18.75" customHeight="1" thickBot="1"/>
    <row r="96006" ht="18.75" customHeight="1" thickBot="1"/>
    <row r="96008" ht="18.75" customHeight="1" thickBot="1"/>
    <row r="96010" ht="18.75" customHeight="1" thickBot="1"/>
    <row r="96012" ht="18.75" customHeight="1" thickBot="1"/>
    <row r="96014" ht="18.75" customHeight="1" thickBot="1"/>
    <row r="96016" ht="18.75" customHeight="1" thickBot="1"/>
    <row r="96018" ht="18.75" customHeight="1" thickBot="1"/>
    <row r="96020" ht="18.75" customHeight="1" thickBot="1"/>
    <row r="96022" ht="18.75" customHeight="1" thickBot="1"/>
    <row r="96024" ht="18.75" customHeight="1" thickBot="1"/>
    <row r="96026" ht="18.75" customHeight="1" thickBot="1"/>
    <row r="96028" ht="18.75" customHeight="1" thickBot="1"/>
    <row r="96030" ht="18.75" customHeight="1" thickBot="1"/>
    <row r="96032" ht="18.75" customHeight="1" thickBot="1"/>
    <row r="96034" ht="18.75" customHeight="1" thickBot="1"/>
    <row r="96036" ht="18.75" customHeight="1" thickBot="1"/>
    <row r="96038" ht="18.75" customHeight="1" thickBot="1"/>
    <row r="96040" ht="18.75" customHeight="1" thickBot="1"/>
    <row r="96042" ht="18.75" customHeight="1" thickBot="1"/>
    <row r="96044" ht="18.75" customHeight="1" thickBot="1"/>
    <row r="96046" ht="18.75" customHeight="1" thickBot="1"/>
    <row r="96048" ht="18.75" customHeight="1" thickBot="1"/>
    <row r="96050" ht="18.75" customHeight="1" thickBot="1"/>
    <row r="96052" ht="18.75" customHeight="1" thickBot="1"/>
    <row r="96054" ht="18.75" customHeight="1" thickBot="1"/>
    <row r="96056" ht="18.75" customHeight="1" thickBot="1"/>
    <row r="96058" ht="18.75" customHeight="1" thickBot="1"/>
    <row r="96060" ht="18.75" customHeight="1" thickBot="1"/>
    <row r="96062" ht="18.75" customHeight="1" thickBot="1"/>
    <row r="96064" ht="18.75" customHeight="1" thickBot="1"/>
    <row r="96066" ht="18.75" customHeight="1" thickBot="1"/>
    <row r="96068" ht="18.75" customHeight="1" thickBot="1"/>
    <row r="96070" ht="18.75" customHeight="1" thickBot="1"/>
    <row r="96072" ht="18.75" customHeight="1" thickBot="1"/>
    <row r="96074" ht="18.75" customHeight="1" thickBot="1"/>
    <row r="96076" ht="18.75" customHeight="1" thickBot="1"/>
    <row r="96078" ht="18.75" customHeight="1" thickBot="1"/>
    <row r="96080" ht="18.75" customHeight="1" thickBot="1"/>
    <row r="96082" ht="18.75" customHeight="1" thickBot="1"/>
    <row r="96084" ht="18.75" customHeight="1" thickBot="1"/>
    <row r="96086" ht="18.75" customHeight="1" thickBot="1"/>
    <row r="96088" ht="18.75" customHeight="1" thickBot="1"/>
    <row r="96090" ht="18.75" customHeight="1" thickBot="1"/>
    <row r="96092" ht="18.75" customHeight="1" thickBot="1"/>
    <row r="96094" ht="18.75" customHeight="1" thickBot="1"/>
    <row r="96096" ht="18.75" customHeight="1" thickBot="1"/>
    <row r="96098" ht="18.75" customHeight="1" thickBot="1"/>
    <row r="96100" ht="18.75" customHeight="1" thickBot="1"/>
    <row r="96102" ht="18.75" customHeight="1" thickBot="1"/>
    <row r="96104" ht="18.75" customHeight="1" thickBot="1"/>
    <row r="96106" ht="18.75" customHeight="1" thickBot="1"/>
    <row r="96108" ht="18.75" customHeight="1" thickBot="1"/>
    <row r="96110" ht="18.75" customHeight="1" thickBot="1"/>
    <row r="96112" ht="18.75" customHeight="1" thickBot="1"/>
    <row r="96114" ht="18.75" customHeight="1" thickBot="1"/>
    <row r="96116" ht="18.75" customHeight="1" thickBot="1"/>
    <row r="96118" ht="18.75" customHeight="1" thickBot="1"/>
    <row r="96120" ht="18.75" customHeight="1" thickBot="1"/>
    <row r="96122" ht="18.75" customHeight="1" thickBot="1"/>
    <row r="96124" ht="18.75" customHeight="1" thickBot="1"/>
    <row r="96126" ht="18.75" customHeight="1" thickBot="1"/>
    <row r="96128" ht="18.75" customHeight="1" thickBot="1"/>
    <row r="96130" ht="18.75" customHeight="1" thickBot="1"/>
    <row r="96132" ht="18.75" customHeight="1" thickBot="1"/>
    <row r="96134" ht="18.75" customHeight="1" thickBot="1"/>
    <row r="96136" ht="18.75" customHeight="1" thickBot="1"/>
    <row r="96138" ht="18.75" customHeight="1" thickBot="1"/>
    <row r="96140" ht="18.75" customHeight="1" thickBot="1"/>
    <row r="96142" ht="18.75" customHeight="1" thickBot="1"/>
    <row r="96144" ht="18.75" customHeight="1" thickBot="1"/>
    <row r="96146" ht="18.75" customHeight="1" thickBot="1"/>
    <row r="96148" ht="18.75" customHeight="1" thickBot="1"/>
    <row r="96150" ht="18.75" customHeight="1" thickBot="1"/>
    <row r="96152" ht="18.75" customHeight="1" thickBot="1"/>
    <row r="96154" ht="18.75" customHeight="1" thickBot="1"/>
    <row r="96156" ht="18.75" customHeight="1" thickBot="1"/>
    <row r="96158" ht="18.75" customHeight="1" thickBot="1"/>
    <row r="96160" ht="18.75" customHeight="1" thickBot="1"/>
    <row r="96162" ht="18.75" customHeight="1" thickBot="1"/>
    <row r="96164" ht="18.75" customHeight="1" thickBot="1"/>
    <row r="96166" ht="18.75" customHeight="1" thickBot="1"/>
    <row r="96168" ht="18.75" customHeight="1" thickBot="1"/>
    <row r="96170" ht="18.75" customHeight="1" thickBot="1"/>
    <row r="96172" ht="18.75" customHeight="1" thickBot="1"/>
    <row r="96174" ht="18.75" customHeight="1" thickBot="1"/>
    <row r="96176" ht="18.75" customHeight="1" thickBot="1"/>
    <row r="96178" ht="18.75" customHeight="1" thickBot="1"/>
    <row r="96180" ht="18.75" customHeight="1" thickBot="1"/>
    <row r="96182" ht="18.75" customHeight="1" thickBot="1"/>
    <row r="96184" ht="18.75" customHeight="1" thickBot="1"/>
    <row r="96186" ht="18.75" customHeight="1" thickBot="1"/>
    <row r="96188" ht="18.75" customHeight="1" thickBot="1"/>
    <row r="96190" ht="18.75" customHeight="1" thickBot="1"/>
    <row r="96192" ht="18.75" customHeight="1" thickBot="1"/>
    <row r="96194" ht="18.75" customHeight="1" thickBot="1"/>
    <row r="96196" ht="18.75" customHeight="1" thickBot="1"/>
    <row r="96198" ht="18.75" customHeight="1" thickBot="1"/>
    <row r="96200" ht="18.75" customHeight="1" thickBot="1"/>
    <row r="96202" ht="18.75" customHeight="1" thickBot="1"/>
    <row r="96204" ht="18.75" customHeight="1" thickBot="1"/>
    <row r="96206" ht="18.75" customHeight="1" thickBot="1"/>
    <row r="96208" ht="18.75" customHeight="1" thickBot="1"/>
    <row r="96210" ht="18.75" customHeight="1" thickBot="1"/>
    <row r="96212" ht="18.75" customHeight="1" thickBot="1"/>
    <row r="96214" ht="18.75" customHeight="1" thickBot="1"/>
    <row r="96216" ht="18.75" customHeight="1" thickBot="1"/>
    <row r="96218" ht="18.75" customHeight="1" thickBot="1"/>
    <row r="96220" ht="18.75" customHeight="1" thickBot="1"/>
    <row r="96222" ht="18.75" customHeight="1" thickBot="1"/>
    <row r="96224" ht="18.75" customHeight="1" thickBot="1"/>
    <row r="96226" ht="18.75" customHeight="1" thickBot="1"/>
    <row r="96228" ht="18.75" customHeight="1" thickBot="1"/>
    <row r="96230" ht="18.75" customHeight="1" thickBot="1"/>
    <row r="96232" ht="18.75" customHeight="1" thickBot="1"/>
    <row r="96234" ht="18.75" customHeight="1" thickBot="1"/>
    <row r="96236" ht="18.75" customHeight="1" thickBot="1"/>
    <row r="96238" ht="18.75" customHeight="1" thickBot="1"/>
    <row r="96240" ht="18.75" customHeight="1" thickBot="1"/>
    <row r="96242" ht="18.75" customHeight="1" thickBot="1"/>
    <row r="96244" ht="18.75" customHeight="1" thickBot="1"/>
    <row r="96246" ht="18.75" customHeight="1" thickBot="1"/>
    <row r="96248" ht="18.75" customHeight="1" thickBot="1"/>
    <row r="96250" ht="18.75" customHeight="1" thickBot="1"/>
    <row r="96252" ht="18.75" customHeight="1" thickBot="1"/>
    <row r="96254" ht="18.75" customHeight="1" thickBot="1"/>
    <row r="96256" ht="18.75" customHeight="1" thickBot="1"/>
    <row r="96258" ht="18.75" customHeight="1" thickBot="1"/>
    <row r="96260" ht="18.75" customHeight="1" thickBot="1"/>
    <row r="96262" ht="18.75" customHeight="1" thickBot="1"/>
    <row r="96264" ht="18.75" customHeight="1" thickBot="1"/>
    <row r="96266" ht="18.75" customHeight="1" thickBot="1"/>
    <row r="96268" ht="18.75" customHeight="1" thickBot="1"/>
    <row r="96270" ht="18.75" customHeight="1" thickBot="1"/>
    <row r="96272" ht="18.75" customHeight="1" thickBot="1"/>
    <row r="96274" ht="18.75" customHeight="1" thickBot="1"/>
    <row r="96276" ht="18.75" customHeight="1" thickBot="1"/>
    <row r="96278" ht="18.75" customHeight="1" thickBot="1"/>
    <row r="96280" ht="18.75" customHeight="1" thickBot="1"/>
    <row r="96282" ht="18.75" customHeight="1" thickBot="1"/>
    <row r="96284" ht="18.75" customHeight="1" thickBot="1"/>
    <row r="96286" ht="18.75" customHeight="1" thickBot="1"/>
    <row r="96288" ht="18.75" customHeight="1" thickBot="1"/>
    <row r="96290" ht="18.75" customHeight="1" thickBot="1"/>
    <row r="96292" ht="18.75" customHeight="1" thickBot="1"/>
    <row r="96294" ht="18.75" customHeight="1" thickBot="1"/>
    <row r="96296" ht="18.75" customHeight="1" thickBot="1"/>
    <row r="96298" ht="18.75" customHeight="1" thickBot="1"/>
    <row r="96300" ht="18.75" customHeight="1" thickBot="1"/>
    <row r="96302" ht="18.75" customHeight="1" thickBot="1"/>
    <row r="96304" ht="18.75" customHeight="1" thickBot="1"/>
    <row r="96306" ht="18.75" customHeight="1" thickBot="1"/>
    <row r="96308" ht="18.75" customHeight="1" thickBot="1"/>
    <row r="96310" ht="18.75" customHeight="1" thickBot="1"/>
    <row r="96312" ht="18.75" customHeight="1" thickBot="1"/>
    <row r="96314" ht="18.75" customHeight="1" thickBot="1"/>
    <row r="96316" ht="18.75" customHeight="1" thickBot="1"/>
    <row r="96318" ht="18.75" customHeight="1" thickBot="1"/>
    <row r="96320" ht="18.75" customHeight="1" thickBot="1"/>
    <row r="96322" ht="18.75" customHeight="1" thickBot="1"/>
    <row r="96324" ht="18.75" customHeight="1" thickBot="1"/>
    <row r="96326" ht="18.75" customHeight="1" thickBot="1"/>
    <row r="96328" ht="18.75" customHeight="1" thickBot="1"/>
    <row r="96330" ht="18.75" customHeight="1" thickBot="1"/>
    <row r="96332" ht="18.75" customHeight="1" thickBot="1"/>
    <row r="96334" ht="18.75" customHeight="1" thickBot="1"/>
    <row r="96336" ht="18.75" customHeight="1" thickBot="1"/>
    <row r="96338" ht="18.75" customHeight="1" thickBot="1"/>
    <row r="96340" ht="18.75" customHeight="1" thickBot="1"/>
    <row r="96342" ht="18.75" customHeight="1" thickBot="1"/>
    <row r="96344" ht="18.75" customHeight="1" thickBot="1"/>
    <row r="96346" ht="18.75" customHeight="1" thickBot="1"/>
    <row r="96348" ht="18.75" customHeight="1" thickBot="1"/>
    <row r="96350" ht="18.75" customHeight="1" thickBot="1"/>
    <row r="96352" ht="18.75" customHeight="1" thickBot="1"/>
    <row r="96354" ht="18.75" customHeight="1" thickBot="1"/>
    <row r="96356" ht="18.75" customHeight="1" thickBot="1"/>
    <row r="96358" ht="18.75" customHeight="1" thickBot="1"/>
    <row r="96360" ht="18.75" customHeight="1" thickBot="1"/>
    <row r="96362" ht="18.75" customHeight="1" thickBot="1"/>
    <row r="96364" ht="18.75" customHeight="1" thickBot="1"/>
    <row r="96366" ht="18.75" customHeight="1" thickBot="1"/>
    <row r="96368" ht="18.75" customHeight="1" thickBot="1"/>
    <row r="96370" ht="18.75" customHeight="1" thickBot="1"/>
    <row r="96372" ht="18.75" customHeight="1" thickBot="1"/>
    <row r="96374" ht="18.75" customHeight="1" thickBot="1"/>
    <row r="96376" ht="18.75" customHeight="1" thickBot="1"/>
    <row r="96378" ht="18.75" customHeight="1" thickBot="1"/>
    <row r="96380" ht="18.75" customHeight="1" thickBot="1"/>
    <row r="96382" ht="18.75" customHeight="1" thickBot="1"/>
    <row r="96384" ht="18.75" customHeight="1" thickBot="1"/>
    <row r="96386" ht="18.75" customHeight="1" thickBot="1"/>
    <row r="96388" ht="18.75" customHeight="1" thickBot="1"/>
    <row r="96390" ht="18.75" customHeight="1" thickBot="1"/>
    <row r="96392" ht="18.75" customHeight="1" thickBot="1"/>
    <row r="96394" ht="18.75" customHeight="1" thickBot="1"/>
    <row r="96396" ht="18.75" customHeight="1" thickBot="1"/>
    <row r="96398" ht="18.75" customHeight="1" thickBot="1"/>
    <row r="96400" ht="18.75" customHeight="1" thickBot="1"/>
    <row r="96402" ht="18.75" customHeight="1" thickBot="1"/>
    <row r="96404" ht="18.75" customHeight="1" thickBot="1"/>
    <row r="96406" ht="18.75" customHeight="1" thickBot="1"/>
    <row r="96408" ht="18.75" customHeight="1" thickBot="1"/>
    <row r="96410" ht="18.75" customHeight="1" thickBot="1"/>
    <row r="96412" ht="18.75" customHeight="1" thickBot="1"/>
    <row r="96414" ht="18.75" customHeight="1" thickBot="1"/>
    <row r="96416" ht="18.75" customHeight="1" thickBot="1"/>
    <row r="96418" ht="18.75" customHeight="1" thickBot="1"/>
    <row r="96420" ht="18.75" customHeight="1" thickBot="1"/>
    <row r="96422" ht="18.75" customHeight="1" thickBot="1"/>
    <row r="96424" ht="18.75" customHeight="1" thickBot="1"/>
    <row r="96426" ht="18.75" customHeight="1" thickBot="1"/>
    <row r="96428" ht="18.75" customHeight="1" thickBot="1"/>
    <row r="96430" ht="18.75" customHeight="1" thickBot="1"/>
    <row r="96432" ht="18.75" customHeight="1" thickBot="1"/>
    <row r="96434" ht="18.75" customHeight="1" thickBot="1"/>
    <row r="96436" ht="18.75" customHeight="1" thickBot="1"/>
    <row r="96438" ht="18.75" customHeight="1" thickBot="1"/>
    <row r="96440" ht="18.75" customHeight="1" thickBot="1"/>
    <row r="96442" ht="18.75" customHeight="1" thickBot="1"/>
    <row r="96444" ht="18.75" customHeight="1" thickBot="1"/>
    <row r="96446" ht="18.75" customHeight="1" thickBot="1"/>
    <row r="96448" ht="18.75" customHeight="1" thickBot="1"/>
    <row r="96450" ht="18.75" customHeight="1" thickBot="1"/>
    <row r="96452" ht="18.75" customHeight="1" thickBot="1"/>
    <row r="96454" ht="18.75" customHeight="1" thickBot="1"/>
    <row r="96456" ht="18.75" customHeight="1" thickBot="1"/>
    <row r="96458" ht="18.75" customHeight="1" thickBot="1"/>
    <row r="96460" ht="18.75" customHeight="1" thickBot="1"/>
    <row r="96462" ht="18.75" customHeight="1" thickBot="1"/>
    <row r="96464" ht="18.75" customHeight="1" thickBot="1"/>
    <row r="96466" ht="18.75" customHeight="1" thickBot="1"/>
    <row r="96468" ht="18.75" customHeight="1" thickBot="1"/>
    <row r="96470" ht="18.75" customHeight="1" thickBot="1"/>
    <row r="96472" ht="18.75" customHeight="1" thickBot="1"/>
    <row r="96474" ht="18.75" customHeight="1" thickBot="1"/>
    <row r="96476" ht="18.75" customHeight="1" thickBot="1"/>
    <row r="96478" ht="18.75" customHeight="1" thickBot="1"/>
    <row r="96480" ht="18.75" customHeight="1" thickBot="1"/>
    <row r="96482" ht="18.75" customHeight="1" thickBot="1"/>
    <row r="96484" ht="18.75" customHeight="1" thickBot="1"/>
    <row r="96486" ht="18.75" customHeight="1" thickBot="1"/>
    <row r="96488" ht="18.75" customHeight="1" thickBot="1"/>
    <row r="96490" ht="18.75" customHeight="1" thickBot="1"/>
    <row r="96492" ht="18.75" customHeight="1" thickBot="1"/>
    <row r="96494" ht="18.75" customHeight="1" thickBot="1"/>
    <row r="96496" ht="18.75" customHeight="1" thickBot="1"/>
    <row r="96498" ht="18.75" customHeight="1" thickBot="1"/>
    <row r="96500" ht="18.75" customHeight="1" thickBot="1"/>
    <row r="96502" ht="18.75" customHeight="1" thickBot="1"/>
    <row r="96504" ht="18.75" customHeight="1" thickBot="1"/>
    <row r="96506" ht="18.75" customHeight="1" thickBot="1"/>
    <row r="96508" ht="18.75" customHeight="1" thickBot="1"/>
    <row r="96510" ht="18.75" customHeight="1" thickBot="1"/>
    <row r="96512" ht="18.75" customHeight="1" thickBot="1"/>
    <row r="96514" ht="18.75" customHeight="1" thickBot="1"/>
    <row r="96516" ht="18.75" customHeight="1" thickBot="1"/>
    <row r="96518" ht="18.75" customHeight="1" thickBot="1"/>
    <row r="96520" ht="18.75" customHeight="1" thickBot="1"/>
    <row r="96522" ht="18.75" customHeight="1" thickBot="1"/>
    <row r="96524" ht="18.75" customHeight="1" thickBot="1"/>
    <row r="96526" ht="18.75" customHeight="1" thickBot="1"/>
    <row r="96528" ht="18.75" customHeight="1" thickBot="1"/>
    <row r="96530" ht="18.75" customHeight="1" thickBot="1"/>
    <row r="96532" ht="18.75" customHeight="1" thickBot="1"/>
    <row r="96534" ht="18.75" customHeight="1" thickBot="1"/>
    <row r="96536" ht="18.75" customHeight="1" thickBot="1"/>
    <row r="96538" ht="18.75" customHeight="1" thickBot="1"/>
    <row r="96540" ht="18.75" customHeight="1" thickBot="1"/>
    <row r="96542" ht="18.75" customHeight="1" thickBot="1"/>
    <row r="96544" ht="18.75" customHeight="1" thickBot="1"/>
    <row r="96546" ht="18.75" customHeight="1" thickBot="1"/>
    <row r="96548" ht="18.75" customHeight="1" thickBot="1"/>
    <row r="96550" ht="18.75" customHeight="1" thickBot="1"/>
    <row r="96552" ht="18.75" customHeight="1" thickBot="1"/>
    <row r="96554" ht="18.75" customHeight="1" thickBot="1"/>
    <row r="96556" ht="18.75" customHeight="1" thickBot="1"/>
    <row r="96558" ht="18.75" customHeight="1" thickBot="1"/>
    <row r="96560" ht="18.75" customHeight="1" thickBot="1"/>
    <row r="96562" ht="18.75" customHeight="1" thickBot="1"/>
    <row r="96564" ht="18.75" customHeight="1" thickBot="1"/>
    <row r="96566" ht="18.75" customHeight="1" thickBot="1"/>
    <row r="96568" ht="18.75" customHeight="1" thickBot="1"/>
    <row r="96570" ht="18.75" customHeight="1" thickBot="1"/>
    <row r="96572" ht="18.75" customHeight="1" thickBot="1"/>
    <row r="96574" ht="18.75" customHeight="1" thickBot="1"/>
    <row r="96576" ht="18.75" customHeight="1" thickBot="1"/>
    <row r="96578" ht="18.75" customHeight="1" thickBot="1"/>
    <row r="96580" ht="18.75" customHeight="1" thickBot="1"/>
    <row r="96582" ht="18.75" customHeight="1" thickBot="1"/>
    <row r="96584" ht="18.75" customHeight="1" thickBot="1"/>
    <row r="96586" ht="18.75" customHeight="1" thickBot="1"/>
    <row r="96588" ht="18.75" customHeight="1" thickBot="1"/>
    <row r="96590" ht="18.75" customHeight="1" thickBot="1"/>
    <row r="96592" ht="18.75" customHeight="1" thickBot="1"/>
    <row r="96594" ht="18.75" customHeight="1" thickBot="1"/>
    <row r="96596" ht="18.75" customHeight="1" thickBot="1"/>
    <row r="96598" ht="18.75" customHeight="1" thickBot="1"/>
    <row r="96600" ht="18.75" customHeight="1" thickBot="1"/>
    <row r="96602" ht="18.75" customHeight="1" thickBot="1"/>
    <row r="96604" ht="18.75" customHeight="1" thickBot="1"/>
    <row r="96606" ht="18.75" customHeight="1" thickBot="1"/>
    <row r="96608" ht="18.75" customHeight="1" thickBot="1"/>
    <row r="96610" ht="18.75" customHeight="1" thickBot="1"/>
    <row r="96612" ht="18.75" customHeight="1" thickBot="1"/>
    <row r="96614" ht="18.75" customHeight="1" thickBot="1"/>
    <row r="96616" ht="18.75" customHeight="1" thickBot="1"/>
    <row r="96618" ht="18.75" customHeight="1" thickBot="1"/>
    <row r="96620" ht="18.75" customHeight="1" thickBot="1"/>
    <row r="96622" ht="18.75" customHeight="1" thickBot="1"/>
    <row r="96624" ht="18.75" customHeight="1" thickBot="1"/>
    <row r="96626" ht="18.75" customHeight="1" thickBot="1"/>
    <row r="96628" ht="18.75" customHeight="1" thickBot="1"/>
    <row r="96630" ht="18.75" customHeight="1" thickBot="1"/>
    <row r="96632" ht="18.75" customHeight="1" thickBot="1"/>
    <row r="96634" ht="18.75" customHeight="1" thickBot="1"/>
    <row r="96636" ht="18.75" customHeight="1" thickBot="1"/>
    <row r="96638" ht="18.75" customHeight="1" thickBot="1"/>
    <row r="96640" ht="18.75" customHeight="1" thickBot="1"/>
    <row r="96642" ht="18.75" customHeight="1" thickBot="1"/>
    <row r="96644" ht="18.75" customHeight="1" thickBot="1"/>
    <row r="96646" ht="18.75" customHeight="1" thickBot="1"/>
    <row r="96648" ht="18.75" customHeight="1" thickBot="1"/>
    <row r="96650" ht="18.75" customHeight="1" thickBot="1"/>
    <row r="96652" ht="18.75" customHeight="1" thickBot="1"/>
    <row r="96654" ht="18.75" customHeight="1" thickBot="1"/>
    <row r="96656" ht="18.75" customHeight="1" thickBot="1"/>
    <row r="96658" ht="18.75" customHeight="1" thickBot="1"/>
    <row r="96660" ht="18.75" customHeight="1" thickBot="1"/>
    <row r="96662" ht="18.75" customHeight="1" thickBot="1"/>
    <row r="96664" ht="18.75" customHeight="1" thickBot="1"/>
    <row r="96666" ht="18.75" customHeight="1" thickBot="1"/>
    <row r="96668" ht="18.75" customHeight="1" thickBot="1"/>
    <row r="96670" ht="18.75" customHeight="1" thickBot="1"/>
    <row r="96672" ht="18.75" customHeight="1" thickBot="1"/>
    <row r="96674" ht="18.75" customHeight="1" thickBot="1"/>
    <row r="96676" ht="18.75" customHeight="1" thickBot="1"/>
    <row r="96678" ht="18.75" customHeight="1" thickBot="1"/>
    <row r="96680" ht="18.75" customHeight="1" thickBot="1"/>
    <row r="96682" ht="18.75" customHeight="1" thickBot="1"/>
    <row r="96684" ht="18.75" customHeight="1" thickBot="1"/>
    <row r="96686" ht="18.75" customHeight="1" thickBot="1"/>
    <row r="96688" ht="18.75" customHeight="1" thickBot="1"/>
    <row r="96690" ht="18.75" customHeight="1" thickBot="1"/>
    <row r="96692" ht="18.75" customHeight="1" thickBot="1"/>
    <row r="96694" ht="18.75" customHeight="1" thickBot="1"/>
    <row r="96696" ht="18.75" customHeight="1" thickBot="1"/>
    <row r="96698" ht="18.75" customHeight="1" thickBot="1"/>
    <row r="96700" ht="18.75" customHeight="1" thickBot="1"/>
    <row r="96702" ht="18.75" customHeight="1" thickBot="1"/>
    <row r="96704" ht="18.75" customHeight="1" thickBot="1"/>
    <row r="96706" ht="18.75" customHeight="1" thickBot="1"/>
    <row r="96708" ht="18.75" customHeight="1" thickBot="1"/>
    <row r="96710" ht="18.75" customHeight="1" thickBot="1"/>
    <row r="96712" ht="18.75" customHeight="1" thickBot="1"/>
    <row r="96714" ht="18.75" customHeight="1" thickBot="1"/>
    <row r="96716" ht="18.75" customHeight="1" thickBot="1"/>
    <row r="96718" ht="18.75" customHeight="1" thickBot="1"/>
    <row r="96720" ht="18.75" customHeight="1" thickBot="1"/>
    <row r="96722" ht="18.75" customHeight="1" thickBot="1"/>
    <row r="96724" ht="18.75" customHeight="1" thickBot="1"/>
    <row r="96726" ht="18.75" customHeight="1" thickBot="1"/>
    <row r="96728" ht="18.75" customHeight="1" thickBot="1"/>
    <row r="96730" ht="18.75" customHeight="1" thickBot="1"/>
    <row r="96732" ht="18.75" customHeight="1" thickBot="1"/>
    <row r="96734" ht="18.75" customHeight="1" thickBot="1"/>
    <row r="96736" ht="18.75" customHeight="1" thickBot="1"/>
    <row r="96738" ht="18.75" customHeight="1" thickBot="1"/>
    <row r="96740" ht="18.75" customHeight="1" thickBot="1"/>
    <row r="96742" ht="18.75" customHeight="1" thickBot="1"/>
    <row r="96744" ht="18.75" customHeight="1" thickBot="1"/>
    <row r="96746" ht="18.75" customHeight="1" thickBot="1"/>
    <row r="96748" ht="18.75" customHeight="1" thickBot="1"/>
    <row r="96750" ht="18.75" customHeight="1" thickBot="1"/>
    <row r="96752" ht="18.75" customHeight="1" thickBot="1"/>
    <row r="96754" ht="18.75" customHeight="1" thickBot="1"/>
    <row r="96756" ht="18.75" customHeight="1" thickBot="1"/>
    <row r="96758" ht="18.75" customHeight="1" thickBot="1"/>
    <row r="96760" ht="18.75" customHeight="1" thickBot="1"/>
    <row r="96762" ht="18.75" customHeight="1" thickBot="1"/>
    <row r="96764" ht="18.75" customHeight="1" thickBot="1"/>
    <row r="96766" ht="18.75" customHeight="1" thickBot="1"/>
    <row r="96768" ht="18.75" customHeight="1" thickBot="1"/>
    <row r="96770" ht="18.75" customHeight="1" thickBot="1"/>
    <row r="96772" ht="18.75" customHeight="1" thickBot="1"/>
    <row r="96774" ht="18.75" customHeight="1" thickBot="1"/>
    <row r="96776" ht="18.75" customHeight="1" thickBot="1"/>
    <row r="96778" ht="18.75" customHeight="1" thickBot="1"/>
    <row r="96780" ht="18.75" customHeight="1" thickBot="1"/>
    <row r="96782" ht="18.75" customHeight="1" thickBot="1"/>
    <row r="96784" ht="18.75" customHeight="1" thickBot="1"/>
    <row r="96786" ht="18.75" customHeight="1" thickBot="1"/>
    <row r="96788" ht="18.75" customHeight="1" thickBot="1"/>
    <row r="96790" ht="18.75" customHeight="1" thickBot="1"/>
    <row r="96792" ht="18.75" customHeight="1" thickBot="1"/>
    <row r="96794" ht="18.75" customHeight="1" thickBot="1"/>
    <row r="96796" ht="18.75" customHeight="1" thickBot="1"/>
    <row r="96798" ht="18.75" customHeight="1" thickBot="1"/>
    <row r="96800" ht="18.75" customHeight="1" thickBot="1"/>
    <row r="96802" ht="18.75" customHeight="1" thickBot="1"/>
    <row r="96804" ht="18.75" customHeight="1" thickBot="1"/>
    <row r="96806" ht="18.75" customHeight="1" thickBot="1"/>
    <row r="96808" ht="18.75" customHeight="1" thickBot="1"/>
    <row r="96810" ht="18.75" customHeight="1" thickBot="1"/>
    <row r="96812" ht="18.75" customHeight="1" thickBot="1"/>
    <row r="96814" ht="18.75" customHeight="1" thickBot="1"/>
    <row r="96816" ht="18.75" customHeight="1" thickBot="1"/>
    <row r="96818" ht="18.75" customHeight="1" thickBot="1"/>
    <row r="96820" ht="18.75" customHeight="1" thickBot="1"/>
    <row r="96822" ht="18.75" customHeight="1" thickBot="1"/>
    <row r="96824" ht="18.75" customHeight="1" thickBot="1"/>
    <row r="96826" ht="18.75" customHeight="1" thickBot="1"/>
    <row r="96828" ht="18.75" customHeight="1" thickBot="1"/>
    <row r="96830" ht="18.75" customHeight="1" thickBot="1"/>
    <row r="96832" ht="18.75" customHeight="1" thickBot="1"/>
    <row r="96834" ht="18.75" customHeight="1" thickBot="1"/>
    <row r="96836" ht="18.75" customHeight="1" thickBot="1"/>
    <row r="96838" ht="18.75" customHeight="1" thickBot="1"/>
    <row r="96840" ht="18.75" customHeight="1" thickBot="1"/>
    <row r="96842" ht="18.75" customHeight="1" thickBot="1"/>
    <row r="96844" ht="18.75" customHeight="1" thickBot="1"/>
    <row r="96846" ht="18.75" customHeight="1" thickBot="1"/>
    <row r="96848" ht="18.75" customHeight="1" thickBot="1"/>
    <row r="96850" ht="18.75" customHeight="1" thickBot="1"/>
    <row r="96852" ht="18.75" customHeight="1" thickBot="1"/>
    <row r="96854" ht="18.75" customHeight="1" thickBot="1"/>
    <row r="96856" ht="18.75" customHeight="1" thickBot="1"/>
    <row r="96858" ht="18.75" customHeight="1" thickBot="1"/>
    <row r="96860" ht="18.75" customHeight="1" thickBot="1"/>
    <row r="96862" ht="18.75" customHeight="1" thickBot="1"/>
    <row r="96864" ht="18.75" customHeight="1" thickBot="1"/>
    <row r="96866" ht="18.75" customHeight="1" thickBot="1"/>
    <row r="96868" ht="18.75" customHeight="1" thickBot="1"/>
    <row r="96870" ht="18.75" customHeight="1" thickBot="1"/>
    <row r="96872" ht="18.75" customHeight="1" thickBot="1"/>
    <row r="96874" ht="18.75" customHeight="1" thickBot="1"/>
    <row r="96876" ht="18.75" customHeight="1" thickBot="1"/>
    <row r="96878" ht="18.75" customHeight="1" thickBot="1"/>
    <row r="96880" ht="18.75" customHeight="1" thickBot="1"/>
    <row r="96882" ht="18.75" customHeight="1" thickBot="1"/>
    <row r="96884" ht="18.75" customHeight="1" thickBot="1"/>
    <row r="96886" ht="18.75" customHeight="1" thickBot="1"/>
    <row r="96888" ht="18.75" customHeight="1" thickBot="1"/>
    <row r="96890" ht="18.75" customHeight="1" thickBot="1"/>
    <row r="96892" ht="18.75" customHeight="1" thickBot="1"/>
    <row r="96894" ht="18.75" customHeight="1" thickBot="1"/>
    <row r="96896" ht="18.75" customHeight="1" thickBot="1"/>
    <row r="96898" ht="18.75" customHeight="1" thickBot="1"/>
    <row r="96900" ht="18.75" customHeight="1" thickBot="1"/>
    <row r="96902" ht="18.75" customHeight="1" thickBot="1"/>
    <row r="96904" ht="18.75" customHeight="1" thickBot="1"/>
    <row r="96906" ht="18.75" customHeight="1" thickBot="1"/>
    <row r="96908" ht="18.75" customHeight="1" thickBot="1"/>
    <row r="96910" ht="18.75" customHeight="1" thickBot="1"/>
    <row r="96912" ht="18.75" customHeight="1" thickBot="1"/>
    <row r="96914" ht="18.75" customHeight="1" thickBot="1"/>
    <row r="96916" ht="18.75" customHeight="1" thickBot="1"/>
    <row r="96918" ht="18.75" customHeight="1" thickBot="1"/>
    <row r="96920" ht="18.75" customHeight="1" thickBot="1"/>
    <row r="96922" ht="18.75" customHeight="1" thickBot="1"/>
    <row r="96924" ht="18.75" customHeight="1" thickBot="1"/>
    <row r="96926" ht="18.75" customHeight="1" thickBot="1"/>
    <row r="96928" ht="18.75" customHeight="1" thickBot="1"/>
    <row r="96930" ht="18.75" customHeight="1" thickBot="1"/>
    <row r="96932" ht="18.75" customHeight="1" thickBot="1"/>
    <row r="96934" ht="18.75" customHeight="1" thickBot="1"/>
    <row r="96936" ht="18.75" customHeight="1" thickBot="1"/>
    <row r="96938" ht="18.75" customHeight="1" thickBot="1"/>
    <row r="96940" ht="18.75" customHeight="1" thickBot="1"/>
    <row r="96942" ht="18.75" customHeight="1" thickBot="1"/>
    <row r="96944" ht="18.75" customHeight="1" thickBot="1"/>
    <row r="96946" ht="18.75" customHeight="1" thickBot="1"/>
    <row r="96948" ht="18.75" customHeight="1" thickBot="1"/>
    <row r="96950" ht="18.75" customHeight="1" thickBot="1"/>
    <row r="96952" ht="18.75" customHeight="1" thickBot="1"/>
    <row r="96954" ht="18.75" customHeight="1" thickBot="1"/>
    <row r="96956" ht="18.75" customHeight="1" thickBot="1"/>
    <row r="96958" ht="18.75" customHeight="1" thickBot="1"/>
    <row r="96960" ht="18.75" customHeight="1" thickBot="1"/>
    <row r="96962" ht="18.75" customHeight="1" thickBot="1"/>
    <row r="96964" ht="18.75" customHeight="1" thickBot="1"/>
    <row r="96966" ht="18.75" customHeight="1" thickBot="1"/>
    <row r="96968" ht="18.75" customHeight="1" thickBot="1"/>
    <row r="96970" ht="18.75" customHeight="1" thickBot="1"/>
    <row r="96972" ht="18.75" customHeight="1" thickBot="1"/>
    <row r="96974" ht="18.75" customHeight="1" thickBot="1"/>
    <row r="96976" ht="18.75" customHeight="1" thickBot="1"/>
    <row r="96978" ht="18.75" customHeight="1" thickBot="1"/>
    <row r="96980" ht="18.75" customHeight="1" thickBot="1"/>
    <row r="96982" ht="18.75" customHeight="1" thickBot="1"/>
    <row r="96984" ht="18.75" customHeight="1" thickBot="1"/>
    <row r="96986" ht="18.75" customHeight="1" thickBot="1"/>
    <row r="96988" ht="18.75" customHeight="1" thickBot="1"/>
    <row r="96990" ht="18.75" customHeight="1" thickBot="1"/>
    <row r="96992" ht="18.75" customHeight="1" thickBot="1"/>
    <row r="96994" ht="18.75" customHeight="1" thickBot="1"/>
    <row r="96996" ht="18.75" customHeight="1" thickBot="1"/>
    <row r="96998" ht="18.75" customHeight="1" thickBot="1"/>
    <row r="97000" ht="18.75" customHeight="1" thickBot="1"/>
    <row r="97002" ht="18.75" customHeight="1" thickBot="1"/>
    <row r="97004" ht="18.75" customHeight="1" thickBot="1"/>
    <row r="97006" ht="18.75" customHeight="1" thickBot="1"/>
    <row r="97008" ht="18.75" customHeight="1" thickBot="1"/>
    <row r="97010" ht="18.75" customHeight="1" thickBot="1"/>
    <row r="97012" ht="18.75" customHeight="1" thickBot="1"/>
    <row r="97014" ht="18.75" customHeight="1" thickBot="1"/>
    <row r="97016" ht="18.75" customHeight="1" thickBot="1"/>
    <row r="97018" ht="18.75" customHeight="1" thickBot="1"/>
    <row r="97020" ht="18.75" customHeight="1" thickBot="1"/>
    <row r="97022" ht="18.75" customHeight="1" thickBot="1"/>
    <row r="97024" ht="18.75" customHeight="1" thickBot="1"/>
    <row r="97026" ht="18.75" customHeight="1" thickBot="1"/>
    <row r="97028" ht="18.75" customHeight="1" thickBot="1"/>
    <row r="97030" ht="18.75" customHeight="1" thickBot="1"/>
    <row r="97032" ht="18.75" customHeight="1" thickBot="1"/>
    <row r="97034" ht="18.75" customHeight="1" thickBot="1"/>
    <row r="97036" ht="18.75" customHeight="1" thickBot="1"/>
    <row r="97038" ht="18.75" customHeight="1" thickBot="1"/>
    <row r="97040" ht="18.75" customHeight="1" thickBot="1"/>
    <row r="97042" ht="18.75" customHeight="1" thickBot="1"/>
    <row r="97044" ht="18.75" customHeight="1" thickBot="1"/>
    <row r="97046" ht="18.75" customHeight="1" thickBot="1"/>
    <row r="97048" ht="18.75" customHeight="1" thickBot="1"/>
    <row r="97050" ht="18.75" customHeight="1" thickBot="1"/>
    <row r="97052" ht="18.75" customHeight="1" thickBot="1"/>
    <row r="97054" ht="18.75" customHeight="1" thickBot="1"/>
    <row r="97056" ht="18.75" customHeight="1" thickBot="1"/>
    <row r="97058" ht="18.75" customHeight="1" thickBot="1"/>
    <row r="97060" ht="18.75" customHeight="1" thickBot="1"/>
    <row r="97062" ht="18.75" customHeight="1" thickBot="1"/>
    <row r="97064" ht="18.75" customHeight="1" thickBot="1"/>
    <row r="97066" ht="18.75" customHeight="1" thickBot="1"/>
    <row r="97068" ht="18.75" customHeight="1" thickBot="1"/>
    <row r="97070" ht="18.75" customHeight="1" thickBot="1"/>
    <row r="97072" ht="18.75" customHeight="1" thickBot="1"/>
    <row r="97074" ht="18.75" customHeight="1" thickBot="1"/>
    <row r="97076" ht="18.75" customHeight="1" thickBot="1"/>
    <row r="97078" ht="18.75" customHeight="1" thickBot="1"/>
    <row r="97080" ht="18.75" customHeight="1" thickBot="1"/>
    <row r="97082" ht="18.75" customHeight="1" thickBot="1"/>
    <row r="97084" ht="18.75" customHeight="1" thickBot="1"/>
    <row r="97086" ht="18.75" customHeight="1" thickBot="1"/>
    <row r="97088" ht="18.75" customHeight="1" thickBot="1"/>
    <row r="97090" ht="18.75" customHeight="1" thickBot="1"/>
    <row r="97092" ht="18.75" customHeight="1" thickBot="1"/>
    <row r="97094" ht="18.75" customHeight="1" thickBot="1"/>
    <row r="97096" ht="18.75" customHeight="1" thickBot="1"/>
    <row r="97098" ht="18.75" customHeight="1" thickBot="1"/>
    <row r="97100" ht="18.75" customHeight="1" thickBot="1"/>
    <row r="97102" ht="18.75" customHeight="1" thickBot="1"/>
    <row r="97104" ht="18.75" customHeight="1" thickBot="1"/>
    <row r="97106" ht="18.75" customHeight="1" thickBot="1"/>
    <row r="97108" ht="18.75" customHeight="1" thickBot="1"/>
    <row r="97110" ht="18.75" customHeight="1" thickBot="1"/>
    <row r="97112" ht="18.75" customHeight="1" thickBot="1"/>
    <row r="97114" ht="18.75" customHeight="1" thickBot="1"/>
    <row r="97116" ht="18.75" customHeight="1" thickBot="1"/>
    <row r="97118" ht="18.75" customHeight="1" thickBot="1"/>
    <row r="97120" ht="18.75" customHeight="1" thickBot="1"/>
    <row r="97122" ht="18.75" customHeight="1" thickBot="1"/>
    <row r="97124" ht="18.75" customHeight="1" thickBot="1"/>
    <row r="97126" ht="18.75" customHeight="1" thickBot="1"/>
    <row r="97128" ht="18.75" customHeight="1" thickBot="1"/>
    <row r="97130" ht="18.75" customHeight="1" thickBot="1"/>
    <row r="97132" ht="18.75" customHeight="1" thickBot="1"/>
    <row r="97134" ht="18.75" customHeight="1" thickBot="1"/>
    <row r="97136" ht="18.75" customHeight="1" thickBot="1"/>
    <row r="97138" ht="18.75" customHeight="1" thickBot="1"/>
    <row r="97140" ht="18.75" customHeight="1" thickBot="1"/>
    <row r="97142" ht="18.75" customHeight="1" thickBot="1"/>
    <row r="97144" ht="18.75" customHeight="1" thickBot="1"/>
    <row r="97146" ht="18.75" customHeight="1" thickBot="1"/>
    <row r="97148" ht="18.75" customHeight="1" thickBot="1"/>
    <row r="97150" ht="18.75" customHeight="1" thickBot="1"/>
    <row r="97152" ht="18.75" customHeight="1" thickBot="1"/>
    <row r="97154" ht="18.75" customHeight="1" thickBot="1"/>
    <row r="97156" ht="18.75" customHeight="1" thickBot="1"/>
    <row r="97158" ht="18.75" customHeight="1" thickBot="1"/>
    <row r="97160" ht="18.75" customHeight="1" thickBot="1"/>
    <row r="97162" ht="18.75" customHeight="1" thickBot="1"/>
    <row r="97164" ht="18.75" customHeight="1" thickBot="1"/>
    <row r="97166" ht="18.75" customHeight="1" thickBot="1"/>
    <row r="97168" ht="18.75" customHeight="1" thickBot="1"/>
    <row r="97170" ht="18.75" customHeight="1" thickBot="1"/>
    <row r="97172" ht="18.75" customHeight="1" thickBot="1"/>
    <row r="97174" ht="18.75" customHeight="1" thickBot="1"/>
    <row r="97176" ht="18.75" customHeight="1" thickBot="1"/>
    <row r="97178" ht="18.75" customHeight="1" thickBot="1"/>
    <row r="97180" ht="18.75" customHeight="1" thickBot="1"/>
    <row r="97182" ht="18.75" customHeight="1" thickBot="1"/>
    <row r="97184" ht="18.75" customHeight="1" thickBot="1"/>
    <row r="97186" ht="18.75" customHeight="1" thickBot="1"/>
    <row r="97188" ht="18.75" customHeight="1" thickBot="1"/>
    <row r="97190" ht="18.75" customHeight="1" thickBot="1"/>
    <row r="97192" ht="18.75" customHeight="1" thickBot="1"/>
    <row r="97194" ht="18.75" customHeight="1" thickBot="1"/>
    <row r="97196" ht="18.75" customHeight="1" thickBot="1"/>
    <row r="97198" ht="18.75" customHeight="1" thickBot="1"/>
    <row r="97200" ht="18.75" customHeight="1" thickBot="1"/>
    <row r="97202" ht="18.75" customHeight="1" thickBot="1"/>
    <row r="97204" ht="18.75" customHeight="1" thickBot="1"/>
    <row r="97206" ht="18.75" customHeight="1" thickBot="1"/>
    <row r="97208" ht="18.75" customHeight="1" thickBot="1"/>
    <row r="97210" ht="18.75" customHeight="1" thickBot="1"/>
    <row r="97212" ht="18.75" customHeight="1" thickBot="1"/>
    <row r="97214" ht="18.75" customHeight="1" thickBot="1"/>
    <row r="97216" ht="18.75" customHeight="1" thickBot="1"/>
    <row r="97218" ht="18.75" customHeight="1" thickBot="1"/>
    <row r="97220" ht="18.75" customHeight="1" thickBot="1"/>
    <row r="97222" ht="18.75" customHeight="1" thickBot="1"/>
    <row r="97224" ht="18.75" customHeight="1" thickBot="1"/>
    <row r="97226" ht="18.75" customHeight="1" thickBot="1"/>
    <row r="97228" ht="18.75" customHeight="1" thickBot="1"/>
    <row r="97230" ht="18.75" customHeight="1" thickBot="1"/>
    <row r="97232" ht="18.75" customHeight="1" thickBot="1"/>
    <row r="97234" ht="18.75" customHeight="1" thickBot="1"/>
    <row r="97236" ht="18.75" customHeight="1" thickBot="1"/>
    <row r="97238" ht="18.75" customHeight="1" thickBot="1"/>
    <row r="97240" ht="18.75" customHeight="1" thickBot="1"/>
    <row r="97242" ht="18.75" customHeight="1" thickBot="1"/>
    <row r="97244" ht="18.75" customHeight="1" thickBot="1"/>
    <row r="97246" ht="18.75" customHeight="1" thickBot="1"/>
    <row r="97248" ht="18.75" customHeight="1" thickBot="1"/>
    <row r="97250" ht="18.75" customHeight="1" thickBot="1"/>
    <row r="97252" ht="18.75" customHeight="1" thickBot="1"/>
    <row r="97254" ht="18.75" customHeight="1" thickBot="1"/>
    <row r="97256" ht="18.75" customHeight="1" thickBot="1"/>
    <row r="97258" ht="18.75" customHeight="1" thickBot="1"/>
    <row r="97260" ht="18.75" customHeight="1" thickBot="1"/>
    <row r="97262" ht="18.75" customHeight="1" thickBot="1"/>
    <row r="97264" ht="18.75" customHeight="1" thickBot="1"/>
    <row r="97266" ht="18.75" customHeight="1" thickBot="1"/>
    <row r="97268" ht="18.75" customHeight="1" thickBot="1"/>
    <row r="97270" ht="18.75" customHeight="1" thickBot="1"/>
    <row r="97272" ht="18.75" customHeight="1" thickBot="1"/>
    <row r="97274" ht="18.75" customHeight="1" thickBot="1"/>
    <row r="97276" ht="18.75" customHeight="1" thickBot="1"/>
    <row r="97278" ht="18.75" customHeight="1" thickBot="1"/>
    <row r="97280" ht="18.75" customHeight="1" thickBot="1"/>
    <row r="97282" ht="18.75" customHeight="1" thickBot="1"/>
    <row r="97284" ht="18.75" customHeight="1" thickBot="1"/>
    <row r="97286" ht="18.75" customHeight="1" thickBot="1"/>
    <row r="97288" ht="18.75" customHeight="1" thickBot="1"/>
    <row r="97290" ht="18.75" customHeight="1" thickBot="1"/>
    <row r="97292" ht="18.75" customHeight="1" thickBot="1"/>
    <row r="97294" ht="18.75" customHeight="1" thickBot="1"/>
    <row r="97296" ht="18.75" customHeight="1" thickBot="1"/>
    <row r="97298" ht="18.75" customHeight="1" thickBot="1"/>
    <row r="97300" ht="18.75" customHeight="1" thickBot="1"/>
    <row r="97302" ht="18.75" customHeight="1" thickBot="1"/>
    <row r="97304" ht="18.75" customHeight="1" thickBot="1"/>
    <row r="97306" ht="18.75" customHeight="1" thickBot="1"/>
    <row r="97308" ht="18.75" customHeight="1" thickBot="1"/>
    <row r="97310" ht="18.75" customHeight="1" thickBot="1"/>
    <row r="97312" ht="18.75" customHeight="1" thickBot="1"/>
    <row r="97314" ht="18.75" customHeight="1" thickBot="1"/>
    <row r="97316" ht="18.75" customHeight="1" thickBot="1"/>
    <row r="97318" ht="18.75" customHeight="1" thickBot="1"/>
    <row r="97320" ht="18.75" customHeight="1" thickBot="1"/>
    <row r="97322" ht="18.75" customHeight="1" thickBot="1"/>
    <row r="97324" ht="18.75" customHeight="1" thickBot="1"/>
    <row r="97326" ht="18.75" customHeight="1" thickBot="1"/>
    <row r="97328" ht="18.75" customHeight="1" thickBot="1"/>
    <row r="97330" ht="18.75" customHeight="1" thickBot="1"/>
    <row r="97332" ht="18.75" customHeight="1" thickBot="1"/>
    <row r="97334" ht="18.75" customHeight="1" thickBot="1"/>
    <row r="97336" ht="18.75" customHeight="1" thickBot="1"/>
    <row r="97338" ht="18.75" customHeight="1" thickBot="1"/>
    <row r="97340" ht="18.75" customHeight="1" thickBot="1"/>
    <row r="97342" ht="18.75" customHeight="1" thickBot="1"/>
    <row r="97344" ht="18.75" customHeight="1" thickBot="1"/>
    <row r="97346" ht="18.75" customHeight="1" thickBot="1"/>
    <row r="97348" ht="18.75" customHeight="1" thickBot="1"/>
    <row r="97350" ht="18.75" customHeight="1" thickBot="1"/>
    <row r="97352" ht="18.75" customHeight="1" thickBot="1"/>
    <row r="97354" ht="18.75" customHeight="1" thickBot="1"/>
    <row r="97356" ht="18.75" customHeight="1" thickBot="1"/>
    <row r="97358" ht="18.75" customHeight="1" thickBot="1"/>
    <row r="97360" ht="18.75" customHeight="1" thickBot="1"/>
    <row r="97362" ht="18.75" customHeight="1" thickBot="1"/>
    <row r="97364" ht="18.75" customHeight="1" thickBot="1"/>
    <row r="97366" ht="18.75" customHeight="1" thickBot="1"/>
    <row r="97368" ht="18.75" customHeight="1" thickBot="1"/>
    <row r="97370" ht="18.75" customHeight="1" thickBot="1"/>
    <row r="97372" ht="18.75" customHeight="1" thickBot="1"/>
    <row r="97374" ht="18.75" customHeight="1" thickBot="1"/>
    <row r="97376" ht="18.75" customHeight="1" thickBot="1"/>
    <row r="97378" ht="18.75" customHeight="1" thickBot="1"/>
    <row r="97380" ht="18.75" customHeight="1" thickBot="1"/>
    <row r="97382" ht="18.75" customHeight="1" thickBot="1"/>
    <row r="97384" ht="18.75" customHeight="1" thickBot="1"/>
    <row r="97386" ht="18.75" customHeight="1" thickBot="1"/>
    <row r="97388" ht="18.75" customHeight="1" thickBot="1"/>
    <row r="97390" ht="18.75" customHeight="1" thickBot="1"/>
    <row r="97392" ht="18.75" customHeight="1" thickBot="1"/>
    <row r="97394" ht="18.75" customHeight="1" thickBot="1"/>
    <row r="97396" ht="18.75" customHeight="1" thickBot="1"/>
    <row r="97398" ht="18.75" customHeight="1" thickBot="1"/>
    <row r="97400" ht="18.75" customHeight="1" thickBot="1"/>
    <row r="97402" ht="18.75" customHeight="1" thickBot="1"/>
    <row r="97404" ht="18.75" customHeight="1" thickBot="1"/>
    <row r="97406" ht="18.75" customHeight="1" thickBot="1"/>
    <row r="97408" ht="18.75" customHeight="1" thickBot="1"/>
    <row r="97410" ht="18.75" customHeight="1" thickBot="1"/>
    <row r="97412" ht="18.75" customHeight="1" thickBot="1"/>
    <row r="97414" ht="18.75" customHeight="1" thickBot="1"/>
    <row r="97416" ht="18.75" customHeight="1" thickBot="1"/>
    <row r="97418" ht="18.75" customHeight="1" thickBot="1"/>
    <row r="97420" ht="18.75" customHeight="1" thickBot="1"/>
    <row r="97422" ht="18.75" customHeight="1" thickBot="1"/>
    <row r="97424" ht="18.75" customHeight="1" thickBot="1"/>
    <row r="97426" ht="18.75" customHeight="1" thickBot="1"/>
    <row r="97428" ht="18.75" customHeight="1" thickBot="1"/>
    <row r="97430" ht="18.75" customHeight="1" thickBot="1"/>
    <row r="97432" ht="18.75" customHeight="1" thickBot="1"/>
    <row r="97434" ht="18.75" customHeight="1" thickBot="1"/>
    <row r="97436" ht="18.75" customHeight="1" thickBot="1"/>
    <row r="97438" ht="18.75" customHeight="1" thickBot="1"/>
    <row r="97440" ht="18.75" customHeight="1" thickBot="1"/>
    <row r="97442" ht="18.75" customHeight="1" thickBot="1"/>
    <row r="97444" ht="18.75" customHeight="1" thickBot="1"/>
    <row r="97446" ht="18.75" customHeight="1" thickBot="1"/>
    <row r="97448" ht="18.75" customHeight="1" thickBot="1"/>
    <row r="97450" ht="18.75" customHeight="1" thickBot="1"/>
    <row r="97452" ht="18.75" customHeight="1" thickBot="1"/>
    <row r="97454" ht="18.75" customHeight="1" thickBot="1"/>
    <row r="97456" ht="18.75" customHeight="1" thickBot="1"/>
    <row r="97458" ht="18.75" customHeight="1" thickBot="1"/>
    <row r="97460" ht="18.75" customHeight="1" thickBot="1"/>
    <row r="97462" ht="18.75" customHeight="1" thickBot="1"/>
    <row r="97464" ht="18.75" customHeight="1" thickBot="1"/>
    <row r="97466" ht="18.75" customHeight="1" thickBot="1"/>
    <row r="97468" ht="18.75" customHeight="1" thickBot="1"/>
    <row r="97470" ht="18.75" customHeight="1" thickBot="1"/>
    <row r="97472" ht="18.75" customHeight="1" thickBot="1"/>
    <row r="97474" ht="18.75" customHeight="1" thickBot="1"/>
    <row r="97476" ht="18.75" customHeight="1" thickBot="1"/>
    <row r="97478" ht="18.75" customHeight="1" thickBot="1"/>
    <row r="97480" ht="18.75" customHeight="1" thickBot="1"/>
    <row r="97482" ht="18.75" customHeight="1" thickBot="1"/>
    <row r="97484" ht="18.75" customHeight="1" thickBot="1"/>
    <row r="97486" ht="18.75" customHeight="1" thickBot="1"/>
    <row r="97488" ht="18.75" customHeight="1" thickBot="1"/>
    <row r="97490" ht="18.75" customHeight="1" thickBot="1"/>
    <row r="97492" ht="18.75" customHeight="1" thickBot="1"/>
    <row r="97494" ht="18.75" customHeight="1" thickBot="1"/>
    <row r="97496" ht="18.75" customHeight="1" thickBot="1"/>
    <row r="97498" ht="18.75" customHeight="1" thickBot="1"/>
    <row r="97500" ht="18.75" customHeight="1" thickBot="1"/>
    <row r="97502" ht="18.75" customHeight="1" thickBot="1"/>
    <row r="97504" ht="18.75" customHeight="1" thickBot="1"/>
    <row r="97506" ht="18.75" customHeight="1" thickBot="1"/>
    <row r="97508" ht="18.75" customHeight="1" thickBot="1"/>
    <row r="97510" ht="18.75" customHeight="1" thickBot="1"/>
    <row r="97512" ht="18.75" customHeight="1" thickBot="1"/>
    <row r="97514" ht="18.75" customHeight="1" thickBot="1"/>
    <row r="97516" ht="18.75" customHeight="1" thickBot="1"/>
    <row r="97518" ht="18.75" customHeight="1" thickBot="1"/>
    <row r="97520" ht="18.75" customHeight="1" thickBot="1"/>
    <row r="97522" ht="18.75" customHeight="1" thickBot="1"/>
    <row r="97524" ht="18.75" customHeight="1" thickBot="1"/>
    <row r="97526" ht="18.75" customHeight="1" thickBot="1"/>
    <row r="97528" ht="18.75" customHeight="1" thickBot="1"/>
    <row r="97530" ht="18.75" customHeight="1" thickBot="1"/>
    <row r="97532" ht="18.75" customHeight="1" thickBot="1"/>
    <row r="97534" ht="18.75" customHeight="1" thickBot="1"/>
    <row r="97536" ht="18.75" customHeight="1" thickBot="1"/>
    <row r="97538" ht="18.75" customHeight="1" thickBot="1"/>
    <row r="97540" ht="18.75" customHeight="1" thickBot="1"/>
    <row r="97542" ht="18.75" customHeight="1" thickBot="1"/>
    <row r="97544" ht="18.75" customHeight="1" thickBot="1"/>
    <row r="97546" ht="18.75" customHeight="1" thickBot="1"/>
    <row r="97548" ht="18.75" customHeight="1" thickBot="1"/>
    <row r="97550" ht="18.75" customHeight="1" thickBot="1"/>
    <row r="97552" ht="18.75" customHeight="1" thickBot="1"/>
    <row r="97554" ht="18.75" customHeight="1" thickBot="1"/>
    <row r="97556" ht="18.75" customHeight="1" thickBot="1"/>
    <row r="97558" ht="18.75" customHeight="1" thickBot="1"/>
    <row r="97560" ht="18.75" customHeight="1" thickBot="1"/>
    <row r="97562" ht="18.75" customHeight="1" thickBot="1"/>
    <row r="97564" ht="18.75" customHeight="1" thickBot="1"/>
    <row r="97566" ht="18.75" customHeight="1" thickBot="1"/>
    <row r="97568" ht="18.75" customHeight="1" thickBot="1"/>
    <row r="97570" ht="18.75" customHeight="1" thickBot="1"/>
    <row r="97572" ht="18.75" customHeight="1" thickBot="1"/>
    <row r="97574" ht="18.75" customHeight="1" thickBot="1"/>
    <row r="97576" ht="18.75" customHeight="1" thickBot="1"/>
    <row r="97578" ht="18.75" customHeight="1" thickBot="1"/>
    <row r="97580" ht="18.75" customHeight="1" thickBot="1"/>
    <row r="97582" ht="18.75" customHeight="1" thickBot="1"/>
    <row r="97584" ht="18.75" customHeight="1" thickBot="1"/>
    <row r="97586" ht="18.75" customHeight="1" thickBot="1"/>
    <row r="97588" ht="18.75" customHeight="1" thickBot="1"/>
    <row r="97590" ht="18.75" customHeight="1" thickBot="1"/>
    <row r="97592" ht="18.75" customHeight="1" thickBot="1"/>
    <row r="97594" ht="18.75" customHeight="1" thickBot="1"/>
    <row r="97596" ht="18.75" customHeight="1" thickBot="1"/>
    <row r="97598" ht="18.75" customHeight="1" thickBot="1"/>
    <row r="97600" ht="18.75" customHeight="1" thickBot="1"/>
    <row r="97602" ht="18.75" customHeight="1" thickBot="1"/>
    <row r="97604" ht="18.75" customHeight="1" thickBot="1"/>
    <row r="97606" ht="18.75" customHeight="1" thickBot="1"/>
    <row r="97608" ht="18.75" customHeight="1" thickBot="1"/>
    <row r="97610" ht="18.75" customHeight="1" thickBot="1"/>
    <row r="97612" ht="18.75" customHeight="1" thickBot="1"/>
    <row r="97614" ht="18.75" customHeight="1" thickBot="1"/>
    <row r="97616" ht="18.75" customHeight="1" thickBot="1"/>
    <row r="97618" ht="18.75" customHeight="1" thickBot="1"/>
    <row r="97620" ht="18.75" customHeight="1" thickBot="1"/>
    <row r="97622" ht="18.75" customHeight="1" thickBot="1"/>
    <row r="97624" ht="18.75" customHeight="1" thickBot="1"/>
    <row r="97626" ht="18.75" customHeight="1" thickBot="1"/>
    <row r="97628" ht="18.75" customHeight="1" thickBot="1"/>
    <row r="97630" ht="18.75" customHeight="1" thickBot="1"/>
    <row r="97632" ht="18.75" customHeight="1" thickBot="1"/>
    <row r="97634" ht="18.75" customHeight="1" thickBot="1"/>
    <row r="97636" ht="18.75" customHeight="1" thickBot="1"/>
    <row r="97638" ht="18.75" customHeight="1" thickBot="1"/>
    <row r="97640" ht="18.75" customHeight="1" thickBot="1"/>
    <row r="97642" ht="18.75" customHeight="1" thickBot="1"/>
    <row r="97644" ht="18.75" customHeight="1" thickBot="1"/>
    <row r="97646" ht="18.75" customHeight="1" thickBot="1"/>
    <row r="97648" ht="18.75" customHeight="1" thickBot="1"/>
    <row r="97650" ht="18.75" customHeight="1" thickBot="1"/>
    <row r="97652" ht="18.75" customHeight="1" thickBot="1"/>
    <row r="97654" ht="18.75" customHeight="1" thickBot="1"/>
    <row r="97656" ht="18.75" customHeight="1" thickBot="1"/>
    <row r="97658" ht="18.75" customHeight="1" thickBot="1"/>
    <row r="97660" ht="18.75" customHeight="1" thickBot="1"/>
    <row r="97662" ht="18.75" customHeight="1" thickBot="1"/>
    <row r="97664" ht="18.75" customHeight="1" thickBot="1"/>
    <row r="97666" ht="18.75" customHeight="1" thickBot="1"/>
    <row r="97668" ht="18.75" customHeight="1" thickBot="1"/>
    <row r="97670" ht="18.75" customHeight="1" thickBot="1"/>
    <row r="97672" ht="18.75" customHeight="1" thickBot="1"/>
    <row r="97674" ht="18.75" customHeight="1" thickBot="1"/>
    <row r="97676" ht="18.75" customHeight="1" thickBot="1"/>
    <row r="97678" ht="18.75" customHeight="1" thickBot="1"/>
    <row r="97680" ht="18.75" customHeight="1" thickBot="1"/>
    <row r="97682" ht="18.75" customHeight="1" thickBot="1"/>
    <row r="97684" ht="18.75" customHeight="1" thickBot="1"/>
    <row r="97686" ht="18.75" customHeight="1" thickBot="1"/>
    <row r="97688" ht="18.75" customHeight="1" thickBot="1"/>
    <row r="97690" ht="18.75" customHeight="1" thickBot="1"/>
    <row r="97692" ht="18.75" customHeight="1" thickBot="1"/>
    <row r="97694" ht="18.75" customHeight="1" thickBot="1"/>
    <row r="97696" ht="18.75" customHeight="1" thickBot="1"/>
    <row r="97698" ht="18.75" customHeight="1" thickBot="1"/>
    <row r="97700" ht="18.75" customHeight="1" thickBot="1"/>
    <row r="97702" ht="18.75" customHeight="1" thickBot="1"/>
    <row r="97704" ht="18.75" customHeight="1" thickBot="1"/>
    <row r="97706" ht="18.75" customHeight="1" thickBot="1"/>
    <row r="97708" ht="18.75" customHeight="1" thickBot="1"/>
    <row r="97710" ht="18.75" customHeight="1" thickBot="1"/>
    <row r="97712" ht="18.75" customHeight="1" thickBot="1"/>
    <row r="97714" ht="18.75" customHeight="1" thickBot="1"/>
    <row r="97716" ht="18.75" customHeight="1" thickBot="1"/>
    <row r="97718" ht="18.75" customHeight="1" thickBot="1"/>
    <row r="97720" ht="18.75" customHeight="1" thickBot="1"/>
    <row r="97722" ht="18.75" customHeight="1" thickBot="1"/>
    <row r="97724" ht="18.75" customHeight="1" thickBot="1"/>
    <row r="97726" ht="18.75" customHeight="1" thickBot="1"/>
    <row r="97728" ht="18.75" customHeight="1" thickBot="1"/>
    <row r="97730" ht="18.75" customHeight="1" thickBot="1"/>
    <row r="97732" ht="18.75" customHeight="1" thickBot="1"/>
    <row r="97734" ht="18.75" customHeight="1" thickBot="1"/>
    <row r="97736" ht="18.75" customHeight="1" thickBot="1"/>
    <row r="97738" ht="18.75" customHeight="1" thickBot="1"/>
    <row r="97740" ht="18.75" customHeight="1" thickBot="1"/>
    <row r="97742" ht="18.75" customHeight="1" thickBot="1"/>
    <row r="97744" ht="18.75" customHeight="1" thickBot="1"/>
    <row r="97746" ht="18.75" customHeight="1" thickBot="1"/>
    <row r="97748" ht="18.75" customHeight="1" thickBot="1"/>
    <row r="97750" ht="18.75" customHeight="1" thickBot="1"/>
    <row r="97752" ht="18.75" customHeight="1" thickBot="1"/>
    <row r="97754" ht="18.75" customHeight="1" thickBot="1"/>
    <row r="97756" ht="18.75" customHeight="1" thickBot="1"/>
    <row r="97758" ht="18.75" customHeight="1" thickBot="1"/>
    <row r="97760" ht="18.75" customHeight="1" thickBot="1"/>
    <row r="97762" ht="18.75" customHeight="1" thickBot="1"/>
    <row r="97764" ht="18.75" customHeight="1" thickBot="1"/>
    <row r="97766" ht="18.75" customHeight="1" thickBot="1"/>
    <row r="97768" ht="18.75" customHeight="1" thickBot="1"/>
    <row r="97770" ht="18.75" customHeight="1" thickBot="1"/>
    <row r="97772" ht="18.75" customHeight="1" thickBot="1"/>
    <row r="97774" ht="18.75" customHeight="1" thickBot="1"/>
    <row r="97776" ht="18.75" customHeight="1" thickBot="1"/>
    <row r="97778" ht="18.75" customHeight="1" thickBot="1"/>
    <row r="97780" ht="18.75" customHeight="1" thickBot="1"/>
    <row r="97782" ht="18.75" customHeight="1" thickBot="1"/>
    <row r="97784" ht="18.75" customHeight="1" thickBot="1"/>
    <row r="97786" ht="18.75" customHeight="1" thickBot="1"/>
    <row r="97788" ht="18.75" customHeight="1" thickBot="1"/>
    <row r="97790" ht="18.75" customHeight="1" thickBot="1"/>
    <row r="97792" ht="18.75" customHeight="1" thickBot="1"/>
    <row r="97794" ht="18.75" customHeight="1" thickBot="1"/>
    <row r="97796" ht="18.75" customHeight="1" thickBot="1"/>
    <row r="97798" ht="18.75" customHeight="1" thickBot="1"/>
    <row r="97800" ht="18.75" customHeight="1" thickBot="1"/>
    <row r="97802" ht="18.75" customHeight="1" thickBot="1"/>
    <row r="97804" ht="18.75" customHeight="1" thickBot="1"/>
    <row r="97806" ht="18.75" customHeight="1" thickBot="1"/>
    <row r="97808" ht="18.75" customHeight="1" thickBot="1"/>
    <row r="97810" ht="18.75" customHeight="1" thickBot="1"/>
    <row r="97812" ht="18.75" customHeight="1" thickBot="1"/>
    <row r="97814" ht="18.75" customHeight="1" thickBot="1"/>
    <row r="97816" ht="18.75" customHeight="1" thickBot="1"/>
    <row r="97818" ht="18.75" customHeight="1" thickBot="1"/>
    <row r="97820" ht="18.75" customHeight="1" thickBot="1"/>
    <row r="97822" ht="18.75" customHeight="1" thickBot="1"/>
    <row r="97824" ht="18.75" customHeight="1" thickBot="1"/>
    <row r="97826" ht="18.75" customHeight="1" thickBot="1"/>
    <row r="97828" ht="18.75" customHeight="1" thickBot="1"/>
    <row r="97830" ht="18.75" customHeight="1" thickBot="1"/>
    <row r="97832" ht="18.75" customHeight="1" thickBot="1"/>
    <row r="97834" ht="18.75" customHeight="1" thickBot="1"/>
    <row r="97836" ht="18.75" customHeight="1" thickBot="1"/>
    <row r="97838" ht="18.75" customHeight="1" thickBot="1"/>
    <row r="97840" ht="18.75" customHeight="1" thickBot="1"/>
    <row r="97842" ht="18.75" customHeight="1" thickBot="1"/>
    <row r="97844" ht="18.75" customHeight="1" thickBot="1"/>
    <row r="97846" ht="18.75" customHeight="1" thickBot="1"/>
    <row r="97848" ht="18.75" customHeight="1" thickBot="1"/>
    <row r="97850" ht="18.75" customHeight="1" thickBot="1"/>
    <row r="97852" ht="18.75" customHeight="1" thickBot="1"/>
    <row r="97854" ht="18.75" customHeight="1" thickBot="1"/>
    <row r="97856" ht="18.75" customHeight="1" thickBot="1"/>
    <row r="97858" ht="18.75" customHeight="1" thickBot="1"/>
    <row r="97860" ht="18.75" customHeight="1" thickBot="1"/>
    <row r="97862" ht="18.75" customHeight="1" thickBot="1"/>
    <row r="97864" ht="18.75" customHeight="1" thickBot="1"/>
    <row r="97866" ht="18.75" customHeight="1" thickBot="1"/>
    <row r="97868" ht="18.75" customHeight="1" thickBot="1"/>
    <row r="97870" ht="18.75" customHeight="1" thickBot="1"/>
    <row r="97872" ht="18.75" customHeight="1" thickBot="1"/>
    <row r="97874" ht="18.75" customHeight="1" thickBot="1"/>
    <row r="97876" ht="18.75" customHeight="1" thickBot="1"/>
    <row r="97878" ht="18.75" customHeight="1" thickBot="1"/>
    <row r="97880" ht="18.75" customHeight="1" thickBot="1"/>
    <row r="97882" ht="18.75" customHeight="1" thickBot="1"/>
    <row r="97884" ht="18.75" customHeight="1" thickBot="1"/>
    <row r="97886" ht="18.75" customHeight="1" thickBot="1"/>
    <row r="97888" ht="18.75" customHeight="1" thickBot="1"/>
    <row r="97890" ht="18.75" customHeight="1" thickBot="1"/>
    <row r="97892" ht="18.75" customHeight="1" thickBot="1"/>
    <row r="97894" ht="18.75" customHeight="1" thickBot="1"/>
    <row r="97896" ht="18.75" customHeight="1" thickBot="1"/>
    <row r="97898" ht="18.75" customHeight="1" thickBot="1"/>
    <row r="97900" ht="18.75" customHeight="1" thickBot="1"/>
    <row r="97902" ht="18.75" customHeight="1" thickBot="1"/>
    <row r="97904" ht="18.75" customHeight="1" thickBot="1"/>
    <row r="97906" ht="18.75" customHeight="1" thickBot="1"/>
    <row r="97908" ht="18.75" customHeight="1" thickBot="1"/>
    <row r="97910" ht="18.75" customHeight="1" thickBot="1"/>
    <row r="97912" ht="18.75" customHeight="1" thickBot="1"/>
    <row r="97914" ht="18.75" customHeight="1" thickBot="1"/>
    <row r="97916" ht="18.75" customHeight="1" thickBot="1"/>
    <row r="97918" ht="18.75" customHeight="1" thickBot="1"/>
    <row r="97920" ht="18.75" customHeight="1" thickBot="1"/>
    <row r="97922" ht="18.75" customHeight="1" thickBot="1"/>
    <row r="97924" ht="18.75" customHeight="1" thickBot="1"/>
    <row r="97926" ht="18.75" customHeight="1" thickBot="1"/>
    <row r="97928" ht="18.75" customHeight="1" thickBot="1"/>
    <row r="97930" ht="18.75" customHeight="1" thickBot="1"/>
    <row r="97932" ht="18.75" customHeight="1" thickBot="1"/>
    <row r="97934" ht="18.75" customHeight="1" thickBot="1"/>
    <row r="97936" ht="18.75" customHeight="1" thickBot="1"/>
    <row r="97938" ht="18.75" customHeight="1" thickBot="1"/>
    <row r="97940" ht="18.75" customHeight="1" thickBot="1"/>
    <row r="97942" ht="18.75" customHeight="1" thickBot="1"/>
    <row r="97944" ht="18.75" customHeight="1" thickBot="1"/>
    <row r="97946" ht="18.75" customHeight="1" thickBot="1"/>
    <row r="97948" ht="18.75" customHeight="1" thickBot="1"/>
    <row r="97950" ht="18.75" customHeight="1" thickBot="1"/>
    <row r="97952" ht="18.75" customHeight="1" thickBot="1"/>
    <row r="97954" ht="18.75" customHeight="1" thickBot="1"/>
    <row r="97956" ht="18.75" customHeight="1" thickBot="1"/>
    <row r="97958" ht="18.75" customHeight="1" thickBot="1"/>
    <row r="97960" ht="18.75" customHeight="1" thickBot="1"/>
    <row r="97962" ht="18.75" customHeight="1" thickBot="1"/>
    <row r="97964" ht="18.75" customHeight="1" thickBot="1"/>
    <row r="97966" ht="18.75" customHeight="1" thickBot="1"/>
    <row r="97968" ht="18.75" customHeight="1" thickBot="1"/>
    <row r="97970" ht="18.75" customHeight="1" thickBot="1"/>
    <row r="97972" ht="18.75" customHeight="1" thickBot="1"/>
    <row r="97974" ht="18.75" customHeight="1" thickBot="1"/>
    <row r="97976" ht="18.75" customHeight="1" thickBot="1"/>
    <row r="97978" ht="18.75" customHeight="1" thickBot="1"/>
    <row r="97980" ht="18.75" customHeight="1" thickBot="1"/>
    <row r="97982" ht="18.75" customHeight="1" thickBot="1"/>
    <row r="97984" ht="18.75" customHeight="1" thickBot="1"/>
    <row r="97986" ht="18.75" customHeight="1" thickBot="1"/>
    <row r="97988" ht="18.75" customHeight="1" thickBot="1"/>
    <row r="97990" ht="18.75" customHeight="1" thickBot="1"/>
    <row r="97992" ht="18.75" customHeight="1" thickBot="1"/>
    <row r="97994" ht="18.75" customHeight="1" thickBot="1"/>
    <row r="97996" ht="18.75" customHeight="1" thickBot="1"/>
    <row r="97998" ht="18.75" customHeight="1" thickBot="1"/>
    <row r="98000" ht="18.75" customHeight="1" thickBot="1"/>
    <row r="98002" ht="18.75" customHeight="1" thickBot="1"/>
    <row r="98004" ht="18.75" customHeight="1" thickBot="1"/>
    <row r="98006" ht="18.75" customHeight="1" thickBot="1"/>
    <row r="98008" ht="18.75" customHeight="1" thickBot="1"/>
    <row r="98010" ht="18.75" customHeight="1" thickBot="1"/>
    <row r="98012" ht="18.75" customHeight="1" thickBot="1"/>
    <row r="98014" ht="18.75" customHeight="1" thickBot="1"/>
    <row r="98016" ht="18.75" customHeight="1" thickBot="1"/>
    <row r="98018" ht="18.75" customHeight="1" thickBot="1"/>
    <row r="98020" ht="18.75" customHeight="1" thickBot="1"/>
    <row r="98022" ht="18.75" customHeight="1" thickBot="1"/>
    <row r="98024" ht="18.75" customHeight="1" thickBot="1"/>
    <row r="98026" ht="18.75" customHeight="1" thickBot="1"/>
    <row r="98028" ht="18.75" customHeight="1" thickBot="1"/>
    <row r="98030" ht="18.75" customHeight="1" thickBot="1"/>
    <row r="98032" ht="18.75" customHeight="1" thickBot="1"/>
    <row r="98034" ht="18.75" customHeight="1" thickBot="1"/>
    <row r="98036" ht="18.75" customHeight="1" thickBot="1"/>
    <row r="98038" ht="18.75" customHeight="1" thickBot="1"/>
    <row r="98040" ht="18.75" customHeight="1" thickBot="1"/>
    <row r="98042" ht="18.75" customHeight="1" thickBot="1"/>
    <row r="98044" ht="18.75" customHeight="1" thickBot="1"/>
    <row r="98046" ht="18.75" customHeight="1" thickBot="1"/>
    <row r="98048" ht="18.75" customHeight="1" thickBot="1"/>
    <row r="98050" ht="18.75" customHeight="1" thickBot="1"/>
    <row r="98052" ht="18.75" customHeight="1" thickBot="1"/>
    <row r="98054" ht="18.75" customHeight="1" thickBot="1"/>
    <row r="98056" ht="18.75" customHeight="1" thickBot="1"/>
    <row r="98058" ht="18.75" customHeight="1" thickBot="1"/>
    <row r="98060" ht="18.75" customHeight="1" thickBot="1"/>
    <row r="98062" ht="18.75" customHeight="1" thickBot="1"/>
    <row r="98064" ht="18.75" customHeight="1" thickBot="1"/>
    <row r="98066" ht="18.75" customHeight="1" thickBot="1"/>
    <row r="98068" ht="18.75" customHeight="1" thickBot="1"/>
    <row r="98070" ht="18.75" customHeight="1" thickBot="1"/>
    <row r="98072" ht="18.75" customHeight="1" thickBot="1"/>
    <row r="98074" ht="18.75" customHeight="1" thickBot="1"/>
    <row r="98076" ht="18.75" customHeight="1" thickBot="1"/>
    <row r="98078" ht="18.75" customHeight="1" thickBot="1"/>
    <row r="98080" ht="18.75" customHeight="1" thickBot="1"/>
    <row r="98082" ht="18.75" customHeight="1" thickBot="1"/>
    <row r="98084" ht="18.75" customHeight="1" thickBot="1"/>
    <row r="98086" ht="18.75" customHeight="1" thickBot="1"/>
    <row r="98088" ht="18.75" customHeight="1" thickBot="1"/>
    <row r="98090" ht="18.75" customHeight="1" thickBot="1"/>
    <row r="98092" ht="18.75" customHeight="1" thickBot="1"/>
    <row r="98094" ht="18.75" customHeight="1" thickBot="1"/>
    <row r="98096" ht="18.75" customHeight="1" thickBot="1"/>
    <row r="98098" ht="18.75" customHeight="1" thickBot="1"/>
    <row r="98100" ht="18.75" customHeight="1" thickBot="1"/>
    <row r="98102" ht="18.75" customHeight="1" thickBot="1"/>
    <row r="98104" ht="18.75" customHeight="1" thickBot="1"/>
    <row r="98106" ht="18.75" customHeight="1" thickBot="1"/>
    <row r="98108" ht="18.75" customHeight="1" thickBot="1"/>
    <row r="98110" ht="18.75" customHeight="1" thickBot="1"/>
    <row r="98112" ht="18.75" customHeight="1" thickBot="1"/>
    <row r="98114" ht="18.75" customHeight="1" thickBot="1"/>
    <row r="98116" ht="18.75" customHeight="1" thickBot="1"/>
    <row r="98118" ht="18.75" customHeight="1" thickBot="1"/>
    <row r="98120" ht="18.75" customHeight="1" thickBot="1"/>
    <row r="98122" ht="18.75" customHeight="1" thickBot="1"/>
    <row r="98124" ht="18.75" customHeight="1" thickBot="1"/>
    <row r="98126" ht="18.75" customHeight="1" thickBot="1"/>
    <row r="98128" ht="18.75" customHeight="1" thickBot="1"/>
    <row r="98130" ht="18.75" customHeight="1" thickBot="1"/>
    <row r="98132" ht="18.75" customHeight="1" thickBot="1"/>
    <row r="98134" ht="18.75" customHeight="1" thickBot="1"/>
    <row r="98136" ht="18.75" customHeight="1" thickBot="1"/>
    <row r="98138" ht="18.75" customHeight="1" thickBot="1"/>
    <row r="98140" ht="18.75" customHeight="1" thickBot="1"/>
    <row r="98142" ht="18.75" customHeight="1" thickBot="1"/>
    <row r="98144" ht="18.75" customHeight="1" thickBot="1"/>
    <row r="98146" ht="18.75" customHeight="1" thickBot="1"/>
    <row r="98148" ht="18.75" customHeight="1" thickBot="1"/>
    <row r="98150" ht="18.75" customHeight="1" thickBot="1"/>
    <row r="98152" ht="18.75" customHeight="1" thickBot="1"/>
    <row r="98154" ht="18.75" customHeight="1" thickBot="1"/>
    <row r="98156" ht="18.75" customHeight="1" thickBot="1"/>
    <row r="98158" ht="18.75" customHeight="1" thickBot="1"/>
    <row r="98160" ht="18.75" customHeight="1" thickBot="1"/>
    <row r="98162" ht="18.75" customHeight="1" thickBot="1"/>
    <row r="98164" ht="18.75" customHeight="1" thickBot="1"/>
    <row r="98166" ht="18.75" customHeight="1" thickBot="1"/>
    <row r="98168" ht="18.75" customHeight="1" thickBot="1"/>
    <row r="98170" ht="18.75" customHeight="1" thickBot="1"/>
    <row r="98172" ht="18.75" customHeight="1" thickBot="1"/>
    <row r="98174" ht="18.75" customHeight="1" thickBot="1"/>
    <row r="98176" ht="18.75" customHeight="1" thickBot="1"/>
    <row r="98178" ht="18.75" customHeight="1" thickBot="1"/>
    <row r="98180" ht="18.75" customHeight="1" thickBot="1"/>
    <row r="98182" ht="18.75" customHeight="1" thickBot="1"/>
    <row r="98184" ht="18.75" customHeight="1" thickBot="1"/>
    <row r="98186" ht="18.75" customHeight="1" thickBot="1"/>
    <row r="98188" ht="18.75" customHeight="1" thickBot="1"/>
    <row r="98190" ht="18.75" customHeight="1" thickBot="1"/>
    <row r="98192" ht="18.75" customHeight="1" thickBot="1"/>
    <row r="98194" ht="18.75" customHeight="1" thickBot="1"/>
    <row r="98196" ht="18.75" customHeight="1" thickBot="1"/>
    <row r="98198" ht="18.75" customHeight="1" thickBot="1"/>
    <row r="98200" ht="18.75" customHeight="1" thickBot="1"/>
    <row r="98202" ht="18.75" customHeight="1" thickBot="1"/>
    <row r="98204" ht="18.75" customHeight="1" thickBot="1"/>
    <row r="98206" ht="18.75" customHeight="1" thickBot="1"/>
    <row r="98208" ht="18.75" customHeight="1" thickBot="1"/>
    <row r="98210" ht="18.75" customHeight="1" thickBot="1"/>
    <row r="98212" ht="18.75" customHeight="1" thickBot="1"/>
    <row r="98214" ht="18.75" customHeight="1" thickBot="1"/>
    <row r="98216" ht="18.75" customHeight="1" thickBot="1"/>
    <row r="98218" ht="18.75" customHeight="1" thickBot="1"/>
    <row r="98220" ht="18.75" customHeight="1" thickBot="1"/>
    <row r="98222" ht="18.75" customHeight="1" thickBot="1"/>
    <row r="98224" ht="18.75" customHeight="1" thickBot="1"/>
    <row r="98226" ht="18.75" customHeight="1" thickBot="1"/>
    <row r="98228" ht="18.75" customHeight="1" thickBot="1"/>
    <row r="98230" ht="18.75" customHeight="1" thickBot="1"/>
    <row r="98232" ht="18.75" customHeight="1" thickBot="1"/>
    <row r="98234" ht="18.75" customHeight="1" thickBot="1"/>
    <row r="98236" ht="18.75" customHeight="1" thickBot="1"/>
    <row r="98238" ht="18.75" customHeight="1" thickBot="1"/>
    <row r="98240" ht="18.75" customHeight="1" thickBot="1"/>
    <row r="98242" ht="18.75" customHeight="1" thickBot="1"/>
    <row r="98244" ht="18.75" customHeight="1" thickBot="1"/>
    <row r="98246" ht="18.75" customHeight="1" thickBot="1"/>
    <row r="98248" ht="18.75" customHeight="1" thickBot="1"/>
    <row r="98250" ht="18.75" customHeight="1" thickBot="1"/>
    <row r="98252" ht="18.75" customHeight="1" thickBot="1"/>
    <row r="98254" ht="18.75" customHeight="1" thickBot="1"/>
    <row r="98256" ht="18.75" customHeight="1" thickBot="1"/>
    <row r="98258" ht="18.75" customHeight="1" thickBot="1"/>
    <row r="98260" ht="18.75" customHeight="1" thickBot="1"/>
    <row r="98262" ht="18.75" customHeight="1" thickBot="1"/>
    <row r="98264" ht="18.75" customHeight="1" thickBot="1"/>
    <row r="98266" ht="18.75" customHeight="1" thickBot="1"/>
    <row r="98268" ht="18.75" customHeight="1" thickBot="1"/>
    <row r="98270" ht="18.75" customHeight="1" thickBot="1"/>
    <row r="98272" ht="18.75" customHeight="1" thickBot="1"/>
    <row r="98274" ht="18.75" customHeight="1" thickBot="1"/>
    <row r="98276" ht="18.75" customHeight="1" thickBot="1"/>
    <row r="98278" ht="18.75" customHeight="1" thickBot="1"/>
    <row r="98280" ht="18.75" customHeight="1" thickBot="1"/>
    <row r="98282" ht="18.75" customHeight="1" thickBot="1"/>
    <row r="98284" ht="18.75" customHeight="1" thickBot="1"/>
    <row r="98286" ht="18.75" customHeight="1" thickBot="1"/>
    <row r="98288" ht="18.75" customHeight="1" thickBot="1"/>
    <row r="98290" ht="18.75" customHeight="1" thickBot="1"/>
    <row r="98292" ht="18.75" customHeight="1" thickBot="1"/>
    <row r="98294" ht="18.75" customHeight="1" thickBot="1"/>
    <row r="98296" ht="18.75" customHeight="1" thickBot="1"/>
    <row r="98298" ht="18.75" customHeight="1" thickBot="1"/>
    <row r="98300" ht="18.75" customHeight="1" thickBot="1"/>
    <row r="98302" ht="18.75" customHeight="1" thickBot="1"/>
    <row r="98304" ht="18.75" customHeight="1" thickBot="1"/>
    <row r="98306" ht="18.75" customHeight="1" thickBot="1"/>
    <row r="98308" ht="18.75" customHeight="1" thickBot="1"/>
    <row r="98310" ht="18.75" customHeight="1" thickBot="1"/>
    <row r="98312" ht="18.75" customHeight="1" thickBot="1"/>
    <row r="98314" ht="18.75" customHeight="1" thickBot="1"/>
    <row r="98316" ht="18.75" customHeight="1" thickBot="1"/>
    <row r="98318" ht="18.75" customHeight="1" thickBot="1"/>
    <row r="98320" ht="18.75" customHeight="1" thickBot="1"/>
    <row r="98322" ht="18.75" customHeight="1" thickBot="1"/>
    <row r="98324" ht="18.75" customHeight="1" thickBot="1"/>
    <row r="98326" ht="18.75" customHeight="1" thickBot="1"/>
    <row r="98328" ht="18.75" customHeight="1" thickBot="1"/>
    <row r="98330" ht="18.75" customHeight="1" thickBot="1"/>
    <row r="98332" ht="18.75" customHeight="1" thickBot="1"/>
    <row r="98334" ht="18.75" customHeight="1" thickBot="1"/>
    <row r="98336" ht="18.75" customHeight="1" thickBot="1"/>
    <row r="98338" ht="18.75" customHeight="1" thickBot="1"/>
    <row r="98340" ht="18.75" customHeight="1" thickBot="1"/>
    <row r="98342" ht="18.75" customHeight="1" thickBot="1"/>
    <row r="98344" ht="18.75" customHeight="1" thickBot="1"/>
    <row r="98346" ht="18.75" customHeight="1" thickBot="1"/>
    <row r="98348" ht="18.75" customHeight="1" thickBot="1"/>
    <row r="98350" ht="18.75" customHeight="1" thickBot="1"/>
    <row r="98352" ht="18.75" customHeight="1" thickBot="1"/>
    <row r="98354" ht="18.75" customHeight="1" thickBot="1"/>
    <row r="98356" ht="18.75" customHeight="1" thickBot="1"/>
    <row r="98358" ht="18.75" customHeight="1" thickBot="1"/>
    <row r="98360" ht="18.75" customHeight="1" thickBot="1"/>
    <row r="98362" ht="18.75" customHeight="1" thickBot="1"/>
    <row r="98364" ht="18.75" customHeight="1" thickBot="1"/>
    <row r="98366" ht="18.75" customHeight="1" thickBot="1"/>
    <row r="98368" ht="18.75" customHeight="1" thickBot="1"/>
    <row r="98370" ht="18.75" customHeight="1" thickBot="1"/>
    <row r="98372" ht="18.75" customHeight="1" thickBot="1"/>
    <row r="98374" ht="18.75" customHeight="1" thickBot="1"/>
    <row r="98376" ht="18.75" customHeight="1" thickBot="1"/>
    <row r="98378" ht="18.75" customHeight="1" thickBot="1"/>
    <row r="98380" ht="18.75" customHeight="1" thickBot="1"/>
    <row r="98382" ht="18.75" customHeight="1" thickBot="1"/>
    <row r="98384" ht="18.75" customHeight="1" thickBot="1"/>
    <row r="98386" ht="18.75" customHeight="1" thickBot="1"/>
    <row r="98388" ht="18.75" customHeight="1" thickBot="1"/>
    <row r="98390" ht="18.75" customHeight="1" thickBot="1"/>
    <row r="98392" ht="18.75" customHeight="1" thickBot="1"/>
    <row r="98394" ht="18.75" customHeight="1" thickBot="1"/>
    <row r="98396" ht="18.75" customHeight="1" thickBot="1"/>
    <row r="98398" ht="18.75" customHeight="1" thickBot="1"/>
    <row r="98400" ht="18.75" customHeight="1" thickBot="1"/>
    <row r="98402" ht="18.75" customHeight="1" thickBot="1"/>
    <row r="98404" ht="18.75" customHeight="1" thickBot="1"/>
    <row r="98406" ht="18.75" customHeight="1" thickBot="1"/>
    <row r="98408" ht="18.75" customHeight="1" thickBot="1"/>
    <row r="98410" ht="18.75" customHeight="1" thickBot="1"/>
    <row r="98412" ht="18.75" customHeight="1" thickBot="1"/>
    <row r="98414" ht="18.75" customHeight="1" thickBot="1"/>
    <row r="98416" ht="18.75" customHeight="1" thickBot="1"/>
    <row r="98418" ht="18.75" customHeight="1" thickBot="1"/>
    <row r="98420" ht="18.75" customHeight="1" thickBot="1"/>
    <row r="98422" ht="18.75" customHeight="1" thickBot="1"/>
    <row r="98424" ht="18.75" customHeight="1" thickBot="1"/>
    <row r="98426" ht="18.75" customHeight="1" thickBot="1"/>
    <row r="98428" ht="18.75" customHeight="1" thickBot="1"/>
    <row r="98430" ht="18.75" customHeight="1" thickBot="1"/>
    <row r="98432" ht="18.75" customHeight="1" thickBot="1"/>
    <row r="98434" ht="18.75" customHeight="1" thickBot="1"/>
    <row r="98436" ht="18.75" customHeight="1" thickBot="1"/>
    <row r="98438" ht="18.75" customHeight="1" thickBot="1"/>
    <row r="98440" ht="18.75" customHeight="1" thickBot="1"/>
    <row r="98442" ht="18.75" customHeight="1" thickBot="1"/>
    <row r="98444" ht="18.75" customHeight="1" thickBot="1"/>
    <row r="98446" ht="18.75" customHeight="1" thickBot="1"/>
    <row r="98448" ht="18.75" customHeight="1" thickBot="1"/>
    <row r="98450" ht="18.75" customHeight="1" thickBot="1"/>
    <row r="98452" ht="18.75" customHeight="1" thickBot="1"/>
    <row r="98454" ht="18.75" customHeight="1" thickBot="1"/>
    <row r="98456" ht="18.75" customHeight="1" thickBot="1"/>
    <row r="98458" ht="18.75" customHeight="1" thickBot="1"/>
    <row r="98460" ht="18.75" customHeight="1" thickBot="1"/>
    <row r="98462" ht="18.75" customHeight="1" thickBot="1"/>
    <row r="98464" ht="18.75" customHeight="1" thickBot="1"/>
    <row r="98466" ht="18.75" customHeight="1" thickBot="1"/>
    <row r="98468" ht="18.75" customHeight="1" thickBot="1"/>
    <row r="98470" ht="18.75" customHeight="1" thickBot="1"/>
    <row r="98472" ht="18.75" customHeight="1" thickBot="1"/>
    <row r="98474" ht="18.75" customHeight="1" thickBot="1"/>
    <row r="98476" ht="18.75" customHeight="1" thickBot="1"/>
    <row r="98478" ht="18.75" customHeight="1" thickBot="1"/>
    <row r="98480" ht="18.75" customHeight="1" thickBot="1"/>
    <row r="98482" ht="18.75" customHeight="1" thickBot="1"/>
    <row r="98484" ht="18.75" customHeight="1" thickBot="1"/>
    <row r="98486" ht="18.75" customHeight="1" thickBot="1"/>
    <row r="98488" ht="18.75" customHeight="1" thickBot="1"/>
    <row r="98490" ht="18.75" customHeight="1" thickBot="1"/>
    <row r="98492" ht="18.75" customHeight="1" thickBot="1"/>
    <row r="98494" ht="18.75" customHeight="1" thickBot="1"/>
    <row r="98496" ht="18.75" customHeight="1" thickBot="1"/>
    <row r="98498" ht="18.75" customHeight="1" thickBot="1"/>
    <row r="98500" ht="18.75" customHeight="1" thickBot="1"/>
    <row r="98502" ht="18.75" customHeight="1" thickBot="1"/>
    <row r="98504" ht="18.75" customHeight="1" thickBot="1"/>
    <row r="98506" ht="18.75" customHeight="1" thickBot="1"/>
    <row r="98508" ht="18.75" customHeight="1" thickBot="1"/>
    <row r="98510" ht="18.75" customHeight="1" thickBot="1"/>
    <row r="98512" ht="18.75" customHeight="1" thickBot="1"/>
    <row r="98514" ht="18.75" customHeight="1" thickBot="1"/>
    <row r="98516" ht="18.75" customHeight="1" thickBot="1"/>
    <row r="98518" ht="18.75" customHeight="1" thickBot="1"/>
    <row r="98520" ht="18.75" customHeight="1" thickBot="1"/>
    <row r="98522" ht="18.75" customHeight="1" thickBot="1"/>
    <row r="98524" ht="18.75" customHeight="1" thickBot="1"/>
    <row r="98526" ht="18.75" customHeight="1" thickBot="1"/>
    <row r="98528" ht="18.75" customHeight="1" thickBot="1"/>
    <row r="98530" ht="18.75" customHeight="1" thickBot="1"/>
    <row r="98532" ht="18.75" customHeight="1" thickBot="1"/>
    <row r="98534" ht="18.75" customHeight="1" thickBot="1"/>
    <row r="98536" ht="18.75" customHeight="1" thickBot="1"/>
    <row r="98538" ht="18.75" customHeight="1" thickBot="1"/>
    <row r="98540" ht="18.75" customHeight="1" thickBot="1"/>
    <row r="98542" ht="18.75" customHeight="1" thickBot="1"/>
    <row r="98544" ht="18.75" customHeight="1" thickBot="1"/>
    <row r="98546" ht="18.75" customHeight="1" thickBot="1"/>
    <row r="98548" ht="18.75" customHeight="1" thickBot="1"/>
    <row r="98550" ht="18.75" customHeight="1" thickBot="1"/>
    <row r="98552" ht="18.75" customHeight="1" thickBot="1"/>
    <row r="98554" ht="18.75" customHeight="1" thickBot="1"/>
    <row r="98556" ht="18.75" customHeight="1" thickBot="1"/>
    <row r="98558" ht="18.75" customHeight="1" thickBot="1"/>
    <row r="98560" ht="18.75" customHeight="1" thickBot="1"/>
    <row r="98562" ht="18.75" customHeight="1" thickBot="1"/>
    <row r="98564" ht="18.75" customHeight="1" thickBot="1"/>
    <row r="98566" ht="18.75" customHeight="1" thickBot="1"/>
    <row r="98568" ht="18.75" customHeight="1" thickBot="1"/>
    <row r="98570" ht="18.75" customHeight="1" thickBot="1"/>
    <row r="98572" ht="18.75" customHeight="1" thickBot="1"/>
    <row r="98574" ht="18.75" customHeight="1" thickBot="1"/>
    <row r="98576" ht="18.75" customHeight="1" thickBot="1"/>
    <row r="98578" ht="18.75" customHeight="1" thickBot="1"/>
    <row r="98580" ht="18.75" customHeight="1" thickBot="1"/>
    <row r="98582" ht="18.75" customHeight="1" thickBot="1"/>
    <row r="98584" ht="18.75" customHeight="1" thickBot="1"/>
    <row r="98586" ht="18.75" customHeight="1" thickBot="1"/>
    <row r="98588" ht="18.75" customHeight="1" thickBot="1"/>
    <row r="98590" ht="18.75" customHeight="1" thickBot="1"/>
    <row r="98592" ht="18.75" customHeight="1" thickBot="1"/>
    <row r="98594" ht="18.75" customHeight="1" thickBot="1"/>
    <row r="98596" ht="18.75" customHeight="1" thickBot="1"/>
    <row r="98598" ht="18.75" customHeight="1" thickBot="1"/>
    <row r="98600" ht="18.75" customHeight="1" thickBot="1"/>
    <row r="98602" ht="18.75" customHeight="1" thickBot="1"/>
    <row r="98604" ht="18.75" customHeight="1" thickBot="1"/>
    <row r="98606" ht="18.75" customHeight="1" thickBot="1"/>
    <row r="98608" ht="18.75" customHeight="1" thickBot="1"/>
    <row r="98610" ht="18.75" customHeight="1" thickBot="1"/>
    <row r="98612" ht="18.75" customHeight="1" thickBot="1"/>
    <row r="98614" ht="18.75" customHeight="1" thickBot="1"/>
    <row r="98616" ht="18.75" customHeight="1" thickBot="1"/>
    <row r="98618" ht="18.75" customHeight="1" thickBot="1"/>
    <row r="98620" ht="18.75" customHeight="1" thickBot="1"/>
    <row r="98622" ht="18.75" customHeight="1" thickBot="1"/>
    <row r="98624" ht="18.75" customHeight="1" thickBot="1"/>
    <row r="98626" ht="18.75" customHeight="1" thickBot="1"/>
    <row r="98628" ht="18.75" customHeight="1" thickBot="1"/>
    <row r="98630" ht="18.75" customHeight="1" thickBot="1"/>
    <row r="98632" ht="18.75" customHeight="1" thickBot="1"/>
    <row r="98634" ht="18.75" customHeight="1" thickBot="1"/>
    <row r="98636" ht="18.75" customHeight="1" thickBot="1"/>
    <row r="98638" ht="18.75" customHeight="1" thickBot="1"/>
    <row r="98640" ht="18.75" customHeight="1" thickBot="1"/>
    <row r="98642" ht="18.75" customHeight="1" thickBot="1"/>
    <row r="98644" ht="18.75" customHeight="1" thickBot="1"/>
    <row r="98646" ht="18.75" customHeight="1" thickBot="1"/>
    <row r="98648" ht="18.75" customHeight="1" thickBot="1"/>
    <row r="98650" ht="18.75" customHeight="1" thickBot="1"/>
    <row r="98652" ht="18.75" customHeight="1" thickBot="1"/>
    <row r="98654" ht="18.75" customHeight="1" thickBot="1"/>
    <row r="98656" ht="18.75" customHeight="1" thickBot="1"/>
    <row r="98658" ht="18.75" customHeight="1" thickBot="1"/>
    <row r="98660" ht="18.75" customHeight="1" thickBot="1"/>
    <row r="98662" ht="18.75" customHeight="1" thickBot="1"/>
    <row r="98664" ht="18.75" customHeight="1" thickBot="1"/>
    <row r="98666" ht="18.75" customHeight="1" thickBot="1"/>
    <row r="98668" ht="18.75" customHeight="1" thickBot="1"/>
    <row r="98670" ht="18.75" customHeight="1" thickBot="1"/>
    <row r="98672" ht="18.75" customHeight="1" thickBot="1"/>
    <row r="98674" ht="18.75" customHeight="1" thickBot="1"/>
    <row r="98676" ht="18.75" customHeight="1" thickBot="1"/>
    <row r="98678" ht="18.75" customHeight="1" thickBot="1"/>
    <row r="98680" ht="18.75" customHeight="1" thickBot="1"/>
    <row r="98682" ht="18.75" customHeight="1" thickBot="1"/>
    <row r="98684" ht="18.75" customHeight="1" thickBot="1"/>
    <row r="98686" ht="18.75" customHeight="1" thickBot="1"/>
    <row r="98688" ht="18.75" customHeight="1" thickBot="1"/>
    <row r="98690" ht="18.75" customHeight="1" thickBot="1"/>
    <row r="98692" ht="18.75" customHeight="1" thickBot="1"/>
    <row r="98694" ht="18.75" customHeight="1" thickBot="1"/>
    <row r="98696" ht="18.75" customHeight="1" thickBot="1"/>
    <row r="98698" ht="18.75" customHeight="1" thickBot="1"/>
    <row r="98700" ht="18.75" customHeight="1" thickBot="1"/>
    <row r="98702" ht="18.75" customHeight="1" thickBot="1"/>
    <row r="98704" ht="18.75" customHeight="1" thickBot="1"/>
    <row r="98706" ht="18.75" customHeight="1" thickBot="1"/>
    <row r="98708" ht="18.75" customHeight="1" thickBot="1"/>
    <row r="98710" ht="18.75" customHeight="1" thickBot="1"/>
    <row r="98712" ht="18.75" customHeight="1" thickBot="1"/>
    <row r="98714" ht="18.75" customHeight="1" thickBot="1"/>
    <row r="98716" ht="18.75" customHeight="1" thickBot="1"/>
    <row r="98718" ht="18.75" customHeight="1" thickBot="1"/>
    <row r="98720" ht="18.75" customHeight="1" thickBot="1"/>
    <row r="98722" ht="18.75" customHeight="1" thickBot="1"/>
    <row r="98724" ht="18.75" customHeight="1" thickBot="1"/>
    <row r="98726" ht="18.75" customHeight="1" thickBot="1"/>
    <row r="98728" ht="18.75" customHeight="1" thickBot="1"/>
    <row r="98730" ht="18.75" customHeight="1" thickBot="1"/>
    <row r="98732" ht="18.75" customHeight="1" thickBot="1"/>
    <row r="98734" ht="18.75" customHeight="1" thickBot="1"/>
    <row r="98736" ht="18.75" customHeight="1" thickBot="1"/>
    <row r="98738" ht="18.75" customHeight="1" thickBot="1"/>
    <row r="98740" ht="18.75" customHeight="1" thickBot="1"/>
    <row r="98742" ht="18.75" customHeight="1" thickBot="1"/>
    <row r="98744" ht="18.75" customHeight="1" thickBot="1"/>
    <row r="98746" ht="18.75" customHeight="1" thickBot="1"/>
    <row r="98748" ht="18.75" customHeight="1" thickBot="1"/>
    <row r="98750" ht="18.75" customHeight="1" thickBot="1"/>
    <row r="98752" ht="18.75" customHeight="1" thickBot="1"/>
    <row r="98754" ht="18.75" customHeight="1" thickBot="1"/>
    <row r="98756" ht="18.75" customHeight="1" thickBot="1"/>
    <row r="98758" ht="18.75" customHeight="1" thickBot="1"/>
    <row r="98760" ht="18.75" customHeight="1" thickBot="1"/>
    <row r="98762" ht="18.75" customHeight="1" thickBot="1"/>
    <row r="98764" ht="18.75" customHeight="1" thickBot="1"/>
    <row r="98766" ht="18.75" customHeight="1" thickBot="1"/>
    <row r="98768" ht="18.75" customHeight="1" thickBot="1"/>
    <row r="98770" ht="18.75" customHeight="1" thickBot="1"/>
    <row r="98772" ht="18.75" customHeight="1" thickBot="1"/>
    <row r="98774" ht="18.75" customHeight="1" thickBot="1"/>
    <row r="98776" ht="18.75" customHeight="1" thickBot="1"/>
    <row r="98778" ht="18.75" customHeight="1" thickBot="1"/>
    <row r="98780" ht="18.75" customHeight="1" thickBot="1"/>
    <row r="98782" ht="18.75" customHeight="1" thickBot="1"/>
    <row r="98784" ht="18.75" customHeight="1" thickBot="1"/>
    <row r="98786" ht="18.75" customHeight="1" thickBot="1"/>
    <row r="98788" ht="18.75" customHeight="1" thickBot="1"/>
    <row r="98790" ht="18.75" customHeight="1" thickBot="1"/>
    <row r="98792" ht="18.75" customHeight="1" thickBot="1"/>
    <row r="98794" ht="18.75" customHeight="1" thickBot="1"/>
    <row r="98796" ht="18.75" customHeight="1" thickBot="1"/>
    <row r="98798" ht="18.75" customHeight="1" thickBot="1"/>
    <row r="98800" ht="18.75" customHeight="1" thickBot="1"/>
    <row r="98802" ht="18.75" customHeight="1" thickBot="1"/>
    <row r="98804" ht="18.75" customHeight="1" thickBot="1"/>
    <row r="98806" ht="18.75" customHeight="1" thickBot="1"/>
    <row r="98808" ht="18.75" customHeight="1" thickBot="1"/>
    <row r="98810" ht="18.75" customHeight="1" thickBot="1"/>
    <row r="98812" ht="18.75" customHeight="1" thickBot="1"/>
    <row r="98814" ht="18.75" customHeight="1" thickBot="1"/>
    <row r="98816" ht="18.75" customHeight="1" thickBot="1"/>
    <row r="98818" ht="18.75" customHeight="1" thickBot="1"/>
    <row r="98820" ht="18.75" customHeight="1" thickBot="1"/>
    <row r="98822" ht="18.75" customHeight="1" thickBot="1"/>
    <row r="98824" ht="18.75" customHeight="1" thickBot="1"/>
    <row r="98826" ht="18.75" customHeight="1" thickBot="1"/>
    <row r="98828" ht="18.75" customHeight="1" thickBot="1"/>
    <row r="98830" ht="18.75" customHeight="1" thickBot="1"/>
    <row r="98832" ht="18.75" customHeight="1" thickBot="1"/>
    <row r="98834" ht="18.75" customHeight="1" thickBot="1"/>
    <row r="98836" ht="18.75" customHeight="1" thickBot="1"/>
    <row r="98838" ht="18.75" customHeight="1" thickBot="1"/>
    <row r="98840" ht="18.75" customHeight="1" thickBot="1"/>
    <row r="98842" ht="18.75" customHeight="1" thickBot="1"/>
    <row r="98844" ht="18.75" customHeight="1" thickBot="1"/>
    <row r="98846" ht="18.75" customHeight="1" thickBot="1"/>
    <row r="98848" ht="18.75" customHeight="1" thickBot="1"/>
    <row r="98850" ht="18.75" customHeight="1" thickBot="1"/>
    <row r="98852" ht="18.75" customHeight="1" thickBot="1"/>
    <row r="98854" ht="18.75" customHeight="1" thickBot="1"/>
    <row r="98856" ht="18.75" customHeight="1" thickBot="1"/>
    <row r="98858" ht="18.75" customHeight="1" thickBot="1"/>
    <row r="98860" ht="18.75" customHeight="1" thickBot="1"/>
    <row r="98862" ht="18.75" customHeight="1" thickBot="1"/>
    <row r="98864" ht="18.75" customHeight="1" thickBot="1"/>
    <row r="98866" ht="18.75" customHeight="1" thickBot="1"/>
    <row r="98868" ht="18.75" customHeight="1" thickBot="1"/>
    <row r="98870" ht="18.75" customHeight="1" thickBot="1"/>
    <row r="98872" ht="18.75" customHeight="1" thickBot="1"/>
    <row r="98874" ht="18.75" customHeight="1" thickBot="1"/>
    <row r="98876" ht="18.75" customHeight="1" thickBot="1"/>
    <row r="98878" ht="18.75" customHeight="1" thickBot="1"/>
    <row r="98880" ht="18.75" customHeight="1" thickBot="1"/>
    <row r="98882" ht="18.75" customHeight="1" thickBot="1"/>
    <row r="98884" ht="18.75" customHeight="1" thickBot="1"/>
    <row r="98886" ht="18.75" customHeight="1" thickBot="1"/>
    <row r="98888" ht="18.75" customHeight="1" thickBot="1"/>
    <row r="98890" ht="18.75" customHeight="1" thickBot="1"/>
    <row r="98892" ht="18.75" customHeight="1" thickBot="1"/>
    <row r="98894" ht="18.75" customHeight="1" thickBot="1"/>
    <row r="98896" ht="18.75" customHeight="1" thickBot="1"/>
    <row r="98898" ht="18.75" customHeight="1" thickBot="1"/>
    <row r="98900" ht="18.75" customHeight="1" thickBot="1"/>
    <row r="98902" ht="18.75" customHeight="1" thickBot="1"/>
    <row r="98904" ht="18.75" customHeight="1" thickBot="1"/>
    <row r="98906" ht="18.75" customHeight="1" thickBot="1"/>
    <row r="98908" ht="18.75" customHeight="1" thickBot="1"/>
    <row r="98910" ht="18.75" customHeight="1" thickBot="1"/>
    <row r="98912" ht="18.75" customHeight="1" thickBot="1"/>
    <row r="98914" ht="18.75" customHeight="1" thickBot="1"/>
    <row r="98916" ht="18.75" customHeight="1" thickBot="1"/>
    <row r="98918" ht="18.75" customHeight="1" thickBot="1"/>
    <row r="98920" ht="18.75" customHeight="1" thickBot="1"/>
    <row r="98922" ht="18.75" customHeight="1" thickBot="1"/>
    <row r="98924" ht="18.75" customHeight="1" thickBot="1"/>
    <row r="98926" ht="18.75" customHeight="1" thickBot="1"/>
    <row r="98928" ht="18.75" customHeight="1" thickBot="1"/>
    <row r="98930" ht="18.75" customHeight="1" thickBot="1"/>
    <row r="98932" ht="18.75" customHeight="1" thickBot="1"/>
    <row r="98934" ht="18.75" customHeight="1" thickBot="1"/>
    <row r="98936" ht="18.75" customHeight="1" thickBot="1"/>
    <row r="98938" ht="18.75" customHeight="1" thickBot="1"/>
    <row r="98940" ht="18.75" customHeight="1" thickBot="1"/>
    <row r="98942" ht="18.75" customHeight="1" thickBot="1"/>
    <row r="98944" ht="18.75" customHeight="1" thickBot="1"/>
    <row r="98946" ht="18.75" customHeight="1" thickBot="1"/>
    <row r="98948" ht="18.75" customHeight="1" thickBot="1"/>
    <row r="98950" ht="18.75" customHeight="1" thickBot="1"/>
    <row r="98952" ht="18.75" customHeight="1" thickBot="1"/>
    <row r="98954" ht="18.75" customHeight="1" thickBot="1"/>
    <row r="98956" ht="18.75" customHeight="1" thickBot="1"/>
    <row r="98958" ht="18.75" customHeight="1" thickBot="1"/>
    <row r="98960" ht="18.75" customHeight="1" thickBot="1"/>
    <row r="98962" ht="18.75" customHeight="1" thickBot="1"/>
    <row r="98964" ht="18.75" customHeight="1" thickBot="1"/>
    <row r="98966" ht="18.75" customHeight="1" thickBot="1"/>
    <row r="98968" ht="18.75" customHeight="1" thickBot="1"/>
    <row r="98970" ht="18.75" customHeight="1" thickBot="1"/>
    <row r="98972" ht="18.75" customHeight="1" thickBot="1"/>
    <row r="98974" ht="18.75" customHeight="1" thickBot="1"/>
    <row r="98976" ht="18.75" customHeight="1" thickBot="1"/>
    <row r="98978" ht="18.75" customHeight="1" thickBot="1"/>
    <row r="98980" ht="18.75" customHeight="1" thickBot="1"/>
    <row r="98982" ht="18.75" customHeight="1" thickBot="1"/>
    <row r="98984" ht="18.75" customHeight="1" thickBot="1"/>
    <row r="98986" ht="18.75" customHeight="1" thickBot="1"/>
    <row r="98988" ht="18.75" customHeight="1" thickBot="1"/>
    <row r="98990" ht="18.75" customHeight="1" thickBot="1"/>
    <row r="98992" ht="18.75" customHeight="1" thickBot="1"/>
    <row r="98994" ht="18.75" customHeight="1" thickBot="1"/>
    <row r="98996" ht="18.75" customHeight="1" thickBot="1"/>
    <row r="98998" ht="18.75" customHeight="1" thickBot="1"/>
    <row r="99000" ht="18.75" customHeight="1" thickBot="1"/>
    <row r="99002" ht="18.75" customHeight="1" thickBot="1"/>
    <row r="99004" ht="18.75" customHeight="1" thickBot="1"/>
    <row r="99006" ht="18.75" customHeight="1" thickBot="1"/>
    <row r="99008" ht="18.75" customHeight="1" thickBot="1"/>
    <row r="99010" ht="18.75" customHeight="1" thickBot="1"/>
    <row r="99012" ht="18.75" customHeight="1" thickBot="1"/>
    <row r="99014" ht="18.75" customHeight="1" thickBot="1"/>
    <row r="99016" ht="18.75" customHeight="1" thickBot="1"/>
    <row r="99018" ht="18.75" customHeight="1" thickBot="1"/>
    <row r="99020" ht="18.75" customHeight="1" thickBot="1"/>
    <row r="99022" ht="18.75" customHeight="1" thickBot="1"/>
    <row r="99024" ht="18.75" customHeight="1" thickBot="1"/>
    <row r="99026" ht="18.75" customHeight="1" thickBot="1"/>
    <row r="99028" ht="18.75" customHeight="1" thickBot="1"/>
    <row r="99030" ht="18.75" customHeight="1" thickBot="1"/>
    <row r="99032" ht="18.75" customHeight="1" thickBot="1"/>
    <row r="99034" ht="18.75" customHeight="1" thickBot="1"/>
    <row r="99036" ht="18.75" customHeight="1" thickBot="1"/>
    <row r="99038" ht="18.75" customHeight="1" thickBot="1"/>
    <row r="99040" ht="18.75" customHeight="1" thickBot="1"/>
    <row r="99042" ht="18.75" customHeight="1" thickBot="1"/>
    <row r="99044" ht="18.75" customHeight="1" thickBot="1"/>
    <row r="99046" ht="18.75" customHeight="1" thickBot="1"/>
    <row r="99048" ht="18.75" customHeight="1" thickBot="1"/>
    <row r="99050" ht="18.75" customHeight="1" thickBot="1"/>
    <row r="99052" ht="18.75" customHeight="1" thickBot="1"/>
    <row r="99054" ht="18.75" customHeight="1" thickBot="1"/>
    <row r="99056" ht="18.75" customHeight="1" thickBot="1"/>
    <row r="99058" ht="18.75" customHeight="1" thickBot="1"/>
    <row r="99060" ht="18.75" customHeight="1" thickBot="1"/>
    <row r="99062" ht="18.75" customHeight="1" thickBot="1"/>
    <row r="99064" ht="18.75" customHeight="1" thickBot="1"/>
    <row r="99066" ht="18.75" customHeight="1" thickBot="1"/>
    <row r="99068" ht="18.75" customHeight="1" thickBot="1"/>
    <row r="99070" ht="18.75" customHeight="1" thickBot="1"/>
    <row r="99072" ht="18.75" customHeight="1" thickBot="1"/>
    <row r="99074" ht="18.75" customHeight="1" thickBot="1"/>
    <row r="99076" ht="18.75" customHeight="1" thickBot="1"/>
    <row r="99078" ht="18.75" customHeight="1" thickBot="1"/>
    <row r="99080" ht="18.75" customHeight="1" thickBot="1"/>
    <row r="99082" ht="18.75" customHeight="1" thickBot="1"/>
    <row r="99084" ht="18.75" customHeight="1" thickBot="1"/>
    <row r="99086" ht="18.75" customHeight="1" thickBot="1"/>
    <row r="99088" ht="18.75" customHeight="1" thickBot="1"/>
    <row r="99090" ht="18.75" customHeight="1" thickBot="1"/>
    <row r="99092" ht="18.75" customHeight="1" thickBot="1"/>
    <row r="99094" ht="18.75" customHeight="1" thickBot="1"/>
    <row r="99096" ht="18.75" customHeight="1" thickBot="1"/>
    <row r="99098" ht="18.75" customHeight="1" thickBot="1"/>
    <row r="99100" ht="18.75" customHeight="1" thickBot="1"/>
    <row r="99102" ht="18.75" customHeight="1" thickBot="1"/>
    <row r="99104" ht="18.75" customHeight="1" thickBot="1"/>
    <row r="99106" ht="18.75" customHeight="1" thickBot="1"/>
    <row r="99108" ht="18.75" customHeight="1" thickBot="1"/>
    <row r="99110" ht="18.75" customHeight="1" thickBot="1"/>
    <row r="99112" ht="18.75" customHeight="1" thickBot="1"/>
    <row r="99114" ht="18.75" customHeight="1" thickBot="1"/>
    <row r="99116" ht="18.75" customHeight="1" thickBot="1"/>
    <row r="99118" ht="18.75" customHeight="1" thickBot="1"/>
    <row r="99120" ht="18.75" customHeight="1" thickBot="1"/>
    <row r="99122" ht="18.75" customHeight="1" thickBot="1"/>
    <row r="99124" ht="18.75" customHeight="1" thickBot="1"/>
    <row r="99126" ht="18.75" customHeight="1" thickBot="1"/>
    <row r="99128" ht="18.75" customHeight="1" thickBot="1"/>
    <row r="99130" ht="18.75" customHeight="1" thickBot="1"/>
    <row r="99132" ht="18.75" customHeight="1" thickBot="1"/>
    <row r="99134" ht="18.75" customHeight="1" thickBot="1"/>
    <row r="99136" ht="18.75" customHeight="1" thickBot="1"/>
    <row r="99138" ht="18.75" customHeight="1" thickBot="1"/>
    <row r="99140" ht="18.75" customHeight="1" thickBot="1"/>
    <row r="99142" ht="18.75" customHeight="1" thickBot="1"/>
    <row r="99144" ht="18.75" customHeight="1" thickBot="1"/>
    <row r="99146" ht="18.75" customHeight="1" thickBot="1"/>
    <row r="99148" ht="18.75" customHeight="1" thickBot="1"/>
    <row r="99150" ht="18.75" customHeight="1" thickBot="1"/>
    <row r="99152" ht="18.75" customHeight="1" thickBot="1"/>
    <row r="99154" ht="18.75" customHeight="1" thickBot="1"/>
    <row r="99156" ht="18.75" customHeight="1" thickBot="1"/>
    <row r="99158" ht="18.75" customHeight="1" thickBot="1"/>
    <row r="99160" ht="18.75" customHeight="1" thickBot="1"/>
    <row r="99162" ht="18.75" customHeight="1" thickBot="1"/>
    <row r="99164" ht="18.75" customHeight="1" thickBot="1"/>
    <row r="99166" ht="18.75" customHeight="1" thickBot="1"/>
    <row r="99168" ht="18.75" customHeight="1" thickBot="1"/>
    <row r="99170" ht="18.75" customHeight="1" thickBot="1"/>
    <row r="99172" ht="18.75" customHeight="1" thickBot="1"/>
    <row r="99174" ht="18.75" customHeight="1" thickBot="1"/>
    <row r="99176" ht="18.75" customHeight="1" thickBot="1"/>
    <row r="99178" ht="18.75" customHeight="1" thickBot="1"/>
    <row r="99180" ht="18.75" customHeight="1" thickBot="1"/>
    <row r="99182" ht="18.75" customHeight="1" thickBot="1"/>
    <row r="99184" ht="18.75" customHeight="1" thickBot="1"/>
    <row r="99186" ht="18.75" customHeight="1" thickBot="1"/>
    <row r="99188" ht="18.75" customHeight="1" thickBot="1"/>
    <row r="99190" ht="18.75" customHeight="1" thickBot="1"/>
    <row r="99192" ht="18.75" customHeight="1" thickBot="1"/>
    <row r="99194" ht="18.75" customHeight="1" thickBot="1"/>
    <row r="99196" ht="18.75" customHeight="1" thickBot="1"/>
    <row r="99198" ht="18.75" customHeight="1" thickBot="1"/>
    <row r="99200" ht="18.75" customHeight="1" thickBot="1"/>
    <row r="99202" ht="18.75" customHeight="1" thickBot="1"/>
    <row r="99204" ht="18.75" customHeight="1" thickBot="1"/>
    <row r="99206" ht="18.75" customHeight="1" thickBot="1"/>
    <row r="99208" ht="18.75" customHeight="1" thickBot="1"/>
    <row r="99210" ht="18.75" customHeight="1" thickBot="1"/>
    <row r="99212" ht="18.75" customHeight="1" thickBot="1"/>
    <row r="99214" ht="18.75" customHeight="1" thickBot="1"/>
    <row r="99216" ht="18.75" customHeight="1" thickBot="1"/>
    <row r="99218" ht="18.75" customHeight="1" thickBot="1"/>
    <row r="99220" ht="18.75" customHeight="1" thickBot="1"/>
    <row r="99222" ht="18.75" customHeight="1" thickBot="1"/>
    <row r="99224" ht="18.75" customHeight="1" thickBot="1"/>
    <row r="99226" ht="18.75" customHeight="1" thickBot="1"/>
    <row r="99228" ht="18.75" customHeight="1" thickBot="1"/>
    <row r="99230" ht="18.75" customHeight="1" thickBot="1"/>
    <row r="99232" ht="18.75" customHeight="1" thickBot="1"/>
    <row r="99234" ht="18.75" customHeight="1" thickBot="1"/>
    <row r="99236" ht="18.75" customHeight="1" thickBot="1"/>
    <row r="99238" ht="18.75" customHeight="1" thickBot="1"/>
    <row r="99240" ht="18.75" customHeight="1" thickBot="1"/>
    <row r="99242" ht="18.75" customHeight="1" thickBot="1"/>
    <row r="99244" ht="18.75" customHeight="1" thickBot="1"/>
    <row r="99246" ht="18.75" customHeight="1" thickBot="1"/>
    <row r="99248" ht="18.75" customHeight="1" thickBot="1"/>
    <row r="99250" ht="18.75" customHeight="1" thickBot="1"/>
    <row r="99252" ht="18.75" customHeight="1" thickBot="1"/>
    <row r="99254" ht="18.75" customHeight="1" thickBot="1"/>
    <row r="99256" ht="18.75" customHeight="1" thickBot="1"/>
    <row r="99258" ht="18.75" customHeight="1" thickBot="1"/>
    <row r="99260" ht="18.75" customHeight="1" thickBot="1"/>
    <row r="99262" ht="18.75" customHeight="1" thickBot="1"/>
    <row r="99264" ht="18.75" customHeight="1" thickBot="1"/>
    <row r="99266" ht="18.75" customHeight="1" thickBot="1"/>
    <row r="99268" ht="18.75" customHeight="1" thickBot="1"/>
    <row r="99270" ht="18.75" customHeight="1" thickBot="1"/>
    <row r="99272" ht="18.75" customHeight="1" thickBot="1"/>
    <row r="99274" ht="18.75" customHeight="1" thickBot="1"/>
    <row r="99276" ht="18.75" customHeight="1" thickBot="1"/>
    <row r="99278" ht="18.75" customHeight="1" thickBot="1"/>
    <row r="99280" ht="18.75" customHeight="1" thickBot="1"/>
    <row r="99282" ht="18.75" customHeight="1" thickBot="1"/>
    <row r="99284" ht="18.75" customHeight="1" thickBot="1"/>
    <row r="99286" ht="18.75" customHeight="1" thickBot="1"/>
    <row r="99288" ht="18.75" customHeight="1" thickBot="1"/>
    <row r="99290" ht="18.75" customHeight="1" thickBot="1"/>
    <row r="99292" ht="18.75" customHeight="1" thickBot="1"/>
    <row r="99294" ht="18.75" customHeight="1" thickBot="1"/>
    <row r="99296" ht="18.75" customHeight="1" thickBot="1"/>
    <row r="99298" ht="18.75" customHeight="1" thickBot="1"/>
    <row r="99300" ht="18.75" customHeight="1" thickBot="1"/>
    <row r="99302" ht="18.75" customHeight="1" thickBot="1"/>
    <row r="99304" ht="18.75" customHeight="1" thickBot="1"/>
    <row r="99306" ht="18.75" customHeight="1" thickBot="1"/>
    <row r="99308" ht="18.75" customHeight="1" thickBot="1"/>
    <row r="99310" ht="18.75" customHeight="1" thickBot="1"/>
    <row r="99312" ht="18.75" customHeight="1" thickBot="1"/>
    <row r="99314" ht="18.75" customHeight="1" thickBot="1"/>
    <row r="99316" ht="18.75" customHeight="1" thickBot="1"/>
    <row r="99318" ht="18.75" customHeight="1" thickBot="1"/>
    <row r="99320" ht="18.75" customHeight="1" thickBot="1"/>
    <row r="99322" ht="18.75" customHeight="1" thickBot="1"/>
    <row r="99324" ht="18.75" customHeight="1" thickBot="1"/>
    <row r="99326" ht="18.75" customHeight="1" thickBot="1"/>
    <row r="99328" ht="18.75" customHeight="1" thickBot="1"/>
    <row r="99330" ht="18.75" customHeight="1" thickBot="1"/>
    <row r="99332" ht="18.75" customHeight="1" thickBot="1"/>
    <row r="99334" ht="18.75" customHeight="1" thickBot="1"/>
    <row r="99336" ht="18.75" customHeight="1" thickBot="1"/>
    <row r="99338" ht="18.75" customHeight="1" thickBot="1"/>
    <row r="99340" ht="18.75" customHeight="1" thickBot="1"/>
    <row r="99342" ht="18.75" customHeight="1" thickBot="1"/>
    <row r="99344" ht="18.75" customHeight="1" thickBot="1"/>
    <row r="99346" ht="18.75" customHeight="1" thickBot="1"/>
    <row r="99348" ht="18.75" customHeight="1" thickBot="1"/>
    <row r="99350" ht="18.75" customHeight="1" thickBot="1"/>
    <row r="99352" ht="18.75" customHeight="1" thickBot="1"/>
    <row r="99354" ht="18.75" customHeight="1" thickBot="1"/>
    <row r="99356" ht="18.75" customHeight="1" thickBot="1"/>
    <row r="99358" ht="18.75" customHeight="1" thickBot="1"/>
    <row r="99360" ht="18.75" customHeight="1" thickBot="1"/>
    <row r="99362" ht="18.75" customHeight="1" thickBot="1"/>
    <row r="99364" ht="18.75" customHeight="1" thickBot="1"/>
    <row r="99366" ht="18.75" customHeight="1" thickBot="1"/>
    <row r="99368" ht="18.75" customHeight="1" thickBot="1"/>
    <row r="99370" ht="18.75" customHeight="1" thickBot="1"/>
    <row r="99372" ht="18.75" customHeight="1" thickBot="1"/>
    <row r="99374" ht="18.75" customHeight="1" thickBot="1"/>
    <row r="99376" ht="18.75" customHeight="1" thickBot="1"/>
    <row r="99378" ht="18.75" customHeight="1" thickBot="1"/>
    <row r="99380" ht="18.75" customHeight="1" thickBot="1"/>
    <row r="99382" ht="18.75" customHeight="1" thickBot="1"/>
    <row r="99384" ht="18.75" customHeight="1" thickBot="1"/>
    <row r="99386" ht="18.75" customHeight="1" thickBot="1"/>
    <row r="99388" ht="18.75" customHeight="1" thickBot="1"/>
    <row r="99390" ht="18.75" customHeight="1" thickBot="1"/>
    <row r="99392" ht="18.75" customHeight="1" thickBot="1"/>
    <row r="99394" ht="18.75" customHeight="1" thickBot="1"/>
    <row r="99396" ht="18.75" customHeight="1" thickBot="1"/>
    <row r="99398" ht="18.75" customHeight="1" thickBot="1"/>
    <row r="99400" ht="18.75" customHeight="1" thickBot="1"/>
    <row r="99402" ht="18.75" customHeight="1" thickBot="1"/>
    <row r="99404" ht="18.75" customHeight="1" thickBot="1"/>
    <row r="99406" ht="18.75" customHeight="1" thickBot="1"/>
    <row r="99408" ht="18.75" customHeight="1" thickBot="1"/>
    <row r="99410" ht="18.75" customHeight="1" thickBot="1"/>
    <row r="99412" ht="18.75" customHeight="1" thickBot="1"/>
    <row r="99414" ht="18.75" customHeight="1" thickBot="1"/>
    <row r="99416" ht="18.75" customHeight="1" thickBot="1"/>
    <row r="99418" ht="18.75" customHeight="1" thickBot="1"/>
    <row r="99420" ht="18.75" customHeight="1" thickBot="1"/>
    <row r="99422" ht="18.75" customHeight="1" thickBot="1"/>
    <row r="99424" ht="18.75" customHeight="1" thickBot="1"/>
    <row r="99426" ht="18.75" customHeight="1" thickBot="1"/>
    <row r="99428" ht="18.75" customHeight="1" thickBot="1"/>
    <row r="99430" ht="18.75" customHeight="1" thickBot="1"/>
    <row r="99432" ht="18.75" customHeight="1" thickBot="1"/>
    <row r="99434" ht="18.75" customHeight="1" thickBot="1"/>
    <row r="99436" ht="18.75" customHeight="1" thickBot="1"/>
    <row r="99438" ht="18.75" customHeight="1" thickBot="1"/>
    <row r="99440" ht="18.75" customHeight="1" thickBot="1"/>
    <row r="99442" ht="18.75" customHeight="1" thickBot="1"/>
    <row r="99444" ht="18.75" customHeight="1" thickBot="1"/>
    <row r="99446" ht="18.75" customHeight="1" thickBot="1"/>
    <row r="99448" ht="18.75" customHeight="1" thickBot="1"/>
    <row r="99450" ht="18.75" customHeight="1" thickBot="1"/>
    <row r="99452" ht="18.75" customHeight="1" thickBot="1"/>
    <row r="99454" ht="18.75" customHeight="1" thickBot="1"/>
    <row r="99456" ht="18.75" customHeight="1" thickBot="1"/>
    <row r="99458" ht="18.75" customHeight="1" thickBot="1"/>
    <row r="99460" ht="18.75" customHeight="1" thickBot="1"/>
    <row r="99462" ht="18.75" customHeight="1" thickBot="1"/>
    <row r="99464" ht="18.75" customHeight="1" thickBot="1"/>
    <row r="99466" ht="18.75" customHeight="1" thickBot="1"/>
    <row r="99468" ht="18.75" customHeight="1" thickBot="1"/>
    <row r="99470" ht="18.75" customHeight="1" thickBot="1"/>
    <row r="99472" ht="18.75" customHeight="1" thickBot="1"/>
    <row r="99474" ht="18.75" customHeight="1" thickBot="1"/>
    <row r="99476" ht="18.75" customHeight="1" thickBot="1"/>
    <row r="99478" ht="18.75" customHeight="1" thickBot="1"/>
    <row r="99480" ht="18.75" customHeight="1" thickBot="1"/>
    <row r="99482" ht="18.75" customHeight="1" thickBot="1"/>
    <row r="99484" ht="18.75" customHeight="1" thickBot="1"/>
    <row r="99486" ht="18.75" customHeight="1" thickBot="1"/>
    <row r="99488" ht="18.75" customHeight="1" thickBot="1"/>
    <row r="99490" ht="18.75" customHeight="1" thickBot="1"/>
    <row r="99492" ht="18.75" customHeight="1" thickBot="1"/>
    <row r="99494" ht="18.75" customHeight="1" thickBot="1"/>
    <row r="99496" ht="18.75" customHeight="1" thickBot="1"/>
    <row r="99498" ht="18.75" customHeight="1" thickBot="1"/>
    <row r="99500" ht="18.75" customHeight="1" thickBot="1"/>
    <row r="99502" ht="18.75" customHeight="1" thickBot="1"/>
    <row r="99504" ht="18.75" customHeight="1" thickBot="1"/>
    <row r="99506" ht="18.75" customHeight="1" thickBot="1"/>
    <row r="99508" ht="18.75" customHeight="1" thickBot="1"/>
    <row r="99510" ht="18.75" customHeight="1" thickBot="1"/>
    <row r="99512" ht="18.75" customHeight="1" thickBot="1"/>
    <row r="99514" ht="18.75" customHeight="1" thickBot="1"/>
    <row r="99516" ht="18.75" customHeight="1" thickBot="1"/>
    <row r="99518" ht="18.75" customHeight="1" thickBot="1"/>
    <row r="99520" ht="18.75" customHeight="1" thickBot="1"/>
    <row r="99522" ht="18.75" customHeight="1" thickBot="1"/>
    <row r="99524" ht="18.75" customHeight="1" thickBot="1"/>
    <row r="99526" ht="18.75" customHeight="1" thickBot="1"/>
    <row r="99528" ht="18.75" customHeight="1" thickBot="1"/>
    <row r="99530" ht="18.75" customHeight="1" thickBot="1"/>
    <row r="99532" ht="18.75" customHeight="1" thickBot="1"/>
    <row r="99534" ht="18.75" customHeight="1" thickBot="1"/>
    <row r="99536" ht="18.75" customHeight="1" thickBot="1"/>
    <row r="99538" ht="18.75" customHeight="1" thickBot="1"/>
    <row r="99540" ht="18.75" customHeight="1" thickBot="1"/>
    <row r="99542" ht="18.75" customHeight="1" thickBot="1"/>
    <row r="99544" ht="18.75" customHeight="1" thickBot="1"/>
    <row r="99546" ht="18.75" customHeight="1" thickBot="1"/>
    <row r="99548" ht="18.75" customHeight="1" thickBot="1"/>
    <row r="99550" ht="18.75" customHeight="1" thickBot="1"/>
    <row r="99552" ht="18.75" customHeight="1" thickBot="1"/>
    <row r="99554" ht="18.75" customHeight="1" thickBot="1"/>
    <row r="99556" ht="18.75" customHeight="1" thickBot="1"/>
    <row r="99558" ht="18.75" customHeight="1" thickBot="1"/>
    <row r="99560" ht="18.75" customHeight="1" thickBot="1"/>
    <row r="99562" ht="18.75" customHeight="1" thickBot="1"/>
    <row r="99564" ht="18.75" customHeight="1" thickBot="1"/>
    <row r="99566" ht="18.75" customHeight="1" thickBot="1"/>
    <row r="99568" ht="18.75" customHeight="1" thickBot="1"/>
    <row r="99570" ht="18.75" customHeight="1" thickBot="1"/>
    <row r="99572" ht="18.75" customHeight="1" thickBot="1"/>
    <row r="99574" ht="18.75" customHeight="1" thickBot="1"/>
    <row r="99576" ht="18.75" customHeight="1" thickBot="1"/>
    <row r="99578" ht="18.75" customHeight="1" thickBot="1"/>
    <row r="99580" ht="18.75" customHeight="1" thickBot="1"/>
    <row r="99582" ht="18.75" customHeight="1" thickBot="1"/>
    <row r="99584" ht="18.75" customHeight="1" thickBot="1"/>
    <row r="99586" ht="18.75" customHeight="1" thickBot="1"/>
    <row r="99588" ht="18.75" customHeight="1" thickBot="1"/>
    <row r="99590" ht="18.75" customHeight="1" thickBot="1"/>
    <row r="99592" ht="18.75" customHeight="1" thickBot="1"/>
    <row r="99594" ht="18.75" customHeight="1" thickBot="1"/>
    <row r="99596" ht="18.75" customHeight="1" thickBot="1"/>
    <row r="99598" ht="18.75" customHeight="1" thickBot="1"/>
    <row r="99600" ht="18.75" customHeight="1" thickBot="1"/>
    <row r="99602" ht="18.75" customHeight="1" thickBot="1"/>
    <row r="99604" ht="18.75" customHeight="1" thickBot="1"/>
    <row r="99606" ht="18.75" customHeight="1" thickBot="1"/>
    <row r="99608" ht="18.75" customHeight="1" thickBot="1"/>
    <row r="99610" ht="18.75" customHeight="1" thickBot="1"/>
    <row r="99612" ht="18.75" customHeight="1" thickBot="1"/>
    <row r="99614" ht="18.75" customHeight="1" thickBot="1"/>
    <row r="99616" ht="18.75" customHeight="1" thickBot="1"/>
    <row r="99618" ht="18.75" customHeight="1" thickBot="1"/>
    <row r="99620" ht="18.75" customHeight="1" thickBot="1"/>
    <row r="99622" ht="18.75" customHeight="1" thickBot="1"/>
    <row r="99624" ht="18.75" customHeight="1" thickBot="1"/>
    <row r="99626" ht="18.75" customHeight="1" thickBot="1"/>
    <row r="99628" ht="18.75" customHeight="1" thickBot="1"/>
    <row r="99630" ht="18.75" customHeight="1" thickBot="1"/>
    <row r="99632" ht="18.75" customHeight="1" thickBot="1"/>
    <row r="99634" ht="18.75" customHeight="1" thickBot="1"/>
    <row r="99636" ht="18.75" customHeight="1" thickBot="1"/>
    <row r="99638" ht="18.75" customHeight="1" thickBot="1"/>
    <row r="99640" ht="18.75" customHeight="1" thickBot="1"/>
    <row r="99642" ht="18.75" customHeight="1" thickBot="1"/>
    <row r="99644" ht="18.75" customHeight="1" thickBot="1"/>
    <row r="99646" ht="18.75" customHeight="1" thickBot="1"/>
    <row r="99648" ht="18.75" customHeight="1" thickBot="1"/>
    <row r="99650" ht="18.75" customHeight="1" thickBot="1"/>
    <row r="99652" ht="18.75" customHeight="1" thickBot="1"/>
    <row r="99654" ht="18.75" customHeight="1" thickBot="1"/>
    <row r="99656" ht="18.75" customHeight="1" thickBot="1"/>
    <row r="99658" ht="18.75" customHeight="1" thickBot="1"/>
    <row r="99660" ht="18.75" customHeight="1" thickBot="1"/>
    <row r="99662" ht="18.75" customHeight="1" thickBot="1"/>
    <row r="99664" ht="18.75" customHeight="1" thickBot="1"/>
    <row r="99666" ht="18.75" customHeight="1" thickBot="1"/>
    <row r="99668" ht="18.75" customHeight="1" thickBot="1"/>
    <row r="99670" ht="18.75" customHeight="1" thickBot="1"/>
    <row r="99672" ht="18.75" customHeight="1" thickBot="1"/>
    <row r="99674" ht="18.75" customHeight="1" thickBot="1"/>
    <row r="99676" ht="18.75" customHeight="1" thickBot="1"/>
    <row r="99678" ht="18.75" customHeight="1" thickBot="1"/>
    <row r="99680" ht="18.75" customHeight="1" thickBot="1"/>
    <row r="99682" ht="18.75" customHeight="1" thickBot="1"/>
    <row r="99684" ht="18.75" customHeight="1" thickBot="1"/>
    <row r="99686" ht="18.75" customHeight="1" thickBot="1"/>
    <row r="99688" ht="18.75" customHeight="1" thickBot="1"/>
    <row r="99690" ht="18.75" customHeight="1" thickBot="1"/>
    <row r="99692" ht="18.75" customHeight="1" thickBot="1"/>
    <row r="99694" ht="18.75" customHeight="1" thickBot="1"/>
    <row r="99696" ht="18.75" customHeight="1" thickBot="1"/>
    <row r="99698" ht="18.75" customHeight="1" thickBot="1"/>
    <row r="99700" ht="18.75" customHeight="1" thickBot="1"/>
    <row r="99702" ht="18.75" customHeight="1" thickBot="1"/>
    <row r="99704" ht="18.75" customHeight="1" thickBot="1"/>
    <row r="99706" ht="18.75" customHeight="1" thickBot="1"/>
    <row r="99708" ht="18.75" customHeight="1" thickBot="1"/>
    <row r="99710" ht="18.75" customHeight="1" thickBot="1"/>
    <row r="99712" ht="18.75" customHeight="1" thickBot="1"/>
    <row r="99714" ht="18.75" customHeight="1" thickBot="1"/>
    <row r="99716" ht="18.75" customHeight="1" thickBot="1"/>
    <row r="99718" ht="18.75" customHeight="1" thickBot="1"/>
    <row r="99720" ht="18.75" customHeight="1" thickBot="1"/>
    <row r="99722" ht="18.75" customHeight="1" thickBot="1"/>
    <row r="99724" ht="18.75" customHeight="1" thickBot="1"/>
    <row r="99726" ht="18.75" customHeight="1" thickBot="1"/>
    <row r="99728" ht="18.75" customHeight="1" thickBot="1"/>
    <row r="99730" ht="18.75" customHeight="1" thickBot="1"/>
    <row r="99732" ht="18.75" customHeight="1" thickBot="1"/>
    <row r="99734" ht="18.75" customHeight="1" thickBot="1"/>
    <row r="99736" ht="18.75" customHeight="1" thickBot="1"/>
    <row r="99738" ht="18.75" customHeight="1" thickBot="1"/>
    <row r="99740" ht="18.75" customHeight="1" thickBot="1"/>
    <row r="99742" ht="18.75" customHeight="1" thickBot="1"/>
    <row r="99744" ht="18.75" customHeight="1" thickBot="1"/>
    <row r="99746" ht="18.75" customHeight="1" thickBot="1"/>
    <row r="99748" ht="18.75" customHeight="1" thickBot="1"/>
    <row r="99750" ht="18.75" customHeight="1" thickBot="1"/>
    <row r="99752" ht="18.75" customHeight="1" thickBot="1"/>
    <row r="99754" ht="18.75" customHeight="1" thickBot="1"/>
    <row r="99756" ht="18.75" customHeight="1" thickBot="1"/>
    <row r="99758" ht="18.75" customHeight="1" thickBot="1"/>
    <row r="99760" ht="18.75" customHeight="1" thickBot="1"/>
    <row r="99762" ht="18.75" customHeight="1" thickBot="1"/>
    <row r="99764" ht="18.75" customHeight="1" thickBot="1"/>
    <row r="99766" ht="18.75" customHeight="1" thickBot="1"/>
    <row r="99768" ht="18.75" customHeight="1" thickBot="1"/>
    <row r="99770" ht="18.75" customHeight="1" thickBot="1"/>
    <row r="99772" ht="18.75" customHeight="1" thickBot="1"/>
    <row r="99774" ht="18.75" customHeight="1" thickBot="1"/>
    <row r="99776" ht="18.75" customHeight="1" thickBot="1"/>
    <row r="99778" ht="18.75" customHeight="1" thickBot="1"/>
    <row r="99780" ht="18.75" customHeight="1" thickBot="1"/>
    <row r="99782" ht="18.75" customHeight="1" thickBot="1"/>
    <row r="99784" ht="18.75" customHeight="1" thickBot="1"/>
    <row r="99786" ht="18.75" customHeight="1" thickBot="1"/>
    <row r="99788" ht="18.75" customHeight="1" thickBot="1"/>
    <row r="99790" ht="18.75" customHeight="1" thickBot="1"/>
    <row r="99792" ht="18.75" customHeight="1" thickBot="1"/>
    <row r="99794" ht="18.75" customHeight="1" thickBot="1"/>
    <row r="99796" ht="18.75" customHeight="1" thickBot="1"/>
    <row r="99798" ht="18.75" customHeight="1" thickBot="1"/>
    <row r="99800" ht="18.75" customHeight="1" thickBot="1"/>
    <row r="99802" ht="18.75" customHeight="1" thickBot="1"/>
    <row r="99804" ht="18.75" customHeight="1" thickBot="1"/>
    <row r="99806" ht="18.75" customHeight="1" thickBot="1"/>
    <row r="99808" ht="18.75" customHeight="1" thickBot="1"/>
    <row r="99810" ht="18.75" customHeight="1" thickBot="1"/>
    <row r="99812" ht="18.75" customHeight="1" thickBot="1"/>
    <row r="99814" ht="18.75" customHeight="1" thickBot="1"/>
    <row r="99816" ht="18.75" customHeight="1" thickBot="1"/>
    <row r="99818" ht="18.75" customHeight="1" thickBot="1"/>
    <row r="99820" ht="18.75" customHeight="1" thickBot="1"/>
    <row r="99822" ht="18.75" customHeight="1" thickBot="1"/>
    <row r="99824" ht="18.75" customHeight="1" thickBot="1"/>
    <row r="99826" ht="18.75" customHeight="1" thickBot="1"/>
    <row r="99828" ht="18.75" customHeight="1" thickBot="1"/>
    <row r="99830" ht="18.75" customHeight="1" thickBot="1"/>
    <row r="99832" ht="18.75" customHeight="1" thickBot="1"/>
    <row r="99834" ht="18.75" customHeight="1" thickBot="1"/>
    <row r="99836" ht="18.75" customHeight="1" thickBot="1"/>
    <row r="99838" ht="18.75" customHeight="1" thickBot="1"/>
    <row r="99840" ht="18.75" customHeight="1" thickBot="1"/>
    <row r="99842" ht="18.75" customHeight="1" thickBot="1"/>
    <row r="99844" ht="18.75" customHeight="1" thickBot="1"/>
    <row r="99846" ht="18.75" customHeight="1" thickBot="1"/>
    <row r="99848" ht="18.75" customHeight="1" thickBot="1"/>
    <row r="99850" ht="18.75" customHeight="1" thickBot="1"/>
    <row r="99852" ht="18.75" customHeight="1" thickBot="1"/>
    <row r="99854" ht="18.75" customHeight="1" thickBot="1"/>
    <row r="99856" ht="18.75" customHeight="1" thickBot="1"/>
    <row r="99858" ht="18.75" customHeight="1" thickBot="1"/>
    <row r="99860" ht="18.75" customHeight="1" thickBot="1"/>
    <row r="99862" ht="18.75" customHeight="1" thickBot="1"/>
    <row r="99864" ht="18.75" customHeight="1" thickBot="1"/>
    <row r="99866" ht="18.75" customHeight="1" thickBot="1"/>
    <row r="99868" ht="18.75" customHeight="1" thickBot="1"/>
    <row r="99870" ht="18.75" customHeight="1" thickBot="1"/>
    <row r="99872" ht="18.75" customHeight="1" thickBot="1"/>
    <row r="99874" ht="18.75" customHeight="1" thickBot="1"/>
    <row r="99876" ht="18.75" customHeight="1" thickBot="1"/>
    <row r="99878" ht="18.75" customHeight="1" thickBot="1"/>
    <row r="99880" ht="18.75" customHeight="1" thickBot="1"/>
    <row r="99882" ht="18.75" customHeight="1" thickBot="1"/>
    <row r="99884" ht="18.75" customHeight="1" thickBot="1"/>
    <row r="99886" ht="18.75" customHeight="1" thickBot="1"/>
    <row r="99888" ht="18.75" customHeight="1" thickBot="1"/>
    <row r="99890" ht="18.75" customHeight="1" thickBot="1"/>
    <row r="99892" ht="18.75" customHeight="1" thickBot="1"/>
    <row r="99894" ht="18.75" customHeight="1" thickBot="1"/>
    <row r="99896" ht="18.75" customHeight="1" thickBot="1"/>
    <row r="99898" ht="18.75" customHeight="1" thickBot="1"/>
    <row r="99900" ht="18.75" customHeight="1" thickBot="1"/>
    <row r="99902" ht="18.75" customHeight="1" thickBot="1"/>
    <row r="99904" ht="18.75" customHeight="1" thickBot="1"/>
    <row r="99906" ht="18.75" customHeight="1" thickBot="1"/>
    <row r="99908" ht="18.75" customHeight="1" thickBot="1"/>
    <row r="99910" ht="18.75" customHeight="1" thickBot="1"/>
    <row r="99912" ht="18.75" customHeight="1" thickBot="1"/>
    <row r="99914" ht="18.75" customHeight="1" thickBot="1"/>
    <row r="99916" ht="18.75" customHeight="1" thickBot="1"/>
    <row r="99918" ht="18.75" customHeight="1" thickBot="1"/>
    <row r="99920" ht="18.75" customHeight="1" thickBot="1"/>
    <row r="99922" ht="18.75" customHeight="1" thickBot="1"/>
    <row r="99924" ht="18.75" customHeight="1" thickBot="1"/>
    <row r="99926" ht="18.75" customHeight="1" thickBot="1"/>
    <row r="99928" ht="18.75" customHeight="1" thickBot="1"/>
    <row r="99930" ht="18.75" customHeight="1" thickBot="1"/>
    <row r="99932" ht="18.75" customHeight="1" thickBot="1"/>
    <row r="99934" ht="18.75" customHeight="1" thickBot="1"/>
    <row r="99936" ht="18.75" customHeight="1" thickBot="1"/>
    <row r="99938" ht="18.75" customHeight="1" thickBot="1"/>
    <row r="99940" ht="18.75" customHeight="1" thickBot="1"/>
    <row r="99942" ht="18.75" customHeight="1" thickBot="1"/>
    <row r="99944" ht="18.75" customHeight="1" thickBot="1"/>
    <row r="99946" ht="18.75" customHeight="1" thickBot="1"/>
    <row r="99948" ht="18.75" customHeight="1" thickBot="1"/>
    <row r="99950" ht="18.75" customHeight="1" thickBot="1"/>
    <row r="99952" ht="18.75" customHeight="1" thickBot="1"/>
    <row r="99954" ht="18.75" customHeight="1" thickBot="1"/>
    <row r="99956" ht="18.75" customHeight="1" thickBot="1"/>
    <row r="99958" ht="18.75" customHeight="1" thickBot="1"/>
    <row r="99960" ht="18.75" customHeight="1" thickBot="1"/>
    <row r="99962" ht="18.75" customHeight="1" thickBot="1"/>
    <row r="99964" ht="18.75" customHeight="1" thickBot="1"/>
    <row r="99966" ht="18.75" customHeight="1" thickBot="1"/>
    <row r="99968" ht="18.75" customHeight="1" thickBot="1"/>
    <row r="99970" ht="18.75" customHeight="1" thickBot="1"/>
    <row r="99972" ht="18.75" customHeight="1" thickBot="1"/>
    <row r="99974" ht="18.75" customHeight="1" thickBot="1"/>
    <row r="99976" ht="18.75" customHeight="1" thickBot="1"/>
    <row r="99978" ht="18.75" customHeight="1" thickBot="1"/>
    <row r="99980" ht="18.75" customHeight="1" thickBot="1"/>
    <row r="99982" ht="18.75" customHeight="1" thickBot="1"/>
    <row r="99984" ht="18.75" customHeight="1" thickBot="1"/>
    <row r="99986" ht="18.75" customHeight="1" thickBot="1"/>
    <row r="99988" ht="18.75" customHeight="1" thickBot="1"/>
    <row r="99990" ht="18.75" customHeight="1" thickBot="1"/>
    <row r="99992" ht="18.75" customHeight="1" thickBot="1"/>
    <row r="99994" ht="18.75" customHeight="1" thickBot="1"/>
    <row r="99996" ht="18.75" customHeight="1" thickBot="1"/>
    <row r="99998" ht="18.75" customHeight="1" thickBot="1"/>
    <row r="100000" ht="18.75" customHeight="1" thickBot="1"/>
    <row r="100002" ht="18.75" customHeight="1" thickBot="1"/>
    <row r="100004" ht="18.75" customHeight="1" thickBot="1"/>
    <row r="100006" ht="18.75" customHeight="1" thickBot="1"/>
    <row r="100008" ht="18.75" customHeight="1" thickBot="1"/>
    <row r="100010" ht="18.75" customHeight="1" thickBot="1"/>
    <row r="100012" ht="18.75" customHeight="1" thickBot="1"/>
    <row r="100014" ht="18.75" customHeight="1" thickBot="1"/>
    <row r="100016" ht="18.75" customHeight="1" thickBot="1"/>
    <row r="100018" ht="18.75" customHeight="1" thickBot="1"/>
    <row r="100020" ht="18.75" customHeight="1" thickBot="1"/>
    <row r="100022" ht="18.75" customHeight="1" thickBot="1"/>
    <row r="100024" ht="18.75" customHeight="1" thickBot="1"/>
    <row r="100026" ht="18.75" customHeight="1" thickBot="1"/>
    <row r="100028" ht="18.75" customHeight="1" thickBot="1"/>
    <row r="100030" ht="18.75" customHeight="1" thickBot="1"/>
    <row r="100032" ht="18.75" customHeight="1" thickBot="1"/>
    <row r="100034" ht="18.75" customHeight="1" thickBot="1"/>
    <row r="100036" ht="18.75" customHeight="1" thickBot="1"/>
    <row r="100038" ht="18.75" customHeight="1" thickBot="1"/>
    <row r="100040" ht="18.75" customHeight="1" thickBot="1"/>
    <row r="100042" ht="18.75" customHeight="1" thickBot="1"/>
    <row r="100044" ht="18.75" customHeight="1" thickBot="1"/>
    <row r="100046" ht="18.75" customHeight="1" thickBot="1"/>
    <row r="100048" ht="18.75" customHeight="1" thickBot="1"/>
    <row r="100050" ht="18.75" customHeight="1" thickBot="1"/>
    <row r="100052" ht="18.75" customHeight="1" thickBot="1"/>
    <row r="100054" ht="18.75" customHeight="1" thickBot="1"/>
    <row r="100056" ht="18.75" customHeight="1" thickBot="1"/>
    <row r="100058" ht="18.75" customHeight="1" thickBot="1"/>
    <row r="100060" ht="18.75" customHeight="1" thickBot="1"/>
    <row r="100062" ht="18.75" customHeight="1" thickBot="1"/>
    <row r="100064" ht="18.75" customHeight="1" thickBot="1"/>
    <row r="100066" ht="18.75" customHeight="1" thickBot="1"/>
    <row r="100068" ht="18.75" customHeight="1" thickBot="1"/>
    <row r="100070" ht="18.75" customHeight="1" thickBot="1"/>
    <row r="100072" ht="18.75" customHeight="1" thickBot="1"/>
    <row r="100074" ht="18.75" customHeight="1" thickBot="1"/>
    <row r="100076" ht="18.75" customHeight="1" thickBot="1"/>
    <row r="100078" ht="18.75" customHeight="1" thickBot="1"/>
    <row r="100080" ht="18.75" customHeight="1" thickBot="1"/>
    <row r="100082" ht="18.75" customHeight="1" thickBot="1"/>
    <row r="100084" ht="18.75" customHeight="1" thickBot="1"/>
    <row r="100086" ht="18.75" customHeight="1" thickBot="1"/>
    <row r="100088" ht="18.75" customHeight="1" thickBot="1"/>
    <row r="100090" ht="18.75" customHeight="1" thickBot="1"/>
    <row r="100092" ht="18.75" customHeight="1" thickBot="1"/>
    <row r="100094" ht="18.75" customHeight="1" thickBot="1"/>
    <row r="100096" ht="18.75" customHeight="1" thickBot="1"/>
    <row r="100098" ht="18.75" customHeight="1" thickBot="1"/>
    <row r="100100" ht="18.75" customHeight="1" thickBot="1"/>
    <row r="100102" ht="18.75" customHeight="1" thickBot="1"/>
    <row r="100104" ht="18.75" customHeight="1" thickBot="1"/>
    <row r="100106" ht="18.75" customHeight="1" thickBot="1"/>
    <row r="100108" ht="18.75" customHeight="1" thickBot="1"/>
    <row r="100110" ht="18.75" customHeight="1" thickBot="1"/>
    <row r="100112" ht="18.75" customHeight="1" thickBot="1"/>
    <row r="100114" ht="18.75" customHeight="1" thickBot="1"/>
    <row r="100116" ht="18.75" customHeight="1" thickBot="1"/>
    <row r="100118" ht="18.75" customHeight="1" thickBot="1"/>
    <row r="100120" ht="18.75" customHeight="1" thickBot="1"/>
    <row r="100122" ht="18.75" customHeight="1" thickBot="1"/>
    <row r="100124" ht="18.75" customHeight="1" thickBot="1"/>
    <row r="100126" ht="18.75" customHeight="1" thickBot="1"/>
    <row r="100128" ht="18.75" customHeight="1" thickBot="1"/>
    <row r="100130" ht="18.75" customHeight="1" thickBot="1"/>
    <row r="100132" ht="18.75" customHeight="1" thickBot="1"/>
    <row r="100134" ht="18.75" customHeight="1" thickBot="1"/>
    <row r="100136" ht="18.75" customHeight="1" thickBot="1"/>
    <row r="100138" ht="18.75" customHeight="1" thickBot="1"/>
    <row r="100140" ht="18.75" customHeight="1" thickBot="1"/>
    <row r="100142" ht="18.75" customHeight="1" thickBot="1"/>
    <row r="100144" ht="18.75" customHeight="1" thickBot="1"/>
    <row r="100146" ht="18.75" customHeight="1" thickBot="1"/>
    <row r="100148" ht="18.75" customHeight="1" thickBot="1"/>
    <row r="100150" ht="18.75" customHeight="1" thickBot="1"/>
    <row r="100152" ht="18.75" customHeight="1" thickBot="1"/>
    <row r="100154" ht="18.75" customHeight="1" thickBot="1"/>
    <row r="100156" ht="18.75" customHeight="1" thickBot="1"/>
    <row r="100158" ht="18.75" customHeight="1" thickBot="1"/>
    <row r="100160" ht="18.75" customHeight="1" thickBot="1"/>
    <row r="100162" ht="18.75" customHeight="1" thickBot="1"/>
    <row r="100164" ht="18.75" customHeight="1" thickBot="1"/>
    <row r="100166" ht="18.75" customHeight="1" thickBot="1"/>
    <row r="100168" ht="18.75" customHeight="1" thickBot="1"/>
    <row r="100170" ht="18.75" customHeight="1" thickBot="1"/>
    <row r="100172" ht="18.75" customHeight="1" thickBot="1"/>
    <row r="100174" ht="18.75" customHeight="1" thickBot="1"/>
    <row r="100176" ht="18.75" customHeight="1" thickBot="1"/>
    <row r="100178" ht="18.75" customHeight="1" thickBot="1"/>
    <row r="100180" ht="18.75" customHeight="1" thickBot="1"/>
    <row r="100182" ht="18.75" customHeight="1" thickBot="1"/>
    <row r="100184" ht="18.75" customHeight="1" thickBot="1"/>
    <row r="100186" ht="18.75" customHeight="1" thickBot="1"/>
    <row r="100188" ht="18.75" customHeight="1" thickBot="1"/>
    <row r="100190" ht="18.75" customHeight="1" thickBot="1"/>
    <row r="100192" ht="18.75" customHeight="1" thickBot="1"/>
    <row r="100194" ht="18.75" customHeight="1" thickBot="1"/>
    <row r="100196" ht="18.75" customHeight="1" thickBot="1"/>
    <row r="100198" ht="18.75" customHeight="1" thickBot="1"/>
    <row r="100200" ht="18.75" customHeight="1" thickBot="1"/>
    <row r="100202" ht="18.75" customHeight="1" thickBot="1"/>
    <row r="100204" ht="18.75" customHeight="1" thickBot="1"/>
    <row r="100206" ht="18.75" customHeight="1" thickBot="1"/>
    <row r="100208" ht="18.75" customHeight="1" thickBot="1"/>
    <row r="100210" ht="18.75" customHeight="1" thickBot="1"/>
    <row r="100212" ht="18.75" customHeight="1" thickBot="1"/>
    <row r="100214" ht="18.75" customHeight="1" thickBot="1"/>
    <row r="100216" ht="18.75" customHeight="1" thickBot="1"/>
    <row r="100218" ht="18.75" customHeight="1" thickBot="1"/>
    <row r="100220" ht="18.75" customHeight="1" thickBot="1"/>
    <row r="100222" ht="18.75" customHeight="1" thickBot="1"/>
    <row r="100224" ht="18.75" customHeight="1" thickBot="1"/>
    <row r="100226" ht="18.75" customHeight="1" thickBot="1"/>
    <row r="100228" ht="18.75" customHeight="1" thickBot="1"/>
    <row r="100230" ht="18.75" customHeight="1" thickBot="1"/>
    <row r="100232" ht="18.75" customHeight="1" thickBot="1"/>
    <row r="100234" ht="18.75" customHeight="1" thickBot="1"/>
    <row r="100236" ht="18.75" customHeight="1" thickBot="1"/>
    <row r="100238" ht="18.75" customHeight="1" thickBot="1"/>
    <row r="100240" ht="18.75" customHeight="1" thickBot="1"/>
    <row r="100242" ht="18.75" customHeight="1" thickBot="1"/>
    <row r="100244" ht="18.75" customHeight="1" thickBot="1"/>
    <row r="100246" ht="18.75" customHeight="1" thickBot="1"/>
    <row r="100248" ht="18.75" customHeight="1" thickBot="1"/>
    <row r="100250" ht="18.75" customHeight="1" thickBot="1"/>
    <row r="100252" ht="18.75" customHeight="1" thickBot="1"/>
    <row r="100254" ht="18.75" customHeight="1" thickBot="1"/>
    <row r="100256" ht="18.75" customHeight="1" thickBot="1"/>
    <row r="100258" ht="18.75" customHeight="1" thickBot="1"/>
    <row r="100260" ht="18.75" customHeight="1" thickBot="1"/>
    <row r="100262" ht="18.75" customHeight="1" thickBot="1"/>
    <row r="100264" ht="18.75" customHeight="1" thickBot="1"/>
    <row r="100266" ht="18.75" customHeight="1" thickBot="1"/>
    <row r="100268" ht="18.75" customHeight="1" thickBot="1"/>
    <row r="100270" ht="18.75" customHeight="1" thickBot="1"/>
    <row r="100272" ht="18.75" customHeight="1" thickBot="1"/>
    <row r="100274" ht="18.75" customHeight="1" thickBot="1"/>
    <row r="100276" ht="18.75" customHeight="1" thickBot="1"/>
    <row r="100278" ht="18.75" customHeight="1" thickBot="1"/>
    <row r="100280" ht="18.75" customHeight="1" thickBot="1"/>
    <row r="100282" ht="18.75" customHeight="1" thickBot="1"/>
    <row r="100284" ht="18.75" customHeight="1" thickBot="1"/>
    <row r="100286" ht="18.75" customHeight="1" thickBot="1"/>
    <row r="100288" ht="18.75" customHeight="1" thickBot="1"/>
    <row r="100290" ht="18.75" customHeight="1" thickBot="1"/>
    <row r="100292" ht="18.75" customHeight="1" thickBot="1"/>
    <row r="100294" ht="18.75" customHeight="1" thickBot="1"/>
    <row r="100296" ht="18.75" customHeight="1" thickBot="1"/>
    <row r="100298" ht="18.75" customHeight="1" thickBot="1"/>
    <row r="100300" ht="18.75" customHeight="1" thickBot="1"/>
    <row r="100302" ht="18.75" customHeight="1" thickBot="1"/>
    <row r="100304" ht="18.75" customHeight="1" thickBot="1"/>
    <row r="100306" ht="18.75" customHeight="1" thickBot="1"/>
    <row r="100308" ht="18.75" customHeight="1" thickBot="1"/>
    <row r="100310" ht="18.75" customHeight="1" thickBot="1"/>
    <row r="100312" ht="18.75" customHeight="1" thickBot="1"/>
    <row r="100314" ht="18.75" customHeight="1" thickBot="1"/>
    <row r="100316" ht="18.75" customHeight="1" thickBot="1"/>
    <row r="100318" ht="18.75" customHeight="1" thickBot="1"/>
    <row r="100320" ht="18.75" customHeight="1" thickBot="1"/>
    <row r="100322" ht="18.75" customHeight="1" thickBot="1"/>
    <row r="100324" ht="18.75" customHeight="1" thickBot="1"/>
    <row r="100326" ht="18.75" customHeight="1" thickBot="1"/>
    <row r="100328" ht="18.75" customHeight="1" thickBot="1"/>
    <row r="100330" ht="18.75" customHeight="1" thickBot="1"/>
    <row r="100332" ht="18.75" customHeight="1" thickBot="1"/>
    <row r="100334" ht="18.75" customHeight="1" thickBot="1"/>
    <row r="100336" ht="18.75" customHeight="1" thickBot="1"/>
    <row r="100338" ht="18.75" customHeight="1" thickBot="1"/>
    <row r="100340" ht="18.75" customHeight="1" thickBot="1"/>
    <row r="100342" ht="18.75" customHeight="1" thickBot="1"/>
    <row r="100344" ht="18.75" customHeight="1" thickBot="1"/>
    <row r="100346" ht="18.75" customHeight="1" thickBot="1"/>
    <row r="100348" ht="18.75" customHeight="1" thickBot="1"/>
    <row r="100350" ht="18.75" customHeight="1" thickBot="1"/>
    <row r="100352" ht="18.75" customHeight="1" thickBot="1"/>
    <row r="100354" ht="18.75" customHeight="1" thickBot="1"/>
    <row r="100356" ht="18.75" customHeight="1" thickBot="1"/>
    <row r="100358" ht="18.75" customHeight="1" thickBot="1"/>
    <row r="100360" ht="18.75" customHeight="1" thickBot="1"/>
    <row r="100362" ht="18.75" customHeight="1" thickBot="1"/>
    <row r="100364" ht="18.75" customHeight="1" thickBot="1"/>
    <row r="100366" ht="18.75" customHeight="1" thickBot="1"/>
    <row r="100368" ht="18.75" customHeight="1" thickBot="1"/>
    <row r="100370" ht="18.75" customHeight="1" thickBot="1"/>
    <row r="100372" ht="18.75" customHeight="1" thickBot="1"/>
    <row r="100374" ht="18.75" customHeight="1" thickBot="1"/>
    <row r="100376" ht="18.75" customHeight="1" thickBot="1"/>
    <row r="100378" ht="18.75" customHeight="1" thickBot="1"/>
    <row r="100380" ht="18.75" customHeight="1" thickBot="1"/>
    <row r="100382" ht="18.75" customHeight="1" thickBot="1"/>
    <row r="100384" ht="18.75" customHeight="1" thickBot="1"/>
    <row r="100386" ht="18.75" customHeight="1" thickBot="1"/>
    <row r="100388" ht="18.75" customHeight="1" thickBot="1"/>
    <row r="100390" ht="18.75" customHeight="1" thickBot="1"/>
    <row r="100392" ht="18.75" customHeight="1" thickBot="1"/>
    <row r="100394" ht="18.75" customHeight="1" thickBot="1"/>
    <row r="100396" ht="18.75" customHeight="1" thickBot="1"/>
    <row r="100398" ht="18.75" customHeight="1" thickBot="1"/>
    <row r="100400" ht="18.75" customHeight="1" thickBot="1"/>
    <row r="100402" ht="18.75" customHeight="1" thickBot="1"/>
    <row r="100404" ht="18.75" customHeight="1" thickBot="1"/>
    <row r="100406" ht="18.75" customHeight="1" thickBot="1"/>
    <row r="100408" ht="18.75" customHeight="1" thickBot="1"/>
    <row r="100410" ht="18.75" customHeight="1" thickBot="1"/>
    <row r="100412" ht="18.75" customHeight="1" thickBot="1"/>
    <row r="100414" ht="18.75" customHeight="1" thickBot="1"/>
    <row r="100416" ht="18.75" customHeight="1" thickBot="1"/>
    <row r="100418" ht="18.75" customHeight="1" thickBot="1"/>
    <row r="100420" ht="18.75" customHeight="1" thickBot="1"/>
    <row r="100422" ht="18.75" customHeight="1" thickBot="1"/>
    <row r="100424" ht="18.75" customHeight="1" thickBot="1"/>
    <row r="100426" ht="18.75" customHeight="1" thickBot="1"/>
    <row r="100428" ht="18.75" customHeight="1" thickBot="1"/>
    <row r="100430" ht="18.75" customHeight="1" thickBot="1"/>
    <row r="100432" ht="18.75" customHeight="1" thickBot="1"/>
    <row r="100434" ht="18.75" customHeight="1" thickBot="1"/>
    <row r="100436" ht="18.75" customHeight="1" thickBot="1"/>
    <row r="100438" ht="18.75" customHeight="1" thickBot="1"/>
    <row r="100440" ht="18.75" customHeight="1" thickBot="1"/>
    <row r="100442" ht="18.75" customHeight="1" thickBot="1"/>
    <row r="100444" ht="18.75" customHeight="1" thickBot="1"/>
    <row r="100446" ht="18.75" customHeight="1" thickBot="1"/>
    <row r="100448" ht="18.75" customHeight="1" thickBot="1"/>
    <row r="100450" ht="18.75" customHeight="1" thickBot="1"/>
    <row r="100452" ht="18.75" customHeight="1" thickBot="1"/>
    <row r="100454" ht="18.75" customHeight="1" thickBot="1"/>
    <row r="100456" ht="18.75" customHeight="1" thickBot="1"/>
    <row r="100458" ht="18.75" customHeight="1" thickBot="1"/>
    <row r="100460" ht="18.75" customHeight="1" thickBot="1"/>
    <row r="100462" ht="18.75" customHeight="1" thickBot="1"/>
    <row r="100464" ht="18.75" customHeight="1" thickBot="1"/>
    <row r="100466" ht="18.75" customHeight="1" thickBot="1"/>
    <row r="100468" ht="18.75" customHeight="1" thickBot="1"/>
    <row r="100470" ht="18.75" customHeight="1" thickBot="1"/>
    <row r="100472" ht="18.75" customHeight="1" thickBot="1"/>
    <row r="100474" ht="18.75" customHeight="1" thickBot="1"/>
    <row r="100476" ht="18.75" customHeight="1" thickBot="1"/>
    <row r="100478" ht="18.75" customHeight="1" thickBot="1"/>
    <row r="100480" ht="18.75" customHeight="1" thickBot="1"/>
    <row r="100482" ht="18.75" customHeight="1" thickBot="1"/>
    <row r="100484" ht="18.75" customHeight="1" thickBot="1"/>
    <row r="100486" ht="18.75" customHeight="1" thickBot="1"/>
    <row r="100488" ht="18.75" customHeight="1" thickBot="1"/>
    <row r="100490" ht="18.75" customHeight="1" thickBot="1"/>
    <row r="100492" ht="18.75" customHeight="1" thickBot="1"/>
    <row r="100494" ht="18.75" customHeight="1" thickBot="1"/>
    <row r="100496" ht="18.75" customHeight="1" thickBot="1"/>
    <row r="100498" ht="18.75" customHeight="1" thickBot="1"/>
    <row r="100500" ht="18.75" customHeight="1" thickBot="1"/>
    <row r="100502" ht="18.75" customHeight="1" thickBot="1"/>
    <row r="100504" ht="18.75" customHeight="1" thickBot="1"/>
    <row r="100506" ht="18.75" customHeight="1" thickBot="1"/>
    <row r="100508" ht="18.75" customHeight="1" thickBot="1"/>
    <row r="100510" ht="18.75" customHeight="1" thickBot="1"/>
    <row r="100512" ht="18.75" customHeight="1" thickBot="1"/>
    <row r="100514" ht="18.75" customHeight="1" thickBot="1"/>
    <row r="100516" ht="18.75" customHeight="1" thickBot="1"/>
    <row r="100518" ht="18.75" customHeight="1" thickBot="1"/>
    <row r="100520" ht="18.75" customHeight="1" thickBot="1"/>
    <row r="100522" ht="18.75" customHeight="1" thickBot="1"/>
    <row r="100524" ht="18.75" customHeight="1" thickBot="1"/>
    <row r="100526" ht="18.75" customHeight="1" thickBot="1"/>
    <row r="100528" ht="18.75" customHeight="1" thickBot="1"/>
    <row r="100530" ht="18.75" customHeight="1" thickBot="1"/>
    <row r="100532" ht="18.75" customHeight="1" thickBot="1"/>
    <row r="100534" ht="18.75" customHeight="1" thickBot="1"/>
    <row r="100536" ht="18.75" customHeight="1" thickBot="1"/>
    <row r="100538" ht="18.75" customHeight="1" thickBot="1"/>
    <row r="100540" ht="18.75" customHeight="1" thickBot="1"/>
    <row r="100542" ht="18.75" customHeight="1" thickBot="1"/>
    <row r="100544" ht="18.75" customHeight="1" thickBot="1"/>
    <row r="100546" ht="18.75" customHeight="1" thickBot="1"/>
    <row r="100548" ht="18.75" customHeight="1" thickBot="1"/>
    <row r="100550" ht="18.75" customHeight="1" thickBot="1"/>
    <row r="100552" ht="18.75" customHeight="1" thickBot="1"/>
    <row r="100554" ht="18.75" customHeight="1" thickBot="1"/>
    <row r="100556" ht="18.75" customHeight="1" thickBot="1"/>
    <row r="100558" ht="18.75" customHeight="1" thickBot="1"/>
    <row r="100560" ht="18.75" customHeight="1" thickBot="1"/>
    <row r="100562" ht="18.75" customHeight="1" thickBot="1"/>
    <row r="100564" ht="18.75" customHeight="1" thickBot="1"/>
    <row r="100566" ht="18.75" customHeight="1" thickBot="1"/>
    <row r="100568" ht="18.75" customHeight="1" thickBot="1"/>
    <row r="100570" ht="18.75" customHeight="1" thickBot="1"/>
    <row r="100572" ht="18.75" customHeight="1" thickBot="1"/>
    <row r="100574" ht="18.75" customHeight="1" thickBot="1"/>
    <row r="100576" ht="18.75" customHeight="1" thickBot="1"/>
    <row r="100578" ht="18.75" customHeight="1" thickBot="1"/>
    <row r="100580" ht="18.75" customHeight="1" thickBot="1"/>
    <row r="100582" ht="18.75" customHeight="1" thickBot="1"/>
    <row r="100584" ht="18.75" customHeight="1" thickBot="1"/>
    <row r="100586" ht="18.75" customHeight="1" thickBot="1"/>
    <row r="100588" ht="18.75" customHeight="1" thickBot="1"/>
    <row r="100590" ht="18.75" customHeight="1" thickBot="1"/>
    <row r="100592" ht="18.75" customHeight="1" thickBot="1"/>
    <row r="100594" ht="18.75" customHeight="1" thickBot="1"/>
    <row r="100596" ht="18.75" customHeight="1" thickBot="1"/>
    <row r="100598" ht="18.75" customHeight="1" thickBot="1"/>
    <row r="100600" ht="18.75" customHeight="1" thickBot="1"/>
    <row r="100602" ht="18.75" customHeight="1" thickBot="1"/>
    <row r="100604" ht="18.75" customHeight="1" thickBot="1"/>
    <row r="100606" ht="18.75" customHeight="1" thickBot="1"/>
    <row r="100608" ht="18.75" customHeight="1" thickBot="1"/>
    <row r="100610" ht="18.75" customHeight="1" thickBot="1"/>
    <row r="100612" ht="18.75" customHeight="1" thickBot="1"/>
    <row r="100614" ht="18.75" customHeight="1" thickBot="1"/>
    <row r="100616" ht="18.75" customHeight="1" thickBot="1"/>
    <row r="100618" ht="18.75" customHeight="1" thickBot="1"/>
    <row r="100620" ht="18.75" customHeight="1" thickBot="1"/>
    <row r="100622" ht="18.75" customHeight="1" thickBot="1"/>
    <row r="100624" ht="18.75" customHeight="1" thickBot="1"/>
    <row r="100626" ht="18.75" customHeight="1" thickBot="1"/>
    <row r="100628" ht="18.75" customHeight="1" thickBot="1"/>
    <row r="100630" ht="18.75" customHeight="1" thickBot="1"/>
    <row r="100632" ht="18.75" customHeight="1" thickBot="1"/>
    <row r="100634" ht="18.75" customHeight="1" thickBot="1"/>
    <row r="100636" ht="18.75" customHeight="1" thickBot="1"/>
    <row r="100638" ht="18.75" customHeight="1" thickBot="1"/>
    <row r="100640" ht="18.75" customHeight="1" thickBot="1"/>
    <row r="100642" ht="18.75" customHeight="1" thickBot="1"/>
    <row r="100644" ht="18.75" customHeight="1" thickBot="1"/>
    <row r="100646" ht="18.75" customHeight="1" thickBot="1"/>
    <row r="100648" ht="18.75" customHeight="1" thickBot="1"/>
    <row r="100650" ht="18.75" customHeight="1" thickBot="1"/>
    <row r="100652" ht="18.75" customHeight="1" thickBot="1"/>
    <row r="100654" ht="18.75" customHeight="1" thickBot="1"/>
    <row r="100656" ht="18.75" customHeight="1" thickBot="1"/>
    <row r="100658" ht="18.75" customHeight="1" thickBot="1"/>
    <row r="100660" ht="18.75" customHeight="1" thickBot="1"/>
    <row r="100662" ht="18.75" customHeight="1" thickBot="1"/>
    <row r="100664" ht="18.75" customHeight="1" thickBot="1"/>
    <row r="100666" ht="18.75" customHeight="1" thickBot="1"/>
    <row r="100668" ht="18.75" customHeight="1" thickBot="1"/>
    <row r="100670" ht="18.75" customHeight="1" thickBot="1"/>
    <row r="100672" ht="18.75" customHeight="1" thickBot="1"/>
    <row r="100674" ht="18.75" customHeight="1" thickBot="1"/>
    <row r="100676" ht="18.75" customHeight="1" thickBot="1"/>
    <row r="100678" ht="18.75" customHeight="1" thickBot="1"/>
    <row r="100680" ht="18.75" customHeight="1" thickBot="1"/>
    <row r="100682" ht="18.75" customHeight="1" thickBot="1"/>
    <row r="100684" ht="18.75" customHeight="1" thickBot="1"/>
    <row r="100686" ht="18.75" customHeight="1" thickBot="1"/>
    <row r="100688" ht="18.75" customHeight="1" thickBot="1"/>
    <row r="100690" ht="18.75" customHeight="1" thickBot="1"/>
    <row r="100692" ht="18.75" customHeight="1" thickBot="1"/>
    <row r="100694" ht="18.75" customHeight="1" thickBot="1"/>
    <row r="100696" ht="18.75" customHeight="1" thickBot="1"/>
    <row r="100698" ht="18.75" customHeight="1" thickBot="1"/>
    <row r="100700" ht="18.75" customHeight="1" thickBot="1"/>
    <row r="100702" ht="18.75" customHeight="1" thickBot="1"/>
    <row r="100704" ht="18.75" customHeight="1" thickBot="1"/>
    <row r="100706" ht="18.75" customHeight="1" thickBot="1"/>
    <row r="100708" ht="18.75" customHeight="1" thickBot="1"/>
    <row r="100710" ht="18.75" customHeight="1" thickBot="1"/>
    <row r="100712" ht="18.75" customHeight="1" thickBot="1"/>
    <row r="100714" ht="18.75" customHeight="1" thickBot="1"/>
    <row r="100716" ht="18.75" customHeight="1" thickBot="1"/>
    <row r="100718" ht="18.75" customHeight="1" thickBot="1"/>
    <row r="100720" ht="18.75" customHeight="1" thickBot="1"/>
    <row r="100722" ht="18.75" customHeight="1" thickBot="1"/>
    <row r="100724" ht="18.75" customHeight="1" thickBot="1"/>
    <row r="100726" ht="18.75" customHeight="1" thickBot="1"/>
    <row r="100728" ht="18.75" customHeight="1" thickBot="1"/>
    <row r="100730" ht="18.75" customHeight="1" thickBot="1"/>
    <row r="100732" ht="18.75" customHeight="1" thickBot="1"/>
    <row r="100734" ht="18.75" customHeight="1" thickBot="1"/>
    <row r="100736" ht="18.75" customHeight="1" thickBot="1"/>
    <row r="100738" ht="18.75" customHeight="1" thickBot="1"/>
    <row r="100740" ht="18.75" customHeight="1" thickBot="1"/>
    <row r="100742" ht="18.75" customHeight="1" thickBot="1"/>
    <row r="100744" ht="18.75" customHeight="1" thickBot="1"/>
    <row r="100746" ht="18.75" customHeight="1" thickBot="1"/>
    <row r="100748" ht="18.75" customHeight="1" thickBot="1"/>
    <row r="100750" ht="18.75" customHeight="1" thickBot="1"/>
    <row r="100752" ht="18.75" customHeight="1" thickBot="1"/>
    <row r="100754" ht="18.75" customHeight="1" thickBot="1"/>
    <row r="100756" ht="18.75" customHeight="1" thickBot="1"/>
    <row r="100758" ht="18.75" customHeight="1" thickBot="1"/>
    <row r="100760" ht="18.75" customHeight="1" thickBot="1"/>
    <row r="100762" ht="18.75" customHeight="1" thickBot="1"/>
    <row r="100764" ht="18.75" customHeight="1" thickBot="1"/>
    <row r="100766" ht="18.75" customHeight="1" thickBot="1"/>
    <row r="100768" ht="18.75" customHeight="1" thickBot="1"/>
    <row r="100770" ht="18.75" customHeight="1" thickBot="1"/>
    <row r="100772" ht="18.75" customHeight="1" thickBot="1"/>
    <row r="100774" ht="18.75" customHeight="1" thickBot="1"/>
    <row r="100776" ht="18.75" customHeight="1" thickBot="1"/>
    <row r="100778" ht="18.75" customHeight="1" thickBot="1"/>
    <row r="100780" ht="18.75" customHeight="1" thickBot="1"/>
    <row r="100782" ht="18.75" customHeight="1" thickBot="1"/>
    <row r="100784" ht="18.75" customHeight="1" thickBot="1"/>
    <row r="100786" ht="18.75" customHeight="1" thickBot="1"/>
    <row r="100788" ht="18.75" customHeight="1" thickBot="1"/>
    <row r="100790" ht="18.75" customHeight="1" thickBot="1"/>
    <row r="100792" ht="18.75" customHeight="1" thickBot="1"/>
    <row r="100794" ht="18.75" customHeight="1" thickBot="1"/>
    <row r="100796" ht="18.75" customHeight="1" thickBot="1"/>
    <row r="100798" ht="18.75" customHeight="1" thickBot="1"/>
    <row r="100800" ht="18.75" customHeight="1" thickBot="1"/>
    <row r="100802" ht="18.75" customHeight="1" thickBot="1"/>
    <row r="100804" ht="18.75" customHeight="1" thickBot="1"/>
    <row r="100806" ht="18.75" customHeight="1" thickBot="1"/>
    <row r="100808" ht="18.75" customHeight="1" thickBot="1"/>
    <row r="100810" ht="18.75" customHeight="1" thickBot="1"/>
    <row r="100812" ht="18.75" customHeight="1" thickBot="1"/>
    <row r="100814" ht="18.75" customHeight="1" thickBot="1"/>
    <row r="100816" ht="18.75" customHeight="1" thickBot="1"/>
    <row r="100818" ht="18.75" customHeight="1" thickBot="1"/>
    <row r="100820" ht="18.75" customHeight="1" thickBot="1"/>
    <row r="100822" ht="18.75" customHeight="1" thickBot="1"/>
    <row r="100824" ht="18.75" customHeight="1" thickBot="1"/>
    <row r="100826" ht="18.75" customHeight="1" thickBot="1"/>
    <row r="100828" ht="18.75" customHeight="1" thickBot="1"/>
    <row r="100830" ht="18.75" customHeight="1" thickBot="1"/>
    <row r="100832" ht="18.75" customHeight="1" thickBot="1"/>
    <row r="100834" ht="18.75" customHeight="1" thickBot="1"/>
    <row r="100836" ht="18.75" customHeight="1" thickBot="1"/>
    <row r="100838" ht="18.75" customHeight="1" thickBot="1"/>
    <row r="100840" ht="18.75" customHeight="1" thickBot="1"/>
    <row r="100842" ht="18.75" customHeight="1" thickBot="1"/>
    <row r="100844" ht="18.75" customHeight="1" thickBot="1"/>
    <row r="100846" ht="18.75" customHeight="1" thickBot="1"/>
    <row r="100848" ht="18.75" customHeight="1" thickBot="1"/>
    <row r="100850" ht="18.75" customHeight="1" thickBot="1"/>
    <row r="100852" ht="18.75" customHeight="1" thickBot="1"/>
    <row r="100854" ht="18.75" customHeight="1" thickBot="1"/>
    <row r="100856" ht="18.75" customHeight="1" thickBot="1"/>
    <row r="100858" ht="18.75" customHeight="1" thickBot="1"/>
    <row r="100860" ht="18.75" customHeight="1" thickBot="1"/>
    <row r="100862" ht="18.75" customHeight="1" thickBot="1"/>
    <row r="100864" ht="18.75" customHeight="1" thickBot="1"/>
    <row r="100866" ht="18.75" customHeight="1" thickBot="1"/>
    <row r="100868" ht="18.75" customHeight="1" thickBot="1"/>
    <row r="100870" ht="18.75" customHeight="1" thickBot="1"/>
    <row r="100872" ht="18.75" customHeight="1" thickBot="1"/>
    <row r="100874" ht="18.75" customHeight="1" thickBot="1"/>
    <row r="100876" ht="18.75" customHeight="1" thickBot="1"/>
    <row r="100878" ht="18.75" customHeight="1" thickBot="1"/>
    <row r="100880" ht="18.75" customHeight="1" thickBot="1"/>
    <row r="100882" ht="18.75" customHeight="1" thickBot="1"/>
    <row r="100884" ht="18.75" customHeight="1" thickBot="1"/>
    <row r="100886" ht="18.75" customHeight="1" thickBot="1"/>
    <row r="100888" ht="18.75" customHeight="1" thickBot="1"/>
    <row r="100890" ht="18.75" customHeight="1" thickBot="1"/>
    <row r="100892" ht="18.75" customHeight="1" thickBot="1"/>
    <row r="100894" ht="18.75" customHeight="1" thickBot="1"/>
    <row r="100896" ht="18.75" customHeight="1" thickBot="1"/>
    <row r="100898" ht="18.75" customHeight="1" thickBot="1"/>
    <row r="100900" ht="18.75" customHeight="1" thickBot="1"/>
    <row r="100902" ht="18.75" customHeight="1" thickBot="1"/>
    <row r="100904" ht="18.75" customHeight="1" thickBot="1"/>
    <row r="100906" ht="18.75" customHeight="1" thickBot="1"/>
    <row r="100908" ht="18.75" customHeight="1" thickBot="1"/>
    <row r="100910" ht="18.75" customHeight="1" thickBot="1"/>
    <row r="100912" ht="18.75" customHeight="1" thickBot="1"/>
    <row r="100914" ht="18.75" customHeight="1" thickBot="1"/>
    <row r="100916" ht="18.75" customHeight="1" thickBot="1"/>
    <row r="100918" ht="18.75" customHeight="1" thickBot="1"/>
    <row r="100920" ht="18.75" customHeight="1" thickBot="1"/>
    <row r="100922" ht="18.75" customHeight="1" thickBot="1"/>
    <row r="100924" ht="18.75" customHeight="1" thickBot="1"/>
    <row r="100926" ht="18.75" customHeight="1" thickBot="1"/>
    <row r="100928" ht="18.75" customHeight="1" thickBot="1"/>
    <row r="100930" ht="18.75" customHeight="1" thickBot="1"/>
    <row r="100932" ht="18.75" customHeight="1" thickBot="1"/>
    <row r="100934" ht="18.75" customHeight="1" thickBot="1"/>
    <row r="100936" ht="18.75" customHeight="1" thickBot="1"/>
    <row r="100938" ht="18.75" customHeight="1" thickBot="1"/>
    <row r="100940" ht="18.75" customHeight="1" thickBot="1"/>
    <row r="100942" ht="18.75" customHeight="1" thickBot="1"/>
    <row r="100944" ht="18.75" customHeight="1" thickBot="1"/>
    <row r="100946" ht="18.75" customHeight="1" thickBot="1"/>
    <row r="100948" ht="18.75" customHeight="1" thickBot="1"/>
    <row r="100950" ht="18.75" customHeight="1" thickBot="1"/>
    <row r="100952" ht="18.75" customHeight="1" thickBot="1"/>
    <row r="100954" ht="18.75" customHeight="1" thickBot="1"/>
    <row r="100956" ht="18.75" customHeight="1" thickBot="1"/>
    <row r="100958" ht="18.75" customHeight="1" thickBot="1"/>
    <row r="100960" ht="18.75" customHeight="1" thickBot="1"/>
    <row r="100962" ht="18.75" customHeight="1" thickBot="1"/>
    <row r="100964" ht="18.75" customHeight="1" thickBot="1"/>
    <row r="100966" ht="18.75" customHeight="1" thickBot="1"/>
    <row r="100968" ht="18.75" customHeight="1" thickBot="1"/>
    <row r="100970" ht="18.75" customHeight="1" thickBot="1"/>
    <row r="100972" ht="18.75" customHeight="1" thickBot="1"/>
    <row r="100974" ht="18.75" customHeight="1" thickBot="1"/>
    <row r="100976" ht="18.75" customHeight="1" thickBot="1"/>
    <row r="100978" ht="18.75" customHeight="1" thickBot="1"/>
    <row r="100980" ht="18.75" customHeight="1" thickBot="1"/>
    <row r="100982" ht="18.75" customHeight="1" thickBot="1"/>
    <row r="100984" ht="18.75" customHeight="1" thickBot="1"/>
    <row r="100986" ht="18.75" customHeight="1" thickBot="1"/>
    <row r="100988" ht="18.75" customHeight="1" thickBot="1"/>
    <row r="100990" ht="18.75" customHeight="1" thickBot="1"/>
    <row r="100992" ht="18.75" customHeight="1" thickBot="1"/>
    <row r="100994" ht="18.75" customHeight="1" thickBot="1"/>
    <row r="100996" ht="18.75" customHeight="1" thickBot="1"/>
    <row r="100998" ht="18.75" customHeight="1" thickBot="1"/>
    <row r="101000" ht="18.75" customHeight="1" thickBot="1"/>
    <row r="101002" ht="18.75" customHeight="1" thickBot="1"/>
    <row r="101004" ht="18.75" customHeight="1" thickBot="1"/>
    <row r="101006" ht="18.75" customHeight="1" thickBot="1"/>
    <row r="101008" ht="18.75" customHeight="1" thickBot="1"/>
    <row r="101010" ht="18.75" customHeight="1" thickBot="1"/>
    <row r="101012" ht="18.75" customHeight="1" thickBot="1"/>
    <row r="101014" ht="18.75" customHeight="1" thickBot="1"/>
    <row r="101016" ht="18.75" customHeight="1" thickBot="1"/>
    <row r="101018" ht="18.75" customHeight="1" thickBot="1"/>
    <row r="101020" ht="18.75" customHeight="1" thickBot="1"/>
    <row r="101022" ht="18.75" customHeight="1" thickBot="1"/>
    <row r="101024" ht="18.75" customHeight="1" thickBot="1"/>
    <row r="101026" ht="18.75" customHeight="1" thickBot="1"/>
    <row r="101028" ht="18.75" customHeight="1" thickBot="1"/>
    <row r="101030" ht="18.75" customHeight="1" thickBot="1"/>
    <row r="101032" ht="18.75" customHeight="1" thickBot="1"/>
    <row r="101034" ht="18.75" customHeight="1" thickBot="1"/>
    <row r="101036" ht="18.75" customHeight="1" thickBot="1"/>
    <row r="101038" ht="18.75" customHeight="1" thickBot="1"/>
    <row r="101040" ht="18.75" customHeight="1" thickBot="1"/>
    <row r="101042" ht="18.75" customHeight="1" thickBot="1"/>
    <row r="101044" ht="18.75" customHeight="1" thickBot="1"/>
    <row r="101046" ht="18.75" customHeight="1" thickBot="1"/>
    <row r="101048" ht="18.75" customHeight="1" thickBot="1"/>
    <row r="101050" ht="18.75" customHeight="1" thickBot="1"/>
    <row r="101052" ht="18.75" customHeight="1" thickBot="1"/>
    <row r="101054" ht="18.75" customHeight="1" thickBot="1"/>
    <row r="101056" ht="18.75" customHeight="1" thickBot="1"/>
    <row r="101058" ht="18.75" customHeight="1" thickBot="1"/>
    <row r="101060" ht="18.75" customHeight="1" thickBot="1"/>
    <row r="101062" ht="18.75" customHeight="1" thickBot="1"/>
    <row r="101064" ht="18.75" customHeight="1" thickBot="1"/>
    <row r="101066" ht="18.75" customHeight="1" thickBot="1"/>
    <row r="101068" ht="18.75" customHeight="1" thickBot="1"/>
    <row r="101070" ht="18.75" customHeight="1" thickBot="1"/>
    <row r="101072" ht="18.75" customHeight="1" thickBot="1"/>
    <row r="101074" ht="18.75" customHeight="1" thickBot="1"/>
    <row r="101076" ht="18.75" customHeight="1" thickBot="1"/>
    <row r="101078" ht="18.75" customHeight="1" thickBot="1"/>
    <row r="101080" ht="18.75" customHeight="1" thickBot="1"/>
    <row r="101082" ht="18.75" customHeight="1" thickBot="1"/>
    <row r="101084" ht="18.75" customHeight="1" thickBot="1"/>
    <row r="101086" ht="18.75" customHeight="1" thickBot="1"/>
    <row r="101088" ht="18.75" customHeight="1" thickBot="1"/>
    <row r="101090" ht="18.75" customHeight="1" thickBot="1"/>
    <row r="101092" ht="18.75" customHeight="1" thickBot="1"/>
    <row r="101094" ht="18.75" customHeight="1" thickBot="1"/>
    <row r="101096" ht="18.75" customHeight="1" thickBot="1"/>
    <row r="101098" ht="18.75" customHeight="1" thickBot="1"/>
    <row r="101100" ht="18.75" customHeight="1" thickBot="1"/>
    <row r="101102" ht="18.75" customHeight="1" thickBot="1"/>
    <row r="101104" ht="18.75" customHeight="1" thickBot="1"/>
    <row r="101106" ht="18.75" customHeight="1" thickBot="1"/>
    <row r="101108" ht="18.75" customHeight="1" thickBot="1"/>
    <row r="101110" ht="18.75" customHeight="1" thickBot="1"/>
    <row r="101112" ht="18.75" customHeight="1" thickBot="1"/>
    <row r="101114" ht="18.75" customHeight="1" thickBot="1"/>
    <row r="101116" ht="18.75" customHeight="1" thickBot="1"/>
    <row r="101118" ht="18.75" customHeight="1" thickBot="1"/>
    <row r="101120" ht="18.75" customHeight="1" thickBot="1"/>
    <row r="101122" ht="18.75" customHeight="1" thickBot="1"/>
    <row r="101124" ht="18.75" customHeight="1" thickBot="1"/>
    <row r="101126" ht="18.75" customHeight="1" thickBot="1"/>
    <row r="101128" ht="18.75" customHeight="1" thickBot="1"/>
    <row r="101130" ht="18.75" customHeight="1" thickBot="1"/>
    <row r="101132" ht="18.75" customHeight="1" thickBot="1"/>
    <row r="101134" ht="18.75" customHeight="1" thickBot="1"/>
    <row r="101136" ht="18.75" customHeight="1" thickBot="1"/>
    <row r="101138" ht="18.75" customHeight="1" thickBot="1"/>
    <row r="101140" ht="18.75" customHeight="1" thickBot="1"/>
    <row r="101142" ht="18.75" customHeight="1" thickBot="1"/>
    <row r="101144" ht="18.75" customHeight="1" thickBot="1"/>
    <row r="101146" ht="18.75" customHeight="1" thickBot="1"/>
    <row r="101148" ht="18.75" customHeight="1" thickBot="1"/>
    <row r="101150" ht="18.75" customHeight="1" thickBot="1"/>
    <row r="101152" ht="18.75" customHeight="1" thickBot="1"/>
    <row r="101154" ht="18.75" customHeight="1" thickBot="1"/>
    <row r="101156" ht="18.75" customHeight="1" thickBot="1"/>
    <row r="101158" ht="18.75" customHeight="1" thickBot="1"/>
    <row r="101160" ht="18.75" customHeight="1" thickBot="1"/>
    <row r="101162" ht="18.75" customHeight="1" thickBot="1"/>
    <row r="101164" ht="18.75" customHeight="1" thickBot="1"/>
    <row r="101166" ht="18.75" customHeight="1" thickBot="1"/>
    <row r="101168" ht="18.75" customHeight="1" thickBot="1"/>
    <row r="101170" ht="18.75" customHeight="1" thickBot="1"/>
    <row r="101172" ht="18.75" customHeight="1" thickBot="1"/>
    <row r="101174" ht="18.75" customHeight="1" thickBot="1"/>
    <row r="101176" ht="18.75" customHeight="1" thickBot="1"/>
    <row r="101178" ht="18.75" customHeight="1" thickBot="1"/>
    <row r="101180" ht="18.75" customHeight="1" thickBot="1"/>
    <row r="101182" ht="18.75" customHeight="1" thickBot="1"/>
    <row r="101184" ht="18.75" customHeight="1" thickBot="1"/>
    <row r="101186" ht="18.75" customHeight="1" thickBot="1"/>
    <row r="101188" ht="18.75" customHeight="1" thickBot="1"/>
    <row r="101190" ht="18.75" customHeight="1" thickBot="1"/>
    <row r="101192" ht="18.75" customHeight="1" thickBot="1"/>
    <row r="101194" ht="18.75" customHeight="1" thickBot="1"/>
    <row r="101196" ht="18.75" customHeight="1" thickBot="1"/>
    <row r="101198" ht="18.75" customHeight="1" thickBot="1"/>
    <row r="101200" ht="18.75" customHeight="1" thickBot="1"/>
    <row r="101202" ht="18.75" customHeight="1" thickBot="1"/>
    <row r="101204" ht="18.75" customHeight="1" thickBot="1"/>
    <row r="101206" ht="18.75" customHeight="1" thickBot="1"/>
    <row r="101208" ht="18.75" customHeight="1" thickBot="1"/>
    <row r="101210" ht="18.75" customHeight="1" thickBot="1"/>
    <row r="101212" ht="18.75" customHeight="1" thickBot="1"/>
    <row r="101214" ht="18.75" customHeight="1" thickBot="1"/>
    <row r="101216" ht="18.75" customHeight="1" thickBot="1"/>
    <row r="101218" ht="18.75" customHeight="1" thickBot="1"/>
    <row r="101220" ht="18.75" customHeight="1" thickBot="1"/>
    <row r="101222" ht="18.75" customHeight="1" thickBot="1"/>
    <row r="101224" ht="18.75" customHeight="1" thickBot="1"/>
    <row r="101226" ht="18.75" customHeight="1" thickBot="1"/>
    <row r="101228" ht="18.75" customHeight="1" thickBot="1"/>
    <row r="101230" ht="18.75" customHeight="1" thickBot="1"/>
    <row r="101232" ht="18.75" customHeight="1" thickBot="1"/>
    <row r="101234" ht="18.75" customHeight="1" thickBot="1"/>
    <row r="101236" ht="18.75" customHeight="1" thickBot="1"/>
    <row r="101238" ht="18.75" customHeight="1" thickBot="1"/>
    <row r="101240" ht="18.75" customHeight="1" thickBot="1"/>
    <row r="101242" ht="18.75" customHeight="1" thickBot="1"/>
    <row r="101244" ht="18.75" customHeight="1" thickBot="1"/>
    <row r="101246" ht="18.75" customHeight="1" thickBot="1"/>
    <row r="101248" ht="18.75" customHeight="1" thickBot="1"/>
    <row r="101250" ht="18.75" customHeight="1" thickBot="1"/>
    <row r="101252" ht="18.75" customHeight="1" thickBot="1"/>
    <row r="101254" ht="18.75" customHeight="1" thickBot="1"/>
    <row r="101256" ht="18.75" customHeight="1" thickBot="1"/>
    <row r="101258" ht="18.75" customHeight="1" thickBot="1"/>
    <row r="101260" ht="18.75" customHeight="1" thickBot="1"/>
    <row r="101262" ht="18.75" customHeight="1" thickBot="1"/>
    <row r="101264" ht="18.75" customHeight="1" thickBot="1"/>
    <row r="101266" ht="18.75" customHeight="1" thickBot="1"/>
    <row r="101268" ht="18.75" customHeight="1" thickBot="1"/>
    <row r="101270" ht="18.75" customHeight="1" thickBot="1"/>
    <row r="101272" ht="18.75" customHeight="1" thickBot="1"/>
    <row r="101274" ht="18.75" customHeight="1" thickBot="1"/>
    <row r="101276" ht="18.75" customHeight="1" thickBot="1"/>
    <row r="101278" ht="18.75" customHeight="1" thickBot="1"/>
    <row r="101280" ht="18.75" customHeight="1" thickBot="1"/>
    <row r="101282" ht="18.75" customHeight="1" thickBot="1"/>
    <row r="101284" ht="18.75" customHeight="1" thickBot="1"/>
    <row r="101286" ht="18.75" customHeight="1" thickBot="1"/>
    <row r="101288" ht="18.75" customHeight="1" thickBot="1"/>
    <row r="101290" ht="18.75" customHeight="1" thickBot="1"/>
    <row r="101292" ht="18.75" customHeight="1" thickBot="1"/>
    <row r="101294" ht="18.75" customHeight="1" thickBot="1"/>
    <row r="101296" ht="18.75" customHeight="1" thickBot="1"/>
    <row r="101298" ht="18.75" customHeight="1" thickBot="1"/>
    <row r="101300" ht="18.75" customHeight="1" thickBot="1"/>
    <row r="101302" ht="18.75" customHeight="1" thickBot="1"/>
    <row r="101304" ht="18.75" customHeight="1" thickBot="1"/>
    <row r="101306" ht="18.75" customHeight="1" thickBot="1"/>
    <row r="101308" ht="18.75" customHeight="1" thickBot="1"/>
    <row r="101310" ht="18.75" customHeight="1" thickBot="1"/>
    <row r="101312" ht="18.75" customHeight="1" thickBot="1"/>
    <row r="101314" ht="18.75" customHeight="1" thickBot="1"/>
    <row r="101316" ht="18.75" customHeight="1" thickBot="1"/>
    <row r="101318" ht="18.75" customHeight="1" thickBot="1"/>
    <row r="101320" ht="18.75" customHeight="1" thickBot="1"/>
    <row r="101322" ht="18.75" customHeight="1" thickBot="1"/>
    <row r="101324" ht="18.75" customHeight="1" thickBot="1"/>
    <row r="101326" ht="18.75" customHeight="1" thickBot="1"/>
    <row r="101328" ht="18.75" customHeight="1" thickBot="1"/>
    <row r="101330" ht="18.75" customHeight="1" thickBot="1"/>
    <row r="101332" ht="18.75" customHeight="1" thickBot="1"/>
    <row r="101334" ht="18.75" customHeight="1" thickBot="1"/>
    <row r="101336" ht="18.75" customHeight="1" thickBot="1"/>
    <row r="101338" ht="18.75" customHeight="1" thickBot="1"/>
    <row r="101340" ht="18.75" customHeight="1" thickBot="1"/>
    <row r="101342" ht="18.75" customHeight="1" thickBot="1"/>
    <row r="101344" ht="18.75" customHeight="1" thickBot="1"/>
    <row r="101346" ht="18.75" customHeight="1" thickBot="1"/>
    <row r="101348" ht="18.75" customHeight="1" thickBot="1"/>
    <row r="101350" ht="18.75" customHeight="1" thickBot="1"/>
    <row r="101352" ht="18.75" customHeight="1" thickBot="1"/>
    <row r="101354" ht="18.75" customHeight="1" thickBot="1"/>
    <row r="101356" ht="18.75" customHeight="1" thickBot="1"/>
    <row r="101358" ht="18.75" customHeight="1" thickBot="1"/>
    <row r="101360" ht="18.75" customHeight="1" thickBot="1"/>
    <row r="101362" ht="18.75" customHeight="1" thickBot="1"/>
    <row r="101364" ht="18.75" customHeight="1" thickBot="1"/>
    <row r="101366" ht="18.75" customHeight="1" thickBot="1"/>
    <row r="101368" ht="18.75" customHeight="1" thickBot="1"/>
    <row r="101370" ht="18.75" customHeight="1" thickBot="1"/>
    <row r="101372" ht="18.75" customHeight="1" thickBot="1"/>
    <row r="101374" ht="18.75" customHeight="1" thickBot="1"/>
    <row r="101376" ht="18.75" customHeight="1" thickBot="1"/>
    <row r="101378" ht="18.75" customHeight="1" thickBot="1"/>
    <row r="101380" ht="18.75" customHeight="1" thickBot="1"/>
    <row r="101382" ht="18.75" customHeight="1" thickBot="1"/>
    <row r="101384" ht="18.75" customHeight="1" thickBot="1"/>
    <row r="101386" ht="18.75" customHeight="1" thickBot="1"/>
    <row r="101388" ht="18.75" customHeight="1" thickBot="1"/>
    <row r="101390" ht="18.75" customHeight="1" thickBot="1"/>
    <row r="101392" ht="18.75" customHeight="1" thickBot="1"/>
    <row r="101394" ht="18.75" customHeight="1" thickBot="1"/>
    <row r="101396" ht="18.75" customHeight="1" thickBot="1"/>
    <row r="101398" ht="18.75" customHeight="1" thickBot="1"/>
    <row r="101400" ht="18.75" customHeight="1" thickBot="1"/>
    <row r="101402" ht="18.75" customHeight="1" thickBot="1"/>
    <row r="101404" ht="18.75" customHeight="1" thickBot="1"/>
    <row r="101406" ht="18.75" customHeight="1" thickBot="1"/>
    <row r="101408" ht="18.75" customHeight="1" thickBot="1"/>
    <row r="101410" ht="18.75" customHeight="1" thickBot="1"/>
    <row r="101412" ht="18.75" customHeight="1" thickBot="1"/>
    <row r="101414" ht="18.75" customHeight="1" thickBot="1"/>
    <row r="101416" ht="18.75" customHeight="1" thickBot="1"/>
    <row r="101418" ht="18.75" customHeight="1" thickBot="1"/>
    <row r="101420" ht="18.75" customHeight="1" thickBot="1"/>
    <row r="101422" ht="18.75" customHeight="1" thickBot="1"/>
    <row r="101424" ht="18.75" customHeight="1" thickBot="1"/>
    <row r="101426" ht="18.75" customHeight="1" thickBot="1"/>
    <row r="101428" ht="18.75" customHeight="1" thickBot="1"/>
    <row r="101430" ht="18.75" customHeight="1" thickBot="1"/>
    <row r="101432" ht="18.75" customHeight="1" thickBot="1"/>
    <row r="101434" ht="18.75" customHeight="1" thickBot="1"/>
    <row r="101436" ht="18.75" customHeight="1" thickBot="1"/>
    <row r="101438" ht="18.75" customHeight="1" thickBot="1"/>
    <row r="101440" ht="18.75" customHeight="1" thickBot="1"/>
    <row r="101442" ht="18.75" customHeight="1" thickBot="1"/>
    <row r="101444" ht="18.75" customHeight="1" thickBot="1"/>
    <row r="101446" ht="18.75" customHeight="1" thickBot="1"/>
    <row r="101448" ht="18.75" customHeight="1" thickBot="1"/>
    <row r="101450" ht="18.75" customHeight="1" thickBot="1"/>
    <row r="101452" ht="18.75" customHeight="1" thickBot="1"/>
    <row r="101454" ht="18.75" customHeight="1" thickBot="1"/>
    <row r="101456" ht="18.75" customHeight="1" thickBot="1"/>
    <row r="101458" ht="18.75" customHeight="1" thickBot="1"/>
    <row r="101460" ht="18.75" customHeight="1" thickBot="1"/>
    <row r="101462" ht="18.75" customHeight="1" thickBot="1"/>
    <row r="101464" ht="18.75" customHeight="1" thickBot="1"/>
    <row r="101466" ht="18.75" customHeight="1" thickBot="1"/>
    <row r="101468" ht="18.75" customHeight="1" thickBot="1"/>
    <row r="101470" ht="18.75" customHeight="1" thickBot="1"/>
    <row r="101472" ht="18.75" customHeight="1" thickBot="1"/>
    <row r="101474" ht="18.75" customHeight="1" thickBot="1"/>
    <row r="101476" ht="18.75" customHeight="1" thickBot="1"/>
    <row r="101478" ht="18.75" customHeight="1" thickBot="1"/>
    <row r="101480" ht="18.75" customHeight="1" thickBot="1"/>
    <row r="101482" ht="18.75" customHeight="1" thickBot="1"/>
    <row r="101484" ht="18.75" customHeight="1" thickBot="1"/>
    <row r="101486" ht="18.75" customHeight="1" thickBot="1"/>
    <row r="101488" ht="18.75" customHeight="1" thickBot="1"/>
    <row r="101490" ht="18.75" customHeight="1" thickBot="1"/>
    <row r="101492" ht="18.75" customHeight="1" thickBot="1"/>
    <row r="101494" ht="18.75" customHeight="1" thickBot="1"/>
    <row r="101496" ht="18.75" customHeight="1" thickBot="1"/>
    <row r="101498" ht="18.75" customHeight="1" thickBot="1"/>
    <row r="101500" ht="18.75" customHeight="1" thickBot="1"/>
    <row r="101502" ht="18.75" customHeight="1" thickBot="1"/>
    <row r="101504" ht="18.75" customHeight="1" thickBot="1"/>
    <row r="101506" ht="18.75" customHeight="1" thickBot="1"/>
    <row r="101508" ht="18.75" customHeight="1" thickBot="1"/>
    <row r="101510" ht="18.75" customHeight="1" thickBot="1"/>
    <row r="101512" ht="18.75" customHeight="1" thickBot="1"/>
    <row r="101514" ht="18.75" customHeight="1" thickBot="1"/>
    <row r="101516" ht="18.75" customHeight="1" thickBot="1"/>
    <row r="101518" ht="18.75" customHeight="1" thickBot="1"/>
    <row r="101520" ht="18.75" customHeight="1" thickBot="1"/>
    <row r="101522" ht="18.75" customHeight="1" thickBot="1"/>
    <row r="101524" ht="18.75" customHeight="1" thickBot="1"/>
    <row r="101526" ht="18.75" customHeight="1" thickBot="1"/>
    <row r="101528" ht="18.75" customHeight="1" thickBot="1"/>
    <row r="101530" ht="18.75" customHeight="1" thickBot="1"/>
    <row r="101532" ht="18.75" customHeight="1" thickBot="1"/>
    <row r="101534" ht="18.75" customHeight="1" thickBot="1"/>
    <row r="101536" ht="18.75" customHeight="1" thickBot="1"/>
    <row r="101538" ht="18.75" customHeight="1" thickBot="1"/>
    <row r="101540" ht="18.75" customHeight="1" thickBot="1"/>
    <row r="101542" ht="18.75" customHeight="1" thickBot="1"/>
    <row r="101544" ht="18.75" customHeight="1" thickBot="1"/>
    <row r="101546" ht="18.75" customHeight="1" thickBot="1"/>
    <row r="101548" ht="18.75" customHeight="1" thickBot="1"/>
    <row r="101550" ht="18.75" customHeight="1" thickBot="1"/>
    <row r="101552" ht="18.75" customHeight="1" thickBot="1"/>
    <row r="101554" ht="18.75" customHeight="1" thickBot="1"/>
    <row r="101556" ht="18.75" customHeight="1" thickBot="1"/>
    <row r="101558" ht="18.75" customHeight="1" thickBot="1"/>
    <row r="101560" ht="18.75" customHeight="1" thickBot="1"/>
    <row r="101562" ht="18.75" customHeight="1" thickBot="1"/>
    <row r="101564" ht="18.75" customHeight="1" thickBot="1"/>
    <row r="101566" ht="18.75" customHeight="1" thickBot="1"/>
    <row r="101568" ht="18.75" customHeight="1" thickBot="1"/>
    <row r="101570" ht="18.75" customHeight="1" thickBot="1"/>
    <row r="101572" ht="18.75" customHeight="1" thickBot="1"/>
    <row r="101574" ht="18.75" customHeight="1" thickBot="1"/>
    <row r="101576" ht="18.75" customHeight="1" thickBot="1"/>
    <row r="101578" ht="18.75" customHeight="1" thickBot="1"/>
    <row r="101580" ht="18.75" customHeight="1" thickBot="1"/>
    <row r="101582" ht="18.75" customHeight="1" thickBot="1"/>
    <row r="101584" ht="18.75" customHeight="1" thickBot="1"/>
    <row r="101586" ht="18.75" customHeight="1" thickBot="1"/>
    <row r="101588" ht="18.75" customHeight="1" thickBot="1"/>
    <row r="101590" ht="18.75" customHeight="1" thickBot="1"/>
    <row r="101592" ht="18.75" customHeight="1" thickBot="1"/>
    <row r="101594" ht="18.75" customHeight="1" thickBot="1"/>
    <row r="101596" ht="18.75" customHeight="1" thickBot="1"/>
    <row r="101598" ht="18.75" customHeight="1" thickBot="1"/>
    <row r="101600" ht="18.75" customHeight="1" thickBot="1"/>
    <row r="101602" ht="18.75" customHeight="1" thickBot="1"/>
    <row r="101604" ht="18.75" customHeight="1" thickBot="1"/>
    <row r="101606" ht="18.75" customHeight="1" thickBot="1"/>
    <row r="101608" ht="18.75" customHeight="1" thickBot="1"/>
    <row r="101610" ht="18.75" customHeight="1" thickBot="1"/>
    <row r="101612" ht="18.75" customHeight="1" thickBot="1"/>
    <row r="101614" ht="18.75" customHeight="1" thickBot="1"/>
    <row r="101616" ht="18.75" customHeight="1" thickBot="1"/>
    <row r="101618" ht="18.75" customHeight="1" thickBot="1"/>
    <row r="101620" ht="18.75" customHeight="1" thickBot="1"/>
    <row r="101622" ht="18.75" customHeight="1" thickBot="1"/>
    <row r="101624" ht="18.75" customHeight="1" thickBot="1"/>
    <row r="101626" ht="18.75" customHeight="1" thickBot="1"/>
    <row r="101628" ht="18.75" customHeight="1" thickBot="1"/>
    <row r="101630" ht="18.75" customHeight="1" thickBot="1"/>
    <row r="101632" ht="18.75" customHeight="1" thickBot="1"/>
    <row r="101634" ht="18.75" customHeight="1" thickBot="1"/>
    <row r="101636" ht="18.75" customHeight="1" thickBot="1"/>
    <row r="101638" ht="18.75" customHeight="1" thickBot="1"/>
    <row r="101640" ht="18.75" customHeight="1" thickBot="1"/>
    <row r="101642" ht="18.75" customHeight="1" thickBot="1"/>
    <row r="101644" ht="18.75" customHeight="1" thickBot="1"/>
    <row r="101646" ht="18.75" customHeight="1" thickBot="1"/>
    <row r="101648" ht="18.75" customHeight="1" thickBot="1"/>
    <row r="101650" ht="18.75" customHeight="1" thickBot="1"/>
    <row r="101652" ht="18.75" customHeight="1" thickBot="1"/>
    <row r="101654" ht="18.75" customHeight="1" thickBot="1"/>
    <row r="101656" ht="18.75" customHeight="1" thickBot="1"/>
    <row r="101658" ht="18.75" customHeight="1" thickBot="1"/>
    <row r="101660" ht="18.75" customHeight="1" thickBot="1"/>
    <row r="101662" ht="18.75" customHeight="1" thickBot="1"/>
    <row r="101664" ht="18.75" customHeight="1" thickBot="1"/>
    <row r="101666" ht="18.75" customHeight="1" thickBot="1"/>
    <row r="101668" ht="18.75" customHeight="1" thickBot="1"/>
    <row r="101670" ht="18.75" customHeight="1" thickBot="1"/>
    <row r="101672" ht="18.75" customHeight="1" thickBot="1"/>
    <row r="101674" ht="18.75" customHeight="1" thickBot="1"/>
    <row r="101676" ht="18.75" customHeight="1" thickBot="1"/>
    <row r="101678" ht="18.75" customHeight="1" thickBot="1"/>
    <row r="101680" ht="18.75" customHeight="1" thickBot="1"/>
    <row r="101682" ht="18.75" customHeight="1" thickBot="1"/>
    <row r="101684" ht="18.75" customHeight="1" thickBot="1"/>
    <row r="101686" ht="18.75" customHeight="1" thickBot="1"/>
    <row r="101688" ht="18.75" customHeight="1" thickBot="1"/>
    <row r="101690" ht="18.75" customHeight="1" thickBot="1"/>
    <row r="101692" ht="18.75" customHeight="1" thickBot="1"/>
    <row r="101694" ht="18.75" customHeight="1" thickBot="1"/>
    <row r="101696" ht="18.75" customHeight="1" thickBot="1"/>
    <row r="101698" ht="18.75" customHeight="1" thickBot="1"/>
    <row r="101700" ht="18.75" customHeight="1" thickBot="1"/>
    <row r="101702" ht="18.75" customHeight="1" thickBot="1"/>
    <row r="101704" ht="18.75" customHeight="1" thickBot="1"/>
    <row r="101706" ht="18.75" customHeight="1" thickBot="1"/>
    <row r="101708" ht="18.75" customHeight="1" thickBot="1"/>
    <row r="101710" ht="18.75" customHeight="1" thickBot="1"/>
    <row r="101712" ht="18.75" customHeight="1" thickBot="1"/>
    <row r="101714" ht="18.75" customHeight="1" thickBot="1"/>
    <row r="101716" ht="18.75" customHeight="1" thickBot="1"/>
    <row r="101718" ht="18.75" customHeight="1" thickBot="1"/>
    <row r="101720" ht="18.75" customHeight="1" thickBot="1"/>
    <row r="101722" ht="18.75" customHeight="1" thickBot="1"/>
    <row r="101724" ht="18.75" customHeight="1" thickBot="1"/>
    <row r="101726" ht="18.75" customHeight="1" thickBot="1"/>
    <row r="101728" ht="18.75" customHeight="1" thickBot="1"/>
    <row r="101730" ht="18.75" customHeight="1" thickBot="1"/>
    <row r="101732" ht="18.75" customHeight="1" thickBot="1"/>
    <row r="101734" ht="18.75" customHeight="1" thickBot="1"/>
    <row r="101736" ht="18.75" customHeight="1" thickBot="1"/>
    <row r="101738" ht="18.75" customHeight="1" thickBot="1"/>
    <row r="101740" ht="18.75" customHeight="1" thickBot="1"/>
    <row r="101742" ht="18.75" customHeight="1" thickBot="1"/>
    <row r="101744" ht="18.75" customHeight="1" thickBot="1"/>
    <row r="101746" ht="18.75" customHeight="1" thickBot="1"/>
    <row r="101748" ht="18.75" customHeight="1" thickBot="1"/>
    <row r="101750" ht="18.75" customHeight="1" thickBot="1"/>
    <row r="101752" ht="18.75" customHeight="1" thickBot="1"/>
    <row r="101754" ht="18.75" customHeight="1" thickBot="1"/>
    <row r="101756" ht="18.75" customHeight="1" thickBot="1"/>
    <row r="101758" ht="18.75" customHeight="1" thickBot="1"/>
    <row r="101760" ht="18.75" customHeight="1" thickBot="1"/>
    <row r="101762" ht="18.75" customHeight="1" thickBot="1"/>
    <row r="101764" ht="18.75" customHeight="1" thickBot="1"/>
    <row r="101766" ht="18.75" customHeight="1" thickBot="1"/>
    <row r="101768" ht="18.75" customHeight="1" thickBot="1"/>
    <row r="101770" ht="18.75" customHeight="1" thickBot="1"/>
    <row r="101772" ht="18.75" customHeight="1" thickBot="1"/>
    <row r="101774" ht="18.75" customHeight="1" thickBot="1"/>
    <row r="101776" ht="18.75" customHeight="1" thickBot="1"/>
    <row r="101778" ht="18.75" customHeight="1" thickBot="1"/>
    <row r="101780" ht="18.75" customHeight="1" thickBot="1"/>
    <row r="101782" ht="18.75" customHeight="1" thickBot="1"/>
    <row r="101784" ht="18.75" customHeight="1" thickBot="1"/>
    <row r="101786" ht="18.75" customHeight="1" thickBot="1"/>
    <row r="101788" ht="18.75" customHeight="1" thickBot="1"/>
    <row r="101790" ht="18.75" customHeight="1" thickBot="1"/>
    <row r="101792" ht="18.75" customHeight="1" thickBot="1"/>
    <row r="101794" ht="18.75" customHeight="1" thickBot="1"/>
    <row r="101796" ht="18.75" customHeight="1" thickBot="1"/>
    <row r="101798" ht="18.75" customHeight="1" thickBot="1"/>
    <row r="101800" ht="18.75" customHeight="1" thickBot="1"/>
    <row r="101802" ht="18.75" customHeight="1" thickBot="1"/>
    <row r="101804" ht="18.75" customHeight="1" thickBot="1"/>
    <row r="101806" ht="18.75" customHeight="1" thickBot="1"/>
    <row r="101808" ht="18.75" customHeight="1" thickBot="1"/>
    <row r="101810" ht="18.75" customHeight="1" thickBot="1"/>
    <row r="101812" ht="18.75" customHeight="1" thickBot="1"/>
    <row r="101814" ht="18.75" customHeight="1" thickBot="1"/>
    <row r="101816" ht="18.75" customHeight="1" thickBot="1"/>
    <row r="101818" ht="18.75" customHeight="1" thickBot="1"/>
    <row r="101820" ht="18.75" customHeight="1" thickBot="1"/>
    <row r="101822" ht="18.75" customHeight="1" thickBot="1"/>
    <row r="101824" ht="18.75" customHeight="1" thickBot="1"/>
    <row r="101826" ht="18.75" customHeight="1" thickBot="1"/>
    <row r="101828" ht="18.75" customHeight="1" thickBot="1"/>
    <row r="101830" ht="18.75" customHeight="1" thickBot="1"/>
    <row r="101832" ht="18.75" customHeight="1" thickBot="1"/>
    <row r="101834" ht="18.75" customHeight="1" thickBot="1"/>
    <row r="101836" ht="18.75" customHeight="1" thickBot="1"/>
    <row r="101838" ht="18.75" customHeight="1" thickBot="1"/>
    <row r="101840" ht="18.75" customHeight="1" thickBot="1"/>
    <row r="101842" ht="18.75" customHeight="1" thickBot="1"/>
    <row r="101844" ht="18.75" customHeight="1" thickBot="1"/>
    <row r="101846" ht="18.75" customHeight="1" thickBot="1"/>
    <row r="101848" ht="18.75" customHeight="1" thickBot="1"/>
    <row r="101850" ht="18.75" customHeight="1" thickBot="1"/>
    <row r="101852" ht="18.75" customHeight="1" thickBot="1"/>
    <row r="101854" ht="18.75" customHeight="1" thickBot="1"/>
    <row r="101856" ht="18.75" customHeight="1" thickBot="1"/>
    <row r="101858" ht="18.75" customHeight="1" thickBot="1"/>
    <row r="101860" ht="18.75" customHeight="1" thickBot="1"/>
    <row r="101862" ht="18.75" customHeight="1" thickBot="1"/>
    <row r="101864" ht="18.75" customHeight="1" thickBot="1"/>
    <row r="101866" ht="18.75" customHeight="1" thickBot="1"/>
    <row r="101868" ht="18.75" customHeight="1" thickBot="1"/>
    <row r="101870" ht="18.75" customHeight="1" thickBot="1"/>
    <row r="101872" ht="18.75" customHeight="1" thickBot="1"/>
    <row r="101874" ht="18.75" customHeight="1" thickBot="1"/>
    <row r="101876" ht="18.75" customHeight="1" thickBot="1"/>
    <row r="101878" ht="18.75" customHeight="1" thickBot="1"/>
    <row r="101880" ht="18.75" customHeight="1" thickBot="1"/>
    <row r="101882" ht="18.75" customHeight="1" thickBot="1"/>
    <row r="101884" ht="18.75" customHeight="1" thickBot="1"/>
    <row r="101886" ht="18.75" customHeight="1" thickBot="1"/>
    <row r="101888" ht="18.75" customHeight="1" thickBot="1"/>
    <row r="101890" ht="18.75" customHeight="1" thickBot="1"/>
    <row r="101892" ht="18.75" customHeight="1" thickBot="1"/>
    <row r="101894" ht="18.75" customHeight="1" thickBot="1"/>
    <row r="101896" ht="18.75" customHeight="1" thickBot="1"/>
    <row r="101898" ht="18.75" customHeight="1" thickBot="1"/>
    <row r="101900" ht="18.75" customHeight="1" thickBot="1"/>
    <row r="101902" ht="18.75" customHeight="1" thickBot="1"/>
    <row r="101904" ht="18.75" customHeight="1" thickBot="1"/>
    <row r="101906" ht="18.75" customHeight="1" thickBot="1"/>
    <row r="101908" ht="18.75" customHeight="1" thickBot="1"/>
    <row r="101910" ht="18.75" customHeight="1" thickBot="1"/>
    <row r="101912" ht="18.75" customHeight="1" thickBot="1"/>
    <row r="101914" ht="18.75" customHeight="1" thickBot="1"/>
    <row r="101916" ht="18.75" customHeight="1" thickBot="1"/>
    <row r="101918" ht="18.75" customHeight="1" thickBot="1"/>
    <row r="101920" ht="18.75" customHeight="1" thickBot="1"/>
    <row r="101922" ht="18.75" customHeight="1" thickBot="1"/>
    <row r="101924" ht="18.75" customHeight="1" thickBot="1"/>
    <row r="101926" ht="18.75" customHeight="1" thickBot="1"/>
    <row r="101928" ht="18.75" customHeight="1" thickBot="1"/>
    <row r="101930" ht="18.75" customHeight="1" thickBot="1"/>
    <row r="101932" ht="18.75" customHeight="1" thickBot="1"/>
    <row r="101934" ht="18.75" customHeight="1" thickBot="1"/>
    <row r="101936" ht="18.75" customHeight="1" thickBot="1"/>
    <row r="101938" ht="18.75" customHeight="1" thickBot="1"/>
    <row r="101940" ht="18.75" customHeight="1" thickBot="1"/>
    <row r="101942" ht="18.75" customHeight="1" thickBot="1"/>
    <row r="101944" ht="18.75" customHeight="1" thickBot="1"/>
    <row r="101946" ht="18.75" customHeight="1" thickBot="1"/>
    <row r="101948" ht="18.75" customHeight="1" thickBot="1"/>
    <row r="101950" ht="18.75" customHeight="1" thickBot="1"/>
    <row r="101952" ht="18.75" customHeight="1" thickBot="1"/>
    <row r="101954" ht="18.75" customHeight="1" thickBot="1"/>
    <row r="101956" ht="18.75" customHeight="1" thickBot="1"/>
    <row r="101958" ht="18.75" customHeight="1" thickBot="1"/>
    <row r="101960" ht="18.75" customHeight="1" thickBot="1"/>
    <row r="101962" ht="18.75" customHeight="1" thickBot="1"/>
    <row r="101964" ht="18.75" customHeight="1" thickBot="1"/>
    <row r="101966" ht="18.75" customHeight="1" thickBot="1"/>
    <row r="101968" ht="18.75" customHeight="1" thickBot="1"/>
    <row r="101970" ht="18.75" customHeight="1" thickBot="1"/>
    <row r="101972" ht="18.75" customHeight="1" thickBot="1"/>
    <row r="101974" ht="18.75" customHeight="1" thickBot="1"/>
    <row r="101976" ht="18.75" customHeight="1" thickBot="1"/>
    <row r="101978" ht="18.75" customHeight="1" thickBot="1"/>
    <row r="101980" ht="18.75" customHeight="1" thickBot="1"/>
    <row r="101982" ht="18.75" customHeight="1" thickBot="1"/>
    <row r="101984" ht="18.75" customHeight="1" thickBot="1"/>
    <row r="101986" ht="18.75" customHeight="1" thickBot="1"/>
    <row r="101988" ht="18.75" customHeight="1" thickBot="1"/>
    <row r="101990" ht="18.75" customHeight="1" thickBot="1"/>
    <row r="101992" ht="18.75" customHeight="1" thickBot="1"/>
    <row r="101994" ht="18.75" customHeight="1" thickBot="1"/>
    <row r="101996" ht="18.75" customHeight="1" thickBot="1"/>
    <row r="101998" ht="18.75" customHeight="1" thickBot="1"/>
    <row r="102000" ht="18.75" customHeight="1" thickBot="1"/>
    <row r="102002" ht="18.75" customHeight="1" thickBot="1"/>
    <row r="102004" ht="18.75" customHeight="1" thickBot="1"/>
    <row r="102006" ht="18.75" customHeight="1" thickBot="1"/>
    <row r="102008" ht="18.75" customHeight="1" thickBot="1"/>
    <row r="102010" ht="18.75" customHeight="1" thickBot="1"/>
    <row r="102012" ht="18.75" customHeight="1" thickBot="1"/>
    <row r="102014" ht="18.75" customHeight="1" thickBot="1"/>
    <row r="102016" ht="18.75" customHeight="1" thickBot="1"/>
    <row r="102018" ht="18.75" customHeight="1" thickBot="1"/>
    <row r="102020" ht="18.75" customHeight="1" thickBot="1"/>
    <row r="102022" ht="18.75" customHeight="1" thickBot="1"/>
    <row r="102024" ht="18.75" customHeight="1" thickBot="1"/>
    <row r="102026" ht="18.75" customHeight="1" thickBot="1"/>
    <row r="102028" ht="18.75" customHeight="1" thickBot="1"/>
    <row r="102030" ht="18.75" customHeight="1" thickBot="1"/>
    <row r="102032" ht="18.75" customHeight="1" thickBot="1"/>
    <row r="102034" ht="18.75" customHeight="1" thickBot="1"/>
    <row r="102036" ht="18.75" customHeight="1" thickBot="1"/>
    <row r="102038" ht="18.75" customHeight="1" thickBot="1"/>
    <row r="102040" ht="18.75" customHeight="1" thickBot="1"/>
    <row r="102042" ht="18.75" customHeight="1" thickBot="1"/>
    <row r="102044" ht="18.75" customHeight="1" thickBot="1"/>
    <row r="102046" ht="18.75" customHeight="1" thickBot="1"/>
    <row r="102048" ht="18.75" customHeight="1" thickBot="1"/>
    <row r="102050" ht="18.75" customHeight="1" thickBot="1"/>
    <row r="102052" ht="18.75" customHeight="1" thickBot="1"/>
    <row r="102054" ht="18.75" customHeight="1" thickBot="1"/>
    <row r="102056" ht="18.75" customHeight="1" thickBot="1"/>
    <row r="102058" ht="18.75" customHeight="1" thickBot="1"/>
    <row r="102060" ht="18.75" customHeight="1" thickBot="1"/>
    <row r="102062" ht="18.75" customHeight="1" thickBot="1"/>
    <row r="102064" ht="18.75" customHeight="1" thickBot="1"/>
    <row r="102066" ht="18.75" customHeight="1" thickBot="1"/>
    <row r="102068" ht="18.75" customHeight="1" thickBot="1"/>
    <row r="102070" ht="18.75" customHeight="1" thickBot="1"/>
    <row r="102072" ht="18.75" customHeight="1" thickBot="1"/>
    <row r="102074" ht="18.75" customHeight="1" thickBot="1"/>
    <row r="102076" ht="18.75" customHeight="1" thickBot="1"/>
    <row r="102078" ht="18.75" customHeight="1" thickBot="1"/>
    <row r="102080" ht="18.75" customHeight="1" thickBot="1"/>
    <row r="102082" ht="18.75" customHeight="1" thickBot="1"/>
    <row r="102084" ht="18.75" customHeight="1" thickBot="1"/>
    <row r="102086" ht="18.75" customHeight="1" thickBot="1"/>
    <row r="102088" ht="18.75" customHeight="1" thickBot="1"/>
    <row r="102090" ht="18.75" customHeight="1" thickBot="1"/>
    <row r="102092" ht="18.75" customHeight="1" thickBot="1"/>
    <row r="102094" ht="18.75" customHeight="1" thickBot="1"/>
    <row r="102096" ht="18.75" customHeight="1" thickBot="1"/>
    <row r="102098" ht="18.75" customHeight="1" thickBot="1"/>
    <row r="102100" ht="18.75" customHeight="1" thickBot="1"/>
    <row r="102102" ht="18.75" customHeight="1" thickBot="1"/>
    <row r="102104" ht="18.75" customHeight="1" thickBot="1"/>
    <row r="102106" ht="18.75" customHeight="1" thickBot="1"/>
    <row r="102108" ht="18.75" customHeight="1" thickBot="1"/>
    <row r="102110" ht="18.75" customHeight="1" thickBot="1"/>
    <row r="102112" ht="18.75" customHeight="1" thickBot="1"/>
    <row r="102114" ht="18.75" customHeight="1" thickBot="1"/>
    <row r="102116" ht="18.75" customHeight="1" thickBot="1"/>
    <row r="102118" ht="18.75" customHeight="1" thickBot="1"/>
    <row r="102120" ht="18.75" customHeight="1" thickBot="1"/>
    <row r="102122" ht="18.75" customHeight="1" thickBot="1"/>
    <row r="102124" ht="18.75" customHeight="1" thickBot="1"/>
    <row r="102126" ht="18.75" customHeight="1" thickBot="1"/>
    <row r="102128" ht="18.75" customHeight="1" thickBot="1"/>
    <row r="102130" ht="18.75" customHeight="1" thickBot="1"/>
    <row r="102132" ht="18.75" customHeight="1" thickBot="1"/>
    <row r="102134" ht="18.75" customHeight="1" thickBot="1"/>
    <row r="102136" ht="18.75" customHeight="1" thickBot="1"/>
    <row r="102138" ht="18.75" customHeight="1" thickBot="1"/>
    <row r="102140" ht="18.75" customHeight="1" thickBot="1"/>
    <row r="102142" ht="18.75" customHeight="1" thickBot="1"/>
    <row r="102144" ht="18.75" customHeight="1" thickBot="1"/>
    <row r="102146" ht="18.75" customHeight="1" thickBot="1"/>
    <row r="102148" ht="18.75" customHeight="1" thickBot="1"/>
    <row r="102150" ht="18.75" customHeight="1" thickBot="1"/>
    <row r="102152" ht="18.75" customHeight="1" thickBot="1"/>
    <row r="102154" ht="18.75" customHeight="1" thickBot="1"/>
    <row r="102156" ht="18.75" customHeight="1" thickBot="1"/>
    <row r="102158" ht="18.75" customHeight="1" thickBot="1"/>
    <row r="102160" ht="18.75" customHeight="1" thickBot="1"/>
    <row r="102162" ht="18.75" customHeight="1" thickBot="1"/>
    <row r="102164" ht="18.75" customHeight="1" thickBot="1"/>
    <row r="102166" ht="18.75" customHeight="1" thickBot="1"/>
    <row r="102168" ht="18.75" customHeight="1" thickBot="1"/>
    <row r="102170" ht="18.75" customHeight="1" thickBot="1"/>
    <row r="102172" ht="18.75" customHeight="1" thickBot="1"/>
    <row r="102174" ht="18.75" customHeight="1" thickBot="1"/>
    <row r="102176" ht="18.75" customHeight="1" thickBot="1"/>
    <row r="102178" ht="18.75" customHeight="1" thickBot="1"/>
    <row r="102180" ht="18.75" customHeight="1" thickBot="1"/>
    <row r="102182" ht="18.75" customHeight="1" thickBot="1"/>
    <row r="102184" ht="18.75" customHeight="1" thickBot="1"/>
    <row r="102186" ht="18.75" customHeight="1" thickBot="1"/>
    <row r="102188" ht="18.75" customHeight="1" thickBot="1"/>
    <row r="102190" ht="18.75" customHeight="1" thickBot="1"/>
    <row r="102192" ht="18.75" customHeight="1" thickBot="1"/>
    <row r="102194" ht="18.75" customHeight="1" thickBot="1"/>
    <row r="102196" ht="18.75" customHeight="1" thickBot="1"/>
    <row r="102198" ht="18.75" customHeight="1" thickBot="1"/>
    <row r="102200" ht="18.75" customHeight="1" thickBot="1"/>
    <row r="102202" ht="18.75" customHeight="1" thickBot="1"/>
    <row r="102204" ht="18.75" customHeight="1" thickBot="1"/>
    <row r="102206" ht="18.75" customHeight="1" thickBot="1"/>
    <row r="102208" ht="18.75" customHeight="1" thickBot="1"/>
    <row r="102210" ht="18.75" customHeight="1" thickBot="1"/>
    <row r="102212" ht="18.75" customHeight="1" thickBot="1"/>
    <row r="102214" ht="18.75" customHeight="1" thickBot="1"/>
    <row r="102216" ht="18.75" customHeight="1" thickBot="1"/>
    <row r="102218" ht="18.75" customHeight="1" thickBot="1"/>
    <row r="102220" ht="18.75" customHeight="1" thickBot="1"/>
    <row r="102222" ht="18.75" customHeight="1" thickBot="1"/>
    <row r="102224" ht="18.75" customHeight="1" thickBot="1"/>
    <row r="102226" ht="18.75" customHeight="1" thickBot="1"/>
    <row r="102228" ht="18.75" customHeight="1" thickBot="1"/>
    <row r="102230" ht="18.75" customHeight="1" thickBot="1"/>
    <row r="102232" ht="18.75" customHeight="1" thickBot="1"/>
    <row r="102234" ht="18.75" customHeight="1" thickBot="1"/>
    <row r="102236" ht="18.75" customHeight="1" thickBot="1"/>
    <row r="102238" ht="18.75" customHeight="1" thickBot="1"/>
    <row r="102240" ht="18.75" customHeight="1" thickBot="1"/>
    <row r="102242" ht="18.75" customHeight="1" thickBot="1"/>
    <row r="102244" ht="18.75" customHeight="1" thickBot="1"/>
    <row r="102246" ht="18.75" customHeight="1" thickBot="1"/>
    <row r="102248" ht="18.75" customHeight="1" thickBot="1"/>
    <row r="102250" ht="18.75" customHeight="1" thickBot="1"/>
    <row r="102252" ht="18.75" customHeight="1" thickBot="1"/>
    <row r="102254" ht="18.75" customHeight="1" thickBot="1"/>
    <row r="102256" ht="18.75" customHeight="1" thickBot="1"/>
    <row r="102258" ht="18.75" customHeight="1" thickBot="1"/>
    <row r="102260" ht="18.75" customHeight="1" thickBot="1"/>
    <row r="102262" ht="18.75" customHeight="1" thickBot="1"/>
    <row r="102264" ht="18.75" customHeight="1" thickBot="1"/>
    <row r="102266" ht="18.75" customHeight="1" thickBot="1"/>
    <row r="102268" ht="18.75" customHeight="1" thickBot="1"/>
    <row r="102270" ht="18.75" customHeight="1" thickBot="1"/>
    <row r="102272" ht="18.75" customHeight="1" thickBot="1"/>
    <row r="102274" ht="18.75" customHeight="1" thickBot="1"/>
    <row r="102276" ht="18.75" customHeight="1" thickBot="1"/>
    <row r="102278" ht="18.75" customHeight="1" thickBot="1"/>
    <row r="102280" ht="18.75" customHeight="1" thickBot="1"/>
    <row r="102282" ht="18.75" customHeight="1" thickBot="1"/>
    <row r="102284" ht="18.75" customHeight="1" thickBot="1"/>
    <row r="102286" ht="18.75" customHeight="1" thickBot="1"/>
    <row r="102288" ht="18.75" customHeight="1" thickBot="1"/>
    <row r="102290" ht="18.75" customHeight="1" thickBot="1"/>
    <row r="102292" ht="18.75" customHeight="1" thickBot="1"/>
    <row r="102294" ht="18.75" customHeight="1" thickBot="1"/>
    <row r="102296" ht="18.75" customHeight="1" thickBot="1"/>
    <row r="102298" ht="18.75" customHeight="1" thickBot="1"/>
    <row r="102300" ht="18.75" customHeight="1" thickBot="1"/>
    <row r="102302" ht="18.75" customHeight="1" thickBot="1"/>
    <row r="102304" ht="18.75" customHeight="1" thickBot="1"/>
    <row r="102306" ht="18.75" customHeight="1" thickBot="1"/>
    <row r="102308" ht="18.75" customHeight="1" thickBot="1"/>
    <row r="102310" ht="18.75" customHeight="1" thickBot="1"/>
    <row r="102312" ht="18.75" customHeight="1" thickBot="1"/>
    <row r="102314" ht="18.75" customHeight="1" thickBot="1"/>
    <row r="102316" ht="18.75" customHeight="1" thickBot="1"/>
    <row r="102318" ht="18.75" customHeight="1" thickBot="1"/>
    <row r="102320" ht="18.75" customHeight="1" thickBot="1"/>
    <row r="102322" ht="18.75" customHeight="1" thickBot="1"/>
    <row r="102324" ht="18.75" customHeight="1" thickBot="1"/>
    <row r="102326" ht="18.75" customHeight="1" thickBot="1"/>
    <row r="102328" ht="18.75" customHeight="1" thickBot="1"/>
    <row r="102330" ht="18.75" customHeight="1" thickBot="1"/>
    <row r="102332" ht="18.75" customHeight="1" thickBot="1"/>
    <row r="102334" ht="18.75" customHeight="1" thickBot="1"/>
    <row r="102336" ht="18.75" customHeight="1" thickBot="1"/>
    <row r="102338" ht="18.75" customHeight="1" thickBot="1"/>
    <row r="102340" ht="18.75" customHeight="1" thickBot="1"/>
    <row r="102342" ht="18.75" customHeight="1" thickBot="1"/>
    <row r="102344" ht="18.75" customHeight="1" thickBot="1"/>
    <row r="102346" ht="18.75" customHeight="1" thickBot="1"/>
    <row r="102348" ht="18.75" customHeight="1" thickBot="1"/>
    <row r="102350" ht="18.75" customHeight="1" thickBot="1"/>
    <row r="102352" ht="18.75" customHeight="1" thickBot="1"/>
    <row r="102354" ht="18.75" customHeight="1" thickBot="1"/>
    <row r="102356" ht="18.75" customHeight="1" thickBot="1"/>
    <row r="102358" ht="18.75" customHeight="1" thickBot="1"/>
    <row r="102360" ht="18.75" customHeight="1" thickBot="1"/>
    <row r="102362" ht="18.75" customHeight="1" thickBot="1"/>
    <row r="102364" ht="18.75" customHeight="1" thickBot="1"/>
    <row r="102366" ht="18.75" customHeight="1" thickBot="1"/>
    <row r="102368" ht="18.75" customHeight="1" thickBot="1"/>
    <row r="102370" ht="18.75" customHeight="1" thickBot="1"/>
    <row r="102372" ht="18.75" customHeight="1" thickBot="1"/>
    <row r="102374" ht="18.75" customHeight="1" thickBot="1"/>
    <row r="102376" ht="18.75" customHeight="1" thickBot="1"/>
    <row r="102378" ht="18.75" customHeight="1" thickBot="1"/>
    <row r="102380" ht="18.75" customHeight="1" thickBot="1"/>
    <row r="102382" ht="18.75" customHeight="1" thickBot="1"/>
    <row r="102384" ht="18.75" customHeight="1" thickBot="1"/>
    <row r="102386" ht="18.75" customHeight="1" thickBot="1"/>
    <row r="102388" ht="18.75" customHeight="1" thickBot="1"/>
    <row r="102390" ht="18.75" customHeight="1" thickBot="1"/>
    <row r="102392" ht="18.75" customHeight="1" thickBot="1"/>
    <row r="102394" ht="18.75" customHeight="1" thickBot="1"/>
    <row r="102396" ht="18.75" customHeight="1" thickBot="1"/>
    <row r="102398" ht="18.75" customHeight="1" thickBot="1"/>
    <row r="102400" ht="18.75" customHeight="1" thickBot="1"/>
    <row r="102402" ht="18.75" customHeight="1" thickBot="1"/>
    <row r="102404" ht="18.75" customHeight="1" thickBot="1"/>
    <row r="102406" ht="18.75" customHeight="1" thickBot="1"/>
    <row r="102408" ht="18.75" customHeight="1" thickBot="1"/>
    <row r="102410" ht="18.75" customHeight="1" thickBot="1"/>
    <row r="102412" ht="18.75" customHeight="1" thickBot="1"/>
    <row r="102414" ht="18.75" customHeight="1" thickBot="1"/>
    <row r="102416" ht="18.75" customHeight="1" thickBot="1"/>
    <row r="102418" ht="18.75" customHeight="1" thickBot="1"/>
    <row r="102420" ht="18.75" customHeight="1" thickBot="1"/>
    <row r="102422" ht="18.75" customHeight="1" thickBot="1"/>
    <row r="102424" ht="18.75" customHeight="1" thickBot="1"/>
    <row r="102426" ht="18.75" customHeight="1" thickBot="1"/>
    <row r="102428" ht="18.75" customHeight="1" thickBot="1"/>
    <row r="102430" ht="18.75" customHeight="1" thickBot="1"/>
    <row r="102432" ht="18.75" customHeight="1" thickBot="1"/>
    <row r="102434" ht="18.75" customHeight="1" thickBot="1"/>
    <row r="102436" ht="18.75" customHeight="1" thickBot="1"/>
    <row r="102438" ht="18.75" customHeight="1" thickBot="1"/>
    <row r="102440" ht="18.75" customHeight="1" thickBot="1"/>
    <row r="102442" ht="18.75" customHeight="1" thickBot="1"/>
    <row r="102444" ht="18.75" customHeight="1" thickBot="1"/>
    <row r="102446" ht="18.75" customHeight="1" thickBot="1"/>
    <row r="102448" ht="18.75" customHeight="1" thickBot="1"/>
    <row r="102450" ht="18.75" customHeight="1" thickBot="1"/>
    <row r="102452" ht="18.75" customHeight="1" thickBot="1"/>
    <row r="102454" ht="18.75" customHeight="1" thickBot="1"/>
    <row r="102456" ht="18.75" customHeight="1" thickBot="1"/>
    <row r="102458" ht="18.75" customHeight="1" thickBot="1"/>
    <row r="102460" ht="18.75" customHeight="1" thickBot="1"/>
    <row r="102462" ht="18.75" customHeight="1" thickBot="1"/>
    <row r="102464" ht="18.75" customHeight="1" thickBot="1"/>
    <row r="102466" ht="18.75" customHeight="1" thickBot="1"/>
    <row r="102468" ht="18.75" customHeight="1" thickBot="1"/>
    <row r="102470" ht="18.75" customHeight="1" thickBot="1"/>
    <row r="102472" ht="18.75" customHeight="1" thickBot="1"/>
    <row r="102474" ht="18.75" customHeight="1" thickBot="1"/>
    <row r="102476" ht="18.75" customHeight="1" thickBot="1"/>
    <row r="102478" ht="18.75" customHeight="1" thickBot="1"/>
    <row r="102480" ht="18.75" customHeight="1" thickBot="1"/>
    <row r="102482" ht="18.75" customHeight="1" thickBot="1"/>
    <row r="102484" ht="18.75" customHeight="1" thickBot="1"/>
    <row r="102486" ht="18.75" customHeight="1" thickBot="1"/>
    <row r="102488" ht="18.75" customHeight="1" thickBot="1"/>
    <row r="102490" ht="18.75" customHeight="1" thickBot="1"/>
    <row r="102492" ht="18.75" customHeight="1" thickBot="1"/>
    <row r="102494" ht="18.75" customHeight="1" thickBot="1"/>
    <row r="102496" ht="18.75" customHeight="1" thickBot="1"/>
    <row r="102498" ht="18.75" customHeight="1" thickBot="1"/>
    <row r="102500" ht="18.75" customHeight="1" thickBot="1"/>
    <row r="102502" ht="18.75" customHeight="1" thickBot="1"/>
    <row r="102504" ht="18.75" customHeight="1" thickBot="1"/>
    <row r="102506" ht="18.75" customHeight="1" thickBot="1"/>
    <row r="102508" ht="18.75" customHeight="1" thickBot="1"/>
    <row r="102510" ht="18.75" customHeight="1" thickBot="1"/>
    <row r="102512" ht="18.75" customHeight="1" thickBot="1"/>
    <row r="102514" ht="18.75" customHeight="1" thickBot="1"/>
    <row r="102516" ht="18.75" customHeight="1" thickBot="1"/>
    <row r="102518" ht="18.75" customHeight="1" thickBot="1"/>
    <row r="102520" ht="18.75" customHeight="1" thickBot="1"/>
    <row r="102522" ht="18.75" customHeight="1" thickBot="1"/>
    <row r="102524" ht="18.75" customHeight="1" thickBot="1"/>
    <row r="102526" ht="18.75" customHeight="1" thickBot="1"/>
    <row r="102528" ht="18.75" customHeight="1" thickBot="1"/>
    <row r="102530" ht="18.75" customHeight="1" thickBot="1"/>
    <row r="102532" ht="18.75" customHeight="1" thickBot="1"/>
    <row r="102534" ht="18.75" customHeight="1" thickBot="1"/>
    <row r="102536" ht="18.75" customHeight="1" thickBot="1"/>
    <row r="102538" ht="18.75" customHeight="1" thickBot="1"/>
    <row r="102540" ht="18.75" customHeight="1" thickBot="1"/>
    <row r="102542" ht="18.75" customHeight="1" thickBot="1"/>
    <row r="102544" ht="18.75" customHeight="1" thickBot="1"/>
    <row r="102546" ht="18.75" customHeight="1" thickBot="1"/>
    <row r="102548" ht="18.75" customHeight="1" thickBot="1"/>
    <row r="102550" ht="18.75" customHeight="1" thickBot="1"/>
    <row r="102552" ht="18.75" customHeight="1" thickBot="1"/>
    <row r="102554" ht="18.75" customHeight="1" thickBot="1"/>
    <row r="102556" ht="18.75" customHeight="1" thickBot="1"/>
    <row r="102558" ht="18.75" customHeight="1" thickBot="1"/>
    <row r="102560" ht="18.75" customHeight="1" thickBot="1"/>
    <row r="102562" ht="18.75" customHeight="1" thickBot="1"/>
    <row r="102564" ht="18.75" customHeight="1" thickBot="1"/>
    <row r="102566" ht="18.75" customHeight="1" thickBot="1"/>
    <row r="102568" ht="18.75" customHeight="1" thickBot="1"/>
    <row r="102570" ht="18.75" customHeight="1" thickBot="1"/>
    <row r="102572" ht="18.75" customHeight="1" thickBot="1"/>
    <row r="102574" ht="18.75" customHeight="1" thickBot="1"/>
    <row r="102576" ht="18.75" customHeight="1" thickBot="1"/>
    <row r="102578" ht="18.75" customHeight="1" thickBot="1"/>
    <row r="102580" ht="18.75" customHeight="1" thickBot="1"/>
    <row r="102582" ht="18.75" customHeight="1" thickBot="1"/>
    <row r="102584" ht="18.75" customHeight="1" thickBot="1"/>
    <row r="102586" ht="18.75" customHeight="1" thickBot="1"/>
    <row r="102588" ht="18.75" customHeight="1" thickBot="1"/>
    <row r="102590" ht="18.75" customHeight="1" thickBot="1"/>
    <row r="102592" ht="18.75" customHeight="1" thickBot="1"/>
    <row r="102594" ht="18.75" customHeight="1" thickBot="1"/>
    <row r="102596" ht="18.75" customHeight="1" thickBot="1"/>
    <row r="102598" ht="18.75" customHeight="1" thickBot="1"/>
    <row r="102600" ht="18.75" customHeight="1" thickBot="1"/>
    <row r="102602" ht="18.75" customHeight="1" thickBot="1"/>
    <row r="102604" ht="18.75" customHeight="1" thickBot="1"/>
    <row r="102606" ht="18.75" customHeight="1" thickBot="1"/>
    <row r="102608" ht="18.75" customHeight="1" thickBot="1"/>
    <row r="102610" ht="18.75" customHeight="1" thickBot="1"/>
    <row r="102612" ht="18.75" customHeight="1" thickBot="1"/>
    <row r="102614" ht="18.75" customHeight="1" thickBot="1"/>
    <row r="102616" ht="18.75" customHeight="1" thickBot="1"/>
    <row r="102618" ht="18.75" customHeight="1" thickBot="1"/>
    <row r="102620" ht="18.75" customHeight="1" thickBot="1"/>
    <row r="102622" ht="18.75" customHeight="1" thickBot="1"/>
    <row r="102624" ht="18.75" customHeight="1" thickBot="1"/>
    <row r="102626" ht="18.75" customHeight="1" thickBot="1"/>
    <row r="102628" ht="18.75" customHeight="1" thickBot="1"/>
    <row r="102630" ht="18.75" customHeight="1" thickBot="1"/>
    <row r="102632" ht="18.75" customHeight="1" thickBot="1"/>
    <row r="102634" ht="18.75" customHeight="1" thickBot="1"/>
    <row r="102636" ht="18.75" customHeight="1" thickBot="1"/>
    <row r="102638" ht="18.75" customHeight="1" thickBot="1"/>
    <row r="102640" ht="18.75" customHeight="1" thickBot="1"/>
    <row r="102642" ht="18.75" customHeight="1" thickBot="1"/>
    <row r="102644" ht="18.75" customHeight="1" thickBot="1"/>
    <row r="102646" ht="18.75" customHeight="1" thickBot="1"/>
    <row r="102648" ht="18.75" customHeight="1" thickBot="1"/>
    <row r="102650" ht="18.75" customHeight="1" thickBot="1"/>
    <row r="102652" ht="18.75" customHeight="1" thickBot="1"/>
    <row r="102654" ht="18.75" customHeight="1" thickBot="1"/>
    <row r="102656" ht="18.75" customHeight="1" thickBot="1"/>
    <row r="102658" ht="18.75" customHeight="1" thickBot="1"/>
    <row r="102660" ht="18.75" customHeight="1" thickBot="1"/>
    <row r="102662" ht="18.75" customHeight="1" thickBot="1"/>
    <row r="102664" ht="18.75" customHeight="1" thickBot="1"/>
    <row r="102666" ht="18.75" customHeight="1" thickBot="1"/>
    <row r="102668" ht="18.75" customHeight="1" thickBot="1"/>
    <row r="102670" ht="18.75" customHeight="1" thickBot="1"/>
    <row r="102672" ht="18.75" customHeight="1" thickBot="1"/>
    <row r="102674" ht="18.75" customHeight="1" thickBot="1"/>
    <row r="102676" ht="18.75" customHeight="1" thickBot="1"/>
    <row r="102678" ht="18.75" customHeight="1" thickBot="1"/>
    <row r="102680" ht="18.75" customHeight="1" thickBot="1"/>
    <row r="102682" ht="18.75" customHeight="1" thickBot="1"/>
    <row r="102684" ht="18.75" customHeight="1" thickBot="1"/>
    <row r="102686" ht="18.75" customHeight="1" thickBot="1"/>
    <row r="102688" ht="18.75" customHeight="1" thickBot="1"/>
    <row r="102690" ht="18.75" customHeight="1" thickBot="1"/>
    <row r="102692" ht="18.75" customHeight="1" thickBot="1"/>
    <row r="102694" ht="18.75" customHeight="1" thickBot="1"/>
    <row r="102696" ht="18.75" customHeight="1" thickBot="1"/>
    <row r="102698" ht="18.75" customHeight="1" thickBot="1"/>
    <row r="102700" ht="18.75" customHeight="1" thickBot="1"/>
    <row r="102702" ht="18.75" customHeight="1" thickBot="1"/>
    <row r="102704" ht="18.75" customHeight="1" thickBot="1"/>
    <row r="102706" ht="18.75" customHeight="1" thickBot="1"/>
    <row r="102708" ht="18.75" customHeight="1" thickBot="1"/>
    <row r="102710" ht="18.75" customHeight="1" thickBot="1"/>
    <row r="102712" ht="18.75" customHeight="1" thickBot="1"/>
    <row r="102714" ht="18.75" customHeight="1" thickBot="1"/>
    <row r="102716" ht="18.75" customHeight="1" thickBot="1"/>
    <row r="102718" ht="18.75" customHeight="1" thickBot="1"/>
    <row r="102720" ht="18.75" customHeight="1" thickBot="1"/>
    <row r="102722" ht="18.75" customHeight="1" thickBot="1"/>
    <row r="102724" ht="18.75" customHeight="1" thickBot="1"/>
    <row r="102726" ht="18.75" customHeight="1" thickBot="1"/>
    <row r="102728" ht="18.75" customHeight="1" thickBot="1"/>
    <row r="102730" ht="18.75" customHeight="1" thickBot="1"/>
    <row r="102732" ht="18.75" customHeight="1" thickBot="1"/>
    <row r="102734" ht="18.75" customHeight="1" thickBot="1"/>
    <row r="102736" ht="18.75" customHeight="1" thickBot="1"/>
    <row r="102738" ht="18.75" customHeight="1" thickBot="1"/>
    <row r="102740" ht="18.75" customHeight="1" thickBot="1"/>
    <row r="102742" ht="18.75" customHeight="1" thickBot="1"/>
    <row r="102744" ht="18.75" customHeight="1" thickBot="1"/>
    <row r="102746" ht="18.75" customHeight="1" thickBot="1"/>
    <row r="102748" ht="18.75" customHeight="1" thickBot="1"/>
    <row r="102750" ht="18.75" customHeight="1" thickBot="1"/>
    <row r="102752" ht="18.75" customHeight="1" thickBot="1"/>
    <row r="102754" ht="18.75" customHeight="1" thickBot="1"/>
    <row r="102756" ht="18.75" customHeight="1" thickBot="1"/>
    <row r="102758" ht="18.75" customHeight="1" thickBot="1"/>
    <row r="102760" ht="18.75" customHeight="1" thickBot="1"/>
    <row r="102762" ht="18.75" customHeight="1" thickBot="1"/>
    <row r="102764" ht="18.75" customHeight="1" thickBot="1"/>
    <row r="102766" ht="18.75" customHeight="1" thickBot="1"/>
    <row r="102768" ht="18.75" customHeight="1" thickBot="1"/>
    <row r="102770" ht="18.75" customHeight="1" thickBot="1"/>
    <row r="102772" ht="18.75" customHeight="1" thickBot="1"/>
    <row r="102774" ht="18.75" customHeight="1" thickBot="1"/>
    <row r="102776" ht="18.75" customHeight="1" thickBot="1"/>
    <row r="102778" ht="18.75" customHeight="1" thickBot="1"/>
    <row r="102780" ht="18.75" customHeight="1" thickBot="1"/>
    <row r="102782" ht="18.75" customHeight="1" thickBot="1"/>
    <row r="102784" ht="18.75" customHeight="1" thickBot="1"/>
    <row r="102786" ht="18.75" customHeight="1" thickBot="1"/>
    <row r="102788" ht="18.75" customHeight="1" thickBot="1"/>
    <row r="102790" ht="18.75" customHeight="1" thickBot="1"/>
    <row r="102792" ht="18.75" customHeight="1" thickBot="1"/>
    <row r="102794" ht="18.75" customHeight="1" thickBot="1"/>
    <row r="102796" ht="18.75" customHeight="1" thickBot="1"/>
    <row r="102798" ht="18.75" customHeight="1" thickBot="1"/>
    <row r="102800" ht="18.75" customHeight="1" thickBot="1"/>
    <row r="102802" ht="18.75" customHeight="1" thickBot="1"/>
    <row r="102804" ht="18.75" customHeight="1" thickBot="1"/>
    <row r="102806" ht="18.75" customHeight="1" thickBot="1"/>
    <row r="102808" ht="18.75" customHeight="1" thickBot="1"/>
    <row r="102810" ht="18.75" customHeight="1" thickBot="1"/>
    <row r="102812" ht="18.75" customHeight="1" thickBot="1"/>
    <row r="102814" ht="18.75" customHeight="1" thickBot="1"/>
    <row r="102816" ht="18.75" customHeight="1" thickBot="1"/>
    <row r="102818" ht="18.75" customHeight="1" thickBot="1"/>
    <row r="102820" ht="18.75" customHeight="1" thickBot="1"/>
    <row r="102822" ht="18.75" customHeight="1" thickBot="1"/>
    <row r="102824" ht="18.75" customHeight="1" thickBot="1"/>
    <row r="102826" ht="18.75" customHeight="1" thickBot="1"/>
    <row r="102828" ht="18.75" customHeight="1" thickBot="1"/>
    <row r="102830" ht="18.75" customHeight="1" thickBot="1"/>
    <row r="102832" ht="18.75" customHeight="1" thickBot="1"/>
    <row r="102834" ht="18.75" customHeight="1" thickBot="1"/>
    <row r="102836" ht="18.75" customHeight="1" thickBot="1"/>
    <row r="102838" ht="18.75" customHeight="1" thickBot="1"/>
    <row r="102840" ht="18.75" customHeight="1" thickBot="1"/>
    <row r="102842" ht="18.75" customHeight="1" thickBot="1"/>
    <row r="102844" ht="18.75" customHeight="1" thickBot="1"/>
    <row r="102846" ht="18.75" customHeight="1" thickBot="1"/>
    <row r="102848" ht="18.75" customHeight="1" thickBot="1"/>
    <row r="102850" ht="18.75" customHeight="1" thickBot="1"/>
    <row r="102852" ht="18.75" customHeight="1" thickBot="1"/>
    <row r="102854" ht="18.75" customHeight="1" thickBot="1"/>
    <row r="102856" ht="18.75" customHeight="1" thickBot="1"/>
    <row r="102858" ht="18.75" customHeight="1" thickBot="1"/>
    <row r="102860" ht="18.75" customHeight="1" thickBot="1"/>
    <row r="102862" ht="18.75" customHeight="1" thickBot="1"/>
    <row r="102864" ht="18.75" customHeight="1" thickBot="1"/>
    <row r="102866" ht="18.75" customHeight="1" thickBot="1"/>
    <row r="102868" ht="18.75" customHeight="1" thickBot="1"/>
    <row r="102870" ht="18.75" customHeight="1" thickBot="1"/>
    <row r="102872" ht="18.75" customHeight="1" thickBot="1"/>
    <row r="102874" ht="18.75" customHeight="1" thickBot="1"/>
    <row r="102876" ht="18.75" customHeight="1" thickBot="1"/>
    <row r="102878" ht="18.75" customHeight="1" thickBot="1"/>
    <row r="102880" ht="18.75" customHeight="1" thickBot="1"/>
    <row r="102882" ht="18.75" customHeight="1" thickBot="1"/>
    <row r="102884" ht="18.75" customHeight="1" thickBot="1"/>
    <row r="102886" ht="18.75" customHeight="1" thickBot="1"/>
    <row r="102888" ht="18.75" customHeight="1" thickBot="1"/>
    <row r="102890" ht="18.75" customHeight="1" thickBot="1"/>
    <row r="102892" ht="18.75" customHeight="1" thickBot="1"/>
    <row r="102894" ht="18.75" customHeight="1" thickBot="1"/>
    <row r="102896" ht="18.75" customHeight="1" thickBot="1"/>
    <row r="102898" ht="18.75" customHeight="1" thickBot="1"/>
    <row r="102900" ht="18.75" customHeight="1" thickBot="1"/>
    <row r="102902" ht="18.75" customHeight="1" thickBot="1"/>
    <row r="102904" ht="18.75" customHeight="1" thickBot="1"/>
    <row r="102906" ht="18.75" customHeight="1" thickBot="1"/>
    <row r="102908" ht="18.75" customHeight="1" thickBot="1"/>
    <row r="102910" ht="18.75" customHeight="1" thickBot="1"/>
    <row r="102912" ht="18.75" customHeight="1" thickBot="1"/>
    <row r="102914" ht="18.75" customHeight="1" thickBot="1"/>
    <row r="102916" ht="18.75" customHeight="1" thickBot="1"/>
    <row r="102918" ht="18.75" customHeight="1" thickBot="1"/>
    <row r="102920" ht="18.75" customHeight="1" thickBot="1"/>
    <row r="102922" ht="18.75" customHeight="1" thickBot="1"/>
    <row r="102924" ht="18.75" customHeight="1" thickBot="1"/>
    <row r="102926" ht="18.75" customHeight="1" thickBot="1"/>
    <row r="102928" ht="18.75" customHeight="1" thickBot="1"/>
    <row r="102930" ht="18.75" customHeight="1" thickBot="1"/>
    <row r="102932" ht="18.75" customHeight="1" thickBot="1"/>
    <row r="102934" ht="18.75" customHeight="1" thickBot="1"/>
    <row r="102936" ht="18.75" customHeight="1" thickBot="1"/>
    <row r="102938" ht="18.75" customHeight="1" thickBot="1"/>
    <row r="102940" ht="18.75" customHeight="1" thickBot="1"/>
    <row r="102942" ht="18.75" customHeight="1" thickBot="1"/>
    <row r="102944" ht="18.75" customHeight="1" thickBot="1"/>
    <row r="102946" ht="18.75" customHeight="1" thickBot="1"/>
    <row r="102948" ht="18.75" customHeight="1" thickBot="1"/>
    <row r="102950" ht="18.75" customHeight="1" thickBot="1"/>
    <row r="102952" ht="18.75" customHeight="1" thickBot="1"/>
    <row r="102954" ht="18.75" customHeight="1" thickBot="1"/>
    <row r="102956" ht="18.75" customHeight="1" thickBot="1"/>
    <row r="102958" ht="18.75" customHeight="1" thickBot="1"/>
    <row r="102960" ht="18.75" customHeight="1" thickBot="1"/>
    <row r="102962" ht="18.75" customHeight="1" thickBot="1"/>
    <row r="102964" ht="18.75" customHeight="1" thickBot="1"/>
    <row r="102966" ht="18.75" customHeight="1" thickBot="1"/>
    <row r="102968" ht="18.75" customHeight="1" thickBot="1"/>
    <row r="102970" ht="18.75" customHeight="1" thickBot="1"/>
    <row r="102972" ht="18.75" customHeight="1" thickBot="1"/>
    <row r="102974" ht="18.75" customHeight="1" thickBot="1"/>
    <row r="102976" ht="18.75" customHeight="1" thickBot="1"/>
    <row r="102978" ht="18.75" customHeight="1" thickBot="1"/>
    <row r="102980" ht="18.75" customHeight="1" thickBot="1"/>
    <row r="102982" ht="18.75" customHeight="1" thickBot="1"/>
    <row r="102984" ht="18.75" customHeight="1" thickBot="1"/>
    <row r="102986" ht="18.75" customHeight="1" thickBot="1"/>
    <row r="102988" ht="18.75" customHeight="1" thickBot="1"/>
    <row r="102990" ht="18.75" customHeight="1" thickBot="1"/>
    <row r="102992" ht="18.75" customHeight="1" thickBot="1"/>
    <row r="102994" ht="18.75" customHeight="1" thickBot="1"/>
    <row r="102996" ht="18.75" customHeight="1" thickBot="1"/>
    <row r="102998" ht="18.75" customHeight="1" thickBot="1"/>
    <row r="103000" ht="18.75" customHeight="1" thickBot="1"/>
    <row r="103002" ht="18.75" customHeight="1" thickBot="1"/>
    <row r="103004" ht="18.75" customHeight="1" thickBot="1"/>
    <row r="103006" ht="18.75" customHeight="1" thickBot="1"/>
    <row r="103008" ht="18.75" customHeight="1" thickBot="1"/>
    <row r="103010" ht="18.75" customHeight="1" thickBot="1"/>
    <row r="103012" ht="18.75" customHeight="1" thickBot="1"/>
    <row r="103014" ht="18.75" customHeight="1" thickBot="1"/>
    <row r="103016" ht="18.75" customHeight="1" thickBot="1"/>
    <row r="103018" ht="18.75" customHeight="1" thickBot="1"/>
    <row r="103020" ht="18.75" customHeight="1" thickBot="1"/>
    <row r="103022" ht="18.75" customHeight="1" thickBot="1"/>
    <row r="103024" ht="18.75" customHeight="1" thickBot="1"/>
    <row r="103026" ht="18.75" customHeight="1" thickBot="1"/>
    <row r="103028" ht="18.75" customHeight="1" thickBot="1"/>
    <row r="103030" ht="18.75" customHeight="1" thickBot="1"/>
    <row r="103032" ht="18.75" customHeight="1" thickBot="1"/>
    <row r="103034" ht="18.75" customHeight="1" thickBot="1"/>
    <row r="103036" ht="18.75" customHeight="1" thickBot="1"/>
    <row r="103038" ht="18.75" customHeight="1" thickBot="1"/>
    <row r="103040" ht="18.75" customHeight="1" thickBot="1"/>
    <row r="103042" ht="18.75" customHeight="1" thickBot="1"/>
    <row r="103044" ht="18.75" customHeight="1" thickBot="1"/>
    <row r="103046" ht="18.75" customHeight="1" thickBot="1"/>
    <row r="103048" ht="18.75" customHeight="1" thickBot="1"/>
    <row r="103050" ht="18.75" customHeight="1" thickBot="1"/>
    <row r="103052" ht="18.75" customHeight="1" thickBot="1"/>
    <row r="103054" ht="18.75" customHeight="1" thickBot="1"/>
    <row r="103056" ht="18.75" customHeight="1" thickBot="1"/>
    <row r="103058" ht="18.75" customHeight="1" thickBot="1"/>
    <row r="103060" ht="18.75" customHeight="1" thickBot="1"/>
    <row r="103062" ht="18.75" customHeight="1" thickBot="1"/>
    <row r="103064" ht="18.75" customHeight="1" thickBot="1"/>
    <row r="103066" ht="18.75" customHeight="1" thickBot="1"/>
    <row r="103068" ht="18.75" customHeight="1" thickBot="1"/>
    <row r="103070" ht="18.75" customHeight="1" thickBot="1"/>
    <row r="103072" ht="18.75" customHeight="1" thickBot="1"/>
    <row r="103074" ht="18.75" customHeight="1" thickBot="1"/>
    <row r="103076" ht="18.75" customHeight="1" thickBot="1"/>
    <row r="103078" ht="18.75" customHeight="1" thickBot="1"/>
    <row r="103080" ht="18.75" customHeight="1" thickBot="1"/>
    <row r="103082" ht="18.75" customHeight="1" thickBot="1"/>
    <row r="103084" ht="18.75" customHeight="1" thickBot="1"/>
    <row r="103086" ht="18.75" customHeight="1" thickBot="1"/>
    <row r="103088" ht="18.75" customHeight="1" thickBot="1"/>
    <row r="103090" ht="18.75" customHeight="1" thickBot="1"/>
    <row r="103092" ht="18.75" customHeight="1" thickBot="1"/>
    <row r="103094" ht="18.75" customHeight="1" thickBot="1"/>
    <row r="103096" ht="18.75" customHeight="1" thickBot="1"/>
    <row r="103098" ht="18.75" customHeight="1" thickBot="1"/>
    <row r="103100" ht="18.75" customHeight="1" thickBot="1"/>
    <row r="103102" ht="18.75" customHeight="1" thickBot="1"/>
    <row r="103104" ht="18.75" customHeight="1" thickBot="1"/>
    <row r="103106" ht="18.75" customHeight="1" thickBot="1"/>
    <row r="103108" ht="18.75" customHeight="1" thickBot="1"/>
    <row r="103110" ht="18.75" customHeight="1" thickBot="1"/>
    <row r="103112" ht="18.75" customHeight="1" thickBot="1"/>
    <row r="103114" ht="18.75" customHeight="1" thickBot="1"/>
    <row r="103116" ht="18.75" customHeight="1" thickBot="1"/>
    <row r="103118" ht="18.75" customHeight="1" thickBot="1"/>
    <row r="103120" ht="18.75" customHeight="1" thickBot="1"/>
    <row r="103122" ht="18.75" customHeight="1" thickBot="1"/>
    <row r="103124" ht="18.75" customHeight="1" thickBot="1"/>
    <row r="103126" ht="18.75" customHeight="1" thickBot="1"/>
    <row r="103128" ht="18.75" customHeight="1" thickBot="1"/>
    <row r="103130" ht="18.75" customHeight="1" thickBot="1"/>
    <row r="103132" ht="18.75" customHeight="1" thickBot="1"/>
    <row r="103134" ht="18.75" customHeight="1" thickBot="1"/>
    <row r="103136" ht="18.75" customHeight="1" thickBot="1"/>
    <row r="103138" ht="18.75" customHeight="1" thickBot="1"/>
    <row r="103140" ht="18.75" customHeight="1" thickBot="1"/>
    <row r="103142" ht="18.75" customHeight="1" thickBot="1"/>
    <row r="103144" ht="18.75" customHeight="1" thickBot="1"/>
    <row r="103146" ht="18.75" customHeight="1" thickBot="1"/>
    <row r="103148" ht="18.75" customHeight="1" thickBot="1"/>
    <row r="103150" ht="18.75" customHeight="1" thickBot="1"/>
    <row r="103152" ht="18.75" customHeight="1" thickBot="1"/>
    <row r="103154" ht="18.75" customHeight="1" thickBot="1"/>
    <row r="103156" ht="18.75" customHeight="1" thickBot="1"/>
    <row r="103158" ht="18.75" customHeight="1" thickBot="1"/>
    <row r="103160" ht="18.75" customHeight="1" thickBot="1"/>
    <row r="103162" ht="18.75" customHeight="1" thickBot="1"/>
    <row r="103164" ht="18.75" customHeight="1" thickBot="1"/>
    <row r="103166" ht="18.75" customHeight="1" thickBot="1"/>
    <row r="103168" ht="18.75" customHeight="1" thickBot="1"/>
    <row r="103170" ht="18.75" customHeight="1" thickBot="1"/>
    <row r="103172" ht="18.75" customHeight="1" thickBot="1"/>
    <row r="103174" ht="18.75" customHeight="1" thickBot="1"/>
    <row r="103176" ht="18.75" customHeight="1" thickBot="1"/>
    <row r="103178" ht="18.75" customHeight="1" thickBot="1"/>
    <row r="103180" ht="18.75" customHeight="1" thickBot="1"/>
    <row r="103182" ht="18.75" customHeight="1" thickBot="1"/>
    <row r="103184" ht="18.75" customHeight="1" thickBot="1"/>
    <row r="103186" ht="18.75" customHeight="1" thickBot="1"/>
    <row r="103188" ht="18.75" customHeight="1" thickBot="1"/>
    <row r="103190" ht="18.75" customHeight="1" thickBot="1"/>
    <row r="103192" ht="18.75" customHeight="1" thickBot="1"/>
    <row r="103194" ht="18.75" customHeight="1" thickBot="1"/>
    <row r="103196" ht="18.75" customHeight="1" thickBot="1"/>
    <row r="103198" ht="18.75" customHeight="1" thickBot="1"/>
    <row r="103200" ht="18.75" customHeight="1" thickBot="1"/>
    <row r="103202" ht="18.75" customHeight="1" thickBot="1"/>
    <row r="103204" ht="18.75" customHeight="1" thickBot="1"/>
    <row r="103206" ht="18.75" customHeight="1" thickBot="1"/>
    <row r="103208" ht="18.75" customHeight="1" thickBot="1"/>
    <row r="103210" ht="18.75" customHeight="1" thickBot="1"/>
    <row r="103212" ht="18.75" customHeight="1" thickBot="1"/>
    <row r="103214" ht="18.75" customHeight="1" thickBot="1"/>
    <row r="103216" ht="18.75" customHeight="1" thickBot="1"/>
    <row r="103218" ht="18.75" customHeight="1" thickBot="1"/>
    <row r="103220" ht="18.75" customHeight="1" thickBot="1"/>
    <row r="103222" ht="18.75" customHeight="1" thickBot="1"/>
    <row r="103224" ht="18.75" customHeight="1" thickBot="1"/>
    <row r="103226" ht="18.75" customHeight="1" thickBot="1"/>
    <row r="103228" ht="18.75" customHeight="1" thickBot="1"/>
    <row r="103230" ht="18.75" customHeight="1" thickBot="1"/>
    <row r="103232" ht="18.75" customHeight="1" thickBot="1"/>
    <row r="103234" ht="18.75" customHeight="1" thickBot="1"/>
    <row r="103236" ht="18.75" customHeight="1" thickBot="1"/>
    <row r="103238" ht="18.75" customHeight="1" thickBot="1"/>
    <row r="103240" ht="18.75" customHeight="1" thickBot="1"/>
    <row r="103242" ht="18.75" customHeight="1" thickBot="1"/>
    <row r="103244" ht="18.75" customHeight="1" thickBot="1"/>
    <row r="103246" ht="18.75" customHeight="1" thickBot="1"/>
    <row r="103248" ht="18.75" customHeight="1" thickBot="1"/>
    <row r="103250" ht="18.75" customHeight="1" thickBot="1"/>
    <row r="103252" ht="18.75" customHeight="1" thickBot="1"/>
    <row r="103254" ht="18.75" customHeight="1" thickBot="1"/>
    <row r="103256" ht="18.75" customHeight="1" thickBot="1"/>
    <row r="103258" ht="18.75" customHeight="1" thickBot="1"/>
    <row r="103260" ht="18.75" customHeight="1" thickBot="1"/>
    <row r="103262" ht="18.75" customHeight="1" thickBot="1"/>
    <row r="103264" ht="18.75" customHeight="1" thickBot="1"/>
    <row r="103266" ht="18.75" customHeight="1" thickBot="1"/>
    <row r="103268" ht="18.75" customHeight="1" thickBot="1"/>
    <row r="103270" ht="18.75" customHeight="1" thickBot="1"/>
    <row r="103272" ht="18.75" customHeight="1" thickBot="1"/>
    <row r="103274" ht="18.75" customHeight="1" thickBot="1"/>
    <row r="103276" ht="18.75" customHeight="1" thickBot="1"/>
    <row r="103278" ht="18.75" customHeight="1" thickBot="1"/>
    <row r="103280" ht="18.75" customHeight="1" thickBot="1"/>
    <row r="103282" ht="18.75" customHeight="1" thickBot="1"/>
    <row r="103284" ht="18.75" customHeight="1" thickBot="1"/>
    <row r="103286" ht="18.75" customHeight="1" thickBot="1"/>
    <row r="103288" ht="18.75" customHeight="1" thickBot="1"/>
    <row r="103290" ht="18.75" customHeight="1" thickBot="1"/>
    <row r="103292" ht="18.75" customHeight="1" thickBot="1"/>
    <row r="103294" ht="18.75" customHeight="1" thickBot="1"/>
    <row r="103296" ht="18.75" customHeight="1" thickBot="1"/>
    <row r="103298" ht="18.75" customHeight="1" thickBot="1"/>
    <row r="103300" ht="18.75" customHeight="1" thickBot="1"/>
    <row r="103302" ht="18.75" customHeight="1" thickBot="1"/>
    <row r="103304" ht="18.75" customHeight="1" thickBot="1"/>
    <row r="103306" ht="18.75" customHeight="1" thickBot="1"/>
    <row r="103308" ht="18.75" customHeight="1" thickBot="1"/>
    <row r="103310" ht="18.75" customHeight="1" thickBot="1"/>
    <row r="103312" ht="18.75" customHeight="1" thickBot="1"/>
    <row r="103314" ht="18.75" customHeight="1" thickBot="1"/>
    <row r="103316" ht="18.75" customHeight="1" thickBot="1"/>
    <row r="103318" ht="18.75" customHeight="1" thickBot="1"/>
    <row r="103320" ht="18.75" customHeight="1" thickBot="1"/>
    <row r="103322" ht="18.75" customHeight="1" thickBot="1"/>
    <row r="103324" ht="18.75" customHeight="1" thickBot="1"/>
    <row r="103326" ht="18.75" customHeight="1" thickBot="1"/>
    <row r="103328" ht="18.75" customHeight="1" thickBot="1"/>
    <row r="103330" ht="18.75" customHeight="1" thickBot="1"/>
    <row r="103332" ht="18.75" customHeight="1" thickBot="1"/>
    <row r="103334" ht="18.75" customHeight="1" thickBot="1"/>
    <row r="103336" ht="18.75" customHeight="1" thickBot="1"/>
    <row r="103338" ht="18.75" customHeight="1" thickBot="1"/>
    <row r="103340" ht="18.75" customHeight="1" thickBot="1"/>
    <row r="103342" ht="18.75" customHeight="1" thickBot="1"/>
    <row r="103344" ht="18.75" customHeight="1" thickBot="1"/>
    <row r="103346" ht="18.75" customHeight="1" thickBot="1"/>
    <row r="103348" ht="18.75" customHeight="1" thickBot="1"/>
    <row r="103350" ht="18.75" customHeight="1" thickBot="1"/>
    <row r="103352" ht="18.75" customHeight="1" thickBot="1"/>
    <row r="103354" ht="18.75" customHeight="1" thickBot="1"/>
    <row r="103356" ht="18.75" customHeight="1" thickBot="1"/>
    <row r="103358" ht="18.75" customHeight="1" thickBot="1"/>
    <row r="103360" ht="18.75" customHeight="1" thickBot="1"/>
    <row r="103362" ht="18.75" customHeight="1" thickBot="1"/>
    <row r="103364" ht="18.75" customHeight="1" thickBot="1"/>
    <row r="103366" ht="18.75" customHeight="1" thickBot="1"/>
    <row r="103368" ht="18.75" customHeight="1" thickBot="1"/>
    <row r="103370" ht="18.75" customHeight="1" thickBot="1"/>
    <row r="103372" ht="18.75" customHeight="1" thickBot="1"/>
    <row r="103374" ht="18.75" customHeight="1" thickBot="1"/>
    <row r="103376" ht="18.75" customHeight="1" thickBot="1"/>
    <row r="103378" ht="18.75" customHeight="1" thickBot="1"/>
    <row r="103380" ht="18.75" customHeight="1" thickBot="1"/>
    <row r="103382" ht="18.75" customHeight="1" thickBot="1"/>
    <row r="103384" ht="18.75" customHeight="1" thickBot="1"/>
    <row r="103386" ht="18.75" customHeight="1" thickBot="1"/>
    <row r="103388" ht="18.75" customHeight="1" thickBot="1"/>
    <row r="103390" ht="18.75" customHeight="1" thickBot="1"/>
    <row r="103392" ht="18.75" customHeight="1" thickBot="1"/>
    <row r="103394" ht="18.75" customHeight="1" thickBot="1"/>
    <row r="103396" ht="18.75" customHeight="1" thickBot="1"/>
    <row r="103398" ht="18.75" customHeight="1" thickBot="1"/>
    <row r="103400" ht="18.75" customHeight="1" thickBot="1"/>
    <row r="103402" ht="18.75" customHeight="1" thickBot="1"/>
    <row r="103404" ht="18.75" customHeight="1" thickBot="1"/>
    <row r="103406" ht="18.75" customHeight="1" thickBot="1"/>
    <row r="103408" ht="18.75" customHeight="1" thickBot="1"/>
    <row r="103410" ht="18.75" customHeight="1" thickBot="1"/>
    <row r="103412" ht="18.75" customHeight="1" thickBot="1"/>
    <row r="103414" ht="18.75" customHeight="1" thickBot="1"/>
    <row r="103416" ht="18.75" customHeight="1" thickBot="1"/>
    <row r="103418" ht="18.75" customHeight="1" thickBot="1"/>
    <row r="103420" ht="18.75" customHeight="1" thickBot="1"/>
    <row r="103422" ht="18.75" customHeight="1" thickBot="1"/>
    <row r="103424" ht="18.75" customHeight="1" thickBot="1"/>
    <row r="103426" ht="18.75" customHeight="1" thickBot="1"/>
    <row r="103428" ht="18.75" customHeight="1" thickBot="1"/>
    <row r="103430" ht="18.75" customHeight="1" thickBot="1"/>
    <row r="103432" ht="18.75" customHeight="1" thickBot="1"/>
    <row r="103434" ht="18.75" customHeight="1" thickBot="1"/>
    <row r="103436" ht="18.75" customHeight="1" thickBot="1"/>
    <row r="103438" ht="18.75" customHeight="1" thickBot="1"/>
    <row r="103440" ht="18.75" customHeight="1" thickBot="1"/>
    <row r="103442" ht="18.75" customHeight="1" thickBot="1"/>
    <row r="103444" ht="18.75" customHeight="1" thickBot="1"/>
    <row r="103446" ht="18.75" customHeight="1" thickBot="1"/>
    <row r="103448" ht="18.75" customHeight="1" thickBot="1"/>
    <row r="103450" ht="18.75" customHeight="1" thickBot="1"/>
    <row r="103452" ht="18.75" customHeight="1" thickBot="1"/>
    <row r="103454" ht="18.75" customHeight="1" thickBot="1"/>
    <row r="103456" ht="18.75" customHeight="1" thickBot="1"/>
    <row r="103458" ht="18.75" customHeight="1" thickBot="1"/>
    <row r="103460" ht="18.75" customHeight="1" thickBot="1"/>
    <row r="103462" ht="18.75" customHeight="1" thickBot="1"/>
    <row r="103464" ht="18.75" customHeight="1" thickBot="1"/>
    <row r="103466" ht="18.75" customHeight="1" thickBot="1"/>
    <row r="103468" ht="18.75" customHeight="1" thickBot="1"/>
    <row r="103470" ht="18.75" customHeight="1" thickBot="1"/>
    <row r="103472" ht="18.75" customHeight="1" thickBot="1"/>
    <row r="103474" ht="18.75" customHeight="1" thickBot="1"/>
    <row r="103476" ht="18.75" customHeight="1" thickBot="1"/>
    <row r="103478" ht="18.75" customHeight="1" thickBot="1"/>
    <row r="103480" ht="18.75" customHeight="1" thickBot="1"/>
    <row r="103482" ht="18.75" customHeight="1" thickBot="1"/>
    <row r="103484" ht="18.75" customHeight="1" thickBot="1"/>
    <row r="103486" ht="18.75" customHeight="1" thickBot="1"/>
    <row r="103488" ht="18.75" customHeight="1" thickBot="1"/>
    <row r="103490" ht="18.75" customHeight="1" thickBot="1"/>
    <row r="103492" ht="18.75" customHeight="1" thickBot="1"/>
    <row r="103494" ht="18.75" customHeight="1" thickBot="1"/>
    <row r="103496" ht="18.75" customHeight="1" thickBot="1"/>
    <row r="103498" ht="18.75" customHeight="1" thickBot="1"/>
    <row r="103500" ht="18.75" customHeight="1" thickBot="1"/>
    <row r="103502" ht="18.75" customHeight="1" thickBot="1"/>
    <row r="103504" ht="18.75" customHeight="1" thickBot="1"/>
    <row r="103506" ht="18.75" customHeight="1" thickBot="1"/>
    <row r="103508" ht="18.75" customHeight="1" thickBot="1"/>
    <row r="103510" ht="18.75" customHeight="1" thickBot="1"/>
    <row r="103512" ht="18.75" customHeight="1" thickBot="1"/>
    <row r="103514" ht="18.75" customHeight="1" thickBot="1"/>
    <row r="103516" ht="18.75" customHeight="1" thickBot="1"/>
    <row r="103518" ht="18.75" customHeight="1" thickBot="1"/>
    <row r="103520" ht="18.75" customHeight="1" thickBot="1"/>
    <row r="103522" ht="18.75" customHeight="1" thickBot="1"/>
    <row r="103524" ht="18.75" customHeight="1" thickBot="1"/>
    <row r="103526" ht="18.75" customHeight="1" thickBot="1"/>
    <row r="103528" ht="18.75" customHeight="1" thickBot="1"/>
    <row r="103530" ht="18.75" customHeight="1" thickBot="1"/>
    <row r="103532" ht="18.75" customHeight="1" thickBot="1"/>
    <row r="103534" ht="18.75" customHeight="1" thickBot="1"/>
    <row r="103536" ht="18.75" customHeight="1" thickBot="1"/>
    <row r="103538" ht="18.75" customHeight="1" thickBot="1"/>
    <row r="103540" ht="18.75" customHeight="1" thickBot="1"/>
    <row r="103542" ht="18.75" customHeight="1" thickBot="1"/>
    <row r="103544" ht="18.75" customHeight="1" thickBot="1"/>
    <row r="103546" ht="18.75" customHeight="1" thickBot="1"/>
    <row r="103548" ht="18.75" customHeight="1" thickBot="1"/>
    <row r="103550" ht="18.75" customHeight="1" thickBot="1"/>
    <row r="103552" ht="18.75" customHeight="1" thickBot="1"/>
    <row r="103554" ht="18.75" customHeight="1" thickBot="1"/>
    <row r="103556" ht="18.75" customHeight="1" thickBot="1"/>
    <row r="103558" ht="18.75" customHeight="1" thickBot="1"/>
    <row r="103560" ht="18.75" customHeight="1" thickBot="1"/>
    <row r="103562" ht="18.75" customHeight="1" thickBot="1"/>
    <row r="103564" ht="18.75" customHeight="1" thickBot="1"/>
    <row r="103566" ht="18.75" customHeight="1" thickBot="1"/>
    <row r="103568" ht="18.75" customHeight="1" thickBot="1"/>
    <row r="103570" ht="18.75" customHeight="1" thickBot="1"/>
    <row r="103572" ht="18.75" customHeight="1" thickBot="1"/>
    <row r="103574" ht="18.75" customHeight="1" thickBot="1"/>
    <row r="103576" ht="18.75" customHeight="1" thickBot="1"/>
    <row r="103578" ht="18.75" customHeight="1" thickBot="1"/>
    <row r="103580" ht="18.75" customHeight="1" thickBot="1"/>
    <row r="103582" ht="18.75" customHeight="1" thickBot="1"/>
    <row r="103584" ht="18.75" customHeight="1" thickBot="1"/>
    <row r="103586" ht="18.75" customHeight="1" thickBot="1"/>
    <row r="103588" ht="18.75" customHeight="1" thickBot="1"/>
    <row r="103590" ht="18.75" customHeight="1" thickBot="1"/>
    <row r="103592" ht="18.75" customHeight="1" thickBot="1"/>
    <row r="103594" ht="18.75" customHeight="1" thickBot="1"/>
    <row r="103596" ht="18.75" customHeight="1" thickBot="1"/>
    <row r="103598" ht="18.75" customHeight="1" thickBot="1"/>
    <row r="103600" ht="18.75" customHeight="1" thickBot="1"/>
    <row r="103602" ht="18.75" customHeight="1" thickBot="1"/>
    <row r="103604" ht="18.75" customHeight="1" thickBot="1"/>
    <row r="103606" ht="18.75" customHeight="1" thickBot="1"/>
    <row r="103608" ht="18.75" customHeight="1" thickBot="1"/>
    <row r="103610" ht="18.75" customHeight="1" thickBot="1"/>
    <row r="103612" ht="18.75" customHeight="1" thickBot="1"/>
    <row r="103614" ht="18.75" customHeight="1" thickBot="1"/>
    <row r="103616" ht="18.75" customHeight="1" thickBot="1"/>
    <row r="103618" ht="18.75" customHeight="1" thickBot="1"/>
    <row r="103620" ht="18.75" customHeight="1" thickBot="1"/>
    <row r="103622" ht="18.75" customHeight="1" thickBot="1"/>
    <row r="103624" ht="18.75" customHeight="1" thickBot="1"/>
    <row r="103626" ht="18.75" customHeight="1" thickBot="1"/>
    <row r="103628" ht="18.75" customHeight="1" thickBot="1"/>
    <row r="103630" ht="18.75" customHeight="1" thickBot="1"/>
    <row r="103632" ht="18.75" customHeight="1" thickBot="1"/>
    <row r="103634" ht="18.75" customHeight="1" thickBot="1"/>
    <row r="103636" ht="18.75" customHeight="1" thickBot="1"/>
    <row r="103638" ht="18.75" customHeight="1" thickBot="1"/>
    <row r="103640" ht="18.75" customHeight="1" thickBot="1"/>
    <row r="103642" ht="18.75" customHeight="1" thickBot="1"/>
    <row r="103644" ht="18.75" customHeight="1" thickBot="1"/>
    <row r="103646" ht="18.75" customHeight="1" thickBot="1"/>
    <row r="103648" ht="18.75" customHeight="1" thickBot="1"/>
    <row r="103650" ht="18.75" customHeight="1" thickBot="1"/>
    <row r="103652" ht="18.75" customHeight="1" thickBot="1"/>
    <row r="103654" ht="18.75" customHeight="1" thickBot="1"/>
    <row r="103656" ht="18.75" customHeight="1" thickBot="1"/>
    <row r="103658" ht="18.75" customHeight="1" thickBot="1"/>
    <row r="103660" ht="18.75" customHeight="1" thickBot="1"/>
    <row r="103662" ht="18.75" customHeight="1" thickBot="1"/>
    <row r="103664" ht="18.75" customHeight="1" thickBot="1"/>
    <row r="103666" ht="18.75" customHeight="1" thickBot="1"/>
    <row r="103668" ht="18.75" customHeight="1" thickBot="1"/>
    <row r="103670" ht="18.75" customHeight="1" thickBot="1"/>
    <row r="103672" ht="18.75" customHeight="1" thickBot="1"/>
    <row r="103674" ht="18.75" customHeight="1" thickBot="1"/>
    <row r="103676" ht="18.75" customHeight="1" thickBot="1"/>
    <row r="103678" ht="18.75" customHeight="1" thickBot="1"/>
    <row r="103680" ht="18.75" customHeight="1" thickBot="1"/>
    <row r="103682" ht="18.75" customHeight="1" thickBot="1"/>
    <row r="103684" ht="18.75" customHeight="1" thickBot="1"/>
    <row r="103686" ht="18.75" customHeight="1" thickBot="1"/>
    <row r="103688" ht="18.75" customHeight="1" thickBot="1"/>
    <row r="103690" ht="18.75" customHeight="1" thickBot="1"/>
    <row r="103692" ht="18.75" customHeight="1" thickBot="1"/>
    <row r="103694" ht="18.75" customHeight="1" thickBot="1"/>
    <row r="103696" ht="18.75" customHeight="1" thickBot="1"/>
    <row r="103698" ht="18.75" customHeight="1" thickBot="1"/>
    <row r="103700" ht="18.75" customHeight="1" thickBot="1"/>
    <row r="103702" ht="18.75" customHeight="1" thickBot="1"/>
    <row r="103704" ht="18.75" customHeight="1" thickBot="1"/>
    <row r="103706" ht="18.75" customHeight="1" thickBot="1"/>
    <row r="103708" ht="18.75" customHeight="1" thickBot="1"/>
    <row r="103710" ht="18.75" customHeight="1" thickBot="1"/>
    <row r="103712" ht="18.75" customHeight="1" thickBot="1"/>
    <row r="103714" ht="18.75" customHeight="1" thickBot="1"/>
    <row r="103716" ht="18.75" customHeight="1" thickBot="1"/>
    <row r="103718" ht="18.75" customHeight="1" thickBot="1"/>
    <row r="103720" ht="18.75" customHeight="1" thickBot="1"/>
    <row r="103722" ht="18.75" customHeight="1" thickBot="1"/>
    <row r="103724" ht="18.75" customHeight="1" thickBot="1"/>
    <row r="103726" ht="18.75" customHeight="1" thickBot="1"/>
    <row r="103728" ht="18.75" customHeight="1" thickBot="1"/>
    <row r="103730" ht="18.75" customHeight="1" thickBot="1"/>
    <row r="103732" ht="18.75" customHeight="1" thickBot="1"/>
    <row r="103734" ht="18.75" customHeight="1" thickBot="1"/>
    <row r="103736" ht="18.75" customHeight="1" thickBot="1"/>
    <row r="103738" ht="18.75" customHeight="1" thickBot="1"/>
    <row r="103740" ht="18.75" customHeight="1" thickBot="1"/>
    <row r="103742" ht="18.75" customHeight="1" thickBot="1"/>
    <row r="103744" ht="18.75" customHeight="1" thickBot="1"/>
    <row r="103746" ht="18.75" customHeight="1" thickBot="1"/>
    <row r="103748" ht="18.75" customHeight="1" thickBot="1"/>
    <row r="103750" ht="18.75" customHeight="1" thickBot="1"/>
    <row r="103752" ht="18.75" customHeight="1" thickBot="1"/>
    <row r="103754" ht="18.75" customHeight="1" thickBot="1"/>
    <row r="103756" ht="18.75" customHeight="1" thickBot="1"/>
    <row r="103758" ht="18.75" customHeight="1" thickBot="1"/>
    <row r="103760" ht="18.75" customHeight="1" thickBot="1"/>
    <row r="103762" ht="18.75" customHeight="1" thickBot="1"/>
    <row r="103764" ht="18.75" customHeight="1" thickBot="1"/>
    <row r="103766" ht="18.75" customHeight="1" thickBot="1"/>
    <row r="103768" ht="18.75" customHeight="1" thickBot="1"/>
    <row r="103770" ht="18.75" customHeight="1" thickBot="1"/>
    <row r="103772" ht="18.75" customHeight="1" thickBot="1"/>
    <row r="103774" ht="18.75" customHeight="1" thickBot="1"/>
    <row r="103776" ht="18.75" customHeight="1" thickBot="1"/>
    <row r="103778" ht="18.75" customHeight="1" thickBot="1"/>
    <row r="103780" ht="18.75" customHeight="1" thickBot="1"/>
    <row r="103782" ht="18.75" customHeight="1" thickBot="1"/>
    <row r="103784" ht="18.75" customHeight="1" thickBot="1"/>
    <row r="103786" ht="18.75" customHeight="1" thickBot="1"/>
    <row r="103788" ht="18.75" customHeight="1" thickBot="1"/>
    <row r="103790" ht="18.75" customHeight="1" thickBot="1"/>
    <row r="103792" ht="18.75" customHeight="1" thickBot="1"/>
    <row r="103794" ht="18.75" customHeight="1" thickBot="1"/>
    <row r="103796" ht="18.75" customHeight="1" thickBot="1"/>
    <row r="103798" ht="18.75" customHeight="1" thickBot="1"/>
    <row r="103800" ht="18.75" customHeight="1" thickBot="1"/>
    <row r="103802" ht="18.75" customHeight="1" thickBot="1"/>
    <row r="103804" ht="18.75" customHeight="1" thickBot="1"/>
    <row r="103806" ht="18.75" customHeight="1" thickBot="1"/>
    <row r="103808" ht="18.75" customHeight="1" thickBot="1"/>
    <row r="103810" ht="18.75" customHeight="1" thickBot="1"/>
    <row r="103812" ht="18.75" customHeight="1" thickBot="1"/>
    <row r="103814" ht="18.75" customHeight="1" thickBot="1"/>
    <row r="103816" ht="18.75" customHeight="1" thickBot="1"/>
    <row r="103818" ht="18.75" customHeight="1" thickBot="1"/>
    <row r="103820" ht="18.75" customHeight="1" thickBot="1"/>
    <row r="103822" ht="18.75" customHeight="1" thickBot="1"/>
    <row r="103824" ht="18.75" customHeight="1" thickBot="1"/>
    <row r="103826" ht="18.75" customHeight="1" thickBot="1"/>
    <row r="103828" ht="18.75" customHeight="1" thickBot="1"/>
    <row r="103830" ht="18.75" customHeight="1" thickBot="1"/>
    <row r="103832" ht="18.75" customHeight="1" thickBot="1"/>
    <row r="103834" ht="18.75" customHeight="1" thickBot="1"/>
    <row r="103836" ht="18.75" customHeight="1" thickBot="1"/>
    <row r="103838" ht="18.75" customHeight="1" thickBot="1"/>
    <row r="103840" ht="18.75" customHeight="1" thickBot="1"/>
    <row r="103842" ht="18.75" customHeight="1" thickBot="1"/>
    <row r="103844" ht="18.75" customHeight="1" thickBot="1"/>
    <row r="103846" ht="18.75" customHeight="1" thickBot="1"/>
    <row r="103848" ht="18.75" customHeight="1" thickBot="1"/>
    <row r="103850" ht="18.75" customHeight="1" thickBot="1"/>
    <row r="103852" ht="18.75" customHeight="1" thickBot="1"/>
    <row r="103854" ht="18.75" customHeight="1" thickBot="1"/>
    <row r="103856" ht="18.75" customHeight="1" thickBot="1"/>
    <row r="103858" ht="18.75" customHeight="1" thickBot="1"/>
    <row r="103860" ht="18.75" customHeight="1" thickBot="1"/>
    <row r="103862" ht="18.75" customHeight="1" thickBot="1"/>
    <row r="103864" ht="18.75" customHeight="1" thickBot="1"/>
    <row r="103866" ht="18.75" customHeight="1" thickBot="1"/>
    <row r="103868" ht="18.75" customHeight="1" thickBot="1"/>
    <row r="103870" ht="18.75" customHeight="1" thickBot="1"/>
    <row r="103872" ht="18.75" customHeight="1" thickBot="1"/>
    <row r="103874" ht="18.75" customHeight="1" thickBot="1"/>
    <row r="103876" ht="18.75" customHeight="1" thickBot="1"/>
    <row r="103878" ht="18.75" customHeight="1" thickBot="1"/>
    <row r="103880" ht="18.75" customHeight="1" thickBot="1"/>
    <row r="103882" ht="18.75" customHeight="1" thickBot="1"/>
    <row r="103884" ht="18.75" customHeight="1" thickBot="1"/>
    <row r="103886" ht="18.75" customHeight="1" thickBot="1"/>
    <row r="103888" ht="18.75" customHeight="1" thickBot="1"/>
    <row r="103890" ht="18.75" customHeight="1" thickBot="1"/>
    <row r="103892" ht="18.75" customHeight="1" thickBot="1"/>
    <row r="103894" ht="18.75" customHeight="1" thickBot="1"/>
    <row r="103896" ht="18.75" customHeight="1" thickBot="1"/>
    <row r="103898" ht="18.75" customHeight="1" thickBot="1"/>
    <row r="103900" ht="18.75" customHeight="1" thickBot="1"/>
    <row r="103902" ht="18.75" customHeight="1" thickBot="1"/>
    <row r="103904" ht="18.75" customHeight="1" thickBot="1"/>
    <row r="103906" ht="18.75" customHeight="1" thickBot="1"/>
    <row r="103908" ht="18.75" customHeight="1" thickBot="1"/>
    <row r="103910" ht="18.75" customHeight="1" thickBot="1"/>
    <row r="103912" ht="18.75" customHeight="1" thickBot="1"/>
    <row r="103914" ht="18.75" customHeight="1" thickBot="1"/>
    <row r="103916" ht="18.75" customHeight="1" thickBot="1"/>
    <row r="103918" ht="18.75" customHeight="1" thickBot="1"/>
    <row r="103920" ht="18.75" customHeight="1" thickBot="1"/>
    <row r="103922" ht="18.75" customHeight="1" thickBot="1"/>
    <row r="103924" ht="18.75" customHeight="1" thickBot="1"/>
    <row r="103926" ht="18.75" customHeight="1" thickBot="1"/>
    <row r="103928" ht="18.75" customHeight="1" thickBot="1"/>
    <row r="103930" ht="18.75" customHeight="1" thickBot="1"/>
    <row r="103932" ht="18.75" customHeight="1" thickBot="1"/>
    <row r="103934" ht="18.75" customHeight="1" thickBot="1"/>
    <row r="103936" ht="18.75" customHeight="1" thickBot="1"/>
    <row r="103938" ht="18.75" customHeight="1" thickBot="1"/>
    <row r="103940" ht="18.75" customHeight="1" thickBot="1"/>
    <row r="103942" ht="18.75" customHeight="1" thickBot="1"/>
    <row r="103944" ht="18.75" customHeight="1" thickBot="1"/>
    <row r="103946" ht="18.75" customHeight="1" thickBot="1"/>
    <row r="103948" ht="18.75" customHeight="1" thickBot="1"/>
    <row r="103950" ht="18.75" customHeight="1" thickBot="1"/>
    <row r="103952" ht="18.75" customHeight="1" thickBot="1"/>
    <row r="103954" ht="18.75" customHeight="1" thickBot="1"/>
    <row r="103956" ht="18.75" customHeight="1" thickBot="1"/>
    <row r="103958" ht="18.75" customHeight="1" thickBot="1"/>
    <row r="103960" ht="18.75" customHeight="1" thickBot="1"/>
    <row r="103962" ht="18.75" customHeight="1" thickBot="1"/>
    <row r="103964" ht="18.75" customHeight="1" thickBot="1"/>
    <row r="103966" ht="18.75" customHeight="1" thickBot="1"/>
    <row r="103968" ht="18.75" customHeight="1" thickBot="1"/>
    <row r="103970" ht="18.75" customHeight="1" thickBot="1"/>
    <row r="103972" ht="18.75" customHeight="1" thickBot="1"/>
    <row r="103974" ht="18.75" customHeight="1" thickBot="1"/>
    <row r="103976" ht="18.75" customHeight="1" thickBot="1"/>
    <row r="103978" ht="18.75" customHeight="1" thickBot="1"/>
    <row r="103980" ht="18.75" customHeight="1" thickBot="1"/>
    <row r="103982" ht="18.75" customHeight="1" thickBot="1"/>
    <row r="103984" ht="18.75" customHeight="1" thickBot="1"/>
    <row r="103986" ht="18.75" customHeight="1" thickBot="1"/>
    <row r="103988" ht="18.75" customHeight="1" thickBot="1"/>
    <row r="103990" ht="18.75" customHeight="1" thickBot="1"/>
    <row r="103992" ht="18.75" customHeight="1" thickBot="1"/>
    <row r="103994" ht="18.75" customHeight="1" thickBot="1"/>
    <row r="103996" ht="18.75" customHeight="1" thickBot="1"/>
    <row r="103998" ht="18.75" customHeight="1" thickBot="1"/>
    <row r="104000" ht="18.75" customHeight="1" thickBot="1"/>
    <row r="104002" ht="18.75" customHeight="1" thickBot="1"/>
    <row r="104004" ht="18.75" customHeight="1" thickBot="1"/>
    <row r="104006" ht="18.75" customHeight="1" thickBot="1"/>
    <row r="104008" ht="18.75" customHeight="1" thickBot="1"/>
    <row r="104010" ht="18.75" customHeight="1" thickBot="1"/>
    <row r="104012" ht="18.75" customHeight="1" thickBot="1"/>
    <row r="104014" ht="18.75" customHeight="1" thickBot="1"/>
    <row r="104016" ht="18.75" customHeight="1" thickBot="1"/>
    <row r="104018" ht="18.75" customHeight="1" thickBot="1"/>
    <row r="104020" ht="18.75" customHeight="1" thickBot="1"/>
    <row r="104022" ht="18.75" customHeight="1" thickBot="1"/>
    <row r="104024" ht="18.75" customHeight="1" thickBot="1"/>
    <row r="104026" ht="18.75" customHeight="1" thickBot="1"/>
    <row r="104028" ht="18.75" customHeight="1" thickBot="1"/>
    <row r="104030" ht="18.75" customHeight="1" thickBot="1"/>
    <row r="104032" ht="18.75" customHeight="1" thickBot="1"/>
    <row r="104034" ht="18.75" customHeight="1" thickBot="1"/>
    <row r="104036" ht="18.75" customHeight="1" thickBot="1"/>
    <row r="104038" ht="18.75" customHeight="1" thickBot="1"/>
    <row r="104040" ht="18.75" customHeight="1" thickBot="1"/>
    <row r="104042" ht="18.75" customHeight="1" thickBot="1"/>
    <row r="104044" ht="18.75" customHeight="1" thickBot="1"/>
    <row r="104046" ht="18.75" customHeight="1" thickBot="1"/>
    <row r="104048" ht="18.75" customHeight="1" thickBot="1"/>
    <row r="104050" ht="18.75" customHeight="1" thickBot="1"/>
    <row r="104052" ht="18.75" customHeight="1" thickBot="1"/>
    <row r="104054" ht="18.75" customHeight="1" thickBot="1"/>
    <row r="104056" ht="18.75" customHeight="1" thickBot="1"/>
    <row r="104058" ht="18.75" customHeight="1" thickBot="1"/>
    <row r="104060" ht="18.75" customHeight="1" thickBot="1"/>
    <row r="104062" ht="18.75" customHeight="1" thickBot="1"/>
    <row r="104064" ht="18.75" customHeight="1" thickBot="1"/>
    <row r="104066" ht="18.75" customHeight="1" thickBot="1"/>
    <row r="104068" ht="18.75" customHeight="1" thickBot="1"/>
    <row r="104070" ht="18.75" customHeight="1" thickBot="1"/>
    <row r="104072" ht="18.75" customHeight="1" thickBot="1"/>
    <row r="104074" ht="18.75" customHeight="1" thickBot="1"/>
    <row r="104076" ht="18.75" customHeight="1" thickBot="1"/>
    <row r="104078" ht="18.75" customHeight="1" thickBot="1"/>
    <row r="104080" ht="18.75" customHeight="1" thickBot="1"/>
    <row r="104082" ht="18.75" customHeight="1" thickBot="1"/>
    <row r="104084" ht="18.75" customHeight="1" thickBot="1"/>
    <row r="104086" ht="18.75" customHeight="1" thickBot="1"/>
    <row r="104088" ht="18.75" customHeight="1" thickBot="1"/>
    <row r="104090" ht="18.75" customHeight="1" thickBot="1"/>
    <row r="104092" ht="18.75" customHeight="1" thickBot="1"/>
    <row r="104094" ht="18.75" customHeight="1" thickBot="1"/>
    <row r="104096" ht="18.75" customHeight="1" thickBot="1"/>
    <row r="104098" ht="18.75" customHeight="1" thickBot="1"/>
    <row r="104100" ht="18.75" customHeight="1" thickBot="1"/>
    <row r="104102" ht="18.75" customHeight="1" thickBot="1"/>
    <row r="104104" ht="18.75" customHeight="1" thickBot="1"/>
    <row r="104106" ht="18.75" customHeight="1" thickBot="1"/>
    <row r="104108" ht="18.75" customHeight="1" thickBot="1"/>
    <row r="104110" ht="18.75" customHeight="1" thickBot="1"/>
    <row r="104112" ht="18.75" customHeight="1" thickBot="1"/>
    <row r="104114" ht="18.75" customHeight="1" thickBot="1"/>
    <row r="104116" ht="18.75" customHeight="1" thickBot="1"/>
    <row r="104118" ht="18.75" customHeight="1" thickBot="1"/>
    <row r="104120" ht="18.75" customHeight="1" thickBot="1"/>
    <row r="104122" ht="18.75" customHeight="1" thickBot="1"/>
    <row r="104124" ht="18.75" customHeight="1" thickBot="1"/>
    <row r="104126" ht="18.75" customHeight="1" thickBot="1"/>
    <row r="104128" ht="18.75" customHeight="1" thickBot="1"/>
    <row r="104130" ht="18.75" customHeight="1" thickBot="1"/>
    <row r="104132" ht="18.75" customHeight="1" thickBot="1"/>
    <row r="104134" ht="18.75" customHeight="1" thickBot="1"/>
    <row r="104136" ht="18.75" customHeight="1" thickBot="1"/>
    <row r="104138" ht="18.75" customHeight="1" thickBot="1"/>
    <row r="104140" ht="18.75" customHeight="1" thickBot="1"/>
    <row r="104142" ht="18.75" customHeight="1" thickBot="1"/>
    <row r="104144" ht="18.75" customHeight="1" thickBot="1"/>
    <row r="104146" ht="18.75" customHeight="1" thickBot="1"/>
    <row r="104148" ht="18.75" customHeight="1" thickBot="1"/>
    <row r="104150" ht="18.75" customHeight="1" thickBot="1"/>
    <row r="104152" ht="18.75" customHeight="1" thickBot="1"/>
    <row r="104154" ht="18.75" customHeight="1" thickBot="1"/>
    <row r="104156" ht="18.75" customHeight="1" thickBot="1"/>
    <row r="104158" ht="18.75" customHeight="1" thickBot="1"/>
    <row r="104160" ht="18.75" customHeight="1" thickBot="1"/>
    <row r="104162" ht="18.75" customHeight="1" thickBot="1"/>
    <row r="104164" ht="18.75" customHeight="1" thickBot="1"/>
    <row r="104166" ht="18.75" customHeight="1" thickBot="1"/>
    <row r="104168" ht="18.75" customHeight="1" thickBot="1"/>
    <row r="104170" ht="18.75" customHeight="1" thickBot="1"/>
    <row r="104172" ht="18.75" customHeight="1" thickBot="1"/>
    <row r="104174" ht="18.75" customHeight="1" thickBot="1"/>
    <row r="104176" ht="18.75" customHeight="1" thickBot="1"/>
    <row r="104178" ht="18.75" customHeight="1" thickBot="1"/>
    <row r="104180" ht="18.75" customHeight="1" thickBot="1"/>
    <row r="104182" ht="18.75" customHeight="1" thickBot="1"/>
    <row r="104184" ht="18.75" customHeight="1" thickBot="1"/>
    <row r="104186" ht="18.75" customHeight="1" thickBot="1"/>
    <row r="104188" ht="18.75" customHeight="1" thickBot="1"/>
    <row r="104190" ht="18.75" customHeight="1" thickBot="1"/>
    <row r="104192" ht="18.75" customHeight="1" thickBot="1"/>
    <row r="104194" ht="18.75" customHeight="1" thickBot="1"/>
    <row r="104196" ht="18.75" customHeight="1" thickBot="1"/>
    <row r="104198" ht="18.75" customHeight="1" thickBot="1"/>
    <row r="104200" ht="18.75" customHeight="1" thickBot="1"/>
    <row r="104202" ht="18.75" customHeight="1" thickBot="1"/>
    <row r="104204" ht="18.75" customHeight="1" thickBot="1"/>
    <row r="104206" ht="18.75" customHeight="1" thickBot="1"/>
    <row r="104208" ht="18.75" customHeight="1" thickBot="1"/>
    <row r="104210" ht="18.75" customHeight="1" thickBot="1"/>
    <row r="104212" ht="18.75" customHeight="1" thickBot="1"/>
    <row r="104214" ht="18.75" customHeight="1" thickBot="1"/>
    <row r="104216" ht="18.75" customHeight="1" thickBot="1"/>
    <row r="104218" ht="18.75" customHeight="1" thickBot="1"/>
    <row r="104220" ht="18.75" customHeight="1" thickBot="1"/>
    <row r="104222" ht="18.75" customHeight="1" thickBot="1"/>
    <row r="104224" ht="18.75" customHeight="1" thickBot="1"/>
    <row r="104226" ht="18.75" customHeight="1" thickBot="1"/>
    <row r="104228" ht="18.75" customHeight="1" thickBot="1"/>
    <row r="104230" ht="18.75" customHeight="1" thickBot="1"/>
    <row r="104232" ht="18.75" customHeight="1" thickBot="1"/>
    <row r="104234" ht="18.75" customHeight="1" thickBot="1"/>
    <row r="104236" ht="18.75" customHeight="1" thickBot="1"/>
    <row r="104238" ht="18.75" customHeight="1" thickBot="1"/>
    <row r="104240" ht="18.75" customHeight="1" thickBot="1"/>
    <row r="104242" ht="18.75" customHeight="1" thickBot="1"/>
    <row r="104244" ht="18.75" customHeight="1" thickBot="1"/>
    <row r="104246" ht="18.75" customHeight="1" thickBot="1"/>
    <row r="104248" ht="18.75" customHeight="1" thickBot="1"/>
    <row r="104250" ht="18.75" customHeight="1" thickBot="1"/>
    <row r="104252" ht="18.75" customHeight="1" thickBot="1"/>
    <row r="104254" ht="18.75" customHeight="1" thickBot="1"/>
    <row r="104256" ht="18.75" customHeight="1" thickBot="1"/>
    <row r="104258" ht="18.75" customHeight="1" thickBot="1"/>
    <row r="104260" ht="18.75" customHeight="1" thickBot="1"/>
    <row r="104262" ht="18.75" customHeight="1" thickBot="1"/>
    <row r="104264" ht="18.75" customHeight="1" thickBot="1"/>
    <row r="104266" ht="18.75" customHeight="1" thickBot="1"/>
    <row r="104268" ht="18.75" customHeight="1" thickBot="1"/>
    <row r="104270" ht="18.75" customHeight="1" thickBot="1"/>
    <row r="104272" ht="18.75" customHeight="1" thickBot="1"/>
    <row r="104274" ht="18.75" customHeight="1" thickBot="1"/>
    <row r="104276" ht="18.75" customHeight="1" thickBot="1"/>
    <row r="104278" ht="18.75" customHeight="1" thickBot="1"/>
    <row r="104280" ht="18.75" customHeight="1" thickBot="1"/>
    <row r="104282" ht="18.75" customHeight="1" thickBot="1"/>
    <row r="104284" ht="18.75" customHeight="1" thickBot="1"/>
    <row r="104286" ht="18.75" customHeight="1" thickBot="1"/>
    <row r="104288" ht="18.75" customHeight="1" thickBot="1"/>
    <row r="104290" ht="18.75" customHeight="1" thickBot="1"/>
    <row r="104292" ht="18.75" customHeight="1" thickBot="1"/>
    <row r="104294" ht="18.75" customHeight="1" thickBot="1"/>
    <row r="104296" ht="18.75" customHeight="1" thickBot="1"/>
    <row r="104298" ht="18.75" customHeight="1" thickBot="1"/>
    <row r="104300" ht="18.75" customHeight="1" thickBot="1"/>
    <row r="104302" ht="18.75" customHeight="1" thickBot="1"/>
    <row r="104304" ht="18.75" customHeight="1" thickBot="1"/>
    <row r="104306" ht="18.75" customHeight="1" thickBot="1"/>
    <row r="104308" ht="18.75" customHeight="1" thickBot="1"/>
    <row r="104310" ht="18.75" customHeight="1" thickBot="1"/>
    <row r="104312" ht="18.75" customHeight="1" thickBot="1"/>
    <row r="104314" ht="18.75" customHeight="1" thickBot="1"/>
    <row r="104316" ht="18.75" customHeight="1" thickBot="1"/>
    <row r="104318" ht="18.75" customHeight="1" thickBot="1"/>
    <row r="104320" ht="18.75" customHeight="1" thickBot="1"/>
    <row r="104322" ht="18.75" customHeight="1" thickBot="1"/>
    <row r="104324" ht="18.75" customHeight="1" thickBot="1"/>
    <row r="104326" ht="18.75" customHeight="1" thickBot="1"/>
    <row r="104328" ht="18.75" customHeight="1" thickBot="1"/>
    <row r="104330" ht="18.75" customHeight="1" thickBot="1"/>
    <row r="104332" ht="18.75" customHeight="1" thickBot="1"/>
    <row r="104334" ht="18.75" customHeight="1" thickBot="1"/>
    <row r="104336" ht="18.75" customHeight="1" thickBot="1"/>
    <row r="104338" ht="18.75" customHeight="1" thickBot="1"/>
    <row r="104340" ht="18.75" customHeight="1" thickBot="1"/>
    <row r="104342" ht="18.75" customHeight="1" thickBot="1"/>
    <row r="104344" ht="18.75" customHeight="1" thickBot="1"/>
    <row r="104346" ht="18.75" customHeight="1" thickBot="1"/>
    <row r="104348" ht="18.75" customHeight="1" thickBot="1"/>
    <row r="104350" ht="18.75" customHeight="1" thickBot="1"/>
    <row r="104352" ht="18.75" customHeight="1" thickBot="1"/>
    <row r="104354" ht="18.75" customHeight="1" thickBot="1"/>
    <row r="104356" ht="18.75" customHeight="1" thickBot="1"/>
    <row r="104358" ht="18.75" customHeight="1" thickBot="1"/>
    <row r="104360" ht="18.75" customHeight="1" thickBot="1"/>
    <row r="104362" ht="18.75" customHeight="1" thickBot="1"/>
    <row r="104364" ht="18.75" customHeight="1" thickBot="1"/>
    <row r="104366" ht="18.75" customHeight="1" thickBot="1"/>
    <row r="104368" ht="18.75" customHeight="1" thickBot="1"/>
    <row r="104370" ht="18.75" customHeight="1" thickBot="1"/>
    <row r="104372" ht="18.75" customHeight="1" thickBot="1"/>
    <row r="104374" ht="18.75" customHeight="1" thickBot="1"/>
    <row r="104376" ht="18.75" customHeight="1" thickBot="1"/>
    <row r="104378" ht="18.75" customHeight="1" thickBot="1"/>
    <row r="104380" ht="18.75" customHeight="1" thickBot="1"/>
    <row r="104382" ht="18.75" customHeight="1" thickBot="1"/>
    <row r="104384" ht="18.75" customHeight="1" thickBot="1"/>
    <row r="104386" ht="18.75" customHeight="1" thickBot="1"/>
    <row r="104388" ht="18.75" customHeight="1" thickBot="1"/>
    <row r="104390" ht="18.75" customHeight="1" thickBot="1"/>
    <row r="104392" ht="18.75" customHeight="1" thickBot="1"/>
    <row r="104394" ht="18.75" customHeight="1" thickBot="1"/>
    <row r="104396" ht="18.75" customHeight="1" thickBot="1"/>
    <row r="104398" ht="18.75" customHeight="1" thickBot="1"/>
    <row r="104400" ht="18.75" customHeight="1" thickBot="1"/>
    <row r="104402" ht="18.75" customHeight="1" thickBot="1"/>
    <row r="104404" ht="18.75" customHeight="1" thickBot="1"/>
    <row r="104406" ht="18.75" customHeight="1" thickBot="1"/>
    <row r="104408" ht="18.75" customHeight="1" thickBot="1"/>
    <row r="104410" ht="18.75" customHeight="1" thickBot="1"/>
    <row r="104412" ht="18.75" customHeight="1" thickBot="1"/>
    <row r="104414" ht="18.75" customHeight="1" thickBot="1"/>
    <row r="104416" ht="18.75" customHeight="1" thickBot="1"/>
    <row r="104418" ht="18.75" customHeight="1" thickBot="1"/>
    <row r="104420" ht="18.75" customHeight="1" thickBot="1"/>
    <row r="104422" ht="18.75" customHeight="1" thickBot="1"/>
    <row r="104424" ht="18.75" customHeight="1" thickBot="1"/>
    <row r="104426" ht="18.75" customHeight="1" thickBot="1"/>
    <row r="104428" ht="18.75" customHeight="1" thickBot="1"/>
    <row r="104430" ht="18.75" customHeight="1" thickBot="1"/>
    <row r="104432" ht="18.75" customHeight="1" thickBot="1"/>
    <row r="104434" ht="18.75" customHeight="1" thickBot="1"/>
    <row r="104436" ht="18.75" customHeight="1" thickBot="1"/>
    <row r="104438" ht="18.75" customHeight="1" thickBot="1"/>
    <row r="104440" ht="18.75" customHeight="1" thickBot="1"/>
    <row r="104442" ht="18.75" customHeight="1" thickBot="1"/>
    <row r="104444" ht="18.75" customHeight="1" thickBot="1"/>
    <row r="104446" ht="18.75" customHeight="1" thickBot="1"/>
    <row r="104448" ht="18.75" customHeight="1" thickBot="1"/>
    <row r="104450" ht="18.75" customHeight="1" thickBot="1"/>
    <row r="104452" ht="18.75" customHeight="1" thickBot="1"/>
    <row r="104454" ht="18.75" customHeight="1" thickBot="1"/>
    <row r="104456" ht="18.75" customHeight="1" thickBot="1"/>
    <row r="104458" ht="18.75" customHeight="1" thickBot="1"/>
    <row r="104460" ht="18.75" customHeight="1" thickBot="1"/>
    <row r="104462" ht="18.75" customHeight="1" thickBot="1"/>
    <row r="104464" ht="18.75" customHeight="1" thickBot="1"/>
    <row r="104466" ht="18.75" customHeight="1" thickBot="1"/>
    <row r="104468" ht="18.75" customHeight="1" thickBot="1"/>
    <row r="104470" ht="18.75" customHeight="1" thickBot="1"/>
    <row r="104472" ht="18.75" customHeight="1" thickBot="1"/>
    <row r="104474" ht="18.75" customHeight="1" thickBot="1"/>
    <row r="104476" ht="18.75" customHeight="1" thickBot="1"/>
    <row r="104478" ht="18.75" customHeight="1" thickBot="1"/>
    <row r="104480" ht="18.75" customHeight="1" thickBot="1"/>
    <row r="104482" ht="18.75" customHeight="1" thickBot="1"/>
    <row r="104484" ht="18.75" customHeight="1" thickBot="1"/>
    <row r="104486" ht="18.75" customHeight="1" thickBot="1"/>
    <row r="104488" ht="18.75" customHeight="1" thickBot="1"/>
    <row r="104490" ht="18.75" customHeight="1" thickBot="1"/>
    <row r="104492" ht="18.75" customHeight="1" thickBot="1"/>
    <row r="104494" ht="18.75" customHeight="1" thickBot="1"/>
    <row r="104496" ht="18.75" customHeight="1" thickBot="1"/>
    <row r="104498" ht="18.75" customHeight="1" thickBot="1"/>
    <row r="104500" ht="18.75" customHeight="1" thickBot="1"/>
    <row r="104502" ht="18.75" customHeight="1" thickBot="1"/>
    <row r="104504" ht="18.75" customHeight="1" thickBot="1"/>
    <row r="104506" ht="18.75" customHeight="1" thickBot="1"/>
    <row r="104508" ht="18.75" customHeight="1" thickBot="1"/>
    <row r="104510" ht="18.75" customHeight="1" thickBot="1"/>
    <row r="104512" ht="18.75" customHeight="1" thickBot="1"/>
    <row r="104514" ht="18.75" customHeight="1" thickBot="1"/>
    <row r="104516" ht="18.75" customHeight="1" thickBot="1"/>
    <row r="104518" ht="18.75" customHeight="1" thickBot="1"/>
    <row r="104520" ht="18.75" customHeight="1" thickBot="1"/>
    <row r="104522" ht="18.75" customHeight="1" thickBot="1"/>
    <row r="104524" ht="18.75" customHeight="1" thickBot="1"/>
    <row r="104526" ht="18.75" customHeight="1" thickBot="1"/>
    <row r="104528" ht="18.75" customHeight="1" thickBot="1"/>
    <row r="104530" ht="18.75" customHeight="1" thickBot="1"/>
    <row r="104532" ht="18.75" customHeight="1" thickBot="1"/>
    <row r="104534" ht="18.75" customHeight="1" thickBot="1"/>
    <row r="104536" ht="18.75" customHeight="1" thickBot="1"/>
    <row r="104538" ht="18.75" customHeight="1" thickBot="1"/>
    <row r="104540" ht="18.75" customHeight="1" thickBot="1"/>
    <row r="104542" ht="18.75" customHeight="1" thickBot="1"/>
    <row r="104544" ht="18.75" customHeight="1" thickBot="1"/>
    <row r="104546" ht="18.75" customHeight="1" thickBot="1"/>
    <row r="104548" ht="18.75" customHeight="1" thickBot="1"/>
    <row r="104550" ht="18.75" customHeight="1" thickBot="1"/>
    <row r="104552" ht="18.75" customHeight="1" thickBot="1"/>
    <row r="104554" ht="18.75" customHeight="1" thickBot="1"/>
    <row r="104556" ht="18.75" customHeight="1" thickBot="1"/>
    <row r="104558" ht="18.75" customHeight="1" thickBot="1"/>
    <row r="104560" ht="18.75" customHeight="1" thickBot="1"/>
    <row r="104562" ht="18.75" customHeight="1" thickBot="1"/>
    <row r="104564" ht="18.75" customHeight="1" thickBot="1"/>
    <row r="104566" ht="18.75" customHeight="1" thickBot="1"/>
    <row r="104568" ht="18.75" customHeight="1" thickBot="1"/>
    <row r="104570" ht="18.75" customHeight="1" thickBot="1"/>
    <row r="104572" ht="18.75" customHeight="1" thickBot="1"/>
    <row r="104574" ht="18.75" customHeight="1" thickBot="1"/>
    <row r="104576" ht="18.75" customHeight="1" thickBot="1"/>
    <row r="104578" ht="18.75" customHeight="1" thickBot="1"/>
    <row r="104580" ht="18.75" customHeight="1" thickBot="1"/>
    <row r="104582" ht="18.75" customHeight="1" thickBot="1"/>
    <row r="104584" ht="18.75" customHeight="1" thickBot="1"/>
    <row r="104586" ht="18.75" customHeight="1" thickBot="1"/>
    <row r="104588" ht="18.75" customHeight="1" thickBot="1"/>
    <row r="104590" ht="18.75" customHeight="1" thickBot="1"/>
    <row r="104592" ht="18.75" customHeight="1" thickBot="1"/>
    <row r="104594" ht="18.75" customHeight="1" thickBot="1"/>
    <row r="104596" ht="18.75" customHeight="1" thickBot="1"/>
    <row r="104598" ht="18.75" customHeight="1" thickBot="1"/>
    <row r="104600" ht="18.75" customHeight="1" thickBot="1"/>
    <row r="104602" ht="18.75" customHeight="1" thickBot="1"/>
    <row r="104604" ht="18.75" customHeight="1" thickBot="1"/>
    <row r="104606" ht="18.75" customHeight="1" thickBot="1"/>
    <row r="104608" ht="18.75" customHeight="1" thickBot="1"/>
    <row r="104610" ht="18.75" customHeight="1" thickBot="1"/>
    <row r="104612" ht="18.75" customHeight="1" thickBot="1"/>
    <row r="104614" ht="18.75" customHeight="1" thickBot="1"/>
    <row r="104616" ht="18.75" customHeight="1" thickBot="1"/>
    <row r="104618" ht="18.75" customHeight="1" thickBot="1"/>
    <row r="104620" ht="18.75" customHeight="1" thickBot="1"/>
    <row r="104622" ht="18.75" customHeight="1" thickBot="1"/>
    <row r="104624" ht="18.75" customHeight="1" thickBot="1"/>
    <row r="104626" ht="18.75" customHeight="1" thickBot="1"/>
    <row r="104628" ht="18.75" customHeight="1" thickBot="1"/>
    <row r="104630" ht="18.75" customHeight="1" thickBot="1"/>
    <row r="104632" ht="18.75" customHeight="1" thickBot="1"/>
    <row r="104634" ht="18.75" customHeight="1" thickBot="1"/>
    <row r="104636" ht="18.75" customHeight="1" thickBot="1"/>
    <row r="104638" ht="18.75" customHeight="1" thickBot="1"/>
    <row r="104640" ht="18.75" customHeight="1" thickBot="1"/>
    <row r="104642" ht="18.75" customHeight="1" thickBot="1"/>
    <row r="104644" ht="18.75" customHeight="1" thickBot="1"/>
    <row r="104646" ht="18.75" customHeight="1" thickBot="1"/>
    <row r="104648" ht="18.75" customHeight="1" thickBot="1"/>
    <row r="104650" ht="18.75" customHeight="1" thickBot="1"/>
    <row r="104652" ht="18.75" customHeight="1" thickBot="1"/>
    <row r="104654" ht="18.75" customHeight="1" thickBot="1"/>
    <row r="104656" ht="18.75" customHeight="1" thickBot="1"/>
    <row r="104658" ht="18.75" customHeight="1" thickBot="1"/>
    <row r="104660" ht="18.75" customHeight="1" thickBot="1"/>
    <row r="104662" ht="18.75" customHeight="1" thickBot="1"/>
    <row r="104664" ht="18.75" customHeight="1" thickBot="1"/>
    <row r="104666" ht="18.75" customHeight="1" thickBot="1"/>
    <row r="104668" ht="18.75" customHeight="1" thickBot="1"/>
    <row r="104670" ht="18.75" customHeight="1" thickBot="1"/>
    <row r="104672" ht="18.75" customHeight="1" thickBot="1"/>
    <row r="104674" ht="18.75" customHeight="1" thickBot="1"/>
    <row r="104676" ht="18.75" customHeight="1" thickBot="1"/>
    <row r="104678" ht="18.75" customHeight="1" thickBot="1"/>
    <row r="104680" ht="18.75" customHeight="1" thickBot="1"/>
    <row r="104682" ht="18.75" customHeight="1" thickBot="1"/>
    <row r="104684" ht="18.75" customHeight="1" thickBot="1"/>
    <row r="104686" ht="18.75" customHeight="1" thickBot="1"/>
    <row r="104688" ht="18.75" customHeight="1" thickBot="1"/>
    <row r="104690" ht="18.75" customHeight="1" thickBot="1"/>
    <row r="104692" ht="18.75" customHeight="1" thickBot="1"/>
    <row r="104694" ht="18.75" customHeight="1" thickBot="1"/>
    <row r="104696" ht="18.75" customHeight="1" thickBot="1"/>
    <row r="104698" ht="18.75" customHeight="1" thickBot="1"/>
    <row r="104700" ht="18.75" customHeight="1" thickBot="1"/>
    <row r="104702" ht="18.75" customHeight="1" thickBot="1"/>
    <row r="104704" ht="18.75" customHeight="1" thickBot="1"/>
    <row r="104706" ht="18.75" customHeight="1" thickBot="1"/>
    <row r="104708" ht="18.75" customHeight="1" thickBot="1"/>
    <row r="104710" ht="18.75" customHeight="1" thickBot="1"/>
    <row r="104712" ht="18.75" customHeight="1" thickBot="1"/>
    <row r="104714" ht="18.75" customHeight="1" thickBot="1"/>
    <row r="104716" ht="18.75" customHeight="1" thickBot="1"/>
    <row r="104718" ht="18.75" customHeight="1" thickBot="1"/>
    <row r="104720" ht="18.75" customHeight="1" thickBot="1"/>
    <row r="104722" ht="18.75" customHeight="1" thickBot="1"/>
    <row r="104724" ht="18.75" customHeight="1" thickBot="1"/>
    <row r="104726" ht="18.75" customHeight="1" thickBot="1"/>
    <row r="104728" ht="18.75" customHeight="1" thickBot="1"/>
    <row r="104730" ht="18.75" customHeight="1" thickBot="1"/>
    <row r="104732" ht="18.75" customHeight="1" thickBot="1"/>
    <row r="104734" ht="18.75" customHeight="1" thickBot="1"/>
    <row r="104736" ht="18.75" customHeight="1" thickBot="1"/>
    <row r="104738" ht="18.75" customHeight="1" thickBot="1"/>
    <row r="104740" ht="18.75" customHeight="1" thickBot="1"/>
    <row r="104742" ht="18.75" customHeight="1" thickBot="1"/>
    <row r="104744" ht="18.75" customHeight="1" thickBot="1"/>
    <row r="104746" ht="18.75" customHeight="1" thickBot="1"/>
    <row r="104748" ht="18.75" customHeight="1" thickBot="1"/>
    <row r="104750" ht="18.75" customHeight="1" thickBot="1"/>
    <row r="104752" ht="18.75" customHeight="1" thickBot="1"/>
    <row r="104754" ht="18.75" customHeight="1" thickBot="1"/>
    <row r="104756" ht="18.75" customHeight="1" thickBot="1"/>
    <row r="104758" ht="18.75" customHeight="1" thickBot="1"/>
    <row r="104760" ht="18.75" customHeight="1" thickBot="1"/>
    <row r="104762" ht="18.75" customHeight="1" thickBot="1"/>
    <row r="104764" ht="18.75" customHeight="1" thickBot="1"/>
    <row r="104766" ht="18.75" customHeight="1" thickBot="1"/>
    <row r="104768" ht="18.75" customHeight="1" thickBot="1"/>
    <row r="104770" ht="18.75" customHeight="1" thickBot="1"/>
    <row r="104772" ht="18.75" customHeight="1" thickBot="1"/>
    <row r="104774" ht="18.75" customHeight="1" thickBot="1"/>
    <row r="104776" ht="18.75" customHeight="1" thickBot="1"/>
    <row r="104778" ht="18.75" customHeight="1" thickBot="1"/>
    <row r="104780" ht="18.75" customHeight="1" thickBot="1"/>
    <row r="104782" ht="18.75" customHeight="1" thickBot="1"/>
    <row r="104784" ht="18.75" customHeight="1" thickBot="1"/>
    <row r="104786" ht="18.75" customHeight="1" thickBot="1"/>
    <row r="104788" ht="18.75" customHeight="1" thickBot="1"/>
    <row r="104790" ht="18.75" customHeight="1" thickBot="1"/>
    <row r="104792" ht="18.75" customHeight="1" thickBot="1"/>
    <row r="104794" ht="18.75" customHeight="1" thickBot="1"/>
    <row r="104796" ht="18.75" customHeight="1" thickBot="1"/>
    <row r="104798" ht="18.75" customHeight="1" thickBot="1"/>
    <row r="104800" ht="18.75" customHeight="1" thickBot="1"/>
    <row r="104802" ht="18.75" customHeight="1" thickBot="1"/>
    <row r="104804" ht="18.75" customHeight="1" thickBot="1"/>
    <row r="104806" ht="18.75" customHeight="1" thickBot="1"/>
    <row r="104808" ht="18.75" customHeight="1" thickBot="1"/>
    <row r="104810" ht="18.75" customHeight="1" thickBot="1"/>
    <row r="104812" ht="18.75" customHeight="1" thickBot="1"/>
    <row r="104814" ht="18.75" customHeight="1" thickBot="1"/>
    <row r="104816" ht="18.75" customHeight="1" thickBot="1"/>
    <row r="104818" ht="18.75" customHeight="1" thickBot="1"/>
    <row r="104820" ht="18.75" customHeight="1" thickBot="1"/>
    <row r="104822" ht="18.75" customHeight="1" thickBot="1"/>
    <row r="104824" ht="18.75" customHeight="1" thickBot="1"/>
    <row r="104826" ht="18.75" customHeight="1" thickBot="1"/>
    <row r="104828" ht="18.75" customHeight="1" thickBot="1"/>
    <row r="104830" ht="18.75" customHeight="1" thickBot="1"/>
    <row r="104832" ht="18.75" customHeight="1" thickBot="1"/>
    <row r="104834" ht="18.75" customHeight="1" thickBot="1"/>
    <row r="104836" ht="18.75" customHeight="1" thickBot="1"/>
    <row r="104838" ht="18.75" customHeight="1" thickBot="1"/>
    <row r="104840" ht="18.75" customHeight="1" thickBot="1"/>
    <row r="104842" ht="18.75" customHeight="1" thickBot="1"/>
    <row r="104844" ht="18.75" customHeight="1" thickBot="1"/>
    <row r="104846" ht="18.75" customHeight="1" thickBot="1"/>
    <row r="104848" ht="18.75" customHeight="1" thickBot="1"/>
    <row r="104850" ht="18.75" customHeight="1" thickBot="1"/>
    <row r="104852" ht="18.75" customHeight="1" thickBot="1"/>
    <row r="104854" ht="18.75" customHeight="1" thickBot="1"/>
    <row r="104856" ht="18.75" customHeight="1" thickBot="1"/>
    <row r="104858" ht="18.75" customHeight="1" thickBot="1"/>
    <row r="104860" ht="18.75" customHeight="1" thickBot="1"/>
    <row r="104862" ht="18.75" customHeight="1" thickBot="1"/>
    <row r="104864" ht="18.75" customHeight="1" thickBot="1"/>
    <row r="104866" ht="18.75" customHeight="1" thickBot="1"/>
    <row r="104868" ht="18.75" customHeight="1" thickBot="1"/>
    <row r="104870" ht="18.75" customHeight="1" thickBot="1"/>
    <row r="104872" ht="18.75" customHeight="1" thickBot="1"/>
    <row r="104874" ht="18.75" customHeight="1" thickBot="1"/>
    <row r="104876" ht="18.75" customHeight="1" thickBot="1"/>
    <row r="104878" ht="18.75" customHeight="1" thickBot="1"/>
    <row r="104880" ht="18.75" customHeight="1" thickBot="1"/>
    <row r="104882" ht="18.75" customHeight="1" thickBot="1"/>
    <row r="104884" ht="18.75" customHeight="1" thickBot="1"/>
    <row r="104886" ht="18.75" customHeight="1" thickBot="1"/>
    <row r="104888" ht="18.75" customHeight="1" thickBot="1"/>
    <row r="104890" ht="18.75" customHeight="1" thickBot="1"/>
    <row r="104892" ht="18.75" customHeight="1" thickBot="1"/>
    <row r="104894" ht="18.75" customHeight="1" thickBot="1"/>
    <row r="104896" ht="18.75" customHeight="1" thickBot="1"/>
    <row r="104898" ht="18.75" customHeight="1" thickBot="1"/>
    <row r="104900" ht="18.75" customHeight="1" thickBot="1"/>
    <row r="104902" ht="18.75" customHeight="1" thickBot="1"/>
    <row r="104904" ht="18.75" customHeight="1" thickBot="1"/>
    <row r="104906" ht="18.75" customHeight="1" thickBot="1"/>
    <row r="104908" ht="18.75" customHeight="1" thickBot="1"/>
    <row r="104910" ht="18.75" customHeight="1" thickBot="1"/>
    <row r="104912" ht="18.75" customHeight="1" thickBot="1"/>
    <row r="104914" ht="18.75" customHeight="1" thickBot="1"/>
    <row r="104916" ht="18.75" customHeight="1" thickBot="1"/>
    <row r="104918" ht="18.75" customHeight="1" thickBot="1"/>
    <row r="104920" ht="18.75" customHeight="1" thickBot="1"/>
    <row r="104922" ht="18.75" customHeight="1" thickBot="1"/>
    <row r="104924" ht="18.75" customHeight="1" thickBot="1"/>
    <row r="104926" ht="18.75" customHeight="1" thickBot="1"/>
    <row r="104928" ht="18.75" customHeight="1" thickBot="1"/>
    <row r="104930" ht="18.75" customHeight="1" thickBot="1"/>
    <row r="104932" ht="18.75" customHeight="1" thickBot="1"/>
    <row r="104934" ht="18.75" customHeight="1" thickBot="1"/>
    <row r="104936" ht="18.75" customHeight="1" thickBot="1"/>
    <row r="104938" ht="18.75" customHeight="1" thickBot="1"/>
    <row r="104940" ht="18.75" customHeight="1" thickBot="1"/>
    <row r="104942" ht="18.75" customHeight="1" thickBot="1"/>
    <row r="104944" ht="18.75" customHeight="1" thickBot="1"/>
    <row r="104946" ht="18.75" customHeight="1" thickBot="1"/>
    <row r="104948" ht="18.75" customHeight="1" thickBot="1"/>
    <row r="104950" ht="18.75" customHeight="1" thickBot="1"/>
    <row r="104952" ht="18.75" customHeight="1" thickBot="1"/>
    <row r="104954" ht="18.75" customHeight="1" thickBot="1"/>
    <row r="104956" ht="18.75" customHeight="1" thickBot="1"/>
    <row r="104958" ht="18.75" customHeight="1" thickBot="1"/>
    <row r="104960" ht="18.75" customHeight="1" thickBot="1"/>
    <row r="104962" ht="18.75" customHeight="1" thickBot="1"/>
    <row r="104964" ht="18.75" customHeight="1" thickBot="1"/>
    <row r="104966" ht="18.75" customHeight="1" thickBot="1"/>
    <row r="104968" ht="18.75" customHeight="1" thickBot="1"/>
    <row r="104970" ht="18.75" customHeight="1" thickBot="1"/>
    <row r="104972" ht="18.75" customHeight="1" thickBot="1"/>
    <row r="104974" ht="18.75" customHeight="1" thickBot="1"/>
    <row r="104976" ht="18.75" customHeight="1" thickBot="1"/>
    <row r="104978" ht="18.75" customHeight="1" thickBot="1"/>
    <row r="104980" ht="18.75" customHeight="1" thickBot="1"/>
    <row r="104982" ht="18.75" customHeight="1" thickBot="1"/>
    <row r="104984" ht="18.75" customHeight="1" thickBot="1"/>
    <row r="104986" ht="18.75" customHeight="1" thickBot="1"/>
    <row r="104988" ht="18.75" customHeight="1" thickBot="1"/>
    <row r="104990" ht="18.75" customHeight="1" thickBot="1"/>
    <row r="104992" ht="18.75" customHeight="1" thickBot="1"/>
    <row r="104994" ht="18.75" customHeight="1" thickBot="1"/>
    <row r="104996" ht="18.75" customHeight="1" thickBot="1"/>
    <row r="104998" ht="18.75" customHeight="1" thickBot="1"/>
    <row r="105000" ht="18.75" customHeight="1" thickBot="1"/>
    <row r="105002" ht="18.75" customHeight="1" thickBot="1"/>
    <row r="105004" ht="18.75" customHeight="1" thickBot="1"/>
    <row r="105006" ht="18.75" customHeight="1" thickBot="1"/>
    <row r="105008" ht="18.75" customHeight="1" thickBot="1"/>
    <row r="105010" ht="18.75" customHeight="1" thickBot="1"/>
    <row r="105012" ht="18.75" customHeight="1" thickBot="1"/>
    <row r="105014" ht="18.75" customHeight="1" thickBot="1"/>
    <row r="105016" ht="18.75" customHeight="1" thickBot="1"/>
    <row r="105018" ht="18.75" customHeight="1" thickBot="1"/>
    <row r="105020" ht="18.75" customHeight="1" thickBot="1"/>
    <row r="105022" ht="18.75" customHeight="1" thickBot="1"/>
    <row r="105024" ht="18.75" customHeight="1" thickBot="1"/>
    <row r="105026" ht="18.75" customHeight="1" thickBot="1"/>
    <row r="105028" ht="18.75" customHeight="1" thickBot="1"/>
    <row r="105030" ht="18.75" customHeight="1" thickBot="1"/>
    <row r="105032" ht="18.75" customHeight="1" thickBot="1"/>
    <row r="105034" ht="18.75" customHeight="1" thickBot="1"/>
    <row r="105036" ht="18.75" customHeight="1" thickBot="1"/>
    <row r="105038" ht="18.75" customHeight="1" thickBot="1"/>
    <row r="105040" ht="18.75" customHeight="1" thickBot="1"/>
    <row r="105042" ht="18.75" customHeight="1" thickBot="1"/>
    <row r="105044" ht="18.75" customHeight="1" thickBot="1"/>
    <row r="105046" ht="18.75" customHeight="1" thickBot="1"/>
    <row r="105048" ht="18.75" customHeight="1" thickBot="1"/>
    <row r="105050" ht="18.75" customHeight="1" thickBot="1"/>
    <row r="105052" ht="18.75" customHeight="1" thickBot="1"/>
    <row r="105054" ht="18.75" customHeight="1" thickBot="1"/>
    <row r="105056" ht="18.75" customHeight="1" thickBot="1"/>
    <row r="105058" ht="18.75" customHeight="1" thickBot="1"/>
    <row r="105060" ht="18.75" customHeight="1" thickBot="1"/>
    <row r="105062" ht="18.75" customHeight="1" thickBot="1"/>
    <row r="105064" ht="18.75" customHeight="1" thickBot="1"/>
    <row r="105066" ht="18.75" customHeight="1" thickBot="1"/>
    <row r="105068" ht="18.75" customHeight="1" thickBot="1"/>
    <row r="105070" ht="18.75" customHeight="1" thickBot="1"/>
    <row r="105072" ht="18.75" customHeight="1" thickBot="1"/>
    <row r="105074" ht="18.75" customHeight="1" thickBot="1"/>
    <row r="105076" ht="18.75" customHeight="1" thickBot="1"/>
    <row r="105078" ht="18.75" customHeight="1" thickBot="1"/>
    <row r="105080" ht="18.75" customHeight="1" thickBot="1"/>
    <row r="105082" ht="18.75" customHeight="1" thickBot="1"/>
    <row r="105084" ht="18.75" customHeight="1" thickBot="1"/>
    <row r="105086" ht="18.75" customHeight="1" thickBot="1"/>
    <row r="105088" ht="18.75" customHeight="1" thickBot="1"/>
    <row r="105090" ht="18.75" customHeight="1" thickBot="1"/>
    <row r="105092" ht="18.75" customHeight="1" thickBot="1"/>
    <row r="105094" ht="18.75" customHeight="1" thickBot="1"/>
    <row r="105096" ht="18.75" customHeight="1" thickBot="1"/>
    <row r="105098" ht="18.75" customHeight="1" thickBot="1"/>
    <row r="105100" ht="18.75" customHeight="1" thickBot="1"/>
    <row r="105102" ht="18.75" customHeight="1" thickBot="1"/>
    <row r="105104" ht="18.75" customHeight="1" thickBot="1"/>
    <row r="105106" ht="18.75" customHeight="1" thickBot="1"/>
    <row r="105108" ht="18.75" customHeight="1" thickBot="1"/>
    <row r="105110" ht="18.75" customHeight="1" thickBot="1"/>
    <row r="105112" ht="18.75" customHeight="1" thickBot="1"/>
    <row r="105114" ht="18.75" customHeight="1" thickBot="1"/>
    <row r="105116" ht="18.75" customHeight="1" thickBot="1"/>
    <row r="105118" ht="18.75" customHeight="1" thickBot="1"/>
    <row r="105120" ht="18.75" customHeight="1" thickBot="1"/>
    <row r="105122" ht="18.75" customHeight="1" thickBot="1"/>
    <row r="105124" ht="18.75" customHeight="1" thickBot="1"/>
    <row r="105126" ht="18.75" customHeight="1" thickBot="1"/>
    <row r="105128" ht="18.75" customHeight="1" thickBot="1"/>
    <row r="105130" ht="18.75" customHeight="1" thickBot="1"/>
    <row r="105132" ht="18.75" customHeight="1" thickBot="1"/>
    <row r="105134" ht="18.75" customHeight="1" thickBot="1"/>
    <row r="105136" ht="18.75" customHeight="1" thickBot="1"/>
    <row r="105138" ht="18.75" customHeight="1" thickBot="1"/>
    <row r="105140" ht="18.75" customHeight="1" thickBot="1"/>
    <row r="105142" ht="18.75" customHeight="1" thickBot="1"/>
    <row r="105144" ht="18.75" customHeight="1" thickBot="1"/>
    <row r="105146" ht="18.75" customHeight="1" thickBot="1"/>
    <row r="105148" ht="18.75" customHeight="1" thickBot="1"/>
    <row r="105150" ht="18.75" customHeight="1" thickBot="1"/>
    <row r="105152" ht="18.75" customHeight="1" thickBot="1"/>
    <row r="105154" ht="18.75" customHeight="1" thickBot="1"/>
    <row r="105156" ht="18.75" customHeight="1" thickBot="1"/>
    <row r="105158" ht="18.75" customHeight="1" thickBot="1"/>
    <row r="105160" ht="18.75" customHeight="1" thickBot="1"/>
    <row r="105162" ht="18.75" customHeight="1" thickBot="1"/>
    <row r="105164" ht="18.75" customHeight="1" thickBot="1"/>
    <row r="105166" ht="18.75" customHeight="1" thickBot="1"/>
    <row r="105168" ht="18.75" customHeight="1" thickBot="1"/>
    <row r="105170" ht="18.75" customHeight="1" thickBot="1"/>
    <row r="105172" ht="18.75" customHeight="1" thickBot="1"/>
    <row r="105174" ht="18.75" customHeight="1" thickBot="1"/>
    <row r="105176" ht="18.75" customHeight="1" thickBot="1"/>
    <row r="105178" ht="18.75" customHeight="1" thickBot="1"/>
    <row r="105180" ht="18.75" customHeight="1" thickBot="1"/>
    <row r="105182" ht="18.75" customHeight="1" thickBot="1"/>
    <row r="105184" ht="18.75" customHeight="1" thickBot="1"/>
    <row r="105186" ht="18.75" customHeight="1" thickBot="1"/>
    <row r="105188" ht="18.75" customHeight="1" thickBot="1"/>
    <row r="105190" ht="18.75" customHeight="1" thickBot="1"/>
    <row r="105192" ht="18.75" customHeight="1" thickBot="1"/>
    <row r="105194" ht="18.75" customHeight="1" thickBot="1"/>
    <row r="105196" ht="18.75" customHeight="1" thickBot="1"/>
    <row r="105198" ht="18.75" customHeight="1" thickBot="1"/>
    <row r="105200" ht="18.75" customHeight="1" thickBot="1"/>
    <row r="105202" ht="18.75" customHeight="1" thickBot="1"/>
    <row r="105204" ht="18.75" customHeight="1" thickBot="1"/>
    <row r="105206" ht="18.75" customHeight="1" thickBot="1"/>
    <row r="105208" ht="18.75" customHeight="1" thickBot="1"/>
    <row r="105210" ht="18.75" customHeight="1" thickBot="1"/>
    <row r="105212" ht="18.75" customHeight="1" thickBot="1"/>
    <row r="105214" ht="18.75" customHeight="1" thickBot="1"/>
    <row r="105216" ht="18.75" customHeight="1" thickBot="1"/>
    <row r="105218" ht="18.75" customHeight="1" thickBot="1"/>
    <row r="105220" ht="18.75" customHeight="1" thickBot="1"/>
    <row r="105222" ht="18.75" customHeight="1" thickBot="1"/>
    <row r="105224" ht="18.75" customHeight="1" thickBot="1"/>
    <row r="105226" ht="18.75" customHeight="1" thickBot="1"/>
    <row r="105228" ht="18.75" customHeight="1" thickBot="1"/>
    <row r="105230" ht="18.75" customHeight="1" thickBot="1"/>
    <row r="105232" ht="18.75" customHeight="1" thickBot="1"/>
    <row r="105234" ht="18.75" customHeight="1" thickBot="1"/>
    <row r="105236" ht="18.75" customHeight="1" thickBot="1"/>
    <row r="105238" ht="18.75" customHeight="1" thickBot="1"/>
    <row r="105240" ht="18.75" customHeight="1" thickBot="1"/>
    <row r="105242" ht="18.75" customHeight="1" thickBot="1"/>
    <row r="105244" ht="18.75" customHeight="1" thickBot="1"/>
    <row r="105246" ht="18.75" customHeight="1" thickBot="1"/>
    <row r="105248" ht="18.75" customHeight="1" thickBot="1"/>
    <row r="105250" ht="18.75" customHeight="1" thickBot="1"/>
    <row r="105252" ht="18.75" customHeight="1" thickBot="1"/>
    <row r="105254" ht="18.75" customHeight="1" thickBot="1"/>
    <row r="105256" ht="18.75" customHeight="1" thickBot="1"/>
    <row r="105258" ht="18.75" customHeight="1" thickBot="1"/>
    <row r="105260" ht="18.75" customHeight="1" thickBot="1"/>
    <row r="105262" ht="18.75" customHeight="1" thickBot="1"/>
    <row r="105264" ht="18.75" customHeight="1" thickBot="1"/>
    <row r="105266" ht="18.75" customHeight="1" thickBot="1"/>
    <row r="105268" ht="18.75" customHeight="1" thickBot="1"/>
    <row r="105270" ht="18.75" customHeight="1" thickBot="1"/>
    <row r="105272" ht="18.75" customHeight="1" thickBot="1"/>
    <row r="105274" ht="18.75" customHeight="1" thickBot="1"/>
    <row r="105276" ht="18.75" customHeight="1" thickBot="1"/>
    <row r="105278" ht="18.75" customHeight="1" thickBot="1"/>
    <row r="105280" ht="18.75" customHeight="1" thickBot="1"/>
    <row r="105282" ht="18.75" customHeight="1" thickBot="1"/>
    <row r="105284" ht="18.75" customHeight="1" thickBot="1"/>
    <row r="105286" ht="18.75" customHeight="1" thickBot="1"/>
    <row r="105288" ht="18.75" customHeight="1" thickBot="1"/>
    <row r="105290" ht="18.75" customHeight="1" thickBot="1"/>
    <row r="105292" ht="18.75" customHeight="1" thickBot="1"/>
    <row r="105294" ht="18.75" customHeight="1" thickBot="1"/>
    <row r="105296" ht="18.75" customHeight="1" thickBot="1"/>
    <row r="105298" ht="18.75" customHeight="1" thickBot="1"/>
    <row r="105300" ht="18.75" customHeight="1" thickBot="1"/>
    <row r="105302" ht="18.75" customHeight="1" thickBot="1"/>
    <row r="105304" ht="18.75" customHeight="1" thickBot="1"/>
    <row r="105306" ht="18.75" customHeight="1" thickBot="1"/>
    <row r="105308" ht="18.75" customHeight="1" thickBot="1"/>
    <row r="105310" ht="18.75" customHeight="1" thickBot="1"/>
    <row r="105312" ht="18.75" customHeight="1" thickBot="1"/>
    <row r="105314" ht="18.75" customHeight="1" thickBot="1"/>
    <row r="105316" ht="18.75" customHeight="1" thickBot="1"/>
    <row r="105318" ht="18.75" customHeight="1" thickBot="1"/>
    <row r="105320" ht="18.75" customHeight="1" thickBot="1"/>
    <row r="105322" ht="18.75" customHeight="1" thickBot="1"/>
    <row r="105324" ht="18.75" customHeight="1" thickBot="1"/>
    <row r="105326" ht="18.75" customHeight="1" thickBot="1"/>
    <row r="105328" ht="18.75" customHeight="1" thickBot="1"/>
    <row r="105330" ht="18.75" customHeight="1" thickBot="1"/>
    <row r="105332" ht="18.75" customHeight="1" thickBot="1"/>
    <row r="105334" ht="18.75" customHeight="1" thickBot="1"/>
    <row r="105336" ht="18.75" customHeight="1" thickBot="1"/>
    <row r="105338" ht="18.75" customHeight="1" thickBot="1"/>
    <row r="105340" ht="18.75" customHeight="1" thickBot="1"/>
    <row r="105342" ht="18.75" customHeight="1" thickBot="1"/>
    <row r="105344" ht="18.75" customHeight="1" thickBot="1"/>
    <row r="105346" ht="18.75" customHeight="1" thickBot="1"/>
    <row r="105348" ht="18.75" customHeight="1" thickBot="1"/>
    <row r="105350" ht="18.75" customHeight="1" thickBot="1"/>
    <row r="105352" ht="18.75" customHeight="1" thickBot="1"/>
    <row r="105354" ht="18.75" customHeight="1" thickBot="1"/>
    <row r="105356" ht="18.75" customHeight="1" thickBot="1"/>
    <row r="105358" ht="18.75" customHeight="1" thickBot="1"/>
    <row r="105360" ht="18.75" customHeight="1" thickBot="1"/>
    <row r="105362" ht="18.75" customHeight="1" thickBot="1"/>
    <row r="105364" ht="18.75" customHeight="1" thickBot="1"/>
    <row r="105366" ht="18.75" customHeight="1" thickBot="1"/>
    <row r="105368" ht="18.75" customHeight="1" thickBot="1"/>
    <row r="105370" ht="18.75" customHeight="1" thickBot="1"/>
    <row r="105372" ht="18.75" customHeight="1" thickBot="1"/>
    <row r="105374" ht="18.75" customHeight="1" thickBot="1"/>
    <row r="105376" ht="18.75" customHeight="1" thickBot="1"/>
    <row r="105378" ht="18.75" customHeight="1" thickBot="1"/>
    <row r="105380" ht="18.75" customHeight="1" thickBot="1"/>
    <row r="105382" ht="18.75" customHeight="1" thickBot="1"/>
    <row r="105384" ht="18.75" customHeight="1" thickBot="1"/>
    <row r="105386" ht="18.75" customHeight="1" thickBot="1"/>
    <row r="105388" ht="18.75" customHeight="1" thickBot="1"/>
    <row r="105390" ht="18.75" customHeight="1" thickBot="1"/>
    <row r="105392" ht="18.75" customHeight="1" thickBot="1"/>
    <row r="105394" ht="18.75" customHeight="1" thickBot="1"/>
    <row r="105396" ht="18.75" customHeight="1" thickBot="1"/>
    <row r="105398" ht="18.75" customHeight="1" thickBot="1"/>
    <row r="105400" ht="18.75" customHeight="1" thickBot="1"/>
    <row r="105402" ht="18.75" customHeight="1" thickBot="1"/>
    <row r="105404" ht="18.75" customHeight="1" thickBot="1"/>
    <row r="105406" ht="18.75" customHeight="1" thickBot="1"/>
    <row r="105408" ht="18.75" customHeight="1" thickBot="1"/>
    <row r="105410" ht="18.75" customHeight="1" thickBot="1"/>
    <row r="105412" ht="18.75" customHeight="1" thickBot="1"/>
    <row r="105414" ht="18.75" customHeight="1" thickBot="1"/>
    <row r="105416" ht="18.75" customHeight="1" thickBot="1"/>
    <row r="105418" ht="18.75" customHeight="1" thickBot="1"/>
    <row r="105420" ht="18.75" customHeight="1" thickBot="1"/>
    <row r="105422" ht="18.75" customHeight="1" thickBot="1"/>
    <row r="105424" ht="18.75" customHeight="1" thickBot="1"/>
    <row r="105426" ht="18.75" customHeight="1" thickBot="1"/>
    <row r="105428" ht="18.75" customHeight="1" thickBot="1"/>
    <row r="105430" ht="18.75" customHeight="1" thickBot="1"/>
    <row r="105432" ht="18.75" customHeight="1" thickBot="1"/>
    <row r="105434" ht="18.75" customHeight="1" thickBot="1"/>
    <row r="105436" ht="18.75" customHeight="1" thickBot="1"/>
    <row r="105438" ht="18.75" customHeight="1" thickBot="1"/>
    <row r="105440" ht="18.75" customHeight="1" thickBot="1"/>
    <row r="105442" ht="18.75" customHeight="1" thickBot="1"/>
    <row r="105444" ht="18.75" customHeight="1" thickBot="1"/>
    <row r="105446" ht="18.75" customHeight="1" thickBot="1"/>
    <row r="105448" ht="18.75" customHeight="1" thickBot="1"/>
    <row r="105450" ht="18.75" customHeight="1" thickBot="1"/>
    <row r="105452" ht="18.75" customHeight="1" thickBot="1"/>
    <row r="105454" ht="18.75" customHeight="1" thickBot="1"/>
    <row r="105456" ht="18.75" customHeight="1" thickBot="1"/>
    <row r="105458" ht="18.75" customHeight="1" thickBot="1"/>
    <row r="105460" ht="18.75" customHeight="1" thickBot="1"/>
    <row r="105462" ht="18.75" customHeight="1" thickBot="1"/>
    <row r="105464" ht="18.75" customHeight="1" thickBot="1"/>
    <row r="105466" ht="18.75" customHeight="1" thickBot="1"/>
    <row r="105468" ht="18.75" customHeight="1" thickBot="1"/>
    <row r="105470" ht="18.75" customHeight="1" thickBot="1"/>
    <row r="105472" ht="18.75" customHeight="1" thickBot="1"/>
    <row r="105474" ht="18.75" customHeight="1" thickBot="1"/>
    <row r="105476" ht="18.75" customHeight="1" thickBot="1"/>
    <row r="105478" ht="18.75" customHeight="1" thickBot="1"/>
    <row r="105480" ht="18.75" customHeight="1" thickBot="1"/>
    <row r="105482" ht="18.75" customHeight="1" thickBot="1"/>
    <row r="105484" ht="18.75" customHeight="1" thickBot="1"/>
    <row r="105486" ht="18.75" customHeight="1" thickBot="1"/>
    <row r="105488" ht="18.75" customHeight="1" thickBot="1"/>
    <row r="105490" ht="18.75" customHeight="1" thickBot="1"/>
    <row r="105492" ht="18.75" customHeight="1" thickBot="1"/>
    <row r="105494" ht="18.75" customHeight="1" thickBot="1"/>
    <row r="105496" ht="18.75" customHeight="1" thickBot="1"/>
    <row r="105498" ht="18.75" customHeight="1" thickBot="1"/>
    <row r="105500" ht="18.75" customHeight="1" thickBot="1"/>
    <row r="105502" ht="18.75" customHeight="1" thickBot="1"/>
    <row r="105504" ht="18.75" customHeight="1" thickBot="1"/>
    <row r="105506" ht="18.75" customHeight="1" thickBot="1"/>
    <row r="105508" ht="18.75" customHeight="1" thickBot="1"/>
    <row r="105510" ht="18.75" customHeight="1" thickBot="1"/>
    <row r="105512" ht="18.75" customHeight="1" thickBot="1"/>
    <row r="105514" ht="18.75" customHeight="1" thickBot="1"/>
    <row r="105516" ht="18.75" customHeight="1" thickBot="1"/>
    <row r="105518" ht="18.75" customHeight="1" thickBot="1"/>
    <row r="105520" ht="18.75" customHeight="1" thickBot="1"/>
    <row r="105522" ht="18.75" customHeight="1" thickBot="1"/>
    <row r="105524" ht="18.75" customHeight="1" thickBot="1"/>
    <row r="105526" ht="18.75" customHeight="1" thickBot="1"/>
    <row r="105528" ht="18.75" customHeight="1" thickBot="1"/>
    <row r="105530" ht="18.75" customHeight="1" thickBot="1"/>
    <row r="105532" ht="18.75" customHeight="1" thickBot="1"/>
    <row r="105534" ht="18.75" customHeight="1" thickBot="1"/>
    <row r="105536" ht="18.75" customHeight="1" thickBot="1"/>
    <row r="105538" ht="18.75" customHeight="1" thickBot="1"/>
    <row r="105540" ht="18.75" customHeight="1" thickBot="1"/>
    <row r="105542" ht="18.75" customHeight="1" thickBot="1"/>
    <row r="105544" ht="18.75" customHeight="1" thickBot="1"/>
    <row r="105546" ht="18.75" customHeight="1" thickBot="1"/>
    <row r="105548" ht="18.75" customHeight="1" thickBot="1"/>
    <row r="105550" ht="18.75" customHeight="1" thickBot="1"/>
    <row r="105552" ht="18.75" customHeight="1" thickBot="1"/>
    <row r="105554" ht="18.75" customHeight="1" thickBot="1"/>
    <row r="105556" ht="18.75" customHeight="1" thickBot="1"/>
    <row r="105558" ht="18.75" customHeight="1" thickBot="1"/>
    <row r="105560" ht="18.75" customHeight="1" thickBot="1"/>
    <row r="105562" ht="18.75" customHeight="1" thickBot="1"/>
    <row r="105564" ht="18.75" customHeight="1" thickBot="1"/>
    <row r="105566" ht="18.75" customHeight="1" thickBot="1"/>
    <row r="105568" ht="18.75" customHeight="1" thickBot="1"/>
    <row r="105570" ht="18.75" customHeight="1" thickBot="1"/>
    <row r="105572" ht="18.75" customHeight="1" thickBot="1"/>
    <row r="105574" ht="18.75" customHeight="1" thickBot="1"/>
    <row r="105576" ht="18.75" customHeight="1" thickBot="1"/>
    <row r="105578" ht="18.75" customHeight="1" thickBot="1"/>
    <row r="105580" ht="18.75" customHeight="1" thickBot="1"/>
    <row r="105582" ht="18.75" customHeight="1" thickBot="1"/>
    <row r="105584" ht="18.75" customHeight="1" thickBot="1"/>
    <row r="105586" ht="18.75" customHeight="1" thickBot="1"/>
    <row r="105588" ht="18.75" customHeight="1" thickBot="1"/>
    <row r="105590" ht="18.75" customHeight="1" thickBot="1"/>
    <row r="105592" ht="18.75" customHeight="1" thickBot="1"/>
    <row r="105594" ht="18.75" customHeight="1" thickBot="1"/>
    <row r="105596" ht="18.75" customHeight="1" thickBot="1"/>
    <row r="105598" ht="18.75" customHeight="1" thickBot="1"/>
    <row r="105600" ht="18.75" customHeight="1" thickBot="1"/>
    <row r="105602" ht="18.75" customHeight="1" thickBot="1"/>
    <row r="105604" ht="18.75" customHeight="1" thickBot="1"/>
    <row r="105606" ht="18.75" customHeight="1" thickBot="1"/>
    <row r="105608" ht="18.75" customHeight="1" thickBot="1"/>
    <row r="105610" ht="18.75" customHeight="1" thickBot="1"/>
    <row r="105612" ht="18.75" customHeight="1" thickBot="1"/>
    <row r="105614" ht="18.75" customHeight="1" thickBot="1"/>
    <row r="105616" ht="18.75" customHeight="1" thickBot="1"/>
    <row r="105618" ht="18.75" customHeight="1" thickBot="1"/>
    <row r="105620" ht="18.75" customHeight="1" thickBot="1"/>
    <row r="105622" ht="18.75" customHeight="1" thickBot="1"/>
    <row r="105624" ht="18.75" customHeight="1" thickBot="1"/>
    <row r="105626" ht="18.75" customHeight="1" thickBot="1"/>
    <row r="105628" ht="18.75" customHeight="1" thickBot="1"/>
    <row r="105630" ht="18.75" customHeight="1" thickBot="1"/>
    <row r="105632" ht="18.75" customHeight="1" thickBot="1"/>
    <row r="105634" ht="18.75" customHeight="1" thickBot="1"/>
    <row r="105636" ht="18.75" customHeight="1" thickBot="1"/>
    <row r="105638" ht="18.75" customHeight="1" thickBot="1"/>
    <row r="105640" ht="18.75" customHeight="1" thickBot="1"/>
    <row r="105642" ht="18.75" customHeight="1" thickBot="1"/>
    <row r="105644" ht="18.75" customHeight="1" thickBot="1"/>
    <row r="105646" ht="18.75" customHeight="1" thickBot="1"/>
    <row r="105648" ht="18.75" customHeight="1" thickBot="1"/>
    <row r="105650" ht="18.75" customHeight="1" thickBot="1"/>
    <row r="105652" ht="18.75" customHeight="1" thickBot="1"/>
    <row r="105654" ht="18.75" customHeight="1" thickBot="1"/>
    <row r="105656" ht="18.75" customHeight="1" thickBot="1"/>
    <row r="105658" ht="18.75" customHeight="1" thickBot="1"/>
    <row r="105660" ht="18.75" customHeight="1" thickBot="1"/>
    <row r="105662" ht="18.75" customHeight="1" thickBot="1"/>
    <row r="105664" ht="18.75" customHeight="1" thickBot="1"/>
    <row r="105666" ht="18.75" customHeight="1" thickBot="1"/>
    <row r="105668" ht="18.75" customHeight="1" thickBot="1"/>
    <row r="105670" ht="18.75" customHeight="1" thickBot="1"/>
    <row r="105672" ht="18.75" customHeight="1" thickBot="1"/>
    <row r="105674" ht="18.75" customHeight="1" thickBot="1"/>
    <row r="105676" ht="18.75" customHeight="1" thickBot="1"/>
    <row r="105678" ht="18.75" customHeight="1" thickBot="1"/>
    <row r="105680" ht="18.75" customHeight="1" thickBot="1"/>
    <row r="105682" ht="18.75" customHeight="1" thickBot="1"/>
    <row r="105684" ht="18.75" customHeight="1" thickBot="1"/>
    <row r="105686" ht="18.75" customHeight="1" thickBot="1"/>
    <row r="105688" ht="18.75" customHeight="1" thickBot="1"/>
    <row r="105690" ht="18.75" customHeight="1" thickBot="1"/>
    <row r="105692" ht="18.75" customHeight="1" thickBot="1"/>
    <row r="105694" ht="18.75" customHeight="1" thickBot="1"/>
    <row r="105696" ht="18.75" customHeight="1" thickBot="1"/>
    <row r="105698" ht="18.75" customHeight="1" thickBot="1"/>
    <row r="105700" ht="18.75" customHeight="1" thickBot="1"/>
    <row r="105702" ht="18.75" customHeight="1" thickBot="1"/>
    <row r="105704" ht="18.75" customHeight="1" thickBot="1"/>
    <row r="105706" ht="18.75" customHeight="1" thickBot="1"/>
    <row r="105708" ht="18.75" customHeight="1" thickBot="1"/>
    <row r="105710" ht="18.75" customHeight="1" thickBot="1"/>
    <row r="105712" ht="18.75" customHeight="1" thickBot="1"/>
    <row r="105714" ht="18.75" customHeight="1" thickBot="1"/>
    <row r="105716" ht="18.75" customHeight="1" thickBot="1"/>
    <row r="105718" ht="18.75" customHeight="1" thickBot="1"/>
    <row r="105720" ht="18.75" customHeight="1" thickBot="1"/>
    <row r="105722" ht="18.75" customHeight="1" thickBot="1"/>
    <row r="105724" ht="18.75" customHeight="1" thickBot="1"/>
    <row r="105726" ht="18.75" customHeight="1" thickBot="1"/>
    <row r="105728" ht="18.75" customHeight="1" thickBot="1"/>
    <row r="105730" ht="18.75" customHeight="1" thickBot="1"/>
    <row r="105732" ht="18.75" customHeight="1" thickBot="1"/>
    <row r="105734" ht="18.75" customHeight="1" thickBot="1"/>
    <row r="105736" ht="18.75" customHeight="1" thickBot="1"/>
    <row r="105738" ht="18.75" customHeight="1" thickBot="1"/>
    <row r="105740" ht="18.75" customHeight="1" thickBot="1"/>
    <row r="105742" ht="18.75" customHeight="1" thickBot="1"/>
    <row r="105744" ht="18.75" customHeight="1" thickBot="1"/>
    <row r="105746" ht="18.75" customHeight="1" thickBot="1"/>
    <row r="105748" ht="18.75" customHeight="1" thickBot="1"/>
    <row r="105750" ht="18.75" customHeight="1" thickBot="1"/>
    <row r="105752" ht="18.75" customHeight="1" thickBot="1"/>
    <row r="105754" ht="18.75" customHeight="1" thickBot="1"/>
    <row r="105756" ht="18.75" customHeight="1" thickBot="1"/>
    <row r="105758" ht="18.75" customHeight="1" thickBot="1"/>
    <row r="105760" ht="18.75" customHeight="1" thickBot="1"/>
    <row r="105762" ht="18.75" customHeight="1" thickBot="1"/>
    <row r="105764" ht="18.75" customHeight="1" thickBot="1"/>
    <row r="105766" ht="18.75" customHeight="1" thickBot="1"/>
    <row r="105768" ht="18.75" customHeight="1" thickBot="1"/>
    <row r="105770" ht="18.75" customHeight="1" thickBot="1"/>
    <row r="105772" ht="18.75" customHeight="1" thickBot="1"/>
    <row r="105774" ht="18.75" customHeight="1" thickBot="1"/>
    <row r="105776" ht="18.75" customHeight="1" thickBot="1"/>
    <row r="105778" ht="18.75" customHeight="1" thickBot="1"/>
    <row r="105780" ht="18.75" customHeight="1" thickBot="1"/>
    <row r="105782" ht="18.75" customHeight="1" thickBot="1"/>
    <row r="105784" ht="18.75" customHeight="1" thickBot="1"/>
    <row r="105786" ht="18.75" customHeight="1" thickBot="1"/>
    <row r="105788" ht="18.75" customHeight="1" thickBot="1"/>
    <row r="105790" ht="18.75" customHeight="1" thickBot="1"/>
    <row r="105792" ht="18.75" customHeight="1" thickBot="1"/>
    <row r="105794" ht="18.75" customHeight="1" thickBot="1"/>
    <row r="105796" ht="18.75" customHeight="1" thickBot="1"/>
    <row r="105798" ht="18.75" customHeight="1" thickBot="1"/>
    <row r="105800" ht="18.75" customHeight="1" thickBot="1"/>
    <row r="105802" ht="18.75" customHeight="1" thickBot="1"/>
    <row r="105804" ht="18.75" customHeight="1" thickBot="1"/>
    <row r="105806" ht="18.75" customHeight="1" thickBot="1"/>
    <row r="105808" ht="18.75" customHeight="1" thickBot="1"/>
    <row r="105810" ht="18.75" customHeight="1" thickBot="1"/>
    <row r="105812" ht="18.75" customHeight="1" thickBot="1"/>
    <row r="105814" ht="18.75" customHeight="1" thickBot="1"/>
    <row r="105816" ht="18.75" customHeight="1" thickBot="1"/>
    <row r="105818" ht="18.75" customHeight="1" thickBot="1"/>
    <row r="105820" ht="18.75" customHeight="1" thickBot="1"/>
    <row r="105822" ht="18.75" customHeight="1" thickBot="1"/>
    <row r="105824" ht="18.75" customHeight="1" thickBot="1"/>
    <row r="105826" ht="18.75" customHeight="1" thickBot="1"/>
    <row r="105828" ht="18.75" customHeight="1" thickBot="1"/>
    <row r="105830" ht="18.75" customHeight="1" thickBot="1"/>
    <row r="105832" ht="18.75" customHeight="1" thickBot="1"/>
    <row r="105834" ht="18.75" customHeight="1" thickBot="1"/>
    <row r="105836" ht="18.75" customHeight="1" thickBot="1"/>
    <row r="105838" ht="18.75" customHeight="1" thickBot="1"/>
    <row r="105840" ht="18.75" customHeight="1" thickBot="1"/>
    <row r="105842" ht="18.75" customHeight="1" thickBot="1"/>
    <row r="105844" ht="18.75" customHeight="1" thickBot="1"/>
    <row r="105846" ht="18.75" customHeight="1" thickBot="1"/>
    <row r="105848" ht="18.75" customHeight="1" thickBot="1"/>
    <row r="105850" ht="18.75" customHeight="1" thickBot="1"/>
    <row r="105852" ht="18.75" customHeight="1" thickBot="1"/>
    <row r="105854" ht="18.75" customHeight="1" thickBot="1"/>
    <row r="105856" ht="18.75" customHeight="1" thickBot="1"/>
    <row r="105858" ht="18.75" customHeight="1" thickBot="1"/>
    <row r="105860" ht="18.75" customHeight="1" thickBot="1"/>
    <row r="105862" ht="18.75" customHeight="1" thickBot="1"/>
    <row r="105864" ht="18.75" customHeight="1" thickBot="1"/>
    <row r="105866" ht="18.75" customHeight="1" thickBot="1"/>
    <row r="105868" ht="18.75" customHeight="1" thickBot="1"/>
    <row r="105870" ht="18.75" customHeight="1" thickBot="1"/>
    <row r="105872" ht="18.75" customHeight="1" thickBot="1"/>
    <row r="105874" ht="18.75" customHeight="1" thickBot="1"/>
    <row r="105876" ht="18.75" customHeight="1" thickBot="1"/>
    <row r="105878" ht="18.75" customHeight="1" thickBot="1"/>
    <row r="105880" ht="18.75" customHeight="1" thickBot="1"/>
    <row r="105882" ht="18.75" customHeight="1" thickBot="1"/>
    <row r="105884" ht="18.75" customHeight="1" thickBot="1"/>
    <row r="105886" ht="18.75" customHeight="1" thickBot="1"/>
    <row r="105888" ht="18.75" customHeight="1" thickBot="1"/>
    <row r="105890" ht="18.75" customHeight="1" thickBot="1"/>
    <row r="105892" ht="18.75" customHeight="1" thickBot="1"/>
    <row r="105894" ht="18.75" customHeight="1" thickBot="1"/>
    <row r="105896" ht="18.75" customHeight="1" thickBot="1"/>
    <row r="105898" ht="18.75" customHeight="1" thickBot="1"/>
    <row r="105900" ht="18.75" customHeight="1" thickBot="1"/>
    <row r="105902" ht="18.75" customHeight="1" thickBot="1"/>
    <row r="105904" ht="18.75" customHeight="1" thickBot="1"/>
    <row r="105906" ht="18.75" customHeight="1" thickBot="1"/>
    <row r="105908" ht="18.75" customHeight="1" thickBot="1"/>
    <row r="105910" ht="18.75" customHeight="1" thickBot="1"/>
    <row r="105912" ht="18.75" customHeight="1" thickBot="1"/>
    <row r="105914" ht="18.75" customHeight="1" thickBot="1"/>
    <row r="105916" ht="18.75" customHeight="1" thickBot="1"/>
    <row r="105918" ht="18.75" customHeight="1" thickBot="1"/>
    <row r="105920" ht="18.75" customHeight="1" thickBot="1"/>
    <row r="105922" ht="18.75" customHeight="1" thickBot="1"/>
    <row r="105924" ht="18.75" customHeight="1" thickBot="1"/>
    <row r="105926" ht="18.75" customHeight="1" thickBot="1"/>
    <row r="105928" ht="18.75" customHeight="1" thickBot="1"/>
    <row r="105930" ht="18.75" customHeight="1" thickBot="1"/>
    <row r="105932" ht="18.75" customHeight="1" thickBot="1"/>
    <row r="105934" ht="18.75" customHeight="1" thickBot="1"/>
    <row r="105936" ht="18.75" customHeight="1" thickBot="1"/>
    <row r="105938" ht="18.75" customHeight="1" thickBot="1"/>
    <row r="105940" ht="18.75" customHeight="1" thickBot="1"/>
    <row r="105942" ht="18.75" customHeight="1" thickBot="1"/>
    <row r="105944" ht="18.75" customHeight="1" thickBot="1"/>
    <row r="105946" ht="18.75" customHeight="1" thickBot="1"/>
    <row r="105948" ht="18.75" customHeight="1" thickBot="1"/>
    <row r="105950" ht="18.75" customHeight="1" thickBot="1"/>
    <row r="105952" ht="18.75" customHeight="1" thickBot="1"/>
    <row r="105954" ht="18.75" customHeight="1" thickBot="1"/>
    <row r="105956" ht="18.75" customHeight="1" thickBot="1"/>
    <row r="105958" ht="18.75" customHeight="1" thickBot="1"/>
    <row r="105960" ht="18.75" customHeight="1" thickBot="1"/>
    <row r="105962" ht="18.75" customHeight="1" thickBot="1"/>
    <row r="105964" ht="18.75" customHeight="1" thickBot="1"/>
    <row r="105966" ht="18.75" customHeight="1" thickBot="1"/>
    <row r="105968" ht="18.75" customHeight="1" thickBot="1"/>
    <row r="105970" ht="18.75" customHeight="1" thickBot="1"/>
    <row r="105972" ht="18.75" customHeight="1" thickBot="1"/>
    <row r="105974" ht="18.75" customHeight="1" thickBot="1"/>
    <row r="105976" ht="18.75" customHeight="1" thickBot="1"/>
    <row r="105978" ht="18.75" customHeight="1" thickBot="1"/>
    <row r="105980" ht="18.75" customHeight="1" thickBot="1"/>
    <row r="105982" ht="18.75" customHeight="1" thickBot="1"/>
    <row r="105984" ht="18.75" customHeight="1" thickBot="1"/>
    <row r="105986" ht="18.75" customHeight="1" thickBot="1"/>
    <row r="105988" ht="18.75" customHeight="1" thickBot="1"/>
    <row r="105990" ht="18.75" customHeight="1" thickBot="1"/>
    <row r="105992" ht="18.75" customHeight="1" thickBot="1"/>
    <row r="105994" ht="18.75" customHeight="1" thickBot="1"/>
    <row r="105996" ht="18.75" customHeight="1" thickBot="1"/>
    <row r="105998" ht="18.75" customHeight="1" thickBot="1"/>
    <row r="106000" ht="18.75" customHeight="1" thickBot="1"/>
    <row r="106002" ht="18.75" customHeight="1" thickBot="1"/>
    <row r="106004" ht="18.75" customHeight="1" thickBot="1"/>
    <row r="106006" ht="18.75" customHeight="1" thickBot="1"/>
    <row r="106008" ht="18.75" customHeight="1" thickBot="1"/>
    <row r="106010" ht="18.75" customHeight="1" thickBot="1"/>
    <row r="106012" ht="18.75" customHeight="1" thickBot="1"/>
    <row r="106014" ht="18.75" customHeight="1" thickBot="1"/>
    <row r="106016" ht="18.75" customHeight="1" thickBot="1"/>
    <row r="106018" ht="18.75" customHeight="1" thickBot="1"/>
    <row r="106020" ht="18.75" customHeight="1" thickBot="1"/>
    <row r="106022" ht="18.75" customHeight="1" thickBot="1"/>
    <row r="106024" ht="18.75" customHeight="1" thickBot="1"/>
    <row r="106026" ht="18.75" customHeight="1" thickBot="1"/>
    <row r="106028" ht="18.75" customHeight="1" thickBot="1"/>
    <row r="106030" ht="18.75" customHeight="1" thickBot="1"/>
    <row r="106032" ht="18.75" customHeight="1" thickBot="1"/>
    <row r="106034" ht="18.75" customHeight="1" thickBot="1"/>
    <row r="106036" ht="18.75" customHeight="1" thickBot="1"/>
    <row r="106038" ht="18.75" customHeight="1" thickBot="1"/>
    <row r="106040" ht="18.75" customHeight="1" thickBot="1"/>
    <row r="106042" ht="18.75" customHeight="1" thickBot="1"/>
    <row r="106044" ht="18.75" customHeight="1" thickBot="1"/>
    <row r="106046" ht="18.75" customHeight="1" thickBot="1"/>
    <row r="106048" ht="18.75" customHeight="1" thickBot="1"/>
    <row r="106050" ht="18.75" customHeight="1" thickBot="1"/>
    <row r="106052" ht="18.75" customHeight="1" thickBot="1"/>
    <row r="106054" ht="18.75" customHeight="1" thickBot="1"/>
    <row r="106056" ht="18.75" customHeight="1" thickBot="1"/>
    <row r="106058" ht="18.75" customHeight="1" thickBot="1"/>
    <row r="106060" ht="18.75" customHeight="1" thickBot="1"/>
    <row r="106062" ht="18.75" customHeight="1" thickBot="1"/>
    <row r="106064" ht="18.75" customHeight="1" thickBot="1"/>
    <row r="106066" ht="18.75" customHeight="1" thickBot="1"/>
    <row r="106068" ht="18.75" customHeight="1" thickBot="1"/>
    <row r="106070" ht="18.75" customHeight="1" thickBot="1"/>
    <row r="106072" ht="18.75" customHeight="1" thickBot="1"/>
    <row r="106074" ht="18.75" customHeight="1" thickBot="1"/>
    <row r="106076" ht="18.75" customHeight="1" thickBot="1"/>
    <row r="106078" ht="18.75" customHeight="1" thickBot="1"/>
    <row r="106080" ht="18.75" customHeight="1" thickBot="1"/>
    <row r="106082" ht="18.75" customHeight="1" thickBot="1"/>
    <row r="106084" ht="18.75" customHeight="1" thickBot="1"/>
    <row r="106086" ht="18.75" customHeight="1" thickBot="1"/>
    <row r="106088" ht="18.75" customHeight="1" thickBot="1"/>
    <row r="106090" ht="18.75" customHeight="1" thickBot="1"/>
    <row r="106092" ht="18.75" customHeight="1" thickBot="1"/>
    <row r="106094" ht="18.75" customHeight="1" thickBot="1"/>
    <row r="106096" ht="18.75" customHeight="1" thickBot="1"/>
    <row r="106098" ht="18.75" customHeight="1" thickBot="1"/>
    <row r="106100" ht="18.75" customHeight="1" thickBot="1"/>
    <row r="106102" ht="18.75" customHeight="1" thickBot="1"/>
    <row r="106104" ht="18.75" customHeight="1" thickBot="1"/>
    <row r="106106" ht="18.75" customHeight="1" thickBot="1"/>
    <row r="106108" ht="18.75" customHeight="1" thickBot="1"/>
    <row r="106110" ht="18.75" customHeight="1" thickBot="1"/>
    <row r="106112" ht="18.75" customHeight="1" thickBot="1"/>
    <row r="106114" ht="18.75" customHeight="1" thickBot="1"/>
    <row r="106116" ht="18.75" customHeight="1" thickBot="1"/>
    <row r="106118" ht="18.75" customHeight="1" thickBot="1"/>
    <row r="106120" ht="18.75" customHeight="1" thickBot="1"/>
    <row r="106122" ht="18.75" customHeight="1" thickBot="1"/>
    <row r="106124" ht="18.75" customHeight="1" thickBot="1"/>
    <row r="106126" ht="18.75" customHeight="1" thickBot="1"/>
    <row r="106128" ht="18.75" customHeight="1" thickBot="1"/>
    <row r="106130" ht="18.75" customHeight="1" thickBot="1"/>
    <row r="106132" ht="18.75" customHeight="1" thickBot="1"/>
    <row r="106134" ht="18.75" customHeight="1" thickBot="1"/>
    <row r="106136" ht="18.75" customHeight="1" thickBot="1"/>
    <row r="106138" ht="18.75" customHeight="1" thickBot="1"/>
    <row r="106140" ht="18.75" customHeight="1" thickBot="1"/>
    <row r="106142" ht="18.75" customHeight="1" thickBot="1"/>
    <row r="106144" ht="18.75" customHeight="1" thickBot="1"/>
    <row r="106146" ht="18.75" customHeight="1" thickBot="1"/>
    <row r="106148" ht="18.75" customHeight="1" thickBot="1"/>
    <row r="106150" ht="18.75" customHeight="1" thickBot="1"/>
    <row r="106152" ht="18.75" customHeight="1" thickBot="1"/>
    <row r="106154" ht="18.75" customHeight="1" thickBot="1"/>
    <row r="106156" ht="18.75" customHeight="1" thickBot="1"/>
    <row r="106158" ht="18.75" customHeight="1" thickBot="1"/>
    <row r="106160" ht="18.75" customHeight="1" thickBot="1"/>
    <row r="106162" ht="18.75" customHeight="1" thickBot="1"/>
    <row r="106164" ht="18.75" customHeight="1" thickBot="1"/>
    <row r="106166" ht="18.75" customHeight="1" thickBot="1"/>
    <row r="106168" ht="18.75" customHeight="1" thickBot="1"/>
    <row r="106170" ht="18.75" customHeight="1" thickBot="1"/>
    <row r="106172" ht="18.75" customHeight="1" thickBot="1"/>
    <row r="106174" ht="18.75" customHeight="1" thickBot="1"/>
    <row r="106176" ht="18.75" customHeight="1" thickBot="1"/>
    <row r="106178" ht="18.75" customHeight="1" thickBot="1"/>
    <row r="106180" ht="18.75" customHeight="1" thickBot="1"/>
    <row r="106182" ht="18.75" customHeight="1" thickBot="1"/>
    <row r="106184" ht="18.75" customHeight="1" thickBot="1"/>
    <row r="106186" ht="18.75" customHeight="1" thickBot="1"/>
    <row r="106188" ht="18.75" customHeight="1" thickBot="1"/>
    <row r="106190" ht="18.75" customHeight="1" thickBot="1"/>
    <row r="106192" ht="18.75" customHeight="1" thickBot="1"/>
    <row r="106194" ht="18.75" customHeight="1" thickBot="1"/>
    <row r="106196" ht="18.75" customHeight="1" thickBot="1"/>
    <row r="106198" ht="18.75" customHeight="1" thickBot="1"/>
    <row r="106200" ht="18.75" customHeight="1" thickBot="1"/>
    <row r="106202" ht="18.75" customHeight="1" thickBot="1"/>
    <row r="106204" ht="18.75" customHeight="1" thickBot="1"/>
    <row r="106206" ht="18.75" customHeight="1" thickBot="1"/>
    <row r="106208" ht="18.75" customHeight="1" thickBot="1"/>
    <row r="106210" ht="18.75" customHeight="1" thickBot="1"/>
    <row r="106212" ht="18.75" customHeight="1" thickBot="1"/>
    <row r="106214" ht="18.75" customHeight="1" thickBot="1"/>
    <row r="106216" ht="18.75" customHeight="1" thickBot="1"/>
    <row r="106218" ht="18.75" customHeight="1" thickBot="1"/>
    <row r="106220" ht="18.75" customHeight="1" thickBot="1"/>
    <row r="106222" ht="18.75" customHeight="1" thickBot="1"/>
    <row r="106224" ht="18.75" customHeight="1" thickBot="1"/>
    <row r="106226" ht="18.75" customHeight="1" thickBot="1"/>
    <row r="106228" ht="18.75" customHeight="1" thickBot="1"/>
    <row r="106230" ht="18.75" customHeight="1" thickBot="1"/>
    <row r="106232" ht="18.75" customHeight="1" thickBot="1"/>
    <row r="106234" ht="18.75" customHeight="1" thickBot="1"/>
    <row r="106236" ht="18.75" customHeight="1" thickBot="1"/>
    <row r="106238" ht="18.75" customHeight="1" thickBot="1"/>
    <row r="106240" ht="18.75" customHeight="1" thickBot="1"/>
    <row r="106242" ht="18.75" customHeight="1" thickBot="1"/>
    <row r="106244" ht="18.75" customHeight="1" thickBot="1"/>
    <row r="106246" ht="18.75" customHeight="1" thickBot="1"/>
    <row r="106248" ht="18.75" customHeight="1" thickBot="1"/>
    <row r="106250" ht="18.75" customHeight="1" thickBot="1"/>
    <row r="106252" ht="18.75" customHeight="1" thickBot="1"/>
    <row r="106254" ht="18.75" customHeight="1" thickBot="1"/>
    <row r="106256" ht="18.75" customHeight="1" thickBot="1"/>
    <row r="106258" ht="18.75" customHeight="1" thickBot="1"/>
    <row r="106260" ht="18.75" customHeight="1" thickBot="1"/>
    <row r="106262" ht="18.75" customHeight="1" thickBot="1"/>
    <row r="106264" ht="18.75" customHeight="1" thickBot="1"/>
    <row r="106266" ht="18.75" customHeight="1" thickBot="1"/>
    <row r="106268" ht="18.75" customHeight="1" thickBot="1"/>
    <row r="106270" ht="18.75" customHeight="1" thickBot="1"/>
    <row r="106272" ht="18.75" customHeight="1" thickBot="1"/>
    <row r="106274" ht="18.75" customHeight="1" thickBot="1"/>
    <row r="106276" ht="18.75" customHeight="1" thickBot="1"/>
    <row r="106278" ht="18.75" customHeight="1" thickBot="1"/>
    <row r="106280" ht="18.75" customHeight="1" thickBot="1"/>
    <row r="106282" ht="18.75" customHeight="1" thickBot="1"/>
    <row r="106284" ht="18.75" customHeight="1" thickBot="1"/>
    <row r="106286" ht="18.75" customHeight="1" thickBot="1"/>
    <row r="106288" ht="18.75" customHeight="1" thickBot="1"/>
    <row r="106290" ht="18.75" customHeight="1" thickBot="1"/>
    <row r="106292" ht="18.75" customHeight="1" thickBot="1"/>
    <row r="106294" ht="18.75" customHeight="1" thickBot="1"/>
    <row r="106296" ht="18.75" customHeight="1" thickBot="1"/>
    <row r="106298" ht="18.75" customHeight="1" thickBot="1"/>
    <row r="106300" ht="18.75" customHeight="1" thickBot="1"/>
    <row r="106302" ht="18.75" customHeight="1" thickBot="1"/>
    <row r="106304" ht="18.75" customHeight="1" thickBot="1"/>
    <row r="106306" ht="18.75" customHeight="1" thickBot="1"/>
    <row r="106308" ht="18.75" customHeight="1" thickBot="1"/>
    <row r="106310" ht="18.75" customHeight="1" thickBot="1"/>
    <row r="106312" ht="18.75" customHeight="1" thickBot="1"/>
    <row r="106314" ht="18.75" customHeight="1" thickBot="1"/>
    <row r="106316" ht="18.75" customHeight="1" thickBot="1"/>
    <row r="106318" ht="18.75" customHeight="1" thickBot="1"/>
    <row r="106320" ht="18.75" customHeight="1" thickBot="1"/>
    <row r="106322" ht="18.75" customHeight="1" thickBot="1"/>
    <row r="106324" ht="18.75" customHeight="1" thickBot="1"/>
    <row r="106326" ht="18.75" customHeight="1" thickBot="1"/>
    <row r="106328" ht="18.75" customHeight="1" thickBot="1"/>
    <row r="106330" ht="18.75" customHeight="1" thickBot="1"/>
    <row r="106332" ht="18.75" customHeight="1" thickBot="1"/>
    <row r="106334" ht="18.75" customHeight="1" thickBot="1"/>
    <row r="106336" ht="18.75" customHeight="1" thickBot="1"/>
    <row r="106338" ht="18.75" customHeight="1" thickBot="1"/>
    <row r="106340" ht="18.75" customHeight="1" thickBot="1"/>
    <row r="106342" ht="18.75" customHeight="1" thickBot="1"/>
    <row r="106344" ht="18.75" customHeight="1" thickBot="1"/>
    <row r="106346" ht="18.75" customHeight="1" thickBot="1"/>
    <row r="106348" ht="18.75" customHeight="1" thickBot="1"/>
    <row r="106350" ht="18.75" customHeight="1" thickBot="1"/>
    <row r="106352" ht="18.75" customHeight="1" thickBot="1"/>
    <row r="106354" ht="18.75" customHeight="1" thickBot="1"/>
    <row r="106356" ht="18.75" customHeight="1" thickBot="1"/>
    <row r="106358" ht="18.75" customHeight="1" thickBot="1"/>
    <row r="106360" ht="18.75" customHeight="1" thickBot="1"/>
    <row r="106362" ht="18.75" customHeight="1" thickBot="1"/>
    <row r="106364" ht="18.75" customHeight="1" thickBot="1"/>
    <row r="106366" ht="18.75" customHeight="1" thickBot="1"/>
    <row r="106368" ht="18.75" customHeight="1" thickBot="1"/>
    <row r="106370" ht="18.75" customHeight="1" thickBot="1"/>
    <row r="106372" ht="18.75" customHeight="1" thickBot="1"/>
    <row r="106374" ht="18.75" customHeight="1" thickBot="1"/>
    <row r="106376" ht="18.75" customHeight="1" thickBot="1"/>
    <row r="106378" ht="18.75" customHeight="1" thickBot="1"/>
    <row r="106380" ht="18.75" customHeight="1" thickBot="1"/>
    <row r="106382" ht="18.75" customHeight="1" thickBot="1"/>
    <row r="106384" ht="18.75" customHeight="1" thickBot="1"/>
    <row r="106386" ht="18.75" customHeight="1" thickBot="1"/>
    <row r="106388" ht="18.75" customHeight="1" thickBot="1"/>
    <row r="106390" ht="18.75" customHeight="1" thickBot="1"/>
    <row r="106392" ht="18.75" customHeight="1" thickBot="1"/>
    <row r="106394" ht="18.75" customHeight="1" thickBot="1"/>
    <row r="106396" ht="18.75" customHeight="1" thickBot="1"/>
    <row r="106398" ht="18.75" customHeight="1" thickBot="1"/>
    <row r="106400" ht="18.75" customHeight="1" thickBot="1"/>
    <row r="106402" ht="18.75" customHeight="1" thickBot="1"/>
    <row r="106404" ht="18.75" customHeight="1" thickBot="1"/>
    <row r="106406" ht="18.75" customHeight="1" thickBot="1"/>
    <row r="106408" ht="18.75" customHeight="1" thickBot="1"/>
    <row r="106410" ht="18.75" customHeight="1" thickBot="1"/>
    <row r="106412" ht="18.75" customHeight="1" thickBot="1"/>
    <row r="106414" ht="18.75" customHeight="1" thickBot="1"/>
    <row r="106416" ht="18.75" customHeight="1" thickBot="1"/>
    <row r="106418" ht="18.75" customHeight="1" thickBot="1"/>
    <row r="106420" ht="18.75" customHeight="1" thickBot="1"/>
    <row r="106422" ht="18.75" customHeight="1" thickBot="1"/>
    <row r="106424" ht="18.75" customHeight="1" thickBot="1"/>
    <row r="106426" ht="18.75" customHeight="1" thickBot="1"/>
    <row r="106428" ht="18.75" customHeight="1" thickBot="1"/>
    <row r="106430" ht="18.75" customHeight="1" thickBot="1"/>
    <row r="106432" ht="18.75" customHeight="1" thickBot="1"/>
    <row r="106434" ht="18.75" customHeight="1" thickBot="1"/>
    <row r="106436" ht="18.75" customHeight="1" thickBot="1"/>
    <row r="106438" ht="18.75" customHeight="1" thickBot="1"/>
    <row r="106440" ht="18.75" customHeight="1" thickBot="1"/>
    <row r="106442" ht="18.75" customHeight="1" thickBot="1"/>
    <row r="106444" ht="18.75" customHeight="1" thickBot="1"/>
    <row r="106446" ht="18.75" customHeight="1" thickBot="1"/>
    <row r="106448" ht="18.75" customHeight="1" thickBot="1"/>
    <row r="106450" ht="18.75" customHeight="1" thickBot="1"/>
    <row r="106452" ht="18.75" customHeight="1" thickBot="1"/>
    <row r="106454" ht="18.75" customHeight="1" thickBot="1"/>
    <row r="106456" ht="18.75" customHeight="1" thickBot="1"/>
    <row r="106458" ht="18.75" customHeight="1" thickBot="1"/>
    <row r="106460" ht="18.75" customHeight="1" thickBot="1"/>
    <row r="106462" ht="18.75" customHeight="1" thickBot="1"/>
    <row r="106464" ht="18.75" customHeight="1" thickBot="1"/>
    <row r="106466" ht="18.75" customHeight="1" thickBot="1"/>
    <row r="106468" ht="18.75" customHeight="1" thickBot="1"/>
    <row r="106470" ht="18.75" customHeight="1" thickBot="1"/>
    <row r="106472" ht="18.75" customHeight="1" thickBot="1"/>
    <row r="106474" ht="18.75" customHeight="1" thickBot="1"/>
    <row r="106476" ht="18.75" customHeight="1" thickBot="1"/>
    <row r="106478" ht="18.75" customHeight="1" thickBot="1"/>
    <row r="106480" ht="18.75" customHeight="1" thickBot="1"/>
    <row r="106482" ht="18.75" customHeight="1" thickBot="1"/>
    <row r="106484" ht="18.75" customHeight="1" thickBot="1"/>
    <row r="106486" ht="18.75" customHeight="1" thickBot="1"/>
    <row r="106488" ht="18.75" customHeight="1" thickBot="1"/>
    <row r="106490" ht="18.75" customHeight="1" thickBot="1"/>
    <row r="106492" ht="18.75" customHeight="1" thickBot="1"/>
    <row r="106494" ht="18.75" customHeight="1" thickBot="1"/>
    <row r="106496" ht="18.75" customHeight="1" thickBot="1"/>
    <row r="106498" ht="18.75" customHeight="1" thickBot="1"/>
    <row r="106500" ht="18.75" customHeight="1" thickBot="1"/>
    <row r="106502" ht="18.75" customHeight="1" thickBot="1"/>
    <row r="106504" ht="18.75" customHeight="1" thickBot="1"/>
    <row r="106506" ht="18.75" customHeight="1" thickBot="1"/>
    <row r="106508" ht="18.75" customHeight="1" thickBot="1"/>
    <row r="106510" ht="18.75" customHeight="1" thickBot="1"/>
    <row r="106512" ht="18.75" customHeight="1" thickBot="1"/>
    <row r="106514" ht="18.75" customHeight="1" thickBot="1"/>
    <row r="106516" ht="18.75" customHeight="1" thickBot="1"/>
    <row r="106518" ht="18.75" customHeight="1" thickBot="1"/>
    <row r="106520" ht="18.75" customHeight="1" thickBot="1"/>
    <row r="106522" ht="18.75" customHeight="1" thickBot="1"/>
    <row r="106524" ht="18.75" customHeight="1" thickBot="1"/>
    <row r="106526" ht="18.75" customHeight="1" thickBot="1"/>
    <row r="106528" ht="18.75" customHeight="1" thickBot="1"/>
    <row r="106530" ht="18.75" customHeight="1" thickBot="1"/>
    <row r="106532" ht="18.75" customHeight="1" thickBot="1"/>
    <row r="106534" ht="18.75" customHeight="1" thickBot="1"/>
    <row r="106536" ht="18.75" customHeight="1" thickBot="1"/>
    <row r="106538" ht="18.75" customHeight="1" thickBot="1"/>
    <row r="106540" ht="18.75" customHeight="1" thickBot="1"/>
    <row r="106542" ht="18.75" customHeight="1" thickBot="1"/>
    <row r="106544" ht="18.75" customHeight="1" thickBot="1"/>
    <row r="106546" ht="18.75" customHeight="1" thickBot="1"/>
    <row r="106548" ht="18.75" customHeight="1" thickBot="1"/>
    <row r="106550" ht="18.75" customHeight="1" thickBot="1"/>
    <row r="106552" ht="18.75" customHeight="1" thickBot="1"/>
    <row r="106554" ht="18.75" customHeight="1" thickBot="1"/>
    <row r="106556" ht="18.75" customHeight="1" thickBot="1"/>
    <row r="106558" ht="18.75" customHeight="1" thickBot="1"/>
    <row r="106560" ht="18.75" customHeight="1" thickBot="1"/>
    <row r="106562" ht="18.75" customHeight="1" thickBot="1"/>
    <row r="106564" ht="18.75" customHeight="1" thickBot="1"/>
    <row r="106566" ht="18.75" customHeight="1" thickBot="1"/>
    <row r="106568" ht="18.75" customHeight="1" thickBot="1"/>
    <row r="106570" ht="18.75" customHeight="1" thickBot="1"/>
    <row r="106572" ht="18.75" customHeight="1" thickBot="1"/>
    <row r="106574" ht="18.75" customHeight="1" thickBot="1"/>
    <row r="106576" ht="18.75" customHeight="1" thickBot="1"/>
    <row r="106578" ht="18.75" customHeight="1" thickBot="1"/>
    <row r="106580" ht="18.75" customHeight="1" thickBot="1"/>
    <row r="106582" ht="18.75" customHeight="1" thickBot="1"/>
    <row r="106584" ht="18.75" customHeight="1" thickBot="1"/>
    <row r="106586" ht="18.75" customHeight="1" thickBot="1"/>
    <row r="106588" ht="18.75" customHeight="1" thickBot="1"/>
    <row r="106590" ht="18.75" customHeight="1" thickBot="1"/>
    <row r="106592" ht="18.75" customHeight="1" thickBot="1"/>
    <row r="106594" ht="18.75" customHeight="1" thickBot="1"/>
    <row r="106596" ht="18.75" customHeight="1" thickBot="1"/>
    <row r="106598" ht="18.75" customHeight="1" thickBot="1"/>
    <row r="106600" ht="18.75" customHeight="1" thickBot="1"/>
    <row r="106602" ht="18.75" customHeight="1" thickBot="1"/>
    <row r="106604" ht="18.75" customHeight="1" thickBot="1"/>
    <row r="106606" ht="18.75" customHeight="1" thickBot="1"/>
    <row r="106608" ht="18.75" customHeight="1" thickBot="1"/>
    <row r="106610" ht="18.75" customHeight="1" thickBot="1"/>
    <row r="106612" ht="18.75" customHeight="1" thickBot="1"/>
    <row r="106614" ht="18.75" customHeight="1" thickBot="1"/>
    <row r="106616" ht="18.75" customHeight="1" thickBot="1"/>
    <row r="106618" ht="18.75" customHeight="1" thickBot="1"/>
    <row r="106620" ht="18.75" customHeight="1" thickBot="1"/>
    <row r="106622" ht="18.75" customHeight="1" thickBot="1"/>
    <row r="106624" ht="18.75" customHeight="1" thickBot="1"/>
    <row r="106626" ht="18.75" customHeight="1" thickBot="1"/>
    <row r="106628" ht="18.75" customHeight="1" thickBot="1"/>
    <row r="106630" ht="18.75" customHeight="1" thickBot="1"/>
    <row r="106632" ht="18.75" customHeight="1" thickBot="1"/>
    <row r="106634" ht="18.75" customHeight="1" thickBot="1"/>
    <row r="106636" ht="18.75" customHeight="1" thickBot="1"/>
    <row r="106638" ht="18.75" customHeight="1" thickBot="1"/>
    <row r="106640" ht="18.75" customHeight="1" thickBot="1"/>
    <row r="106642" ht="18.75" customHeight="1" thickBot="1"/>
    <row r="106644" ht="18.75" customHeight="1" thickBot="1"/>
    <row r="106646" ht="18.75" customHeight="1" thickBot="1"/>
    <row r="106648" ht="18.75" customHeight="1" thickBot="1"/>
    <row r="106650" ht="18.75" customHeight="1" thickBot="1"/>
    <row r="106652" ht="18.75" customHeight="1" thickBot="1"/>
    <row r="106654" ht="18.75" customHeight="1" thickBot="1"/>
    <row r="106656" ht="18.75" customHeight="1" thickBot="1"/>
    <row r="106658" ht="18.75" customHeight="1" thickBot="1"/>
    <row r="106660" ht="18.75" customHeight="1" thickBot="1"/>
    <row r="106662" ht="18.75" customHeight="1" thickBot="1"/>
    <row r="106664" ht="18.75" customHeight="1" thickBot="1"/>
    <row r="106666" ht="18.75" customHeight="1" thickBot="1"/>
    <row r="106668" ht="18.75" customHeight="1" thickBot="1"/>
    <row r="106670" ht="18.75" customHeight="1" thickBot="1"/>
    <row r="106672" ht="18.75" customHeight="1" thickBot="1"/>
    <row r="106674" ht="18.75" customHeight="1" thickBot="1"/>
    <row r="106676" ht="18.75" customHeight="1" thickBot="1"/>
    <row r="106678" ht="18.75" customHeight="1" thickBot="1"/>
    <row r="106680" ht="18.75" customHeight="1" thickBot="1"/>
    <row r="106682" ht="18.75" customHeight="1" thickBot="1"/>
    <row r="106684" ht="18.75" customHeight="1" thickBot="1"/>
    <row r="106686" ht="18.75" customHeight="1" thickBot="1"/>
    <row r="106688" ht="18.75" customHeight="1" thickBot="1"/>
    <row r="106690" ht="18.75" customHeight="1" thickBot="1"/>
    <row r="106692" ht="18.75" customHeight="1" thickBot="1"/>
    <row r="106694" ht="18.75" customHeight="1" thickBot="1"/>
    <row r="106696" ht="18.75" customHeight="1" thickBot="1"/>
    <row r="106698" ht="18.75" customHeight="1" thickBot="1"/>
    <row r="106700" ht="18.75" customHeight="1" thickBot="1"/>
    <row r="106702" ht="18.75" customHeight="1" thickBot="1"/>
    <row r="106704" ht="18.75" customHeight="1" thickBot="1"/>
    <row r="106706" ht="18.75" customHeight="1" thickBot="1"/>
    <row r="106708" ht="18.75" customHeight="1" thickBot="1"/>
    <row r="106710" ht="18.75" customHeight="1" thickBot="1"/>
    <row r="106712" ht="18.75" customHeight="1" thickBot="1"/>
    <row r="106714" ht="18.75" customHeight="1" thickBot="1"/>
    <row r="106716" ht="18.75" customHeight="1" thickBot="1"/>
    <row r="106718" ht="18.75" customHeight="1" thickBot="1"/>
    <row r="106720" ht="18.75" customHeight="1" thickBot="1"/>
    <row r="106722" ht="18.75" customHeight="1" thickBot="1"/>
    <row r="106724" ht="18.75" customHeight="1" thickBot="1"/>
    <row r="106726" ht="18.75" customHeight="1" thickBot="1"/>
    <row r="106728" ht="18.75" customHeight="1" thickBot="1"/>
    <row r="106730" ht="18.75" customHeight="1" thickBot="1"/>
    <row r="106732" ht="18.75" customHeight="1" thickBot="1"/>
    <row r="106734" ht="18.75" customHeight="1" thickBot="1"/>
    <row r="106736" ht="18.75" customHeight="1" thickBot="1"/>
    <row r="106738" ht="18.75" customHeight="1" thickBot="1"/>
    <row r="106740" ht="18.75" customHeight="1" thickBot="1"/>
    <row r="106742" ht="18.75" customHeight="1" thickBot="1"/>
    <row r="106744" ht="18.75" customHeight="1" thickBot="1"/>
    <row r="106746" ht="18.75" customHeight="1" thickBot="1"/>
    <row r="106748" ht="18.75" customHeight="1" thickBot="1"/>
    <row r="106750" ht="18.75" customHeight="1" thickBot="1"/>
    <row r="106752" ht="18.75" customHeight="1" thickBot="1"/>
    <row r="106754" ht="18.75" customHeight="1" thickBot="1"/>
    <row r="106756" ht="18.75" customHeight="1" thickBot="1"/>
    <row r="106758" ht="18.75" customHeight="1" thickBot="1"/>
    <row r="106760" ht="18.75" customHeight="1" thickBot="1"/>
    <row r="106762" ht="18.75" customHeight="1" thickBot="1"/>
    <row r="106764" ht="18.75" customHeight="1" thickBot="1"/>
    <row r="106766" ht="18.75" customHeight="1" thickBot="1"/>
    <row r="106768" ht="18.75" customHeight="1" thickBot="1"/>
    <row r="106770" ht="18.75" customHeight="1" thickBot="1"/>
    <row r="106772" ht="18.75" customHeight="1" thickBot="1"/>
    <row r="106774" ht="18.75" customHeight="1" thickBot="1"/>
    <row r="106776" ht="18.75" customHeight="1" thickBot="1"/>
    <row r="106778" ht="18.75" customHeight="1" thickBot="1"/>
    <row r="106780" ht="18.75" customHeight="1" thickBot="1"/>
    <row r="106782" ht="18.75" customHeight="1" thickBot="1"/>
    <row r="106784" ht="18.75" customHeight="1" thickBot="1"/>
    <row r="106786" ht="18.75" customHeight="1" thickBot="1"/>
    <row r="106788" ht="18.75" customHeight="1" thickBot="1"/>
    <row r="106790" ht="18.75" customHeight="1" thickBot="1"/>
    <row r="106792" ht="18.75" customHeight="1" thickBot="1"/>
    <row r="106794" ht="18.75" customHeight="1" thickBot="1"/>
    <row r="106796" ht="18.75" customHeight="1" thickBot="1"/>
    <row r="106798" ht="18.75" customHeight="1" thickBot="1"/>
    <row r="106800" ht="18.75" customHeight="1" thickBot="1"/>
    <row r="106802" ht="18.75" customHeight="1" thickBot="1"/>
    <row r="106804" ht="18.75" customHeight="1" thickBot="1"/>
    <row r="106806" ht="18.75" customHeight="1" thickBot="1"/>
    <row r="106808" ht="18.75" customHeight="1" thickBot="1"/>
    <row r="106810" ht="18.75" customHeight="1" thickBot="1"/>
    <row r="106812" ht="18.75" customHeight="1" thickBot="1"/>
    <row r="106814" ht="18.75" customHeight="1" thickBot="1"/>
    <row r="106816" ht="18.75" customHeight="1" thickBot="1"/>
    <row r="106818" ht="18.75" customHeight="1" thickBot="1"/>
    <row r="106820" ht="18.75" customHeight="1" thickBot="1"/>
    <row r="106822" ht="18.75" customHeight="1" thickBot="1"/>
    <row r="106824" ht="18.75" customHeight="1" thickBot="1"/>
    <row r="106826" ht="18.75" customHeight="1" thickBot="1"/>
    <row r="106828" ht="18.75" customHeight="1" thickBot="1"/>
    <row r="106830" ht="18.75" customHeight="1" thickBot="1"/>
    <row r="106832" ht="18.75" customHeight="1" thickBot="1"/>
    <row r="106834" ht="18.75" customHeight="1" thickBot="1"/>
    <row r="106836" ht="18.75" customHeight="1" thickBot="1"/>
    <row r="106838" ht="18.75" customHeight="1" thickBot="1"/>
    <row r="106840" ht="18.75" customHeight="1" thickBot="1"/>
    <row r="106842" ht="18.75" customHeight="1" thickBot="1"/>
    <row r="106844" ht="18.75" customHeight="1" thickBot="1"/>
    <row r="106846" ht="18.75" customHeight="1" thickBot="1"/>
    <row r="106848" ht="18.75" customHeight="1" thickBot="1"/>
    <row r="106850" ht="18.75" customHeight="1" thickBot="1"/>
    <row r="106852" ht="18.75" customHeight="1" thickBot="1"/>
    <row r="106854" ht="18.75" customHeight="1" thickBot="1"/>
    <row r="106856" ht="18.75" customHeight="1" thickBot="1"/>
    <row r="106858" ht="18.75" customHeight="1" thickBot="1"/>
    <row r="106860" ht="18.75" customHeight="1" thickBot="1"/>
    <row r="106862" ht="18.75" customHeight="1" thickBot="1"/>
    <row r="106864" ht="18.75" customHeight="1" thickBot="1"/>
    <row r="106866" ht="18.75" customHeight="1" thickBot="1"/>
    <row r="106868" ht="18.75" customHeight="1" thickBot="1"/>
    <row r="106870" ht="18.75" customHeight="1" thickBot="1"/>
    <row r="106872" ht="18.75" customHeight="1" thickBot="1"/>
    <row r="106874" ht="18.75" customHeight="1" thickBot="1"/>
    <row r="106876" ht="18.75" customHeight="1" thickBot="1"/>
    <row r="106878" ht="18.75" customHeight="1" thickBot="1"/>
    <row r="106880" ht="18.75" customHeight="1" thickBot="1"/>
    <row r="106882" ht="18.75" customHeight="1" thickBot="1"/>
    <row r="106884" ht="18.75" customHeight="1" thickBot="1"/>
    <row r="106886" ht="18.75" customHeight="1" thickBot="1"/>
    <row r="106888" ht="18.75" customHeight="1" thickBot="1"/>
    <row r="106890" ht="18.75" customHeight="1" thickBot="1"/>
    <row r="106892" ht="18.75" customHeight="1" thickBot="1"/>
    <row r="106894" ht="18.75" customHeight="1" thickBot="1"/>
    <row r="106896" ht="18.75" customHeight="1" thickBot="1"/>
    <row r="106898" ht="18.75" customHeight="1" thickBot="1"/>
    <row r="106900" ht="18.75" customHeight="1" thickBot="1"/>
    <row r="106902" ht="18.75" customHeight="1" thickBot="1"/>
    <row r="106904" ht="18.75" customHeight="1" thickBot="1"/>
    <row r="106906" ht="18.75" customHeight="1" thickBot="1"/>
    <row r="106908" ht="18.75" customHeight="1" thickBot="1"/>
    <row r="106910" ht="18.75" customHeight="1" thickBot="1"/>
    <row r="106912" ht="18.75" customHeight="1" thickBot="1"/>
    <row r="106914" ht="18.75" customHeight="1" thickBot="1"/>
    <row r="106916" ht="18.75" customHeight="1" thickBot="1"/>
    <row r="106918" ht="18.75" customHeight="1" thickBot="1"/>
    <row r="106920" ht="18.75" customHeight="1" thickBot="1"/>
    <row r="106922" ht="18.75" customHeight="1" thickBot="1"/>
    <row r="106924" ht="18.75" customHeight="1" thickBot="1"/>
    <row r="106926" ht="18.75" customHeight="1" thickBot="1"/>
    <row r="106928" ht="18.75" customHeight="1" thickBot="1"/>
    <row r="106930" ht="18.75" customHeight="1" thickBot="1"/>
    <row r="106932" ht="18.75" customHeight="1" thickBot="1"/>
    <row r="106934" ht="18.75" customHeight="1" thickBot="1"/>
    <row r="106936" ht="18.75" customHeight="1" thickBot="1"/>
    <row r="106938" ht="18.75" customHeight="1" thickBot="1"/>
    <row r="106940" ht="18.75" customHeight="1" thickBot="1"/>
    <row r="106942" ht="18.75" customHeight="1" thickBot="1"/>
    <row r="106944" ht="18.75" customHeight="1" thickBot="1"/>
    <row r="106946" ht="18.75" customHeight="1" thickBot="1"/>
    <row r="106948" ht="18.75" customHeight="1" thickBot="1"/>
    <row r="106950" ht="18.75" customHeight="1" thickBot="1"/>
    <row r="106952" ht="18.75" customHeight="1" thickBot="1"/>
    <row r="106954" ht="18.75" customHeight="1" thickBot="1"/>
    <row r="106956" ht="18.75" customHeight="1" thickBot="1"/>
    <row r="106958" ht="18.75" customHeight="1" thickBot="1"/>
    <row r="106960" ht="18.75" customHeight="1" thickBot="1"/>
    <row r="106962" ht="18.75" customHeight="1" thickBot="1"/>
    <row r="106964" ht="18.75" customHeight="1" thickBot="1"/>
    <row r="106966" ht="18.75" customHeight="1" thickBot="1"/>
    <row r="106968" ht="18.75" customHeight="1" thickBot="1"/>
    <row r="106970" ht="18.75" customHeight="1" thickBot="1"/>
    <row r="106972" ht="18.75" customHeight="1" thickBot="1"/>
    <row r="106974" ht="18.75" customHeight="1" thickBot="1"/>
    <row r="106976" ht="18.75" customHeight="1" thickBot="1"/>
    <row r="106978" ht="18.75" customHeight="1" thickBot="1"/>
    <row r="106980" ht="18.75" customHeight="1" thickBot="1"/>
    <row r="106982" ht="18.75" customHeight="1" thickBot="1"/>
    <row r="106984" ht="18.75" customHeight="1" thickBot="1"/>
    <row r="106986" ht="18.75" customHeight="1" thickBot="1"/>
    <row r="106988" ht="18.75" customHeight="1" thickBot="1"/>
    <row r="106990" ht="18.75" customHeight="1" thickBot="1"/>
    <row r="106992" ht="18.75" customHeight="1" thickBot="1"/>
    <row r="106994" ht="18.75" customHeight="1" thickBot="1"/>
    <row r="106996" ht="18.75" customHeight="1" thickBot="1"/>
    <row r="106998" ht="18.75" customHeight="1" thickBot="1"/>
    <row r="107000" ht="18.75" customHeight="1" thickBot="1"/>
    <row r="107002" ht="18.75" customHeight="1" thickBot="1"/>
    <row r="107004" ht="18.75" customHeight="1" thickBot="1"/>
    <row r="107006" ht="18.75" customHeight="1" thickBot="1"/>
    <row r="107008" ht="18.75" customHeight="1" thickBot="1"/>
    <row r="107010" ht="18.75" customHeight="1" thickBot="1"/>
    <row r="107012" ht="18.75" customHeight="1" thickBot="1"/>
    <row r="107014" ht="18.75" customHeight="1" thickBot="1"/>
    <row r="107016" ht="18.75" customHeight="1" thickBot="1"/>
    <row r="107018" ht="18.75" customHeight="1" thickBot="1"/>
    <row r="107020" ht="18.75" customHeight="1" thickBot="1"/>
    <row r="107022" ht="18.75" customHeight="1" thickBot="1"/>
    <row r="107024" ht="18.75" customHeight="1" thickBot="1"/>
    <row r="107026" ht="18.75" customHeight="1" thickBot="1"/>
    <row r="107028" ht="18.75" customHeight="1" thickBot="1"/>
    <row r="107030" ht="18.75" customHeight="1" thickBot="1"/>
    <row r="107032" ht="18.75" customHeight="1" thickBot="1"/>
    <row r="107034" ht="18.75" customHeight="1" thickBot="1"/>
    <row r="107036" ht="18.75" customHeight="1" thickBot="1"/>
    <row r="107038" ht="18.75" customHeight="1" thickBot="1"/>
    <row r="107040" ht="18.75" customHeight="1" thickBot="1"/>
    <row r="107042" ht="18.75" customHeight="1" thickBot="1"/>
    <row r="107044" ht="18.75" customHeight="1" thickBot="1"/>
    <row r="107046" ht="18.75" customHeight="1" thickBot="1"/>
    <row r="107048" ht="18.75" customHeight="1" thickBot="1"/>
    <row r="107050" ht="18.75" customHeight="1" thickBot="1"/>
    <row r="107052" ht="18.75" customHeight="1" thickBot="1"/>
    <row r="107054" ht="18.75" customHeight="1" thickBot="1"/>
    <row r="107056" ht="18.75" customHeight="1" thickBot="1"/>
    <row r="107058" ht="18.75" customHeight="1" thickBot="1"/>
    <row r="107060" ht="18.75" customHeight="1" thickBot="1"/>
    <row r="107062" ht="18.75" customHeight="1" thickBot="1"/>
    <row r="107064" ht="18.75" customHeight="1" thickBot="1"/>
    <row r="107066" ht="18.75" customHeight="1" thickBot="1"/>
    <row r="107068" ht="18.75" customHeight="1" thickBot="1"/>
    <row r="107070" ht="18.75" customHeight="1" thickBot="1"/>
    <row r="107072" ht="18.75" customHeight="1" thickBot="1"/>
    <row r="107074" ht="18.75" customHeight="1" thickBot="1"/>
    <row r="107076" ht="18.75" customHeight="1" thickBot="1"/>
    <row r="107078" ht="18.75" customHeight="1" thickBot="1"/>
    <row r="107080" ht="18.75" customHeight="1" thickBot="1"/>
    <row r="107082" ht="18.75" customHeight="1" thickBot="1"/>
    <row r="107084" ht="18.75" customHeight="1" thickBot="1"/>
    <row r="107086" ht="18.75" customHeight="1" thickBot="1"/>
    <row r="107088" ht="18.75" customHeight="1" thickBot="1"/>
    <row r="107090" ht="18.75" customHeight="1" thickBot="1"/>
    <row r="107092" ht="18.75" customHeight="1" thickBot="1"/>
    <row r="107094" ht="18.75" customHeight="1" thickBot="1"/>
    <row r="107096" ht="18.75" customHeight="1" thickBot="1"/>
    <row r="107098" ht="18.75" customHeight="1" thickBot="1"/>
    <row r="107100" ht="18.75" customHeight="1" thickBot="1"/>
    <row r="107102" ht="18.75" customHeight="1" thickBot="1"/>
    <row r="107104" ht="18.75" customHeight="1" thickBot="1"/>
    <row r="107106" ht="18.75" customHeight="1" thickBot="1"/>
    <row r="107108" ht="18.75" customHeight="1" thickBot="1"/>
    <row r="107110" ht="18.75" customHeight="1" thickBot="1"/>
    <row r="107112" ht="18.75" customHeight="1" thickBot="1"/>
    <row r="107114" ht="18.75" customHeight="1" thickBot="1"/>
    <row r="107116" ht="18.75" customHeight="1" thickBot="1"/>
    <row r="107118" ht="18.75" customHeight="1" thickBot="1"/>
    <row r="107120" ht="18.75" customHeight="1" thickBot="1"/>
    <row r="107122" ht="18.75" customHeight="1" thickBot="1"/>
    <row r="107124" ht="18.75" customHeight="1" thickBot="1"/>
    <row r="107126" ht="18.75" customHeight="1" thickBot="1"/>
    <row r="107128" ht="18.75" customHeight="1" thickBot="1"/>
    <row r="107130" ht="18.75" customHeight="1" thickBot="1"/>
    <row r="107132" ht="18.75" customHeight="1" thickBot="1"/>
    <row r="107134" ht="18.75" customHeight="1" thickBot="1"/>
    <row r="107136" ht="18.75" customHeight="1" thickBot="1"/>
    <row r="107138" ht="18.75" customHeight="1" thickBot="1"/>
    <row r="107140" ht="18.75" customHeight="1" thickBot="1"/>
    <row r="107142" ht="18.75" customHeight="1" thickBot="1"/>
    <row r="107144" ht="18.75" customHeight="1" thickBot="1"/>
    <row r="107146" ht="18.75" customHeight="1" thickBot="1"/>
    <row r="107148" ht="18.75" customHeight="1" thickBot="1"/>
    <row r="107150" ht="18.75" customHeight="1" thickBot="1"/>
    <row r="107152" ht="18.75" customHeight="1" thickBot="1"/>
    <row r="107154" ht="18.75" customHeight="1" thickBot="1"/>
    <row r="107156" ht="18.75" customHeight="1" thickBot="1"/>
    <row r="107158" ht="18.75" customHeight="1" thickBot="1"/>
    <row r="107160" ht="18.75" customHeight="1" thickBot="1"/>
    <row r="107162" ht="18.75" customHeight="1" thickBot="1"/>
    <row r="107164" ht="18.75" customHeight="1" thickBot="1"/>
    <row r="107166" ht="18.75" customHeight="1" thickBot="1"/>
    <row r="107168" ht="18.75" customHeight="1" thickBot="1"/>
    <row r="107170" ht="18.75" customHeight="1" thickBot="1"/>
    <row r="107172" ht="18.75" customHeight="1" thickBot="1"/>
    <row r="107174" ht="18.75" customHeight="1" thickBot="1"/>
    <row r="107176" ht="18.75" customHeight="1" thickBot="1"/>
    <row r="107178" ht="18.75" customHeight="1" thickBot="1"/>
    <row r="107180" ht="18.75" customHeight="1" thickBot="1"/>
    <row r="107182" ht="18.75" customHeight="1" thickBot="1"/>
    <row r="107184" ht="18.75" customHeight="1" thickBot="1"/>
    <row r="107186" ht="18.75" customHeight="1" thickBot="1"/>
    <row r="107188" ht="18.75" customHeight="1" thickBot="1"/>
    <row r="107190" ht="18.75" customHeight="1" thickBot="1"/>
    <row r="107192" ht="18.75" customHeight="1" thickBot="1"/>
    <row r="107194" ht="18.75" customHeight="1" thickBot="1"/>
    <row r="107196" ht="18.75" customHeight="1" thickBot="1"/>
    <row r="107198" ht="18.75" customHeight="1" thickBot="1"/>
    <row r="107200" ht="18.75" customHeight="1" thickBot="1"/>
    <row r="107202" ht="18.75" customHeight="1" thickBot="1"/>
    <row r="107204" ht="18.75" customHeight="1" thickBot="1"/>
    <row r="107206" ht="18.75" customHeight="1" thickBot="1"/>
    <row r="107208" ht="18.75" customHeight="1" thickBot="1"/>
    <row r="107210" ht="18.75" customHeight="1" thickBot="1"/>
    <row r="107212" ht="18.75" customHeight="1" thickBot="1"/>
    <row r="107214" ht="18.75" customHeight="1" thickBot="1"/>
    <row r="107216" ht="18.75" customHeight="1" thickBot="1"/>
    <row r="107218" ht="18.75" customHeight="1" thickBot="1"/>
    <row r="107220" ht="18.75" customHeight="1" thickBot="1"/>
    <row r="107222" ht="18.75" customHeight="1" thickBot="1"/>
    <row r="107224" ht="18.75" customHeight="1" thickBot="1"/>
    <row r="107226" ht="18.75" customHeight="1" thickBot="1"/>
    <row r="107228" ht="18.75" customHeight="1" thickBot="1"/>
    <row r="107230" ht="18.75" customHeight="1" thickBot="1"/>
    <row r="107232" ht="18.75" customHeight="1" thickBot="1"/>
    <row r="107234" ht="18.75" customHeight="1" thickBot="1"/>
    <row r="107236" ht="18.75" customHeight="1" thickBot="1"/>
    <row r="107238" ht="18.75" customHeight="1" thickBot="1"/>
    <row r="107240" ht="18.75" customHeight="1" thickBot="1"/>
    <row r="107242" ht="18.75" customHeight="1" thickBot="1"/>
    <row r="107244" ht="18.75" customHeight="1" thickBot="1"/>
    <row r="107246" ht="18.75" customHeight="1" thickBot="1"/>
    <row r="107248" ht="18.75" customHeight="1" thickBot="1"/>
    <row r="107250" ht="18.75" customHeight="1" thickBot="1"/>
    <row r="107252" ht="18.75" customHeight="1" thickBot="1"/>
    <row r="107254" ht="18.75" customHeight="1" thickBot="1"/>
    <row r="107256" ht="18.75" customHeight="1" thickBot="1"/>
    <row r="107258" ht="18.75" customHeight="1" thickBot="1"/>
    <row r="107260" ht="18.75" customHeight="1" thickBot="1"/>
    <row r="107262" ht="18.75" customHeight="1" thickBot="1"/>
    <row r="107264" ht="18.75" customHeight="1" thickBot="1"/>
    <row r="107266" ht="18.75" customHeight="1" thickBot="1"/>
    <row r="107268" ht="18.75" customHeight="1" thickBot="1"/>
    <row r="107270" ht="18.75" customHeight="1" thickBot="1"/>
    <row r="107272" ht="18.75" customHeight="1" thickBot="1"/>
    <row r="107274" ht="18.75" customHeight="1" thickBot="1"/>
    <row r="107276" ht="18.75" customHeight="1" thickBot="1"/>
    <row r="107278" ht="18.75" customHeight="1" thickBot="1"/>
    <row r="107280" ht="18.75" customHeight="1" thickBot="1"/>
    <row r="107282" ht="18.75" customHeight="1" thickBot="1"/>
    <row r="107284" ht="18.75" customHeight="1" thickBot="1"/>
    <row r="107286" ht="18.75" customHeight="1" thickBot="1"/>
    <row r="107288" ht="18.75" customHeight="1" thickBot="1"/>
    <row r="107290" ht="18.75" customHeight="1" thickBot="1"/>
    <row r="107292" ht="18.75" customHeight="1" thickBot="1"/>
    <row r="107294" ht="18.75" customHeight="1" thickBot="1"/>
    <row r="107296" ht="18.75" customHeight="1" thickBot="1"/>
    <row r="107298" ht="18.75" customHeight="1" thickBot="1"/>
    <row r="107300" ht="18.75" customHeight="1" thickBot="1"/>
    <row r="107302" ht="18.75" customHeight="1" thickBot="1"/>
    <row r="107304" ht="18.75" customHeight="1" thickBot="1"/>
    <row r="107306" ht="18.75" customHeight="1" thickBot="1"/>
    <row r="107308" ht="18.75" customHeight="1" thickBot="1"/>
    <row r="107310" ht="18.75" customHeight="1" thickBot="1"/>
    <row r="107312" ht="18.75" customHeight="1" thickBot="1"/>
    <row r="107314" ht="18.75" customHeight="1" thickBot="1"/>
    <row r="107316" ht="18.75" customHeight="1" thickBot="1"/>
    <row r="107318" ht="18.75" customHeight="1" thickBot="1"/>
    <row r="107320" ht="18.75" customHeight="1" thickBot="1"/>
    <row r="107322" ht="18.75" customHeight="1" thickBot="1"/>
    <row r="107324" ht="18.75" customHeight="1" thickBot="1"/>
    <row r="107326" ht="18.75" customHeight="1" thickBot="1"/>
    <row r="107328" ht="18.75" customHeight="1" thickBot="1"/>
    <row r="107330" ht="18.75" customHeight="1" thickBot="1"/>
    <row r="107332" ht="18.75" customHeight="1" thickBot="1"/>
    <row r="107334" ht="18.75" customHeight="1" thickBot="1"/>
    <row r="107336" ht="18.75" customHeight="1" thickBot="1"/>
    <row r="107338" ht="18.75" customHeight="1" thickBot="1"/>
    <row r="107340" ht="18.75" customHeight="1" thickBot="1"/>
    <row r="107342" ht="18.75" customHeight="1" thickBot="1"/>
    <row r="107344" ht="18.75" customHeight="1" thickBot="1"/>
    <row r="107346" ht="18.75" customHeight="1" thickBot="1"/>
    <row r="107348" ht="18.75" customHeight="1" thickBot="1"/>
    <row r="107350" ht="18.75" customHeight="1" thickBot="1"/>
    <row r="107352" ht="18.75" customHeight="1" thickBot="1"/>
    <row r="107354" ht="18.75" customHeight="1" thickBot="1"/>
    <row r="107356" ht="18.75" customHeight="1" thickBot="1"/>
    <row r="107358" ht="18.75" customHeight="1" thickBot="1"/>
    <row r="107360" ht="18.75" customHeight="1" thickBot="1"/>
    <row r="107362" ht="18.75" customHeight="1" thickBot="1"/>
    <row r="107364" ht="18.75" customHeight="1" thickBot="1"/>
    <row r="107366" ht="18.75" customHeight="1" thickBot="1"/>
    <row r="107368" ht="18.75" customHeight="1" thickBot="1"/>
    <row r="107370" ht="18.75" customHeight="1" thickBot="1"/>
    <row r="107372" ht="18.75" customHeight="1" thickBot="1"/>
    <row r="107374" ht="18.75" customHeight="1" thickBot="1"/>
    <row r="107376" ht="18.75" customHeight="1" thickBot="1"/>
    <row r="107378" ht="18.75" customHeight="1" thickBot="1"/>
    <row r="107380" ht="18.75" customHeight="1" thickBot="1"/>
    <row r="107382" ht="18.75" customHeight="1" thickBot="1"/>
    <row r="107384" ht="18.75" customHeight="1" thickBot="1"/>
    <row r="107386" ht="18.75" customHeight="1" thickBot="1"/>
    <row r="107388" ht="18.75" customHeight="1" thickBot="1"/>
    <row r="107390" ht="18.75" customHeight="1" thickBot="1"/>
    <row r="107392" ht="18.75" customHeight="1" thickBot="1"/>
    <row r="107394" ht="18.75" customHeight="1" thickBot="1"/>
    <row r="107396" ht="18.75" customHeight="1" thickBot="1"/>
    <row r="107398" ht="18.75" customHeight="1" thickBot="1"/>
    <row r="107400" ht="18.75" customHeight="1" thickBot="1"/>
    <row r="107402" ht="18.75" customHeight="1" thickBot="1"/>
    <row r="107404" ht="18.75" customHeight="1" thickBot="1"/>
    <row r="107406" ht="18.75" customHeight="1" thickBot="1"/>
    <row r="107408" ht="18.75" customHeight="1" thickBot="1"/>
    <row r="107410" ht="18.75" customHeight="1" thickBot="1"/>
    <row r="107412" ht="18.75" customHeight="1" thickBot="1"/>
    <row r="107414" ht="18.75" customHeight="1" thickBot="1"/>
    <row r="107416" ht="18.75" customHeight="1" thickBot="1"/>
    <row r="107418" ht="18.75" customHeight="1" thickBot="1"/>
    <row r="107420" ht="18.75" customHeight="1" thickBot="1"/>
    <row r="107422" ht="18.75" customHeight="1" thickBot="1"/>
    <row r="107424" ht="18.75" customHeight="1" thickBot="1"/>
    <row r="107426" ht="18.75" customHeight="1" thickBot="1"/>
    <row r="107428" ht="18.75" customHeight="1" thickBot="1"/>
    <row r="107430" ht="18.75" customHeight="1" thickBot="1"/>
    <row r="107432" ht="18.75" customHeight="1" thickBot="1"/>
    <row r="107434" ht="18.75" customHeight="1" thickBot="1"/>
    <row r="107436" ht="18.75" customHeight="1" thickBot="1"/>
    <row r="107438" ht="18.75" customHeight="1" thickBot="1"/>
    <row r="107440" ht="18.75" customHeight="1" thickBot="1"/>
    <row r="107442" ht="18.75" customHeight="1" thickBot="1"/>
    <row r="107444" ht="18.75" customHeight="1" thickBot="1"/>
    <row r="107446" ht="18.75" customHeight="1" thickBot="1"/>
    <row r="107448" ht="18.75" customHeight="1" thickBot="1"/>
    <row r="107450" ht="18.75" customHeight="1" thickBot="1"/>
    <row r="107452" ht="18.75" customHeight="1" thickBot="1"/>
    <row r="107454" ht="18.75" customHeight="1" thickBot="1"/>
    <row r="107456" ht="18.75" customHeight="1" thickBot="1"/>
    <row r="107458" ht="18.75" customHeight="1" thickBot="1"/>
    <row r="107460" ht="18.75" customHeight="1" thickBot="1"/>
    <row r="107462" ht="18.75" customHeight="1" thickBot="1"/>
    <row r="107464" ht="18.75" customHeight="1" thickBot="1"/>
    <row r="107466" ht="18.75" customHeight="1" thickBot="1"/>
    <row r="107468" ht="18.75" customHeight="1" thickBot="1"/>
    <row r="107470" ht="18.75" customHeight="1" thickBot="1"/>
    <row r="107472" ht="18.75" customHeight="1" thickBot="1"/>
    <row r="107474" ht="18.75" customHeight="1" thickBot="1"/>
    <row r="107476" ht="18.75" customHeight="1" thickBot="1"/>
    <row r="107478" ht="18.75" customHeight="1" thickBot="1"/>
    <row r="107480" ht="18.75" customHeight="1" thickBot="1"/>
    <row r="107482" ht="18.75" customHeight="1" thickBot="1"/>
    <row r="107484" ht="18.75" customHeight="1" thickBot="1"/>
    <row r="107486" ht="18.75" customHeight="1" thickBot="1"/>
    <row r="107488" ht="18.75" customHeight="1" thickBot="1"/>
    <row r="107490" ht="18.75" customHeight="1" thickBot="1"/>
    <row r="107492" ht="18.75" customHeight="1" thickBot="1"/>
    <row r="107494" ht="18.75" customHeight="1" thickBot="1"/>
    <row r="107496" ht="18.75" customHeight="1" thickBot="1"/>
    <row r="107498" ht="18.75" customHeight="1" thickBot="1"/>
    <row r="107500" ht="18.75" customHeight="1" thickBot="1"/>
    <row r="107502" ht="18.75" customHeight="1" thickBot="1"/>
    <row r="107504" ht="18.75" customHeight="1" thickBot="1"/>
    <row r="107506" ht="18.75" customHeight="1" thickBot="1"/>
    <row r="107508" ht="18.75" customHeight="1" thickBot="1"/>
    <row r="107510" ht="18.75" customHeight="1" thickBot="1"/>
    <row r="107512" ht="18.75" customHeight="1" thickBot="1"/>
    <row r="107514" ht="18.75" customHeight="1" thickBot="1"/>
    <row r="107516" ht="18.75" customHeight="1" thickBot="1"/>
    <row r="107518" ht="18.75" customHeight="1" thickBot="1"/>
    <row r="107520" ht="18.75" customHeight="1" thickBot="1"/>
    <row r="107522" ht="18.75" customHeight="1" thickBot="1"/>
    <row r="107524" ht="18.75" customHeight="1" thickBot="1"/>
    <row r="107526" ht="18.75" customHeight="1" thickBot="1"/>
    <row r="107528" ht="18.75" customHeight="1" thickBot="1"/>
    <row r="107530" ht="18.75" customHeight="1" thickBot="1"/>
    <row r="107532" ht="18.75" customHeight="1" thickBot="1"/>
    <row r="107534" ht="18.75" customHeight="1" thickBot="1"/>
    <row r="107536" ht="18.75" customHeight="1" thickBot="1"/>
    <row r="107538" ht="18.75" customHeight="1" thickBot="1"/>
    <row r="107540" ht="18.75" customHeight="1" thickBot="1"/>
    <row r="107542" ht="18.75" customHeight="1" thickBot="1"/>
    <row r="107544" ht="18.75" customHeight="1" thickBot="1"/>
    <row r="107546" ht="18.75" customHeight="1" thickBot="1"/>
    <row r="107548" ht="18.75" customHeight="1" thickBot="1"/>
    <row r="107550" ht="18.75" customHeight="1" thickBot="1"/>
    <row r="107552" ht="18.75" customHeight="1" thickBot="1"/>
    <row r="107554" ht="18.75" customHeight="1" thickBot="1"/>
    <row r="107556" ht="18.75" customHeight="1" thickBot="1"/>
    <row r="107558" ht="18.75" customHeight="1" thickBot="1"/>
    <row r="107560" ht="18.75" customHeight="1" thickBot="1"/>
    <row r="107562" ht="18.75" customHeight="1" thickBot="1"/>
    <row r="107564" ht="18.75" customHeight="1" thickBot="1"/>
    <row r="107566" ht="18.75" customHeight="1" thickBot="1"/>
    <row r="107568" ht="18.75" customHeight="1" thickBot="1"/>
    <row r="107570" ht="18.75" customHeight="1" thickBot="1"/>
    <row r="107572" ht="18.75" customHeight="1" thickBot="1"/>
    <row r="107574" ht="18.75" customHeight="1" thickBot="1"/>
    <row r="107576" ht="18.75" customHeight="1" thickBot="1"/>
    <row r="107578" ht="18.75" customHeight="1" thickBot="1"/>
    <row r="107580" ht="18.75" customHeight="1" thickBot="1"/>
    <row r="107582" ht="18.75" customHeight="1" thickBot="1"/>
    <row r="107584" ht="18.75" customHeight="1" thickBot="1"/>
    <row r="107586" ht="18.75" customHeight="1" thickBot="1"/>
    <row r="107588" ht="18.75" customHeight="1" thickBot="1"/>
    <row r="107590" ht="18.75" customHeight="1" thickBot="1"/>
    <row r="107592" ht="18.75" customHeight="1" thickBot="1"/>
    <row r="107594" ht="18.75" customHeight="1" thickBot="1"/>
    <row r="107596" ht="18.75" customHeight="1" thickBot="1"/>
    <row r="107598" ht="18.75" customHeight="1" thickBot="1"/>
    <row r="107600" ht="18.75" customHeight="1" thickBot="1"/>
    <row r="107602" ht="18.75" customHeight="1" thickBot="1"/>
    <row r="107604" ht="18.75" customHeight="1" thickBot="1"/>
    <row r="107606" ht="18.75" customHeight="1" thickBot="1"/>
    <row r="107608" ht="18.75" customHeight="1" thickBot="1"/>
    <row r="107610" ht="18.75" customHeight="1" thickBot="1"/>
    <row r="107612" ht="18.75" customHeight="1" thickBot="1"/>
    <row r="107614" ht="18.75" customHeight="1" thickBot="1"/>
    <row r="107616" ht="18.75" customHeight="1" thickBot="1"/>
    <row r="107618" ht="18.75" customHeight="1" thickBot="1"/>
    <row r="107620" ht="18.75" customHeight="1" thickBot="1"/>
    <row r="107622" ht="18.75" customHeight="1" thickBot="1"/>
    <row r="107624" ht="18.75" customHeight="1" thickBot="1"/>
    <row r="107626" ht="18.75" customHeight="1" thickBot="1"/>
    <row r="107628" ht="18.75" customHeight="1" thickBot="1"/>
    <row r="107630" ht="18.75" customHeight="1" thickBot="1"/>
    <row r="107632" ht="18.75" customHeight="1" thickBot="1"/>
    <row r="107634" ht="18.75" customHeight="1" thickBot="1"/>
    <row r="107636" ht="18.75" customHeight="1" thickBot="1"/>
    <row r="107638" ht="18.75" customHeight="1" thickBot="1"/>
    <row r="107640" ht="18.75" customHeight="1" thickBot="1"/>
    <row r="107642" ht="18.75" customHeight="1" thickBot="1"/>
    <row r="107644" ht="18.75" customHeight="1" thickBot="1"/>
    <row r="107646" ht="18.75" customHeight="1" thickBot="1"/>
    <row r="107648" ht="18.75" customHeight="1" thickBot="1"/>
    <row r="107650" ht="18.75" customHeight="1" thickBot="1"/>
    <row r="107652" ht="18.75" customHeight="1" thickBot="1"/>
    <row r="107654" ht="18.75" customHeight="1" thickBot="1"/>
    <row r="107656" ht="18.75" customHeight="1" thickBot="1"/>
    <row r="107658" ht="18.75" customHeight="1" thickBot="1"/>
    <row r="107660" ht="18.75" customHeight="1" thickBot="1"/>
    <row r="107662" ht="18.75" customHeight="1" thickBot="1"/>
    <row r="107664" ht="18.75" customHeight="1" thickBot="1"/>
    <row r="107666" ht="18.75" customHeight="1" thickBot="1"/>
    <row r="107668" ht="18.75" customHeight="1" thickBot="1"/>
    <row r="107670" ht="18.75" customHeight="1" thickBot="1"/>
    <row r="107672" ht="18.75" customHeight="1" thickBot="1"/>
    <row r="107674" ht="18.75" customHeight="1" thickBot="1"/>
    <row r="107676" ht="18.75" customHeight="1" thickBot="1"/>
    <row r="107678" ht="18.75" customHeight="1" thickBot="1"/>
    <row r="107680" ht="18.75" customHeight="1" thickBot="1"/>
    <row r="107682" ht="18.75" customHeight="1" thickBot="1"/>
    <row r="107684" ht="18.75" customHeight="1" thickBot="1"/>
    <row r="107686" ht="18.75" customHeight="1" thickBot="1"/>
    <row r="107688" ht="18.75" customHeight="1" thickBot="1"/>
    <row r="107690" ht="18.75" customHeight="1" thickBot="1"/>
    <row r="107692" ht="18.75" customHeight="1" thickBot="1"/>
    <row r="107694" ht="18.75" customHeight="1" thickBot="1"/>
    <row r="107696" ht="18.75" customHeight="1" thickBot="1"/>
    <row r="107698" ht="18.75" customHeight="1" thickBot="1"/>
    <row r="107700" ht="18.75" customHeight="1" thickBot="1"/>
    <row r="107702" ht="18.75" customHeight="1" thickBot="1"/>
    <row r="107704" ht="18.75" customHeight="1" thickBot="1"/>
    <row r="107706" ht="18.75" customHeight="1" thickBot="1"/>
    <row r="107708" ht="18.75" customHeight="1" thickBot="1"/>
    <row r="107710" ht="18.75" customHeight="1" thickBot="1"/>
    <row r="107712" ht="18.75" customHeight="1" thickBot="1"/>
    <row r="107714" ht="18.75" customHeight="1" thickBot="1"/>
    <row r="107716" ht="18.75" customHeight="1" thickBot="1"/>
    <row r="107718" ht="18.75" customHeight="1" thickBot="1"/>
    <row r="107720" ht="18.75" customHeight="1" thickBot="1"/>
    <row r="107722" ht="18.75" customHeight="1" thickBot="1"/>
    <row r="107724" ht="18.75" customHeight="1" thickBot="1"/>
    <row r="107726" ht="18.75" customHeight="1" thickBot="1"/>
    <row r="107728" ht="18.75" customHeight="1" thickBot="1"/>
    <row r="107730" ht="18.75" customHeight="1" thickBot="1"/>
    <row r="107732" ht="18.75" customHeight="1" thickBot="1"/>
    <row r="107734" ht="18.75" customHeight="1" thickBot="1"/>
    <row r="107736" ht="18.75" customHeight="1" thickBot="1"/>
    <row r="107738" ht="18.75" customHeight="1" thickBot="1"/>
    <row r="107740" ht="18.75" customHeight="1" thickBot="1"/>
    <row r="107742" ht="18.75" customHeight="1" thickBot="1"/>
    <row r="107744" ht="18.75" customHeight="1" thickBot="1"/>
    <row r="107746" ht="18.75" customHeight="1" thickBot="1"/>
    <row r="107748" ht="18.75" customHeight="1" thickBot="1"/>
    <row r="107750" ht="18.75" customHeight="1" thickBot="1"/>
    <row r="107752" ht="18.75" customHeight="1" thickBot="1"/>
    <row r="107754" ht="18.75" customHeight="1" thickBot="1"/>
    <row r="107756" ht="18.75" customHeight="1" thickBot="1"/>
    <row r="107758" ht="18.75" customHeight="1" thickBot="1"/>
    <row r="107760" ht="18.75" customHeight="1" thickBot="1"/>
    <row r="107762" ht="18.75" customHeight="1" thickBot="1"/>
    <row r="107764" ht="18.75" customHeight="1" thickBot="1"/>
    <row r="107766" ht="18.75" customHeight="1" thickBot="1"/>
    <row r="107768" ht="18.75" customHeight="1" thickBot="1"/>
    <row r="107770" ht="18.75" customHeight="1" thickBot="1"/>
    <row r="107772" ht="18.75" customHeight="1" thickBot="1"/>
    <row r="107774" ht="18.75" customHeight="1" thickBot="1"/>
    <row r="107776" ht="18.75" customHeight="1" thickBot="1"/>
    <row r="107778" ht="18.75" customHeight="1" thickBot="1"/>
    <row r="107780" ht="18.75" customHeight="1" thickBot="1"/>
    <row r="107782" ht="18.75" customHeight="1" thickBot="1"/>
    <row r="107784" ht="18.75" customHeight="1" thickBot="1"/>
    <row r="107786" ht="18.75" customHeight="1" thickBot="1"/>
    <row r="107788" ht="18.75" customHeight="1" thickBot="1"/>
    <row r="107790" ht="18.75" customHeight="1" thickBot="1"/>
    <row r="107792" ht="18.75" customHeight="1" thickBot="1"/>
    <row r="107794" ht="18.75" customHeight="1" thickBot="1"/>
    <row r="107796" ht="18.75" customHeight="1" thickBot="1"/>
    <row r="107798" ht="18.75" customHeight="1" thickBot="1"/>
    <row r="107800" ht="18.75" customHeight="1" thickBot="1"/>
    <row r="107802" ht="18.75" customHeight="1" thickBot="1"/>
    <row r="107804" ht="18.75" customHeight="1" thickBot="1"/>
    <row r="107806" ht="18.75" customHeight="1" thickBot="1"/>
    <row r="107808" ht="18.75" customHeight="1" thickBot="1"/>
    <row r="107810" ht="18.75" customHeight="1" thickBot="1"/>
    <row r="107812" ht="18.75" customHeight="1" thickBot="1"/>
    <row r="107814" ht="18.75" customHeight="1" thickBot="1"/>
    <row r="107816" ht="18.75" customHeight="1" thickBot="1"/>
    <row r="107818" ht="18.75" customHeight="1" thickBot="1"/>
    <row r="107820" ht="18.75" customHeight="1" thickBot="1"/>
    <row r="107822" ht="18.75" customHeight="1" thickBot="1"/>
    <row r="107824" ht="18.75" customHeight="1" thickBot="1"/>
    <row r="107826" ht="18.75" customHeight="1" thickBot="1"/>
    <row r="107828" ht="18.75" customHeight="1" thickBot="1"/>
    <row r="107830" ht="18.75" customHeight="1" thickBot="1"/>
    <row r="107832" ht="18.75" customHeight="1" thickBot="1"/>
    <row r="107834" ht="18.75" customHeight="1" thickBot="1"/>
    <row r="107836" ht="18.75" customHeight="1" thickBot="1"/>
    <row r="107838" ht="18.75" customHeight="1" thickBot="1"/>
    <row r="107840" ht="18.75" customHeight="1" thickBot="1"/>
    <row r="107842" ht="18.75" customHeight="1" thickBot="1"/>
    <row r="107844" ht="18.75" customHeight="1" thickBot="1"/>
    <row r="107846" ht="18.75" customHeight="1" thickBot="1"/>
    <row r="107848" ht="18.75" customHeight="1" thickBot="1"/>
    <row r="107850" ht="18.75" customHeight="1" thickBot="1"/>
    <row r="107852" ht="18.75" customHeight="1" thickBot="1"/>
    <row r="107854" ht="18.75" customHeight="1" thickBot="1"/>
    <row r="107856" ht="18.75" customHeight="1" thickBot="1"/>
    <row r="107858" ht="18.75" customHeight="1" thickBot="1"/>
    <row r="107860" ht="18.75" customHeight="1" thickBot="1"/>
    <row r="107862" ht="18.75" customHeight="1" thickBot="1"/>
    <row r="107864" ht="18.75" customHeight="1" thickBot="1"/>
    <row r="107866" ht="18.75" customHeight="1" thickBot="1"/>
    <row r="107868" ht="18.75" customHeight="1" thickBot="1"/>
    <row r="107870" ht="18.75" customHeight="1" thickBot="1"/>
    <row r="107872" ht="18.75" customHeight="1" thickBot="1"/>
    <row r="107874" ht="18.75" customHeight="1" thickBot="1"/>
    <row r="107876" ht="18.75" customHeight="1" thickBot="1"/>
    <row r="107878" ht="18.75" customHeight="1" thickBot="1"/>
    <row r="107880" ht="18.75" customHeight="1" thickBot="1"/>
    <row r="107882" ht="18.75" customHeight="1" thickBot="1"/>
    <row r="107884" ht="18.75" customHeight="1" thickBot="1"/>
    <row r="107886" ht="18.75" customHeight="1" thickBot="1"/>
    <row r="107888" ht="18.75" customHeight="1" thickBot="1"/>
    <row r="107890" ht="18.75" customHeight="1" thickBot="1"/>
    <row r="107892" ht="18.75" customHeight="1" thickBot="1"/>
    <row r="107894" ht="18.75" customHeight="1" thickBot="1"/>
    <row r="107896" ht="18.75" customHeight="1" thickBot="1"/>
    <row r="107898" ht="18.75" customHeight="1" thickBot="1"/>
    <row r="107900" ht="18.75" customHeight="1" thickBot="1"/>
    <row r="107902" ht="18.75" customHeight="1" thickBot="1"/>
    <row r="107904" ht="18.75" customHeight="1" thickBot="1"/>
    <row r="107906" ht="18.75" customHeight="1" thickBot="1"/>
    <row r="107908" ht="18.75" customHeight="1" thickBot="1"/>
    <row r="107910" ht="18.75" customHeight="1" thickBot="1"/>
    <row r="107912" ht="18.75" customHeight="1" thickBot="1"/>
    <row r="107914" ht="18.75" customHeight="1" thickBot="1"/>
    <row r="107916" ht="18.75" customHeight="1" thickBot="1"/>
    <row r="107918" ht="18.75" customHeight="1" thickBot="1"/>
    <row r="107920" ht="18.75" customHeight="1" thickBot="1"/>
    <row r="107922" ht="18.75" customHeight="1" thickBot="1"/>
    <row r="107924" ht="18.75" customHeight="1" thickBot="1"/>
    <row r="107926" ht="18.75" customHeight="1" thickBot="1"/>
    <row r="107928" ht="18.75" customHeight="1" thickBot="1"/>
    <row r="107930" ht="18.75" customHeight="1" thickBot="1"/>
    <row r="107932" ht="18.75" customHeight="1" thickBot="1"/>
    <row r="107934" ht="18.75" customHeight="1" thickBot="1"/>
    <row r="107936" ht="18.75" customHeight="1" thickBot="1"/>
    <row r="107938" ht="18.75" customHeight="1" thickBot="1"/>
    <row r="107940" ht="18.75" customHeight="1" thickBot="1"/>
    <row r="107942" ht="18.75" customHeight="1" thickBot="1"/>
    <row r="107944" ht="18.75" customHeight="1" thickBot="1"/>
    <row r="107946" ht="18.75" customHeight="1" thickBot="1"/>
    <row r="107948" ht="18.75" customHeight="1" thickBot="1"/>
    <row r="107950" ht="18.75" customHeight="1" thickBot="1"/>
    <row r="107952" ht="18.75" customHeight="1" thickBot="1"/>
    <row r="107954" ht="18.75" customHeight="1" thickBot="1"/>
    <row r="107956" ht="18.75" customHeight="1" thickBot="1"/>
    <row r="107958" ht="18.75" customHeight="1" thickBot="1"/>
    <row r="107960" ht="18.75" customHeight="1" thickBot="1"/>
    <row r="107962" ht="18.75" customHeight="1" thickBot="1"/>
    <row r="107964" ht="18.75" customHeight="1" thickBot="1"/>
    <row r="107966" ht="18.75" customHeight="1" thickBot="1"/>
    <row r="107968" ht="18.75" customHeight="1" thickBot="1"/>
    <row r="107970" ht="18.75" customHeight="1" thickBot="1"/>
    <row r="107972" ht="18.75" customHeight="1" thickBot="1"/>
    <row r="107974" ht="18.75" customHeight="1" thickBot="1"/>
    <row r="107976" ht="18.75" customHeight="1" thickBot="1"/>
    <row r="107978" ht="18.75" customHeight="1" thickBot="1"/>
    <row r="107980" ht="18.75" customHeight="1" thickBot="1"/>
    <row r="107982" ht="18.75" customHeight="1" thickBot="1"/>
    <row r="107984" ht="18.75" customHeight="1" thickBot="1"/>
    <row r="107986" ht="18.75" customHeight="1" thickBot="1"/>
    <row r="107988" ht="18.75" customHeight="1" thickBot="1"/>
    <row r="107990" ht="18.75" customHeight="1" thickBot="1"/>
    <row r="107992" ht="18.75" customHeight="1" thickBot="1"/>
    <row r="107994" ht="18.75" customHeight="1" thickBot="1"/>
    <row r="107996" ht="18.75" customHeight="1" thickBot="1"/>
    <row r="107998" ht="18.75" customHeight="1" thickBot="1"/>
    <row r="108000" ht="18.75" customHeight="1" thickBot="1"/>
    <row r="108002" ht="18.75" customHeight="1" thickBot="1"/>
    <row r="108004" ht="18.75" customHeight="1" thickBot="1"/>
    <row r="108006" ht="18.75" customHeight="1" thickBot="1"/>
    <row r="108008" ht="18.75" customHeight="1" thickBot="1"/>
    <row r="108010" ht="18.75" customHeight="1" thickBot="1"/>
    <row r="108012" ht="18.75" customHeight="1" thickBot="1"/>
    <row r="108014" ht="18.75" customHeight="1" thickBot="1"/>
    <row r="108016" ht="18.75" customHeight="1" thickBot="1"/>
    <row r="108018" ht="18.75" customHeight="1" thickBot="1"/>
    <row r="108020" ht="18.75" customHeight="1" thickBot="1"/>
    <row r="108022" ht="18.75" customHeight="1" thickBot="1"/>
    <row r="108024" ht="18.75" customHeight="1" thickBot="1"/>
    <row r="108026" ht="18.75" customHeight="1" thickBot="1"/>
    <row r="108028" ht="18.75" customHeight="1" thickBot="1"/>
    <row r="108030" ht="18.75" customHeight="1" thickBot="1"/>
    <row r="108032" ht="18.75" customHeight="1" thickBot="1"/>
    <row r="108034" ht="18.75" customHeight="1" thickBot="1"/>
    <row r="108036" ht="18.75" customHeight="1" thickBot="1"/>
    <row r="108038" ht="18.75" customHeight="1" thickBot="1"/>
    <row r="108040" ht="18.75" customHeight="1" thickBot="1"/>
    <row r="108042" ht="18.75" customHeight="1" thickBot="1"/>
    <row r="108044" ht="18.75" customHeight="1" thickBot="1"/>
    <row r="108046" ht="18.75" customHeight="1" thickBot="1"/>
    <row r="108048" ht="18.75" customHeight="1" thickBot="1"/>
    <row r="108050" ht="18.75" customHeight="1" thickBot="1"/>
    <row r="108052" ht="18.75" customHeight="1" thickBot="1"/>
    <row r="108054" ht="18.75" customHeight="1" thickBot="1"/>
    <row r="108056" ht="18.75" customHeight="1" thickBot="1"/>
    <row r="108058" ht="18.75" customHeight="1" thickBot="1"/>
    <row r="108060" ht="18.75" customHeight="1" thickBot="1"/>
    <row r="108062" ht="18.75" customHeight="1" thickBot="1"/>
    <row r="108064" ht="18.75" customHeight="1" thickBot="1"/>
    <row r="108066" ht="18.75" customHeight="1" thickBot="1"/>
    <row r="108068" ht="18.75" customHeight="1" thickBot="1"/>
    <row r="108070" ht="18.75" customHeight="1" thickBot="1"/>
    <row r="108072" ht="18.75" customHeight="1" thickBot="1"/>
    <row r="108074" ht="18.75" customHeight="1" thickBot="1"/>
    <row r="108076" ht="18.75" customHeight="1" thickBot="1"/>
    <row r="108078" ht="18.75" customHeight="1" thickBot="1"/>
    <row r="108080" ht="18.75" customHeight="1" thickBot="1"/>
    <row r="108082" ht="18.75" customHeight="1" thickBot="1"/>
    <row r="108084" ht="18.75" customHeight="1" thickBot="1"/>
    <row r="108086" ht="18.75" customHeight="1" thickBot="1"/>
    <row r="108088" ht="18.75" customHeight="1" thickBot="1"/>
    <row r="108090" ht="18.75" customHeight="1" thickBot="1"/>
    <row r="108092" ht="18.75" customHeight="1" thickBot="1"/>
    <row r="108094" ht="18.75" customHeight="1" thickBot="1"/>
    <row r="108096" ht="18.75" customHeight="1" thickBot="1"/>
    <row r="108098" ht="18.75" customHeight="1" thickBot="1"/>
    <row r="108100" ht="18.75" customHeight="1" thickBot="1"/>
    <row r="108102" ht="18.75" customHeight="1" thickBot="1"/>
    <row r="108104" ht="18.75" customHeight="1" thickBot="1"/>
    <row r="108106" ht="18.75" customHeight="1" thickBot="1"/>
    <row r="108108" ht="18.75" customHeight="1" thickBot="1"/>
    <row r="108110" ht="18.75" customHeight="1" thickBot="1"/>
    <row r="108112" ht="18.75" customHeight="1" thickBot="1"/>
    <row r="108114" ht="18.75" customHeight="1" thickBot="1"/>
    <row r="108116" ht="18.75" customHeight="1" thickBot="1"/>
    <row r="108118" ht="18.75" customHeight="1" thickBot="1"/>
    <row r="108120" ht="18.75" customHeight="1" thickBot="1"/>
    <row r="108122" ht="18.75" customHeight="1" thickBot="1"/>
    <row r="108124" ht="18.75" customHeight="1" thickBot="1"/>
    <row r="108126" ht="18.75" customHeight="1" thickBot="1"/>
    <row r="108128" ht="18.75" customHeight="1" thickBot="1"/>
    <row r="108130" ht="18.75" customHeight="1" thickBot="1"/>
    <row r="108132" ht="18.75" customHeight="1" thickBot="1"/>
    <row r="108134" ht="18.75" customHeight="1" thickBot="1"/>
    <row r="108136" ht="18.75" customHeight="1" thickBot="1"/>
    <row r="108138" ht="18.75" customHeight="1" thickBot="1"/>
    <row r="108140" ht="18.75" customHeight="1" thickBot="1"/>
    <row r="108142" ht="18.75" customHeight="1" thickBot="1"/>
    <row r="108144" ht="18.75" customHeight="1" thickBot="1"/>
    <row r="108146" ht="18.75" customHeight="1" thickBot="1"/>
    <row r="108148" ht="18.75" customHeight="1" thickBot="1"/>
    <row r="108150" ht="18.75" customHeight="1" thickBot="1"/>
    <row r="108152" ht="18.75" customHeight="1" thickBot="1"/>
    <row r="108154" ht="18.75" customHeight="1" thickBot="1"/>
    <row r="108156" ht="18.75" customHeight="1" thickBot="1"/>
    <row r="108158" ht="18.75" customHeight="1" thickBot="1"/>
    <row r="108160" ht="18.75" customHeight="1" thickBot="1"/>
    <row r="108162" ht="18.75" customHeight="1" thickBot="1"/>
    <row r="108164" ht="18.75" customHeight="1" thickBot="1"/>
    <row r="108166" ht="18.75" customHeight="1" thickBot="1"/>
    <row r="108168" ht="18.75" customHeight="1" thickBot="1"/>
    <row r="108170" ht="18.75" customHeight="1" thickBot="1"/>
    <row r="108172" ht="18.75" customHeight="1" thickBot="1"/>
    <row r="108174" ht="18.75" customHeight="1" thickBot="1"/>
    <row r="108176" ht="18.75" customHeight="1" thickBot="1"/>
    <row r="108178" ht="18.75" customHeight="1" thickBot="1"/>
    <row r="108180" ht="18.75" customHeight="1" thickBot="1"/>
    <row r="108182" ht="18.75" customHeight="1" thickBot="1"/>
    <row r="108184" ht="18.75" customHeight="1" thickBot="1"/>
    <row r="108186" ht="18.75" customHeight="1" thickBot="1"/>
    <row r="108188" ht="18.75" customHeight="1" thickBot="1"/>
    <row r="108190" ht="18.75" customHeight="1" thickBot="1"/>
    <row r="108192" ht="18.75" customHeight="1" thickBot="1"/>
    <row r="108194" ht="18.75" customHeight="1" thickBot="1"/>
    <row r="108196" ht="18.75" customHeight="1" thickBot="1"/>
    <row r="108198" ht="18.75" customHeight="1" thickBot="1"/>
    <row r="108200" ht="18.75" customHeight="1" thickBot="1"/>
    <row r="108202" ht="18.75" customHeight="1" thickBot="1"/>
    <row r="108204" ht="18.75" customHeight="1" thickBot="1"/>
    <row r="108206" ht="18.75" customHeight="1" thickBot="1"/>
    <row r="108208" ht="18.75" customHeight="1" thickBot="1"/>
    <row r="108210" ht="18.75" customHeight="1" thickBot="1"/>
    <row r="108212" ht="18.75" customHeight="1" thickBot="1"/>
    <row r="108214" ht="18.75" customHeight="1" thickBot="1"/>
    <row r="108216" ht="18.75" customHeight="1" thickBot="1"/>
    <row r="108218" ht="18.75" customHeight="1" thickBot="1"/>
    <row r="108220" ht="18.75" customHeight="1" thickBot="1"/>
    <row r="108222" ht="18.75" customHeight="1" thickBot="1"/>
    <row r="108224" ht="18.75" customHeight="1" thickBot="1"/>
    <row r="108226" ht="18.75" customHeight="1" thickBot="1"/>
    <row r="108228" ht="18.75" customHeight="1" thickBot="1"/>
    <row r="108230" ht="18.75" customHeight="1" thickBot="1"/>
    <row r="108232" ht="18.75" customHeight="1" thickBot="1"/>
    <row r="108234" ht="18.75" customHeight="1" thickBot="1"/>
    <row r="108236" ht="18.75" customHeight="1" thickBot="1"/>
    <row r="108238" ht="18.75" customHeight="1" thickBot="1"/>
    <row r="108240" ht="18.75" customHeight="1" thickBot="1"/>
    <row r="108242" ht="18.75" customHeight="1" thickBot="1"/>
    <row r="108244" ht="18.75" customHeight="1" thickBot="1"/>
    <row r="108246" ht="18.75" customHeight="1" thickBot="1"/>
    <row r="108248" ht="18.75" customHeight="1" thickBot="1"/>
    <row r="108250" ht="18.75" customHeight="1" thickBot="1"/>
    <row r="108252" ht="18.75" customHeight="1" thickBot="1"/>
    <row r="108254" ht="18.75" customHeight="1" thickBot="1"/>
    <row r="108256" ht="18.75" customHeight="1" thickBot="1"/>
    <row r="108258" ht="18.75" customHeight="1" thickBot="1"/>
    <row r="108260" ht="18.75" customHeight="1" thickBot="1"/>
    <row r="108262" ht="18.75" customHeight="1" thickBot="1"/>
    <row r="108264" ht="18.75" customHeight="1" thickBot="1"/>
    <row r="108266" ht="18.75" customHeight="1" thickBot="1"/>
    <row r="108268" ht="18.75" customHeight="1" thickBot="1"/>
    <row r="108270" ht="18.75" customHeight="1" thickBot="1"/>
    <row r="108272" ht="18.75" customHeight="1" thickBot="1"/>
    <row r="108274" ht="18.75" customHeight="1" thickBot="1"/>
    <row r="108276" ht="18.75" customHeight="1" thickBot="1"/>
    <row r="108278" ht="18.75" customHeight="1" thickBot="1"/>
    <row r="108280" ht="18.75" customHeight="1" thickBot="1"/>
    <row r="108282" ht="18.75" customHeight="1" thickBot="1"/>
    <row r="108284" ht="18.75" customHeight="1" thickBot="1"/>
    <row r="108286" ht="18.75" customHeight="1" thickBot="1"/>
    <row r="108288" ht="18.75" customHeight="1" thickBot="1"/>
    <row r="108290" ht="18.75" customHeight="1" thickBot="1"/>
    <row r="108292" ht="18.75" customHeight="1" thickBot="1"/>
    <row r="108294" ht="18.75" customHeight="1" thickBot="1"/>
    <row r="108296" ht="18.75" customHeight="1" thickBot="1"/>
    <row r="108298" ht="18.75" customHeight="1" thickBot="1"/>
    <row r="108300" ht="18.75" customHeight="1" thickBot="1"/>
    <row r="108302" ht="18.75" customHeight="1" thickBot="1"/>
    <row r="108304" ht="18.75" customHeight="1" thickBot="1"/>
    <row r="108306" ht="18.75" customHeight="1" thickBot="1"/>
    <row r="108308" ht="18.75" customHeight="1" thickBot="1"/>
    <row r="108310" ht="18.75" customHeight="1" thickBot="1"/>
    <row r="108312" ht="18.75" customHeight="1" thickBot="1"/>
    <row r="108314" ht="18.75" customHeight="1" thickBot="1"/>
    <row r="108316" ht="18.75" customHeight="1" thickBot="1"/>
    <row r="108318" ht="18.75" customHeight="1" thickBot="1"/>
    <row r="108320" ht="18.75" customHeight="1" thickBot="1"/>
    <row r="108322" ht="18.75" customHeight="1" thickBot="1"/>
    <row r="108324" ht="18.75" customHeight="1" thickBot="1"/>
    <row r="108326" ht="18.75" customHeight="1" thickBot="1"/>
    <row r="108328" ht="18.75" customHeight="1" thickBot="1"/>
    <row r="108330" ht="18.75" customHeight="1" thickBot="1"/>
    <row r="108332" ht="18.75" customHeight="1" thickBot="1"/>
    <row r="108334" ht="18.75" customHeight="1" thickBot="1"/>
    <row r="108336" ht="18.75" customHeight="1" thickBot="1"/>
    <row r="108338" ht="18.75" customHeight="1" thickBot="1"/>
    <row r="108340" ht="18.75" customHeight="1" thickBot="1"/>
    <row r="108342" ht="18.75" customHeight="1" thickBot="1"/>
    <row r="108344" ht="18.75" customHeight="1" thickBot="1"/>
    <row r="108346" ht="18.75" customHeight="1" thickBot="1"/>
    <row r="108348" ht="18.75" customHeight="1" thickBot="1"/>
    <row r="108350" ht="18.75" customHeight="1" thickBot="1"/>
    <row r="108352" ht="18.75" customHeight="1" thickBot="1"/>
    <row r="108354" ht="18.75" customHeight="1" thickBot="1"/>
    <row r="108356" ht="18.75" customHeight="1" thickBot="1"/>
    <row r="108358" ht="18.75" customHeight="1" thickBot="1"/>
    <row r="108360" ht="18.75" customHeight="1" thickBot="1"/>
    <row r="108362" ht="18.75" customHeight="1" thickBot="1"/>
    <row r="108364" ht="18.75" customHeight="1" thickBot="1"/>
    <row r="108366" ht="18.75" customHeight="1" thickBot="1"/>
    <row r="108368" ht="18.75" customHeight="1" thickBot="1"/>
    <row r="108370" ht="18.75" customHeight="1" thickBot="1"/>
    <row r="108372" ht="18.75" customHeight="1" thickBot="1"/>
    <row r="108374" ht="18.75" customHeight="1" thickBot="1"/>
    <row r="108376" ht="18.75" customHeight="1" thickBot="1"/>
    <row r="108378" ht="18.75" customHeight="1" thickBot="1"/>
    <row r="108380" ht="18.75" customHeight="1" thickBot="1"/>
    <row r="108382" ht="18.75" customHeight="1" thickBot="1"/>
    <row r="108384" ht="18.75" customHeight="1" thickBot="1"/>
    <row r="108386" ht="18.75" customHeight="1" thickBot="1"/>
    <row r="108388" ht="18.75" customHeight="1" thickBot="1"/>
    <row r="108390" ht="18.75" customHeight="1" thickBot="1"/>
    <row r="108392" ht="18.75" customHeight="1" thickBot="1"/>
    <row r="108394" ht="18.75" customHeight="1" thickBot="1"/>
    <row r="108396" ht="18.75" customHeight="1" thickBot="1"/>
    <row r="108398" ht="18.75" customHeight="1" thickBot="1"/>
    <row r="108400" ht="18.75" customHeight="1" thickBot="1"/>
    <row r="108402" ht="18.75" customHeight="1" thickBot="1"/>
    <row r="108404" ht="18.75" customHeight="1" thickBot="1"/>
    <row r="108406" ht="18.75" customHeight="1" thickBot="1"/>
    <row r="108408" ht="18.75" customHeight="1" thickBot="1"/>
    <row r="108410" ht="18.75" customHeight="1" thickBot="1"/>
    <row r="108412" ht="18.75" customHeight="1" thickBot="1"/>
    <row r="108414" ht="18.75" customHeight="1" thickBot="1"/>
    <row r="108416" ht="18.75" customHeight="1" thickBot="1"/>
    <row r="108418" ht="18.75" customHeight="1" thickBot="1"/>
    <row r="108420" ht="18.75" customHeight="1" thickBot="1"/>
    <row r="108422" ht="18.75" customHeight="1" thickBot="1"/>
    <row r="108424" ht="18.75" customHeight="1" thickBot="1"/>
    <row r="108426" ht="18.75" customHeight="1" thickBot="1"/>
    <row r="108428" ht="18.75" customHeight="1" thickBot="1"/>
    <row r="108430" ht="18.75" customHeight="1" thickBot="1"/>
    <row r="108432" ht="18.75" customHeight="1" thickBot="1"/>
    <row r="108434" ht="18.75" customHeight="1" thickBot="1"/>
    <row r="108436" ht="18.75" customHeight="1" thickBot="1"/>
    <row r="108438" ht="18.75" customHeight="1" thickBot="1"/>
    <row r="108440" ht="18.75" customHeight="1" thickBot="1"/>
    <row r="108442" ht="18.75" customHeight="1" thickBot="1"/>
    <row r="108444" ht="18.75" customHeight="1" thickBot="1"/>
    <row r="108446" ht="18.75" customHeight="1" thickBot="1"/>
    <row r="108448" ht="18.75" customHeight="1" thickBot="1"/>
    <row r="108450" ht="18.75" customHeight="1" thickBot="1"/>
    <row r="108452" ht="18.75" customHeight="1" thickBot="1"/>
    <row r="108454" ht="18.75" customHeight="1" thickBot="1"/>
    <row r="108456" ht="18.75" customHeight="1" thickBot="1"/>
    <row r="108458" ht="18.75" customHeight="1" thickBot="1"/>
    <row r="108460" ht="18.75" customHeight="1" thickBot="1"/>
    <row r="108462" ht="18.75" customHeight="1" thickBot="1"/>
    <row r="108464" ht="18.75" customHeight="1" thickBot="1"/>
    <row r="108466" ht="18.75" customHeight="1" thickBot="1"/>
    <row r="108468" ht="18.75" customHeight="1" thickBot="1"/>
    <row r="108470" ht="18.75" customHeight="1" thickBot="1"/>
    <row r="108472" ht="18.75" customHeight="1" thickBot="1"/>
    <row r="108474" ht="18.75" customHeight="1" thickBot="1"/>
    <row r="108476" ht="18.75" customHeight="1" thickBot="1"/>
    <row r="108478" ht="18.75" customHeight="1" thickBot="1"/>
    <row r="108480" ht="18.75" customHeight="1" thickBot="1"/>
    <row r="108482" ht="18.75" customHeight="1" thickBot="1"/>
    <row r="108484" ht="18.75" customHeight="1" thickBot="1"/>
    <row r="108486" ht="18.75" customHeight="1" thickBot="1"/>
    <row r="108488" ht="18.75" customHeight="1" thickBot="1"/>
    <row r="108490" ht="18.75" customHeight="1" thickBot="1"/>
    <row r="108492" ht="18.75" customHeight="1" thickBot="1"/>
    <row r="108494" ht="18.75" customHeight="1" thickBot="1"/>
    <row r="108496" ht="18.75" customHeight="1" thickBot="1"/>
    <row r="108498" ht="18.75" customHeight="1" thickBot="1"/>
    <row r="108500" ht="18.75" customHeight="1" thickBot="1"/>
    <row r="108502" ht="18.75" customHeight="1" thickBot="1"/>
    <row r="108504" ht="18.75" customHeight="1" thickBot="1"/>
    <row r="108506" ht="18.75" customHeight="1" thickBot="1"/>
    <row r="108508" ht="18.75" customHeight="1" thickBot="1"/>
    <row r="108510" ht="18.75" customHeight="1" thickBot="1"/>
    <row r="108512" ht="18.75" customHeight="1" thickBot="1"/>
    <row r="108514" ht="18.75" customHeight="1" thickBot="1"/>
    <row r="108516" ht="18.75" customHeight="1" thickBot="1"/>
    <row r="108518" ht="18.75" customHeight="1" thickBot="1"/>
    <row r="108520" ht="18.75" customHeight="1" thickBot="1"/>
    <row r="108522" ht="18.75" customHeight="1" thickBot="1"/>
    <row r="108524" ht="18.75" customHeight="1" thickBot="1"/>
    <row r="108526" ht="18.75" customHeight="1" thickBot="1"/>
    <row r="108528" ht="18.75" customHeight="1" thickBot="1"/>
    <row r="108530" ht="18.75" customHeight="1" thickBot="1"/>
    <row r="108532" ht="18.75" customHeight="1" thickBot="1"/>
    <row r="108534" ht="18.75" customHeight="1" thickBot="1"/>
    <row r="108536" ht="18.75" customHeight="1" thickBot="1"/>
    <row r="108538" ht="18.75" customHeight="1" thickBot="1"/>
    <row r="108540" ht="18.75" customHeight="1" thickBot="1"/>
    <row r="108542" ht="18.75" customHeight="1" thickBot="1"/>
    <row r="108544" ht="18.75" customHeight="1" thickBot="1"/>
    <row r="108546" ht="18.75" customHeight="1" thickBot="1"/>
    <row r="108548" ht="18.75" customHeight="1" thickBot="1"/>
    <row r="108550" ht="18.75" customHeight="1" thickBot="1"/>
    <row r="108552" ht="18.75" customHeight="1" thickBot="1"/>
    <row r="108554" ht="18.75" customHeight="1" thickBot="1"/>
    <row r="108556" ht="18.75" customHeight="1" thickBot="1"/>
    <row r="108558" ht="18.75" customHeight="1" thickBot="1"/>
    <row r="108560" ht="18.75" customHeight="1" thickBot="1"/>
    <row r="108562" ht="18.75" customHeight="1" thickBot="1"/>
    <row r="108564" ht="18.75" customHeight="1" thickBot="1"/>
    <row r="108566" ht="18.75" customHeight="1" thickBot="1"/>
    <row r="108568" ht="18.75" customHeight="1" thickBot="1"/>
    <row r="108570" ht="18.75" customHeight="1" thickBot="1"/>
    <row r="108572" ht="18.75" customHeight="1" thickBot="1"/>
    <row r="108574" ht="18.75" customHeight="1" thickBot="1"/>
    <row r="108576" ht="18.75" customHeight="1" thickBot="1"/>
    <row r="108578" ht="18.75" customHeight="1" thickBot="1"/>
    <row r="108580" ht="18.75" customHeight="1" thickBot="1"/>
    <row r="108582" ht="18.75" customHeight="1" thickBot="1"/>
    <row r="108584" ht="18.75" customHeight="1" thickBot="1"/>
    <row r="108586" ht="18.75" customHeight="1" thickBot="1"/>
    <row r="108588" ht="18.75" customHeight="1" thickBot="1"/>
    <row r="108590" ht="18.75" customHeight="1" thickBot="1"/>
    <row r="108592" ht="18.75" customHeight="1" thickBot="1"/>
    <row r="108594" ht="18.75" customHeight="1" thickBot="1"/>
    <row r="108596" ht="18.75" customHeight="1" thickBot="1"/>
    <row r="108598" ht="18.75" customHeight="1" thickBot="1"/>
    <row r="108600" ht="18.75" customHeight="1" thickBot="1"/>
    <row r="108602" ht="18.75" customHeight="1" thickBot="1"/>
    <row r="108604" ht="18.75" customHeight="1" thickBot="1"/>
    <row r="108606" ht="18.75" customHeight="1" thickBot="1"/>
    <row r="108608" ht="18.75" customHeight="1" thickBot="1"/>
    <row r="108610" ht="18.75" customHeight="1" thickBot="1"/>
    <row r="108612" ht="18.75" customHeight="1" thickBot="1"/>
    <row r="108614" ht="18.75" customHeight="1" thickBot="1"/>
    <row r="108616" ht="18.75" customHeight="1" thickBot="1"/>
    <row r="108618" ht="18.75" customHeight="1" thickBot="1"/>
    <row r="108620" ht="18.75" customHeight="1" thickBot="1"/>
    <row r="108622" ht="18.75" customHeight="1" thickBot="1"/>
    <row r="108624" ht="18.75" customHeight="1" thickBot="1"/>
    <row r="108626" ht="18.75" customHeight="1" thickBot="1"/>
    <row r="108628" ht="18.75" customHeight="1" thickBot="1"/>
    <row r="108630" ht="18.75" customHeight="1" thickBot="1"/>
    <row r="108632" ht="18.75" customHeight="1" thickBot="1"/>
    <row r="108634" ht="18.75" customHeight="1" thickBot="1"/>
    <row r="108636" ht="18.75" customHeight="1" thickBot="1"/>
    <row r="108638" ht="18.75" customHeight="1" thickBot="1"/>
    <row r="108640" ht="18.75" customHeight="1" thickBot="1"/>
    <row r="108642" ht="18.75" customHeight="1" thickBot="1"/>
    <row r="108644" ht="18.75" customHeight="1" thickBot="1"/>
    <row r="108646" ht="18.75" customHeight="1" thickBot="1"/>
    <row r="108648" ht="18.75" customHeight="1" thickBot="1"/>
    <row r="108650" ht="18.75" customHeight="1" thickBot="1"/>
    <row r="108652" ht="18.75" customHeight="1" thickBot="1"/>
    <row r="108654" ht="18.75" customHeight="1" thickBot="1"/>
    <row r="108656" ht="18.75" customHeight="1" thickBot="1"/>
    <row r="108658" ht="18.75" customHeight="1" thickBot="1"/>
    <row r="108660" ht="18.75" customHeight="1" thickBot="1"/>
    <row r="108662" ht="18.75" customHeight="1" thickBot="1"/>
    <row r="108664" ht="18.75" customHeight="1" thickBot="1"/>
    <row r="108666" ht="18.75" customHeight="1" thickBot="1"/>
    <row r="108668" ht="18.75" customHeight="1" thickBot="1"/>
    <row r="108670" ht="18.75" customHeight="1" thickBot="1"/>
    <row r="108672" ht="18.75" customHeight="1" thickBot="1"/>
    <row r="108674" ht="18.75" customHeight="1" thickBot="1"/>
    <row r="108676" ht="18.75" customHeight="1" thickBot="1"/>
    <row r="108678" ht="18.75" customHeight="1" thickBot="1"/>
    <row r="108680" ht="18.75" customHeight="1" thickBot="1"/>
    <row r="108682" ht="18.75" customHeight="1" thickBot="1"/>
    <row r="108684" ht="18.75" customHeight="1" thickBot="1"/>
    <row r="108686" ht="18.75" customHeight="1" thickBot="1"/>
    <row r="108688" ht="18.75" customHeight="1" thickBot="1"/>
    <row r="108690" ht="18.75" customHeight="1" thickBot="1"/>
    <row r="108692" ht="18.75" customHeight="1" thickBot="1"/>
    <row r="108694" ht="18.75" customHeight="1" thickBot="1"/>
    <row r="108696" ht="18.75" customHeight="1" thickBot="1"/>
    <row r="108698" ht="18.75" customHeight="1" thickBot="1"/>
    <row r="108700" ht="18.75" customHeight="1" thickBot="1"/>
    <row r="108702" ht="18.75" customHeight="1" thickBot="1"/>
    <row r="108704" ht="18.75" customHeight="1" thickBot="1"/>
    <row r="108706" ht="18.75" customHeight="1" thickBot="1"/>
    <row r="108708" ht="18.75" customHeight="1" thickBot="1"/>
    <row r="108710" ht="18.75" customHeight="1" thickBot="1"/>
    <row r="108712" ht="18.75" customHeight="1" thickBot="1"/>
    <row r="108714" ht="18.75" customHeight="1" thickBot="1"/>
    <row r="108716" ht="18.75" customHeight="1" thickBot="1"/>
    <row r="108718" ht="18.75" customHeight="1" thickBot="1"/>
    <row r="108720" ht="18.75" customHeight="1" thickBot="1"/>
    <row r="108722" ht="18.75" customHeight="1" thickBot="1"/>
    <row r="108724" ht="18.75" customHeight="1" thickBot="1"/>
    <row r="108726" ht="18.75" customHeight="1" thickBot="1"/>
    <row r="108728" ht="18.75" customHeight="1" thickBot="1"/>
    <row r="108730" ht="18.75" customHeight="1" thickBot="1"/>
    <row r="108732" ht="18.75" customHeight="1" thickBot="1"/>
    <row r="108734" ht="18.75" customHeight="1" thickBot="1"/>
    <row r="108736" ht="18.75" customHeight="1" thickBot="1"/>
    <row r="108738" ht="18.75" customHeight="1" thickBot="1"/>
    <row r="108740" ht="18.75" customHeight="1" thickBot="1"/>
    <row r="108742" ht="18.75" customHeight="1" thickBot="1"/>
    <row r="108744" ht="18.75" customHeight="1" thickBot="1"/>
    <row r="108746" ht="18.75" customHeight="1" thickBot="1"/>
    <row r="108748" ht="18.75" customHeight="1" thickBot="1"/>
    <row r="108750" ht="18.75" customHeight="1" thickBot="1"/>
    <row r="108752" ht="18.75" customHeight="1" thickBot="1"/>
    <row r="108754" ht="18.75" customHeight="1" thickBot="1"/>
    <row r="108756" ht="18.75" customHeight="1" thickBot="1"/>
    <row r="108758" ht="18.75" customHeight="1" thickBot="1"/>
    <row r="108760" ht="18.75" customHeight="1" thickBot="1"/>
    <row r="108762" ht="18.75" customHeight="1" thickBot="1"/>
    <row r="108764" ht="18.75" customHeight="1" thickBot="1"/>
    <row r="108766" ht="18.75" customHeight="1" thickBot="1"/>
    <row r="108768" ht="18.75" customHeight="1" thickBot="1"/>
    <row r="108770" ht="18.75" customHeight="1" thickBot="1"/>
    <row r="108772" ht="18.75" customHeight="1" thickBot="1"/>
    <row r="108774" ht="18.75" customHeight="1" thickBot="1"/>
    <row r="108776" ht="18.75" customHeight="1" thickBot="1"/>
    <row r="108778" ht="18.75" customHeight="1" thickBot="1"/>
    <row r="108780" ht="18.75" customHeight="1" thickBot="1"/>
    <row r="108782" ht="18.75" customHeight="1" thickBot="1"/>
    <row r="108784" ht="18.75" customHeight="1" thickBot="1"/>
    <row r="108786" ht="18.75" customHeight="1" thickBot="1"/>
    <row r="108788" ht="18.75" customHeight="1" thickBot="1"/>
    <row r="108790" ht="18.75" customHeight="1" thickBot="1"/>
    <row r="108792" ht="18.75" customHeight="1" thickBot="1"/>
    <row r="108794" ht="18.75" customHeight="1" thickBot="1"/>
    <row r="108796" ht="18.75" customHeight="1" thickBot="1"/>
    <row r="108798" ht="18.75" customHeight="1" thickBot="1"/>
    <row r="108800" ht="18.75" customHeight="1" thickBot="1"/>
    <row r="108802" ht="18.75" customHeight="1" thickBot="1"/>
    <row r="108804" ht="18.75" customHeight="1" thickBot="1"/>
    <row r="108806" ht="18.75" customHeight="1" thickBot="1"/>
    <row r="108808" ht="18.75" customHeight="1" thickBot="1"/>
    <row r="108810" ht="18.75" customHeight="1" thickBot="1"/>
    <row r="108812" ht="18.75" customHeight="1" thickBot="1"/>
    <row r="108814" ht="18.75" customHeight="1" thickBot="1"/>
    <row r="108816" ht="18.75" customHeight="1" thickBot="1"/>
    <row r="108818" ht="18.75" customHeight="1" thickBot="1"/>
    <row r="108820" ht="18.75" customHeight="1" thickBot="1"/>
    <row r="108822" ht="18.75" customHeight="1" thickBot="1"/>
    <row r="108824" ht="18.75" customHeight="1" thickBot="1"/>
    <row r="108826" ht="18.75" customHeight="1" thickBot="1"/>
    <row r="108828" ht="18.75" customHeight="1" thickBot="1"/>
    <row r="108830" ht="18.75" customHeight="1" thickBot="1"/>
    <row r="108832" ht="18.75" customHeight="1" thickBot="1"/>
    <row r="108834" ht="18.75" customHeight="1" thickBot="1"/>
    <row r="108836" ht="18.75" customHeight="1" thickBot="1"/>
    <row r="108838" ht="18.75" customHeight="1" thickBot="1"/>
    <row r="108840" ht="18.75" customHeight="1" thickBot="1"/>
    <row r="108842" ht="18.75" customHeight="1" thickBot="1"/>
    <row r="108844" ht="18.75" customHeight="1" thickBot="1"/>
    <row r="108846" ht="18.75" customHeight="1" thickBot="1"/>
    <row r="108848" ht="18.75" customHeight="1" thickBot="1"/>
    <row r="108850" ht="18.75" customHeight="1" thickBot="1"/>
    <row r="108852" ht="18.75" customHeight="1" thickBot="1"/>
    <row r="108854" ht="18.75" customHeight="1" thickBot="1"/>
    <row r="108856" ht="18.75" customHeight="1" thickBot="1"/>
    <row r="108858" ht="18.75" customHeight="1" thickBot="1"/>
    <row r="108860" ht="18.75" customHeight="1" thickBot="1"/>
    <row r="108862" ht="18.75" customHeight="1" thickBot="1"/>
    <row r="108864" ht="18.75" customHeight="1" thickBot="1"/>
    <row r="108866" ht="18.75" customHeight="1" thickBot="1"/>
    <row r="108868" ht="18.75" customHeight="1" thickBot="1"/>
    <row r="108870" ht="18.75" customHeight="1" thickBot="1"/>
    <row r="108872" ht="18.75" customHeight="1" thickBot="1"/>
    <row r="108874" ht="18.75" customHeight="1" thickBot="1"/>
    <row r="108876" ht="18.75" customHeight="1" thickBot="1"/>
    <row r="108878" ht="18.75" customHeight="1" thickBot="1"/>
    <row r="108880" ht="18.75" customHeight="1" thickBot="1"/>
    <row r="108882" ht="18.75" customHeight="1" thickBot="1"/>
    <row r="108884" ht="18.75" customHeight="1" thickBot="1"/>
    <row r="108886" ht="18.75" customHeight="1" thickBot="1"/>
    <row r="108888" ht="18.75" customHeight="1" thickBot="1"/>
    <row r="108890" ht="18.75" customHeight="1" thickBot="1"/>
    <row r="108892" ht="18.75" customHeight="1" thickBot="1"/>
    <row r="108894" ht="18.75" customHeight="1" thickBot="1"/>
    <row r="108896" ht="18.75" customHeight="1" thickBot="1"/>
    <row r="108898" ht="18.75" customHeight="1" thickBot="1"/>
    <row r="108900" ht="18.75" customHeight="1" thickBot="1"/>
    <row r="108902" ht="18.75" customHeight="1" thickBot="1"/>
    <row r="108904" ht="18.75" customHeight="1" thickBot="1"/>
    <row r="108906" ht="18.75" customHeight="1" thickBot="1"/>
    <row r="108908" ht="18.75" customHeight="1" thickBot="1"/>
    <row r="108910" ht="18.75" customHeight="1" thickBot="1"/>
    <row r="108912" ht="18.75" customHeight="1" thickBot="1"/>
    <row r="108914" ht="18.75" customHeight="1" thickBot="1"/>
    <row r="108916" ht="18.75" customHeight="1" thickBot="1"/>
    <row r="108918" ht="18.75" customHeight="1" thickBot="1"/>
    <row r="108920" ht="18.75" customHeight="1" thickBot="1"/>
    <row r="108922" ht="18.75" customHeight="1" thickBot="1"/>
    <row r="108924" ht="18.75" customHeight="1" thickBot="1"/>
    <row r="108926" ht="18.75" customHeight="1" thickBot="1"/>
    <row r="108928" ht="18.75" customHeight="1" thickBot="1"/>
    <row r="108930" ht="18.75" customHeight="1" thickBot="1"/>
    <row r="108932" ht="18.75" customHeight="1" thickBot="1"/>
    <row r="108934" ht="18.75" customHeight="1" thickBot="1"/>
    <row r="108936" ht="18.75" customHeight="1" thickBot="1"/>
    <row r="108938" ht="18.75" customHeight="1" thickBot="1"/>
    <row r="108940" ht="18.75" customHeight="1" thickBot="1"/>
    <row r="108942" ht="18.75" customHeight="1" thickBot="1"/>
    <row r="108944" ht="18.75" customHeight="1" thickBot="1"/>
    <row r="108946" ht="18.75" customHeight="1" thickBot="1"/>
    <row r="108948" ht="18.75" customHeight="1" thickBot="1"/>
    <row r="108950" ht="18.75" customHeight="1" thickBot="1"/>
    <row r="108952" ht="18.75" customHeight="1" thickBot="1"/>
    <row r="108954" ht="18.75" customHeight="1" thickBot="1"/>
    <row r="108956" ht="18.75" customHeight="1" thickBot="1"/>
    <row r="108958" ht="18.75" customHeight="1" thickBot="1"/>
    <row r="108960" ht="18.75" customHeight="1" thickBot="1"/>
    <row r="108962" ht="18.75" customHeight="1" thickBot="1"/>
    <row r="108964" ht="18.75" customHeight="1" thickBot="1"/>
    <row r="108966" ht="18.75" customHeight="1" thickBot="1"/>
    <row r="108968" ht="18.75" customHeight="1" thickBot="1"/>
    <row r="108970" ht="18.75" customHeight="1" thickBot="1"/>
    <row r="108972" ht="18.75" customHeight="1" thickBot="1"/>
    <row r="108974" ht="18.75" customHeight="1" thickBot="1"/>
    <row r="108976" ht="18.75" customHeight="1" thickBot="1"/>
    <row r="108978" ht="18.75" customHeight="1" thickBot="1"/>
    <row r="108980" ht="18.75" customHeight="1" thickBot="1"/>
    <row r="108982" ht="18.75" customHeight="1" thickBot="1"/>
    <row r="108984" ht="18.75" customHeight="1" thickBot="1"/>
    <row r="108986" ht="18.75" customHeight="1" thickBot="1"/>
    <row r="108988" ht="18.75" customHeight="1" thickBot="1"/>
    <row r="108990" ht="18.75" customHeight="1" thickBot="1"/>
    <row r="108992" ht="18.75" customHeight="1" thickBot="1"/>
    <row r="108994" ht="18.75" customHeight="1" thickBot="1"/>
    <row r="108996" ht="18.75" customHeight="1" thickBot="1"/>
    <row r="108998" ht="18.75" customHeight="1" thickBot="1"/>
    <row r="109000" ht="18.75" customHeight="1" thickBot="1"/>
    <row r="109002" ht="18.75" customHeight="1" thickBot="1"/>
    <row r="109004" ht="18.75" customHeight="1" thickBot="1"/>
    <row r="109006" ht="18.75" customHeight="1" thickBot="1"/>
    <row r="109008" ht="18.75" customHeight="1" thickBot="1"/>
    <row r="109010" ht="18.75" customHeight="1" thickBot="1"/>
    <row r="109012" ht="18.75" customHeight="1" thickBot="1"/>
    <row r="109014" ht="18.75" customHeight="1" thickBot="1"/>
    <row r="109016" ht="18.75" customHeight="1" thickBot="1"/>
    <row r="109018" ht="18.75" customHeight="1" thickBot="1"/>
    <row r="109020" ht="18.75" customHeight="1" thickBot="1"/>
    <row r="109022" ht="18.75" customHeight="1" thickBot="1"/>
    <row r="109024" ht="18.75" customHeight="1" thickBot="1"/>
    <row r="109026" ht="18.75" customHeight="1" thickBot="1"/>
    <row r="109028" ht="18.75" customHeight="1" thickBot="1"/>
    <row r="109030" ht="18.75" customHeight="1" thickBot="1"/>
    <row r="109032" ht="18.75" customHeight="1" thickBot="1"/>
    <row r="109034" ht="18.75" customHeight="1" thickBot="1"/>
    <row r="109036" ht="18.75" customHeight="1" thickBot="1"/>
    <row r="109038" ht="18.75" customHeight="1" thickBot="1"/>
    <row r="109040" ht="18.75" customHeight="1" thickBot="1"/>
    <row r="109042" ht="18.75" customHeight="1" thickBot="1"/>
    <row r="109044" ht="18.75" customHeight="1" thickBot="1"/>
    <row r="109046" ht="18.75" customHeight="1" thickBot="1"/>
    <row r="109048" ht="18.75" customHeight="1" thickBot="1"/>
    <row r="109050" ht="18.75" customHeight="1" thickBot="1"/>
    <row r="109052" ht="18.75" customHeight="1" thickBot="1"/>
    <row r="109054" ht="18.75" customHeight="1" thickBot="1"/>
    <row r="109056" ht="18.75" customHeight="1" thickBot="1"/>
    <row r="109058" ht="18.75" customHeight="1" thickBot="1"/>
    <row r="109060" ht="18.75" customHeight="1" thickBot="1"/>
    <row r="109062" ht="18.75" customHeight="1" thickBot="1"/>
    <row r="109064" ht="18.75" customHeight="1" thickBot="1"/>
    <row r="109066" ht="18.75" customHeight="1" thickBot="1"/>
    <row r="109068" ht="18.75" customHeight="1" thickBot="1"/>
    <row r="109070" ht="18.75" customHeight="1" thickBot="1"/>
    <row r="109072" ht="18.75" customHeight="1" thickBot="1"/>
    <row r="109074" ht="18.75" customHeight="1" thickBot="1"/>
    <row r="109076" ht="18.75" customHeight="1" thickBot="1"/>
    <row r="109078" ht="18.75" customHeight="1" thickBot="1"/>
    <row r="109080" ht="18.75" customHeight="1" thickBot="1"/>
    <row r="109082" ht="18.75" customHeight="1" thickBot="1"/>
    <row r="109084" ht="18.75" customHeight="1" thickBot="1"/>
    <row r="109086" ht="18.75" customHeight="1" thickBot="1"/>
    <row r="109088" ht="18.75" customHeight="1" thickBot="1"/>
    <row r="109090" ht="18.75" customHeight="1" thickBot="1"/>
    <row r="109092" ht="18.75" customHeight="1" thickBot="1"/>
    <row r="109094" ht="18.75" customHeight="1" thickBot="1"/>
    <row r="109096" ht="18.75" customHeight="1" thickBot="1"/>
    <row r="109098" ht="18.75" customHeight="1" thickBot="1"/>
    <row r="109100" ht="18.75" customHeight="1" thickBot="1"/>
    <row r="109102" ht="18.75" customHeight="1" thickBot="1"/>
    <row r="109104" ht="18.75" customHeight="1" thickBot="1"/>
    <row r="109106" ht="18.75" customHeight="1" thickBot="1"/>
    <row r="109108" ht="18.75" customHeight="1" thickBot="1"/>
    <row r="109110" ht="18.75" customHeight="1" thickBot="1"/>
    <row r="109112" ht="18.75" customHeight="1" thickBot="1"/>
    <row r="109114" ht="18.75" customHeight="1" thickBot="1"/>
    <row r="109116" ht="18.75" customHeight="1" thickBot="1"/>
    <row r="109118" ht="18.75" customHeight="1" thickBot="1"/>
    <row r="109120" ht="18.75" customHeight="1" thickBot="1"/>
    <row r="109122" ht="18.75" customHeight="1" thickBot="1"/>
    <row r="109124" ht="18.75" customHeight="1" thickBot="1"/>
    <row r="109126" ht="18.75" customHeight="1" thickBot="1"/>
    <row r="109128" ht="18.75" customHeight="1" thickBot="1"/>
    <row r="109130" ht="18.75" customHeight="1" thickBot="1"/>
    <row r="109132" ht="18.75" customHeight="1" thickBot="1"/>
    <row r="109134" ht="18.75" customHeight="1" thickBot="1"/>
    <row r="109136" ht="18.75" customHeight="1" thickBot="1"/>
    <row r="109138" ht="18.75" customHeight="1" thickBot="1"/>
    <row r="109140" ht="18.75" customHeight="1" thickBot="1"/>
    <row r="109142" ht="18.75" customHeight="1" thickBot="1"/>
    <row r="109144" ht="18.75" customHeight="1" thickBot="1"/>
    <row r="109146" ht="18.75" customHeight="1" thickBot="1"/>
    <row r="109148" ht="18.75" customHeight="1" thickBot="1"/>
    <row r="109150" ht="18.75" customHeight="1" thickBot="1"/>
    <row r="109152" ht="18.75" customHeight="1" thickBot="1"/>
    <row r="109154" ht="18.75" customHeight="1" thickBot="1"/>
    <row r="109156" ht="18.75" customHeight="1" thickBot="1"/>
    <row r="109158" ht="18.75" customHeight="1" thickBot="1"/>
    <row r="109160" ht="18.75" customHeight="1" thickBot="1"/>
    <row r="109162" ht="18.75" customHeight="1" thickBot="1"/>
    <row r="109164" ht="18.75" customHeight="1" thickBot="1"/>
    <row r="109166" ht="18.75" customHeight="1" thickBot="1"/>
    <row r="109168" ht="18.75" customHeight="1" thickBot="1"/>
    <row r="109170" ht="18.75" customHeight="1" thickBot="1"/>
    <row r="109172" ht="18.75" customHeight="1" thickBot="1"/>
    <row r="109174" ht="18.75" customHeight="1" thickBot="1"/>
    <row r="109176" ht="18.75" customHeight="1" thickBot="1"/>
    <row r="109178" ht="18.75" customHeight="1" thickBot="1"/>
    <row r="109180" ht="18.75" customHeight="1" thickBot="1"/>
    <row r="109182" ht="18.75" customHeight="1" thickBot="1"/>
    <row r="109184" ht="18.75" customHeight="1" thickBot="1"/>
    <row r="109186" ht="18.75" customHeight="1" thickBot="1"/>
    <row r="109188" ht="18.75" customHeight="1" thickBot="1"/>
    <row r="109190" ht="18.75" customHeight="1" thickBot="1"/>
    <row r="109192" ht="18.75" customHeight="1" thickBot="1"/>
    <row r="109194" ht="18.75" customHeight="1" thickBot="1"/>
    <row r="109196" ht="18.75" customHeight="1" thickBot="1"/>
    <row r="109198" ht="18.75" customHeight="1" thickBot="1"/>
    <row r="109200" ht="18.75" customHeight="1" thickBot="1"/>
    <row r="109202" ht="18.75" customHeight="1" thickBot="1"/>
    <row r="109204" ht="18.75" customHeight="1" thickBot="1"/>
    <row r="109206" ht="18.75" customHeight="1" thickBot="1"/>
    <row r="109208" ht="18.75" customHeight="1" thickBot="1"/>
    <row r="109210" ht="18.75" customHeight="1" thickBot="1"/>
    <row r="109212" ht="18.75" customHeight="1" thickBot="1"/>
    <row r="109214" ht="18.75" customHeight="1" thickBot="1"/>
    <row r="109216" ht="18.75" customHeight="1" thickBot="1"/>
    <row r="109218" ht="18.75" customHeight="1" thickBot="1"/>
    <row r="109220" ht="18.75" customHeight="1" thickBot="1"/>
    <row r="109222" ht="18.75" customHeight="1" thickBot="1"/>
    <row r="109224" ht="18.75" customHeight="1" thickBot="1"/>
    <row r="109226" ht="18.75" customHeight="1" thickBot="1"/>
    <row r="109228" ht="18.75" customHeight="1" thickBot="1"/>
    <row r="109230" ht="18.75" customHeight="1" thickBot="1"/>
    <row r="109232" ht="18.75" customHeight="1" thickBot="1"/>
    <row r="109234" ht="18.75" customHeight="1" thickBot="1"/>
    <row r="109236" ht="18.75" customHeight="1" thickBot="1"/>
    <row r="109238" ht="18.75" customHeight="1" thickBot="1"/>
    <row r="109240" ht="18.75" customHeight="1" thickBot="1"/>
    <row r="109242" ht="18.75" customHeight="1" thickBot="1"/>
    <row r="109244" ht="18.75" customHeight="1" thickBot="1"/>
    <row r="109246" ht="18.75" customHeight="1" thickBot="1"/>
    <row r="109248" ht="18.75" customHeight="1" thickBot="1"/>
    <row r="109250" ht="18.75" customHeight="1" thickBot="1"/>
    <row r="109252" ht="18.75" customHeight="1" thickBot="1"/>
    <row r="109254" ht="18.75" customHeight="1" thickBot="1"/>
    <row r="109256" ht="18.75" customHeight="1" thickBot="1"/>
    <row r="109258" ht="18.75" customHeight="1" thickBot="1"/>
    <row r="109260" ht="18.75" customHeight="1" thickBot="1"/>
    <row r="109262" ht="18.75" customHeight="1" thickBot="1"/>
    <row r="109264" ht="18.75" customHeight="1" thickBot="1"/>
    <row r="109266" ht="18.75" customHeight="1" thickBot="1"/>
    <row r="109268" ht="18.75" customHeight="1" thickBot="1"/>
    <row r="109270" ht="18.75" customHeight="1" thickBot="1"/>
    <row r="109272" ht="18.75" customHeight="1" thickBot="1"/>
    <row r="109274" ht="18.75" customHeight="1" thickBot="1"/>
    <row r="109276" ht="18.75" customHeight="1" thickBot="1"/>
    <row r="109278" ht="18.75" customHeight="1" thickBot="1"/>
    <row r="109280" ht="18.75" customHeight="1" thickBot="1"/>
    <row r="109282" ht="18.75" customHeight="1" thickBot="1"/>
    <row r="109284" ht="18.75" customHeight="1" thickBot="1"/>
    <row r="109286" ht="18.75" customHeight="1" thickBot="1"/>
    <row r="109288" ht="18.75" customHeight="1" thickBot="1"/>
    <row r="109290" ht="18.75" customHeight="1" thickBot="1"/>
    <row r="109292" ht="18.75" customHeight="1" thickBot="1"/>
    <row r="109294" ht="18.75" customHeight="1" thickBot="1"/>
    <row r="109296" ht="18.75" customHeight="1" thickBot="1"/>
    <row r="109298" ht="18.75" customHeight="1" thickBot="1"/>
    <row r="109300" ht="18.75" customHeight="1" thickBot="1"/>
    <row r="109302" ht="18.75" customHeight="1" thickBot="1"/>
    <row r="109304" ht="18.75" customHeight="1" thickBot="1"/>
    <row r="109306" ht="18.75" customHeight="1" thickBot="1"/>
    <row r="109308" ht="18.75" customHeight="1" thickBot="1"/>
    <row r="109310" ht="18.75" customHeight="1" thickBot="1"/>
    <row r="109312" ht="18.75" customHeight="1" thickBot="1"/>
    <row r="109314" ht="18.75" customHeight="1" thickBot="1"/>
    <row r="109316" ht="18.75" customHeight="1" thickBot="1"/>
    <row r="109318" ht="18.75" customHeight="1" thickBot="1"/>
    <row r="109320" ht="18.75" customHeight="1" thickBot="1"/>
    <row r="109322" ht="18.75" customHeight="1" thickBot="1"/>
    <row r="109324" ht="18.75" customHeight="1" thickBot="1"/>
    <row r="109326" ht="18.75" customHeight="1" thickBot="1"/>
    <row r="109328" ht="18.75" customHeight="1" thickBot="1"/>
    <row r="109330" ht="18.75" customHeight="1" thickBot="1"/>
    <row r="109332" ht="18.75" customHeight="1" thickBot="1"/>
    <row r="109334" ht="18.75" customHeight="1" thickBot="1"/>
    <row r="109336" ht="18.75" customHeight="1" thickBot="1"/>
    <row r="109338" ht="18.75" customHeight="1" thickBot="1"/>
    <row r="109340" ht="18.75" customHeight="1" thickBot="1"/>
    <row r="109342" ht="18.75" customHeight="1" thickBot="1"/>
    <row r="109344" ht="18.75" customHeight="1" thickBot="1"/>
    <row r="109346" ht="18.75" customHeight="1" thickBot="1"/>
    <row r="109348" ht="18.75" customHeight="1" thickBot="1"/>
    <row r="109350" ht="18.75" customHeight="1" thickBot="1"/>
    <row r="109352" ht="18.75" customHeight="1" thickBot="1"/>
    <row r="109354" ht="18.75" customHeight="1" thickBot="1"/>
    <row r="109356" ht="18.75" customHeight="1" thickBot="1"/>
    <row r="109358" ht="18.75" customHeight="1" thickBot="1"/>
    <row r="109360" ht="18.75" customHeight="1" thickBot="1"/>
    <row r="109362" ht="18.75" customHeight="1" thickBot="1"/>
    <row r="109364" ht="18.75" customHeight="1" thickBot="1"/>
    <row r="109366" ht="18.75" customHeight="1" thickBot="1"/>
    <row r="109368" ht="18.75" customHeight="1" thickBot="1"/>
    <row r="109370" ht="18.75" customHeight="1" thickBot="1"/>
    <row r="109372" ht="18.75" customHeight="1" thickBot="1"/>
    <row r="109374" ht="18.75" customHeight="1" thickBot="1"/>
    <row r="109376" ht="18.75" customHeight="1" thickBot="1"/>
    <row r="109378" ht="18.75" customHeight="1" thickBot="1"/>
    <row r="109380" ht="18.75" customHeight="1" thickBot="1"/>
    <row r="109382" ht="18.75" customHeight="1" thickBot="1"/>
    <row r="109384" ht="18.75" customHeight="1" thickBot="1"/>
    <row r="109386" ht="18.75" customHeight="1" thickBot="1"/>
    <row r="109388" ht="18.75" customHeight="1" thickBot="1"/>
    <row r="109390" ht="18.75" customHeight="1" thickBot="1"/>
    <row r="109392" ht="18.75" customHeight="1" thickBot="1"/>
    <row r="109394" ht="18.75" customHeight="1" thickBot="1"/>
    <row r="109396" ht="18.75" customHeight="1" thickBot="1"/>
    <row r="109398" ht="18.75" customHeight="1" thickBot="1"/>
    <row r="109400" ht="18.75" customHeight="1" thickBot="1"/>
    <row r="109402" ht="18.75" customHeight="1" thickBot="1"/>
    <row r="109404" ht="18.75" customHeight="1" thickBot="1"/>
    <row r="109406" ht="18.75" customHeight="1" thickBot="1"/>
    <row r="109408" ht="18.75" customHeight="1" thickBot="1"/>
    <row r="109410" ht="18.75" customHeight="1" thickBot="1"/>
    <row r="109412" ht="18.75" customHeight="1" thickBot="1"/>
    <row r="109414" ht="18.75" customHeight="1" thickBot="1"/>
    <row r="109416" ht="18.75" customHeight="1" thickBot="1"/>
    <row r="109418" ht="18.75" customHeight="1" thickBot="1"/>
    <row r="109420" ht="18.75" customHeight="1" thickBot="1"/>
    <row r="109422" ht="18.75" customHeight="1" thickBot="1"/>
    <row r="109424" ht="18.75" customHeight="1" thickBot="1"/>
    <row r="109426" ht="18.75" customHeight="1" thickBot="1"/>
    <row r="109428" ht="18.75" customHeight="1" thickBot="1"/>
    <row r="109430" ht="18.75" customHeight="1" thickBot="1"/>
    <row r="109432" ht="18.75" customHeight="1" thickBot="1"/>
    <row r="109434" ht="18.75" customHeight="1" thickBot="1"/>
    <row r="109436" ht="18.75" customHeight="1" thickBot="1"/>
    <row r="109438" ht="18.75" customHeight="1" thickBot="1"/>
    <row r="109440" ht="18.75" customHeight="1" thickBot="1"/>
    <row r="109442" ht="18.75" customHeight="1" thickBot="1"/>
    <row r="109444" ht="18.75" customHeight="1" thickBot="1"/>
    <row r="109446" ht="18.75" customHeight="1" thickBot="1"/>
    <row r="109448" ht="18.75" customHeight="1" thickBot="1"/>
    <row r="109450" ht="18.75" customHeight="1" thickBot="1"/>
    <row r="109452" ht="18.75" customHeight="1" thickBot="1"/>
    <row r="109454" ht="18.75" customHeight="1" thickBot="1"/>
    <row r="109456" ht="18.75" customHeight="1" thickBot="1"/>
    <row r="109458" ht="18.75" customHeight="1" thickBot="1"/>
    <row r="109460" ht="18.75" customHeight="1" thickBot="1"/>
    <row r="109462" ht="18.75" customHeight="1" thickBot="1"/>
    <row r="109464" ht="18.75" customHeight="1" thickBot="1"/>
    <row r="109466" ht="18.75" customHeight="1" thickBot="1"/>
    <row r="109468" ht="18.75" customHeight="1" thickBot="1"/>
    <row r="109470" ht="18.75" customHeight="1" thickBot="1"/>
    <row r="109472" ht="18.75" customHeight="1" thickBot="1"/>
    <row r="109474" ht="18.75" customHeight="1" thickBot="1"/>
    <row r="109476" ht="18.75" customHeight="1" thickBot="1"/>
    <row r="109478" ht="18.75" customHeight="1" thickBot="1"/>
    <row r="109480" ht="18.75" customHeight="1" thickBot="1"/>
    <row r="109482" ht="18.75" customHeight="1" thickBot="1"/>
    <row r="109484" ht="18.75" customHeight="1" thickBot="1"/>
    <row r="109486" ht="18.75" customHeight="1" thickBot="1"/>
    <row r="109488" ht="18.75" customHeight="1" thickBot="1"/>
    <row r="109490" ht="18.75" customHeight="1" thickBot="1"/>
    <row r="109492" ht="18.75" customHeight="1" thickBot="1"/>
    <row r="109494" ht="18.75" customHeight="1" thickBot="1"/>
    <row r="109496" ht="18.75" customHeight="1" thickBot="1"/>
    <row r="109498" ht="18.75" customHeight="1" thickBot="1"/>
    <row r="109500" ht="18.75" customHeight="1" thickBot="1"/>
    <row r="109502" ht="18.75" customHeight="1" thickBot="1"/>
    <row r="109504" ht="18.75" customHeight="1" thickBot="1"/>
    <row r="109506" ht="18.75" customHeight="1" thickBot="1"/>
    <row r="109508" ht="18.75" customHeight="1" thickBot="1"/>
    <row r="109510" ht="18.75" customHeight="1" thickBot="1"/>
    <row r="109512" ht="18.75" customHeight="1" thickBot="1"/>
    <row r="109514" ht="18.75" customHeight="1" thickBot="1"/>
    <row r="109516" ht="18.75" customHeight="1" thickBot="1"/>
    <row r="109518" ht="18.75" customHeight="1" thickBot="1"/>
    <row r="109520" ht="18.75" customHeight="1" thickBot="1"/>
    <row r="109522" ht="18.75" customHeight="1" thickBot="1"/>
    <row r="109524" ht="18.75" customHeight="1" thickBot="1"/>
    <row r="109526" ht="18.75" customHeight="1" thickBot="1"/>
    <row r="109528" ht="18.75" customHeight="1" thickBot="1"/>
    <row r="109530" ht="18.75" customHeight="1" thickBot="1"/>
    <row r="109532" ht="18.75" customHeight="1" thickBot="1"/>
    <row r="109534" ht="18.75" customHeight="1" thickBot="1"/>
    <row r="109536" ht="18.75" customHeight="1" thickBot="1"/>
    <row r="109538" ht="18.75" customHeight="1" thickBot="1"/>
    <row r="109540" ht="18.75" customHeight="1" thickBot="1"/>
    <row r="109542" ht="18.75" customHeight="1" thickBot="1"/>
    <row r="109544" ht="18.75" customHeight="1" thickBot="1"/>
    <row r="109546" ht="18.75" customHeight="1" thickBot="1"/>
    <row r="109548" ht="18.75" customHeight="1" thickBot="1"/>
    <row r="109550" ht="18.75" customHeight="1" thickBot="1"/>
    <row r="109552" ht="18.75" customHeight="1" thickBot="1"/>
    <row r="109554" ht="18.75" customHeight="1" thickBot="1"/>
    <row r="109556" ht="18.75" customHeight="1" thickBot="1"/>
    <row r="109558" ht="18.75" customHeight="1" thickBot="1"/>
    <row r="109560" ht="18.75" customHeight="1" thickBot="1"/>
    <row r="109562" ht="18.75" customHeight="1" thickBot="1"/>
    <row r="109564" ht="18.75" customHeight="1" thickBot="1"/>
    <row r="109566" ht="18.75" customHeight="1" thickBot="1"/>
    <row r="109568" ht="18.75" customHeight="1" thickBot="1"/>
    <row r="109570" ht="18.75" customHeight="1" thickBot="1"/>
    <row r="109572" ht="18.75" customHeight="1" thickBot="1"/>
    <row r="109574" ht="18.75" customHeight="1" thickBot="1"/>
    <row r="109576" ht="18.75" customHeight="1" thickBot="1"/>
    <row r="109578" ht="18.75" customHeight="1" thickBot="1"/>
    <row r="109580" ht="18.75" customHeight="1" thickBot="1"/>
    <row r="109582" ht="18.75" customHeight="1" thickBot="1"/>
    <row r="109584" ht="18.75" customHeight="1" thickBot="1"/>
    <row r="109586" ht="18.75" customHeight="1" thickBot="1"/>
    <row r="109588" ht="18.75" customHeight="1" thickBot="1"/>
    <row r="109590" ht="18.75" customHeight="1" thickBot="1"/>
    <row r="109592" ht="18.75" customHeight="1" thickBot="1"/>
    <row r="109594" ht="18.75" customHeight="1" thickBot="1"/>
    <row r="109596" ht="18.75" customHeight="1" thickBot="1"/>
    <row r="109598" ht="18.75" customHeight="1" thickBot="1"/>
    <row r="109600" ht="18.75" customHeight="1" thickBot="1"/>
    <row r="109602" ht="18.75" customHeight="1" thickBot="1"/>
    <row r="109604" ht="18.75" customHeight="1" thickBot="1"/>
    <row r="109606" ht="18.75" customHeight="1" thickBot="1"/>
    <row r="109608" ht="18.75" customHeight="1" thickBot="1"/>
    <row r="109610" ht="18.75" customHeight="1" thickBot="1"/>
    <row r="109612" ht="18.75" customHeight="1" thickBot="1"/>
    <row r="109614" ht="18.75" customHeight="1" thickBot="1"/>
    <row r="109616" ht="18.75" customHeight="1" thickBot="1"/>
    <row r="109618" ht="18.75" customHeight="1" thickBot="1"/>
    <row r="109620" ht="18.75" customHeight="1" thickBot="1"/>
    <row r="109622" ht="18.75" customHeight="1" thickBot="1"/>
    <row r="109624" ht="18.75" customHeight="1" thickBot="1"/>
    <row r="109626" ht="18.75" customHeight="1" thickBot="1"/>
    <row r="109628" ht="18.75" customHeight="1" thickBot="1"/>
    <row r="109630" ht="18.75" customHeight="1" thickBot="1"/>
    <row r="109632" ht="18.75" customHeight="1" thickBot="1"/>
    <row r="109634" ht="18.75" customHeight="1" thickBot="1"/>
    <row r="109636" ht="18.75" customHeight="1" thickBot="1"/>
    <row r="109638" ht="18.75" customHeight="1" thickBot="1"/>
    <row r="109640" ht="18.75" customHeight="1" thickBot="1"/>
    <row r="109642" ht="18.75" customHeight="1" thickBot="1"/>
    <row r="109644" ht="18.75" customHeight="1" thickBot="1"/>
    <row r="109646" ht="18.75" customHeight="1" thickBot="1"/>
    <row r="109648" ht="18.75" customHeight="1" thickBot="1"/>
    <row r="109650" ht="18.75" customHeight="1" thickBot="1"/>
    <row r="109652" ht="18.75" customHeight="1" thickBot="1"/>
    <row r="109654" ht="18.75" customHeight="1" thickBot="1"/>
    <row r="109656" ht="18.75" customHeight="1" thickBot="1"/>
    <row r="109658" ht="18.75" customHeight="1" thickBot="1"/>
    <row r="109660" ht="18.75" customHeight="1" thickBot="1"/>
    <row r="109662" ht="18.75" customHeight="1" thickBot="1"/>
    <row r="109664" ht="18.75" customHeight="1" thickBot="1"/>
    <row r="109666" ht="18.75" customHeight="1" thickBot="1"/>
    <row r="109668" ht="18.75" customHeight="1" thickBot="1"/>
    <row r="109670" ht="18.75" customHeight="1" thickBot="1"/>
    <row r="109672" ht="18.75" customHeight="1" thickBot="1"/>
    <row r="109674" ht="18.75" customHeight="1" thickBot="1"/>
    <row r="109676" ht="18.75" customHeight="1" thickBot="1"/>
    <row r="109678" ht="18.75" customHeight="1" thickBot="1"/>
    <row r="109680" ht="18.75" customHeight="1" thickBot="1"/>
    <row r="109682" ht="18.75" customHeight="1" thickBot="1"/>
    <row r="109684" ht="18.75" customHeight="1" thickBot="1"/>
    <row r="109686" ht="18.75" customHeight="1" thickBot="1"/>
    <row r="109688" ht="18.75" customHeight="1" thickBot="1"/>
    <row r="109690" ht="18.75" customHeight="1" thickBot="1"/>
    <row r="109692" ht="18.75" customHeight="1" thickBot="1"/>
    <row r="109694" ht="18.75" customHeight="1" thickBot="1"/>
    <row r="109696" ht="18.75" customHeight="1" thickBot="1"/>
    <row r="109698" ht="18.75" customHeight="1" thickBot="1"/>
    <row r="109700" ht="18.75" customHeight="1" thickBot="1"/>
    <row r="109702" ht="18.75" customHeight="1" thickBot="1"/>
    <row r="109704" ht="18.75" customHeight="1" thickBot="1"/>
    <row r="109706" ht="18.75" customHeight="1" thickBot="1"/>
    <row r="109708" ht="18.75" customHeight="1" thickBot="1"/>
    <row r="109710" ht="18.75" customHeight="1" thickBot="1"/>
    <row r="109712" ht="18.75" customHeight="1" thickBot="1"/>
    <row r="109714" ht="18.75" customHeight="1" thickBot="1"/>
    <row r="109716" ht="18.75" customHeight="1" thickBot="1"/>
    <row r="109718" ht="18.75" customHeight="1" thickBot="1"/>
    <row r="109720" ht="18.75" customHeight="1" thickBot="1"/>
    <row r="109722" ht="18.75" customHeight="1" thickBot="1"/>
    <row r="109724" ht="18.75" customHeight="1" thickBot="1"/>
    <row r="109726" ht="18.75" customHeight="1" thickBot="1"/>
    <row r="109728" ht="18.75" customHeight="1" thickBot="1"/>
    <row r="109730" ht="18.75" customHeight="1" thickBot="1"/>
    <row r="109732" ht="18.75" customHeight="1" thickBot="1"/>
    <row r="109734" ht="18.75" customHeight="1" thickBot="1"/>
    <row r="109736" ht="18.75" customHeight="1" thickBot="1"/>
    <row r="109738" ht="18.75" customHeight="1" thickBot="1"/>
    <row r="109740" ht="18.75" customHeight="1" thickBot="1"/>
    <row r="109742" ht="18.75" customHeight="1" thickBot="1"/>
    <row r="109744" ht="18.75" customHeight="1" thickBot="1"/>
    <row r="109746" ht="18.75" customHeight="1" thickBot="1"/>
    <row r="109748" ht="18.75" customHeight="1" thickBot="1"/>
    <row r="109750" ht="18.75" customHeight="1" thickBot="1"/>
    <row r="109752" ht="18.75" customHeight="1" thickBot="1"/>
    <row r="109754" ht="18.75" customHeight="1" thickBot="1"/>
    <row r="109756" ht="18.75" customHeight="1" thickBot="1"/>
    <row r="109758" ht="18.75" customHeight="1" thickBot="1"/>
    <row r="109760" ht="18.75" customHeight="1" thickBot="1"/>
    <row r="109762" ht="18.75" customHeight="1" thickBot="1"/>
    <row r="109764" ht="18.75" customHeight="1" thickBot="1"/>
    <row r="109766" ht="18.75" customHeight="1" thickBot="1"/>
    <row r="109768" ht="18.75" customHeight="1" thickBot="1"/>
    <row r="109770" ht="18.75" customHeight="1" thickBot="1"/>
    <row r="109772" ht="18.75" customHeight="1" thickBot="1"/>
    <row r="109774" ht="18.75" customHeight="1" thickBot="1"/>
    <row r="109776" ht="18.75" customHeight="1" thickBot="1"/>
    <row r="109778" ht="18.75" customHeight="1" thickBot="1"/>
    <row r="109780" ht="18.75" customHeight="1" thickBot="1"/>
    <row r="109782" ht="18.75" customHeight="1" thickBot="1"/>
    <row r="109784" ht="18.75" customHeight="1" thickBot="1"/>
    <row r="109786" ht="18.75" customHeight="1" thickBot="1"/>
    <row r="109788" ht="18.75" customHeight="1" thickBot="1"/>
    <row r="109790" ht="18.75" customHeight="1" thickBot="1"/>
    <row r="109792" ht="18.75" customHeight="1" thickBot="1"/>
    <row r="109794" ht="18.75" customHeight="1" thickBot="1"/>
    <row r="109796" ht="18.75" customHeight="1" thickBot="1"/>
    <row r="109798" ht="18.75" customHeight="1" thickBot="1"/>
    <row r="109800" ht="18.75" customHeight="1" thickBot="1"/>
    <row r="109802" ht="18.75" customHeight="1" thickBot="1"/>
    <row r="109804" ht="18.75" customHeight="1" thickBot="1"/>
    <row r="109806" ht="18.75" customHeight="1" thickBot="1"/>
    <row r="109808" ht="18.75" customHeight="1" thickBot="1"/>
    <row r="109810" ht="18.75" customHeight="1" thickBot="1"/>
    <row r="109812" ht="18.75" customHeight="1" thickBot="1"/>
    <row r="109814" ht="18.75" customHeight="1" thickBot="1"/>
    <row r="109816" ht="18.75" customHeight="1" thickBot="1"/>
    <row r="109818" ht="18.75" customHeight="1" thickBot="1"/>
    <row r="109820" ht="18.75" customHeight="1" thickBot="1"/>
    <row r="109822" ht="18.75" customHeight="1" thickBot="1"/>
    <row r="109824" ht="18.75" customHeight="1" thickBot="1"/>
    <row r="109826" ht="18.75" customHeight="1" thickBot="1"/>
    <row r="109828" ht="18.75" customHeight="1" thickBot="1"/>
    <row r="109830" ht="18.75" customHeight="1" thickBot="1"/>
    <row r="109832" ht="18.75" customHeight="1" thickBot="1"/>
    <row r="109834" ht="18.75" customHeight="1" thickBot="1"/>
    <row r="109836" ht="18.75" customHeight="1" thickBot="1"/>
    <row r="109838" ht="18.75" customHeight="1" thickBot="1"/>
    <row r="109840" ht="18.75" customHeight="1" thickBot="1"/>
    <row r="109842" ht="18.75" customHeight="1" thickBot="1"/>
    <row r="109844" ht="18.75" customHeight="1" thickBot="1"/>
    <row r="109846" ht="18.75" customHeight="1" thickBot="1"/>
    <row r="109848" ht="18.75" customHeight="1" thickBot="1"/>
    <row r="109850" ht="18.75" customHeight="1" thickBot="1"/>
    <row r="109852" ht="18.75" customHeight="1" thickBot="1"/>
    <row r="109854" ht="18.75" customHeight="1" thickBot="1"/>
    <row r="109856" ht="18.75" customHeight="1" thickBot="1"/>
    <row r="109858" ht="18.75" customHeight="1" thickBot="1"/>
    <row r="109860" ht="18.75" customHeight="1" thickBot="1"/>
    <row r="109862" ht="18.75" customHeight="1" thickBot="1"/>
    <row r="109864" ht="18.75" customHeight="1" thickBot="1"/>
    <row r="109866" ht="18.75" customHeight="1" thickBot="1"/>
    <row r="109868" ht="18.75" customHeight="1" thickBot="1"/>
    <row r="109870" ht="18.75" customHeight="1" thickBot="1"/>
    <row r="109872" ht="18.75" customHeight="1" thickBot="1"/>
    <row r="109874" ht="18.75" customHeight="1" thickBot="1"/>
    <row r="109876" ht="18.75" customHeight="1" thickBot="1"/>
    <row r="109878" ht="18.75" customHeight="1" thickBot="1"/>
    <row r="109880" ht="18.75" customHeight="1" thickBot="1"/>
    <row r="109882" ht="18.75" customHeight="1" thickBot="1"/>
    <row r="109884" ht="18.75" customHeight="1" thickBot="1"/>
    <row r="109886" ht="18.75" customHeight="1" thickBot="1"/>
    <row r="109888" ht="18.75" customHeight="1" thickBot="1"/>
    <row r="109890" ht="18.75" customHeight="1" thickBot="1"/>
    <row r="109892" ht="18.75" customHeight="1" thickBot="1"/>
    <row r="109894" ht="18.75" customHeight="1" thickBot="1"/>
    <row r="109896" ht="18.75" customHeight="1" thickBot="1"/>
    <row r="109898" ht="18.75" customHeight="1" thickBot="1"/>
    <row r="109900" ht="18.75" customHeight="1" thickBot="1"/>
    <row r="109902" ht="18.75" customHeight="1" thickBot="1"/>
    <row r="109904" ht="18.75" customHeight="1" thickBot="1"/>
    <row r="109906" ht="18.75" customHeight="1" thickBot="1"/>
    <row r="109908" ht="18.75" customHeight="1" thickBot="1"/>
    <row r="109910" ht="18.75" customHeight="1" thickBot="1"/>
    <row r="109912" ht="18.75" customHeight="1" thickBot="1"/>
    <row r="109914" ht="18.75" customHeight="1" thickBot="1"/>
    <row r="109916" ht="18.75" customHeight="1" thickBot="1"/>
    <row r="109918" ht="18.75" customHeight="1" thickBot="1"/>
    <row r="109920" ht="18.75" customHeight="1" thickBot="1"/>
    <row r="109922" ht="18.75" customHeight="1" thickBot="1"/>
    <row r="109924" ht="18.75" customHeight="1" thickBot="1"/>
    <row r="109926" ht="18.75" customHeight="1" thickBot="1"/>
    <row r="109928" ht="18.75" customHeight="1" thickBot="1"/>
    <row r="109930" ht="18.75" customHeight="1" thickBot="1"/>
    <row r="109932" ht="18.75" customHeight="1" thickBot="1"/>
    <row r="109934" ht="18.75" customHeight="1" thickBot="1"/>
    <row r="109936" ht="18.75" customHeight="1" thickBot="1"/>
    <row r="109938" ht="18.75" customHeight="1" thickBot="1"/>
    <row r="109940" ht="18.75" customHeight="1" thickBot="1"/>
    <row r="109942" ht="18.75" customHeight="1" thickBot="1"/>
    <row r="109944" ht="18.75" customHeight="1" thickBot="1"/>
    <row r="109946" ht="18.75" customHeight="1" thickBot="1"/>
    <row r="109948" ht="18.75" customHeight="1" thickBot="1"/>
    <row r="109950" ht="18.75" customHeight="1" thickBot="1"/>
    <row r="109952" ht="18.75" customHeight="1" thickBot="1"/>
    <row r="109954" ht="18.75" customHeight="1" thickBot="1"/>
    <row r="109956" ht="18.75" customHeight="1" thickBot="1"/>
    <row r="109958" ht="18.75" customHeight="1" thickBot="1"/>
    <row r="109960" ht="18.75" customHeight="1" thickBot="1"/>
    <row r="109962" ht="18.75" customHeight="1" thickBot="1"/>
    <row r="109964" ht="18.75" customHeight="1" thickBot="1"/>
    <row r="109966" ht="18.75" customHeight="1" thickBot="1"/>
    <row r="109968" ht="18.75" customHeight="1" thickBot="1"/>
    <row r="109970" ht="18.75" customHeight="1" thickBot="1"/>
    <row r="109972" ht="18.75" customHeight="1" thickBot="1"/>
    <row r="109974" ht="18.75" customHeight="1" thickBot="1"/>
    <row r="109976" ht="18.75" customHeight="1" thickBot="1"/>
    <row r="109978" ht="18.75" customHeight="1" thickBot="1"/>
    <row r="109980" ht="18.75" customHeight="1" thickBot="1"/>
    <row r="109982" ht="18.75" customHeight="1" thickBot="1"/>
    <row r="109984" ht="18.75" customHeight="1" thickBot="1"/>
    <row r="109986" ht="18.75" customHeight="1" thickBot="1"/>
    <row r="109988" ht="18.75" customHeight="1" thickBot="1"/>
    <row r="109990" ht="18.75" customHeight="1" thickBot="1"/>
    <row r="109992" ht="18.75" customHeight="1" thickBot="1"/>
    <row r="109994" ht="18.75" customHeight="1" thickBot="1"/>
    <row r="109996" ht="18.75" customHeight="1" thickBot="1"/>
    <row r="109998" ht="18.75" customHeight="1" thickBot="1"/>
    <row r="110000" ht="18.75" customHeight="1" thickBot="1"/>
    <row r="110002" ht="18.75" customHeight="1" thickBot="1"/>
    <row r="110004" ht="18.75" customHeight="1" thickBot="1"/>
    <row r="110006" ht="18.75" customHeight="1" thickBot="1"/>
    <row r="110008" ht="18.75" customHeight="1" thickBot="1"/>
    <row r="110010" ht="18.75" customHeight="1" thickBot="1"/>
    <row r="110012" ht="18.75" customHeight="1" thickBot="1"/>
    <row r="110014" ht="18.75" customHeight="1" thickBot="1"/>
    <row r="110016" ht="18.75" customHeight="1" thickBot="1"/>
    <row r="110018" ht="18.75" customHeight="1" thickBot="1"/>
    <row r="110020" ht="18.75" customHeight="1" thickBot="1"/>
    <row r="110022" ht="18.75" customHeight="1" thickBot="1"/>
    <row r="110024" ht="18.75" customHeight="1" thickBot="1"/>
    <row r="110026" ht="18.75" customHeight="1" thickBot="1"/>
    <row r="110028" ht="18.75" customHeight="1" thickBot="1"/>
    <row r="110030" ht="18.75" customHeight="1" thickBot="1"/>
    <row r="110032" ht="18.75" customHeight="1" thickBot="1"/>
    <row r="110034" ht="18.75" customHeight="1" thickBot="1"/>
    <row r="110036" ht="18.75" customHeight="1" thickBot="1"/>
    <row r="110038" ht="18.75" customHeight="1" thickBot="1"/>
    <row r="110040" ht="18.75" customHeight="1" thickBot="1"/>
    <row r="110042" ht="18.75" customHeight="1" thickBot="1"/>
    <row r="110044" ht="18.75" customHeight="1" thickBot="1"/>
    <row r="110046" ht="18.75" customHeight="1" thickBot="1"/>
    <row r="110048" ht="18.75" customHeight="1" thickBot="1"/>
    <row r="110050" ht="18.75" customHeight="1" thickBot="1"/>
    <row r="110052" ht="18.75" customHeight="1" thickBot="1"/>
    <row r="110054" ht="18.75" customHeight="1" thickBot="1"/>
    <row r="110056" ht="18.75" customHeight="1" thickBot="1"/>
    <row r="110058" ht="18.75" customHeight="1" thickBot="1"/>
    <row r="110060" ht="18.75" customHeight="1" thickBot="1"/>
    <row r="110062" ht="18.75" customHeight="1" thickBot="1"/>
    <row r="110064" ht="18.75" customHeight="1" thickBot="1"/>
    <row r="110066" ht="18.75" customHeight="1" thickBot="1"/>
    <row r="110068" ht="18.75" customHeight="1" thickBot="1"/>
    <row r="110070" ht="18.75" customHeight="1" thickBot="1"/>
    <row r="110072" ht="18.75" customHeight="1" thickBot="1"/>
    <row r="110074" ht="18.75" customHeight="1" thickBot="1"/>
    <row r="110076" ht="18.75" customHeight="1" thickBot="1"/>
    <row r="110078" ht="18.75" customHeight="1" thickBot="1"/>
    <row r="110080" ht="18.75" customHeight="1" thickBot="1"/>
    <row r="110082" ht="18.75" customHeight="1" thickBot="1"/>
    <row r="110084" ht="18.75" customHeight="1" thickBot="1"/>
    <row r="110086" ht="18.75" customHeight="1" thickBot="1"/>
    <row r="110088" ht="18.75" customHeight="1" thickBot="1"/>
    <row r="110090" ht="18.75" customHeight="1" thickBot="1"/>
    <row r="110092" ht="18.75" customHeight="1" thickBot="1"/>
    <row r="110094" ht="18.75" customHeight="1" thickBot="1"/>
    <row r="110096" ht="18.75" customHeight="1" thickBot="1"/>
    <row r="110098" ht="18.75" customHeight="1" thickBot="1"/>
    <row r="110100" ht="18.75" customHeight="1" thickBot="1"/>
    <row r="110102" ht="18.75" customHeight="1" thickBot="1"/>
    <row r="110104" ht="18.75" customHeight="1" thickBot="1"/>
    <row r="110106" ht="18.75" customHeight="1" thickBot="1"/>
    <row r="110108" ht="18.75" customHeight="1" thickBot="1"/>
    <row r="110110" ht="18.75" customHeight="1" thickBot="1"/>
    <row r="110112" ht="18.75" customHeight="1" thickBot="1"/>
    <row r="110114" ht="18.75" customHeight="1" thickBot="1"/>
    <row r="110116" ht="18.75" customHeight="1" thickBot="1"/>
    <row r="110118" ht="18.75" customHeight="1" thickBot="1"/>
    <row r="110120" ht="18.75" customHeight="1" thickBot="1"/>
    <row r="110122" ht="18.75" customHeight="1" thickBot="1"/>
    <row r="110124" ht="18.75" customHeight="1" thickBot="1"/>
    <row r="110126" ht="18.75" customHeight="1" thickBot="1"/>
    <row r="110128" ht="18.75" customHeight="1" thickBot="1"/>
    <row r="110130" ht="18.75" customHeight="1" thickBot="1"/>
    <row r="110132" ht="18.75" customHeight="1" thickBot="1"/>
    <row r="110134" ht="18.75" customHeight="1" thickBot="1"/>
    <row r="110136" ht="18.75" customHeight="1" thickBot="1"/>
    <row r="110138" ht="18.75" customHeight="1" thickBot="1"/>
    <row r="110140" ht="18.75" customHeight="1" thickBot="1"/>
    <row r="110142" ht="18.75" customHeight="1" thickBot="1"/>
    <row r="110144" ht="18.75" customHeight="1" thickBot="1"/>
    <row r="110146" ht="18.75" customHeight="1" thickBot="1"/>
    <row r="110148" ht="18.75" customHeight="1" thickBot="1"/>
    <row r="110150" ht="18.75" customHeight="1" thickBot="1"/>
    <row r="110152" ht="18.75" customHeight="1" thickBot="1"/>
    <row r="110154" ht="18.75" customHeight="1" thickBot="1"/>
    <row r="110156" ht="18.75" customHeight="1" thickBot="1"/>
    <row r="110158" ht="18.75" customHeight="1" thickBot="1"/>
    <row r="110160" ht="18.75" customHeight="1" thickBot="1"/>
    <row r="110162" ht="18.75" customHeight="1" thickBot="1"/>
    <row r="110164" ht="18.75" customHeight="1" thickBot="1"/>
    <row r="110166" ht="18.75" customHeight="1" thickBot="1"/>
    <row r="110168" ht="18.75" customHeight="1" thickBot="1"/>
    <row r="110170" ht="18.75" customHeight="1" thickBot="1"/>
    <row r="110172" ht="18.75" customHeight="1" thickBot="1"/>
    <row r="110174" ht="18.75" customHeight="1" thickBot="1"/>
    <row r="110176" ht="18.75" customHeight="1" thickBot="1"/>
    <row r="110178" ht="18.75" customHeight="1" thickBot="1"/>
    <row r="110180" ht="18.75" customHeight="1" thickBot="1"/>
    <row r="110182" ht="18.75" customHeight="1" thickBot="1"/>
    <row r="110184" ht="18.75" customHeight="1" thickBot="1"/>
    <row r="110186" ht="18.75" customHeight="1" thickBot="1"/>
    <row r="110188" ht="18.75" customHeight="1" thickBot="1"/>
    <row r="110190" ht="18.75" customHeight="1" thickBot="1"/>
    <row r="110192" ht="18.75" customHeight="1" thickBot="1"/>
    <row r="110194" ht="18.75" customHeight="1" thickBot="1"/>
    <row r="110196" ht="18.75" customHeight="1" thickBot="1"/>
    <row r="110198" ht="18.75" customHeight="1" thickBot="1"/>
    <row r="110200" ht="18.75" customHeight="1" thickBot="1"/>
    <row r="110202" ht="18.75" customHeight="1" thickBot="1"/>
    <row r="110204" ht="18.75" customHeight="1" thickBot="1"/>
    <row r="110206" ht="18.75" customHeight="1" thickBot="1"/>
    <row r="110208" ht="18.75" customHeight="1" thickBot="1"/>
    <row r="110210" ht="18.75" customHeight="1" thickBot="1"/>
    <row r="110212" ht="18.75" customHeight="1" thickBot="1"/>
    <row r="110214" ht="18.75" customHeight="1" thickBot="1"/>
    <row r="110216" ht="18.75" customHeight="1" thickBot="1"/>
    <row r="110218" ht="18.75" customHeight="1" thickBot="1"/>
    <row r="110220" ht="18.75" customHeight="1" thickBot="1"/>
    <row r="110222" ht="18.75" customHeight="1" thickBot="1"/>
    <row r="110224" ht="18.75" customHeight="1" thickBot="1"/>
    <row r="110226" ht="18.75" customHeight="1" thickBot="1"/>
    <row r="110228" ht="18.75" customHeight="1" thickBot="1"/>
    <row r="110230" ht="18.75" customHeight="1" thickBot="1"/>
    <row r="110232" ht="18.75" customHeight="1" thickBot="1"/>
    <row r="110234" ht="18.75" customHeight="1" thickBot="1"/>
    <row r="110236" ht="18.75" customHeight="1" thickBot="1"/>
    <row r="110238" ht="18.75" customHeight="1" thickBot="1"/>
    <row r="110240" ht="18.75" customHeight="1" thickBot="1"/>
    <row r="110242" ht="18.75" customHeight="1" thickBot="1"/>
    <row r="110244" ht="18.75" customHeight="1" thickBot="1"/>
    <row r="110246" ht="18.75" customHeight="1" thickBot="1"/>
    <row r="110248" ht="18.75" customHeight="1" thickBot="1"/>
    <row r="110250" ht="18.75" customHeight="1" thickBot="1"/>
    <row r="110252" ht="18.75" customHeight="1" thickBot="1"/>
    <row r="110254" ht="18.75" customHeight="1" thickBot="1"/>
    <row r="110256" ht="18.75" customHeight="1" thickBot="1"/>
    <row r="110258" ht="18.75" customHeight="1" thickBot="1"/>
    <row r="110260" ht="18.75" customHeight="1" thickBot="1"/>
    <row r="110262" ht="18.75" customHeight="1" thickBot="1"/>
    <row r="110264" ht="18.75" customHeight="1" thickBot="1"/>
    <row r="110266" ht="18.75" customHeight="1" thickBot="1"/>
    <row r="110268" ht="18.75" customHeight="1" thickBot="1"/>
    <row r="110270" ht="18.75" customHeight="1" thickBot="1"/>
    <row r="110272" ht="18.75" customHeight="1" thickBot="1"/>
    <row r="110274" ht="18.75" customHeight="1" thickBot="1"/>
    <row r="110276" ht="18.75" customHeight="1" thickBot="1"/>
    <row r="110278" ht="18.75" customHeight="1" thickBot="1"/>
    <row r="110280" ht="18.75" customHeight="1" thickBot="1"/>
    <row r="110282" ht="18.75" customHeight="1" thickBot="1"/>
    <row r="110284" ht="18.75" customHeight="1" thickBot="1"/>
    <row r="110286" ht="18.75" customHeight="1" thickBot="1"/>
    <row r="110288" ht="18.75" customHeight="1" thickBot="1"/>
    <row r="110290" ht="18.75" customHeight="1" thickBot="1"/>
    <row r="110292" ht="18.75" customHeight="1" thickBot="1"/>
    <row r="110294" ht="18.75" customHeight="1" thickBot="1"/>
    <row r="110296" ht="18.75" customHeight="1" thickBot="1"/>
    <row r="110298" ht="18.75" customHeight="1" thickBot="1"/>
    <row r="110300" ht="18.75" customHeight="1" thickBot="1"/>
    <row r="110302" ht="18.75" customHeight="1" thickBot="1"/>
    <row r="110304" ht="18.75" customHeight="1" thickBot="1"/>
    <row r="110306" ht="18.75" customHeight="1" thickBot="1"/>
    <row r="110308" ht="18.75" customHeight="1" thickBot="1"/>
    <row r="110310" ht="18.75" customHeight="1" thickBot="1"/>
    <row r="110312" ht="18.75" customHeight="1" thickBot="1"/>
    <row r="110314" ht="18.75" customHeight="1" thickBot="1"/>
    <row r="110316" ht="18.75" customHeight="1" thickBot="1"/>
    <row r="110318" ht="18.75" customHeight="1" thickBot="1"/>
    <row r="110320" ht="18.75" customHeight="1" thickBot="1"/>
    <row r="110322" ht="18.75" customHeight="1" thickBot="1"/>
    <row r="110324" ht="18.75" customHeight="1" thickBot="1"/>
    <row r="110326" ht="18.75" customHeight="1" thickBot="1"/>
    <row r="110328" ht="18.75" customHeight="1" thickBot="1"/>
    <row r="110330" ht="18.75" customHeight="1" thickBot="1"/>
    <row r="110332" ht="18.75" customHeight="1" thickBot="1"/>
    <row r="110334" ht="18.75" customHeight="1" thickBot="1"/>
    <row r="110336" ht="18.75" customHeight="1" thickBot="1"/>
    <row r="110338" ht="18.75" customHeight="1" thickBot="1"/>
    <row r="110340" ht="18.75" customHeight="1" thickBot="1"/>
    <row r="110342" ht="18.75" customHeight="1" thickBot="1"/>
    <row r="110344" ht="18.75" customHeight="1" thickBot="1"/>
    <row r="110346" ht="18.75" customHeight="1" thickBot="1"/>
    <row r="110348" ht="18.75" customHeight="1" thickBot="1"/>
    <row r="110350" ht="18.75" customHeight="1" thickBot="1"/>
    <row r="110352" ht="18.75" customHeight="1" thickBot="1"/>
    <row r="110354" ht="18.75" customHeight="1" thickBot="1"/>
    <row r="110356" ht="18.75" customHeight="1" thickBot="1"/>
    <row r="110358" ht="18.75" customHeight="1" thickBot="1"/>
    <row r="110360" ht="18.75" customHeight="1" thickBot="1"/>
    <row r="110362" ht="18.75" customHeight="1" thickBot="1"/>
    <row r="110364" ht="18.75" customHeight="1" thickBot="1"/>
    <row r="110366" ht="18.75" customHeight="1" thickBot="1"/>
    <row r="110368" ht="18.75" customHeight="1" thickBot="1"/>
    <row r="110370" ht="18.75" customHeight="1" thickBot="1"/>
    <row r="110372" ht="18.75" customHeight="1" thickBot="1"/>
    <row r="110374" ht="18.75" customHeight="1" thickBot="1"/>
    <row r="110376" ht="18.75" customHeight="1" thickBot="1"/>
    <row r="110378" ht="18.75" customHeight="1" thickBot="1"/>
    <row r="110380" ht="18.75" customHeight="1" thickBot="1"/>
    <row r="110382" ht="18.75" customHeight="1" thickBot="1"/>
    <row r="110384" ht="18.75" customHeight="1" thickBot="1"/>
    <row r="110386" ht="18.75" customHeight="1" thickBot="1"/>
    <row r="110388" ht="18.75" customHeight="1" thickBot="1"/>
    <row r="110390" ht="18.75" customHeight="1" thickBot="1"/>
    <row r="110392" ht="18.75" customHeight="1" thickBot="1"/>
    <row r="110394" ht="18.75" customHeight="1" thickBot="1"/>
    <row r="110396" ht="18.75" customHeight="1" thickBot="1"/>
    <row r="110398" ht="18.75" customHeight="1" thickBot="1"/>
    <row r="110400" ht="18.75" customHeight="1" thickBot="1"/>
    <row r="110402" ht="18.75" customHeight="1" thickBot="1"/>
    <row r="110404" ht="18.75" customHeight="1" thickBot="1"/>
    <row r="110406" ht="18.75" customHeight="1" thickBot="1"/>
    <row r="110408" ht="18.75" customHeight="1" thickBot="1"/>
    <row r="110410" ht="18.75" customHeight="1" thickBot="1"/>
    <row r="110412" ht="18.75" customHeight="1" thickBot="1"/>
    <row r="110414" ht="18.75" customHeight="1" thickBot="1"/>
    <row r="110416" ht="18.75" customHeight="1" thickBot="1"/>
    <row r="110418" ht="18.75" customHeight="1" thickBot="1"/>
    <row r="110420" ht="18.75" customHeight="1" thickBot="1"/>
    <row r="110422" ht="18.75" customHeight="1" thickBot="1"/>
    <row r="110424" ht="18.75" customHeight="1" thickBot="1"/>
    <row r="110426" ht="18.75" customHeight="1" thickBot="1"/>
    <row r="110428" ht="18.75" customHeight="1" thickBot="1"/>
    <row r="110430" ht="18.75" customHeight="1" thickBot="1"/>
    <row r="110432" ht="18.75" customHeight="1" thickBot="1"/>
    <row r="110434" ht="18.75" customHeight="1" thickBot="1"/>
    <row r="110436" ht="18.75" customHeight="1" thickBot="1"/>
    <row r="110438" ht="18.75" customHeight="1" thickBot="1"/>
    <row r="110440" ht="18.75" customHeight="1" thickBot="1"/>
    <row r="110442" ht="18.75" customHeight="1" thickBot="1"/>
    <row r="110444" ht="18.75" customHeight="1" thickBot="1"/>
    <row r="110446" ht="18.75" customHeight="1" thickBot="1"/>
    <row r="110448" ht="18.75" customHeight="1" thickBot="1"/>
    <row r="110450" ht="18.75" customHeight="1" thickBot="1"/>
    <row r="110452" ht="18.75" customHeight="1" thickBot="1"/>
    <row r="110454" ht="18.75" customHeight="1" thickBot="1"/>
    <row r="110456" ht="18.75" customHeight="1" thickBot="1"/>
    <row r="110458" ht="18.75" customHeight="1" thickBot="1"/>
    <row r="110460" ht="18.75" customHeight="1" thickBot="1"/>
    <row r="110462" ht="18.75" customHeight="1" thickBot="1"/>
    <row r="110464" ht="18.75" customHeight="1" thickBot="1"/>
    <row r="110466" ht="18.75" customHeight="1" thickBot="1"/>
    <row r="110468" ht="18.75" customHeight="1" thickBot="1"/>
    <row r="110470" ht="18.75" customHeight="1" thickBot="1"/>
    <row r="110472" ht="18.75" customHeight="1" thickBot="1"/>
    <row r="110474" ht="18.75" customHeight="1" thickBot="1"/>
    <row r="110476" ht="18.75" customHeight="1" thickBot="1"/>
    <row r="110478" ht="18.75" customHeight="1" thickBot="1"/>
    <row r="110480" ht="18.75" customHeight="1" thickBot="1"/>
    <row r="110482" ht="18.75" customHeight="1" thickBot="1"/>
    <row r="110484" ht="18.75" customHeight="1" thickBot="1"/>
    <row r="110486" ht="18.75" customHeight="1" thickBot="1"/>
    <row r="110488" ht="18.75" customHeight="1" thickBot="1"/>
    <row r="110490" ht="18.75" customHeight="1" thickBot="1"/>
    <row r="110492" ht="18.75" customHeight="1" thickBot="1"/>
    <row r="110494" ht="18.75" customHeight="1" thickBot="1"/>
    <row r="110496" ht="18.75" customHeight="1" thickBot="1"/>
    <row r="110498" ht="18.75" customHeight="1" thickBot="1"/>
    <row r="110500" ht="18.75" customHeight="1" thickBot="1"/>
    <row r="110502" ht="18.75" customHeight="1" thickBot="1"/>
    <row r="110504" ht="18.75" customHeight="1" thickBot="1"/>
    <row r="110506" ht="18.75" customHeight="1" thickBot="1"/>
    <row r="110508" ht="18.75" customHeight="1" thickBot="1"/>
    <row r="110510" ht="18.75" customHeight="1" thickBot="1"/>
    <row r="110512" ht="18.75" customHeight="1" thickBot="1"/>
    <row r="110514" ht="18.75" customHeight="1" thickBot="1"/>
    <row r="110516" ht="18.75" customHeight="1" thickBot="1"/>
    <row r="110518" ht="18.75" customHeight="1" thickBot="1"/>
    <row r="110520" ht="18.75" customHeight="1" thickBot="1"/>
    <row r="110522" ht="18.75" customHeight="1" thickBot="1"/>
    <row r="110524" ht="18.75" customHeight="1" thickBot="1"/>
    <row r="110526" ht="18.75" customHeight="1" thickBot="1"/>
    <row r="110528" ht="18.75" customHeight="1" thickBot="1"/>
    <row r="110530" ht="18.75" customHeight="1" thickBot="1"/>
    <row r="110532" ht="18.75" customHeight="1" thickBot="1"/>
    <row r="110534" ht="18.75" customHeight="1" thickBot="1"/>
    <row r="110536" ht="18.75" customHeight="1" thickBot="1"/>
    <row r="110538" ht="18.75" customHeight="1" thickBot="1"/>
    <row r="110540" ht="18.75" customHeight="1" thickBot="1"/>
    <row r="110542" ht="18.75" customHeight="1" thickBot="1"/>
    <row r="110544" ht="18.75" customHeight="1" thickBot="1"/>
    <row r="110546" ht="18.75" customHeight="1" thickBot="1"/>
    <row r="110548" ht="18.75" customHeight="1" thickBot="1"/>
    <row r="110550" ht="18.75" customHeight="1" thickBot="1"/>
    <row r="110552" ht="18.75" customHeight="1" thickBot="1"/>
    <row r="110554" ht="18.75" customHeight="1" thickBot="1"/>
    <row r="110556" ht="18.75" customHeight="1" thickBot="1"/>
    <row r="110558" ht="18.75" customHeight="1" thickBot="1"/>
    <row r="110560" ht="18.75" customHeight="1" thickBot="1"/>
    <row r="110562" ht="18.75" customHeight="1" thickBot="1"/>
    <row r="110564" ht="18.75" customHeight="1" thickBot="1"/>
    <row r="110566" ht="18.75" customHeight="1" thickBot="1"/>
    <row r="110568" ht="18.75" customHeight="1" thickBot="1"/>
    <row r="110570" ht="18.75" customHeight="1" thickBot="1"/>
    <row r="110572" ht="18.75" customHeight="1" thickBot="1"/>
    <row r="110574" ht="18.75" customHeight="1" thickBot="1"/>
    <row r="110576" ht="18.75" customHeight="1" thickBot="1"/>
    <row r="110578" ht="18.75" customHeight="1" thickBot="1"/>
    <row r="110580" ht="18.75" customHeight="1" thickBot="1"/>
    <row r="110582" ht="18.75" customHeight="1" thickBot="1"/>
    <row r="110584" ht="18.75" customHeight="1" thickBot="1"/>
    <row r="110586" ht="18.75" customHeight="1" thickBot="1"/>
    <row r="110588" ht="18.75" customHeight="1" thickBot="1"/>
    <row r="110590" ht="18.75" customHeight="1" thickBot="1"/>
    <row r="110592" ht="18.75" customHeight="1" thickBot="1"/>
    <row r="110594" ht="18.75" customHeight="1" thickBot="1"/>
    <row r="110596" ht="18.75" customHeight="1" thickBot="1"/>
    <row r="110598" ht="18.75" customHeight="1" thickBot="1"/>
    <row r="110600" ht="18.75" customHeight="1" thickBot="1"/>
    <row r="110602" ht="18.75" customHeight="1" thickBot="1"/>
    <row r="110604" ht="18.75" customHeight="1" thickBot="1"/>
    <row r="110606" ht="18.75" customHeight="1" thickBot="1"/>
    <row r="110608" ht="18.75" customHeight="1" thickBot="1"/>
    <row r="110610" ht="18.75" customHeight="1" thickBot="1"/>
    <row r="110612" ht="18.75" customHeight="1" thickBot="1"/>
    <row r="110614" ht="18.75" customHeight="1" thickBot="1"/>
    <row r="110616" ht="18.75" customHeight="1" thickBot="1"/>
    <row r="110618" ht="18.75" customHeight="1" thickBot="1"/>
    <row r="110620" ht="18.75" customHeight="1" thickBot="1"/>
    <row r="110622" ht="18.75" customHeight="1" thickBot="1"/>
    <row r="110624" ht="18.75" customHeight="1" thickBot="1"/>
    <row r="110626" ht="18.75" customHeight="1" thickBot="1"/>
    <row r="110628" ht="18.75" customHeight="1" thickBot="1"/>
    <row r="110630" ht="18.75" customHeight="1" thickBot="1"/>
    <row r="110632" ht="18.75" customHeight="1" thickBot="1"/>
    <row r="110634" ht="18.75" customHeight="1" thickBot="1"/>
    <row r="110636" ht="18.75" customHeight="1" thickBot="1"/>
    <row r="110638" ht="18.75" customHeight="1" thickBot="1"/>
    <row r="110640" ht="18.75" customHeight="1" thickBot="1"/>
    <row r="110642" ht="18.75" customHeight="1" thickBot="1"/>
    <row r="110644" ht="18.75" customHeight="1" thickBot="1"/>
    <row r="110646" ht="18.75" customHeight="1" thickBot="1"/>
    <row r="110648" ht="18.75" customHeight="1" thickBot="1"/>
    <row r="110650" ht="18.75" customHeight="1" thickBot="1"/>
    <row r="110652" ht="18.75" customHeight="1" thickBot="1"/>
    <row r="110654" ht="18.75" customHeight="1" thickBot="1"/>
    <row r="110656" ht="18.75" customHeight="1" thickBot="1"/>
    <row r="110658" ht="18.75" customHeight="1" thickBot="1"/>
    <row r="110660" ht="18.75" customHeight="1" thickBot="1"/>
    <row r="110662" ht="18.75" customHeight="1" thickBot="1"/>
    <row r="110664" ht="18.75" customHeight="1" thickBot="1"/>
    <row r="110666" ht="18.75" customHeight="1" thickBot="1"/>
    <row r="110668" ht="18.75" customHeight="1" thickBot="1"/>
    <row r="110670" ht="18.75" customHeight="1" thickBot="1"/>
    <row r="110672" ht="18.75" customHeight="1" thickBot="1"/>
    <row r="110674" ht="18.75" customHeight="1" thickBot="1"/>
    <row r="110676" ht="18.75" customHeight="1" thickBot="1"/>
    <row r="110678" ht="18.75" customHeight="1" thickBot="1"/>
    <row r="110680" ht="18.75" customHeight="1" thickBot="1"/>
    <row r="110682" ht="18.75" customHeight="1" thickBot="1"/>
    <row r="110684" ht="18.75" customHeight="1" thickBot="1"/>
    <row r="110686" ht="18.75" customHeight="1" thickBot="1"/>
    <row r="110688" ht="18.75" customHeight="1" thickBot="1"/>
    <row r="110690" ht="18.75" customHeight="1" thickBot="1"/>
    <row r="110692" ht="18.75" customHeight="1" thickBot="1"/>
    <row r="110694" ht="18.75" customHeight="1" thickBot="1"/>
    <row r="110696" ht="18.75" customHeight="1" thickBot="1"/>
    <row r="110698" ht="18.75" customHeight="1" thickBot="1"/>
    <row r="110700" ht="18.75" customHeight="1" thickBot="1"/>
    <row r="110702" ht="18.75" customHeight="1" thickBot="1"/>
    <row r="110704" ht="18.75" customHeight="1" thickBot="1"/>
    <row r="110706" ht="18.75" customHeight="1" thickBot="1"/>
    <row r="110708" ht="18.75" customHeight="1" thickBot="1"/>
    <row r="110710" ht="18.75" customHeight="1" thickBot="1"/>
    <row r="110712" ht="18.75" customHeight="1" thickBot="1"/>
    <row r="110714" ht="18.75" customHeight="1" thickBot="1"/>
    <row r="110716" ht="18.75" customHeight="1" thickBot="1"/>
    <row r="110718" ht="18.75" customHeight="1" thickBot="1"/>
    <row r="110720" ht="18.75" customHeight="1" thickBot="1"/>
    <row r="110722" ht="18.75" customHeight="1" thickBot="1"/>
    <row r="110724" ht="18.75" customHeight="1" thickBot="1"/>
    <row r="110726" ht="18.75" customHeight="1" thickBot="1"/>
    <row r="110728" ht="18.75" customHeight="1" thickBot="1"/>
    <row r="110730" ht="18.75" customHeight="1" thickBot="1"/>
    <row r="110732" ht="18.75" customHeight="1" thickBot="1"/>
    <row r="110734" ht="18.75" customHeight="1" thickBot="1"/>
    <row r="110736" ht="18.75" customHeight="1" thickBot="1"/>
    <row r="110738" ht="18.75" customHeight="1" thickBot="1"/>
    <row r="110740" ht="18.75" customHeight="1" thickBot="1"/>
    <row r="110742" ht="18.75" customHeight="1" thickBot="1"/>
    <row r="110744" ht="18.75" customHeight="1" thickBot="1"/>
    <row r="110746" ht="18.75" customHeight="1" thickBot="1"/>
    <row r="110748" ht="18.75" customHeight="1" thickBot="1"/>
    <row r="110750" ht="18.75" customHeight="1" thickBot="1"/>
    <row r="110752" ht="18.75" customHeight="1" thickBot="1"/>
    <row r="110754" ht="18.75" customHeight="1" thickBot="1"/>
    <row r="110756" ht="18.75" customHeight="1" thickBot="1"/>
    <row r="110758" ht="18.75" customHeight="1" thickBot="1"/>
    <row r="110760" ht="18.75" customHeight="1" thickBot="1"/>
    <row r="110762" ht="18.75" customHeight="1" thickBot="1"/>
    <row r="110764" ht="18.75" customHeight="1" thickBot="1"/>
    <row r="110766" ht="18.75" customHeight="1" thickBot="1"/>
    <row r="110768" ht="18.75" customHeight="1" thickBot="1"/>
    <row r="110770" ht="18.75" customHeight="1" thickBot="1"/>
    <row r="110772" ht="18.75" customHeight="1" thickBot="1"/>
    <row r="110774" ht="18.75" customHeight="1" thickBot="1"/>
    <row r="110776" ht="18.75" customHeight="1" thickBot="1"/>
    <row r="110778" ht="18.75" customHeight="1" thickBot="1"/>
    <row r="110780" ht="18.75" customHeight="1" thickBot="1"/>
    <row r="110782" ht="18.75" customHeight="1" thickBot="1"/>
    <row r="110784" ht="18.75" customHeight="1" thickBot="1"/>
    <row r="110786" ht="18.75" customHeight="1" thickBot="1"/>
    <row r="110788" ht="18.75" customHeight="1" thickBot="1"/>
    <row r="110790" ht="18.75" customHeight="1" thickBot="1"/>
    <row r="110792" ht="18.75" customHeight="1" thickBot="1"/>
    <row r="110794" ht="18.75" customHeight="1" thickBot="1"/>
    <row r="110796" ht="18.75" customHeight="1" thickBot="1"/>
    <row r="110798" ht="18.75" customHeight="1" thickBot="1"/>
    <row r="110800" ht="18.75" customHeight="1" thickBot="1"/>
    <row r="110802" ht="18.75" customHeight="1" thickBot="1"/>
    <row r="110804" ht="18.75" customHeight="1" thickBot="1"/>
    <row r="110806" ht="18.75" customHeight="1" thickBot="1"/>
    <row r="110808" ht="18.75" customHeight="1" thickBot="1"/>
    <row r="110810" ht="18.75" customHeight="1" thickBot="1"/>
    <row r="110812" ht="18.75" customHeight="1" thickBot="1"/>
    <row r="110814" ht="18.75" customHeight="1" thickBot="1"/>
    <row r="110816" ht="18.75" customHeight="1" thickBot="1"/>
    <row r="110818" ht="18.75" customHeight="1" thickBot="1"/>
    <row r="110820" ht="18.75" customHeight="1" thickBot="1"/>
    <row r="110822" ht="18.75" customHeight="1" thickBot="1"/>
    <row r="110824" ht="18.75" customHeight="1" thickBot="1"/>
    <row r="110826" ht="18.75" customHeight="1" thickBot="1"/>
    <row r="110828" ht="18.75" customHeight="1" thickBot="1"/>
    <row r="110830" ht="18.75" customHeight="1" thickBot="1"/>
    <row r="110832" ht="18.75" customHeight="1" thickBot="1"/>
    <row r="110834" ht="18.75" customHeight="1" thickBot="1"/>
    <row r="110836" ht="18.75" customHeight="1" thickBot="1"/>
    <row r="110838" ht="18.75" customHeight="1" thickBot="1"/>
    <row r="110840" ht="18.75" customHeight="1" thickBot="1"/>
    <row r="110842" ht="18.75" customHeight="1" thickBot="1"/>
    <row r="110844" ht="18.75" customHeight="1" thickBot="1"/>
    <row r="110846" ht="18.75" customHeight="1" thickBot="1"/>
    <row r="110848" ht="18.75" customHeight="1" thickBot="1"/>
    <row r="110850" ht="18.75" customHeight="1" thickBot="1"/>
    <row r="110852" ht="18.75" customHeight="1" thickBot="1"/>
    <row r="110854" ht="18.75" customHeight="1" thickBot="1"/>
    <row r="110856" ht="18.75" customHeight="1" thickBot="1"/>
    <row r="110858" ht="18.75" customHeight="1" thickBot="1"/>
    <row r="110860" ht="18.75" customHeight="1" thickBot="1"/>
    <row r="110862" ht="18.75" customHeight="1" thickBot="1"/>
    <row r="110864" ht="18.75" customHeight="1" thickBot="1"/>
    <row r="110866" ht="18.75" customHeight="1" thickBot="1"/>
    <row r="110868" ht="18.75" customHeight="1" thickBot="1"/>
    <row r="110870" ht="18.75" customHeight="1" thickBot="1"/>
    <row r="110872" ht="18.75" customHeight="1" thickBot="1"/>
    <row r="110874" ht="18.75" customHeight="1" thickBot="1"/>
    <row r="110876" ht="18.75" customHeight="1" thickBot="1"/>
    <row r="110878" ht="18.75" customHeight="1" thickBot="1"/>
    <row r="110880" ht="18.75" customHeight="1" thickBot="1"/>
    <row r="110882" ht="18.75" customHeight="1" thickBot="1"/>
    <row r="110884" ht="18.75" customHeight="1" thickBot="1"/>
    <row r="110886" ht="18.75" customHeight="1" thickBot="1"/>
    <row r="110888" ht="18.75" customHeight="1" thickBot="1"/>
    <row r="110890" ht="18.75" customHeight="1" thickBot="1"/>
    <row r="110892" ht="18.75" customHeight="1" thickBot="1"/>
    <row r="110894" ht="18.75" customHeight="1" thickBot="1"/>
    <row r="110896" ht="18.75" customHeight="1" thickBot="1"/>
    <row r="110898" ht="18.75" customHeight="1" thickBot="1"/>
    <row r="110900" ht="18.75" customHeight="1" thickBot="1"/>
    <row r="110902" ht="18.75" customHeight="1" thickBot="1"/>
    <row r="110904" ht="18.75" customHeight="1" thickBot="1"/>
    <row r="110906" ht="18.75" customHeight="1" thickBot="1"/>
    <row r="110908" ht="18.75" customHeight="1" thickBot="1"/>
    <row r="110910" ht="18.75" customHeight="1" thickBot="1"/>
    <row r="110912" ht="18.75" customHeight="1" thickBot="1"/>
    <row r="110914" ht="18.75" customHeight="1" thickBot="1"/>
    <row r="110916" ht="18.75" customHeight="1" thickBot="1"/>
    <row r="110918" ht="18.75" customHeight="1" thickBot="1"/>
    <row r="110920" ht="18.75" customHeight="1" thickBot="1"/>
    <row r="110922" ht="18.75" customHeight="1" thickBot="1"/>
    <row r="110924" ht="18.75" customHeight="1" thickBot="1"/>
    <row r="110926" ht="18.75" customHeight="1" thickBot="1"/>
    <row r="110928" ht="18.75" customHeight="1" thickBot="1"/>
    <row r="110930" ht="18.75" customHeight="1" thickBot="1"/>
    <row r="110932" ht="18.75" customHeight="1" thickBot="1"/>
    <row r="110934" ht="18.75" customHeight="1" thickBot="1"/>
    <row r="110936" ht="18.75" customHeight="1" thickBot="1"/>
    <row r="110938" ht="18.75" customHeight="1" thickBot="1"/>
    <row r="110940" ht="18.75" customHeight="1" thickBot="1"/>
    <row r="110942" ht="18.75" customHeight="1" thickBot="1"/>
    <row r="110944" ht="18.75" customHeight="1" thickBot="1"/>
    <row r="110946" ht="18.75" customHeight="1" thickBot="1"/>
    <row r="110948" ht="18.75" customHeight="1" thickBot="1"/>
    <row r="110950" ht="18.75" customHeight="1" thickBot="1"/>
    <row r="110952" ht="18.75" customHeight="1" thickBot="1"/>
    <row r="110954" ht="18.75" customHeight="1" thickBot="1"/>
    <row r="110956" ht="18.75" customHeight="1" thickBot="1"/>
    <row r="110958" ht="18.75" customHeight="1" thickBot="1"/>
    <row r="110960" ht="18.75" customHeight="1" thickBot="1"/>
    <row r="110962" ht="18.75" customHeight="1" thickBot="1"/>
    <row r="110964" ht="18.75" customHeight="1" thickBot="1"/>
    <row r="110966" ht="18.75" customHeight="1" thickBot="1"/>
    <row r="110968" ht="18.75" customHeight="1" thickBot="1"/>
    <row r="110970" ht="18.75" customHeight="1" thickBot="1"/>
    <row r="110972" ht="18.75" customHeight="1" thickBot="1"/>
    <row r="110974" ht="18.75" customHeight="1" thickBot="1"/>
    <row r="110976" ht="18.75" customHeight="1" thickBot="1"/>
    <row r="110978" ht="18.75" customHeight="1" thickBot="1"/>
    <row r="110980" ht="18.75" customHeight="1" thickBot="1"/>
    <row r="110982" ht="18.75" customHeight="1" thickBot="1"/>
    <row r="110984" ht="18.75" customHeight="1" thickBot="1"/>
    <row r="110986" ht="18.75" customHeight="1" thickBot="1"/>
    <row r="110988" ht="18.75" customHeight="1" thickBot="1"/>
    <row r="110990" ht="18.75" customHeight="1" thickBot="1"/>
    <row r="110992" ht="18.75" customHeight="1" thickBot="1"/>
    <row r="110994" ht="18.75" customHeight="1" thickBot="1"/>
    <row r="110996" ht="18.75" customHeight="1" thickBot="1"/>
    <row r="110998" ht="18.75" customHeight="1" thickBot="1"/>
    <row r="111000" ht="18.75" customHeight="1" thickBot="1"/>
    <row r="111002" ht="18.75" customHeight="1" thickBot="1"/>
    <row r="111004" ht="18.75" customHeight="1" thickBot="1"/>
    <row r="111006" ht="18.75" customHeight="1" thickBot="1"/>
    <row r="111008" ht="18.75" customHeight="1" thickBot="1"/>
    <row r="111010" ht="18.75" customHeight="1" thickBot="1"/>
    <row r="111012" ht="18.75" customHeight="1" thickBot="1"/>
    <row r="111014" ht="18.75" customHeight="1" thickBot="1"/>
    <row r="111016" ht="18.75" customHeight="1" thickBot="1"/>
    <row r="111018" ht="18.75" customHeight="1" thickBot="1"/>
    <row r="111020" ht="18.75" customHeight="1" thickBot="1"/>
    <row r="111022" ht="18.75" customHeight="1" thickBot="1"/>
    <row r="111024" ht="18.75" customHeight="1" thickBot="1"/>
    <row r="111026" ht="18.75" customHeight="1" thickBot="1"/>
    <row r="111028" ht="18.75" customHeight="1" thickBot="1"/>
    <row r="111030" ht="18.75" customHeight="1" thickBot="1"/>
    <row r="111032" ht="18.75" customHeight="1" thickBot="1"/>
    <row r="111034" ht="18.75" customHeight="1" thickBot="1"/>
    <row r="111036" ht="18.75" customHeight="1" thickBot="1"/>
    <row r="111038" ht="18.75" customHeight="1" thickBot="1"/>
    <row r="111040" ht="18.75" customHeight="1" thickBot="1"/>
    <row r="111042" ht="18.75" customHeight="1" thickBot="1"/>
    <row r="111044" ht="18.75" customHeight="1" thickBot="1"/>
    <row r="111046" ht="18.75" customHeight="1" thickBot="1"/>
    <row r="111048" ht="18.75" customHeight="1" thickBot="1"/>
    <row r="111050" ht="18.75" customHeight="1" thickBot="1"/>
    <row r="111052" ht="18.75" customHeight="1" thickBot="1"/>
    <row r="111054" ht="18.75" customHeight="1" thickBot="1"/>
    <row r="111056" ht="18.75" customHeight="1" thickBot="1"/>
    <row r="111058" ht="18.75" customHeight="1" thickBot="1"/>
    <row r="111060" ht="18.75" customHeight="1" thickBot="1"/>
    <row r="111062" ht="18.75" customHeight="1" thickBot="1"/>
    <row r="111064" ht="18.75" customHeight="1" thickBot="1"/>
    <row r="111066" ht="18.75" customHeight="1" thickBot="1"/>
    <row r="111068" ht="18.75" customHeight="1" thickBot="1"/>
    <row r="111070" ht="18.75" customHeight="1" thickBot="1"/>
    <row r="111072" ht="18.75" customHeight="1" thickBot="1"/>
    <row r="111074" ht="18.75" customHeight="1" thickBot="1"/>
    <row r="111076" ht="18.75" customHeight="1" thickBot="1"/>
    <row r="111078" ht="18.75" customHeight="1" thickBot="1"/>
    <row r="111080" ht="18.75" customHeight="1" thickBot="1"/>
    <row r="111082" ht="18.75" customHeight="1" thickBot="1"/>
    <row r="111084" ht="18.75" customHeight="1" thickBot="1"/>
    <row r="111086" ht="18.75" customHeight="1" thickBot="1"/>
    <row r="111088" ht="18.75" customHeight="1" thickBot="1"/>
    <row r="111090" ht="18.75" customHeight="1" thickBot="1"/>
    <row r="111092" ht="18.75" customHeight="1" thickBot="1"/>
    <row r="111094" ht="18.75" customHeight="1" thickBot="1"/>
    <row r="111096" ht="18.75" customHeight="1" thickBot="1"/>
    <row r="111098" ht="18.75" customHeight="1" thickBot="1"/>
    <row r="111100" ht="18.75" customHeight="1" thickBot="1"/>
    <row r="111102" ht="18.75" customHeight="1" thickBot="1"/>
    <row r="111104" ht="18.75" customHeight="1" thickBot="1"/>
    <row r="111106" ht="18.75" customHeight="1" thickBot="1"/>
    <row r="111108" ht="18.75" customHeight="1" thickBot="1"/>
    <row r="111110" ht="18.75" customHeight="1" thickBot="1"/>
    <row r="111112" ht="18.75" customHeight="1" thickBot="1"/>
    <row r="111114" ht="18.75" customHeight="1" thickBot="1"/>
    <row r="111116" ht="18.75" customHeight="1" thickBot="1"/>
    <row r="111118" ht="18.75" customHeight="1" thickBot="1"/>
    <row r="111120" ht="18.75" customHeight="1" thickBot="1"/>
    <row r="111122" ht="18.75" customHeight="1" thickBot="1"/>
    <row r="111124" ht="18.75" customHeight="1" thickBot="1"/>
    <row r="111126" ht="18.75" customHeight="1" thickBot="1"/>
    <row r="111128" ht="18.75" customHeight="1" thickBot="1"/>
    <row r="111130" ht="18.75" customHeight="1" thickBot="1"/>
    <row r="111132" ht="18.75" customHeight="1" thickBot="1"/>
    <row r="111134" ht="18.75" customHeight="1" thickBot="1"/>
    <row r="111136" ht="18.75" customHeight="1" thickBot="1"/>
    <row r="111138" ht="18.75" customHeight="1" thickBot="1"/>
    <row r="111140" ht="18.75" customHeight="1" thickBot="1"/>
    <row r="111142" ht="18.75" customHeight="1" thickBot="1"/>
    <row r="111144" ht="18.75" customHeight="1" thickBot="1"/>
    <row r="111146" ht="18.75" customHeight="1" thickBot="1"/>
    <row r="111148" ht="18.75" customHeight="1" thickBot="1"/>
    <row r="111150" ht="18.75" customHeight="1" thickBot="1"/>
    <row r="111152" ht="18.75" customHeight="1" thickBot="1"/>
    <row r="111154" ht="18.75" customHeight="1" thickBot="1"/>
    <row r="111156" ht="18.75" customHeight="1" thickBot="1"/>
    <row r="111158" ht="18.75" customHeight="1" thickBot="1"/>
    <row r="111160" ht="18.75" customHeight="1" thickBot="1"/>
    <row r="111162" ht="18.75" customHeight="1" thickBot="1"/>
    <row r="111164" ht="18.75" customHeight="1" thickBot="1"/>
    <row r="111166" ht="18.75" customHeight="1" thickBot="1"/>
    <row r="111168" ht="18.75" customHeight="1" thickBot="1"/>
    <row r="111170" ht="18.75" customHeight="1" thickBot="1"/>
    <row r="111172" ht="18.75" customHeight="1" thickBot="1"/>
    <row r="111174" ht="18.75" customHeight="1" thickBot="1"/>
    <row r="111176" ht="18.75" customHeight="1" thickBot="1"/>
    <row r="111178" ht="18.75" customHeight="1" thickBot="1"/>
    <row r="111180" ht="18.75" customHeight="1" thickBot="1"/>
    <row r="111182" ht="18.75" customHeight="1" thickBot="1"/>
    <row r="111184" ht="18.75" customHeight="1" thickBot="1"/>
    <row r="111186" ht="18.75" customHeight="1" thickBot="1"/>
    <row r="111188" ht="18.75" customHeight="1" thickBot="1"/>
    <row r="111190" ht="18.75" customHeight="1" thickBot="1"/>
    <row r="111192" ht="18.75" customHeight="1" thickBot="1"/>
    <row r="111194" ht="18.75" customHeight="1" thickBot="1"/>
    <row r="111196" ht="18.75" customHeight="1" thickBot="1"/>
    <row r="111198" ht="18.75" customHeight="1" thickBot="1"/>
    <row r="111200" ht="18.75" customHeight="1" thickBot="1"/>
    <row r="111202" ht="18.75" customHeight="1" thickBot="1"/>
    <row r="111204" ht="18.75" customHeight="1" thickBot="1"/>
    <row r="111206" ht="18.75" customHeight="1" thickBot="1"/>
    <row r="111208" ht="18.75" customHeight="1" thickBot="1"/>
    <row r="111210" ht="18.75" customHeight="1" thickBot="1"/>
    <row r="111212" ht="18.75" customHeight="1" thickBot="1"/>
    <row r="111214" ht="18.75" customHeight="1" thickBot="1"/>
    <row r="111216" ht="18.75" customHeight="1" thickBot="1"/>
    <row r="111218" ht="18.75" customHeight="1" thickBot="1"/>
    <row r="111220" ht="18.75" customHeight="1" thickBot="1"/>
    <row r="111222" ht="18.75" customHeight="1" thickBot="1"/>
    <row r="111224" ht="18.75" customHeight="1" thickBot="1"/>
    <row r="111226" ht="18.75" customHeight="1" thickBot="1"/>
    <row r="111228" ht="18.75" customHeight="1" thickBot="1"/>
    <row r="111230" ht="18.75" customHeight="1" thickBot="1"/>
    <row r="111232" ht="18.75" customHeight="1" thickBot="1"/>
    <row r="111234" ht="18.75" customHeight="1" thickBot="1"/>
    <row r="111236" ht="18.75" customHeight="1" thickBot="1"/>
    <row r="111238" ht="18.75" customHeight="1" thickBot="1"/>
    <row r="111240" ht="18.75" customHeight="1" thickBot="1"/>
    <row r="111242" ht="18.75" customHeight="1" thickBot="1"/>
    <row r="111244" ht="18.75" customHeight="1" thickBot="1"/>
    <row r="111246" ht="18.75" customHeight="1" thickBot="1"/>
    <row r="111248" ht="18.75" customHeight="1" thickBot="1"/>
    <row r="111250" ht="18.75" customHeight="1" thickBot="1"/>
    <row r="111252" ht="18.75" customHeight="1" thickBot="1"/>
    <row r="111254" ht="18.75" customHeight="1" thickBot="1"/>
    <row r="111256" ht="18.75" customHeight="1" thickBot="1"/>
    <row r="111258" ht="18.75" customHeight="1" thickBot="1"/>
    <row r="111260" ht="18.75" customHeight="1" thickBot="1"/>
    <row r="111262" ht="18.75" customHeight="1" thickBot="1"/>
    <row r="111264" ht="18.75" customHeight="1" thickBot="1"/>
    <row r="111266" ht="18.75" customHeight="1" thickBot="1"/>
    <row r="111268" ht="18.75" customHeight="1" thickBot="1"/>
    <row r="111270" ht="18.75" customHeight="1" thickBot="1"/>
    <row r="111272" ht="18.75" customHeight="1" thickBot="1"/>
    <row r="111274" ht="18.75" customHeight="1" thickBot="1"/>
    <row r="111276" ht="18.75" customHeight="1" thickBot="1"/>
    <row r="111278" ht="18.75" customHeight="1" thickBot="1"/>
    <row r="111280" ht="18.75" customHeight="1" thickBot="1"/>
    <row r="111282" ht="18.75" customHeight="1" thickBot="1"/>
    <row r="111284" ht="18.75" customHeight="1" thickBot="1"/>
    <row r="111286" ht="18.75" customHeight="1" thickBot="1"/>
    <row r="111288" ht="18.75" customHeight="1" thickBot="1"/>
    <row r="111290" ht="18.75" customHeight="1" thickBot="1"/>
    <row r="111292" ht="18.75" customHeight="1" thickBot="1"/>
    <row r="111294" ht="18.75" customHeight="1" thickBot="1"/>
    <row r="111296" ht="18.75" customHeight="1" thickBot="1"/>
    <row r="111298" ht="18.75" customHeight="1" thickBot="1"/>
    <row r="111300" ht="18.75" customHeight="1" thickBot="1"/>
    <row r="111302" ht="18.75" customHeight="1" thickBot="1"/>
    <row r="111304" ht="18.75" customHeight="1" thickBot="1"/>
    <row r="111306" ht="18.75" customHeight="1" thickBot="1"/>
    <row r="111308" ht="18.75" customHeight="1" thickBot="1"/>
    <row r="111310" ht="18.75" customHeight="1" thickBot="1"/>
    <row r="111312" ht="18.75" customHeight="1" thickBot="1"/>
    <row r="111314" ht="18.75" customHeight="1" thickBot="1"/>
    <row r="111316" ht="18.75" customHeight="1" thickBot="1"/>
    <row r="111318" ht="18.75" customHeight="1" thickBot="1"/>
    <row r="111320" ht="18.75" customHeight="1" thickBot="1"/>
    <row r="111322" ht="18.75" customHeight="1" thickBot="1"/>
    <row r="111324" ht="18.75" customHeight="1" thickBot="1"/>
    <row r="111326" ht="18.75" customHeight="1" thickBot="1"/>
    <row r="111328" ht="18.75" customHeight="1" thickBot="1"/>
    <row r="111330" ht="18.75" customHeight="1" thickBot="1"/>
    <row r="111332" ht="18.75" customHeight="1" thickBot="1"/>
    <row r="111334" ht="18.75" customHeight="1" thickBot="1"/>
    <row r="111336" ht="18.75" customHeight="1" thickBot="1"/>
    <row r="111338" ht="18.75" customHeight="1" thickBot="1"/>
    <row r="111340" ht="18.75" customHeight="1" thickBot="1"/>
    <row r="111342" ht="18.75" customHeight="1" thickBot="1"/>
    <row r="111344" ht="18.75" customHeight="1" thickBot="1"/>
    <row r="111346" ht="18.75" customHeight="1" thickBot="1"/>
    <row r="111348" ht="18.75" customHeight="1" thickBot="1"/>
    <row r="111350" ht="18.75" customHeight="1" thickBot="1"/>
    <row r="111352" ht="18.75" customHeight="1" thickBot="1"/>
    <row r="111354" ht="18.75" customHeight="1" thickBot="1"/>
    <row r="111356" ht="18.75" customHeight="1" thickBot="1"/>
    <row r="111358" ht="18.75" customHeight="1" thickBot="1"/>
    <row r="111360" ht="18.75" customHeight="1" thickBot="1"/>
    <row r="111362" ht="18.75" customHeight="1" thickBot="1"/>
    <row r="111364" ht="18.75" customHeight="1" thickBot="1"/>
    <row r="111366" ht="18.75" customHeight="1" thickBot="1"/>
    <row r="111368" ht="18.75" customHeight="1" thickBot="1"/>
    <row r="111370" ht="18.75" customHeight="1" thickBot="1"/>
    <row r="111372" ht="18.75" customHeight="1" thickBot="1"/>
    <row r="111374" ht="18.75" customHeight="1" thickBot="1"/>
    <row r="111376" ht="18.75" customHeight="1" thickBot="1"/>
    <row r="111378" ht="18.75" customHeight="1" thickBot="1"/>
    <row r="111380" ht="18.75" customHeight="1" thickBot="1"/>
    <row r="111382" ht="18.75" customHeight="1" thickBot="1"/>
    <row r="111384" ht="18.75" customHeight="1" thickBot="1"/>
    <row r="111386" ht="18.75" customHeight="1" thickBot="1"/>
    <row r="111388" ht="18.75" customHeight="1" thickBot="1"/>
    <row r="111390" ht="18.75" customHeight="1" thickBot="1"/>
    <row r="111392" ht="18.75" customHeight="1" thickBot="1"/>
    <row r="111394" ht="18.75" customHeight="1" thickBot="1"/>
    <row r="111396" ht="18.75" customHeight="1" thickBot="1"/>
    <row r="111398" ht="18.75" customHeight="1" thickBot="1"/>
    <row r="111400" ht="18.75" customHeight="1" thickBot="1"/>
    <row r="111402" ht="18.75" customHeight="1" thickBot="1"/>
    <row r="111404" ht="18.75" customHeight="1" thickBot="1"/>
    <row r="111406" ht="18.75" customHeight="1" thickBot="1"/>
    <row r="111408" ht="18.75" customHeight="1" thickBot="1"/>
    <row r="111410" ht="18.75" customHeight="1" thickBot="1"/>
    <row r="111412" ht="18.75" customHeight="1" thickBot="1"/>
    <row r="111414" ht="18.75" customHeight="1" thickBot="1"/>
    <row r="111416" ht="18.75" customHeight="1" thickBot="1"/>
    <row r="111418" ht="18.75" customHeight="1" thickBot="1"/>
    <row r="111420" ht="18.75" customHeight="1" thickBot="1"/>
    <row r="111422" ht="18.75" customHeight="1" thickBot="1"/>
    <row r="111424" ht="18.75" customHeight="1" thickBot="1"/>
    <row r="111426" ht="18.75" customHeight="1" thickBot="1"/>
    <row r="111428" ht="18.75" customHeight="1" thickBot="1"/>
    <row r="111430" ht="18.75" customHeight="1" thickBot="1"/>
    <row r="111432" ht="18.75" customHeight="1" thickBot="1"/>
    <row r="111434" ht="18.75" customHeight="1" thickBot="1"/>
    <row r="111436" ht="18.75" customHeight="1" thickBot="1"/>
    <row r="111438" ht="18.75" customHeight="1" thickBot="1"/>
    <row r="111440" ht="18.75" customHeight="1" thickBot="1"/>
    <row r="111442" ht="18.75" customHeight="1" thickBot="1"/>
    <row r="111444" ht="18.75" customHeight="1" thickBot="1"/>
    <row r="111446" ht="18.75" customHeight="1" thickBot="1"/>
    <row r="111448" ht="18.75" customHeight="1" thickBot="1"/>
    <row r="111450" ht="18.75" customHeight="1" thickBot="1"/>
    <row r="111452" ht="18.75" customHeight="1" thickBot="1"/>
    <row r="111454" ht="18.75" customHeight="1" thickBot="1"/>
    <row r="111456" ht="18.75" customHeight="1" thickBot="1"/>
    <row r="111458" ht="18.75" customHeight="1" thickBot="1"/>
    <row r="111460" ht="18.75" customHeight="1" thickBot="1"/>
    <row r="111462" ht="18.75" customHeight="1" thickBot="1"/>
    <row r="111464" ht="18.75" customHeight="1" thickBot="1"/>
    <row r="111466" ht="18.75" customHeight="1" thickBot="1"/>
    <row r="111468" ht="18.75" customHeight="1" thickBot="1"/>
    <row r="111470" ht="18.75" customHeight="1" thickBot="1"/>
    <row r="111472" ht="18.75" customHeight="1" thickBot="1"/>
    <row r="111474" ht="18.75" customHeight="1" thickBot="1"/>
    <row r="111476" ht="18.75" customHeight="1" thickBot="1"/>
    <row r="111478" ht="18.75" customHeight="1" thickBot="1"/>
    <row r="111480" ht="18.75" customHeight="1" thickBot="1"/>
    <row r="111482" ht="18.75" customHeight="1" thickBot="1"/>
    <row r="111484" ht="18.75" customHeight="1" thickBot="1"/>
    <row r="111486" ht="18.75" customHeight="1" thickBot="1"/>
    <row r="111488" ht="18.75" customHeight="1" thickBot="1"/>
    <row r="111490" ht="18.75" customHeight="1" thickBot="1"/>
    <row r="111492" ht="18.75" customHeight="1" thickBot="1"/>
    <row r="111494" ht="18.75" customHeight="1" thickBot="1"/>
    <row r="111496" ht="18.75" customHeight="1" thickBot="1"/>
    <row r="111498" ht="18.75" customHeight="1" thickBot="1"/>
    <row r="111500" ht="18.75" customHeight="1" thickBot="1"/>
    <row r="111502" ht="18.75" customHeight="1" thickBot="1"/>
    <row r="111504" ht="18.75" customHeight="1" thickBot="1"/>
    <row r="111506" ht="18.75" customHeight="1" thickBot="1"/>
    <row r="111508" ht="18.75" customHeight="1" thickBot="1"/>
    <row r="111510" ht="18.75" customHeight="1" thickBot="1"/>
    <row r="111512" ht="18.75" customHeight="1" thickBot="1"/>
    <row r="111514" ht="18.75" customHeight="1" thickBot="1"/>
    <row r="111516" ht="18.75" customHeight="1" thickBot="1"/>
    <row r="111518" ht="18.75" customHeight="1" thickBot="1"/>
    <row r="111520" ht="18.75" customHeight="1" thickBot="1"/>
    <row r="111522" ht="18.75" customHeight="1" thickBot="1"/>
    <row r="111524" ht="18.75" customHeight="1" thickBot="1"/>
    <row r="111526" ht="18.75" customHeight="1" thickBot="1"/>
    <row r="111528" ht="18.75" customHeight="1" thickBot="1"/>
    <row r="111530" ht="18.75" customHeight="1" thickBot="1"/>
    <row r="111532" ht="18.75" customHeight="1" thickBot="1"/>
    <row r="111534" ht="18.75" customHeight="1" thickBot="1"/>
    <row r="111536" ht="18.75" customHeight="1" thickBot="1"/>
    <row r="111538" ht="18.75" customHeight="1" thickBot="1"/>
    <row r="111540" ht="18.75" customHeight="1" thickBot="1"/>
    <row r="111542" ht="18.75" customHeight="1" thickBot="1"/>
    <row r="111544" ht="18.75" customHeight="1" thickBot="1"/>
    <row r="111546" ht="18.75" customHeight="1" thickBot="1"/>
    <row r="111548" ht="18.75" customHeight="1" thickBot="1"/>
    <row r="111550" ht="18.75" customHeight="1" thickBot="1"/>
    <row r="111552" ht="18.75" customHeight="1" thickBot="1"/>
    <row r="111554" ht="18.75" customHeight="1" thickBot="1"/>
    <row r="111556" ht="18.75" customHeight="1" thickBot="1"/>
    <row r="111558" ht="18.75" customHeight="1" thickBot="1"/>
    <row r="111560" ht="18.75" customHeight="1" thickBot="1"/>
    <row r="111562" ht="18.75" customHeight="1" thickBot="1"/>
    <row r="111564" ht="18.75" customHeight="1" thickBot="1"/>
    <row r="111566" ht="18.75" customHeight="1" thickBot="1"/>
    <row r="111568" ht="18.75" customHeight="1" thickBot="1"/>
    <row r="111570" ht="18.75" customHeight="1" thickBot="1"/>
    <row r="111572" ht="18.75" customHeight="1" thickBot="1"/>
    <row r="111574" ht="18.75" customHeight="1" thickBot="1"/>
    <row r="111576" ht="18.75" customHeight="1" thickBot="1"/>
    <row r="111578" ht="18.75" customHeight="1" thickBot="1"/>
    <row r="111580" ht="18.75" customHeight="1" thickBot="1"/>
    <row r="111582" ht="18.75" customHeight="1" thickBot="1"/>
    <row r="111584" ht="18.75" customHeight="1" thickBot="1"/>
    <row r="111586" ht="18.75" customHeight="1" thickBot="1"/>
    <row r="111588" ht="18.75" customHeight="1" thickBot="1"/>
    <row r="111590" ht="18.75" customHeight="1" thickBot="1"/>
    <row r="111592" ht="18.75" customHeight="1" thickBot="1"/>
    <row r="111594" ht="18.75" customHeight="1" thickBot="1"/>
    <row r="111596" ht="18.75" customHeight="1" thickBot="1"/>
    <row r="111598" ht="18.75" customHeight="1" thickBot="1"/>
    <row r="111600" ht="18.75" customHeight="1" thickBot="1"/>
    <row r="111602" ht="18.75" customHeight="1" thickBot="1"/>
    <row r="111604" ht="18.75" customHeight="1" thickBot="1"/>
    <row r="111606" ht="18.75" customHeight="1" thickBot="1"/>
    <row r="111608" ht="18.75" customHeight="1" thickBot="1"/>
    <row r="111610" ht="18.75" customHeight="1" thickBot="1"/>
    <row r="111612" ht="18.75" customHeight="1" thickBot="1"/>
    <row r="111614" ht="18.75" customHeight="1" thickBot="1"/>
    <row r="111616" ht="18.75" customHeight="1" thickBot="1"/>
    <row r="111618" ht="18.75" customHeight="1" thickBot="1"/>
    <row r="111620" ht="18.75" customHeight="1" thickBot="1"/>
    <row r="111622" ht="18.75" customHeight="1" thickBot="1"/>
    <row r="111624" ht="18.75" customHeight="1" thickBot="1"/>
    <row r="111626" ht="18.75" customHeight="1" thickBot="1"/>
    <row r="111628" ht="18.75" customHeight="1" thickBot="1"/>
    <row r="111630" ht="18.75" customHeight="1" thickBot="1"/>
    <row r="111632" ht="18.75" customHeight="1" thickBot="1"/>
    <row r="111634" ht="18.75" customHeight="1" thickBot="1"/>
    <row r="111636" ht="18.75" customHeight="1" thickBot="1"/>
    <row r="111638" ht="18.75" customHeight="1" thickBot="1"/>
    <row r="111640" ht="18.75" customHeight="1" thickBot="1"/>
    <row r="111642" ht="18.75" customHeight="1" thickBot="1"/>
    <row r="111644" ht="18.75" customHeight="1" thickBot="1"/>
    <row r="111646" ht="18.75" customHeight="1" thickBot="1"/>
    <row r="111648" ht="18.75" customHeight="1" thickBot="1"/>
    <row r="111650" ht="18.75" customHeight="1" thickBot="1"/>
    <row r="111652" ht="18.75" customHeight="1" thickBot="1"/>
    <row r="111654" ht="18.75" customHeight="1" thickBot="1"/>
    <row r="111656" ht="18.75" customHeight="1" thickBot="1"/>
    <row r="111658" ht="18.75" customHeight="1" thickBot="1"/>
    <row r="111660" ht="18.75" customHeight="1" thickBot="1"/>
    <row r="111662" ht="18.75" customHeight="1" thickBot="1"/>
    <row r="111664" ht="18.75" customHeight="1" thickBot="1"/>
    <row r="111666" ht="18.75" customHeight="1" thickBot="1"/>
    <row r="111668" ht="18.75" customHeight="1" thickBot="1"/>
    <row r="111670" ht="18.75" customHeight="1" thickBot="1"/>
    <row r="111672" ht="18.75" customHeight="1" thickBot="1"/>
    <row r="111674" ht="18.75" customHeight="1" thickBot="1"/>
    <row r="111676" ht="18.75" customHeight="1" thickBot="1"/>
    <row r="111678" ht="18.75" customHeight="1" thickBot="1"/>
    <row r="111680" ht="18.75" customHeight="1" thickBot="1"/>
    <row r="111682" ht="18.75" customHeight="1" thickBot="1"/>
    <row r="111684" ht="18.75" customHeight="1" thickBot="1"/>
    <row r="111686" ht="18.75" customHeight="1" thickBot="1"/>
    <row r="111688" ht="18.75" customHeight="1" thickBot="1"/>
    <row r="111690" ht="18.75" customHeight="1" thickBot="1"/>
    <row r="111692" ht="18.75" customHeight="1" thickBot="1"/>
    <row r="111694" ht="18.75" customHeight="1" thickBot="1"/>
    <row r="111696" ht="18.75" customHeight="1" thickBot="1"/>
    <row r="111698" ht="18.75" customHeight="1" thickBot="1"/>
    <row r="111700" ht="18.75" customHeight="1" thickBot="1"/>
    <row r="111702" ht="18.75" customHeight="1" thickBot="1"/>
    <row r="111704" ht="18.75" customHeight="1" thickBot="1"/>
    <row r="111706" ht="18.75" customHeight="1" thickBot="1"/>
    <row r="111708" ht="18.75" customHeight="1" thickBot="1"/>
    <row r="111710" ht="18.75" customHeight="1" thickBot="1"/>
    <row r="111712" ht="18.75" customHeight="1" thickBot="1"/>
    <row r="111714" ht="18.75" customHeight="1" thickBot="1"/>
    <row r="111716" ht="18.75" customHeight="1" thickBot="1"/>
    <row r="111718" ht="18.75" customHeight="1" thickBot="1"/>
    <row r="111720" ht="18.75" customHeight="1" thickBot="1"/>
    <row r="111722" ht="18.75" customHeight="1" thickBot="1"/>
    <row r="111724" ht="18.75" customHeight="1" thickBot="1"/>
    <row r="111726" ht="18.75" customHeight="1" thickBot="1"/>
    <row r="111728" ht="18.75" customHeight="1" thickBot="1"/>
    <row r="111730" ht="18.75" customHeight="1" thickBot="1"/>
    <row r="111732" ht="18.75" customHeight="1" thickBot="1"/>
    <row r="111734" ht="18.75" customHeight="1" thickBot="1"/>
    <row r="111736" ht="18.75" customHeight="1" thickBot="1"/>
    <row r="111738" ht="18.75" customHeight="1" thickBot="1"/>
    <row r="111740" ht="18.75" customHeight="1" thickBot="1"/>
    <row r="111742" ht="18.75" customHeight="1" thickBot="1"/>
    <row r="111744" ht="18.75" customHeight="1" thickBot="1"/>
    <row r="111746" ht="18.75" customHeight="1" thickBot="1"/>
    <row r="111748" ht="18.75" customHeight="1" thickBot="1"/>
    <row r="111750" ht="18.75" customHeight="1" thickBot="1"/>
    <row r="111752" ht="18.75" customHeight="1" thickBot="1"/>
    <row r="111754" ht="18.75" customHeight="1" thickBot="1"/>
    <row r="111756" ht="18.75" customHeight="1" thickBot="1"/>
    <row r="111758" ht="18.75" customHeight="1" thickBot="1"/>
    <row r="111760" ht="18.75" customHeight="1" thickBot="1"/>
    <row r="111762" ht="18.75" customHeight="1" thickBot="1"/>
    <row r="111764" ht="18.75" customHeight="1" thickBot="1"/>
    <row r="111766" ht="18.75" customHeight="1" thickBot="1"/>
    <row r="111768" ht="18.75" customHeight="1" thickBot="1"/>
    <row r="111770" ht="18.75" customHeight="1" thickBot="1"/>
    <row r="111772" ht="18.75" customHeight="1" thickBot="1"/>
    <row r="111774" ht="18.75" customHeight="1" thickBot="1"/>
    <row r="111776" ht="18.75" customHeight="1" thickBot="1"/>
    <row r="111778" ht="18.75" customHeight="1" thickBot="1"/>
    <row r="111780" ht="18.75" customHeight="1" thickBot="1"/>
    <row r="111782" ht="18.75" customHeight="1" thickBot="1"/>
    <row r="111784" ht="18.75" customHeight="1" thickBot="1"/>
    <row r="111786" ht="18.75" customHeight="1" thickBot="1"/>
    <row r="111788" ht="18.75" customHeight="1" thickBot="1"/>
    <row r="111790" ht="18.75" customHeight="1" thickBot="1"/>
    <row r="111792" ht="18.75" customHeight="1" thickBot="1"/>
    <row r="111794" ht="18.75" customHeight="1" thickBot="1"/>
    <row r="111796" ht="18.75" customHeight="1" thickBot="1"/>
    <row r="111798" ht="18.75" customHeight="1" thickBot="1"/>
    <row r="111800" ht="18.75" customHeight="1" thickBot="1"/>
    <row r="111802" ht="18.75" customHeight="1" thickBot="1"/>
    <row r="111804" ht="18.75" customHeight="1" thickBot="1"/>
    <row r="111806" ht="18.75" customHeight="1" thickBot="1"/>
    <row r="111808" ht="18.75" customHeight="1" thickBot="1"/>
    <row r="111810" ht="18.75" customHeight="1" thickBot="1"/>
    <row r="111812" ht="18.75" customHeight="1" thickBot="1"/>
    <row r="111814" ht="18.75" customHeight="1" thickBot="1"/>
    <row r="111816" ht="18.75" customHeight="1" thickBot="1"/>
    <row r="111818" ht="18.75" customHeight="1" thickBot="1"/>
    <row r="111820" ht="18.75" customHeight="1" thickBot="1"/>
    <row r="111822" ht="18.75" customHeight="1" thickBot="1"/>
    <row r="111824" ht="18.75" customHeight="1" thickBot="1"/>
    <row r="111826" ht="18.75" customHeight="1" thickBot="1"/>
    <row r="111828" ht="18.75" customHeight="1" thickBot="1"/>
    <row r="111830" ht="18.75" customHeight="1" thickBot="1"/>
    <row r="111832" ht="18.75" customHeight="1" thickBot="1"/>
    <row r="111834" ht="18.75" customHeight="1" thickBot="1"/>
    <row r="111836" ht="18.75" customHeight="1" thickBot="1"/>
    <row r="111838" ht="18.75" customHeight="1" thickBot="1"/>
    <row r="111840" ht="18.75" customHeight="1" thickBot="1"/>
    <row r="111842" ht="18.75" customHeight="1" thickBot="1"/>
    <row r="111844" ht="18.75" customHeight="1" thickBot="1"/>
    <row r="111846" ht="18.75" customHeight="1" thickBot="1"/>
    <row r="111848" ht="18.75" customHeight="1" thickBot="1"/>
    <row r="111850" ht="18.75" customHeight="1" thickBot="1"/>
    <row r="111852" ht="18.75" customHeight="1" thickBot="1"/>
    <row r="111854" ht="18.75" customHeight="1" thickBot="1"/>
    <row r="111856" ht="18.75" customHeight="1" thickBot="1"/>
    <row r="111858" ht="18.75" customHeight="1" thickBot="1"/>
    <row r="111860" ht="18.75" customHeight="1" thickBot="1"/>
    <row r="111862" ht="18.75" customHeight="1" thickBot="1"/>
    <row r="111864" ht="18.75" customHeight="1" thickBot="1"/>
    <row r="111866" ht="18.75" customHeight="1" thickBot="1"/>
    <row r="111868" ht="18.75" customHeight="1" thickBot="1"/>
    <row r="111870" ht="18.75" customHeight="1" thickBot="1"/>
    <row r="111872" ht="18.75" customHeight="1" thickBot="1"/>
    <row r="111874" ht="18.75" customHeight="1" thickBot="1"/>
    <row r="111876" ht="18.75" customHeight="1" thickBot="1"/>
    <row r="111878" ht="18.75" customHeight="1" thickBot="1"/>
    <row r="111880" ht="18.75" customHeight="1" thickBot="1"/>
    <row r="111882" ht="18.75" customHeight="1" thickBot="1"/>
    <row r="111884" ht="18.75" customHeight="1" thickBot="1"/>
    <row r="111886" ht="18.75" customHeight="1" thickBot="1"/>
    <row r="111888" ht="18.75" customHeight="1" thickBot="1"/>
    <row r="111890" ht="18.75" customHeight="1" thickBot="1"/>
    <row r="111892" ht="18.75" customHeight="1" thickBot="1"/>
    <row r="111894" ht="18.75" customHeight="1" thickBot="1"/>
    <row r="111896" ht="18.75" customHeight="1" thickBot="1"/>
    <row r="111898" ht="18.75" customHeight="1" thickBot="1"/>
    <row r="111900" ht="18.75" customHeight="1" thickBot="1"/>
    <row r="111902" ht="18.75" customHeight="1" thickBot="1"/>
    <row r="111904" ht="18.75" customHeight="1" thickBot="1"/>
    <row r="111906" ht="18.75" customHeight="1" thickBot="1"/>
    <row r="111908" ht="18.75" customHeight="1" thickBot="1"/>
    <row r="111910" ht="18.75" customHeight="1" thickBot="1"/>
    <row r="111912" ht="18.75" customHeight="1" thickBot="1"/>
    <row r="111914" ht="18.75" customHeight="1" thickBot="1"/>
    <row r="111916" ht="18.75" customHeight="1" thickBot="1"/>
    <row r="111918" ht="18.75" customHeight="1" thickBot="1"/>
    <row r="111920" ht="18.75" customHeight="1" thickBot="1"/>
    <row r="111922" ht="18.75" customHeight="1" thickBot="1"/>
    <row r="111924" ht="18.75" customHeight="1" thickBot="1"/>
    <row r="111926" ht="18.75" customHeight="1" thickBot="1"/>
    <row r="111928" ht="18.75" customHeight="1" thickBot="1"/>
    <row r="111930" ht="18.75" customHeight="1" thickBot="1"/>
    <row r="111932" ht="18.75" customHeight="1" thickBot="1"/>
    <row r="111934" ht="18.75" customHeight="1" thickBot="1"/>
    <row r="111936" ht="18.75" customHeight="1" thickBot="1"/>
    <row r="111938" ht="18.75" customHeight="1" thickBot="1"/>
    <row r="111940" ht="18.75" customHeight="1" thickBot="1"/>
    <row r="111942" ht="18.75" customHeight="1" thickBot="1"/>
    <row r="111944" ht="18.75" customHeight="1" thickBot="1"/>
    <row r="111946" ht="18.75" customHeight="1" thickBot="1"/>
    <row r="111948" ht="18.75" customHeight="1" thickBot="1"/>
    <row r="111950" ht="18.75" customHeight="1" thickBot="1"/>
    <row r="111952" ht="18.75" customHeight="1" thickBot="1"/>
    <row r="111954" ht="18.75" customHeight="1" thickBot="1"/>
    <row r="111956" ht="18.75" customHeight="1" thickBot="1"/>
    <row r="111958" ht="18.75" customHeight="1" thickBot="1"/>
    <row r="111960" ht="18.75" customHeight="1" thickBot="1"/>
    <row r="111962" ht="18.75" customHeight="1" thickBot="1"/>
    <row r="111964" ht="18.75" customHeight="1" thickBot="1"/>
    <row r="111966" ht="18.75" customHeight="1" thickBot="1"/>
    <row r="111968" ht="18.75" customHeight="1" thickBot="1"/>
    <row r="111970" ht="18.75" customHeight="1" thickBot="1"/>
    <row r="111972" ht="18.75" customHeight="1" thickBot="1"/>
    <row r="111974" ht="18.75" customHeight="1" thickBot="1"/>
    <row r="111976" ht="18.75" customHeight="1" thickBot="1"/>
    <row r="111978" ht="18.75" customHeight="1" thickBot="1"/>
    <row r="111980" ht="18.75" customHeight="1" thickBot="1"/>
    <row r="111982" ht="18.75" customHeight="1" thickBot="1"/>
    <row r="111984" ht="18.75" customHeight="1" thickBot="1"/>
    <row r="111986" ht="18.75" customHeight="1" thickBot="1"/>
    <row r="111988" ht="18.75" customHeight="1" thickBot="1"/>
    <row r="111990" ht="18.75" customHeight="1" thickBot="1"/>
    <row r="111992" ht="18.75" customHeight="1" thickBot="1"/>
    <row r="111994" ht="18.75" customHeight="1" thickBot="1"/>
    <row r="111996" ht="18.75" customHeight="1" thickBot="1"/>
    <row r="111998" ht="18.75" customHeight="1" thickBot="1"/>
    <row r="112000" ht="18.75" customHeight="1" thickBot="1"/>
    <row r="112002" ht="18.75" customHeight="1" thickBot="1"/>
    <row r="112004" ht="18.75" customHeight="1" thickBot="1"/>
    <row r="112006" ht="18.75" customHeight="1" thickBot="1"/>
    <row r="112008" ht="18.75" customHeight="1" thickBot="1"/>
    <row r="112010" ht="18.75" customHeight="1" thickBot="1"/>
    <row r="112012" ht="18.75" customHeight="1" thickBot="1"/>
    <row r="112014" ht="18.75" customHeight="1" thickBot="1"/>
    <row r="112016" ht="18.75" customHeight="1" thickBot="1"/>
    <row r="112018" ht="18.75" customHeight="1" thickBot="1"/>
    <row r="112020" ht="18.75" customHeight="1" thickBot="1"/>
    <row r="112022" ht="18.75" customHeight="1" thickBot="1"/>
    <row r="112024" ht="18.75" customHeight="1" thickBot="1"/>
    <row r="112026" ht="18.75" customHeight="1" thickBot="1"/>
    <row r="112028" ht="18.75" customHeight="1" thickBot="1"/>
    <row r="112030" ht="18.75" customHeight="1" thickBot="1"/>
    <row r="112032" ht="18.75" customHeight="1" thickBot="1"/>
    <row r="112034" ht="18.75" customHeight="1" thickBot="1"/>
    <row r="112036" ht="18.75" customHeight="1" thickBot="1"/>
    <row r="112038" ht="18.75" customHeight="1" thickBot="1"/>
    <row r="112040" ht="18.75" customHeight="1" thickBot="1"/>
    <row r="112042" ht="18.75" customHeight="1" thickBot="1"/>
    <row r="112044" ht="18.75" customHeight="1" thickBot="1"/>
    <row r="112046" ht="18.75" customHeight="1" thickBot="1"/>
    <row r="112048" ht="18.75" customHeight="1" thickBot="1"/>
    <row r="112050" ht="18.75" customHeight="1" thickBot="1"/>
    <row r="112052" ht="18.75" customHeight="1" thickBot="1"/>
    <row r="112054" ht="18.75" customHeight="1" thickBot="1"/>
    <row r="112056" ht="18.75" customHeight="1" thickBot="1"/>
    <row r="112058" ht="18.75" customHeight="1" thickBot="1"/>
    <row r="112060" ht="18.75" customHeight="1" thickBot="1"/>
    <row r="112062" ht="18.75" customHeight="1" thickBot="1"/>
    <row r="112064" ht="18.75" customHeight="1" thickBot="1"/>
    <row r="112066" ht="18.75" customHeight="1" thickBot="1"/>
    <row r="112068" ht="18.75" customHeight="1" thickBot="1"/>
    <row r="112070" ht="18.75" customHeight="1" thickBot="1"/>
    <row r="112072" ht="18.75" customHeight="1" thickBot="1"/>
    <row r="112074" ht="18.75" customHeight="1" thickBot="1"/>
    <row r="112076" ht="18.75" customHeight="1" thickBot="1"/>
    <row r="112078" ht="18.75" customHeight="1" thickBot="1"/>
    <row r="112080" ht="18.75" customHeight="1" thickBot="1"/>
    <row r="112082" ht="18.75" customHeight="1" thickBot="1"/>
    <row r="112084" ht="18.75" customHeight="1" thickBot="1"/>
    <row r="112086" ht="18.75" customHeight="1" thickBot="1"/>
    <row r="112088" ht="18.75" customHeight="1" thickBot="1"/>
    <row r="112090" ht="18.75" customHeight="1" thickBot="1"/>
    <row r="112092" ht="18.75" customHeight="1" thickBot="1"/>
    <row r="112094" ht="18.75" customHeight="1" thickBot="1"/>
    <row r="112096" ht="18.75" customHeight="1" thickBot="1"/>
    <row r="112098" ht="18.75" customHeight="1" thickBot="1"/>
    <row r="112100" ht="18.75" customHeight="1" thickBot="1"/>
    <row r="112102" ht="18.75" customHeight="1" thickBot="1"/>
    <row r="112104" ht="18.75" customHeight="1" thickBot="1"/>
    <row r="112106" ht="18.75" customHeight="1" thickBot="1"/>
    <row r="112108" ht="18.75" customHeight="1" thickBot="1"/>
    <row r="112110" ht="18.75" customHeight="1" thickBot="1"/>
    <row r="112112" ht="18.75" customHeight="1" thickBot="1"/>
    <row r="112114" ht="18.75" customHeight="1" thickBot="1"/>
    <row r="112116" ht="18.75" customHeight="1" thickBot="1"/>
    <row r="112118" ht="18.75" customHeight="1" thickBot="1"/>
    <row r="112120" ht="18.75" customHeight="1" thickBot="1"/>
    <row r="112122" ht="18.75" customHeight="1" thickBot="1"/>
    <row r="112124" ht="18.75" customHeight="1" thickBot="1"/>
    <row r="112126" ht="18.75" customHeight="1" thickBot="1"/>
    <row r="112128" ht="18.75" customHeight="1" thickBot="1"/>
    <row r="112130" ht="18.75" customHeight="1" thickBot="1"/>
    <row r="112132" ht="18.75" customHeight="1" thickBot="1"/>
    <row r="112134" ht="18.75" customHeight="1" thickBot="1"/>
    <row r="112136" ht="18.75" customHeight="1" thickBot="1"/>
    <row r="112138" ht="18.75" customHeight="1" thickBot="1"/>
    <row r="112140" ht="18.75" customHeight="1" thickBot="1"/>
    <row r="112142" ht="18.75" customHeight="1" thickBot="1"/>
    <row r="112144" ht="18.75" customHeight="1" thickBot="1"/>
    <row r="112146" ht="18.75" customHeight="1" thickBot="1"/>
    <row r="112148" ht="18.75" customHeight="1" thickBot="1"/>
    <row r="112150" ht="18.75" customHeight="1" thickBot="1"/>
    <row r="112152" ht="18.75" customHeight="1" thickBot="1"/>
    <row r="112154" ht="18.75" customHeight="1" thickBot="1"/>
    <row r="112156" ht="18.75" customHeight="1" thickBot="1"/>
    <row r="112158" ht="18.75" customHeight="1" thickBot="1"/>
    <row r="112160" ht="18.75" customHeight="1" thickBot="1"/>
    <row r="112162" ht="18.75" customHeight="1" thickBot="1"/>
    <row r="112164" ht="18.75" customHeight="1" thickBot="1"/>
    <row r="112166" ht="18.75" customHeight="1" thickBot="1"/>
    <row r="112168" ht="18.75" customHeight="1" thickBot="1"/>
    <row r="112170" ht="18.75" customHeight="1" thickBot="1"/>
    <row r="112172" ht="18.75" customHeight="1" thickBot="1"/>
    <row r="112174" ht="18.75" customHeight="1" thickBot="1"/>
    <row r="112176" ht="18.75" customHeight="1" thickBot="1"/>
    <row r="112178" ht="18.75" customHeight="1" thickBot="1"/>
    <row r="112180" ht="18.75" customHeight="1" thickBot="1"/>
    <row r="112182" ht="18.75" customHeight="1" thickBot="1"/>
    <row r="112184" ht="18.75" customHeight="1" thickBot="1"/>
    <row r="112186" ht="18.75" customHeight="1" thickBot="1"/>
    <row r="112188" ht="18.75" customHeight="1" thickBot="1"/>
    <row r="112190" ht="18.75" customHeight="1" thickBot="1"/>
    <row r="112192" ht="18.75" customHeight="1" thickBot="1"/>
    <row r="112194" ht="18.75" customHeight="1" thickBot="1"/>
    <row r="112196" ht="18.75" customHeight="1" thickBot="1"/>
    <row r="112198" ht="18.75" customHeight="1" thickBot="1"/>
    <row r="112200" ht="18.75" customHeight="1" thickBot="1"/>
    <row r="112202" ht="18.75" customHeight="1" thickBot="1"/>
    <row r="112204" ht="18.75" customHeight="1" thickBot="1"/>
    <row r="112206" ht="18.75" customHeight="1" thickBot="1"/>
    <row r="112208" ht="18.75" customHeight="1" thickBot="1"/>
    <row r="112210" ht="18.75" customHeight="1" thickBot="1"/>
    <row r="112212" ht="18.75" customHeight="1" thickBot="1"/>
    <row r="112214" ht="18.75" customHeight="1" thickBot="1"/>
    <row r="112216" ht="18.75" customHeight="1" thickBot="1"/>
    <row r="112218" ht="18.75" customHeight="1" thickBot="1"/>
    <row r="112220" ht="18.75" customHeight="1" thickBot="1"/>
    <row r="112222" ht="18.75" customHeight="1" thickBot="1"/>
    <row r="112224" ht="18.75" customHeight="1" thickBot="1"/>
    <row r="112226" ht="18.75" customHeight="1" thickBot="1"/>
    <row r="112228" ht="18.75" customHeight="1" thickBot="1"/>
    <row r="112230" ht="18.75" customHeight="1" thickBot="1"/>
    <row r="112232" ht="18.75" customHeight="1" thickBot="1"/>
    <row r="112234" ht="18.75" customHeight="1" thickBot="1"/>
    <row r="112236" ht="18.75" customHeight="1" thickBot="1"/>
    <row r="112238" ht="18.75" customHeight="1" thickBot="1"/>
    <row r="112240" ht="18.75" customHeight="1" thickBot="1"/>
    <row r="112242" ht="18.75" customHeight="1" thickBot="1"/>
    <row r="112244" ht="18.75" customHeight="1" thickBot="1"/>
    <row r="112246" ht="18.75" customHeight="1" thickBot="1"/>
    <row r="112248" ht="18.75" customHeight="1" thickBot="1"/>
    <row r="112250" ht="18.75" customHeight="1" thickBot="1"/>
    <row r="112252" ht="18.75" customHeight="1" thickBot="1"/>
    <row r="112254" ht="18.75" customHeight="1" thickBot="1"/>
    <row r="112256" ht="18.75" customHeight="1" thickBot="1"/>
    <row r="112258" ht="18.75" customHeight="1" thickBot="1"/>
    <row r="112260" ht="18.75" customHeight="1" thickBot="1"/>
    <row r="112262" ht="18.75" customHeight="1" thickBot="1"/>
    <row r="112264" ht="18.75" customHeight="1" thickBot="1"/>
    <row r="112266" ht="18.75" customHeight="1" thickBot="1"/>
    <row r="112268" ht="18.75" customHeight="1" thickBot="1"/>
    <row r="112270" ht="18.75" customHeight="1" thickBot="1"/>
    <row r="112272" ht="18.75" customHeight="1" thickBot="1"/>
    <row r="112274" ht="18.75" customHeight="1" thickBot="1"/>
    <row r="112276" ht="18.75" customHeight="1" thickBot="1"/>
    <row r="112278" ht="18.75" customHeight="1" thickBot="1"/>
    <row r="112280" ht="18.75" customHeight="1" thickBot="1"/>
    <row r="112282" ht="18.75" customHeight="1" thickBot="1"/>
    <row r="112284" ht="18.75" customHeight="1" thickBot="1"/>
    <row r="112286" ht="18.75" customHeight="1" thickBot="1"/>
    <row r="112288" ht="18.75" customHeight="1" thickBot="1"/>
    <row r="112290" ht="18.75" customHeight="1" thickBot="1"/>
    <row r="112292" ht="18.75" customHeight="1" thickBot="1"/>
    <row r="112294" ht="18.75" customHeight="1" thickBot="1"/>
    <row r="112296" ht="18.75" customHeight="1" thickBot="1"/>
    <row r="112298" ht="18.75" customHeight="1" thickBot="1"/>
    <row r="112300" ht="18.75" customHeight="1" thickBot="1"/>
    <row r="112302" ht="18.75" customHeight="1" thickBot="1"/>
    <row r="112304" ht="18.75" customHeight="1" thickBot="1"/>
    <row r="112306" ht="18.75" customHeight="1" thickBot="1"/>
    <row r="112308" ht="18.75" customHeight="1" thickBot="1"/>
    <row r="112310" ht="18.75" customHeight="1" thickBot="1"/>
    <row r="112312" ht="18.75" customHeight="1" thickBot="1"/>
    <row r="112314" ht="18.75" customHeight="1" thickBot="1"/>
    <row r="112316" ht="18.75" customHeight="1" thickBot="1"/>
    <row r="112318" ht="18.75" customHeight="1" thickBot="1"/>
    <row r="112320" ht="18.75" customHeight="1" thickBot="1"/>
    <row r="112322" ht="18.75" customHeight="1" thickBot="1"/>
    <row r="112324" ht="18.75" customHeight="1" thickBot="1"/>
    <row r="112326" ht="18.75" customHeight="1" thickBot="1"/>
    <row r="112328" ht="18.75" customHeight="1" thickBot="1"/>
    <row r="112330" ht="18.75" customHeight="1" thickBot="1"/>
    <row r="112332" ht="18.75" customHeight="1" thickBot="1"/>
    <row r="112334" ht="18.75" customHeight="1" thickBot="1"/>
    <row r="112336" ht="18.75" customHeight="1" thickBot="1"/>
    <row r="112338" ht="18.75" customHeight="1" thickBot="1"/>
    <row r="112340" ht="18.75" customHeight="1" thickBot="1"/>
    <row r="112342" ht="18.75" customHeight="1" thickBot="1"/>
    <row r="112344" ht="18.75" customHeight="1" thickBot="1"/>
    <row r="112346" ht="18.75" customHeight="1" thickBot="1"/>
    <row r="112348" ht="18.75" customHeight="1" thickBot="1"/>
    <row r="112350" ht="18.75" customHeight="1" thickBot="1"/>
    <row r="112352" ht="18.75" customHeight="1" thickBot="1"/>
    <row r="112354" ht="18.75" customHeight="1" thickBot="1"/>
    <row r="112356" ht="18.75" customHeight="1" thickBot="1"/>
    <row r="112358" ht="18.75" customHeight="1" thickBot="1"/>
    <row r="112360" ht="18.75" customHeight="1" thickBot="1"/>
    <row r="112362" ht="18.75" customHeight="1" thickBot="1"/>
    <row r="112364" ht="18.75" customHeight="1" thickBot="1"/>
    <row r="112366" ht="18.75" customHeight="1" thickBot="1"/>
    <row r="112368" ht="18.75" customHeight="1" thickBot="1"/>
    <row r="112370" ht="18.75" customHeight="1" thickBot="1"/>
    <row r="112372" ht="18.75" customHeight="1" thickBot="1"/>
    <row r="112374" ht="18.75" customHeight="1" thickBot="1"/>
    <row r="112376" ht="18.75" customHeight="1" thickBot="1"/>
    <row r="112378" ht="18.75" customHeight="1" thickBot="1"/>
    <row r="112380" ht="18.75" customHeight="1" thickBot="1"/>
    <row r="112382" ht="18.75" customHeight="1" thickBot="1"/>
    <row r="112384" ht="18.75" customHeight="1" thickBot="1"/>
    <row r="112386" ht="18.75" customHeight="1" thickBot="1"/>
    <row r="112388" ht="18.75" customHeight="1" thickBot="1"/>
    <row r="112390" ht="18.75" customHeight="1" thickBot="1"/>
    <row r="112392" ht="18.75" customHeight="1" thickBot="1"/>
    <row r="112394" ht="18.75" customHeight="1" thickBot="1"/>
    <row r="112396" ht="18.75" customHeight="1" thickBot="1"/>
    <row r="112398" ht="18.75" customHeight="1" thickBot="1"/>
    <row r="112400" ht="18.75" customHeight="1" thickBot="1"/>
    <row r="112402" ht="18.75" customHeight="1" thickBot="1"/>
    <row r="112404" ht="18.75" customHeight="1" thickBot="1"/>
    <row r="112406" ht="18.75" customHeight="1" thickBot="1"/>
    <row r="112408" ht="18.75" customHeight="1" thickBot="1"/>
    <row r="112410" ht="18.75" customHeight="1" thickBot="1"/>
    <row r="112412" ht="18.75" customHeight="1" thickBot="1"/>
    <row r="112414" ht="18.75" customHeight="1" thickBot="1"/>
    <row r="112416" ht="18.75" customHeight="1" thickBot="1"/>
    <row r="112418" ht="18.75" customHeight="1" thickBot="1"/>
    <row r="112420" ht="18.75" customHeight="1" thickBot="1"/>
    <row r="112422" ht="18.75" customHeight="1" thickBot="1"/>
    <row r="112424" ht="18.75" customHeight="1" thickBot="1"/>
    <row r="112426" ht="18.75" customHeight="1" thickBot="1"/>
    <row r="112428" ht="18.75" customHeight="1" thickBot="1"/>
    <row r="112430" ht="18.75" customHeight="1" thickBot="1"/>
    <row r="112432" ht="18.75" customHeight="1" thickBot="1"/>
    <row r="112434" ht="18.75" customHeight="1" thickBot="1"/>
    <row r="112436" ht="18.75" customHeight="1" thickBot="1"/>
    <row r="112438" ht="18.75" customHeight="1" thickBot="1"/>
    <row r="112440" ht="18.75" customHeight="1" thickBot="1"/>
    <row r="112442" ht="18.75" customHeight="1" thickBot="1"/>
    <row r="112444" ht="18.75" customHeight="1" thickBot="1"/>
    <row r="112446" ht="18.75" customHeight="1" thickBot="1"/>
    <row r="112448" ht="18.75" customHeight="1" thickBot="1"/>
    <row r="112450" ht="18.75" customHeight="1" thickBot="1"/>
    <row r="112452" ht="18.75" customHeight="1" thickBot="1"/>
    <row r="112454" ht="18.75" customHeight="1" thickBot="1"/>
    <row r="112456" ht="18.75" customHeight="1" thickBot="1"/>
    <row r="112458" ht="18.75" customHeight="1" thickBot="1"/>
    <row r="112460" ht="18.75" customHeight="1" thickBot="1"/>
    <row r="112462" ht="18.75" customHeight="1" thickBot="1"/>
    <row r="112464" ht="18.75" customHeight="1" thickBot="1"/>
    <row r="112466" ht="18.75" customHeight="1" thickBot="1"/>
    <row r="112468" ht="18.75" customHeight="1" thickBot="1"/>
    <row r="112470" ht="18.75" customHeight="1" thickBot="1"/>
    <row r="112472" ht="18.75" customHeight="1" thickBot="1"/>
    <row r="112474" ht="18.75" customHeight="1" thickBot="1"/>
    <row r="112476" ht="18.75" customHeight="1" thickBot="1"/>
    <row r="112478" ht="18.75" customHeight="1" thickBot="1"/>
    <row r="112480" ht="18.75" customHeight="1" thickBot="1"/>
    <row r="112482" ht="18.75" customHeight="1" thickBot="1"/>
    <row r="112484" ht="18.75" customHeight="1" thickBot="1"/>
    <row r="112486" ht="18.75" customHeight="1" thickBot="1"/>
    <row r="112488" ht="18.75" customHeight="1" thickBot="1"/>
    <row r="112490" ht="18.75" customHeight="1" thickBot="1"/>
    <row r="112492" ht="18.75" customHeight="1" thickBot="1"/>
    <row r="112494" ht="18.75" customHeight="1" thickBot="1"/>
    <row r="112496" ht="18.75" customHeight="1" thickBot="1"/>
    <row r="112498" ht="18.75" customHeight="1" thickBot="1"/>
    <row r="112500" ht="18.75" customHeight="1" thickBot="1"/>
    <row r="112502" ht="18.75" customHeight="1" thickBot="1"/>
    <row r="112504" ht="18.75" customHeight="1" thickBot="1"/>
    <row r="112506" ht="18.75" customHeight="1" thickBot="1"/>
    <row r="112508" ht="18.75" customHeight="1" thickBot="1"/>
    <row r="112510" ht="18.75" customHeight="1" thickBot="1"/>
    <row r="112512" ht="18.75" customHeight="1" thickBot="1"/>
    <row r="112514" ht="18.75" customHeight="1" thickBot="1"/>
    <row r="112516" ht="18.75" customHeight="1" thickBot="1"/>
    <row r="112518" ht="18.75" customHeight="1" thickBot="1"/>
    <row r="112520" ht="18.75" customHeight="1" thickBot="1"/>
    <row r="112522" ht="18.75" customHeight="1" thickBot="1"/>
    <row r="112524" ht="18.75" customHeight="1" thickBot="1"/>
    <row r="112526" ht="18.75" customHeight="1" thickBot="1"/>
    <row r="112528" ht="18.75" customHeight="1" thickBot="1"/>
    <row r="112530" ht="18.75" customHeight="1" thickBot="1"/>
    <row r="112532" ht="18.75" customHeight="1" thickBot="1"/>
    <row r="112534" ht="18.75" customHeight="1" thickBot="1"/>
    <row r="112536" ht="18.75" customHeight="1" thickBot="1"/>
    <row r="112538" ht="18.75" customHeight="1" thickBot="1"/>
    <row r="112540" ht="18.75" customHeight="1" thickBot="1"/>
    <row r="112542" ht="18.75" customHeight="1" thickBot="1"/>
    <row r="112544" ht="18.75" customHeight="1" thickBot="1"/>
    <row r="112546" ht="18.75" customHeight="1" thickBot="1"/>
    <row r="112548" ht="18.75" customHeight="1" thickBot="1"/>
    <row r="112550" ht="18.75" customHeight="1" thickBot="1"/>
    <row r="112552" ht="18.75" customHeight="1" thickBot="1"/>
    <row r="112554" ht="18.75" customHeight="1" thickBot="1"/>
    <row r="112556" ht="18.75" customHeight="1" thickBot="1"/>
    <row r="112558" ht="18.75" customHeight="1" thickBot="1"/>
    <row r="112560" ht="18.75" customHeight="1" thickBot="1"/>
    <row r="112562" ht="18.75" customHeight="1" thickBot="1"/>
    <row r="112564" ht="18.75" customHeight="1" thickBot="1"/>
    <row r="112566" ht="18.75" customHeight="1" thickBot="1"/>
    <row r="112568" ht="18.75" customHeight="1" thickBot="1"/>
    <row r="112570" ht="18.75" customHeight="1" thickBot="1"/>
    <row r="112572" ht="18.75" customHeight="1" thickBot="1"/>
    <row r="112574" ht="18.75" customHeight="1" thickBot="1"/>
    <row r="112576" ht="18.75" customHeight="1" thickBot="1"/>
    <row r="112578" ht="18.75" customHeight="1" thickBot="1"/>
    <row r="112580" ht="18.75" customHeight="1" thickBot="1"/>
    <row r="112582" ht="18.75" customHeight="1" thickBot="1"/>
    <row r="112584" ht="18.75" customHeight="1" thickBot="1"/>
    <row r="112586" ht="18.75" customHeight="1" thickBot="1"/>
    <row r="112588" ht="18.75" customHeight="1" thickBot="1"/>
    <row r="112590" ht="18.75" customHeight="1" thickBot="1"/>
    <row r="112592" ht="18.75" customHeight="1" thickBot="1"/>
    <row r="112594" ht="18.75" customHeight="1" thickBot="1"/>
    <row r="112596" ht="18.75" customHeight="1" thickBot="1"/>
    <row r="112598" ht="18.75" customHeight="1" thickBot="1"/>
    <row r="112600" ht="18.75" customHeight="1" thickBot="1"/>
    <row r="112602" ht="18.75" customHeight="1" thickBot="1"/>
    <row r="112604" ht="18.75" customHeight="1" thickBot="1"/>
    <row r="112606" ht="18.75" customHeight="1" thickBot="1"/>
    <row r="112608" ht="18.75" customHeight="1" thickBot="1"/>
    <row r="112610" ht="18.75" customHeight="1" thickBot="1"/>
    <row r="112612" ht="18.75" customHeight="1" thickBot="1"/>
    <row r="112614" ht="18.75" customHeight="1" thickBot="1"/>
    <row r="112616" ht="18.75" customHeight="1" thickBot="1"/>
    <row r="112618" ht="18.75" customHeight="1" thickBot="1"/>
    <row r="112620" ht="18.75" customHeight="1" thickBot="1"/>
    <row r="112622" ht="18.75" customHeight="1" thickBot="1"/>
    <row r="112624" ht="18.75" customHeight="1" thickBot="1"/>
    <row r="112626" ht="18.75" customHeight="1" thickBot="1"/>
    <row r="112628" ht="18.75" customHeight="1" thickBot="1"/>
    <row r="112630" ht="18.75" customHeight="1" thickBot="1"/>
    <row r="112632" ht="18.75" customHeight="1" thickBot="1"/>
    <row r="112634" ht="18.75" customHeight="1" thickBot="1"/>
    <row r="112636" ht="18.75" customHeight="1" thickBot="1"/>
    <row r="112638" ht="18.75" customHeight="1" thickBot="1"/>
    <row r="112640" ht="18.75" customHeight="1" thickBot="1"/>
    <row r="112642" ht="18.75" customHeight="1" thickBot="1"/>
    <row r="112644" ht="18.75" customHeight="1" thickBot="1"/>
    <row r="112646" ht="18.75" customHeight="1" thickBot="1"/>
    <row r="112648" ht="18.75" customHeight="1" thickBot="1"/>
    <row r="112650" ht="18.75" customHeight="1" thickBot="1"/>
    <row r="112652" ht="18.75" customHeight="1" thickBot="1"/>
    <row r="112654" ht="18.75" customHeight="1" thickBot="1"/>
    <row r="112656" ht="18.75" customHeight="1" thickBot="1"/>
    <row r="112658" ht="18.75" customHeight="1" thickBot="1"/>
    <row r="112660" ht="18.75" customHeight="1" thickBot="1"/>
    <row r="112662" ht="18.75" customHeight="1" thickBot="1"/>
    <row r="112664" ht="18.75" customHeight="1" thickBot="1"/>
    <row r="112666" ht="18.75" customHeight="1" thickBot="1"/>
    <row r="112668" ht="18.75" customHeight="1" thickBot="1"/>
    <row r="112670" ht="18.75" customHeight="1" thickBot="1"/>
    <row r="112672" ht="18.75" customHeight="1" thickBot="1"/>
    <row r="112674" ht="18.75" customHeight="1" thickBot="1"/>
    <row r="112676" ht="18.75" customHeight="1" thickBot="1"/>
    <row r="112678" ht="18.75" customHeight="1" thickBot="1"/>
    <row r="112680" ht="18.75" customHeight="1" thickBot="1"/>
    <row r="112682" ht="18.75" customHeight="1" thickBot="1"/>
    <row r="112684" ht="18.75" customHeight="1" thickBot="1"/>
    <row r="112686" ht="18.75" customHeight="1" thickBot="1"/>
    <row r="112688" ht="18.75" customHeight="1" thickBot="1"/>
    <row r="112690" ht="18.75" customHeight="1" thickBot="1"/>
    <row r="112692" ht="18.75" customHeight="1" thickBot="1"/>
    <row r="112694" ht="18.75" customHeight="1" thickBot="1"/>
    <row r="112696" ht="18.75" customHeight="1" thickBot="1"/>
    <row r="112698" ht="18.75" customHeight="1" thickBot="1"/>
    <row r="112700" ht="18.75" customHeight="1" thickBot="1"/>
    <row r="112702" ht="18.75" customHeight="1" thickBot="1"/>
    <row r="112704" ht="18.75" customHeight="1" thickBot="1"/>
    <row r="112706" ht="18.75" customHeight="1" thickBot="1"/>
    <row r="112708" ht="18.75" customHeight="1" thickBot="1"/>
    <row r="112710" ht="18.75" customHeight="1" thickBot="1"/>
    <row r="112712" ht="18.75" customHeight="1" thickBot="1"/>
    <row r="112714" ht="18.75" customHeight="1" thickBot="1"/>
    <row r="112716" ht="18.75" customHeight="1" thickBot="1"/>
    <row r="112718" ht="18.75" customHeight="1" thickBot="1"/>
    <row r="112720" ht="18.75" customHeight="1" thickBot="1"/>
    <row r="112722" ht="18.75" customHeight="1" thickBot="1"/>
    <row r="112724" ht="18.75" customHeight="1" thickBot="1"/>
    <row r="112726" ht="18.75" customHeight="1" thickBot="1"/>
    <row r="112728" ht="18.75" customHeight="1" thickBot="1"/>
    <row r="112730" ht="18.75" customHeight="1" thickBot="1"/>
    <row r="112732" ht="18.75" customHeight="1" thickBot="1"/>
    <row r="112734" ht="18.75" customHeight="1" thickBot="1"/>
    <row r="112736" ht="18.75" customHeight="1" thickBot="1"/>
    <row r="112738" ht="18.75" customHeight="1" thickBot="1"/>
    <row r="112740" ht="18.75" customHeight="1" thickBot="1"/>
    <row r="112742" ht="18.75" customHeight="1" thickBot="1"/>
    <row r="112744" ht="18.75" customHeight="1" thickBot="1"/>
    <row r="112746" ht="18.75" customHeight="1" thickBot="1"/>
    <row r="112748" ht="18.75" customHeight="1" thickBot="1"/>
    <row r="112750" ht="18.75" customHeight="1" thickBot="1"/>
    <row r="112752" ht="18.75" customHeight="1" thickBot="1"/>
    <row r="112754" ht="18.75" customHeight="1" thickBot="1"/>
    <row r="112756" ht="18.75" customHeight="1" thickBot="1"/>
    <row r="112758" ht="18.75" customHeight="1" thickBot="1"/>
    <row r="112760" ht="18.75" customHeight="1" thickBot="1"/>
    <row r="112762" ht="18.75" customHeight="1" thickBot="1"/>
    <row r="112764" ht="18.75" customHeight="1" thickBot="1"/>
    <row r="112766" ht="18.75" customHeight="1" thickBot="1"/>
    <row r="112768" ht="18.75" customHeight="1" thickBot="1"/>
    <row r="112770" ht="18.75" customHeight="1" thickBot="1"/>
    <row r="112772" ht="18.75" customHeight="1" thickBot="1"/>
    <row r="112774" ht="18.75" customHeight="1" thickBot="1"/>
    <row r="112776" ht="18.75" customHeight="1" thickBot="1"/>
    <row r="112778" ht="18.75" customHeight="1" thickBot="1"/>
    <row r="112780" ht="18.75" customHeight="1" thickBot="1"/>
    <row r="112782" ht="18.75" customHeight="1" thickBot="1"/>
    <row r="112784" ht="18.75" customHeight="1" thickBot="1"/>
    <row r="112786" ht="18.75" customHeight="1" thickBot="1"/>
    <row r="112788" ht="18.75" customHeight="1" thickBot="1"/>
    <row r="112790" ht="18.75" customHeight="1" thickBot="1"/>
    <row r="112792" ht="18.75" customHeight="1" thickBot="1"/>
    <row r="112794" ht="18.75" customHeight="1" thickBot="1"/>
    <row r="112796" ht="18.75" customHeight="1" thickBot="1"/>
    <row r="112798" ht="18.75" customHeight="1" thickBot="1"/>
    <row r="112800" ht="18.75" customHeight="1" thickBot="1"/>
    <row r="112802" ht="18.75" customHeight="1" thickBot="1"/>
    <row r="112804" ht="18.75" customHeight="1" thickBot="1"/>
    <row r="112806" ht="18.75" customHeight="1" thickBot="1"/>
    <row r="112808" ht="18.75" customHeight="1" thickBot="1"/>
    <row r="112810" ht="18.75" customHeight="1" thickBot="1"/>
    <row r="112812" ht="18.75" customHeight="1" thickBot="1"/>
    <row r="112814" ht="18.75" customHeight="1" thickBot="1"/>
    <row r="112816" ht="18.75" customHeight="1" thickBot="1"/>
    <row r="112818" ht="18.75" customHeight="1" thickBot="1"/>
    <row r="112820" ht="18.75" customHeight="1" thickBot="1"/>
    <row r="112822" ht="18.75" customHeight="1" thickBot="1"/>
    <row r="112824" ht="18.75" customHeight="1" thickBot="1"/>
    <row r="112826" ht="18.75" customHeight="1" thickBot="1"/>
    <row r="112828" ht="18.75" customHeight="1" thickBot="1"/>
    <row r="112830" ht="18.75" customHeight="1" thickBot="1"/>
    <row r="112832" ht="18.75" customHeight="1" thickBot="1"/>
    <row r="112834" ht="18.75" customHeight="1" thickBot="1"/>
    <row r="112836" ht="18.75" customHeight="1" thickBot="1"/>
    <row r="112838" ht="18.75" customHeight="1" thickBot="1"/>
    <row r="112840" ht="18.75" customHeight="1" thickBot="1"/>
    <row r="112842" ht="18.75" customHeight="1" thickBot="1"/>
    <row r="112844" ht="18.75" customHeight="1" thickBot="1"/>
    <row r="112846" ht="18.75" customHeight="1" thickBot="1"/>
    <row r="112848" ht="18.75" customHeight="1" thickBot="1"/>
    <row r="112850" ht="18.75" customHeight="1" thickBot="1"/>
    <row r="112852" ht="18.75" customHeight="1" thickBot="1"/>
    <row r="112854" ht="18.75" customHeight="1" thickBot="1"/>
    <row r="112856" ht="18.75" customHeight="1" thickBot="1"/>
    <row r="112858" ht="18.75" customHeight="1" thickBot="1"/>
    <row r="112860" ht="18.75" customHeight="1" thickBot="1"/>
    <row r="112862" ht="18.75" customHeight="1" thickBot="1"/>
    <row r="112864" ht="18.75" customHeight="1" thickBot="1"/>
    <row r="112866" ht="18.75" customHeight="1" thickBot="1"/>
    <row r="112868" ht="18.75" customHeight="1" thickBot="1"/>
    <row r="112870" ht="18.75" customHeight="1" thickBot="1"/>
    <row r="112872" ht="18.75" customHeight="1" thickBot="1"/>
    <row r="112874" ht="18.75" customHeight="1" thickBot="1"/>
    <row r="112876" ht="18.75" customHeight="1" thickBot="1"/>
    <row r="112878" ht="18.75" customHeight="1" thickBot="1"/>
    <row r="112880" ht="18.75" customHeight="1" thickBot="1"/>
    <row r="112882" ht="18.75" customHeight="1" thickBot="1"/>
    <row r="112884" ht="18.75" customHeight="1" thickBot="1"/>
    <row r="112886" ht="18.75" customHeight="1" thickBot="1"/>
    <row r="112888" ht="18.75" customHeight="1" thickBot="1"/>
    <row r="112890" ht="18.75" customHeight="1" thickBot="1"/>
    <row r="112892" ht="18.75" customHeight="1" thickBot="1"/>
    <row r="112894" ht="18.75" customHeight="1" thickBot="1"/>
    <row r="112896" ht="18.75" customHeight="1" thickBot="1"/>
    <row r="112898" ht="18.75" customHeight="1" thickBot="1"/>
    <row r="112900" ht="18.75" customHeight="1" thickBot="1"/>
    <row r="112902" ht="18.75" customHeight="1" thickBot="1"/>
    <row r="112904" ht="18.75" customHeight="1" thickBot="1"/>
    <row r="112906" ht="18.75" customHeight="1" thickBot="1"/>
    <row r="112908" ht="18.75" customHeight="1" thickBot="1"/>
    <row r="112910" ht="18.75" customHeight="1" thickBot="1"/>
    <row r="112912" ht="18.75" customHeight="1" thickBot="1"/>
    <row r="112914" ht="18.75" customHeight="1" thickBot="1"/>
    <row r="112916" ht="18.75" customHeight="1" thickBot="1"/>
    <row r="112918" ht="18.75" customHeight="1" thickBot="1"/>
    <row r="112920" ht="18.75" customHeight="1" thickBot="1"/>
    <row r="112922" ht="18.75" customHeight="1" thickBot="1"/>
    <row r="112924" ht="18.75" customHeight="1" thickBot="1"/>
    <row r="112926" ht="18.75" customHeight="1" thickBot="1"/>
    <row r="112928" ht="18.75" customHeight="1" thickBot="1"/>
    <row r="112930" ht="18.75" customHeight="1" thickBot="1"/>
    <row r="112932" ht="18.75" customHeight="1" thickBot="1"/>
    <row r="112934" ht="18.75" customHeight="1" thickBot="1"/>
    <row r="112936" ht="18.75" customHeight="1" thickBot="1"/>
    <row r="112938" ht="18.75" customHeight="1" thickBot="1"/>
    <row r="112940" ht="18.75" customHeight="1" thickBot="1"/>
    <row r="112942" ht="18.75" customHeight="1" thickBot="1"/>
    <row r="112944" ht="18.75" customHeight="1" thickBot="1"/>
    <row r="112946" ht="18.75" customHeight="1" thickBot="1"/>
    <row r="112948" ht="18.75" customHeight="1" thickBot="1"/>
    <row r="112950" ht="18.75" customHeight="1" thickBot="1"/>
    <row r="112952" ht="18.75" customHeight="1" thickBot="1"/>
    <row r="112954" ht="18.75" customHeight="1" thickBot="1"/>
    <row r="112956" ht="18.75" customHeight="1" thickBot="1"/>
    <row r="112958" ht="18.75" customHeight="1" thickBot="1"/>
    <row r="112960" ht="18.75" customHeight="1" thickBot="1"/>
    <row r="112962" ht="18.75" customHeight="1" thickBot="1"/>
    <row r="112964" ht="18.75" customHeight="1" thickBot="1"/>
    <row r="112966" ht="18.75" customHeight="1" thickBot="1"/>
    <row r="112968" ht="18.75" customHeight="1" thickBot="1"/>
    <row r="112970" ht="18.75" customHeight="1" thickBot="1"/>
    <row r="112972" ht="18.75" customHeight="1" thickBot="1"/>
    <row r="112974" ht="18.75" customHeight="1" thickBot="1"/>
    <row r="112976" ht="18.75" customHeight="1" thickBot="1"/>
    <row r="112978" ht="18.75" customHeight="1" thickBot="1"/>
    <row r="112980" ht="18.75" customHeight="1" thickBot="1"/>
    <row r="112982" ht="18.75" customHeight="1" thickBot="1"/>
    <row r="112984" ht="18.75" customHeight="1" thickBot="1"/>
    <row r="112986" ht="18.75" customHeight="1" thickBot="1"/>
    <row r="112988" ht="18.75" customHeight="1" thickBot="1"/>
    <row r="112990" ht="18.75" customHeight="1" thickBot="1"/>
    <row r="112992" ht="18.75" customHeight="1" thickBot="1"/>
    <row r="112994" ht="18.75" customHeight="1" thickBot="1"/>
    <row r="112996" ht="18.75" customHeight="1" thickBot="1"/>
    <row r="112998" ht="18.75" customHeight="1" thickBot="1"/>
    <row r="113000" ht="18.75" customHeight="1" thickBot="1"/>
    <row r="113002" ht="18.75" customHeight="1" thickBot="1"/>
    <row r="113004" ht="18.75" customHeight="1" thickBot="1"/>
    <row r="113006" ht="18.75" customHeight="1" thickBot="1"/>
    <row r="113008" ht="18.75" customHeight="1" thickBot="1"/>
    <row r="113010" ht="18.75" customHeight="1" thickBot="1"/>
    <row r="113012" ht="18.75" customHeight="1" thickBot="1"/>
    <row r="113014" ht="18.75" customHeight="1" thickBot="1"/>
    <row r="113016" ht="18.75" customHeight="1" thickBot="1"/>
    <row r="113018" ht="18.75" customHeight="1" thickBot="1"/>
    <row r="113020" ht="18.75" customHeight="1" thickBot="1"/>
    <row r="113022" ht="18.75" customHeight="1" thickBot="1"/>
    <row r="113024" ht="18.75" customHeight="1" thickBot="1"/>
    <row r="113026" ht="18.75" customHeight="1" thickBot="1"/>
    <row r="113028" ht="18.75" customHeight="1" thickBot="1"/>
    <row r="113030" ht="18.75" customHeight="1" thickBot="1"/>
    <row r="113032" ht="18.75" customHeight="1" thickBot="1"/>
    <row r="113034" ht="18.75" customHeight="1" thickBot="1"/>
    <row r="113036" ht="18.75" customHeight="1" thickBot="1"/>
    <row r="113038" ht="18.75" customHeight="1" thickBot="1"/>
    <row r="113040" ht="18.75" customHeight="1" thickBot="1"/>
    <row r="113042" ht="18.75" customHeight="1" thickBot="1"/>
    <row r="113044" ht="18.75" customHeight="1" thickBot="1"/>
    <row r="113046" ht="18.75" customHeight="1" thickBot="1"/>
    <row r="113048" ht="18.75" customHeight="1" thickBot="1"/>
    <row r="113050" ht="18.75" customHeight="1" thickBot="1"/>
    <row r="113052" ht="18.75" customHeight="1" thickBot="1"/>
    <row r="113054" ht="18.75" customHeight="1" thickBot="1"/>
    <row r="113056" ht="18.75" customHeight="1" thickBot="1"/>
    <row r="113058" ht="18.75" customHeight="1" thickBot="1"/>
    <row r="113060" ht="18.75" customHeight="1" thickBot="1"/>
    <row r="113062" ht="18.75" customHeight="1" thickBot="1"/>
    <row r="113064" ht="18.75" customHeight="1" thickBot="1"/>
    <row r="113066" ht="18.75" customHeight="1" thickBot="1"/>
    <row r="113068" ht="18.75" customHeight="1" thickBot="1"/>
    <row r="113070" ht="18.75" customHeight="1" thickBot="1"/>
    <row r="113072" ht="18.75" customHeight="1" thickBot="1"/>
    <row r="113074" ht="18.75" customHeight="1" thickBot="1"/>
    <row r="113076" ht="18.75" customHeight="1" thickBot="1"/>
    <row r="113078" ht="18.75" customHeight="1" thickBot="1"/>
    <row r="113080" ht="18.75" customHeight="1" thickBot="1"/>
    <row r="113082" ht="18.75" customHeight="1" thickBot="1"/>
    <row r="113084" ht="18.75" customHeight="1" thickBot="1"/>
    <row r="113086" ht="18.75" customHeight="1" thickBot="1"/>
    <row r="113088" ht="18.75" customHeight="1" thickBot="1"/>
    <row r="113090" ht="18.75" customHeight="1" thickBot="1"/>
    <row r="113092" ht="18.75" customHeight="1" thickBot="1"/>
    <row r="113094" ht="18.75" customHeight="1" thickBot="1"/>
    <row r="113096" ht="18.75" customHeight="1" thickBot="1"/>
    <row r="113098" ht="18.75" customHeight="1" thickBot="1"/>
    <row r="113100" ht="18.75" customHeight="1" thickBot="1"/>
    <row r="113102" ht="18.75" customHeight="1" thickBot="1"/>
    <row r="113104" ht="18.75" customHeight="1" thickBot="1"/>
    <row r="113106" ht="18.75" customHeight="1" thickBot="1"/>
    <row r="113108" ht="18.75" customHeight="1" thickBot="1"/>
    <row r="113110" ht="18.75" customHeight="1" thickBot="1"/>
    <row r="113112" ht="18.75" customHeight="1" thickBot="1"/>
    <row r="113114" ht="18.75" customHeight="1" thickBot="1"/>
    <row r="113116" ht="18.75" customHeight="1" thickBot="1"/>
    <row r="113118" ht="18.75" customHeight="1" thickBot="1"/>
    <row r="113120" ht="18.75" customHeight="1" thickBot="1"/>
    <row r="113122" ht="18.75" customHeight="1" thickBot="1"/>
    <row r="113124" ht="18.75" customHeight="1" thickBot="1"/>
    <row r="113126" ht="18.75" customHeight="1" thickBot="1"/>
    <row r="113128" ht="18.75" customHeight="1" thickBot="1"/>
    <row r="113130" ht="18.75" customHeight="1" thickBot="1"/>
    <row r="113132" ht="18.75" customHeight="1" thickBot="1"/>
    <row r="113134" ht="18.75" customHeight="1" thickBot="1"/>
    <row r="113136" ht="18.75" customHeight="1" thickBot="1"/>
    <row r="113138" ht="18.75" customHeight="1" thickBot="1"/>
    <row r="113140" ht="18.75" customHeight="1" thickBot="1"/>
    <row r="113142" ht="18.75" customHeight="1" thickBot="1"/>
    <row r="113144" ht="18.75" customHeight="1" thickBot="1"/>
    <row r="113146" ht="18.75" customHeight="1" thickBot="1"/>
    <row r="113148" ht="18.75" customHeight="1" thickBot="1"/>
    <row r="113150" ht="18.75" customHeight="1" thickBot="1"/>
    <row r="113152" ht="18.75" customHeight="1" thickBot="1"/>
    <row r="113154" ht="18.75" customHeight="1" thickBot="1"/>
    <row r="113156" ht="18.75" customHeight="1" thickBot="1"/>
    <row r="113158" ht="18.75" customHeight="1" thickBot="1"/>
    <row r="113160" ht="18.75" customHeight="1" thickBot="1"/>
    <row r="113162" ht="18.75" customHeight="1" thickBot="1"/>
    <row r="113164" ht="18.75" customHeight="1" thickBot="1"/>
    <row r="113166" ht="18.75" customHeight="1" thickBot="1"/>
    <row r="113168" ht="18.75" customHeight="1" thickBot="1"/>
    <row r="113170" ht="18.75" customHeight="1" thickBot="1"/>
    <row r="113172" ht="18.75" customHeight="1" thickBot="1"/>
    <row r="113174" ht="18.75" customHeight="1" thickBot="1"/>
    <row r="113176" ht="18.75" customHeight="1" thickBot="1"/>
    <row r="113178" ht="18.75" customHeight="1" thickBot="1"/>
    <row r="113180" ht="18.75" customHeight="1" thickBot="1"/>
    <row r="113182" ht="18.75" customHeight="1" thickBot="1"/>
    <row r="113184" ht="18.75" customHeight="1" thickBot="1"/>
    <row r="113186" ht="18.75" customHeight="1" thickBot="1"/>
    <row r="113188" ht="18.75" customHeight="1" thickBot="1"/>
    <row r="113190" ht="18.75" customHeight="1" thickBot="1"/>
    <row r="113192" ht="18.75" customHeight="1" thickBot="1"/>
    <row r="113194" ht="18.75" customHeight="1" thickBot="1"/>
    <row r="113196" ht="18.75" customHeight="1" thickBot="1"/>
    <row r="113198" ht="18.75" customHeight="1" thickBot="1"/>
    <row r="113200" ht="18.75" customHeight="1" thickBot="1"/>
    <row r="113202" ht="18.75" customHeight="1" thickBot="1"/>
    <row r="113204" ht="18.75" customHeight="1" thickBot="1"/>
    <row r="113206" ht="18.75" customHeight="1" thickBot="1"/>
    <row r="113208" ht="18.75" customHeight="1" thickBot="1"/>
    <row r="113210" ht="18.75" customHeight="1" thickBot="1"/>
    <row r="113212" ht="18.75" customHeight="1" thickBot="1"/>
    <row r="113214" ht="18.75" customHeight="1" thickBot="1"/>
    <row r="113216" ht="18.75" customHeight="1" thickBot="1"/>
    <row r="113218" ht="18.75" customHeight="1" thickBot="1"/>
    <row r="113220" ht="18.75" customHeight="1" thickBot="1"/>
    <row r="113222" ht="18.75" customHeight="1" thickBot="1"/>
    <row r="113224" ht="18.75" customHeight="1" thickBot="1"/>
    <row r="113226" ht="18.75" customHeight="1" thickBot="1"/>
    <row r="113228" ht="18.75" customHeight="1" thickBot="1"/>
    <row r="113230" ht="18.75" customHeight="1" thickBot="1"/>
    <row r="113232" ht="18.75" customHeight="1" thickBot="1"/>
    <row r="113234" ht="18.75" customHeight="1" thickBot="1"/>
    <row r="113236" ht="18.75" customHeight="1" thickBot="1"/>
    <row r="113238" ht="18.75" customHeight="1" thickBot="1"/>
    <row r="113240" ht="18.75" customHeight="1" thickBot="1"/>
    <row r="113242" ht="18.75" customHeight="1" thickBot="1"/>
    <row r="113244" ht="18.75" customHeight="1" thickBot="1"/>
    <row r="113246" ht="18.75" customHeight="1" thickBot="1"/>
    <row r="113248" ht="18.75" customHeight="1" thickBot="1"/>
    <row r="113250" ht="18.75" customHeight="1" thickBot="1"/>
    <row r="113252" ht="18.75" customHeight="1" thickBot="1"/>
    <row r="113254" ht="18.75" customHeight="1" thickBot="1"/>
    <row r="113256" ht="18.75" customHeight="1" thickBot="1"/>
    <row r="113258" ht="18.75" customHeight="1" thickBot="1"/>
    <row r="113260" ht="18.75" customHeight="1" thickBot="1"/>
    <row r="113262" ht="18.75" customHeight="1" thickBot="1"/>
    <row r="113264" ht="18.75" customHeight="1" thickBot="1"/>
    <row r="113266" ht="18.75" customHeight="1" thickBot="1"/>
    <row r="113268" ht="18.75" customHeight="1" thickBot="1"/>
    <row r="113270" ht="18.75" customHeight="1" thickBot="1"/>
    <row r="113272" ht="18.75" customHeight="1" thickBot="1"/>
    <row r="113274" ht="18.75" customHeight="1" thickBot="1"/>
    <row r="113276" ht="18.75" customHeight="1" thickBot="1"/>
    <row r="113278" ht="18.75" customHeight="1" thickBot="1"/>
    <row r="113280" ht="18.75" customHeight="1" thickBot="1"/>
    <row r="113282" ht="18.75" customHeight="1" thickBot="1"/>
    <row r="113284" ht="18.75" customHeight="1" thickBot="1"/>
    <row r="113286" ht="18.75" customHeight="1" thickBot="1"/>
    <row r="113288" ht="18.75" customHeight="1" thickBot="1"/>
    <row r="113290" ht="18.75" customHeight="1" thickBot="1"/>
    <row r="113292" ht="18.75" customHeight="1" thickBot="1"/>
    <row r="113294" ht="18.75" customHeight="1" thickBot="1"/>
    <row r="113296" ht="18.75" customHeight="1" thickBot="1"/>
    <row r="113298" ht="18.75" customHeight="1" thickBot="1"/>
    <row r="113300" ht="18.75" customHeight="1" thickBot="1"/>
    <row r="113302" ht="18.75" customHeight="1" thickBot="1"/>
    <row r="113304" ht="18.75" customHeight="1" thickBot="1"/>
    <row r="113306" ht="18.75" customHeight="1" thickBot="1"/>
    <row r="113308" ht="18.75" customHeight="1" thickBot="1"/>
    <row r="113310" ht="18.75" customHeight="1" thickBot="1"/>
    <row r="113312" ht="18.75" customHeight="1" thickBot="1"/>
    <row r="113314" ht="18.75" customHeight="1" thickBot="1"/>
    <row r="113316" ht="18.75" customHeight="1" thickBot="1"/>
    <row r="113318" ht="18.75" customHeight="1" thickBot="1"/>
    <row r="113320" ht="18.75" customHeight="1" thickBot="1"/>
    <row r="113322" ht="18.75" customHeight="1" thickBot="1"/>
    <row r="113324" ht="18.75" customHeight="1" thickBot="1"/>
    <row r="113326" ht="18.75" customHeight="1" thickBot="1"/>
    <row r="113328" ht="18.75" customHeight="1" thickBot="1"/>
    <row r="113330" ht="18.75" customHeight="1" thickBot="1"/>
    <row r="113332" ht="18.75" customHeight="1" thickBot="1"/>
    <row r="113334" ht="18.75" customHeight="1" thickBot="1"/>
    <row r="113336" ht="18.75" customHeight="1" thickBot="1"/>
    <row r="113338" ht="18.75" customHeight="1" thickBot="1"/>
    <row r="113340" ht="18.75" customHeight="1" thickBot="1"/>
    <row r="113342" ht="18.75" customHeight="1" thickBot="1"/>
    <row r="113344" ht="18.75" customHeight="1" thickBot="1"/>
    <row r="113346" ht="18.75" customHeight="1" thickBot="1"/>
    <row r="113348" ht="18.75" customHeight="1" thickBot="1"/>
    <row r="113350" ht="18.75" customHeight="1" thickBot="1"/>
    <row r="113352" ht="18.75" customHeight="1" thickBot="1"/>
    <row r="113354" ht="18.75" customHeight="1" thickBot="1"/>
    <row r="113356" ht="18.75" customHeight="1" thickBot="1"/>
    <row r="113358" ht="18.75" customHeight="1" thickBot="1"/>
    <row r="113360" ht="18.75" customHeight="1" thickBot="1"/>
    <row r="113362" ht="18.75" customHeight="1" thickBot="1"/>
    <row r="113364" ht="18.75" customHeight="1" thickBot="1"/>
    <row r="113366" ht="18.75" customHeight="1" thickBot="1"/>
    <row r="113368" ht="18.75" customHeight="1" thickBot="1"/>
    <row r="113370" ht="18.75" customHeight="1" thickBot="1"/>
    <row r="113372" ht="18.75" customHeight="1" thickBot="1"/>
    <row r="113374" ht="18.75" customHeight="1" thickBot="1"/>
    <row r="113376" ht="18.75" customHeight="1" thickBot="1"/>
    <row r="113378" ht="18.75" customHeight="1" thickBot="1"/>
    <row r="113380" ht="18.75" customHeight="1" thickBot="1"/>
    <row r="113382" ht="18.75" customHeight="1" thickBot="1"/>
    <row r="113384" ht="18.75" customHeight="1" thickBot="1"/>
    <row r="113386" ht="18.75" customHeight="1" thickBot="1"/>
    <row r="113388" ht="18.75" customHeight="1" thickBot="1"/>
    <row r="113390" ht="18.75" customHeight="1" thickBot="1"/>
    <row r="113392" ht="18.75" customHeight="1" thickBot="1"/>
    <row r="113394" ht="18.75" customHeight="1" thickBot="1"/>
    <row r="113396" ht="18.75" customHeight="1" thickBot="1"/>
    <row r="113398" ht="18.75" customHeight="1" thickBot="1"/>
    <row r="113400" ht="18.75" customHeight="1" thickBot="1"/>
    <row r="113402" ht="18.75" customHeight="1" thickBot="1"/>
    <row r="113404" ht="18.75" customHeight="1" thickBot="1"/>
    <row r="113406" ht="18.75" customHeight="1" thickBot="1"/>
    <row r="113408" ht="18.75" customHeight="1" thickBot="1"/>
    <row r="113410" ht="18.75" customHeight="1" thickBot="1"/>
    <row r="113412" ht="18.75" customHeight="1" thickBot="1"/>
    <row r="113414" ht="18.75" customHeight="1" thickBot="1"/>
    <row r="113416" ht="18.75" customHeight="1" thickBot="1"/>
    <row r="113418" ht="18.75" customHeight="1" thickBot="1"/>
    <row r="113420" ht="18.75" customHeight="1" thickBot="1"/>
    <row r="113422" ht="18.75" customHeight="1" thickBot="1"/>
    <row r="113424" ht="18.75" customHeight="1" thickBot="1"/>
    <row r="113426" ht="18.75" customHeight="1" thickBot="1"/>
    <row r="113428" ht="18.75" customHeight="1" thickBot="1"/>
    <row r="113430" ht="18.75" customHeight="1" thickBot="1"/>
    <row r="113432" ht="18.75" customHeight="1" thickBot="1"/>
    <row r="113434" ht="18.75" customHeight="1" thickBot="1"/>
    <row r="113436" ht="18.75" customHeight="1" thickBot="1"/>
    <row r="113438" ht="18.75" customHeight="1" thickBot="1"/>
    <row r="113440" ht="18.75" customHeight="1" thickBot="1"/>
    <row r="113442" ht="18.75" customHeight="1" thickBot="1"/>
    <row r="113444" ht="18.75" customHeight="1" thickBot="1"/>
    <row r="113446" ht="18.75" customHeight="1" thickBot="1"/>
    <row r="113448" ht="18.75" customHeight="1" thickBot="1"/>
    <row r="113450" ht="18.75" customHeight="1" thickBot="1"/>
    <row r="113452" ht="18.75" customHeight="1" thickBot="1"/>
    <row r="113454" ht="18.75" customHeight="1" thickBot="1"/>
    <row r="113456" ht="18.75" customHeight="1" thickBot="1"/>
    <row r="113458" ht="18.75" customHeight="1" thickBot="1"/>
    <row r="113460" ht="18.75" customHeight="1" thickBot="1"/>
    <row r="113462" ht="18.75" customHeight="1" thickBot="1"/>
    <row r="113464" ht="18.75" customHeight="1" thickBot="1"/>
    <row r="113466" ht="18.75" customHeight="1" thickBot="1"/>
    <row r="113468" ht="18.75" customHeight="1" thickBot="1"/>
    <row r="113470" ht="18.75" customHeight="1" thickBot="1"/>
    <row r="113472" ht="18.75" customHeight="1" thickBot="1"/>
    <row r="113474" ht="18.75" customHeight="1" thickBot="1"/>
    <row r="113476" ht="18.75" customHeight="1" thickBot="1"/>
    <row r="113478" ht="18.75" customHeight="1" thickBot="1"/>
    <row r="113480" ht="18.75" customHeight="1" thickBot="1"/>
    <row r="113482" ht="18.75" customHeight="1" thickBot="1"/>
    <row r="113484" ht="18.75" customHeight="1" thickBot="1"/>
    <row r="113486" ht="18.75" customHeight="1" thickBot="1"/>
    <row r="113488" ht="18.75" customHeight="1" thickBot="1"/>
    <row r="113490" ht="18.75" customHeight="1" thickBot="1"/>
    <row r="113492" ht="18.75" customHeight="1" thickBot="1"/>
    <row r="113494" ht="18.75" customHeight="1" thickBot="1"/>
    <row r="113496" ht="18.75" customHeight="1" thickBot="1"/>
    <row r="113498" ht="18.75" customHeight="1" thickBot="1"/>
    <row r="113500" ht="18.75" customHeight="1" thickBot="1"/>
    <row r="113502" ht="18.75" customHeight="1" thickBot="1"/>
    <row r="113504" ht="18.75" customHeight="1" thickBot="1"/>
    <row r="113506" ht="18.75" customHeight="1" thickBot="1"/>
    <row r="113508" ht="18.75" customHeight="1" thickBot="1"/>
    <row r="113510" ht="18.75" customHeight="1" thickBot="1"/>
    <row r="113512" ht="18.75" customHeight="1" thickBot="1"/>
    <row r="113514" ht="18.75" customHeight="1" thickBot="1"/>
    <row r="113516" ht="18.75" customHeight="1" thickBot="1"/>
    <row r="113518" ht="18.75" customHeight="1" thickBot="1"/>
    <row r="113520" ht="18.75" customHeight="1" thickBot="1"/>
    <row r="113522" ht="18.75" customHeight="1" thickBot="1"/>
    <row r="113524" ht="18.75" customHeight="1" thickBot="1"/>
    <row r="113526" ht="18.75" customHeight="1" thickBot="1"/>
    <row r="113528" ht="18.75" customHeight="1" thickBot="1"/>
    <row r="113530" ht="18.75" customHeight="1" thickBot="1"/>
    <row r="113532" ht="18.75" customHeight="1" thickBot="1"/>
    <row r="113534" ht="18.75" customHeight="1" thickBot="1"/>
    <row r="113536" ht="18.75" customHeight="1" thickBot="1"/>
    <row r="113538" ht="18.75" customHeight="1" thickBot="1"/>
    <row r="113540" ht="18.75" customHeight="1" thickBot="1"/>
    <row r="113542" ht="18.75" customHeight="1" thickBot="1"/>
    <row r="113544" ht="18.75" customHeight="1" thickBot="1"/>
    <row r="113546" ht="18.75" customHeight="1" thickBot="1"/>
    <row r="113548" ht="18.75" customHeight="1" thickBot="1"/>
    <row r="113550" ht="18.75" customHeight="1" thickBot="1"/>
    <row r="113552" ht="18.75" customHeight="1" thickBot="1"/>
    <row r="113554" ht="18.75" customHeight="1" thickBot="1"/>
    <row r="113556" ht="18.75" customHeight="1" thickBot="1"/>
    <row r="113558" ht="18.75" customHeight="1" thickBot="1"/>
    <row r="113560" ht="18.75" customHeight="1" thickBot="1"/>
    <row r="113562" ht="18.75" customHeight="1" thickBot="1"/>
    <row r="113564" ht="18.75" customHeight="1" thickBot="1"/>
    <row r="113566" ht="18.75" customHeight="1" thickBot="1"/>
    <row r="113568" ht="18.75" customHeight="1" thickBot="1"/>
    <row r="113570" ht="18.75" customHeight="1" thickBot="1"/>
    <row r="113572" ht="18.75" customHeight="1" thickBot="1"/>
    <row r="113574" ht="18.75" customHeight="1" thickBot="1"/>
    <row r="113576" ht="18.75" customHeight="1" thickBot="1"/>
    <row r="113578" ht="18.75" customHeight="1" thickBot="1"/>
    <row r="113580" ht="18.75" customHeight="1" thickBot="1"/>
    <row r="113582" ht="18.75" customHeight="1" thickBot="1"/>
    <row r="113584" ht="18.75" customHeight="1" thickBot="1"/>
    <row r="113586" ht="18.75" customHeight="1" thickBot="1"/>
    <row r="113588" ht="18.75" customHeight="1" thickBot="1"/>
    <row r="113590" ht="18.75" customHeight="1" thickBot="1"/>
    <row r="113592" ht="18.75" customHeight="1" thickBot="1"/>
    <row r="113594" ht="18.75" customHeight="1" thickBot="1"/>
    <row r="113596" ht="18.75" customHeight="1" thickBot="1"/>
    <row r="113598" ht="18.75" customHeight="1" thickBot="1"/>
    <row r="113600" ht="18.75" customHeight="1" thickBot="1"/>
    <row r="113602" ht="18.75" customHeight="1" thickBot="1"/>
    <row r="113604" ht="18.75" customHeight="1" thickBot="1"/>
    <row r="113606" ht="18.75" customHeight="1" thickBot="1"/>
    <row r="113608" ht="18.75" customHeight="1" thickBot="1"/>
    <row r="113610" ht="18.75" customHeight="1" thickBot="1"/>
    <row r="113612" ht="18.75" customHeight="1" thickBot="1"/>
    <row r="113614" ht="18.75" customHeight="1" thickBot="1"/>
    <row r="113616" ht="18.75" customHeight="1" thickBot="1"/>
    <row r="113618" ht="18.75" customHeight="1" thickBot="1"/>
    <row r="113620" ht="18.75" customHeight="1" thickBot="1"/>
    <row r="113622" ht="18.75" customHeight="1" thickBot="1"/>
    <row r="113624" ht="18.75" customHeight="1" thickBot="1"/>
    <row r="113626" ht="18.75" customHeight="1" thickBot="1"/>
    <row r="113628" ht="18.75" customHeight="1" thickBot="1"/>
    <row r="113630" ht="18.75" customHeight="1" thickBot="1"/>
    <row r="113632" ht="18.75" customHeight="1" thickBot="1"/>
    <row r="113634" ht="18.75" customHeight="1" thickBot="1"/>
    <row r="113636" ht="18.75" customHeight="1" thickBot="1"/>
    <row r="113638" ht="18.75" customHeight="1" thickBot="1"/>
    <row r="113640" ht="18.75" customHeight="1" thickBot="1"/>
    <row r="113642" ht="18.75" customHeight="1" thickBot="1"/>
    <row r="113644" ht="18.75" customHeight="1" thickBot="1"/>
    <row r="113646" ht="18.75" customHeight="1" thickBot="1"/>
    <row r="113648" ht="18.75" customHeight="1" thickBot="1"/>
    <row r="113650" ht="18.75" customHeight="1" thickBot="1"/>
    <row r="113652" ht="18.75" customHeight="1" thickBot="1"/>
    <row r="113654" ht="18.75" customHeight="1" thickBot="1"/>
    <row r="113656" ht="18.75" customHeight="1" thickBot="1"/>
    <row r="113658" ht="18.75" customHeight="1" thickBot="1"/>
    <row r="113660" ht="18.75" customHeight="1" thickBot="1"/>
    <row r="113662" ht="18.75" customHeight="1" thickBot="1"/>
    <row r="113664" ht="18.75" customHeight="1" thickBot="1"/>
    <row r="113666" ht="18.75" customHeight="1" thickBot="1"/>
    <row r="113668" ht="18.75" customHeight="1" thickBot="1"/>
    <row r="113670" ht="18.75" customHeight="1" thickBot="1"/>
    <row r="113672" ht="18.75" customHeight="1" thickBot="1"/>
    <row r="113674" ht="18.75" customHeight="1" thickBot="1"/>
    <row r="113676" ht="18.75" customHeight="1" thickBot="1"/>
    <row r="113678" ht="18.75" customHeight="1" thickBot="1"/>
    <row r="113680" ht="18.75" customHeight="1" thickBot="1"/>
    <row r="113682" ht="18.75" customHeight="1" thickBot="1"/>
    <row r="113684" ht="18.75" customHeight="1" thickBot="1"/>
    <row r="113686" ht="18.75" customHeight="1" thickBot="1"/>
    <row r="113688" ht="18.75" customHeight="1" thickBot="1"/>
    <row r="113690" ht="18.75" customHeight="1" thickBot="1"/>
    <row r="113692" ht="18.75" customHeight="1" thickBot="1"/>
    <row r="113694" ht="18.75" customHeight="1" thickBot="1"/>
    <row r="113696" ht="18.75" customHeight="1" thickBot="1"/>
    <row r="113698" ht="18.75" customHeight="1" thickBot="1"/>
    <row r="113700" ht="18.75" customHeight="1" thickBot="1"/>
    <row r="113702" ht="18.75" customHeight="1" thickBot="1"/>
    <row r="113704" ht="18.75" customHeight="1" thickBot="1"/>
    <row r="113706" ht="18.75" customHeight="1" thickBot="1"/>
    <row r="113708" ht="18.75" customHeight="1" thickBot="1"/>
    <row r="113710" ht="18.75" customHeight="1" thickBot="1"/>
    <row r="113712" ht="18.75" customHeight="1" thickBot="1"/>
    <row r="113714" ht="18.75" customHeight="1" thickBot="1"/>
    <row r="113716" ht="18.75" customHeight="1" thickBot="1"/>
    <row r="113718" ht="18.75" customHeight="1" thickBot="1"/>
    <row r="113720" ht="18.75" customHeight="1" thickBot="1"/>
    <row r="113722" ht="18.75" customHeight="1" thickBot="1"/>
    <row r="113724" ht="18.75" customHeight="1" thickBot="1"/>
    <row r="113726" ht="18.75" customHeight="1" thickBot="1"/>
    <row r="113728" ht="18.75" customHeight="1" thickBot="1"/>
    <row r="113730" ht="18.75" customHeight="1" thickBot="1"/>
    <row r="113732" ht="18.75" customHeight="1" thickBot="1"/>
    <row r="113734" ht="18.75" customHeight="1" thickBot="1"/>
    <row r="113736" ht="18.75" customHeight="1" thickBot="1"/>
    <row r="113738" ht="18.75" customHeight="1" thickBot="1"/>
    <row r="113740" ht="18.75" customHeight="1" thickBot="1"/>
    <row r="113742" ht="18.75" customHeight="1" thickBot="1"/>
    <row r="113744" ht="18.75" customHeight="1" thickBot="1"/>
    <row r="113746" ht="18.75" customHeight="1" thickBot="1"/>
    <row r="113748" ht="18.75" customHeight="1" thickBot="1"/>
    <row r="113750" ht="18.75" customHeight="1" thickBot="1"/>
    <row r="113752" ht="18.75" customHeight="1" thickBot="1"/>
    <row r="113754" ht="18.75" customHeight="1" thickBot="1"/>
    <row r="113756" ht="18.75" customHeight="1" thickBot="1"/>
    <row r="113758" ht="18.75" customHeight="1" thickBot="1"/>
    <row r="113760" ht="18.75" customHeight="1" thickBot="1"/>
    <row r="113762" ht="18.75" customHeight="1" thickBot="1"/>
    <row r="113764" ht="18.75" customHeight="1" thickBot="1"/>
    <row r="113766" ht="18.75" customHeight="1" thickBot="1"/>
    <row r="113768" ht="18.75" customHeight="1" thickBot="1"/>
    <row r="113770" ht="18.75" customHeight="1" thickBot="1"/>
    <row r="113772" ht="18.75" customHeight="1" thickBot="1"/>
    <row r="113774" ht="18.75" customHeight="1" thickBot="1"/>
    <row r="113776" ht="18.75" customHeight="1" thickBot="1"/>
    <row r="113778" ht="18.75" customHeight="1" thickBot="1"/>
    <row r="113780" ht="18.75" customHeight="1" thickBot="1"/>
    <row r="113782" ht="18.75" customHeight="1" thickBot="1"/>
    <row r="113784" ht="18.75" customHeight="1" thickBot="1"/>
    <row r="113786" ht="18.75" customHeight="1" thickBot="1"/>
    <row r="113788" ht="18.75" customHeight="1" thickBot="1"/>
    <row r="113790" ht="18.75" customHeight="1" thickBot="1"/>
    <row r="113792" ht="18.75" customHeight="1" thickBot="1"/>
    <row r="113794" ht="18.75" customHeight="1" thickBot="1"/>
    <row r="113796" ht="18.75" customHeight="1" thickBot="1"/>
    <row r="113798" ht="18.75" customHeight="1" thickBot="1"/>
    <row r="113800" ht="18.75" customHeight="1" thickBot="1"/>
    <row r="113802" ht="18.75" customHeight="1" thickBot="1"/>
    <row r="113804" ht="18.75" customHeight="1" thickBot="1"/>
    <row r="113806" ht="18.75" customHeight="1" thickBot="1"/>
    <row r="113808" ht="18.75" customHeight="1" thickBot="1"/>
    <row r="113810" ht="18.75" customHeight="1" thickBot="1"/>
    <row r="113812" ht="18.75" customHeight="1" thickBot="1"/>
    <row r="113814" ht="18.75" customHeight="1" thickBot="1"/>
    <row r="113816" ht="18.75" customHeight="1" thickBot="1"/>
    <row r="113818" ht="18.75" customHeight="1" thickBot="1"/>
    <row r="113820" ht="18.75" customHeight="1" thickBot="1"/>
    <row r="113822" ht="18.75" customHeight="1" thickBot="1"/>
    <row r="113824" ht="18.75" customHeight="1" thickBot="1"/>
    <row r="113826" ht="18.75" customHeight="1" thickBot="1"/>
    <row r="113828" ht="18.75" customHeight="1" thickBot="1"/>
    <row r="113830" ht="18.75" customHeight="1" thickBot="1"/>
    <row r="113832" ht="18.75" customHeight="1" thickBot="1"/>
    <row r="113834" ht="18.75" customHeight="1" thickBot="1"/>
    <row r="113836" ht="18.75" customHeight="1" thickBot="1"/>
    <row r="113838" ht="18.75" customHeight="1" thickBot="1"/>
    <row r="113840" ht="18.75" customHeight="1" thickBot="1"/>
    <row r="113842" ht="18.75" customHeight="1" thickBot="1"/>
    <row r="113844" ht="18.75" customHeight="1" thickBot="1"/>
    <row r="113846" ht="18.75" customHeight="1" thickBot="1"/>
    <row r="113848" ht="18.75" customHeight="1" thickBot="1"/>
    <row r="113850" ht="18.75" customHeight="1" thickBot="1"/>
    <row r="113852" ht="18.75" customHeight="1" thickBot="1"/>
    <row r="113854" ht="18.75" customHeight="1" thickBot="1"/>
    <row r="113856" ht="18.75" customHeight="1" thickBot="1"/>
    <row r="113858" ht="18.75" customHeight="1" thickBot="1"/>
    <row r="113860" ht="18.75" customHeight="1" thickBot="1"/>
    <row r="113862" ht="18.75" customHeight="1" thickBot="1"/>
    <row r="113864" ht="18.75" customHeight="1" thickBot="1"/>
    <row r="113866" ht="18.75" customHeight="1" thickBot="1"/>
    <row r="113868" ht="18.75" customHeight="1" thickBot="1"/>
    <row r="113870" ht="18.75" customHeight="1" thickBot="1"/>
    <row r="113872" ht="18.75" customHeight="1" thickBot="1"/>
    <row r="113874" ht="18.75" customHeight="1" thickBot="1"/>
    <row r="113876" ht="18.75" customHeight="1" thickBot="1"/>
    <row r="113878" ht="18.75" customHeight="1" thickBot="1"/>
    <row r="113880" ht="18.75" customHeight="1" thickBot="1"/>
    <row r="113882" ht="18.75" customHeight="1" thickBot="1"/>
    <row r="113884" ht="18.75" customHeight="1" thickBot="1"/>
    <row r="113886" ht="18.75" customHeight="1" thickBot="1"/>
    <row r="113888" ht="18.75" customHeight="1" thickBot="1"/>
    <row r="113890" ht="18.75" customHeight="1" thickBot="1"/>
    <row r="113892" ht="18.75" customHeight="1" thickBot="1"/>
    <row r="113894" ht="18.75" customHeight="1" thickBot="1"/>
    <row r="113896" ht="18.75" customHeight="1" thickBot="1"/>
    <row r="113898" ht="18.75" customHeight="1" thickBot="1"/>
    <row r="113900" ht="18.75" customHeight="1" thickBot="1"/>
    <row r="113902" ht="18.75" customHeight="1" thickBot="1"/>
    <row r="113904" ht="18.75" customHeight="1" thickBot="1"/>
    <row r="113906" ht="18.75" customHeight="1" thickBot="1"/>
    <row r="113908" ht="18.75" customHeight="1" thickBot="1"/>
    <row r="113910" ht="18.75" customHeight="1" thickBot="1"/>
    <row r="113912" ht="18.75" customHeight="1" thickBot="1"/>
    <row r="113914" ht="18.75" customHeight="1" thickBot="1"/>
    <row r="113916" ht="18.75" customHeight="1" thickBot="1"/>
    <row r="113918" ht="18.75" customHeight="1" thickBot="1"/>
    <row r="113920" ht="18.75" customHeight="1" thickBot="1"/>
    <row r="113922" ht="18.75" customHeight="1" thickBot="1"/>
    <row r="113924" ht="18.75" customHeight="1" thickBot="1"/>
    <row r="113926" ht="18.75" customHeight="1" thickBot="1"/>
    <row r="113928" ht="18.75" customHeight="1" thickBot="1"/>
    <row r="113930" ht="18.75" customHeight="1" thickBot="1"/>
    <row r="113932" ht="18.75" customHeight="1" thickBot="1"/>
    <row r="113934" ht="18.75" customHeight="1" thickBot="1"/>
    <row r="113936" ht="18.75" customHeight="1" thickBot="1"/>
    <row r="113938" ht="18.75" customHeight="1" thickBot="1"/>
    <row r="113940" ht="18.75" customHeight="1" thickBot="1"/>
    <row r="113942" ht="18.75" customHeight="1" thickBot="1"/>
    <row r="113944" ht="18.75" customHeight="1" thickBot="1"/>
    <row r="113946" ht="18.75" customHeight="1" thickBot="1"/>
    <row r="113948" ht="18.75" customHeight="1" thickBot="1"/>
    <row r="113950" ht="18.75" customHeight="1" thickBot="1"/>
    <row r="113952" ht="18.75" customHeight="1" thickBot="1"/>
    <row r="113954" ht="18.75" customHeight="1" thickBot="1"/>
    <row r="113956" ht="18.75" customHeight="1" thickBot="1"/>
    <row r="113958" ht="18.75" customHeight="1" thickBot="1"/>
    <row r="113960" ht="18.75" customHeight="1" thickBot="1"/>
    <row r="113962" ht="18.75" customHeight="1" thickBot="1"/>
    <row r="113964" ht="18.75" customHeight="1" thickBot="1"/>
    <row r="113966" ht="18.75" customHeight="1" thickBot="1"/>
    <row r="113968" ht="18.75" customHeight="1" thickBot="1"/>
    <row r="113970" ht="18.75" customHeight="1" thickBot="1"/>
    <row r="113972" ht="18.75" customHeight="1" thickBot="1"/>
    <row r="113974" ht="18.75" customHeight="1" thickBot="1"/>
    <row r="113976" ht="18.75" customHeight="1" thickBot="1"/>
    <row r="113978" ht="18.75" customHeight="1" thickBot="1"/>
    <row r="113980" ht="18.75" customHeight="1" thickBot="1"/>
    <row r="113982" ht="18.75" customHeight="1" thickBot="1"/>
    <row r="113984" ht="18.75" customHeight="1" thickBot="1"/>
    <row r="113986" ht="18.75" customHeight="1" thickBot="1"/>
    <row r="113988" ht="18.75" customHeight="1" thickBot="1"/>
    <row r="113990" ht="18.75" customHeight="1" thickBot="1"/>
    <row r="113992" ht="18.75" customHeight="1" thickBot="1"/>
    <row r="113994" ht="18.75" customHeight="1" thickBot="1"/>
    <row r="113996" ht="18.75" customHeight="1" thickBot="1"/>
    <row r="113998" ht="18.75" customHeight="1" thickBot="1"/>
    <row r="114000" ht="18.75" customHeight="1" thickBot="1"/>
    <row r="114002" ht="18.75" customHeight="1" thickBot="1"/>
    <row r="114004" ht="18.75" customHeight="1" thickBot="1"/>
    <row r="114006" ht="18.75" customHeight="1" thickBot="1"/>
    <row r="114008" ht="18.75" customHeight="1" thickBot="1"/>
    <row r="114010" ht="18.75" customHeight="1" thickBot="1"/>
    <row r="114012" ht="18.75" customHeight="1" thickBot="1"/>
    <row r="114014" ht="18.75" customHeight="1" thickBot="1"/>
    <row r="114016" ht="18.75" customHeight="1" thickBot="1"/>
    <row r="114018" ht="18.75" customHeight="1" thickBot="1"/>
    <row r="114020" ht="18.75" customHeight="1" thickBot="1"/>
    <row r="114022" ht="18.75" customHeight="1" thickBot="1"/>
    <row r="114024" ht="18.75" customHeight="1" thickBot="1"/>
    <row r="114026" ht="18.75" customHeight="1" thickBot="1"/>
    <row r="114028" ht="18.75" customHeight="1" thickBot="1"/>
    <row r="114030" ht="18.75" customHeight="1" thickBot="1"/>
    <row r="114032" ht="18.75" customHeight="1" thickBot="1"/>
    <row r="114034" ht="18.75" customHeight="1" thickBot="1"/>
    <row r="114036" ht="18.75" customHeight="1" thickBot="1"/>
    <row r="114038" ht="18.75" customHeight="1" thickBot="1"/>
    <row r="114040" ht="18.75" customHeight="1" thickBot="1"/>
    <row r="114042" ht="18.75" customHeight="1" thickBot="1"/>
    <row r="114044" ht="18.75" customHeight="1" thickBot="1"/>
    <row r="114046" ht="18.75" customHeight="1" thickBot="1"/>
    <row r="114048" ht="18.75" customHeight="1" thickBot="1"/>
    <row r="114050" ht="18.75" customHeight="1" thickBot="1"/>
    <row r="114052" ht="18.75" customHeight="1" thickBot="1"/>
    <row r="114054" ht="18.75" customHeight="1" thickBot="1"/>
    <row r="114056" ht="18.75" customHeight="1" thickBot="1"/>
    <row r="114058" ht="18.75" customHeight="1" thickBot="1"/>
    <row r="114060" ht="18.75" customHeight="1" thickBot="1"/>
    <row r="114062" ht="18.75" customHeight="1" thickBot="1"/>
    <row r="114064" ht="18.75" customHeight="1" thickBot="1"/>
    <row r="114066" ht="18.75" customHeight="1" thickBot="1"/>
    <row r="114068" ht="18.75" customHeight="1" thickBot="1"/>
    <row r="114070" ht="18.75" customHeight="1" thickBot="1"/>
    <row r="114072" ht="18.75" customHeight="1" thickBot="1"/>
    <row r="114074" ht="18.75" customHeight="1" thickBot="1"/>
    <row r="114076" ht="18.75" customHeight="1" thickBot="1"/>
    <row r="114078" ht="18.75" customHeight="1" thickBot="1"/>
    <row r="114080" ht="18.75" customHeight="1" thickBot="1"/>
    <row r="114082" ht="18.75" customHeight="1" thickBot="1"/>
    <row r="114084" ht="18.75" customHeight="1" thickBot="1"/>
    <row r="114086" ht="18.75" customHeight="1" thickBot="1"/>
    <row r="114088" ht="18.75" customHeight="1" thickBot="1"/>
    <row r="114090" ht="18.75" customHeight="1" thickBot="1"/>
    <row r="114092" ht="18.75" customHeight="1" thickBot="1"/>
    <row r="114094" ht="18.75" customHeight="1" thickBot="1"/>
    <row r="114096" ht="18.75" customHeight="1" thickBot="1"/>
    <row r="114098" ht="18.75" customHeight="1" thickBot="1"/>
    <row r="114100" ht="18.75" customHeight="1" thickBot="1"/>
    <row r="114102" ht="18.75" customHeight="1" thickBot="1"/>
    <row r="114104" ht="18.75" customHeight="1" thickBot="1"/>
    <row r="114106" ht="18.75" customHeight="1" thickBot="1"/>
    <row r="114108" ht="18.75" customHeight="1" thickBot="1"/>
    <row r="114110" ht="18.75" customHeight="1" thickBot="1"/>
    <row r="114112" ht="18.75" customHeight="1" thickBot="1"/>
    <row r="114114" ht="18.75" customHeight="1" thickBot="1"/>
    <row r="114116" ht="18.75" customHeight="1" thickBot="1"/>
    <row r="114118" ht="18.75" customHeight="1" thickBot="1"/>
    <row r="114120" ht="18.75" customHeight="1" thickBot="1"/>
    <row r="114122" ht="18.75" customHeight="1" thickBot="1"/>
    <row r="114124" ht="18.75" customHeight="1" thickBot="1"/>
    <row r="114126" ht="18.75" customHeight="1" thickBot="1"/>
    <row r="114128" ht="18.75" customHeight="1" thickBot="1"/>
    <row r="114130" ht="18.75" customHeight="1" thickBot="1"/>
    <row r="114132" ht="18.75" customHeight="1" thickBot="1"/>
    <row r="114134" ht="18.75" customHeight="1" thickBot="1"/>
    <row r="114136" ht="18.75" customHeight="1" thickBot="1"/>
    <row r="114138" ht="18.75" customHeight="1" thickBot="1"/>
    <row r="114140" ht="18.75" customHeight="1" thickBot="1"/>
    <row r="114142" ht="18.75" customHeight="1" thickBot="1"/>
    <row r="114144" ht="18.75" customHeight="1" thickBot="1"/>
    <row r="114146" ht="18.75" customHeight="1" thickBot="1"/>
    <row r="114148" ht="18.75" customHeight="1" thickBot="1"/>
    <row r="114150" ht="18.75" customHeight="1" thickBot="1"/>
    <row r="114152" ht="18.75" customHeight="1" thickBot="1"/>
    <row r="114154" ht="18.75" customHeight="1" thickBot="1"/>
    <row r="114156" ht="18.75" customHeight="1" thickBot="1"/>
    <row r="114158" ht="18.75" customHeight="1" thickBot="1"/>
    <row r="114160" ht="18.75" customHeight="1" thickBot="1"/>
    <row r="114162" ht="18.75" customHeight="1" thickBot="1"/>
    <row r="114164" ht="18.75" customHeight="1" thickBot="1"/>
    <row r="114166" ht="18.75" customHeight="1" thickBot="1"/>
    <row r="114168" ht="18.75" customHeight="1" thickBot="1"/>
    <row r="114170" ht="18.75" customHeight="1" thickBot="1"/>
    <row r="114172" ht="18.75" customHeight="1" thickBot="1"/>
    <row r="114174" ht="18.75" customHeight="1" thickBot="1"/>
    <row r="114176" ht="18.75" customHeight="1" thickBot="1"/>
    <row r="114178" ht="18.75" customHeight="1" thickBot="1"/>
    <row r="114180" ht="18.75" customHeight="1" thickBot="1"/>
    <row r="114182" ht="18.75" customHeight="1" thickBot="1"/>
    <row r="114184" ht="18.75" customHeight="1" thickBot="1"/>
    <row r="114186" ht="18.75" customHeight="1" thickBot="1"/>
    <row r="114188" ht="18.75" customHeight="1" thickBot="1"/>
    <row r="114190" ht="18.75" customHeight="1" thickBot="1"/>
    <row r="114192" ht="18.75" customHeight="1" thickBot="1"/>
    <row r="114194" ht="18.75" customHeight="1" thickBot="1"/>
    <row r="114196" ht="18.75" customHeight="1" thickBot="1"/>
    <row r="114198" ht="18.75" customHeight="1" thickBot="1"/>
    <row r="114200" ht="18.75" customHeight="1" thickBot="1"/>
    <row r="114202" ht="18.75" customHeight="1" thickBot="1"/>
    <row r="114204" ht="18.75" customHeight="1" thickBot="1"/>
    <row r="114206" ht="18.75" customHeight="1" thickBot="1"/>
    <row r="114208" ht="18.75" customHeight="1" thickBot="1"/>
    <row r="114210" ht="18.75" customHeight="1" thickBot="1"/>
    <row r="114212" ht="18.75" customHeight="1" thickBot="1"/>
    <row r="114214" ht="18.75" customHeight="1" thickBot="1"/>
    <row r="114216" ht="18.75" customHeight="1" thickBot="1"/>
    <row r="114218" ht="18.75" customHeight="1" thickBot="1"/>
    <row r="114220" ht="18.75" customHeight="1" thickBot="1"/>
    <row r="114222" ht="18.75" customHeight="1" thickBot="1"/>
    <row r="114224" ht="18.75" customHeight="1" thickBot="1"/>
    <row r="114226" ht="18.75" customHeight="1" thickBot="1"/>
    <row r="114228" ht="18.75" customHeight="1" thickBot="1"/>
    <row r="114230" ht="18.75" customHeight="1" thickBot="1"/>
    <row r="114232" ht="18.75" customHeight="1" thickBot="1"/>
    <row r="114234" ht="18.75" customHeight="1" thickBot="1"/>
    <row r="114236" ht="18.75" customHeight="1" thickBot="1"/>
    <row r="114238" ht="18.75" customHeight="1" thickBot="1"/>
    <row r="114240" ht="18.75" customHeight="1" thickBot="1"/>
    <row r="114242" ht="18.75" customHeight="1" thickBot="1"/>
    <row r="114244" ht="18.75" customHeight="1" thickBot="1"/>
    <row r="114246" ht="18.75" customHeight="1" thickBot="1"/>
    <row r="114248" ht="18.75" customHeight="1" thickBot="1"/>
    <row r="114250" ht="18.75" customHeight="1" thickBot="1"/>
    <row r="114252" ht="18.75" customHeight="1" thickBot="1"/>
    <row r="114254" ht="18.75" customHeight="1" thickBot="1"/>
    <row r="114256" ht="18.75" customHeight="1" thickBot="1"/>
    <row r="114258" ht="18.75" customHeight="1" thickBot="1"/>
    <row r="114260" ht="18.75" customHeight="1" thickBot="1"/>
    <row r="114262" ht="18.75" customHeight="1" thickBot="1"/>
    <row r="114264" ht="18.75" customHeight="1" thickBot="1"/>
    <row r="114266" ht="18.75" customHeight="1" thickBot="1"/>
    <row r="114268" ht="18.75" customHeight="1" thickBot="1"/>
    <row r="114270" ht="18.75" customHeight="1" thickBot="1"/>
    <row r="114272" ht="18.75" customHeight="1" thickBot="1"/>
    <row r="114274" ht="18.75" customHeight="1" thickBot="1"/>
    <row r="114276" ht="18.75" customHeight="1" thickBot="1"/>
    <row r="114278" ht="18.75" customHeight="1" thickBot="1"/>
    <row r="114280" ht="18.75" customHeight="1" thickBot="1"/>
    <row r="114282" ht="18.75" customHeight="1" thickBot="1"/>
    <row r="114284" ht="18.75" customHeight="1" thickBot="1"/>
    <row r="114286" ht="18.75" customHeight="1" thickBot="1"/>
    <row r="114288" ht="18.75" customHeight="1" thickBot="1"/>
    <row r="114290" ht="18.75" customHeight="1" thickBot="1"/>
    <row r="114292" ht="18.75" customHeight="1" thickBot="1"/>
    <row r="114294" ht="18.75" customHeight="1" thickBot="1"/>
    <row r="114296" ht="18.75" customHeight="1" thickBot="1"/>
    <row r="114298" ht="18.75" customHeight="1" thickBot="1"/>
    <row r="114300" ht="18.75" customHeight="1" thickBot="1"/>
    <row r="114302" ht="18.75" customHeight="1" thickBot="1"/>
    <row r="114304" ht="18.75" customHeight="1" thickBot="1"/>
    <row r="114306" ht="18.75" customHeight="1" thickBot="1"/>
    <row r="114308" ht="18.75" customHeight="1" thickBot="1"/>
    <row r="114310" ht="18.75" customHeight="1" thickBot="1"/>
    <row r="114312" ht="18.75" customHeight="1" thickBot="1"/>
    <row r="114314" ht="18.75" customHeight="1" thickBot="1"/>
    <row r="114316" ht="18.75" customHeight="1" thickBot="1"/>
    <row r="114318" ht="18.75" customHeight="1" thickBot="1"/>
    <row r="114320" ht="18.75" customHeight="1" thickBot="1"/>
    <row r="114322" ht="18.75" customHeight="1" thickBot="1"/>
    <row r="114324" ht="18.75" customHeight="1" thickBot="1"/>
    <row r="114326" ht="18.75" customHeight="1" thickBot="1"/>
    <row r="114328" ht="18.75" customHeight="1" thickBot="1"/>
    <row r="114330" ht="18.75" customHeight="1" thickBot="1"/>
    <row r="114332" ht="18.75" customHeight="1" thickBot="1"/>
    <row r="114334" ht="18.75" customHeight="1" thickBot="1"/>
    <row r="114336" ht="18.75" customHeight="1" thickBot="1"/>
    <row r="114338" ht="18.75" customHeight="1" thickBot="1"/>
    <row r="114340" ht="18.75" customHeight="1" thickBot="1"/>
    <row r="114342" ht="18.75" customHeight="1" thickBot="1"/>
    <row r="114344" ht="18.75" customHeight="1" thickBot="1"/>
    <row r="114346" ht="18.75" customHeight="1" thickBot="1"/>
    <row r="114348" ht="18.75" customHeight="1" thickBot="1"/>
    <row r="114350" ht="18.75" customHeight="1" thickBot="1"/>
    <row r="114352" ht="18.75" customHeight="1" thickBot="1"/>
    <row r="114354" ht="18.75" customHeight="1" thickBot="1"/>
    <row r="114356" ht="18.75" customHeight="1" thickBot="1"/>
    <row r="114358" ht="18.75" customHeight="1" thickBot="1"/>
    <row r="114360" ht="18.75" customHeight="1" thickBot="1"/>
    <row r="114362" ht="18.75" customHeight="1" thickBot="1"/>
    <row r="114364" ht="18.75" customHeight="1" thickBot="1"/>
    <row r="114366" ht="18.75" customHeight="1" thickBot="1"/>
    <row r="114368" ht="18.75" customHeight="1" thickBot="1"/>
    <row r="114370" ht="18.75" customHeight="1" thickBot="1"/>
    <row r="114372" ht="18.75" customHeight="1" thickBot="1"/>
    <row r="114374" ht="18.75" customHeight="1" thickBot="1"/>
    <row r="114376" ht="18.75" customHeight="1" thickBot="1"/>
    <row r="114378" ht="18.75" customHeight="1" thickBot="1"/>
    <row r="114380" ht="18.75" customHeight="1" thickBot="1"/>
    <row r="114382" ht="18.75" customHeight="1" thickBot="1"/>
    <row r="114384" ht="18.75" customHeight="1" thickBot="1"/>
    <row r="114386" ht="18.75" customHeight="1" thickBot="1"/>
    <row r="114388" ht="18.75" customHeight="1" thickBot="1"/>
    <row r="114390" ht="18.75" customHeight="1" thickBot="1"/>
    <row r="114392" ht="18.75" customHeight="1" thickBot="1"/>
    <row r="114394" ht="18.75" customHeight="1" thickBot="1"/>
    <row r="114396" ht="18.75" customHeight="1" thickBot="1"/>
    <row r="114398" ht="18.75" customHeight="1" thickBot="1"/>
    <row r="114400" ht="18.75" customHeight="1" thickBot="1"/>
    <row r="114402" ht="18.75" customHeight="1" thickBot="1"/>
    <row r="114404" ht="18.75" customHeight="1" thickBot="1"/>
    <row r="114406" ht="18.75" customHeight="1" thickBot="1"/>
    <row r="114408" ht="18.75" customHeight="1" thickBot="1"/>
    <row r="114410" ht="18.75" customHeight="1" thickBot="1"/>
    <row r="114412" ht="18.75" customHeight="1" thickBot="1"/>
    <row r="114414" ht="18.75" customHeight="1" thickBot="1"/>
    <row r="114416" ht="18.75" customHeight="1" thickBot="1"/>
    <row r="114418" ht="18.75" customHeight="1" thickBot="1"/>
    <row r="114420" ht="18.75" customHeight="1" thickBot="1"/>
    <row r="114422" ht="18.75" customHeight="1" thickBot="1"/>
    <row r="114424" ht="18.75" customHeight="1" thickBot="1"/>
    <row r="114426" ht="18.75" customHeight="1" thickBot="1"/>
    <row r="114428" ht="18.75" customHeight="1" thickBot="1"/>
    <row r="114430" ht="18.75" customHeight="1" thickBot="1"/>
    <row r="114432" ht="18.75" customHeight="1" thickBot="1"/>
    <row r="114434" ht="18.75" customHeight="1" thickBot="1"/>
    <row r="114436" ht="18.75" customHeight="1" thickBot="1"/>
    <row r="114438" ht="18.75" customHeight="1" thickBot="1"/>
    <row r="114440" ht="18.75" customHeight="1" thickBot="1"/>
    <row r="114442" ht="18.75" customHeight="1" thickBot="1"/>
    <row r="114444" ht="18.75" customHeight="1" thickBot="1"/>
    <row r="114446" ht="18.75" customHeight="1" thickBot="1"/>
    <row r="114448" ht="18.75" customHeight="1" thickBot="1"/>
    <row r="114450" ht="18.75" customHeight="1" thickBot="1"/>
    <row r="114452" ht="18.75" customHeight="1" thickBot="1"/>
    <row r="114454" ht="18.75" customHeight="1" thickBot="1"/>
    <row r="114456" ht="18.75" customHeight="1" thickBot="1"/>
    <row r="114458" ht="18.75" customHeight="1" thickBot="1"/>
    <row r="114460" ht="18.75" customHeight="1" thickBot="1"/>
    <row r="114462" ht="18.75" customHeight="1" thickBot="1"/>
    <row r="114464" ht="18.75" customHeight="1" thickBot="1"/>
    <row r="114466" ht="18.75" customHeight="1" thickBot="1"/>
    <row r="114468" ht="18.75" customHeight="1" thickBot="1"/>
    <row r="114470" ht="18.75" customHeight="1" thickBot="1"/>
    <row r="114472" ht="18.75" customHeight="1" thickBot="1"/>
    <row r="114474" ht="18.75" customHeight="1" thickBot="1"/>
    <row r="114476" ht="18.75" customHeight="1" thickBot="1"/>
    <row r="114478" ht="18.75" customHeight="1" thickBot="1"/>
    <row r="114480" ht="18.75" customHeight="1" thickBot="1"/>
    <row r="114482" ht="18.75" customHeight="1" thickBot="1"/>
    <row r="114484" ht="18.75" customHeight="1" thickBot="1"/>
    <row r="114486" ht="18.75" customHeight="1" thickBot="1"/>
    <row r="114488" ht="18.75" customHeight="1" thickBot="1"/>
    <row r="114490" ht="18.75" customHeight="1" thickBot="1"/>
    <row r="114492" ht="18.75" customHeight="1" thickBot="1"/>
    <row r="114494" ht="18.75" customHeight="1" thickBot="1"/>
    <row r="114496" ht="18.75" customHeight="1" thickBot="1"/>
    <row r="114498" ht="18.75" customHeight="1" thickBot="1"/>
    <row r="114500" ht="18.75" customHeight="1" thickBot="1"/>
    <row r="114502" ht="18.75" customHeight="1" thickBot="1"/>
    <row r="114504" ht="18.75" customHeight="1" thickBot="1"/>
    <row r="114506" ht="18.75" customHeight="1" thickBot="1"/>
    <row r="114508" ht="18.75" customHeight="1" thickBot="1"/>
    <row r="114510" ht="18.75" customHeight="1" thickBot="1"/>
    <row r="114512" ht="18.75" customHeight="1" thickBot="1"/>
    <row r="114514" ht="18.75" customHeight="1" thickBot="1"/>
    <row r="114516" ht="18.75" customHeight="1" thickBot="1"/>
    <row r="114518" ht="18.75" customHeight="1" thickBot="1"/>
    <row r="114520" ht="18.75" customHeight="1" thickBot="1"/>
    <row r="114522" ht="18.75" customHeight="1" thickBot="1"/>
    <row r="114524" ht="18.75" customHeight="1" thickBot="1"/>
    <row r="114526" ht="18.75" customHeight="1" thickBot="1"/>
    <row r="114528" ht="18.75" customHeight="1" thickBot="1"/>
    <row r="114530" ht="18.75" customHeight="1" thickBot="1"/>
    <row r="114532" ht="18.75" customHeight="1" thickBot="1"/>
    <row r="114534" ht="18.75" customHeight="1" thickBot="1"/>
    <row r="114536" ht="18.75" customHeight="1" thickBot="1"/>
    <row r="114538" ht="18.75" customHeight="1" thickBot="1"/>
    <row r="114540" ht="18.75" customHeight="1" thickBot="1"/>
    <row r="114542" ht="18.75" customHeight="1" thickBot="1"/>
    <row r="114544" ht="18.75" customHeight="1" thickBot="1"/>
    <row r="114546" ht="18.75" customHeight="1" thickBot="1"/>
    <row r="114548" ht="18.75" customHeight="1" thickBot="1"/>
    <row r="114550" ht="18.75" customHeight="1" thickBot="1"/>
    <row r="114552" ht="18.75" customHeight="1" thickBot="1"/>
    <row r="114554" ht="18.75" customHeight="1" thickBot="1"/>
    <row r="114556" ht="18.75" customHeight="1" thickBot="1"/>
    <row r="114558" ht="18.75" customHeight="1" thickBot="1"/>
    <row r="114560" ht="18.75" customHeight="1" thickBot="1"/>
    <row r="114562" ht="18.75" customHeight="1" thickBot="1"/>
    <row r="114564" ht="18.75" customHeight="1" thickBot="1"/>
    <row r="114566" ht="18.75" customHeight="1" thickBot="1"/>
    <row r="114568" ht="18.75" customHeight="1" thickBot="1"/>
    <row r="114570" ht="18.75" customHeight="1" thickBot="1"/>
    <row r="114572" ht="18.75" customHeight="1" thickBot="1"/>
    <row r="114574" ht="18.75" customHeight="1" thickBot="1"/>
    <row r="114576" ht="18.75" customHeight="1" thickBot="1"/>
    <row r="114578" ht="18.75" customHeight="1" thickBot="1"/>
    <row r="114580" ht="18.75" customHeight="1" thickBot="1"/>
    <row r="114582" ht="18.75" customHeight="1" thickBot="1"/>
    <row r="114584" ht="18.75" customHeight="1" thickBot="1"/>
    <row r="114586" ht="18.75" customHeight="1" thickBot="1"/>
    <row r="114588" ht="18.75" customHeight="1" thickBot="1"/>
    <row r="114590" ht="18.75" customHeight="1" thickBot="1"/>
    <row r="114592" ht="18.75" customHeight="1" thickBot="1"/>
    <row r="114594" ht="18.75" customHeight="1" thickBot="1"/>
    <row r="114596" ht="18.75" customHeight="1" thickBot="1"/>
    <row r="114598" ht="18.75" customHeight="1" thickBot="1"/>
    <row r="114600" ht="18.75" customHeight="1" thickBot="1"/>
    <row r="114602" ht="18.75" customHeight="1" thickBot="1"/>
    <row r="114604" ht="18.75" customHeight="1" thickBot="1"/>
    <row r="114606" ht="18.75" customHeight="1" thickBot="1"/>
    <row r="114608" ht="18.75" customHeight="1" thickBot="1"/>
    <row r="114610" ht="18.75" customHeight="1" thickBot="1"/>
    <row r="114612" ht="18.75" customHeight="1" thickBot="1"/>
    <row r="114614" ht="18.75" customHeight="1" thickBot="1"/>
    <row r="114616" ht="18.75" customHeight="1" thickBot="1"/>
    <row r="114618" ht="18.75" customHeight="1" thickBot="1"/>
    <row r="114620" ht="18.75" customHeight="1" thickBot="1"/>
    <row r="114622" ht="18.75" customHeight="1" thickBot="1"/>
    <row r="114624" ht="18.75" customHeight="1" thickBot="1"/>
    <row r="114626" ht="18.75" customHeight="1" thickBot="1"/>
    <row r="114628" ht="18.75" customHeight="1" thickBot="1"/>
    <row r="114630" ht="18.75" customHeight="1" thickBot="1"/>
    <row r="114632" ht="18.75" customHeight="1" thickBot="1"/>
    <row r="114634" ht="18.75" customHeight="1" thickBot="1"/>
    <row r="114636" ht="18.75" customHeight="1" thickBot="1"/>
    <row r="114638" ht="18.75" customHeight="1" thickBot="1"/>
    <row r="114640" ht="18.75" customHeight="1" thickBot="1"/>
    <row r="114642" ht="18.75" customHeight="1" thickBot="1"/>
    <row r="114644" ht="18.75" customHeight="1" thickBot="1"/>
    <row r="114646" ht="18.75" customHeight="1" thickBot="1"/>
    <row r="114648" ht="18.75" customHeight="1" thickBot="1"/>
    <row r="114650" ht="18.75" customHeight="1" thickBot="1"/>
    <row r="114652" ht="18.75" customHeight="1" thickBot="1"/>
    <row r="114654" ht="18.75" customHeight="1" thickBot="1"/>
    <row r="114656" ht="18.75" customHeight="1" thickBot="1"/>
    <row r="114658" ht="18.75" customHeight="1" thickBot="1"/>
    <row r="114660" ht="18.75" customHeight="1" thickBot="1"/>
    <row r="114662" ht="18.75" customHeight="1" thickBot="1"/>
    <row r="114664" ht="18.75" customHeight="1" thickBot="1"/>
    <row r="114666" ht="18.75" customHeight="1" thickBot="1"/>
    <row r="114668" ht="18.75" customHeight="1" thickBot="1"/>
    <row r="114670" ht="18.75" customHeight="1" thickBot="1"/>
    <row r="114672" ht="18.75" customHeight="1" thickBot="1"/>
    <row r="114674" ht="18.75" customHeight="1" thickBot="1"/>
    <row r="114676" ht="18.75" customHeight="1" thickBot="1"/>
    <row r="114678" ht="18.75" customHeight="1" thickBot="1"/>
    <row r="114680" ht="18.75" customHeight="1" thickBot="1"/>
    <row r="114682" ht="18.75" customHeight="1" thickBot="1"/>
    <row r="114684" ht="18.75" customHeight="1" thickBot="1"/>
    <row r="114686" ht="18.75" customHeight="1" thickBot="1"/>
    <row r="114688" ht="18.75" customHeight="1" thickBot="1"/>
    <row r="114690" ht="18.75" customHeight="1" thickBot="1"/>
    <row r="114692" ht="18.75" customHeight="1" thickBot="1"/>
    <row r="114694" ht="18.75" customHeight="1" thickBot="1"/>
    <row r="114696" ht="18.75" customHeight="1" thickBot="1"/>
    <row r="114698" ht="18.75" customHeight="1" thickBot="1"/>
    <row r="114700" ht="18.75" customHeight="1" thickBot="1"/>
    <row r="114702" ht="18.75" customHeight="1" thickBot="1"/>
    <row r="114704" ht="18.75" customHeight="1" thickBot="1"/>
    <row r="114706" ht="18.75" customHeight="1" thickBot="1"/>
    <row r="114708" ht="18.75" customHeight="1" thickBot="1"/>
    <row r="114710" ht="18.75" customHeight="1" thickBot="1"/>
    <row r="114712" ht="18.75" customHeight="1" thickBot="1"/>
    <row r="114714" ht="18.75" customHeight="1" thickBot="1"/>
    <row r="114716" ht="18.75" customHeight="1" thickBot="1"/>
    <row r="114718" ht="18.75" customHeight="1" thickBot="1"/>
    <row r="114720" ht="18.75" customHeight="1" thickBot="1"/>
    <row r="114722" ht="18.75" customHeight="1" thickBot="1"/>
    <row r="114724" ht="18.75" customHeight="1" thickBot="1"/>
    <row r="114726" ht="18.75" customHeight="1" thickBot="1"/>
    <row r="114728" ht="18.75" customHeight="1" thickBot="1"/>
    <row r="114730" ht="18.75" customHeight="1" thickBot="1"/>
    <row r="114732" ht="18.75" customHeight="1" thickBot="1"/>
    <row r="114734" ht="18.75" customHeight="1" thickBot="1"/>
    <row r="114736" ht="18.75" customHeight="1" thickBot="1"/>
    <row r="114738" ht="18.75" customHeight="1" thickBot="1"/>
    <row r="114740" ht="18.75" customHeight="1" thickBot="1"/>
    <row r="114742" ht="18.75" customHeight="1" thickBot="1"/>
    <row r="114744" ht="18.75" customHeight="1" thickBot="1"/>
    <row r="114746" ht="18.75" customHeight="1" thickBot="1"/>
    <row r="114748" ht="18.75" customHeight="1" thickBot="1"/>
    <row r="114750" ht="18.75" customHeight="1" thickBot="1"/>
    <row r="114752" ht="18.75" customHeight="1" thickBot="1"/>
    <row r="114754" ht="18.75" customHeight="1" thickBot="1"/>
    <row r="114756" ht="18.75" customHeight="1" thickBot="1"/>
    <row r="114758" ht="18.75" customHeight="1" thickBot="1"/>
    <row r="114760" ht="18.75" customHeight="1" thickBot="1"/>
    <row r="114762" ht="18.75" customHeight="1" thickBot="1"/>
    <row r="114764" ht="18.75" customHeight="1" thickBot="1"/>
    <row r="114766" ht="18.75" customHeight="1" thickBot="1"/>
    <row r="114768" ht="18.75" customHeight="1" thickBot="1"/>
    <row r="114770" ht="18.75" customHeight="1" thickBot="1"/>
    <row r="114772" ht="18.75" customHeight="1" thickBot="1"/>
    <row r="114774" ht="18.75" customHeight="1" thickBot="1"/>
    <row r="114776" ht="18.75" customHeight="1" thickBot="1"/>
    <row r="114778" ht="18.75" customHeight="1" thickBot="1"/>
    <row r="114780" ht="18.75" customHeight="1" thickBot="1"/>
    <row r="114782" ht="18.75" customHeight="1" thickBot="1"/>
    <row r="114784" ht="18.75" customHeight="1" thickBot="1"/>
    <row r="114786" ht="18.75" customHeight="1" thickBot="1"/>
    <row r="114788" ht="18.75" customHeight="1" thickBot="1"/>
    <row r="114790" ht="18.75" customHeight="1" thickBot="1"/>
    <row r="114792" ht="18.75" customHeight="1" thickBot="1"/>
    <row r="114794" ht="18.75" customHeight="1" thickBot="1"/>
    <row r="114796" ht="18.75" customHeight="1" thickBot="1"/>
    <row r="114798" ht="18.75" customHeight="1" thickBot="1"/>
    <row r="114800" ht="18.75" customHeight="1" thickBot="1"/>
    <row r="114802" ht="18.75" customHeight="1" thickBot="1"/>
    <row r="114804" ht="18.75" customHeight="1" thickBot="1"/>
    <row r="114806" ht="18.75" customHeight="1" thickBot="1"/>
    <row r="114808" ht="18.75" customHeight="1" thickBot="1"/>
    <row r="114810" ht="18.75" customHeight="1" thickBot="1"/>
    <row r="114812" ht="18.75" customHeight="1" thickBot="1"/>
    <row r="114814" ht="18.75" customHeight="1" thickBot="1"/>
    <row r="114816" ht="18.75" customHeight="1" thickBot="1"/>
    <row r="114818" ht="18.75" customHeight="1" thickBot="1"/>
    <row r="114820" ht="18.75" customHeight="1" thickBot="1"/>
    <row r="114822" ht="18.75" customHeight="1" thickBot="1"/>
    <row r="114824" ht="18.75" customHeight="1" thickBot="1"/>
    <row r="114826" ht="18.75" customHeight="1" thickBot="1"/>
    <row r="114828" ht="18.75" customHeight="1" thickBot="1"/>
    <row r="114830" ht="18.75" customHeight="1" thickBot="1"/>
    <row r="114832" ht="18.75" customHeight="1" thickBot="1"/>
    <row r="114834" ht="18.75" customHeight="1" thickBot="1"/>
    <row r="114836" ht="18.75" customHeight="1" thickBot="1"/>
    <row r="114838" ht="18.75" customHeight="1" thickBot="1"/>
    <row r="114840" ht="18.75" customHeight="1" thickBot="1"/>
    <row r="114842" ht="18.75" customHeight="1" thickBot="1"/>
    <row r="114844" ht="18.75" customHeight="1" thickBot="1"/>
    <row r="114846" ht="18.75" customHeight="1" thickBot="1"/>
    <row r="114848" ht="18.75" customHeight="1" thickBot="1"/>
    <row r="114850" ht="18.75" customHeight="1" thickBot="1"/>
    <row r="114852" ht="18.75" customHeight="1" thickBot="1"/>
    <row r="114854" ht="18.75" customHeight="1" thickBot="1"/>
    <row r="114856" ht="18.75" customHeight="1" thickBot="1"/>
    <row r="114858" ht="18.75" customHeight="1" thickBot="1"/>
    <row r="114860" ht="18.75" customHeight="1" thickBot="1"/>
    <row r="114862" ht="18.75" customHeight="1" thickBot="1"/>
    <row r="114864" ht="18.75" customHeight="1" thickBot="1"/>
    <row r="114866" ht="18.75" customHeight="1" thickBot="1"/>
    <row r="114868" ht="18.75" customHeight="1" thickBot="1"/>
    <row r="114870" ht="18.75" customHeight="1" thickBot="1"/>
    <row r="114872" ht="18.75" customHeight="1" thickBot="1"/>
    <row r="114874" ht="18.75" customHeight="1" thickBot="1"/>
    <row r="114876" ht="18.75" customHeight="1" thickBot="1"/>
    <row r="114878" ht="18.75" customHeight="1" thickBot="1"/>
    <row r="114880" ht="18.75" customHeight="1" thickBot="1"/>
    <row r="114882" ht="18.75" customHeight="1" thickBot="1"/>
    <row r="114884" ht="18.75" customHeight="1" thickBot="1"/>
    <row r="114886" ht="18.75" customHeight="1" thickBot="1"/>
    <row r="114888" ht="18.75" customHeight="1" thickBot="1"/>
    <row r="114890" ht="18.75" customHeight="1" thickBot="1"/>
    <row r="114892" ht="18.75" customHeight="1" thickBot="1"/>
    <row r="114894" ht="18.75" customHeight="1" thickBot="1"/>
    <row r="114896" ht="18.75" customHeight="1" thickBot="1"/>
    <row r="114898" ht="18.75" customHeight="1" thickBot="1"/>
    <row r="114900" ht="18.75" customHeight="1" thickBot="1"/>
    <row r="114902" ht="18.75" customHeight="1" thickBot="1"/>
    <row r="114904" ht="18.75" customHeight="1" thickBot="1"/>
    <row r="114906" ht="18.75" customHeight="1" thickBot="1"/>
    <row r="114908" ht="18.75" customHeight="1" thickBot="1"/>
    <row r="114910" ht="18.75" customHeight="1" thickBot="1"/>
    <row r="114912" ht="18.75" customHeight="1" thickBot="1"/>
    <row r="114914" ht="18.75" customHeight="1" thickBot="1"/>
    <row r="114916" ht="18.75" customHeight="1" thickBot="1"/>
    <row r="114918" ht="18.75" customHeight="1" thickBot="1"/>
    <row r="114920" ht="18.75" customHeight="1" thickBot="1"/>
    <row r="114922" ht="18.75" customHeight="1" thickBot="1"/>
    <row r="114924" ht="18.75" customHeight="1" thickBot="1"/>
    <row r="114926" ht="18.75" customHeight="1" thickBot="1"/>
    <row r="114928" ht="18.75" customHeight="1" thickBot="1"/>
    <row r="114930" ht="18.75" customHeight="1" thickBot="1"/>
    <row r="114932" ht="18.75" customHeight="1" thickBot="1"/>
    <row r="114934" ht="18.75" customHeight="1" thickBot="1"/>
    <row r="114936" ht="18.75" customHeight="1" thickBot="1"/>
    <row r="114938" ht="18.75" customHeight="1" thickBot="1"/>
    <row r="114940" ht="18.75" customHeight="1" thickBot="1"/>
    <row r="114942" ht="18.75" customHeight="1" thickBot="1"/>
    <row r="114944" ht="18.75" customHeight="1" thickBot="1"/>
    <row r="114946" ht="18.75" customHeight="1" thickBot="1"/>
    <row r="114948" ht="18.75" customHeight="1" thickBot="1"/>
    <row r="114950" ht="18.75" customHeight="1" thickBot="1"/>
    <row r="114952" ht="18.75" customHeight="1" thickBot="1"/>
    <row r="114954" ht="18.75" customHeight="1" thickBot="1"/>
    <row r="114956" ht="18.75" customHeight="1" thickBot="1"/>
    <row r="114958" ht="18.75" customHeight="1" thickBot="1"/>
    <row r="114960" ht="18.75" customHeight="1" thickBot="1"/>
    <row r="114962" ht="18.75" customHeight="1" thickBot="1"/>
    <row r="114964" ht="18.75" customHeight="1" thickBot="1"/>
    <row r="114966" ht="18.75" customHeight="1" thickBot="1"/>
    <row r="114968" ht="18.75" customHeight="1" thickBot="1"/>
    <row r="114970" ht="18.75" customHeight="1" thickBot="1"/>
    <row r="114972" ht="18.75" customHeight="1" thickBot="1"/>
    <row r="114974" ht="18.75" customHeight="1" thickBot="1"/>
    <row r="114976" ht="18.75" customHeight="1" thickBot="1"/>
    <row r="114978" ht="18.75" customHeight="1" thickBot="1"/>
    <row r="114980" ht="18.75" customHeight="1" thickBot="1"/>
    <row r="114982" ht="18.75" customHeight="1" thickBot="1"/>
    <row r="114984" ht="18.75" customHeight="1" thickBot="1"/>
    <row r="114986" ht="18.75" customHeight="1" thickBot="1"/>
    <row r="114988" ht="18.75" customHeight="1" thickBot="1"/>
    <row r="114990" ht="18.75" customHeight="1" thickBot="1"/>
    <row r="114992" ht="18.75" customHeight="1" thickBot="1"/>
    <row r="114994" ht="18.75" customHeight="1" thickBot="1"/>
    <row r="114996" ht="18.75" customHeight="1" thickBot="1"/>
    <row r="114998" ht="18.75" customHeight="1" thickBot="1"/>
    <row r="115000" ht="18.75" customHeight="1" thickBot="1"/>
    <row r="115002" ht="18.75" customHeight="1" thickBot="1"/>
    <row r="115004" ht="18.75" customHeight="1" thickBot="1"/>
    <row r="115006" ht="18.75" customHeight="1" thickBot="1"/>
    <row r="115008" ht="18.75" customHeight="1" thickBot="1"/>
    <row r="115010" ht="18.75" customHeight="1" thickBot="1"/>
    <row r="115012" ht="18.75" customHeight="1" thickBot="1"/>
    <row r="115014" ht="18.75" customHeight="1" thickBot="1"/>
    <row r="115016" ht="18.75" customHeight="1" thickBot="1"/>
    <row r="115018" ht="18.75" customHeight="1" thickBot="1"/>
    <row r="115020" ht="18.75" customHeight="1" thickBot="1"/>
    <row r="115022" ht="18.75" customHeight="1" thickBot="1"/>
    <row r="115024" ht="18.75" customHeight="1" thickBot="1"/>
    <row r="115026" ht="18.75" customHeight="1" thickBot="1"/>
    <row r="115028" ht="18.75" customHeight="1" thickBot="1"/>
    <row r="115030" ht="18.75" customHeight="1" thickBot="1"/>
    <row r="115032" ht="18.75" customHeight="1" thickBot="1"/>
    <row r="115034" ht="18.75" customHeight="1" thickBot="1"/>
    <row r="115036" ht="18.75" customHeight="1" thickBot="1"/>
    <row r="115038" ht="18.75" customHeight="1" thickBot="1"/>
    <row r="115040" ht="18.75" customHeight="1" thickBot="1"/>
    <row r="115042" ht="18.75" customHeight="1" thickBot="1"/>
    <row r="115044" ht="18.75" customHeight="1" thickBot="1"/>
    <row r="115046" ht="18.75" customHeight="1" thickBot="1"/>
    <row r="115048" ht="18.75" customHeight="1" thickBot="1"/>
    <row r="115050" ht="18.75" customHeight="1" thickBot="1"/>
    <row r="115052" ht="18.75" customHeight="1" thickBot="1"/>
    <row r="115054" ht="18.75" customHeight="1" thickBot="1"/>
    <row r="115056" ht="18.75" customHeight="1" thickBot="1"/>
    <row r="115058" ht="18.75" customHeight="1" thickBot="1"/>
    <row r="115060" ht="18.75" customHeight="1" thickBot="1"/>
    <row r="115062" ht="18.75" customHeight="1" thickBot="1"/>
    <row r="115064" ht="18.75" customHeight="1" thickBot="1"/>
    <row r="115066" ht="18.75" customHeight="1" thickBot="1"/>
    <row r="115068" ht="18.75" customHeight="1" thickBot="1"/>
    <row r="115070" ht="18.75" customHeight="1" thickBot="1"/>
    <row r="115072" ht="18.75" customHeight="1" thickBot="1"/>
    <row r="115074" ht="18.75" customHeight="1" thickBot="1"/>
    <row r="115076" ht="18.75" customHeight="1" thickBot="1"/>
    <row r="115078" ht="18.75" customHeight="1" thickBot="1"/>
    <row r="115080" ht="18.75" customHeight="1" thickBot="1"/>
    <row r="115082" ht="18.75" customHeight="1" thickBot="1"/>
    <row r="115084" ht="18.75" customHeight="1" thickBot="1"/>
    <row r="115086" ht="18.75" customHeight="1" thickBot="1"/>
    <row r="115088" ht="18.75" customHeight="1" thickBot="1"/>
    <row r="115090" ht="18.75" customHeight="1" thickBot="1"/>
    <row r="115092" ht="18.75" customHeight="1" thickBot="1"/>
    <row r="115094" ht="18.75" customHeight="1" thickBot="1"/>
    <row r="115096" ht="18.75" customHeight="1" thickBot="1"/>
    <row r="115098" ht="18.75" customHeight="1" thickBot="1"/>
    <row r="115100" ht="18.75" customHeight="1" thickBot="1"/>
    <row r="115102" ht="18.75" customHeight="1" thickBot="1"/>
    <row r="115104" ht="18.75" customHeight="1" thickBot="1"/>
    <row r="115106" ht="18.75" customHeight="1" thickBot="1"/>
    <row r="115108" ht="18.75" customHeight="1" thickBot="1"/>
    <row r="115110" ht="18.75" customHeight="1" thickBot="1"/>
    <row r="115112" ht="18.75" customHeight="1" thickBot="1"/>
    <row r="115114" ht="18.75" customHeight="1" thickBot="1"/>
    <row r="115116" ht="18.75" customHeight="1" thickBot="1"/>
    <row r="115118" ht="18.75" customHeight="1" thickBot="1"/>
    <row r="115120" ht="18.75" customHeight="1" thickBot="1"/>
    <row r="115122" ht="18.75" customHeight="1" thickBot="1"/>
    <row r="115124" ht="18.75" customHeight="1" thickBot="1"/>
    <row r="115126" ht="18.75" customHeight="1" thickBot="1"/>
    <row r="115128" ht="18.75" customHeight="1" thickBot="1"/>
    <row r="115130" ht="18.75" customHeight="1" thickBot="1"/>
    <row r="115132" ht="18.75" customHeight="1" thickBot="1"/>
    <row r="115134" ht="18.75" customHeight="1" thickBot="1"/>
    <row r="115136" ht="18.75" customHeight="1" thickBot="1"/>
    <row r="115138" ht="18.75" customHeight="1" thickBot="1"/>
    <row r="115140" ht="18.75" customHeight="1" thickBot="1"/>
    <row r="115142" ht="18.75" customHeight="1" thickBot="1"/>
    <row r="115144" ht="18.75" customHeight="1" thickBot="1"/>
    <row r="115146" ht="18.75" customHeight="1" thickBot="1"/>
    <row r="115148" ht="18.75" customHeight="1" thickBot="1"/>
    <row r="115150" ht="18.75" customHeight="1" thickBot="1"/>
    <row r="115152" ht="18.75" customHeight="1" thickBot="1"/>
    <row r="115154" ht="18.75" customHeight="1" thickBot="1"/>
    <row r="115156" ht="18.75" customHeight="1" thickBot="1"/>
    <row r="115158" ht="18.75" customHeight="1" thickBot="1"/>
    <row r="115160" ht="18.75" customHeight="1" thickBot="1"/>
    <row r="115162" ht="18.75" customHeight="1" thickBot="1"/>
    <row r="115164" ht="18.75" customHeight="1" thickBot="1"/>
    <row r="115166" ht="18.75" customHeight="1" thickBot="1"/>
    <row r="115168" ht="18.75" customHeight="1" thickBot="1"/>
    <row r="115170" ht="18.75" customHeight="1" thickBot="1"/>
    <row r="115172" ht="18.75" customHeight="1" thickBot="1"/>
    <row r="115174" ht="18.75" customHeight="1" thickBot="1"/>
    <row r="115176" ht="18.75" customHeight="1" thickBot="1"/>
    <row r="115178" ht="18.75" customHeight="1" thickBot="1"/>
    <row r="115180" ht="18.75" customHeight="1" thickBot="1"/>
    <row r="115182" ht="18.75" customHeight="1" thickBot="1"/>
    <row r="115184" ht="18.75" customHeight="1" thickBot="1"/>
    <row r="115186" ht="18.75" customHeight="1" thickBot="1"/>
    <row r="115188" ht="18.75" customHeight="1" thickBot="1"/>
    <row r="115190" ht="18.75" customHeight="1" thickBot="1"/>
    <row r="115192" ht="18.75" customHeight="1" thickBot="1"/>
    <row r="115194" ht="18.75" customHeight="1" thickBot="1"/>
    <row r="115196" ht="18.75" customHeight="1" thickBot="1"/>
    <row r="115198" ht="18.75" customHeight="1" thickBot="1"/>
    <row r="115200" ht="18.75" customHeight="1" thickBot="1"/>
    <row r="115202" ht="18.75" customHeight="1" thickBot="1"/>
    <row r="115204" ht="18.75" customHeight="1" thickBot="1"/>
    <row r="115206" ht="18.75" customHeight="1" thickBot="1"/>
    <row r="115208" ht="18.75" customHeight="1" thickBot="1"/>
    <row r="115210" ht="18.75" customHeight="1" thickBot="1"/>
    <row r="115212" ht="18.75" customHeight="1" thickBot="1"/>
    <row r="115214" ht="18.75" customHeight="1" thickBot="1"/>
    <row r="115216" ht="18.75" customHeight="1" thickBot="1"/>
    <row r="115218" ht="18.75" customHeight="1" thickBot="1"/>
    <row r="115220" ht="18.75" customHeight="1" thickBot="1"/>
    <row r="115222" ht="18.75" customHeight="1" thickBot="1"/>
    <row r="115224" ht="18.75" customHeight="1" thickBot="1"/>
    <row r="115226" ht="18.75" customHeight="1" thickBot="1"/>
    <row r="115228" ht="18.75" customHeight="1" thickBot="1"/>
    <row r="115230" ht="18.75" customHeight="1" thickBot="1"/>
    <row r="115232" ht="18.75" customHeight="1" thickBot="1"/>
    <row r="115234" ht="18.75" customHeight="1" thickBot="1"/>
    <row r="115236" ht="18.75" customHeight="1" thickBot="1"/>
    <row r="115238" ht="18.75" customHeight="1" thickBot="1"/>
    <row r="115240" ht="18.75" customHeight="1" thickBot="1"/>
    <row r="115242" ht="18.75" customHeight="1" thickBot="1"/>
    <row r="115244" ht="18.75" customHeight="1" thickBot="1"/>
    <row r="115246" ht="18.75" customHeight="1" thickBot="1"/>
    <row r="115248" ht="18.75" customHeight="1" thickBot="1"/>
    <row r="115250" ht="18.75" customHeight="1" thickBot="1"/>
    <row r="115252" ht="18.75" customHeight="1" thickBot="1"/>
    <row r="115254" ht="18.75" customHeight="1" thickBot="1"/>
    <row r="115256" ht="18.75" customHeight="1" thickBot="1"/>
    <row r="115258" ht="18.75" customHeight="1" thickBot="1"/>
    <row r="115260" ht="18.75" customHeight="1" thickBot="1"/>
    <row r="115262" ht="18.75" customHeight="1" thickBot="1"/>
    <row r="115264" ht="18.75" customHeight="1" thickBot="1"/>
    <row r="115266" ht="18.75" customHeight="1" thickBot="1"/>
    <row r="115268" ht="18.75" customHeight="1" thickBot="1"/>
    <row r="115270" ht="18.75" customHeight="1" thickBot="1"/>
    <row r="115272" ht="18.75" customHeight="1" thickBot="1"/>
    <row r="115274" ht="18.75" customHeight="1" thickBot="1"/>
    <row r="115276" ht="18.75" customHeight="1" thickBot="1"/>
    <row r="115278" ht="18.75" customHeight="1" thickBot="1"/>
    <row r="115280" ht="18.75" customHeight="1" thickBot="1"/>
    <row r="115282" ht="18.75" customHeight="1" thickBot="1"/>
    <row r="115284" ht="18.75" customHeight="1" thickBot="1"/>
    <row r="115286" ht="18.75" customHeight="1" thickBot="1"/>
    <row r="115288" ht="18.75" customHeight="1" thickBot="1"/>
    <row r="115290" ht="18.75" customHeight="1" thickBot="1"/>
    <row r="115292" ht="18.75" customHeight="1" thickBot="1"/>
    <row r="115294" ht="18.75" customHeight="1" thickBot="1"/>
    <row r="115296" ht="18.75" customHeight="1" thickBot="1"/>
    <row r="115298" ht="18.75" customHeight="1" thickBot="1"/>
    <row r="115300" ht="18.75" customHeight="1" thickBot="1"/>
    <row r="115302" ht="18.75" customHeight="1" thickBot="1"/>
    <row r="115304" ht="18.75" customHeight="1" thickBot="1"/>
    <row r="115306" ht="18.75" customHeight="1" thickBot="1"/>
    <row r="115308" ht="18.75" customHeight="1" thickBot="1"/>
    <row r="115310" ht="18.75" customHeight="1" thickBot="1"/>
    <row r="115312" ht="18.75" customHeight="1" thickBot="1"/>
    <row r="115314" ht="18.75" customHeight="1" thickBot="1"/>
    <row r="115316" ht="18.75" customHeight="1" thickBot="1"/>
    <row r="115318" ht="18.75" customHeight="1" thickBot="1"/>
    <row r="115320" ht="18.75" customHeight="1" thickBot="1"/>
    <row r="115322" ht="18.75" customHeight="1" thickBot="1"/>
    <row r="115324" ht="18.75" customHeight="1" thickBot="1"/>
    <row r="115326" ht="18.75" customHeight="1" thickBot="1"/>
    <row r="115328" ht="18.75" customHeight="1" thickBot="1"/>
    <row r="115330" ht="18.75" customHeight="1" thickBot="1"/>
    <row r="115332" ht="18.75" customHeight="1" thickBot="1"/>
    <row r="115334" ht="18.75" customHeight="1" thickBot="1"/>
    <row r="115336" ht="18.75" customHeight="1" thickBot="1"/>
    <row r="115338" ht="18.75" customHeight="1" thickBot="1"/>
    <row r="115340" ht="18.75" customHeight="1" thickBot="1"/>
    <row r="115342" ht="18.75" customHeight="1" thickBot="1"/>
    <row r="115344" ht="18.75" customHeight="1" thickBot="1"/>
    <row r="115346" ht="18.75" customHeight="1" thickBot="1"/>
    <row r="115348" ht="18.75" customHeight="1" thickBot="1"/>
    <row r="115350" ht="18.75" customHeight="1" thickBot="1"/>
    <row r="115352" ht="18.75" customHeight="1" thickBot="1"/>
    <row r="115354" ht="18.75" customHeight="1" thickBot="1"/>
    <row r="115356" ht="18.75" customHeight="1" thickBot="1"/>
    <row r="115358" ht="18.75" customHeight="1" thickBot="1"/>
    <row r="115360" ht="18.75" customHeight="1" thickBot="1"/>
    <row r="115362" ht="18.75" customHeight="1" thickBot="1"/>
    <row r="115364" ht="18.75" customHeight="1" thickBot="1"/>
    <row r="115366" ht="18.75" customHeight="1" thickBot="1"/>
    <row r="115368" ht="18.75" customHeight="1" thickBot="1"/>
    <row r="115370" ht="18.75" customHeight="1" thickBot="1"/>
    <row r="115372" ht="18.75" customHeight="1" thickBot="1"/>
    <row r="115374" ht="18.75" customHeight="1" thickBot="1"/>
    <row r="115376" ht="18.75" customHeight="1" thickBot="1"/>
    <row r="115378" ht="18.75" customHeight="1" thickBot="1"/>
    <row r="115380" ht="18.75" customHeight="1" thickBot="1"/>
    <row r="115382" ht="18.75" customHeight="1" thickBot="1"/>
    <row r="115384" ht="18.75" customHeight="1" thickBot="1"/>
    <row r="115386" ht="18.75" customHeight="1" thickBot="1"/>
    <row r="115388" ht="18.75" customHeight="1" thickBot="1"/>
    <row r="115390" ht="18.75" customHeight="1" thickBot="1"/>
    <row r="115392" ht="18.75" customHeight="1" thickBot="1"/>
    <row r="115394" ht="18.75" customHeight="1" thickBot="1"/>
    <row r="115396" ht="18.75" customHeight="1" thickBot="1"/>
    <row r="115398" ht="18.75" customHeight="1" thickBot="1"/>
    <row r="115400" ht="18.75" customHeight="1" thickBot="1"/>
    <row r="115402" ht="18.75" customHeight="1" thickBot="1"/>
    <row r="115404" ht="18.75" customHeight="1" thickBot="1"/>
    <row r="115406" ht="18.75" customHeight="1" thickBot="1"/>
    <row r="115408" ht="18.75" customHeight="1" thickBot="1"/>
    <row r="115410" ht="18.75" customHeight="1" thickBot="1"/>
    <row r="115412" ht="18.75" customHeight="1" thickBot="1"/>
    <row r="115414" ht="18.75" customHeight="1" thickBot="1"/>
    <row r="115416" ht="18.75" customHeight="1" thickBot="1"/>
    <row r="115418" ht="18.75" customHeight="1" thickBot="1"/>
    <row r="115420" ht="18.75" customHeight="1" thickBot="1"/>
    <row r="115422" ht="18.75" customHeight="1" thickBot="1"/>
    <row r="115424" ht="18.75" customHeight="1" thickBot="1"/>
    <row r="115426" ht="18.75" customHeight="1" thickBot="1"/>
    <row r="115428" ht="18.75" customHeight="1" thickBot="1"/>
    <row r="115430" ht="18.75" customHeight="1" thickBot="1"/>
    <row r="115432" ht="18.75" customHeight="1" thickBot="1"/>
    <row r="115434" ht="18.75" customHeight="1" thickBot="1"/>
    <row r="115436" ht="18.75" customHeight="1" thickBot="1"/>
    <row r="115438" ht="18.75" customHeight="1" thickBot="1"/>
    <row r="115440" ht="18.75" customHeight="1" thickBot="1"/>
    <row r="115442" ht="18.75" customHeight="1" thickBot="1"/>
    <row r="115444" ht="18.75" customHeight="1" thickBot="1"/>
    <row r="115446" ht="18.75" customHeight="1" thickBot="1"/>
    <row r="115448" ht="18.75" customHeight="1" thickBot="1"/>
    <row r="115450" ht="18.75" customHeight="1" thickBot="1"/>
    <row r="115452" ht="18.75" customHeight="1" thickBot="1"/>
    <row r="115454" ht="18.75" customHeight="1" thickBot="1"/>
    <row r="115456" ht="18.75" customHeight="1" thickBot="1"/>
    <row r="115458" ht="18.75" customHeight="1" thickBot="1"/>
    <row r="115460" ht="18.75" customHeight="1" thickBot="1"/>
    <row r="115462" ht="18.75" customHeight="1" thickBot="1"/>
    <row r="115464" ht="18.75" customHeight="1" thickBot="1"/>
    <row r="115466" ht="18.75" customHeight="1" thickBot="1"/>
    <row r="115468" ht="18.75" customHeight="1" thickBot="1"/>
    <row r="115470" ht="18.75" customHeight="1" thickBot="1"/>
    <row r="115472" ht="18.75" customHeight="1" thickBot="1"/>
    <row r="115474" ht="18.75" customHeight="1" thickBot="1"/>
    <row r="115476" ht="18.75" customHeight="1" thickBot="1"/>
    <row r="115478" ht="18.75" customHeight="1" thickBot="1"/>
    <row r="115480" ht="18.75" customHeight="1" thickBot="1"/>
    <row r="115482" ht="18.75" customHeight="1" thickBot="1"/>
    <row r="115484" ht="18.75" customHeight="1" thickBot="1"/>
    <row r="115486" ht="18.75" customHeight="1" thickBot="1"/>
    <row r="115488" ht="18.75" customHeight="1" thickBot="1"/>
    <row r="115490" ht="18.75" customHeight="1" thickBot="1"/>
    <row r="115492" ht="18.75" customHeight="1" thickBot="1"/>
    <row r="115494" ht="18.75" customHeight="1" thickBot="1"/>
    <row r="115496" ht="18.75" customHeight="1" thickBot="1"/>
    <row r="115498" ht="18.75" customHeight="1" thickBot="1"/>
    <row r="115500" ht="18.75" customHeight="1" thickBot="1"/>
    <row r="115502" ht="18.75" customHeight="1" thickBot="1"/>
    <row r="115504" ht="18.75" customHeight="1" thickBot="1"/>
    <row r="115506" ht="18.75" customHeight="1" thickBot="1"/>
    <row r="115508" ht="18.75" customHeight="1" thickBot="1"/>
    <row r="115510" ht="18.75" customHeight="1" thickBot="1"/>
    <row r="115512" ht="18.75" customHeight="1" thickBot="1"/>
    <row r="115514" ht="18.75" customHeight="1" thickBot="1"/>
    <row r="115516" ht="18.75" customHeight="1" thickBot="1"/>
    <row r="115518" ht="18.75" customHeight="1" thickBot="1"/>
    <row r="115520" ht="18.75" customHeight="1" thickBot="1"/>
    <row r="115522" ht="18.75" customHeight="1" thickBot="1"/>
    <row r="115524" ht="18.75" customHeight="1" thickBot="1"/>
    <row r="115526" ht="18.75" customHeight="1" thickBot="1"/>
    <row r="115528" ht="18.75" customHeight="1" thickBot="1"/>
    <row r="115530" ht="18.75" customHeight="1" thickBot="1"/>
    <row r="115532" ht="18.75" customHeight="1" thickBot="1"/>
    <row r="115534" ht="18.75" customHeight="1" thickBot="1"/>
    <row r="115536" ht="18.75" customHeight="1" thickBot="1"/>
    <row r="115538" ht="18.75" customHeight="1" thickBot="1"/>
    <row r="115540" ht="18.75" customHeight="1" thickBot="1"/>
    <row r="115542" ht="18.75" customHeight="1" thickBot="1"/>
    <row r="115544" ht="18.75" customHeight="1" thickBot="1"/>
    <row r="115546" ht="18.75" customHeight="1" thickBot="1"/>
    <row r="115548" ht="18.75" customHeight="1" thickBot="1"/>
    <row r="115550" ht="18.75" customHeight="1" thickBot="1"/>
    <row r="115552" ht="18.75" customHeight="1" thickBot="1"/>
    <row r="115554" ht="18.75" customHeight="1" thickBot="1"/>
    <row r="115556" ht="18.75" customHeight="1" thickBot="1"/>
    <row r="115558" ht="18.75" customHeight="1" thickBot="1"/>
    <row r="115560" ht="18.75" customHeight="1" thickBot="1"/>
    <row r="115562" ht="18.75" customHeight="1" thickBot="1"/>
    <row r="115564" ht="18.75" customHeight="1" thickBot="1"/>
    <row r="115566" ht="18.75" customHeight="1" thickBot="1"/>
    <row r="115568" ht="18.75" customHeight="1" thickBot="1"/>
    <row r="115570" ht="18.75" customHeight="1" thickBot="1"/>
    <row r="115572" ht="18.75" customHeight="1" thickBot="1"/>
    <row r="115574" ht="18.75" customHeight="1" thickBot="1"/>
    <row r="115576" ht="18.75" customHeight="1" thickBot="1"/>
    <row r="115578" ht="18.75" customHeight="1" thickBot="1"/>
    <row r="115580" ht="18.75" customHeight="1" thickBot="1"/>
    <row r="115582" ht="18.75" customHeight="1" thickBot="1"/>
    <row r="115584" ht="18.75" customHeight="1" thickBot="1"/>
    <row r="115586" ht="18.75" customHeight="1" thickBot="1"/>
    <row r="115588" ht="18.75" customHeight="1" thickBot="1"/>
    <row r="115590" ht="18.75" customHeight="1" thickBot="1"/>
    <row r="115592" ht="18.75" customHeight="1" thickBot="1"/>
    <row r="115594" ht="18.75" customHeight="1" thickBot="1"/>
    <row r="115596" ht="18.75" customHeight="1" thickBot="1"/>
    <row r="115598" ht="18.75" customHeight="1" thickBot="1"/>
    <row r="115600" ht="18.75" customHeight="1" thickBot="1"/>
    <row r="115602" ht="18.75" customHeight="1" thickBot="1"/>
    <row r="115604" ht="18.75" customHeight="1" thickBot="1"/>
    <row r="115606" ht="18.75" customHeight="1" thickBot="1"/>
    <row r="115608" ht="18.75" customHeight="1" thickBot="1"/>
    <row r="115610" ht="18.75" customHeight="1" thickBot="1"/>
    <row r="115612" ht="18.75" customHeight="1" thickBot="1"/>
    <row r="115614" ht="18.75" customHeight="1" thickBot="1"/>
    <row r="115616" ht="18.75" customHeight="1" thickBot="1"/>
    <row r="115618" ht="18.75" customHeight="1" thickBot="1"/>
    <row r="115620" ht="18.75" customHeight="1" thickBot="1"/>
    <row r="115622" ht="18.75" customHeight="1" thickBot="1"/>
    <row r="115624" ht="18.75" customHeight="1" thickBot="1"/>
    <row r="115626" ht="18.75" customHeight="1" thickBot="1"/>
    <row r="115628" ht="18.75" customHeight="1" thickBot="1"/>
    <row r="115630" ht="18.75" customHeight="1" thickBot="1"/>
    <row r="115632" ht="18.75" customHeight="1" thickBot="1"/>
    <row r="115634" ht="18.75" customHeight="1" thickBot="1"/>
    <row r="115636" ht="18.75" customHeight="1" thickBot="1"/>
    <row r="115638" ht="18.75" customHeight="1" thickBot="1"/>
    <row r="115640" ht="18.75" customHeight="1" thickBot="1"/>
    <row r="115642" ht="18.75" customHeight="1" thickBot="1"/>
    <row r="115644" ht="18.75" customHeight="1" thickBot="1"/>
    <row r="115646" ht="18.75" customHeight="1" thickBot="1"/>
    <row r="115648" ht="18.75" customHeight="1" thickBot="1"/>
    <row r="115650" ht="18.75" customHeight="1" thickBot="1"/>
    <row r="115652" ht="18.75" customHeight="1" thickBot="1"/>
    <row r="115654" ht="18.75" customHeight="1" thickBot="1"/>
    <row r="115656" ht="18.75" customHeight="1" thickBot="1"/>
    <row r="115658" ht="18.75" customHeight="1" thickBot="1"/>
    <row r="115660" ht="18.75" customHeight="1" thickBot="1"/>
    <row r="115662" ht="18.75" customHeight="1" thickBot="1"/>
    <row r="115664" ht="18.75" customHeight="1" thickBot="1"/>
    <row r="115666" ht="18.75" customHeight="1" thickBot="1"/>
    <row r="115668" ht="18.75" customHeight="1" thickBot="1"/>
    <row r="115670" ht="18.75" customHeight="1" thickBot="1"/>
    <row r="115672" ht="18.75" customHeight="1" thickBot="1"/>
    <row r="115674" ht="18.75" customHeight="1" thickBot="1"/>
    <row r="115676" ht="18.75" customHeight="1" thickBot="1"/>
    <row r="115678" ht="18.75" customHeight="1" thickBot="1"/>
    <row r="115680" ht="18.75" customHeight="1" thickBot="1"/>
    <row r="115682" ht="18.75" customHeight="1" thickBot="1"/>
    <row r="115684" ht="18.75" customHeight="1" thickBot="1"/>
    <row r="115686" ht="18.75" customHeight="1" thickBot="1"/>
    <row r="115688" ht="18.75" customHeight="1" thickBot="1"/>
    <row r="115690" ht="18.75" customHeight="1" thickBot="1"/>
    <row r="115692" ht="18.75" customHeight="1" thickBot="1"/>
    <row r="115694" ht="18.75" customHeight="1" thickBot="1"/>
    <row r="115696" ht="18.75" customHeight="1" thickBot="1"/>
    <row r="115698" ht="18.75" customHeight="1" thickBot="1"/>
    <row r="115700" ht="18.75" customHeight="1" thickBot="1"/>
    <row r="115702" ht="18.75" customHeight="1" thickBot="1"/>
    <row r="115704" ht="18.75" customHeight="1" thickBot="1"/>
    <row r="115706" ht="18.75" customHeight="1" thickBot="1"/>
    <row r="115708" ht="18.75" customHeight="1" thickBot="1"/>
    <row r="115710" ht="18.75" customHeight="1" thickBot="1"/>
    <row r="115712" ht="18.75" customHeight="1" thickBot="1"/>
    <row r="115714" ht="18.75" customHeight="1" thickBot="1"/>
    <row r="115716" ht="18.75" customHeight="1" thickBot="1"/>
    <row r="115718" ht="18.75" customHeight="1" thickBot="1"/>
    <row r="115720" ht="18.75" customHeight="1" thickBot="1"/>
    <row r="115722" ht="18.75" customHeight="1" thickBot="1"/>
    <row r="115724" ht="18.75" customHeight="1" thickBot="1"/>
    <row r="115726" ht="18.75" customHeight="1" thickBot="1"/>
    <row r="115728" ht="18.75" customHeight="1" thickBot="1"/>
    <row r="115730" ht="18.75" customHeight="1" thickBot="1"/>
    <row r="115732" ht="18.75" customHeight="1" thickBot="1"/>
    <row r="115734" ht="18.75" customHeight="1" thickBot="1"/>
    <row r="115736" ht="18.75" customHeight="1" thickBot="1"/>
    <row r="115738" ht="18.75" customHeight="1" thickBot="1"/>
    <row r="115740" ht="18.75" customHeight="1" thickBot="1"/>
    <row r="115742" ht="18.75" customHeight="1" thickBot="1"/>
    <row r="115744" ht="18.75" customHeight="1" thickBot="1"/>
    <row r="115746" ht="18.75" customHeight="1" thickBot="1"/>
    <row r="115748" ht="18.75" customHeight="1" thickBot="1"/>
    <row r="115750" ht="18.75" customHeight="1" thickBot="1"/>
    <row r="115752" ht="18.75" customHeight="1" thickBot="1"/>
    <row r="115754" ht="18.75" customHeight="1" thickBot="1"/>
    <row r="115756" ht="18.75" customHeight="1" thickBot="1"/>
    <row r="115758" ht="18.75" customHeight="1" thickBot="1"/>
    <row r="115760" ht="18.75" customHeight="1" thickBot="1"/>
    <row r="115762" ht="18.75" customHeight="1" thickBot="1"/>
    <row r="115764" ht="18.75" customHeight="1" thickBot="1"/>
    <row r="115766" ht="18.75" customHeight="1" thickBot="1"/>
    <row r="115768" ht="18.75" customHeight="1" thickBot="1"/>
    <row r="115770" ht="18.75" customHeight="1" thickBot="1"/>
    <row r="115772" ht="18.75" customHeight="1" thickBot="1"/>
    <row r="115774" ht="18.75" customHeight="1" thickBot="1"/>
    <row r="115776" ht="18.75" customHeight="1" thickBot="1"/>
    <row r="115778" ht="18.75" customHeight="1" thickBot="1"/>
    <row r="115780" ht="18.75" customHeight="1" thickBot="1"/>
    <row r="115782" ht="18.75" customHeight="1" thickBot="1"/>
    <row r="115784" ht="18.75" customHeight="1" thickBot="1"/>
    <row r="115786" ht="18.75" customHeight="1" thickBot="1"/>
    <row r="115788" ht="18.75" customHeight="1" thickBot="1"/>
    <row r="115790" ht="18.75" customHeight="1" thickBot="1"/>
    <row r="115792" ht="18.75" customHeight="1" thickBot="1"/>
    <row r="115794" ht="18.75" customHeight="1" thickBot="1"/>
    <row r="115796" ht="18.75" customHeight="1" thickBot="1"/>
    <row r="115798" ht="18.75" customHeight="1" thickBot="1"/>
    <row r="115800" ht="18.75" customHeight="1" thickBot="1"/>
    <row r="115802" ht="18.75" customHeight="1" thickBot="1"/>
    <row r="115804" ht="18.75" customHeight="1" thickBot="1"/>
    <row r="115806" ht="18.75" customHeight="1" thickBot="1"/>
    <row r="115808" ht="18.75" customHeight="1" thickBot="1"/>
    <row r="115810" ht="18.75" customHeight="1" thickBot="1"/>
    <row r="115812" ht="18.75" customHeight="1" thickBot="1"/>
    <row r="115814" ht="18.75" customHeight="1" thickBot="1"/>
    <row r="115816" ht="18.75" customHeight="1" thickBot="1"/>
    <row r="115818" ht="18.75" customHeight="1" thickBot="1"/>
    <row r="115820" ht="18.75" customHeight="1" thickBot="1"/>
    <row r="115822" ht="18.75" customHeight="1" thickBot="1"/>
    <row r="115824" ht="18.75" customHeight="1" thickBot="1"/>
    <row r="115826" ht="18.75" customHeight="1" thickBot="1"/>
    <row r="115828" ht="18.75" customHeight="1" thickBot="1"/>
    <row r="115830" ht="18.75" customHeight="1" thickBot="1"/>
    <row r="115832" ht="18.75" customHeight="1" thickBot="1"/>
    <row r="115834" ht="18.75" customHeight="1" thickBot="1"/>
    <row r="115836" ht="18.75" customHeight="1" thickBot="1"/>
    <row r="115838" ht="18.75" customHeight="1" thickBot="1"/>
    <row r="115840" ht="18.75" customHeight="1" thickBot="1"/>
    <row r="115842" ht="18.75" customHeight="1" thickBot="1"/>
    <row r="115844" ht="18.75" customHeight="1" thickBot="1"/>
    <row r="115846" ht="18.75" customHeight="1" thickBot="1"/>
    <row r="115848" ht="18.75" customHeight="1" thickBot="1"/>
    <row r="115850" ht="18.75" customHeight="1" thickBot="1"/>
    <row r="115852" ht="18.75" customHeight="1" thickBot="1"/>
    <row r="115854" ht="18.75" customHeight="1" thickBot="1"/>
    <row r="115856" ht="18.75" customHeight="1" thickBot="1"/>
    <row r="115858" ht="18.75" customHeight="1" thickBot="1"/>
    <row r="115860" ht="18.75" customHeight="1" thickBot="1"/>
    <row r="115862" ht="18.75" customHeight="1" thickBot="1"/>
    <row r="115864" ht="18.75" customHeight="1" thickBot="1"/>
    <row r="115866" ht="18.75" customHeight="1" thickBot="1"/>
    <row r="115868" ht="18.75" customHeight="1" thickBot="1"/>
    <row r="115870" ht="18.75" customHeight="1" thickBot="1"/>
    <row r="115872" ht="18.75" customHeight="1" thickBot="1"/>
    <row r="115874" ht="18.75" customHeight="1" thickBot="1"/>
    <row r="115876" ht="18.75" customHeight="1" thickBot="1"/>
    <row r="115878" ht="18.75" customHeight="1" thickBot="1"/>
    <row r="115880" ht="18.75" customHeight="1" thickBot="1"/>
    <row r="115882" ht="18.75" customHeight="1" thickBot="1"/>
    <row r="115884" ht="18.75" customHeight="1" thickBot="1"/>
    <row r="115886" ht="18.75" customHeight="1" thickBot="1"/>
    <row r="115888" ht="18.75" customHeight="1" thickBot="1"/>
    <row r="115890" ht="18.75" customHeight="1" thickBot="1"/>
    <row r="115892" ht="18.75" customHeight="1" thickBot="1"/>
    <row r="115894" ht="18.75" customHeight="1" thickBot="1"/>
    <row r="115896" ht="18.75" customHeight="1" thickBot="1"/>
    <row r="115898" ht="18.75" customHeight="1" thickBot="1"/>
    <row r="115900" ht="18.75" customHeight="1" thickBot="1"/>
    <row r="115902" ht="18.75" customHeight="1" thickBot="1"/>
    <row r="115904" ht="18.75" customHeight="1" thickBot="1"/>
    <row r="115906" ht="18.75" customHeight="1" thickBot="1"/>
    <row r="115908" ht="18.75" customHeight="1" thickBot="1"/>
    <row r="115910" ht="18.75" customHeight="1" thickBot="1"/>
    <row r="115912" ht="18.75" customHeight="1" thickBot="1"/>
    <row r="115914" ht="18.75" customHeight="1" thickBot="1"/>
    <row r="115916" ht="18.75" customHeight="1" thickBot="1"/>
    <row r="115918" ht="18.75" customHeight="1" thickBot="1"/>
    <row r="115920" ht="18.75" customHeight="1" thickBot="1"/>
    <row r="115922" ht="18.75" customHeight="1" thickBot="1"/>
    <row r="115924" ht="18.75" customHeight="1" thickBot="1"/>
    <row r="115926" ht="18.75" customHeight="1" thickBot="1"/>
    <row r="115928" ht="18.75" customHeight="1" thickBot="1"/>
    <row r="115930" ht="18.75" customHeight="1" thickBot="1"/>
    <row r="115932" ht="18.75" customHeight="1" thickBot="1"/>
    <row r="115934" ht="18.75" customHeight="1" thickBot="1"/>
    <row r="115936" ht="18.75" customHeight="1" thickBot="1"/>
    <row r="115938" ht="18.75" customHeight="1" thickBot="1"/>
    <row r="115940" ht="18.75" customHeight="1" thickBot="1"/>
    <row r="115942" ht="18.75" customHeight="1" thickBot="1"/>
    <row r="115944" ht="18.75" customHeight="1" thickBot="1"/>
    <row r="115946" ht="18.75" customHeight="1" thickBot="1"/>
    <row r="115948" ht="18.75" customHeight="1" thickBot="1"/>
    <row r="115950" ht="18.75" customHeight="1" thickBot="1"/>
    <row r="115952" ht="18.75" customHeight="1" thickBot="1"/>
    <row r="115954" ht="18.75" customHeight="1" thickBot="1"/>
    <row r="115956" ht="18.75" customHeight="1" thickBot="1"/>
    <row r="115958" ht="18.75" customHeight="1" thickBot="1"/>
    <row r="115960" ht="18.75" customHeight="1" thickBot="1"/>
    <row r="115962" ht="18.75" customHeight="1" thickBot="1"/>
    <row r="115964" ht="18.75" customHeight="1" thickBot="1"/>
    <row r="115966" ht="18.75" customHeight="1" thickBot="1"/>
    <row r="115968" ht="18.75" customHeight="1" thickBot="1"/>
    <row r="115970" ht="18.75" customHeight="1" thickBot="1"/>
    <row r="115972" ht="18.75" customHeight="1" thickBot="1"/>
    <row r="115974" ht="18.75" customHeight="1" thickBot="1"/>
    <row r="115976" ht="18.75" customHeight="1" thickBot="1"/>
    <row r="115978" ht="18.75" customHeight="1" thickBot="1"/>
    <row r="115980" ht="18.75" customHeight="1" thickBot="1"/>
    <row r="115982" ht="18.75" customHeight="1" thickBot="1"/>
    <row r="115984" ht="18.75" customHeight="1" thickBot="1"/>
    <row r="115986" ht="18.75" customHeight="1" thickBot="1"/>
    <row r="115988" ht="18.75" customHeight="1" thickBot="1"/>
    <row r="115990" ht="18.75" customHeight="1" thickBot="1"/>
    <row r="115992" ht="18.75" customHeight="1" thickBot="1"/>
    <row r="115994" ht="18.75" customHeight="1" thickBot="1"/>
    <row r="115996" ht="18.75" customHeight="1" thickBot="1"/>
    <row r="115998" ht="18.75" customHeight="1" thickBot="1"/>
    <row r="116000" ht="18.75" customHeight="1" thickBot="1"/>
    <row r="116002" ht="18.75" customHeight="1" thickBot="1"/>
    <row r="116004" ht="18.75" customHeight="1" thickBot="1"/>
    <row r="116006" ht="18.75" customHeight="1" thickBot="1"/>
    <row r="116008" ht="18.75" customHeight="1" thickBot="1"/>
    <row r="116010" ht="18.75" customHeight="1" thickBot="1"/>
    <row r="116012" ht="18.75" customHeight="1" thickBot="1"/>
    <row r="116014" ht="18.75" customHeight="1" thickBot="1"/>
    <row r="116016" ht="18.75" customHeight="1" thickBot="1"/>
    <row r="116018" ht="18.75" customHeight="1" thickBot="1"/>
    <row r="116020" ht="18.75" customHeight="1" thickBot="1"/>
    <row r="116022" ht="18.75" customHeight="1" thickBot="1"/>
    <row r="116024" ht="18.75" customHeight="1" thickBot="1"/>
    <row r="116026" ht="18.75" customHeight="1" thickBot="1"/>
    <row r="116028" ht="18.75" customHeight="1" thickBot="1"/>
    <row r="116030" ht="18.75" customHeight="1" thickBot="1"/>
    <row r="116032" ht="18.75" customHeight="1" thickBot="1"/>
    <row r="116034" ht="18.75" customHeight="1" thickBot="1"/>
    <row r="116036" ht="18.75" customHeight="1" thickBot="1"/>
    <row r="116038" ht="18.75" customHeight="1" thickBot="1"/>
    <row r="116040" ht="18.75" customHeight="1" thickBot="1"/>
    <row r="116042" ht="18.75" customHeight="1" thickBot="1"/>
    <row r="116044" ht="18.75" customHeight="1" thickBot="1"/>
    <row r="116046" ht="18.75" customHeight="1" thickBot="1"/>
    <row r="116048" ht="18.75" customHeight="1" thickBot="1"/>
    <row r="116050" ht="18.75" customHeight="1" thickBot="1"/>
    <row r="116052" ht="18.75" customHeight="1" thickBot="1"/>
    <row r="116054" ht="18.75" customHeight="1" thickBot="1"/>
    <row r="116056" ht="18.75" customHeight="1" thickBot="1"/>
    <row r="116058" ht="18.75" customHeight="1" thickBot="1"/>
    <row r="116060" ht="18.75" customHeight="1" thickBot="1"/>
    <row r="116062" ht="18.75" customHeight="1" thickBot="1"/>
    <row r="116064" ht="18.75" customHeight="1" thickBot="1"/>
    <row r="116066" ht="18.75" customHeight="1" thickBot="1"/>
    <row r="116068" ht="18.75" customHeight="1" thickBot="1"/>
    <row r="116070" ht="18.75" customHeight="1" thickBot="1"/>
    <row r="116072" ht="18.75" customHeight="1" thickBot="1"/>
    <row r="116074" ht="18.75" customHeight="1" thickBot="1"/>
    <row r="116076" ht="18.75" customHeight="1" thickBot="1"/>
    <row r="116078" ht="18.75" customHeight="1" thickBot="1"/>
    <row r="116080" ht="18.75" customHeight="1" thickBot="1"/>
    <row r="116082" ht="18.75" customHeight="1" thickBot="1"/>
    <row r="116084" ht="18.75" customHeight="1" thickBot="1"/>
    <row r="116086" ht="18.75" customHeight="1" thickBot="1"/>
    <row r="116088" ht="18.75" customHeight="1" thickBot="1"/>
    <row r="116090" ht="18.75" customHeight="1" thickBot="1"/>
    <row r="116092" ht="18.75" customHeight="1" thickBot="1"/>
    <row r="116094" ht="18.75" customHeight="1" thickBot="1"/>
    <row r="116096" ht="18.75" customHeight="1" thickBot="1"/>
    <row r="116098" ht="18.75" customHeight="1" thickBot="1"/>
    <row r="116100" ht="18.75" customHeight="1" thickBot="1"/>
    <row r="116102" ht="18.75" customHeight="1" thickBot="1"/>
    <row r="116104" ht="18.75" customHeight="1" thickBot="1"/>
    <row r="116106" ht="18.75" customHeight="1" thickBot="1"/>
    <row r="116108" ht="18.75" customHeight="1" thickBot="1"/>
    <row r="116110" ht="18.75" customHeight="1" thickBot="1"/>
    <row r="116112" ht="18.75" customHeight="1" thickBot="1"/>
    <row r="116114" ht="18.75" customHeight="1" thickBot="1"/>
    <row r="116116" ht="18.75" customHeight="1" thickBot="1"/>
    <row r="116118" ht="18.75" customHeight="1" thickBot="1"/>
    <row r="116120" ht="18.75" customHeight="1" thickBot="1"/>
    <row r="116122" ht="18.75" customHeight="1" thickBot="1"/>
    <row r="116124" ht="18.75" customHeight="1" thickBot="1"/>
    <row r="116126" ht="18.75" customHeight="1" thickBot="1"/>
    <row r="116128" ht="18.75" customHeight="1" thickBot="1"/>
    <row r="116130" ht="18.75" customHeight="1" thickBot="1"/>
    <row r="116132" ht="18.75" customHeight="1" thickBot="1"/>
    <row r="116134" ht="18.75" customHeight="1" thickBot="1"/>
    <row r="116136" ht="18.75" customHeight="1" thickBot="1"/>
    <row r="116138" ht="18.75" customHeight="1" thickBot="1"/>
    <row r="116140" ht="18.75" customHeight="1" thickBot="1"/>
    <row r="116142" ht="18.75" customHeight="1" thickBot="1"/>
    <row r="116144" ht="18.75" customHeight="1" thickBot="1"/>
    <row r="116146" ht="18.75" customHeight="1" thickBot="1"/>
    <row r="116148" ht="18.75" customHeight="1" thickBot="1"/>
    <row r="116150" ht="18.75" customHeight="1" thickBot="1"/>
    <row r="116152" ht="18.75" customHeight="1" thickBot="1"/>
    <row r="116154" ht="18.75" customHeight="1" thickBot="1"/>
    <row r="116156" ht="18.75" customHeight="1" thickBot="1"/>
    <row r="116158" ht="18.75" customHeight="1" thickBot="1"/>
    <row r="116160" ht="18.75" customHeight="1" thickBot="1"/>
    <row r="116162" ht="18.75" customHeight="1" thickBot="1"/>
    <row r="116164" ht="18.75" customHeight="1" thickBot="1"/>
    <row r="116166" ht="18.75" customHeight="1" thickBot="1"/>
    <row r="116168" ht="18.75" customHeight="1" thickBot="1"/>
    <row r="116170" ht="18.75" customHeight="1" thickBot="1"/>
    <row r="116172" ht="18.75" customHeight="1" thickBot="1"/>
    <row r="116174" ht="18.75" customHeight="1" thickBot="1"/>
    <row r="116176" ht="18.75" customHeight="1" thickBot="1"/>
    <row r="116178" ht="18.75" customHeight="1" thickBot="1"/>
    <row r="116180" ht="18.75" customHeight="1" thickBot="1"/>
    <row r="116182" ht="18.75" customHeight="1" thickBot="1"/>
    <row r="116184" ht="18.75" customHeight="1" thickBot="1"/>
    <row r="116186" ht="18.75" customHeight="1" thickBot="1"/>
    <row r="116188" ht="18.75" customHeight="1" thickBot="1"/>
    <row r="116190" ht="18.75" customHeight="1" thickBot="1"/>
    <row r="116192" ht="18.75" customHeight="1" thickBot="1"/>
    <row r="116194" ht="18.75" customHeight="1" thickBot="1"/>
    <row r="116196" ht="18.75" customHeight="1" thickBot="1"/>
    <row r="116198" ht="18.75" customHeight="1" thickBot="1"/>
    <row r="116200" ht="18.75" customHeight="1" thickBot="1"/>
    <row r="116202" ht="18.75" customHeight="1" thickBot="1"/>
    <row r="116204" ht="18.75" customHeight="1" thickBot="1"/>
    <row r="116206" ht="18.75" customHeight="1" thickBot="1"/>
    <row r="116208" ht="18.75" customHeight="1" thickBot="1"/>
    <row r="116210" ht="18.75" customHeight="1" thickBot="1"/>
    <row r="116212" ht="18.75" customHeight="1" thickBot="1"/>
    <row r="116214" ht="18.75" customHeight="1" thickBot="1"/>
    <row r="116216" ht="18.75" customHeight="1" thickBot="1"/>
    <row r="116218" ht="18.75" customHeight="1" thickBot="1"/>
    <row r="116220" ht="18.75" customHeight="1" thickBot="1"/>
    <row r="116222" ht="18.75" customHeight="1" thickBot="1"/>
    <row r="116224" ht="18.75" customHeight="1" thickBot="1"/>
    <row r="116226" ht="18.75" customHeight="1" thickBot="1"/>
    <row r="116228" ht="18.75" customHeight="1" thickBot="1"/>
    <row r="116230" ht="18.75" customHeight="1" thickBot="1"/>
    <row r="116232" ht="18.75" customHeight="1" thickBot="1"/>
    <row r="116234" ht="18.75" customHeight="1" thickBot="1"/>
    <row r="116236" ht="18.75" customHeight="1" thickBot="1"/>
    <row r="116238" ht="18.75" customHeight="1" thickBot="1"/>
    <row r="116240" ht="18.75" customHeight="1" thickBot="1"/>
    <row r="116242" ht="18.75" customHeight="1" thickBot="1"/>
    <row r="116244" ht="18.75" customHeight="1" thickBot="1"/>
    <row r="116246" ht="18.75" customHeight="1" thickBot="1"/>
    <row r="116248" ht="18.75" customHeight="1" thickBot="1"/>
    <row r="116250" ht="18.75" customHeight="1" thickBot="1"/>
    <row r="116252" ht="18.75" customHeight="1" thickBot="1"/>
    <row r="116254" ht="18.75" customHeight="1" thickBot="1"/>
    <row r="116256" ht="18.75" customHeight="1" thickBot="1"/>
    <row r="116258" ht="18.75" customHeight="1" thickBot="1"/>
    <row r="116260" ht="18.75" customHeight="1" thickBot="1"/>
    <row r="116262" ht="18.75" customHeight="1" thickBot="1"/>
    <row r="116264" ht="18.75" customHeight="1" thickBot="1"/>
    <row r="116266" ht="18.75" customHeight="1" thickBot="1"/>
    <row r="116268" ht="18.75" customHeight="1" thickBot="1"/>
    <row r="116270" ht="18.75" customHeight="1" thickBot="1"/>
    <row r="116272" ht="18.75" customHeight="1" thickBot="1"/>
    <row r="116274" ht="18.75" customHeight="1" thickBot="1"/>
    <row r="116276" ht="18.75" customHeight="1" thickBot="1"/>
    <row r="116278" ht="18.75" customHeight="1" thickBot="1"/>
    <row r="116280" ht="18.75" customHeight="1" thickBot="1"/>
    <row r="116282" ht="18.75" customHeight="1" thickBot="1"/>
    <row r="116284" ht="18.75" customHeight="1" thickBot="1"/>
    <row r="116286" ht="18.75" customHeight="1" thickBot="1"/>
    <row r="116288" ht="18.75" customHeight="1" thickBot="1"/>
    <row r="116290" ht="18.75" customHeight="1" thickBot="1"/>
    <row r="116292" ht="18.75" customHeight="1" thickBot="1"/>
    <row r="116294" ht="18.75" customHeight="1" thickBot="1"/>
    <row r="116296" ht="18.75" customHeight="1" thickBot="1"/>
    <row r="116298" ht="18.75" customHeight="1" thickBot="1"/>
    <row r="116300" ht="18.75" customHeight="1" thickBot="1"/>
    <row r="116302" ht="18.75" customHeight="1" thickBot="1"/>
    <row r="116304" ht="18.75" customHeight="1" thickBot="1"/>
    <row r="116306" ht="18.75" customHeight="1" thickBot="1"/>
    <row r="116308" ht="18.75" customHeight="1" thickBot="1"/>
    <row r="116310" ht="18.75" customHeight="1" thickBot="1"/>
    <row r="116312" ht="18.75" customHeight="1" thickBot="1"/>
    <row r="116314" ht="18.75" customHeight="1" thickBot="1"/>
    <row r="116316" ht="18.75" customHeight="1" thickBot="1"/>
    <row r="116318" ht="18.75" customHeight="1" thickBot="1"/>
    <row r="116320" ht="18.75" customHeight="1" thickBot="1"/>
    <row r="116322" ht="18.75" customHeight="1" thickBot="1"/>
    <row r="116324" ht="18.75" customHeight="1" thickBot="1"/>
    <row r="116326" ht="18.75" customHeight="1" thickBot="1"/>
    <row r="116328" ht="18.75" customHeight="1" thickBot="1"/>
    <row r="116330" ht="18.75" customHeight="1" thickBot="1"/>
    <row r="116332" ht="18.75" customHeight="1" thickBot="1"/>
    <row r="116334" ht="18.75" customHeight="1" thickBot="1"/>
    <row r="116336" ht="18.75" customHeight="1" thickBot="1"/>
    <row r="116338" ht="18.75" customHeight="1" thickBot="1"/>
    <row r="116340" ht="18.75" customHeight="1" thickBot="1"/>
    <row r="116342" ht="18.75" customHeight="1" thickBot="1"/>
    <row r="116344" ht="18.75" customHeight="1" thickBot="1"/>
    <row r="116346" ht="18.75" customHeight="1" thickBot="1"/>
    <row r="116348" ht="18.75" customHeight="1" thickBot="1"/>
    <row r="116350" ht="18.75" customHeight="1" thickBot="1"/>
    <row r="116352" ht="18.75" customHeight="1" thickBot="1"/>
    <row r="116354" ht="18.75" customHeight="1" thickBot="1"/>
    <row r="116356" ht="18.75" customHeight="1" thickBot="1"/>
    <row r="116358" ht="18.75" customHeight="1" thickBot="1"/>
    <row r="116360" ht="18.75" customHeight="1" thickBot="1"/>
    <row r="116362" ht="18.75" customHeight="1" thickBot="1"/>
    <row r="116364" ht="18.75" customHeight="1" thickBot="1"/>
    <row r="116366" ht="18.75" customHeight="1" thickBot="1"/>
    <row r="116368" ht="18.75" customHeight="1" thickBot="1"/>
    <row r="116370" ht="18.75" customHeight="1" thickBot="1"/>
    <row r="116372" ht="18.75" customHeight="1" thickBot="1"/>
    <row r="116374" ht="18.75" customHeight="1" thickBot="1"/>
    <row r="116376" ht="18.75" customHeight="1" thickBot="1"/>
    <row r="116378" ht="18.75" customHeight="1" thickBot="1"/>
    <row r="116380" ht="18.75" customHeight="1" thickBot="1"/>
    <row r="116382" ht="18.75" customHeight="1" thickBot="1"/>
    <row r="116384" ht="18.75" customHeight="1" thickBot="1"/>
    <row r="116386" ht="18.75" customHeight="1" thickBot="1"/>
    <row r="116388" ht="18.75" customHeight="1" thickBot="1"/>
    <row r="116390" ht="18.75" customHeight="1" thickBot="1"/>
    <row r="116392" ht="18.75" customHeight="1" thickBot="1"/>
    <row r="116394" ht="18.75" customHeight="1" thickBot="1"/>
    <row r="116396" ht="18.75" customHeight="1" thickBot="1"/>
    <row r="116398" ht="18.75" customHeight="1" thickBot="1"/>
    <row r="116400" ht="18.75" customHeight="1" thickBot="1"/>
    <row r="116402" ht="18.75" customHeight="1" thickBot="1"/>
    <row r="116404" ht="18.75" customHeight="1" thickBot="1"/>
    <row r="116406" ht="18.75" customHeight="1" thickBot="1"/>
    <row r="116408" ht="18.75" customHeight="1" thickBot="1"/>
    <row r="116410" ht="18.75" customHeight="1" thickBot="1"/>
    <row r="116412" ht="18.75" customHeight="1" thickBot="1"/>
    <row r="116414" ht="18.75" customHeight="1" thickBot="1"/>
    <row r="116416" ht="18.75" customHeight="1" thickBot="1"/>
    <row r="116418" ht="18.75" customHeight="1" thickBot="1"/>
    <row r="116420" ht="18.75" customHeight="1" thickBot="1"/>
    <row r="116422" ht="18.75" customHeight="1" thickBot="1"/>
    <row r="116424" ht="18.75" customHeight="1" thickBot="1"/>
    <row r="116426" ht="18.75" customHeight="1" thickBot="1"/>
    <row r="116428" ht="18.75" customHeight="1" thickBot="1"/>
    <row r="116430" ht="18.75" customHeight="1" thickBot="1"/>
    <row r="116432" ht="18.75" customHeight="1" thickBot="1"/>
    <row r="116434" ht="18.75" customHeight="1" thickBot="1"/>
    <row r="116436" ht="18.75" customHeight="1" thickBot="1"/>
    <row r="116438" ht="18.75" customHeight="1" thickBot="1"/>
    <row r="116440" ht="18.75" customHeight="1" thickBot="1"/>
    <row r="116442" ht="18.75" customHeight="1" thickBot="1"/>
    <row r="116444" ht="18.75" customHeight="1" thickBot="1"/>
    <row r="116446" ht="18.75" customHeight="1" thickBot="1"/>
    <row r="116448" ht="18.75" customHeight="1" thickBot="1"/>
    <row r="116450" ht="18.75" customHeight="1" thickBot="1"/>
    <row r="116452" ht="18.75" customHeight="1" thickBot="1"/>
    <row r="116454" ht="18.75" customHeight="1" thickBot="1"/>
    <row r="116456" ht="18.75" customHeight="1" thickBot="1"/>
    <row r="116458" ht="18.75" customHeight="1" thickBot="1"/>
    <row r="116460" ht="18.75" customHeight="1" thickBot="1"/>
    <row r="116462" ht="18.75" customHeight="1" thickBot="1"/>
    <row r="116464" ht="18.75" customHeight="1" thickBot="1"/>
    <row r="116466" ht="18.75" customHeight="1" thickBot="1"/>
    <row r="116468" ht="18.75" customHeight="1" thickBot="1"/>
    <row r="116470" ht="18.75" customHeight="1" thickBot="1"/>
    <row r="116472" ht="18.75" customHeight="1" thickBot="1"/>
    <row r="116474" ht="18.75" customHeight="1" thickBot="1"/>
    <row r="116476" ht="18.75" customHeight="1" thickBot="1"/>
    <row r="116478" ht="18.75" customHeight="1" thickBot="1"/>
    <row r="116480" ht="18.75" customHeight="1" thickBot="1"/>
    <row r="116482" ht="18.75" customHeight="1" thickBot="1"/>
    <row r="116484" ht="18.75" customHeight="1" thickBot="1"/>
    <row r="116486" ht="18.75" customHeight="1" thickBot="1"/>
    <row r="116488" ht="18.75" customHeight="1" thickBot="1"/>
    <row r="116490" ht="18.75" customHeight="1" thickBot="1"/>
    <row r="116492" ht="18.75" customHeight="1" thickBot="1"/>
    <row r="116494" ht="18.75" customHeight="1" thickBot="1"/>
    <row r="116496" ht="18.75" customHeight="1" thickBot="1"/>
    <row r="116498" ht="18.75" customHeight="1" thickBot="1"/>
    <row r="116500" ht="18.75" customHeight="1" thickBot="1"/>
    <row r="116502" ht="18.75" customHeight="1" thickBot="1"/>
    <row r="116504" ht="18.75" customHeight="1" thickBot="1"/>
    <row r="116506" ht="18.75" customHeight="1" thickBot="1"/>
    <row r="116508" ht="18.75" customHeight="1" thickBot="1"/>
    <row r="116510" ht="18.75" customHeight="1" thickBot="1"/>
    <row r="116512" ht="18.75" customHeight="1" thickBot="1"/>
    <row r="116514" ht="18.75" customHeight="1" thickBot="1"/>
    <row r="116516" ht="18.75" customHeight="1" thickBot="1"/>
    <row r="116518" ht="18.75" customHeight="1" thickBot="1"/>
    <row r="116520" ht="18.75" customHeight="1" thickBot="1"/>
    <row r="116522" ht="18.75" customHeight="1" thickBot="1"/>
    <row r="116524" ht="18.75" customHeight="1" thickBot="1"/>
    <row r="116526" ht="18.75" customHeight="1" thickBot="1"/>
    <row r="116528" ht="18.75" customHeight="1" thickBot="1"/>
    <row r="116530" ht="18.75" customHeight="1" thickBot="1"/>
    <row r="116532" ht="18.75" customHeight="1" thickBot="1"/>
    <row r="116534" ht="18.75" customHeight="1" thickBot="1"/>
    <row r="116536" ht="18.75" customHeight="1" thickBot="1"/>
    <row r="116538" ht="18.75" customHeight="1" thickBot="1"/>
    <row r="116540" ht="18.75" customHeight="1" thickBot="1"/>
    <row r="116542" ht="18.75" customHeight="1" thickBot="1"/>
    <row r="116544" ht="18.75" customHeight="1" thickBot="1"/>
    <row r="116546" ht="18.75" customHeight="1" thickBot="1"/>
    <row r="116548" ht="18.75" customHeight="1" thickBot="1"/>
    <row r="116550" ht="18.75" customHeight="1" thickBot="1"/>
    <row r="116552" ht="18.75" customHeight="1" thickBot="1"/>
    <row r="116554" ht="18.75" customHeight="1" thickBot="1"/>
    <row r="116556" ht="18.75" customHeight="1" thickBot="1"/>
    <row r="116558" ht="18.75" customHeight="1" thickBot="1"/>
    <row r="116560" ht="18.75" customHeight="1" thickBot="1"/>
    <row r="116562" ht="18.75" customHeight="1" thickBot="1"/>
    <row r="116564" ht="18.75" customHeight="1" thickBot="1"/>
    <row r="116566" ht="18.75" customHeight="1" thickBot="1"/>
    <row r="116568" ht="18.75" customHeight="1" thickBot="1"/>
    <row r="116570" ht="18.75" customHeight="1" thickBot="1"/>
    <row r="116572" ht="18.75" customHeight="1" thickBot="1"/>
    <row r="116574" ht="18.75" customHeight="1" thickBot="1"/>
    <row r="116576" ht="18.75" customHeight="1" thickBot="1"/>
    <row r="116578" ht="18.75" customHeight="1" thickBot="1"/>
    <row r="116580" ht="18.75" customHeight="1" thickBot="1"/>
    <row r="116582" ht="18.75" customHeight="1" thickBot="1"/>
    <row r="116584" ht="18.75" customHeight="1" thickBot="1"/>
    <row r="116586" ht="18.75" customHeight="1" thickBot="1"/>
    <row r="116588" ht="18.75" customHeight="1" thickBot="1"/>
    <row r="116590" ht="18.75" customHeight="1" thickBot="1"/>
    <row r="116592" ht="18.75" customHeight="1" thickBot="1"/>
    <row r="116594" ht="18.75" customHeight="1" thickBot="1"/>
    <row r="116596" ht="18.75" customHeight="1" thickBot="1"/>
    <row r="116598" ht="18.75" customHeight="1" thickBot="1"/>
    <row r="116600" ht="18.75" customHeight="1" thickBot="1"/>
    <row r="116602" ht="18.75" customHeight="1" thickBot="1"/>
    <row r="116604" ht="18.75" customHeight="1" thickBot="1"/>
    <row r="116606" ht="18.75" customHeight="1" thickBot="1"/>
    <row r="116608" ht="18.75" customHeight="1" thickBot="1"/>
    <row r="116610" ht="18.75" customHeight="1" thickBot="1"/>
    <row r="116612" ht="18.75" customHeight="1" thickBot="1"/>
    <row r="116614" ht="18.75" customHeight="1" thickBot="1"/>
    <row r="116616" ht="18.75" customHeight="1" thickBot="1"/>
    <row r="116618" ht="18.75" customHeight="1" thickBot="1"/>
    <row r="116620" ht="18.75" customHeight="1" thickBot="1"/>
    <row r="116622" ht="18.75" customHeight="1" thickBot="1"/>
    <row r="116624" ht="18.75" customHeight="1" thickBot="1"/>
    <row r="116626" ht="18.75" customHeight="1" thickBot="1"/>
    <row r="116628" ht="18.75" customHeight="1" thickBot="1"/>
    <row r="116630" ht="18.75" customHeight="1" thickBot="1"/>
    <row r="116632" ht="18.75" customHeight="1" thickBot="1"/>
    <row r="116634" ht="18.75" customHeight="1" thickBot="1"/>
    <row r="116636" ht="18.75" customHeight="1" thickBot="1"/>
    <row r="116638" ht="18.75" customHeight="1" thickBot="1"/>
    <row r="116640" ht="18.75" customHeight="1" thickBot="1"/>
    <row r="116642" ht="18.75" customHeight="1" thickBot="1"/>
    <row r="116644" ht="18.75" customHeight="1" thickBot="1"/>
    <row r="116646" ht="18.75" customHeight="1" thickBot="1"/>
    <row r="116648" ht="18.75" customHeight="1" thickBot="1"/>
    <row r="116650" ht="18.75" customHeight="1" thickBot="1"/>
    <row r="116652" ht="18.75" customHeight="1" thickBot="1"/>
    <row r="116654" ht="18.75" customHeight="1" thickBot="1"/>
    <row r="116656" ht="18.75" customHeight="1" thickBot="1"/>
    <row r="116658" ht="18.75" customHeight="1" thickBot="1"/>
    <row r="116660" ht="18.75" customHeight="1" thickBot="1"/>
    <row r="116662" ht="18.75" customHeight="1" thickBot="1"/>
    <row r="116664" ht="18.75" customHeight="1" thickBot="1"/>
    <row r="116666" ht="18.75" customHeight="1" thickBot="1"/>
    <row r="116668" ht="18.75" customHeight="1" thickBot="1"/>
    <row r="116670" ht="18.75" customHeight="1" thickBot="1"/>
    <row r="116672" ht="18.75" customHeight="1" thickBot="1"/>
    <row r="116674" ht="18.75" customHeight="1" thickBot="1"/>
    <row r="116676" ht="18.75" customHeight="1" thickBot="1"/>
    <row r="116678" ht="18.75" customHeight="1" thickBot="1"/>
    <row r="116680" ht="18.75" customHeight="1" thickBot="1"/>
    <row r="116682" ht="18.75" customHeight="1" thickBot="1"/>
    <row r="116684" ht="18.75" customHeight="1" thickBot="1"/>
    <row r="116686" ht="18.75" customHeight="1" thickBot="1"/>
    <row r="116688" ht="18.75" customHeight="1" thickBot="1"/>
    <row r="116690" ht="18.75" customHeight="1" thickBot="1"/>
    <row r="116692" ht="18.75" customHeight="1" thickBot="1"/>
    <row r="116694" ht="18.75" customHeight="1" thickBot="1"/>
    <row r="116696" ht="18.75" customHeight="1" thickBot="1"/>
    <row r="116698" ht="18.75" customHeight="1" thickBot="1"/>
    <row r="116700" ht="18.75" customHeight="1" thickBot="1"/>
    <row r="116702" ht="18.75" customHeight="1" thickBot="1"/>
    <row r="116704" ht="18.75" customHeight="1" thickBot="1"/>
    <row r="116706" ht="18.75" customHeight="1" thickBot="1"/>
    <row r="116708" ht="18.75" customHeight="1" thickBot="1"/>
    <row r="116710" ht="18.75" customHeight="1" thickBot="1"/>
    <row r="116712" ht="18.75" customHeight="1" thickBot="1"/>
    <row r="116714" ht="18.75" customHeight="1" thickBot="1"/>
    <row r="116716" ht="18.75" customHeight="1" thickBot="1"/>
    <row r="116718" ht="18.75" customHeight="1" thickBot="1"/>
    <row r="116720" ht="18.75" customHeight="1" thickBot="1"/>
    <row r="116722" ht="18.75" customHeight="1" thickBot="1"/>
    <row r="116724" ht="18.75" customHeight="1" thickBot="1"/>
    <row r="116726" ht="18.75" customHeight="1" thickBot="1"/>
    <row r="116728" ht="18.75" customHeight="1" thickBot="1"/>
    <row r="116730" ht="18.75" customHeight="1" thickBot="1"/>
    <row r="116732" ht="18.75" customHeight="1" thickBot="1"/>
    <row r="116734" ht="18.75" customHeight="1" thickBot="1"/>
    <row r="116736" ht="18.75" customHeight="1" thickBot="1"/>
    <row r="116738" ht="18.75" customHeight="1" thickBot="1"/>
    <row r="116740" ht="18.75" customHeight="1" thickBot="1"/>
    <row r="116742" ht="18.75" customHeight="1" thickBot="1"/>
    <row r="116744" ht="18.75" customHeight="1" thickBot="1"/>
    <row r="116746" ht="18.75" customHeight="1" thickBot="1"/>
    <row r="116748" ht="18.75" customHeight="1" thickBot="1"/>
    <row r="116750" ht="18.75" customHeight="1" thickBot="1"/>
    <row r="116752" ht="18.75" customHeight="1" thickBot="1"/>
    <row r="116754" ht="18.75" customHeight="1" thickBot="1"/>
    <row r="116756" ht="18.75" customHeight="1" thickBot="1"/>
    <row r="116758" ht="18.75" customHeight="1" thickBot="1"/>
    <row r="116760" ht="18.75" customHeight="1" thickBot="1"/>
    <row r="116762" ht="18.75" customHeight="1" thickBot="1"/>
    <row r="116764" ht="18.75" customHeight="1" thickBot="1"/>
    <row r="116766" ht="18.75" customHeight="1" thickBot="1"/>
    <row r="116768" ht="18.75" customHeight="1" thickBot="1"/>
    <row r="116770" ht="18.75" customHeight="1" thickBot="1"/>
    <row r="116772" ht="18.75" customHeight="1" thickBot="1"/>
    <row r="116774" ht="18.75" customHeight="1" thickBot="1"/>
    <row r="116776" ht="18.75" customHeight="1" thickBot="1"/>
    <row r="116778" ht="18.75" customHeight="1" thickBot="1"/>
    <row r="116780" ht="18.75" customHeight="1" thickBot="1"/>
    <row r="116782" ht="18.75" customHeight="1" thickBot="1"/>
    <row r="116784" ht="18.75" customHeight="1" thickBot="1"/>
    <row r="116786" ht="18.75" customHeight="1" thickBot="1"/>
    <row r="116788" ht="18.75" customHeight="1" thickBot="1"/>
    <row r="116790" ht="18.75" customHeight="1" thickBot="1"/>
    <row r="116792" ht="18.75" customHeight="1" thickBot="1"/>
    <row r="116794" ht="18.75" customHeight="1" thickBot="1"/>
    <row r="116796" ht="18.75" customHeight="1" thickBot="1"/>
    <row r="116798" ht="18.75" customHeight="1" thickBot="1"/>
    <row r="116800" ht="18.75" customHeight="1" thickBot="1"/>
    <row r="116802" ht="18.75" customHeight="1" thickBot="1"/>
    <row r="116804" ht="18.75" customHeight="1" thickBot="1"/>
    <row r="116806" ht="18.75" customHeight="1" thickBot="1"/>
    <row r="116808" ht="18.75" customHeight="1" thickBot="1"/>
    <row r="116810" ht="18.75" customHeight="1" thickBot="1"/>
    <row r="116812" ht="18.75" customHeight="1" thickBot="1"/>
    <row r="116814" ht="18.75" customHeight="1" thickBot="1"/>
    <row r="116816" ht="18.75" customHeight="1" thickBot="1"/>
    <row r="116818" ht="18.75" customHeight="1" thickBot="1"/>
    <row r="116820" ht="18.75" customHeight="1" thickBot="1"/>
    <row r="116822" ht="18.75" customHeight="1" thickBot="1"/>
    <row r="116824" ht="18.75" customHeight="1" thickBot="1"/>
    <row r="116826" ht="18.75" customHeight="1" thickBot="1"/>
    <row r="116828" ht="18.75" customHeight="1" thickBot="1"/>
    <row r="116830" ht="18.75" customHeight="1" thickBot="1"/>
    <row r="116832" ht="18.75" customHeight="1" thickBot="1"/>
    <row r="116834" ht="18.75" customHeight="1" thickBot="1"/>
    <row r="116836" ht="18.75" customHeight="1" thickBot="1"/>
    <row r="116838" ht="18.75" customHeight="1" thickBot="1"/>
    <row r="116840" ht="18.75" customHeight="1" thickBot="1"/>
    <row r="116842" ht="18.75" customHeight="1" thickBot="1"/>
    <row r="116844" ht="18.75" customHeight="1" thickBot="1"/>
    <row r="116846" ht="18.75" customHeight="1" thickBot="1"/>
    <row r="116848" ht="18.75" customHeight="1" thickBot="1"/>
    <row r="116850" ht="18.75" customHeight="1" thickBot="1"/>
    <row r="116852" ht="18.75" customHeight="1" thickBot="1"/>
    <row r="116854" ht="18.75" customHeight="1" thickBot="1"/>
    <row r="116856" ht="18.75" customHeight="1" thickBot="1"/>
    <row r="116858" ht="18.75" customHeight="1" thickBot="1"/>
    <row r="116860" ht="18.75" customHeight="1" thickBot="1"/>
    <row r="116862" ht="18.75" customHeight="1" thickBot="1"/>
    <row r="116864" ht="18.75" customHeight="1" thickBot="1"/>
    <row r="116866" ht="18.75" customHeight="1" thickBot="1"/>
    <row r="116868" ht="18.75" customHeight="1" thickBot="1"/>
    <row r="116870" ht="18.75" customHeight="1" thickBot="1"/>
    <row r="116872" ht="18.75" customHeight="1" thickBot="1"/>
    <row r="116874" ht="18.75" customHeight="1" thickBot="1"/>
    <row r="116876" ht="18.75" customHeight="1" thickBot="1"/>
    <row r="116878" ht="18.75" customHeight="1" thickBot="1"/>
    <row r="116880" ht="18.75" customHeight="1" thickBot="1"/>
    <row r="116882" ht="18.75" customHeight="1" thickBot="1"/>
    <row r="116884" ht="18.75" customHeight="1" thickBot="1"/>
    <row r="116886" ht="18.75" customHeight="1" thickBot="1"/>
    <row r="116888" ht="18.75" customHeight="1" thickBot="1"/>
    <row r="116890" ht="18.75" customHeight="1" thickBot="1"/>
    <row r="116892" ht="18.75" customHeight="1" thickBot="1"/>
    <row r="116894" ht="18.75" customHeight="1" thickBot="1"/>
    <row r="116896" ht="18.75" customHeight="1" thickBot="1"/>
    <row r="116898" ht="18.75" customHeight="1" thickBot="1"/>
    <row r="116900" ht="18.75" customHeight="1" thickBot="1"/>
    <row r="116902" ht="18.75" customHeight="1" thickBot="1"/>
    <row r="116904" ht="18.75" customHeight="1" thickBot="1"/>
    <row r="116906" ht="18.75" customHeight="1" thickBot="1"/>
    <row r="116908" ht="18.75" customHeight="1" thickBot="1"/>
    <row r="116910" ht="18.75" customHeight="1" thickBot="1"/>
    <row r="116912" ht="18.75" customHeight="1" thickBot="1"/>
    <row r="116914" ht="18.75" customHeight="1" thickBot="1"/>
    <row r="116916" ht="18.75" customHeight="1" thickBot="1"/>
    <row r="116918" ht="18.75" customHeight="1" thickBot="1"/>
    <row r="116920" ht="18.75" customHeight="1" thickBot="1"/>
    <row r="116922" ht="18.75" customHeight="1" thickBot="1"/>
    <row r="116924" ht="18.75" customHeight="1" thickBot="1"/>
    <row r="116926" ht="18.75" customHeight="1" thickBot="1"/>
    <row r="116928" ht="18.75" customHeight="1" thickBot="1"/>
    <row r="116930" ht="18.75" customHeight="1" thickBot="1"/>
    <row r="116932" ht="18.75" customHeight="1" thickBot="1"/>
    <row r="116934" ht="18.75" customHeight="1" thickBot="1"/>
    <row r="116936" ht="18.75" customHeight="1" thickBot="1"/>
    <row r="116938" ht="18.75" customHeight="1" thickBot="1"/>
    <row r="116940" ht="18.75" customHeight="1" thickBot="1"/>
    <row r="116942" ht="18.75" customHeight="1" thickBot="1"/>
    <row r="116944" ht="18.75" customHeight="1" thickBot="1"/>
    <row r="116946" ht="18.75" customHeight="1" thickBot="1"/>
    <row r="116948" ht="18.75" customHeight="1" thickBot="1"/>
    <row r="116950" ht="18.75" customHeight="1" thickBot="1"/>
    <row r="116952" ht="18.75" customHeight="1" thickBot="1"/>
    <row r="116954" ht="18.75" customHeight="1" thickBot="1"/>
    <row r="116956" ht="18.75" customHeight="1" thickBot="1"/>
    <row r="116958" ht="18.75" customHeight="1" thickBot="1"/>
    <row r="116960" ht="18.75" customHeight="1" thickBot="1"/>
    <row r="116962" ht="18.75" customHeight="1" thickBot="1"/>
    <row r="116964" ht="18.75" customHeight="1" thickBot="1"/>
    <row r="116966" ht="18.75" customHeight="1" thickBot="1"/>
    <row r="116968" ht="18.75" customHeight="1" thickBot="1"/>
    <row r="116970" ht="18.75" customHeight="1" thickBot="1"/>
    <row r="116972" ht="18.75" customHeight="1" thickBot="1"/>
    <row r="116974" ht="18.75" customHeight="1" thickBot="1"/>
    <row r="116976" ht="18.75" customHeight="1" thickBot="1"/>
    <row r="116978" ht="18.75" customHeight="1" thickBot="1"/>
    <row r="116980" ht="18.75" customHeight="1" thickBot="1"/>
    <row r="116982" ht="18.75" customHeight="1" thickBot="1"/>
    <row r="116984" ht="18.75" customHeight="1" thickBot="1"/>
    <row r="116986" ht="18.75" customHeight="1" thickBot="1"/>
    <row r="116988" ht="18.75" customHeight="1" thickBot="1"/>
    <row r="116990" ht="18.75" customHeight="1" thickBot="1"/>
    <row r="116992" ht="18.75" customHeight="1" thickBot="1"/>
    <row r="116994" ht="18.75" customHeight="1" thickBot="1"/>
    <row r="116996" ht="18.75" customHeight="1" thickBot="1"/>
    <row r="116998" ht="18.75" customHeight="1" thickBot="1"/>
    <row r="117000" ht="18.75" customHeight="1" thickBot="1"/>
    <row r="117002" ht="18.75" customHeight="1" thickBot="1"/>
    <row r="117004" ht="18.75" customHeight="1" thickBot="1"/>
    <row r="117006" ht="18.75" customHeight="1" thickBot="1"/>
    <row r="117008" ht="18.75" customHeight="1" thickBot="1"/>
    <row r="117010" ht="18.75" customHeight="1" thickBot="1"/>
    <row r="117012" ht="18.75" customHeight="1" thickBot="1"/>
    <row r="117014" ht="18.75" customHeight="1" thickBot="1"/>
    <row r="117016" ht="18.75" customHeight="1" thickBot="1"/>
    <row r="117018" ht="18.75" customHeight="1" thickBot="1"/>
    <row r="117020" ht="18.75" customHeight="1" thickBot="1"/>
    <row r="117022" ht="18.75" customHeight="1" thickBot="1"/>
    <row r="117024" ht="18.75" customHeight="1" thickBot="1"/>
    <row r="117026" ht="18.75" customHeight="1" thickBot="1"/>
    <row r="117028" ht="18.75" customHeight="1" thickBot="1"/>
    <row r="117030" ht="18.75" customHeight="1" thickBot="1"/>
    <row r="117032" ht="18.75" customHeight="1" thickBot="1"/>
    <row r="117034" ht="18.75" customHeight="1" thickBot="1"/>
    <row r="117036" ht="18.75" customHeight="1" thickBot="1"/>
    <row r="117038" ht="18.75" customHeight="1" thickBot="1"/>
    <row r="117040" ht="18.75" customHeight="1" thickBot="1"/>
    <row r="117042" ht="18.75" customHeight="1" thickBot="1"/>
    <row r="117044" ht="18.75" customHeight="1" thickBot="1"/>
    <row r="117046" ht="18.75" customHeight="1" thickBot="1"/>
    <row r="117048" ht="18.75" customHeight="1" thickBot="1"/>
    <row r="117050" ht="18.75" customHeight="1" thickBot="1"/>
    <row r="117052" ht="18.75" customHeight="1" thickBot="1"/>
    <row r="117054" ht="18.75" customHeight="1" thickBot="1"/>
    <row r="117056" ht="18.75" customHeight="1" thickBot="1"/>
    <row r="117058" ht="18.75" customHeight="1" thickBot="1"/>
    <row r="117060" ht="18.75" customHeight="1" thickBot="1"/>
    <row r="117062" ht="18.75" customHeight="1" thickBot="1"/>
    <row r="117064" ht="18.75" customHeight="1" thickBot="1"/>
    <row r="117066" ht="18.75" customHeight="1" thickBot="1"/>
    <row r="117068" ht="18.75" customHeight="1" thickBot="1"/>
    <row r="117070" ht="18.75" customHeight="1" thickBot="1"/>
    <row r="117072" ht="18.75" customHeight="1" thickBot="1"/>
    <row r="117074" ht="18.75" customHeight="1" thickBot="1"/>
    <row r="117076" ht="18.75" customHeight="1" thickBot="1"/>
    <row r="117078" ht="18.75" customHeight="1" thickBot="1"/>
    <row r="117080" ht="18.75" customHeight="1" thickBot="1"/>
    <row r="117082" ht="18.75" customHeight="1" thickBot="1"/>
    <row r="117084" ht="18.75" customHeight="1" thickBot="1"/>
    <row r="117086" ht="18.75" customHeight="1" thickBot="1"/>
    <row r="117088" ht="18.75" customHeight="1" thickBot="1"/>
    <row r="117090" ht="18.75" customHeight="1" thickBot="1"/>
    <row r="117092" ht="18.75" customHeight="1" thickBot="1"/>
    <row r="117094" ht="18.75" customHeight="1" thickBot="1"/>
    <row r="117096" ht="18.75" customHeight="1" thickBot="1"/>
    <row r="117098" ht="18.75" customHeight="1" thickBot="1"/>
    <row r="117100" ht="18.75" customHeight="1" thickBot="1"/>
    <row r="117102" ht="18.75" customHeight="1" thickBot="1"/>
    <row r="117104" ht="18.75" customHeight="1" thickBot="1"/>
    <row r="117106" ht="18.75" customHeight="1" thickBot="1"/>
    <row r="117108" ht="18.75" customHeight="1" thickBot="1"/>
    <row r="117110" ht="18.75" customHeight="1" thickBot="1"/>
    <row r="117112" ht="18.75" customHeight="1" thickBot="1"/>
    <row r="117114" ht="18.75" customHeight="1" thickBot="1"/>
    <row r="117116" ht="18.75" customHeight="1" thickBot="1"/>
    <row r="117118" ht="18.75" customHeight="1" thickBot="1"/>
    <row r="117120" ht="18.75" customHeight="1" thickBot="1"/>
    <row r="117122" ht="18.75" customHeight="1" thickBot="1"/>
    <row r="117124" ht="18.75" customHeight="1" thickBot="1"/>
    <row r="117126" ht="18.75" customHeight="1" thickBot="1"/>
    <row r="117128" ht="18.75" customHeight="1" thickBot="1"/>
    <row r="117130" ht="18.75" customHeight="1" thickBot="1"/>
    <row r="117132" ht="18.75" customHeight="1" thickBot="1"/>
    <row r="117134" ht="18.75" customHeight="1" thickBot="1"/>
    <row r="117136" ht="18.75" customHeight="1" thickBot="1"/>
    <row r="117138" ht="18.75" customHeight="1" thickBot="1"/>
    <row r="117140" ht="18.75" customHeight="1" thickBot="1"/>
    <row r="117142" ht="18.75" customHeight="1" thickBot="1"/>
    <row r="117144" ht="18.75" customHeight="1" thickBot="1"/>
    <row r="117146" ht="18.75" customHeight="1" thickBot="1"/>
    <row r="117148" ht="18.75" customHeight="1" thickBot="1"/>
    <row r="117150" ht="18.75" customHeight="1" thickBot="1"/>
    <row r="117152" ht="18.75" customHeight="1" thickBot="1"/>
    <row r="117154" ht="18.75" customHeight="1" thickBot="1"/>
    <row r="117156" ht="18.75" customHeight="1" thickBot="1"/>
    <row r="117158" ht="18.75" customHeight="1" thickBot="1"/>
    <row r="117160" ht="18.75" customHeight="1" thickBot="1"/>
    <row r="117162" ht="18.75" customHeight="1" thickBot="1"/>
    <row r="117164" ht="18.75" customHeight="1" thickBot="1"/>
    <row r="117166" ht="18.75" customHeight="1" thickBot="1"/>
    <row r="117168" ht="18.75" customHeight="1" thickBot="1"/>
    <row r="117170" ht="18.75" customHeight="1" thickBot="1"/>
    <row r="117172" ht="18.75" customHeight="1" thickBot="1"/>
    <row r="117174" ht="18.75" customHeight="1" thickBot="1"/>
    <row r="117176" ht="18.75" customHeight="1" thickBot="1"/>
    <row r="117178" ht="18.75" customHeight="1" thickBot="1"/>
    <row r="117180" ht="18.75" customHeight="1" thickBot="1"/>
    <row r="117182" ht="18.75" customHeight="1" thickBot="1"/>
    <row r="117184" ht="18.75" customHeight="1" thickBot="1"/>
    <row r="117186" ht="18.75" customHeight="1" thickBot="1"/>
    <row r="117188" ht="18.75" customHeight="1" thickBot="1"/>
    <row r="117190" ht="18.75" customHeight="1" thickBot="1"/>
    <row r="117192" ht="18.75" customHeight="1" thickBot="1"/>
    <row r="117194" ht="18.75" customHeight="1" thickBot="1"/>
    <row r="117196" ht="18.75" customHeight="1" thickBot="1"/>
    <row r="117198" ht="18.75" customHeight="1" thickBot="1"/>
    <row r="117200" ht="18.75" customHeight="1" thickBot="1"/>
    <row r="117202" ht="18.75" customHeight="1" thickBot="1"/>
    <row r="117204" ht="18.75" customHeight="1" thickBot="1"/>
    <row r="117206" ht="18.75" customHeight="1" thickBot="1"/>
    <row r="117208" ht="18.75" customHeight="1" thickBot="1"/>
    <row r="117210" ht="18.75" customHeight="1" thickBot="1"/>
    <row r="117212" ht="18.75" customHeight="1" thickBot="1"/>
    <row r="117214" ht="18.75" customHeight="1" thickBot="1"/>
    <row r="117216" ht="18.75" customHeight="1" thickBot="1"/>
    <row r="117218" ht="18.75" customHeight="1" thickBot="1"/>
    <row r="117220" ht="18.75" customHeight="1" thickBot="1"/>
    <row r="117222" ht="18.75" customHeight="1" thickBot="1"/>
    <row r="117224" ht="18.75" customHeight="1" thickBot="1"/>
    <row r="117226" ht="18.75" customHeight="1" thickBot="1"/>
    <row r="117228" ht="18.75" customHeight="1" thickBot="1"/>
    <row r="117230" ht="18.75" customHeight="1" thickBot="1"/>
    <row r="117232" ht="18.75" customHeight="1" thickBot="1"/>
    <row r="117234" ht="18.75" customHeight="1" thickBot="1"/>
    <row r="117236" ht="18.75" customHeight="1" thickBot="1"/>
    <row r="117238" ht="18.75" customHeight="1" thickBot="1"/>
    <row r="117240" ht="18.75" customHeight="1" thickBot="1"/>
    <row r="117242" ht="18.75" customHeight="1" thickBot="1"/>
    <row r="117244" ht="18.75" customHeight="1" thickBot="1"/>
    <row r="117246" ht="18.75" customHeight="1" thickBot="1"/>
    <row r="117248" ht="18.75" customHeight="1" thickBot="1"/>
    <row r="117250" ht="18.75" customHeight="1" thickBot="1"/>
    <row r="117252" ht="18.75" customHeight="1" thickBot="1"/>
    <row r="117254" ht="18.75" customHeight="1" thickBot="1"/>
    <row r="117256" ht="18.75" customHeight="1" thickBot="1"/>
    <row r="117258" ht="18.75" customHeight="1" thickBot="1"/>
    <row r="117260" ht="18.75" customHeight="1" thickBot="1"/>
    <row r="117262" ht="18.75" customHeight="1" thickBot="1"/>
    <row r="117264" ht="18.75" customHeight="1" thickBot="1"/>
    <row r="117266" ht="18.75" customHeight="1" thickBot="1"/>
    <row r="117268" ht="18.75" customHeight="1" thickBot="1"/>
    <row r="117270" ht="18.75" customHeight="1" thickBot="1"/>
    <row r="117272" ht="18.75" customHeight="1" thickBot="1"/>
    <row r="117274" ht="18.75" customHeight="1" thickBot="1"/>
    <row r="117276" ht="18.75" customHeight="1" thickBot="1"/>
    <row r="117278" ht="18.75" customHeight="1" thickBot="1"/>
    <row r="117280" ht="18.75" customHeight="1" thickBot="1"/>
    <row r="117282" ht="18.75" customHeight="1" thickBot="1"/>
    <row r="117284" ht="18.75" customHeight="1" thickBot="1"/>
    <row r="117286" ht="18.75" customHeight="1" thickBot="1"/>
    <row r="117288" ht="18.75" customHeight="1" thickBot="1"/>
    <row r="117290" ht="18.75" customHeight="1" thickBot="1"/>
    <row r="117292" ht="18.75" customHeight="1" thickBot="1"/>
    <row r="117294" ht="18.75" customHeight="1" thickBot="1"/>
    <row r="117296" ht="18.75" customHeight="1" thickBot="1"/>
    <row r="117298" ht="18.75" customHeight="1" thickBot="1"/>
    <row r="117300" ht="18.75" customHeight="1" thickBot="1"/>
    <row r="117302" ht="18.75" customHeight="1" thickBot="1"/>
    <row r="117304" ht="18.75" customHeight="1" thickBot="1"/>
    <row r="117306" ht="18.75" customHeight="1" thickBot="1"/>
    <row r="117308" ht="18.75" customHeight="1" thickBot="1"/>
    <row r="117310" ht="18.75" customHeight="1" thickBot="1"/>
    <row r="117312" ht="18.75" customHeight="1" thickBot="1"/>
    <row r="117314" ht="18.75" customHeight="1" thickBot="1"/>
    <row r="117316" ht="18.75" customHeight="1" thickBot="1"/>
    <row r="117318" ht="18.75" customHeight="1" thickBot="1"/>
    <row r="117320" ht="18.75" customHeight="1" thickBot="1"/>
    <row r="117322" ht="18.75" customHeight="1" thickBot="1"/>
    <row r="117324" ht="18.75" customHeight="1" thickBot="1"/>
    <row r="117326" ht="18.75" customHeight="1" thickBot="1"/>
    <row r="117328" ht="18.75" customHeight="1" thickBot="1"/>
    <row r="117330" ht="18.75" customHeight="1" thickBot="1"/>
    <row r="117332" ht="18.75" customHeight="1" thickBot="1"/>
    <row r="117334" ht="18.75" customHeight="1" thickBot="1"/>
    <row r="117336" ht="18.75" customHeight="1" thickBot="1"/>
    <row r="117338" ht="18.75" customHeight="1" thickBot="1"/>
    <row r="117340" ht="18.75" customHeight="1" thickBot="1"/>
    <row r="117342" ht="18.75" customHeight="1" thickBot="1"/>
    <row r="117344" ht="18.75" customHeight="1" thickBot="1"/>
    <row r="117346" ht="18.75" customHeight="1" thickBot="1"/>
    <row r="117348" ht="18.75" customHeight="1" thickBot="1"/>
    <row r="117350" ht="18.75" customHeight="1" thickBot="1"/>
    <row r="117352" ht="18.75" customHeight="1" thickBot="1"/>
    <row r="117354" ht="18.75" customHeight="1" thickBot="1"/>
    <row r="117356" ht="18.75" customHeight="1" thickBot="1"/>
    <row r="117358" ht="18.75" customHeight="1" thickBot="1"/>
    <row r="117360" ht="18.75" customHeight="1" thickBot="1"/>
    <row r="117362" ht="18.75" customHeight="1" thickBot="1"/>
    <row r="117364" ht="18.75" customHeight="1" thickBot="1"/>
    <row r="117366" ht="18.75" customHeight="1" thickBot="1"/>
    <row r="117368" ht="18.75" customHeight="1" thickBot="1"/>
    <row r="117370" ht="18.75" customHeight="1" thickBot="1"/>
    <row r="117372" ht="18.75" customHeight="1" thickBot="1"/>
    <row r="117374" ht="18.75" customHeight="1" thickBot="1"/>
    <row r="117376" ht="18.75" customHeight="1" thickBot="1"/>
    <row r="117378" ht="18.75" customHeight="1" thickBot="1"/>
    <row r="117380" ht="18.75" customHeight="1" thickBot="1"/>
    <row r="117382" ht="18.75" customHeight="1" thickBot="1"/>
    <row r="117384" ht="18.75" customHeight="1" thickBot="1"/>
    <row r="117386" ht="18.75" customHeight="1" thickBot="1"/>
    <row r="117388" ht="18.75" customHeight="1" thickBot="1"/>
    <row r="117390" ht="18.75" customHeight="1" thickBot="1"/>
    <row r="117392" ht="18.75" customHeight="1" thickBot="1"/>
    <row r="117394" ht="18.75" customHeight="1" thickBot="1"/>
    <row r="117396" ht="18.75" customHeight="1" thickBot="1"/>
    <row r="117398" ht="18.75" customHeight="1" thickBot="1"/>
    <row r="117400" ht="18.75" customHeight="1" thickBot="1"/>
    <row r="117402" ht="18.75" customHeight="1" thickBot="1"/>
    <row r="117404" ht="18.75" customHeight="1" thickBot="1"/>
    <row r="117406" ht="18.75" customHeight="1" thickBot="1"/>
    <row r="117408" ht="18.75" customHeight="1" thickBot="1"/>
    <row r="117410" ht="18.75" customHeight="1" thickBot="1"/>
    <row r="117412" ht="18.75" customHeight="1" thickBot="1"/>
    <row r="117414" ht="18.75" customHeight="1" thickBot="1"/>
    <row r="117416" ht="18.75" customHeight="1" thickBot="1"/>
    <row r="117418" ht="18.75" customHeight="1" thickBot="1"/>
    <row r="117420" ht="18.75" customHeight="1" thickBot="1"/>
    <row r="117422" ht="18.75" customHeight="1" thickBot="1"/>
    <row r="117424" ht="18.75" customHeight="1" thickBot="1"/>
    <row r="117426" ht="18.75" customHeight="1" thickBot="1"/>
    <row r="117428" ht="18.75" customHeight="1" thickBot="1"/>
    <row r="117430" ht="18.75" customHeight="1" thickBot="1"/>
    <row r="117432" ht="18.75" customHeight="1" thickBot="1"/>
    <row r="117434" ht="18.75" customHeight="1" thickBot="1"/>
    <row r="117436" ht="18.75" customHeight="1" thickBot="1"/>
    <row r="117438" ht="18.75" customHeight="1" thickBot="1"/>
    <row r="117440" ht="18.75" customHeight="1" thickBot="1"/>
    <row r="117442" ht="18.75" customHeight="1" thickBot="1"/>
    <row r="117444" ht="18.75" customHeight="1" thickBot="1"/>
    <row r="117446" ht="18.75" customHeight="1" thickBot="1"/>
    <row r="117448" ht="18.75" customHeight="1" thickBot="1"/>
    <row r="117450" ht="18.75" customHeight="1" thickBot="1"/>
    <row r="117452" ht="18.75" customHeight="1" thickBot="1"/>
    <row r="117454" ht="18.75" customHeight="1" thickBot="1"/>
    <row r="117456" ht="18.75" customHeight="1" thickBot="1"/>
    <row r="117458" ht="18.75" customHeight="1" thickBot="1"/>
    <row r="117460" ht="18.75" customHeight="1" thickBot="1"/>
    <row r="117462" ht="18.75" customHeight="1" thickBot="1"/>
    <row r="117464" ht="18.75" customHeight="1" thickBot="1"/>
    <row r="117466" ht="18.75" customHeight="1" thickBot="1"/>
    <row r="117468" ht="18.75" customHeight="1" thickBot="1"/>
    <row r="117470" ht="18.75" customHeight="1" thickBot="1"/>
    <row r="117472" ht="18.75" customHeight="1" thickBot="1"/>
    <row r="117474" ht="18.75" customHeight="1" thickBot="1"/>
    <row r="117476" ht="18.75" customHeight="1" thickBot="1"/>
    <row r="117478" ht="18.75" customHeight="1" thickBot="1"/>
    <row r="117480" ht="18.75" customHeight="1" thickBot="1"/>
    <row r="117482" ht="18.75" customHeight="1" thickBot="1"/>
    <row r="117484" ht="18.75" customHeight="1" thickBot="1"/>
    <row r="117486" ht="18.75" customHeight="1" thickBot="1"/>
    <row r="117488" ht="18.75" customHeight="1" thickBot="1"/>
    <row r="117490" ht="18.75" customHeight="1" thickBot="1"/>
    <row r="117492" ht="18.75" customHeight="1" thickBot="1"/>
    <row r="117494" ht="18.75" customHeight="1" thickBot="1"/>
    <row r="117496" ht="18.75" customHeight="1" thickBot="1"/>
    <row r="117498" ht="18.75" customHeight="1" thickBot="1"/>
    <row r="117500" ht="18.75" customHeight="1" thickBot="1"/>
    <row r="117502" ht="18.75" customHeight="1" thickBot="1"/>
    <row r="117504" ht="18.75" customHeight="1" thickBot="1"/>
    <row r="117506" ht="18.75" customHeight="1" thickBot="1"/>
    <row r="117508" ht="18.75" customHeight="1" thickBot="1"/>
    <row r="117510" ht="18.75" customHeight="1" thickBot="1"/>
    <row r="117512" ht="18.75" customHeight="1" thickBot="1"/>
    <row r="117514" ht="18.75" customHeight="1" thickBot="1"/>
    <row r="117516" ht="18.75" customHeight="1" thickBot="1"/>
    <row r="117518" ht="18.75" customHeight="1" thickBot="1"/>
    <row r="117520" ht="18.75" customHeight="1" thickBot="1"/>
    <row r="117522" ht="18.75" customHeight="1" thickBot="1"/>
    <row r="117524" ht="18.75" customHeight="1" thickBot="1"/>
    <row r="117526" ht="18.75" customHeight="1" thickBot="1"/>
    <row r="117528" ht="18.75" customHeight="1" thickBot="1"/>
    <row r="117530" ht="18.75" customHeight="1" thickBot="1"/>
    <row r="117532" ht="18.75" customHeight="1" thickBot="1"/>
    <row r="117534" ht="18.75" customHeight="1" thickBot="1"/>
    <row r="117536" ht="18.75" customHeight="1" thickBot="1"/>
    <row r="117538" ht="18.75" customHeight="1" thickBot="1"/>
    <row r="117540" ht="18.75" customHeight="1" thickBot="1"/>
    <row r="117542" ht="18.75" customHeight="1" thickBot="1"/>
    <row r="117544" ht="18.75" customHeight="1" thickBot="1"/>
    <row r="117546" ht="18.75" customHeight="1" thickBot="1"/>
    <row r="117548" ht="18.75" customHeight="1" thickBot="1"/>
    <row r="117550" ht="18.75" customHeight="1" thickBot="1"/>
    <row r="117552" ht="18.75" customHeight="1" thickBot="1"/>
    <row r="117554" ht="18.75" customHeight="1" thickBot="1"/>
    <row r="117556" ht="18.75" customHeight="1" thickBot="1"/>
    <row r="117558" ht="18.75" customHeight="1" thickBot="1"/>
    <row r="117560" ht="18.75" customHeight="1" thickBot="1"/>
    <row r="117562" ht="18.75" customHeight="1" thickBot="1"/>
    <row r="117564" ht="18.75" customHeight="1" thickBot="1"/>
    <row r="117566" ht="18.75" customHeight="1" thickBot="1"/>
    <row r="117568" ht="18.75" customHeight="1" thickBot="1"/>
    <row r="117570" ht="18.75" customHeight="1" thickBot="1"/>
    <row r="117572" ht="18.75" customHeight="1" thickBot="1"/>
    <row r="117574" ht="18.75" customHeight="1" thickBot="1"/>
    <row r="117576" ht="18.75" customHeight="1" thickBot="1"/>
    <row r="117578" ht="18.75" customHeight="1" thickBot="1"/>
    <row r="117580" ht="18.75" customHeight="1" thickBot="1"/>
    <row r="117582" ht="18.75" customHeight="1" thickBot="1"/>
    <row r="117584" ht="18.75" customHeight="1" thickBot="1"/>
    <row r="117586" ht="18.75" customHeight="1" thickBot="1"/>
    <row r="117588" ht="18.75" customHeight="1" thickBot="1"/>
    <row r="117590" ht="18.75" customHeight="1" thickBot="1"/>
    <row r="117592" ht="18.75" customHeight="1" thickBot="1"/>
    <row r="117594" ht="18.75" customHeight="1" thickBot="1"/>
    <row r="117596" ht="18.75" customHeight="1" thickBot="1"/>
    <row r="117598" ht="18.75" customHeight="1" thickBot="1"/>
    <row r="117600" ht="18.75" customHeight="1" thickBot="1"/>
    <row r="117602" ht="18.75" customHeight="1" thickBot="1"/>
    <row r="117604" ht="18.75" customHeight="1" thickBot="1"/>
    <row r="117606" ht="18.75" customHeight="1" thickBot="1"/>
    <row r="117608" ht="18.75" customHeight="1" thickBot="1"/>
    <row r="117610" ht="18.75" customHeight="1" thickBot="1"/>
    <row r="117612" ht="18.75" customHeight="1" thickBot="1"/>
    <row r="117614" ht="18.75" customHeight="1" thickBot="1"/>
    <row r="117616" ht="18.75" customHeight="1" thickBot="1"/>
    <row r="117618" ht="18.75" customHeight="1" thickBot="1"/>
    <row r="117620" ht="18.75" customHeight="1" thickBot="1"/>
    <row r="117622" ht="18.75" customHeight="1" thickBot="1"/>
    <row r="117624" ht="18.75" customHeight="1" thickBot="1"/>
    <row r="117626" ht="18.75" customHeight="1" thickBot="1"/>
    <row r="117628" ht="18.75" customHeight="1" thickBot="1"/>
    <row r="117630" ht="18.75" customHeight="1" thickBot="1"/>
    <row r="117632" ht="18.75" customHeight="1" thickBot="1"/>
    <row r="117634" ht="18.75" customHeight="1" thickBot="1"/>
    <row r="117636" ht="18.75" customHeight="1" thickBot="1"/>
    <row r="117638" ht="18.75" customHeight="1" thickBot="1"/>
    <row r="117640" ht="18.75" customHeight="1" thickBot="1"/>
    <row r="117642" ht="18.75" customHeight="1" thickBot="1"/>
    <row r="117644" ht="18.75" customHeight="1" thickBot="1"/>
    <row r="117646" ht="18.75" customHeight="1" thickBot="1"/>
    <row r="117648" ht="18.75" customHeight="1" thickBot="1"/>
    <row r="117650" ht="18.75" customHeight="1" thickBot="1"/>
    <row r="117652" ht="18.75" customHeight="1" thickBot="1"/>
    <row r="117654" ht="18.75" customHeight="1" thickBot="1"/>
    <row r="117656" ht="18.75" customHeight="1" thickBot="1"/>
    <row r="117658" ht="18.75" customHeight="1" thickBot="1"/>
    <row r="117660" ht="18.75" customHeight="1" thickBot="1"/>
    <row r="117662" ht="18.75" customHeight="1" thickBot="1"/>
    <row r="117664" ht="18.75" customHeight="1" thickBot="1"/>
    <row r="117666" ht="18.75" customHeight="1" thickBot="1"/>
    <row r="117668" ht="18.75" customHeight="1" thickBot="1"/>
    <row r="117670" ht="18.75" customHeight="1" thickBot="1"/>
    <row r="117672" ht="18.75" customHeight="1" thickBot="1"/>
    <row r="117674" ht="18.75" customHeight="1" thickBot="1"/>
    <row r="117676" ht="18.75" customHeight="1" thickBot="1"/>
    <row r="117678" ht="18.75" customHeight="1" thickBot="1"/>
    <row r="117680" ht="18.75" customHeight="1" thickBot="1"/>
    <row r="117682" ht="18.75" customHeight="1" thickBot="1"/>
    <row r="117684" ht="18.75" customHeight="1" thickBot="1"/>
    <row r="117686" ht="18.75" customHeight="1" thickBot="1"/>
    <row r="117688" ht="18.75" customHeight="1" thickBot="1"/>
    <row r="117690" ht="18.75" customHeight="1" thickBot="1"/>
    <row r="117692" ht="18.75" customHeight="1" thickBot="1"/>
    <row r="117694" ht="18.75" customHeight="1" thickBot="1"/>
    <row r="117696" ht="18.75" customHeight="1" thickBot="1"/>
    <row r="117698" ht="18.75" customHeight="1" thickBot="1"/>
    <row r="117700" ht="18.75" customHeight="1" thickBot="1"/>
    <row r="117702" ht="18.75" customHeight="1" thickBot="1"/>
    <row r="117704" ht="18.75" customHeight="1" thickBot="1"/>
    <row r="117706" ht="18.75" customHeight="1" thickBot="1"/>
    <row r="117708" ht="18.75" customHeight="1" thickBot="1"/>
    <row r="117710" ht="18.75" customHeight="1" thickBot="1"/>
    <row r="117712" ht="18.75" customHeight="1" thickBot="1"/>
    <row r="117714" ht="18.75" customHeight="1" thickBot="1"/>
    <row r="117716" ht="18.75" customHeight="1" thickBot="1"/>
    <row r="117718" ht="18.75" customHeight="1" thickBot="1"/>
    <row r="117720" ht="18.75" customHeight="1" thickBot="1"/>
    <row r="117722" ht="18.75" customHeight="1" thickBot="1"/>
    <row r="117724" ht="18.75" customHeight="1" thickBot="1"/>
    <row r="117726" ht="18.75" customHeight="1" thickBot="1"/>
    <row r="117728" ht="18.75" customHeight="1" thickBot="1"/>
    <row r="117730" ht="18.75" customHeight="1" thickBot="1"/>
    <row r="117732" ht="18.75" customHeight="1" thickBot="1"/>
    <row r="117734" ht="18.75" customHeight="1" thickBot="1"/>
    <row r="117736" ht="18.75" customHeight="1" thickBot="1"/>
    <row r="117738" ht="18.75" customHeight="1" thickBot="1"/>
    <row r="117740" ht="18.75" customHeight="1" thickBot="1"/>
    <row r="117742" ht="18.75" customHeight="1" thickBot="1"/>
    <row r="117744" ht="18.75" customHeight="1" thickBot="1"/>
    <row r="117746" ht="18.75" customHeight="1" thickBot="1"/>
    <row r="117748" ht="18.75" customHeight="1" thickBot="1"/>
    <row r="117750" ht="18.75" customHeight="1" thickBot="1"/>
    <row r="117752" ht="18.75" customHeight="1" thickBot="1"/>
    <row r="117754" ht="18.75" customHeight="1" thickBot="1"/>
    <row r="117756" ht="18.75" customHeight="1" thickBot="1"/>
    <row r="117758" ht="18.75" customHeight="1" thickBot="1"/>
    <row r="117760" ht="18.75" customHeight="1" thickBot="1"/>
    <row r="117762" ht="18.75" customHeight="1" thickBot="1"/>
    <row r="117764" ht="18.75" customHeight="1" thickBot="1"/>
    <row r="117766" ht="18.75" customHeight="1" thickBot="1"/>
    <row r="117768" ht="18.75" customHeight="1" thickBot="1"/>
    <row r="117770" ht="18.75" customHeight="1" thickBot="1"/>
    <row r="117772" ht="18.75" customHeight="1" thickBot="1"/>
    <row r="117774" ht="18.75" customHeight="1" thickBot="1"/>
    <row r="117776" ht="18.75" customHeight="1" thickBot="1"/>
    <row r="117778" ht="18.75" customHeight="1" thickBot="1"/>
    <row r="117780" ht="18.75" customHeight="1" thickBot="1"/>
    <row r="117782" ht="18.75" customHeight="1" thickBot="1"/>
    <row r="117784" ht="18.75" customHeight="1" thickBot="1"/>
    <row r="117786" ht="18.75" customHeight="1" thickBot="1"/>
    <row r="117788" ht="18.75" customHeight="1" thickBot="1"/>
    <row r="117790" ht="18.75" customHeight="1" thickBot="1"/>
    <row r="117792" ht="18.75" customHeight="1" thickBot="1"/>
    <row r="117794" ht="18.75" customHeight="1" thickBot="1"/>
    <row r="117796" ht="18.75" customHeight="1" thickBot="1"/>
    <row r="117798" ht="18.75" customHeight="1" thickBot="1"/>
    <row r="117800" ht="18.75" customHeight="1" thickBot="1"/>
    <row r="117802" ht="18.75" customHeight="1" thickBot="1"/>
    <row r="117804" ht="18.75" customHeight="1" thickBot="1"/>
    <row r="117806" ht="18.75" customHeight="1" thickBot="1"/>
    <row r="117808" ht="18.75" customHeight="1" thickBot="1"/>
    <row r="117810" ht="18.75" customHeight="1" thickBot="1"/>
    <row r="117812" ht="18.75" customHeight="1" thickBot="1"/>
    <row r="117814" ht="18.75" customHeight="1" thickBot="1"/>
    <row r="117816" ht="18.75" customHeight="1" thickBot="1"/>
    <row r="117818" ht="18.75" customHeight="1" thickBot="1"/>
    <row r="117820" ht="18.75" customHeight="1" thickBot="1"/>
    <row r="117822" ht="18.75" customHeight="1" thickBot="1"/>
    <row r="117824" ht="18.75" customHeight="1" thickBot="1"/>
    <row r="117826" ht="18.75" customHeight="1" thickBot="1"/>
    <row r="117828" ht="18.75" customHeight="1" thickBot="1"/>
    <row r="117830" ht="18.75" customHeight="1" thickBot="1"/>
    <row r="117832" ht="18.75" customHeight="1" thickBot="1"/>
    <row r="117834" ht="18.75" customHeight="1" thickBot="1"/>
    <row r="117836" ht="18.75" customHeight="1" thickBot="1"/>
    <row r="117838" ht="18.75" customHeight="1" thickBot="1"/>
    <row r="117840" ht="18.75" customHeight="1" thickBot="1"/>
    <row r="117842" ht="18.75" customHeight="1" thickBot="1"/>
    <row r="117844" ht="18.75" customHeight="1" thickBot="1"/>
    <row r="117846" ht="18.75" customHeight="1" thickBot="1"/>
    <row r="117848" ht="18.75" customHeight="1" thickBot="1"/>
    <row r="117850" ht="18.75" customHeight="1" thickBot="1"/>
    <row r="117852" ht="18.75" customHeight="1" thickBot="1"/>
    <row r="117854" ht="18.75" customHeight="1" thickBot="1"/>
    <row r="117856" ht="18.75" customHeight="1" thickBot="1"/>
    <row r="117858" ht="18.75" customHeight="1" thickBot="1"/>
    <row r="117860" ht="18.75" customHeight="1" thickBot="1"/>
    <row r="117862" ht="18.75" customHeight="1" thickBot="1"/>
    <row r="117864" ht="18.75" customHeight="1" thickBot="1"/>
    <row r="117866" ht="18.75" customHeight="1" thickBot="1"/>
    <row r="117868" ht="18.75" customHeight="1" thickBot="1"/>
    <row r="117870" ht="18.75" customHeight="1" thickBot="1"/>
    <row r="117872" ht="18.75" customHeight="1" thickBot="1"/>
    <row r="117874" ht="18.75" customHeight="1" thickBot="1"/>
    <row r="117876" ht="18.75" customHeight="1" thickBot="1"/>
    <row r="117878" ht="18.75" customHeight="1" thickBot="1"/>
    <row r="117880" ht="18.75" customHeight="1" thickBot="1"/>
    <row r="117882" ht="18.75" customHeight="1" thickBot="1"/>
    <row r="117884" ht="18.75" customHeight="1" thickBot="1"/>
    <row r="117886" ht="18.75" customHeight="1" thickBot="1"/>
    <row r="117888" ht="18.75" customHeight="1" thickBot="1"/>
    <row r="117890" ht="18.75" customHeight="1" thickBot="1"/>
    <row r="117892" ht="18.75" customHeight="1" thickBot="1"/>
    <row r="117894" ht="18.75" customHeight="1" thickBot="1"/>
    <row r="117896" ht="18.75" customHeight="1" thickBot="1"/>
    <row r="117898" ht="18.75" customHeight="1" thickBot="1"/>
    <row r="117900" ht="18.75" customHeight="1" thickBot="1"/>
    <row r="117902" ht="18.75" customHeight="1" thickBot="1"/>
    <row r="117904" ht="18.75" customHeight="1" thickBot="1"/>
    <row r="117906" ht="18.75" customHeight="1" thickBot="1"/>
    <row r="117908" ht="18.75" customHeight="1" thickBot="1"/>
    <row r="117910" ht="18.75" customHeight="1" thickBot="1"/>
    <row r="117912" ht="18.75" customHeight="1" thickBot="1"/>
    <row r="117914" ht="18.75" customHeight="1" thickBot="1"/>
    <row r="117916" ht="18.75" customHeight="1" thickBot="1"/>
    <row r="117918" ht="18.75" customHeight="1" thickBot="1"/>
    <row r="117920" ht="18.75" customHeight="1" thickBot="1"/>
    <row r="117922" ht="18.75" customHeight="1" thickBot="1"/>
    <row r="117924" ht="18.75" customHeight="1" thickBot="1"/>
    <row r="117926" ht="18.75" customHeight="1" thickBot="1"/>
    <row r="117928" ht="18.75" customHeight="1" thickBot="1"/>
    <row r="117930" ht="18.75" customHeight="1" thickBot="1"/>
    <row r="117932" ht="18.75" customHeight="1" thickBot="1"/>
    <row r="117934" ht="18.75" customHeight="1" thickBot="1"/>
    <row r="117936" ht="18.75" customHeight="1" thickBot="1"/>
    <row r="117938" ht="18.75" customHeight="1" thickBot="1"/>
    <row r="117940" ht="18.75" customHeight="1" thickBot="1"/>
    <row r="117942" ht="18.75" customHeight="1" thickBot="1"/>
    <row r="117944" ht="18.75" customHeight="1" thickBot="1"/>
    <row r="117946" ht="18.75" customHeight="1" thickBot="1"/>
    <row r="117948" ht="18.75" customHeight="1" thickBot="1"/>
    <row r="117950" ht="18.75" customHeight="1" thickBot="1"/>
    <row r="117952" ht="18.75" customHeight="1" thickBot="1"/>
    <row r="117954" ht="18.75" customHeight="1" thickBot="1"/>
    <row r="117956" ht="18.75" customHeight="1" thickBot="1"/>
    <row r="117958" ht="18.75" customHeight="1" thickBot="1"/>
    <row r="117960" ht="18.75" customHeight="1" thickBot="1"/>
    <row r="117962" ht="18.75" customHeight="1" thickBot="1"/>
    <row r="117964" ht="18.75" customHeight="1" thickBot="1"/>
    <row r="117966" ht="18.75" customHeight="1" thickBot="1"/>
    <row r="117968" ht="18.75" customHeight="1" thickBot="1"/>
    <row r="117970" ht="18.75" customHeight="1" thickBot="1"/>
    <row r="117972" ht="18.75" customHeight="1" thickBot="1"/>
    <row r="117974" ht="18.75" customHeight="1" thickBot="1"/>
    <row r="117976" ht="18.75" customHeight="1" thickBot="1"/>
    <row r="117978" ht="18.75" customHeight="1" thickBot="1"/>
    <row r="117980" ht="18.75" customHeight="1" thickBot="1"/>
    <row r="117982" ht="18.75" customHeight="1" thickBot="1"/>
    <row r="117984" ht="18.75" customHeight="1" thickBot="1"/>
    <row r="117986" ht="18.75" customHeight="1" thickBot="1"/>
    <row r="117988" ht="18.75" customHeight="1" thickBot="1"/>
    <row r="117990" ht="18.75" customHeight="1" thickBot="1"/>
    <row r="117992" ht="18.75" customHeight="1" thickBot="1"/>
    <row r="117994" ht="18.75" customHeight="1" thickBot="1"/>
    <row r="117996" ht="18.75" customHeight="1" thickBot="1"/>
    <row r="117998" ht="18.75" customHeight="1" thickBot="1"/>
    <row r="118000" ht="18.75" customHeight="1" thickBot="1"/>
    <row r="118002" ht="18.75" customHeight="1" thickBot="1"/>
    <row r="118004" ht="18.75" customHeight="1" thickBot="1"/>
    <row r="118006" ht="18.75" customHeight="1" thickBot="1"/>
    <row r="118008" ht="18.75" customHeight="1" thickBot="1"/>
    <row r="118010" ht="18.75" customHeight="1" thickBot="1"/>
    <row r="118012" ht="18.75" customHeight="1" thickBot="1"/>
    <row r="118014" ht="18.75" customHeight="1" thickBot="1"/>
    <row r="118016" ht="18.75" customHeight="1" thickBot="1"/>
    <row r="118018" ht="18.75" customHeight="1" thickBot="1"/>
    <row r="118020" ht="18.75" customHeight="1" thickBot="1"/>
    <row r="118022" ht="18.75" customHeight="1" thickBot="1"/>
    <row r="118024" ht="18.75" customHeight="1" thickBot="1"/>
    <row r="118026" ht="18.75" customHeight="1" thickBot="1"/>
    <row r="118028" ht="18.75" customHeight="1" thickBot="1"/>
    <row r="118030" ht="18.75" customHeight="1" thickBot="1"/>
    <row r="118032" ht="18.75" customHeight="1" thickBot="1"/>
    <row r="118034" ht="18.75" customHeight="1" thickBot="1"/>
    <row r="118036" ht="18.75" customHeight="1" thickBot="1"/>
    <row r="118038" ht="18.75" customHeight="1" thickBot="1"/>
    <row r="118040" ht="18.75" customHeight="1" thickBot="1"/>
    <row r="118042" ht="18.75" customHeight="1" thickBot="1"/>
    <row r="118044" ht="18.75" customHeight="1" thickBot="1"/>
    <row r="118046" ht="18.75" customHeight="1" thickBot="1"/>
    <row r="118048" ht="18.75" customHeight="1" thickBot="1"/>
    <row r="118050" ht="18.75" customHeight="1" thickBot="1"/>
    <row r="118052" ht="18.75" customHeight="1" thickBot="1"/>
    <row r="118054" ht="18.75" customHeight="1" thickBot="1"/>
    <row r="118056" ht="18.75" customHeight="1" thickBot="1"/>
    <row r="118058" ht="18.75" customHeight="1" thickBot="1"/>
    <row r="118060" ht="18.75" customHeight="1" thickBot="1"/>
    <row r="118062" ht="18.75" customHeight="1" thickBot="1"/>
    <row r="118064" ht="18.75" customHeight="1" thickBot="1"/>
    <row r="118066" ht="18.75" customHeight="1" thickBot="1"/>
    <row r="118068" ht="18.75" customHeight="1" thickBot="1"/>
    <row r="118070" ht="18.75" customHeight="1" thickBot="1"/>
    <row r="118072" ht="18.75" customHeight="1" thickBot="1"/>
    <row r="118074" ht="18.75" customHeight="1" thickBot="1"/>
    <row r="118076" ht="18.75" customHeight="1" thickBot="1"/>
    <row r="118078" ht="18.75" customHeight="1" thickBot="1"/>
    <row r="118080" ht="18.75" customHeight="1" thickBot="1"/>
    <row r="118082" ht="18.75" customHeight="1" thickBot="1"/>
    <row r="118084" ht="18.75" customHeight="1" thickBot="1"/>
    <row r="118086" ht="18.75" customHeight="1" thickBot="1"/>
    <row r="118088" ht="18.75" customHeight="1" thickBot="1"/>
    <row r="118090" ht="18.75" customHeight="1" thickBot="1"/>
    <row r="118092" ht="18.75" customHeight="1" thickBot="1"/>
    <row r="118094" ht="18.75" customHeight="1" thickBot="1"/>
    <row r="118096" ht="18.75" customHeight="1" thickBot="1"/>
    <row r="118098" ht="18.75" customHeight="1" thickBot="1"/>
    <row r="118100" ht="18.75" customHeight="1" thickBot="1"/>
    <row r="118102" ht="18.75" customHeight="1" thickBot="1"/>
    <row r="118104" ht="18.75" customHeight="1" thickBot="1"/>
    <row r="118106" ht="18.75" customHeight="1" thickBot="1"/>
    <row r="118108" ht="18.75" customHeight="1" thickBot="1"/>
    <row r="118110" ht="18.75" customHeight="1" thickBot="1"/>
    <row r="118112" ht="18.75" customHeight="1" thickBot="1"/>
    <row r="118114" ht="18.75" customHeight="1" thickBot="1"/>
    <row r="118116" ht="18.75" customHeight="1" thickBot="1"/>
    <row r="118118" ht="18.75" customHeight="1" thickBot="1"/>
    <row r="118120" ht="18.75" customHeight="1" thickBot="1"/>
    <row r="118122" ht="18.75" customHeight="1" thickBot="1"/>
    <row r="118124" ht="18.75" customHeight="1" thickBot="1"/>
    <row r="118126" ht="18.75" customHeight="1" thickBot="1"/>
    <row r="118128" ht="18.75" customHeight="1" thickBot="1"/>
    <row r="118130" ht="18.75" customHeight="1" thickBot="1"/>
    <row r="118132" ht="18.75" customHeight="1" thickBot="1"/>
    <row r="118134" ht="18.75" customHeight="1" thickBot="1"/>
    <row r="118136" ht="18.75" customHeight="1" thickBot="1"/>
    <row r="118138" ht="18.75" customHeight="1" thickBot="1"/>
    <row r="118140" ht="18.75" customHeight="1" thickBot="1"/>
    <row r="118142" ht="18.75" customHeight="1" thickBot="1"/>
    <row r="118144" ht="18.75" customHeight="1" thickBot="1"/>
    <row r="118146" ht="18.75" customHeight="1" thickBot="1"/>
    <row r="118148" ht="18.75" customHeight="1" thickBot="1"/>
    <row r="118150" ht="18.75" customHeight="1" thickBot="1"/>
    <row r="118152" ht="18.75" customHeight="1" thickBot="1"/>
    <row r="118154" ht="18.75" customHeight="1" thickBot="1"/>
    <row r="118156" ht="18.75" customHeight="1" thickBot="1"/>
    <row r="118158" ht="18.75" customHeight="1" thickBot="1"/>
    <row r="118160" ht="18.75" customHeight="1" thickBot="1"/>
    <row r="118162" ht="18.75" customHeight="1" thickBot="1"/>
    <row r="118164" ht="18.75" customHeight="1" thickBot="1"/>
    <row r="118166" ht="18.75" customHeight="1" thickBot="1"/>
    <row r="118168" ht="18.75" customHeight="1" thickBot="1"/>
    <row r="118170" ht="18.75" customHeight="1" thickBot="1"/>
    <row r="118172" ht="18.75" customHeight="1" thickBot="1"/>
    <row r="118174" ht="18.75" customHeight="1" thickBot="1"/>
    <row r="118176" ht="18.75" customHeight="1" thickBot="1"/>
    <row r="118178" ht="18.75" customHeight="1" thickBot="1"/>
    <row r="118180" ht="18.75" customHeight="1" thickBot="1"/>
    <row r="118182" ht="18.75" customHeight="1" thickBot="1"/>
    <row r="118184" ht="18.75" customHeight="1" thickBot="1"/>
    <row r="118186" ht="18.75" customHeight="1" thickBot="1"/>
    <row r="118188" ht="18.75" customHeight="1" thickBot="1"/>
    <row r="118190" ht="18.75" customHeight="1" thickBot="1"/>
    <row r="118192" ht="18.75" customHeight="1" thickBot="1"/>
    <row r="118194" ht="18.75" customHeight="1" thickBot="1"/>
    <row r="118196" ht="18.75" customHeight="1" thickBot="1"/>
    <row r="118198" ht="18.75" customHeight="1" thickBot="1"/>
    <row r="118200" ht="18.75" customHeight="1" thickBot="1"/>
    <row r="118202" ht="18.75" customHeight="1" thickBot="1"/>
    <row r="118204" ht="18.75" customHeight="1" thickBot="1"/>
    <row r="118206" ht="18.75" customHeight="1" thickBot="1"/>
    <row r="118208" ht="18.75" customHeight="1" thickBot="1"/>
    <row r="118210" ht="18.75" customHeight="1" thickBot="1"/>
    <row r="118212" ht="18.75" customHeight="1" thickBot="1"/>
    <row r="118214" ht="18.75" customHeight="1" thickBot="1"/>
    <row r="118216" ht="18.75" customHeight="1" thickBot="1"/>
    <row r="118218" ht="18.75" customHeight="1" thickBot="1"/>
    <row r="118220" ht="18.75" customHeight="1" thickBot="1"/>
    <row r="118222" ht="18.75" customHeight="1" thickBot="1"/>
    <row r="118224" ht="18.75" customHeight="1" thickBot="1"/>
    <row r="118226" ht="18.75" customHeight="1" thickBot="1"/>
    <row r="118228" ht="18.75" customHeight="1" thickBot="1"/>
    <row r="118230" ht="18.75" customHeight="1" thickBot="1"/>
    <row r="118232" ht="18.75" customHeight="1" thickBot="1"/>
    <row r="118234" ht="18.75" customHeight="1" thickBot="1"/>
    <row r="118236" ht="18.75" customHeight="1" thickBot="1"/>
    <row r="118238" ht="18.75" customHeight="1" thickBot="1"/>
    <row r="118240" ht="18.75" customHeight="1" thickBot="1"/>
    <row r="118242" ht="18.75" customHeight="1" thickBot="1"/>
    <row r="118244" ht="18.75" customHeight="1" thickBot="1"/>
    <row r="118246" ht="18.75" customHeight="1" thickBot="1"/>
    <row r="118248" ht="18.75" customHeight="1" thickBot="1"/>
    <row r="118250" ht="18.75" customHeight="1" thickBot="1"/>
    <row r="118252" ht="18.75" customHeight="1" thickBot="1"/>
    <row r="118254" ht="18.75" customHeight="1" thickBot="1"/>
    <row r="118256" ht="18.75" customHeight="1" thickBot="1"/>
    <row r="118258" ht="18.75" customHeight="1" thickBot="1"/>
    <row r="118260" ht="18.75" customHeight="1" thickBot="1"/>
    <row r="118262" ht="18.75" customHeight="1" thickBot="1"/>
    <row r="118264" ht="18.75" customHeight="1" thickBot="1"/>
    <row r="118266" ht="18.75" customHeight="1" thickBot="1"/>
    <row r="118268" ht="18.75" customHeight="1" thickBot="1"/>
    <row r="118270" ht="18.75" customHeight="1" thickBot="1"/>
    <row r="118272" ht="18.75" customHeight="1" thickBot="1"/>
    <row r="118274" ht="18.75" customHeight="1" thickBot="1"/>
    <row r="118276" ht="18.75" customHeight="1" thickBot="1"/>
    <row r="118278" ht="18.75" customHeight="1" thickBot="1"/>
    <row r="118280" ht="18.75" customHeight="1" thickBot="1"/>
    <row r="118282" ht="18.75" customHeight="1" thickBot="1"/>
    <row r="118284" ht="18.75" customHeight="1" thickBot="1"/>
    <row r="118286" ht="18.75" customHeight="1" thickBot="1"/>
    <row r="118288" ht="18.75" customHeight="1" thickBot="1"/>
    <row r="118290" ht="18.75" customHeight="1" thickBot="1"/>
    <row r="118292" ht="18.75" customHeight="1" thickBot="1"/>
    <row r="118294" ht="18.75" customHeight="1" thickBot="1"/>
    <row r="118296" ht="18.75" customHeight="1" thickBot="1"/>
    <row r="118298" ht="18.75" customHeight="1" thickBot="1"/>
    <row r="118300" ht="18.75" customHeight="1" thickBot="1"/>
    <row r="118302" ht="18.75" customHeight="1" thickBot="1"/>
    <row r="118304" ht="18.75" customHeight="1" thickBot="1"/>
    <row r="118306" ht="18.75" customHeight="1" thickBot="1"/>
    <row r="118308" ht="18.75" customHeight="1" thickBot="1"/>
    <row r="118310" ht="18.75" customHeight="1" thickBot="1"/>
    <row r="118312" ht="18.75" customHeight="1" thickBot="1"/>
    <row r="118314" ht="18.75" customHeight="1" thickBot="1"/>
    <row r="118316" ht="18.75" customHeight="1" thickBot="1"/>
    <row r="118318" ht="18.75" customHeight="1" thickBot="1"/>
    <row r="118320" ht="18.75" customHeight="1" thickBot="1"/>
    <row r="118322" ht="18.75" customHeight="1" thickBot="1"/>
    <row r="118324" ht="18.75" customHeight="1" thickBot="1"/>
    <row r="118326" ht="18.75" customHeight="1" thickBot="1"/>
    <row r="118328" ht="18.75" customHeight="1" thickBot="1"/>
    <row r="118330" ht="18.75" customHeight="1" thickBot="1"/>
    <row r="118332" ht="18.75" customHeight="1" thickBot="1"/>
    <row r="118334" ht="18.75" customHeight="1" thickBot="1"/>
    <row r="118336" ht="18.75" customHeight="1" thickBot="1"/>
    <row r="118338" ht="18.75" customHeight="1" thickBot="1"/>
    <row r="118340" ht="18.75" customHeight="1" thickBot="1"/>
    <row r="118342" ht="18.75" customHeight="1" thickBot="1"/>
    <row r="118344" ht="18.75" customHeight="1" thickBot="1"/>
    <row r="118346" ht="18.75" customHeight="1" thickBot="1"/>
    <row r="118348" ht="18.75" customHeight="1" thickBot="1"/>
    <row r="118350" ht="18.75" customHeight="1" thickBot="1"/>
    <row r="118352" ht="18.75" customHeight="1" thickBot="1"/>
    <row r="118354" ht="18.75" customHeight="1" thickBot="1"/>
    <row r="118356" ht="18.75" customHeight="1" thickBot="1"/>
    <row r="118358" ht="18.75" customHeight="1" thickBot="1"/>
    <row r="118360" ht="18.75" customHeight="1" thickBot="1"/>
    <row r="118362" ht="18.75" customHeight="1" thickBot="1"/>
    <row r="118364" ht="18.75" customHeight="1" thickBot="1"/>
    <row r="118366" ht="18.75" customHeight="1" thickBot="1"/>
    <row r="118368" ht="18.75" customHeight="1" thickBot="1"/>
    <row r="118370" ht="18.75" customHeight="1" thickBot="1"/>
    <row r="118372" ht="18.75" customHeight="1" thickBot="1"/>
    <row r="118374" ht="18.75" customHeight="1" thickBot="1"/>
    <row r="118376" ht="18.75" customHeight="1" thickBot="1"/>
    <row r="118378" ht="18.75" customHeight="1" thickBot="1"/>
    <row r="118380" ht="18.75" customHeight="1" thickBot="1"/>
    <row r="118382" ht="18.75" customHeight="1" thickBot="1"/>
    <row r="118384" ht="18.75" customHeight="1" thickBot="1"/>
    <row r="118386" ht="18.75" customHeight="1" thickBot="1"/>
    <row r="118388" ht="18.75" customHeight="1" thickBot="1"/>
    <row r="118390" ht="18.75" customHeight="1" thickBot="1"/>
    <row r="118392" ht="18.75" customHeight="1" thickBot="1"/>
    <row r="118394" ht="18.75" customHeight="1" thickBot="1"/>
    <row r="118396" ht="18.75" customHeight="1" thickBot="1"/>
    <row r="118398" ht="18.75" customHeight="1" thickBot="1"/>
    <row r="118400" ht="18.75" customHeight="1" thickBot="1"/>
    <row r="118402" ht="18.75" customHeight="1" thickBot="1"/>
    <row r="118404" ht="18.75" customHeight="1" thickBot="1"/>
    <row r="118406" ht="18.75" customHeight="1" thickBot="1"/>
    <row r="118408" ht="18.75" customHeight="1" thickBot="1"/>
    <row r="118410" ht="18.75" customHeight="1" thickBot="1"/>
    <row r="118412" ht="18.75" customHeight="1" thickBot="1"/>
    <row r="118414" ht="18.75" customHeight="1" thickBot="1"/>
    <row r="118416" ht="18.75" customHeight="1" thickBot="1"/>
    <row r="118418" ht="18.75" customHeight="1" thickBot="1"/>
    <row r="118420" ht="18.75" customHeight="1" thickBot="1"/>
    <row r="118422" ht="18.75" customHeight="1" thickBot="1"/>
    <row r="118424" ht="18.75" customHeight="1" thickBot="1"/>
    <row r="118426" ht="18.75" customHeight="1" thickBot="1"/>
    <row r="118428" ht="18.75" customHeight="1" thickBot="1"/>
    <row r="118430" ht="18.75" customHeight="1" thickBot="1"/>
    <row r="118432" ht="18.75" customHeight="1" thickBot="1"/>
    <row r="118434" ht="18.75" customHeight="1" thickBot="1"/>
    <row r="118436" ht="18.75" customHeight="1" thickBot="1"/>
    <row r="118438" ht="18.75" customHeight="1" thickBot="1"/>
    <row r="118440" ht="18.75" customHeight="1" thickBot="1"/>
    <row r="118442" ht="18.75" customHeight="1" thickBot="1"/>
    <row r="118444" ht="18.75" customHeight="1" thickBot="1"/>
    <row r="118446" ht="18.75" customHeight="1" thickBot="1"/>
    <row r="118448" ht="18.75" customHeight="1" thickBot="1"/>
    <row r="118450" ht="18.75" customHeight="1" thickBot="1"/>
    <row r="118452" ht="18.75" customHeight="1" thickBot="1"/>
    <row r="118454" ht="18.75" customHeight="1" thickBot="1"/>
    <row r="118456" ht="18.75" customHeight="1" thickBot="1"/>
    <row r="118458" ht="18.75" customHeight="1" thickBot="1"/>
    <row r="118460" ht="18.75" customHeight="1" thickBot="1"/>
    <row r="118462" ht="18.75" customHeight="1" thickBot="1"/>
    <row r="118464" ht="18.75" customHeight="1" thickBot="1"/>
    <row r="118466" ht="18.75" customHeight="1" thickBot="1"/>
    <row r="118468" ht="18.75" customHeight="1" thickBot="1"/>
    <row r="118470" ht="18.75" customHeight="1" thickBot="1"/>
    <row r="118472" ht="18.75" customHeight="1" thickBot="1"/>
    <row r="118474" ht="18.75" customHeight="1" thickBot="1"/>
    <row r="118476" ht="18.75" customHeight="1" thickBot="1"/>
    <row r="118478" ht="18.75" customHeight="1" thickBot="1"/>
    <row r="118480" ht="18.75" customHeight="1" thickBot="1"/>
    <row r="118482" ht="18.75" customHeight="1" thickBot="1"/>
    <row r="118484" ht="18.75" customHeight="1" thickBot="1"/>
    <row r="118486" ht="18.75" customHeight="1" thickBot="1"/>
    <row r="118488" ht="18.75" customHeight="1" thickBot="1"/>
    <row r="118490" ht="18.75" customHeight="1" thickBot="1"/>
    <row r="118492" ht="18.75" customHeight="1" thickBot="1"/>
    <row r="118494" ht="18.75" customHeight="1" thickBot="1"/>
    <row r="118496" ht="18.75" customHeight="1" thickBot="1"/>
    <row r="118498" ht="18.75" customHeight="1" thickBot="1"/>
    <row r="118500" ht="18.75" customHeight="1" thickBot="1"/>
    <row r="118502" ht="18.75" customHeight="1" thickBot="1"/>
    <row r="118504" ht="18.75" customHeight="1" thickBot="1"/>
    <row r="118506" ht="18.75" customHeight="1" thickBot="1"/>
    <row r="118508" ht="18.75" customHeight="1" thickBot="1"/>
    <row r="118510" ht="18.75" customHeight="1" thickBot="1"/>
    <row r="118512" ht="18.75" customHeight="1" thickBot="1"/>
    <row r="118514" ht="18.75" customHeight="1" thickBot="1"/>
    <row r="118516" ht="18.75" customHeight="1" thickBot="1"/>
    <row r="118518" ht="18.75" customHeight="1" thickBot="1"/>
    <row r="118520" ht="18.75" customHeight="1" thickBot="1"/>
    <row r="118522" ht="18.75" customHeight="1" thickBot="1"/>
    <row r="118524" ht="18.75" customHeight="1" thickBot="1"/>
    <row r="118526" ht="18.75" customHeight="1" thickBot="1"/>
    <row r="118528" ht="18.75" customHeight="1" thickBot="1"/>
    <row r="118530" ht="18.75" customHeight="1" thickBot="1"/>
    <row r="118532" ht="18.75" customHeight="1" thickBot="1"/>
    <row r="118534" ht="18.75" customHeight="1" thickBot="1"/>
    <row r="118536" ht="18.75" customHeight="1" thickBot="1"/>
    <row r="118538" ht="18.75" customHeight="1" thickBot="1"/>
    <row r="118540" ht="18.75" customHeight="1" thickBot="1"/>
    <row r="118542" ht="18.75" customHeight="1" thickBot="1"/>
    <row r="118544" ht="18.75" customHeight="1" thickBot="1"/>
    <row r="118546" ht="18.75" customHeight="1" thickBot="1"/>
    <row r="118548" ht="18.75" customHeight="1" thickBot="1"/>
    <row r="118550" ht="18.75" customHeight="1" thickBot="1"/>
    <row r="118552" ht="18.75" customHeight="1" thickBot="1"/>
    <row r="118554" ht="18.75" customHeight="1" thickBot="1"/>
    <row r="118556" ht="18.75" customHeight="1" thickBot="1"/>
    <row r="118558" ht="18.75" customHeight="1" thickBot="1"/>
    <row r="118560" ht="18.75" customHeight="1" thickBot="1"/>
    <row r="118562" ht="18.75" customHeight="1" thickBot="1"/>
    <row r="118564" ht="18.75" customHeight="1" thickBot="1"/>
    <row r="118566" ht="18.75" customHeight="1" thickBot="1"/>
    <row r="118568" ht="18.75" customHeight="1" thickBot="1"/>
    <row r="118570" ht="18.75" customHeight="1" thickBot="1"/>
    <row r="118572" ht="18.75" customHeight="1" thickBot="1"/>
    <row r="118574" ht="18.75" customHeight="1" thickBot="1"/>
    <row r="118576" ht="18.75" customHeight="1" thickBot="1"/>
    <row r="118578" ht="18.75" customHeight="1" thickBot="1"/>
    <row r="118580" ht="18.75" customHeight="1" thickBot="1"/>
    <row r="118582" ht="18.75" customHeight="1" thickBot="1"/>
    <row r="118584" ht="18.75" customHeight="1" thickBot="1"/>
    <row r="118586" ht="18.75" customHeight="1" thickBot="1"/>
    <row r="118588" ht="18.75" customHeight="1" thickBot="1"/>
    <row r="118590" ht="18.75" customHeight="1" thickBot="1"/>
    <row r="118592" ht="18.75" customHeight="1" thickBot="1"/>
    <row r="118594" ht="18.75" customHeight="1" thickBot="1"/>
    <row r="118596" ht="18.75" customHeight="1" thickBot="1"/>
    <row r="118598" ht="18.75" customHeight="1" thickBot="1"/>
    <row r="118600" ht="18.75" customHeight="1" thickBot="1"/>
    <row r="118602" ht="18.75" customHeight="1" thickBot="1"/>
    <row r="118604" ht="18.75" customHeight="1" thickBot="1"/>
    <row r="118606" ht="18.75" customHeight="1" thickBot="1"/>
    <row r="118608" ht="18.75" customHeight="1" thickBot="1"/>
    <row r="118610" ht="18.75" customHeight="1" thickBot="1"/>
    <row r="118612" ht="18.75" customHeight="1" thickBot="1"/>
    <row r="118614" ht="18.75" customHeight="1" thickBot="1"/>
    <row r="118616" ht="18.75" customHeight="1" thickBot="1"/>
    <row r="118618" ht="18.75" customHeight="1" thickBot="1"/>
    <row r="118620" ht="18.75" customHeight="1" thickBot="1"/>
    <row r="118622" ht="18.75" customHeight="1" thickBot="1"/>
    <row r="118624" ht="18.75" customHeight="1" thickBot="1"/>
    <row r="118626" ht="18.75" customHeight="1" thickBot="1"/>
    <row r="118628" ht="18.75" customHeight="1" thickBot="1"/>
    <row r="118630" ht="18.75" customHeight="1" thickBot="1"/>
    <row r="118632" ht="18.75" customHeight="1" thickBot="1"/>
    <row r="118634" ht="18.75" customHeight="1" thickBot="1"/>
    <row r="118636" ht="18.75" customHeight="1" thickBot="1"/>
    <row r="118638" ht="18.75" customHeight="1" thickBot="1"/>
    <row r="118640" ht="18.75" customHeight="1" thickBot="1"/>
    <row r="118642" ht="18.75" customHeight="1" thickBot="1"/>
    <row r="118644" ht="18.75" customHeight="1" thickBot="1"/>
    <row r="118646" ht="18.75" customHeight="1" thickBot="1"/>
    <row r="118648" ht="18.75" customHeight="1" thickBot="1"/>
    <row r="118650" ht="18.75" customHeight="1" thickBot="1"/>
    <row r="118652" ht="18.75" customHeight="1" thickBot="1"/>
    <row r="118654" ht="18.75" customHeight="1" thickBot="1"/>
    <row r="118656" ht="18.75" customHeight="1" thickBot="1"/>
    <row r="118658" ht="18.75" customHeight="1" thickBot="1"/>
    <row r="118660" ht="18.75" customHeight="1" thickBot="1"/>
    <row r="118662" ht="18.75" customHeight="1" thickBot="1"/>
    <row r="118664" ht="18.75" customHeight="1" thickBot="1"/>
    <row r="118666" ht="18.75" customHeight="1" thickBot="1"/>
    <row r="118668" ht="18.75" customHeight="1" thickBot="1"/>
    <row r="118670" ht="18.75" customHeight="1" thickBot="1"/>
    <row r="118672" ht="18.75" customHeight="1" thickBot="1"/>
    <row r="118674" ht="18.75" customHeight="1" thickBot="1"/>
    <row r="118676" ht="18.75" customHeight="1" thickBot="1"/>
    <row r="118678" ht="18.75" customHeight="1" thickBot="1"/>
    <row r="118680" ht="18.75" customHeight="1" thickBot="1"/>
    <row r="118682" ht="18.75" customHeight="1" thickBot="1"/>
    <row r="118684" ht="18.75" customHeight="1" thickBot="1"/>
    <row r="118686" ht="18.75" customHeight="1" thickBot="1"/>
    <row r="118688" ht="18.75" customHeight="1" thickBot="1"/>
    <row r="118690" ht="18.75" customHeight="1" thickBot="1"/>
    <row r="118692" ht="18.75" customHeight="1" thickBot="1"/>
    <row r="118694" ht="18.75" customHeight="1" thickBot="1"/>
    <row r="118696" ht="18.75" customHeight="1" thickBot="1"/>
    <row r="118698" ht="18.75" customHeight="1" thickBot="1"/>
    <row r="118700" ht="18.75" customHeight="1" thickBot="1"/>
    <row r="118702" ht="18.75" customHeight="1" thickBot="1"/>
    <row r="118704" ht="18.75" customHeight="1" thickBot="1"/>
    <row r="118706" ht="18.75" customHeight="1" thickBot="1"/>
    <row r="118708" ht="18.75" customHeight="1" thickBot="1"/>
    <row r="118710" ht="18.75" customHeight="1" thickBot="1"/>
    <row r="118712" ht="18.75" customHeight="1" thickBot="1"/>
    <row r="118714" ht="18.75" customHeight="1" thickBot="1"/>
    <row r="118716" ht="18.75" customHeight="1" thickBot="1"/>
    <row r="118718" ht="18.75" customHeight="1" thickBot="1"/>
    <row r="118720" ht="18.75" customHeight="1" thickBot="1"/>
    <row r="118722" ht="18.75" customHeight="1" thickBot="1"/>
    <row r="118724" ht="18.75" customHeight="1" thickBot="1"/>
    <row r="118726" ht="18.75" customHeight="1" thickBot="1"/>
    <row r="118728" ht="18.75" customHeight="1" thickBot="1"/>
    <row r="118730" ht="18.75" customHeight="1" thickBot="1"/>
    <row r="118732" ht="18.75" customHeight="1" thickBot="1"/>
    <row r="118734" ht="18.75" customHeight="1" thickBot="1"/>
    <row r="118736" ht="18.75" customHeight="1" thickBot="1"/>
    <row r="118738" ht="18.75" customHeight="1" thickBot="1"/>
    <row r="118740" ht="18.75" customHeight="1" thickBot="1"/>
    <row r="118742" ht="18.75" customHeight="1" thickBot="1"/>
    <row r="118744" ht="18.75" customHeight="1" thickBot="1"/>
    <row r="118746" ht="18.75" customHeight="1" thickBot="1"/>
    <row r="118748" ht="18.75" customHeight="1" thickBot="1"/>
    <row r="118750" ht="18.75" customHeight="1" thickBot="1"/>
    <row r="118752" ht="18.75" customHeight="1" thickBot="1"/>
    <row r="118754" ht="18.75" customHeight="1" thickBot="1"/>
    <row r="118756" ht="18.75" customHeight="1" thickBot="1"/>
    <row r="118758" ht="18.75" customHeight="1" thickBot="1"/>
    <row r="118760" ht="18.75" customHeight="1" thickBot="1"/>
    <row r="118762" ht="18.75" customHeight="1" thickBot="1"/>
    <row r="118764" ht="18.75" customHeight="1" thickBot="1"/>
    <row r="118766" ht="18.75" customHeight="1" thickBot="1"/>
    <row r="118768" ht="18.75" customHeight="1" thickBot="1"/>
    <row r="118770" ht="18.75" customHeight="1" thickBot="1"/>
    <row r="118772" ht="18.75" customHeight="1" thickBot="1"/>
    <row r="118774" ht="18.75" customHeight="1" thickBot="1"/>
    <row r="118776" ht="18.75" customHeight="1" thickBot="1"/>
    <row r="118778" ht="18.75" customHeight="1" thickBot="1"/>
    <row r="118780" ht="18.75" customHeight="1" thickBot="1"/>
    <row r="118782" ht="18.75" customHeight="1" thickBot="1"/>
    <row r="118784" ht="18.75" customHeight="1" thickBot="1"/>
    <row r="118786" ht="18.75" customHeight="1" thickBot="1"/>
    <row r="118788" ht="18.75" customHeight="1" thickBot="1"/>
    <row r="118790" ht="18.75" customHeight="1" thickBot="1"/>
    <row r="118792" ht="18.75" customHeight="1" thickBot="1"/>
    <row r="118794" ht="18.75" customHeight="1" thickBot="1"/>
    <row r="118796" ht="18.75" customHeight="1" thickBot="1"/>
    <row r="118798" ht="18.75" customHeight="1" thickBot="1"/>
    <row r="118800" ht="18.75" customHeight="1" thickBot="1"/>
    <row r="118802" ht="18.75" customHeight="1" thickBot="1"/>
    <row r="118804" ht="18.75" customHeight="1" thickBot="1"/>
    <row r="118806" ht="18.75" customHeight="1" thickBot="1"/>
    <row r="118808" ht="18.75" customHeight="1" thickBot="1"/>
    <row r="118810" ht="18.75" customHeight="1" thickBot="1"/>
    <row r="118812" ht="18.75" customHeight="1" thickBot="1"/>
    <row r="118814" ht="18.75" customHeight="1" thickBot="1"/>
    <row r="118816" ht="18.75" customHeight="1" thickBot="1"/>
    <row r="118818" ht="18.75" customHeight="1" thickBot="1"/>
    <row r="118820" ht="18.75" customHeight="1" thickBot="1"/>
    <row r="118822" ht="18.75" customHeight="1" thickBot="1"/>
    <row r="118824" ht="18.75" customHeight="1" thickBot="1"/>
    <row r="118826" ht="18.75" customHeight="1" thickBot="1"/>
    <row r="118828" ht="18.75" customHeight="1" thickBot="1"/>
    <row r="118830" ht="18.75" customHeight="1" thickBot="1"/>
    <row r="118832" ht="18.75" customHeight="1" thickBot="1"/>
    <row r="118834" ht="18.75" customHeight="1" thickBot="1"/>
    <row r="118836" ht="18.75" customHeight="1" thickBot="1"/>
    <row r="118838" ht="18.75" customHeight="1" thickBot="1"/>
    <row r="118840" ht="18.75" customHeight="1" thickBot="1"/>
    <row r="118842" ht="18.75" customHeight="1" thickBot="1"/>
    <row r="118844" ht="18.75" customHeight="1" thickBot="1"/>
    <row r="118846" ht="18.75" customHeight="1" thickBot="1"/>
    <row r="118848" ht="18.75" customHeight="1" thickBot="1"/>
    <row r="118850" ht="18.75" customHeight="1" thickBot="1"/>
    <row r="118852" ht="18.75" customHeight="1" thickBot="1"/>
    <row r="118854" ht="18.75" customHeight="1" thickBot="1"/>
    <row r="118856" ht="18.75" customHeight="1" thickBot="1"/>
    <row r="118858" ht="18.75" customHeight="1" thickBot="1"/>
    <row r="118860" ht="18.75" customHeight="1" thickBot="1"/>
    <row r="118862" ht="18.75" customHeight="1" thickBot="1"/>
    <row r="118864" ht="18.75" customHeight="1" thickBot="1"/>
    <row r="118866" ht="18.75" customHeight="1" thickBot="1"/>
    <row r="118868" ht="18.75" customHeight="1" thickBot="1"/>
    <row r="118870" ht="18.75" customHeight="1" thickBot="1"/>
    <row r="118872" ht="18.75" customHeight="1" thickBot="1"/>
    <row r="118874" ht="18.75" customHeight="1" thickBot="1"/>
    <row r="118876" ht="18.75" customHeight="1" thickBot="1"/>
    <row r="118878" ht="18.75" customHeight="1" thickBot="1"/>
    <row r="118880" ht="18.75" customHeight="1" thickBot="1"/>
    <row r="118882" ht="18.75" customHeight="1" thickBot="1"/>
    <row r="118884" ht="18.75" customHeight="1" thickBot="1"/>
    <row r="118886" ht="18.75" customHeight="1" thickBot="1"/>
    <row r="118888" ht="18.75" customHeight="1" thickBot="1"/>
    <row r="118890" ht="18.75" customHeight="1" thickBot="1"/>
    <row r="118892" ht="18.75" customHeight="1" thickBot="1"/>
    <row r="118894" ht="18.75" customHeight="1" thickBot="1"/>
    <row r="118896" ht="18.75" customHeight="1" thickBot="1"/>
    <row r="118898" ht="18.75" customHeight="1" thickBot="1"/>
    <row r="118900" ht="18.75" customHeight="1" thickBot="1"/>
    <row r="118902" ht="18.75" customHeight="1" thickBot="1"/>
    <row r="118904" ht="18.75" customHeight="1" thickBot="1"/>
    <row r="118906" ht="18.75" customHeight="1" thickBot="1"/>
    <row r="118908" ht="18.75" customHeight="1" thickBot="1"/>
    <row r="118910" ht="18.75" customHeight="1" thickBot="1"/>
    <row r="118912" ht="18.75" customHeight="1" thickBot="1"/>
    <row r="118914" ht="18.75" customHeight="1" thickBot="1"/>
    <row r="118916" ht="18.75" customHeight="1" thickBot="1"/>
    <row r="118918" ht="18.75" customHeight="1" thickBot="1"/>
    <row r="118920" ht="18.75" customHeight="1" thickBot="1"/>
    <row r="118922" ht="18.75" customHeight="1" thickBot="1"/>
    <row r="118924" ht="18.75" customHeight="1" thickBot="1"/>
    <row r="118926" ht="18.75" customHeight="1" thickBot="1"/>
    <row r="118928" ht="18.75" customHeight="1" thickBot="1"/>
    <row r="118930" ht="18.75" customHeight="1" thickBot="1"/>
    <row r="118932" ht="18.75" customHeight="1" thickBot="1"/>
    <row r="118934" ht="18.75" customHeight="1" thickBot="1"/>
    <row r="118936" ht="18.75" customHeight="1" thickBot="1"/>
    <row r="118938" ht="18.75" customHeight="1" thickBot="1"/>
    <row r="118940" ht="18.75" customHeight="1" thickBot="1"/>
    <row r="118942" ht="18.75" customHeight="1" thickBot="1"/>
    <row r="118944" ht="18.75" customHeight="1" thickBot="1"/>
    <row r="118946" ht="18.75" customHeight="1" thickBot="1"/>
    <row r="118948" ht="18.75" customHeight="1" thickBot="1"/>
    <row r="118950" ht="18.75" customHeight="1" thickBot="1"/>
    <row r="118952" ht="18.75" customHeight="1" thickBot="1"/>
    <row r="118954" ht="18.75" customHeight="1" thickBot="1"/>
    <row r="118956" ht="18.75" customHeight="1" thickBot="1"/>
    <row r="118958" ht="18.75" customHeight="1" thickBot="1"/>
    <row r="118960" ht="18.75" customHeight="1" thickBot="1"/>
    <row r="118962" ht="18.75" customHeight="1" thickBot="1"/>
    <row r="118964" ht="18.75" customHeight="1" thickBot="1"/>
    <row r="118966" ht="18.75" customHeight="1" thickBot="1"/>
    <row r="118968" ht="18.75" customHeight="1" thickBot="1"/>
    <row r="118970" ht="18.75" customHeight="1" thickBot="1"/>
    <row r="118972" ht="18.75" customHeight="1" thickBot="1"/>
    <row r="118974" ht="18.75" customHeight="1" thickBot="1"/>
    <row r="118976" ht="18.75" customHeight="1" thickBot="1"/>
    <row r="118978" ht="18.75" customHeight="1" thickBot="1"/>
    <row r="118980" ht="18.75" customHeight="1" thickBot="1"/>
    <row r="118982" ht="18.75" customHeight="1" thickBot="1"/>
    <row r="118984" ht="18.75" customHeight="1" thickBot="1"/>
    <row r="118986" ht="18.75" customHeight="1" thickBot="1"/>
    <row r="118988" ht="18.75" customHeight="1" thickBot="1"/>
    <row r="118990" ht="18.75" customHeight="1" thickBot="1"/>
    <row r="118992" ht="18.75" customHeight="1" thickBot="1"/>
    <row r="118994" ht="18.75" customHeight="1" thickBot="1"/>
    <row r="118996" ht="18.75" customHeight="1" thickBot="1"/>
    <row r="118998" ht="18.75" customHeight="1" thickBot="1"/>
    <row r="119000" ht="18.75" customHeight="1" thickBot="1"/>
    <row r="119002" ht="18.75" customHeight="1" thickBot="1"/>
    <row r="119004" ht="18.75" customHeight="1" thickBot="1"/>
    <row r="119006" ht="18.75" customHeight="1" thickBot="1"/>
    <row r="119008" ht="18.75" customHeight="1" thickBot="1"/>
    <row r="119010" ht="18.75" customHeight="1" thickBot="1"/>
    <row r="119012" ht="18.75" customHeight="1" thickBot="1"/>
    <row r="119014" ht="18.75" customHeight="1" thickBot="1"/>
    <row r="119016" ht="18.75" customHeight="1" thickBot="1"/>
    <row r="119018" ht="18.75" customHeight="1" thickBot="1"/>
    <row r="119020" ht="18.75" customHeight="1" thickBot="1"/>
    <row r="119022" ht="18.75" customHeight="1" thickBot="1"/>
    <row r="119024" ht="18.75" customHeight="1" thickBot="1"/>
    <row r="119026" ht="18.75" customHeight="1" thickBot="1"/>
    <row r="119028" ht="18.75" customHeight="1" thickBot="1"/>
    <row r="119030" ht="18.75" customHeight="1" thickBot="1"/>
    <row r="119032" ht="18.75" customHeight="1" thickBot="1"/>
    <row r="119034" ht="18.75" customHeight="1" thickBot="1"/>
    <row r="119036" ht="18.75" customHeight="1" thickBot="1"/>
    <row r="119038" ht="18.75" customHeight="1" thickBot="1"/>
    <row r="119040" ht="18.75" customHeight="1" thickBot="1"/>
    <row r="119042" ht="18.75" customHeight="1" thickBot="1"/>
    <row r="119044" ht="18.75" customHeight="1" thickBot="1"/>
    <row r="119046" ht="18.75" customHeight="1" thickBot="1"/>
    <row r="119048" ht="18.75" customHeight="1" thickBot="1"/>
    <row r="119050" ht="18.75" customHeight="1" thickBot="1"/>
    <row r="119052" ht="18.75" customHeight="1" thickBot="1"/>
    <row r="119054" ht="18.75" customHeight="1" thickBot="1"/>
    <row r="119056" ht="18.75" customHeight="1" thickBot="1"/>
    <row r="119058" ht="18.75" customHeight="1" thickBot="1"/>
    <row r="119060" ht="18.75" customHeight="1" thickBot="1"/>
    <row r="119062" ht="18.75" customHeight="1" thickBot="1"/>
    <row r="119064" ht="18.75" customHeight="1" thickBot="1"/>
    <row r="119066" ht="18.75" customHeight="1" thickBot="1"/>
    <row r="119068" ht="18.75" customHeight="1" thickBot="1"/>
    <row r="119070" ht="18.75" customHeight="1" thickBot="1"/>
    <row r="119072" ht="18.75" customHeight="1" thickBot="1"/>
    <row r="119074" ht="18.75" customHeight="1" thickBot="1"/>
    <row r="119076" ht="18.75" customHeight="1" thickBot="1"/>
    <row r="119078" ht="18.75" customHeight="1" thickBot="1"/>
    <row r="119080" ht="18.75" customHeight="1" thickBot="1"/>
    <row r="119082" ht="18.75" customHeight="1" thickBot="1"/>
    <row r="119084" ht="18.75" customHeight="1" thickBot="1"/>
    <row r="119086" ht="18.75" customHeight="1" thickBot="1"/>
    <row r="119088" ht="18.75" customHeight="1" thickBot="1"/>
    <row r="119090" ht="18.75" customHeight="1" thickBot="1"/>
    <row r="119092" ht="18.75" customHeight="1" thickBot="1"/>
    <row r="119094" ht="18.75" customHeight="1" thickBot="1"/>
    <row r="119096" ht="18.75" customHeight="1" thickBot="1"/>
    <row r="119098" ht="18.75" customHeight="1" thickBot="1"/>
    <row r="119100" ht="18.75" customHeight="1" thickBot="1"/>
    <row r="119102" ht="18.75" customHeight="1" thickBot="1"/>
    <row r="119104" ht="18.75" customHeight="1" thickBot="1"/>
    <row r="119106" ht="18.75" customHeight="1" thickBot="1"/>
    <row r="119108" ht="18.75" customHeight="1" thickBot="1"/>
    <row r="119110" ht="18.75" customHeight="1" thickBot="1"/>
    <row r="119112" ht="18.75" customHeight="1" thickBot="1"/>
    <row r="119114" ht="18.75" customHeight="1" thickBot="1"/>
    <row r="119116" ht="18.75" customHeight="1" thickBot="1"/>
    <row r="119118" ht="18.75" customHeight="1" thickBot="1"/>
    <row r="119120" ht="18.75" customHeight="1" thickBot="1"/>
    <row r="119122" ht="18.75" customHeight="1" thickBot="1"/>
    <row r="119124" ht="18.75" customHeight="1" thickBot="1"/>
    <row r="119126" ht="18.75" customHeight="1" thickBot="1"/>
    <row r="119128" ht="18.75" customHeight="1" thickBot="1"/>
    <row r="119130" ht="18.75" customHeight="1" thickBot="1"/>
    <row r="119132" ht="18.75" customHeight="1" thickBot="1"/>
    <row r="119134" ht="18.75" customHeight="1" thickBot="1"/>
    <row r="119136" ht="18.75" customHeight="1" thickBot="1"/>
    <row r="119138" ht="18.75" customHeight="1" thickBot="1"/>
    <row r="119140" ht="18.75" customHeight="1" thickBot="1"/>
    <row r="119142" ht="18.75" customHeight="1" thickBot="1"/>
    <row r="119144" ht="18.75" customHeight="1" thickBot="1"/>
    <row r="119146" ht="18.75" customHeight="1" thickBot="1"/>
    <row r="119148" ht="18.75" customHeight="1" thickBot="1"/>
    <row r="119150" ht="18.75" customHeight="1" thickBot="1"/>
    <row r="119152" ht="18.75" customHeight="1" thickBot="1"/>
    <row r="119154" ht="18.75" customHeight="1" thickBot="1"/>
    <row r="119156" ht="18.75" customHeight="1" thickBot="1"/>
    <row r="119158" ht="18.75" customHeight="1" thickBot="1"/>
    <row r="119160" ht="18.75" customHeight="1" thickBot="1"/>
    <row r="119162" ht="18.75" customHeight="1" thickBot="1"/>
    <row r="119164" ht="18.75" customHeight="1" thickBot="1"/>
    <row r="119166" ht="18.75" customHeight="1" thickBot="1"/>
    <row r="119168" ht="18.75" customHeight="1" thickBot="1"/>
    <row r="119170" ht="18.75" customHeight="1" thickBot="1"/>
    <row r="119172" ht="18.75" customHeight="1" thickBot="1"/>
    <row r="119174" ht="18.75" customHeight="1" thickBot="1"/>
    <row r="119176" ht="18.75" customHeight="1" thickBot="1"/>
    <row r="119178" ht="18.75" customHeight="1" thickBot="1"/>
    <row r="119180" ht="18.75" customHeight="1" thickBot="1"/>
    <row r="119182" ht="18.75" customHeight="1" thickBot="1"/>
    <row r="119184" ht="18.75" customHeight="1" thickBot="1"/>
    <row r="119186" ht="18.75" customHeight="1" thickBot="1"/>
    <row r="119188" ht="18.75" customHeight="1" thickBot="1"/>
    <row r="119190" ht="18.75" customHeight="1" thickBot="1"/>
    <row r="119192" ht="18.75" customHeight="1" thickBot="1"/>
    <row r="119194" ht="18.75" customHeight="1" thickBot="1"/>
    <row r="119196" ht="18.75" customHeight="1" thickBot="1"/>
    <row r="119198" ht="18.75" customHeight="1" thickBot="1"/>
    <row r="119200" ht="18.75" customHeight="1" thickBot="1"/>
    <row r="119202" ht="18.75" customHeight="1" thickBot="1"/>
    <row r="119204" ht="18.75" customHeight="1" thickBot="1"/>
    <row r="119206" ht="18.75" customHeight="1" thickBot="1"/>
    <row r="119208" ht="18.75" customHeight="1" thickBot="1"/>
    <row r="119210" ht="18.75" customHeight="1" thickBot="1"/>
    <row r="119212" ht="18.75" customHeight="1" thickBot="1"/>
    <row r="119214" ht="18.75" customHeight="1" thickBot="1"/>
    <row r="119216" ht="18.75" customHeight="1" thickBot="1"/>
    <row r="119218" ht="18.75" customHeight="1" thickBot="1"/>
    <row r="119220" ht="18.75" customHeight="1" thickBot="1"/>
    <row r="119222" ht="18.75" customHeight="1" thickBot="1"/>
    <row r="119224" ht="18.75" customHeight="1" thickBot="1"/>
    <row r="119226" ht="18.75" customHeight="1" thickBot="1"/>
    <row r="119228" ht="18.75" customHeight="1" thickBot="1"/>
    <row r="119230" ht="18.75" customHeight="1" thickBot="1"/>
    <row r="119232" ht="18.75" customHeight="1" thickBot="1"/>
    <row r="119234" ht="18.75" customHeight="1" thickBot="1"/>
    <row r="119236" ht="18.75" customHeight="1" thickBot="1"/>
    <row r="119238" ht="18.75" customHeight="1" thickBot="1"/>
    <row r="119240" ht="18.75" customHeight="1" thickBot="1"/>
    <row r="119242" ht="18.75" customHeight="1" thickBot="1"/>
    <row r="119244" ht="18.75" customHeight="1" thickBot="1"/>
    <row r="119246" ht="18.75" customHeight="1" thickBot="1"/>
    <row r="119248" ht="18.75" customHeight="1" thickBot="1"/>
    <row r="119250" ht="18.75" customHeight="1" thickBot="1"/>
    <row r="119252" ht="18.75" customHeight="1" thickBot="1"/>
    <row r="119254" ht="18.75" customHeight="1" thickBot="1"/>
    <row r="119256" ht="18.75" customHeight="1" thickBot="1"/>
    <row r="119258" ht="18.75" customHeight="1" thickBot="1"/>
    <row r="119260" ht="18.75" customHeight="1" thickBot="1"/>
    <row r="119262" ht="18.75" customHeight="1" thickBot="1"/>
    <row r="119264" ht="18.75" customHeight="1" thickBot="1"/>
    <row r="119266" ht="18.75" customHeight="1" thickBot="1"/>
    <row r="119268" ht="18.75" customHeight="1" thickBot="1"/>
    <row r="119270" ht="18.75" customHeight="1" thickBot="1"/>
    <row r="119272" ht="18.75" customHeight="1" thickBot="1"/>
    <row r="119274" ht="18.75" customHeight="1" thickBot="1"/>
    <row r="119276" ht="18.75" customHeight="1" thickBot="1"/>
    <row r="119278" ht="18.75" customHeight="1" thickBot="1"/>
    <row r="119280" ht="18.75" customHeight="1" thickBot="1"/>
    <row r="119282" ht="18.75" customHeight="1" thickBot="1"/>
    <row r="119284" ht="18.75" customHeight="1" thickBot="1"/>
    <row r="119286" ht="18.75" customHeight="1" thickBot="1"/>
    <row r="119288" ht="18.75" customHeight="1" thickBot="1"/>
    <row r="119290" ht="18.75" customHeight="1" thickBot="1"/>
    <row r="119292" ht="18.75" customHeight="1" thickBot="1"/>
    <row r="119294" ht="18.75" customHeight="1" thickBot="1"/>
    <row r="119296" ht="18.75" customHeight="1" thickBot="1"/>
    <row r="119298" ht="18.75" customHeight="1" thickBot="1"/>
    <row r="119300" ht="18.75" customHeight="1" thickBot="1"/>
    <row r="119302" ht="18.75" customHeight="1" thickBot="1"/>
    <row r="119304" ht="18.75" customHeight="1" thickBot="1"/>
    <row r="119306" ht="18.75" customHeight="1" thickBot="1"/>
    <row r="119308" ht="18.75" customHeight="1" thickBot="1"/>
    <row r="119310" ht="18.75" customHeight="1" thickBot="1"/>
    <row r="119312" ht="18.75" customHeight="1" thickBot="1"/>
    <row r="119314" ht="18.75" customHeight="1" thickBot="1"/>
    <row r="119316" ht="18.75" customHeight="1" thickBot="1"/>
    <row r="119318" ht="18.75" customHeight="1" thickBot="1"/>
    <row r="119320" ht="18.75" customHeight="1" thickBot="1"/>
    <row r="119322" ht="18.75" customHeight="1" thickBot="1"/>
    <row r="119324" ht="18.75" customHeight="1" thickBot="1"/>
    <row r="119326" ht="18.75" customHeight="1" thickBot="1"/>
    <row r="119328" ht="18.75" customHeight="1" thickBot="1"/>
    <row r="119330" ht="18.75" customHeight="1" thickBot="1"/>
    <row r="119332" ht="18.75" customHeight="1" thickBot="1"/>
    <row r="119334" ht="18.75" customHeight="1" thickBot="1"/>
    <row r="119336" ht="18.75" customHeight="1" thickBot="1"/>
    <row r="119338" ht="18.75" customHeight="1" thickBot="1"/>
    <row r="119340" ht="18.75" customHeight="1" thickBot="1"/>
    <row r="119342" ht="18.75" customHeight="1" thickBot="1"/>
    <row r="119344" ht="18.75" customHeight="1" thickBot="1"/>
    <row r="119346" ht="18.75" customHeight="1" thickBot="1"/>
    <row r="119348" ht="18.75" customHeight="1" thickBot="1"/>
    <row r="119350" ht="18.75" customHeight="1" thickBot="1"/>
    <row r="119352" ht="18.75" customHeight="1" thickBot="1"/>
    <row r="119354" ht="18.75" customHeight="1" thickBot="1"/>
    <row r="119356" ht="18.75" customHeight="1" thickBot="1"/>
    <row r="119358" ht="18.75" customHeight="1" thickBot="1"/>
    <row r="119360" ht="18.75" customHeight="1" thickBot="1"/>
    <row r="119362" ht="18.75" customHeight="1" thickBot="1"/>
    <row r="119364" ht="18.75" customHeight="1" thickBot="1"/>
    <row r="119366" ht="18.75" customHeight="1" thickBot="1"/>
    <row r="119368" ht="18.75" customHeight="1" thickBot="1"/>
    <row r="119370" ht="18.75" customHeight="1" thickBot="1"/>
    <row r="119372" ht="18.75" customHeight="1" thickBot="1"/>
    <row r="119374" ht="18.75" customHeight="1" thickBot="1"/>
    <row r="119376" ht="18.75" customHeight="1" thickBot="1"/>
    <row r="119378" ht="18.75" customHeight="1" thickBot="1"/>
    <row r="119380" ht="18.75" customHeight="1" thickBot="1"/>
    <row r="119382" ht="18.75" customHeight="1" thickBot="1"/>
    <row r="119384" ht="18.75" customHeight="1" thickBot="1"/>
    <row r="119386" ht="18.75" customHeight="1" thickBot="1"/>
    <row r="119388" ht="18.75" customHeight="1" thickBot="1"/>
    <row r="119390" ht="18.75" customHeight="1" thickBot="1"/>
    <row r="119392" ht="18.75" customHeight="1" thickBot="1"/>
    <row r="119394" ht="18.75" customHeight="1" thickBot="1"/>
    <row r="119396" ht="18.75" customHeight="1" thickBot="1"/>
    <row r="119398" ht="18.75" customHeight="1" thickBot="1"/>
    <row r="119400" ht="18.75" customHeight="1" thickBot="1"/>
    <row r="119402" ht="18.75" customHeight="1" thickBot="1"/>
    <row r="119404" ht="18.75" customHeight="1" thickBot="1"/>
    <row r="119406" ht="18.75" customHeight="1" thickBot="1"/>
    <row r="119408" ht="18.75" customHeight="1" thickBot="1"/>
    <row r="119410" ht="18.75" customHeight="1" thickBot="1"/>
    <row r="119412" ht="18.75" customHeight="1" thickBot="1"/>
    <row r="119414" ht="18.75" customHeight="1" thickBot="1"/>
    <row r="119416" ht="18.75" customHeight="1" thickBot="1"/>
    <row r="119418" ht="18.75" customHeight="1" thickBot="1"/>
    <row r="119420" ht="18.75" customHeight="1" thickBot="1"/>
    <row r="119422" ht="18.75" customHeight="1" thickBot="1"/>
    <row r="119424" ht="18.75" customHeight="1" thickBot="1"/>
    <row r="119426" ht="18.75" customHeight="1" thickBot="1"/>
    <row r="119428" ht="18.75" customHeight="1" thickBot="1"/>
    <row r="119430" ht="18.75" customHeight="1" thickBot="1"/>
    <row r="119432" ht="18.75" customHeight="1" thickBot="1"/>
    <row r="119434" ht="18.75" customHeight="1" thickBot="1"/>
    <row r="119436" ht="18.75" customHeight="1" thickBot="1"/>
    <row r="119438" ht="18.75" customHeight="1" thickBot="1"/>
    <row r="119440" ht="18.75" customHeight="1" thickBot="1"/>
    <row r="119442" ht="18.75" customHeight="1" thickBot="1"/>
    <row r="119444" ht="18.75" customHeight="1" thickBot="1"/>
    <row r="119446" ht="18.75" customHeight="1" thickBot="1"/>
    <row r="119448" ht="18.75" customHeight="1" thickBot="1"/>
    <row r="119450" ht="18.75" customHeight="1" thickBot="1"/>
    <row r="119452" ht="18.75" customHeight="1" thickBot="1"/>
    <row r="119454" ht="18.75" customHeight="1" thickBot="1"/>
    <row r="119456" ht="18.75" customHeight="1" thickBot="1"/>
    <row r="119458" ht="18.75" customHeight="1" thickBot="1"/>
    <row r="119460" ht="18.75" customHeight="1" thickBot="1"/>
    <row r="119462" ht="18.75" customHeight="1" thickBot="1"/>
    <row r="119464" ht="18.75" customHeight="1" thickBot="1"/>
    <row r="119466" ht="18.75" customHeight="1" thickBot="1"/>
    <row r="119468" ht="18.75" customHeight="1" thickBot="1"/>
    <row r="119470" ht="18.75" customHeight="1" thickBot="1"/>
    <row r="119472" ht="18.75" customHeight="1" thickBot="1"/>
    <row r="119474" ht="18.75" customHeight="1" thickBot="1"/>
    <row r="119476" ht="18.75" customHeight="1" thickBot="1"/>
    <row r="119478" ht="18.75" customHeight="1" thickBot="1"/>
    <row r="119480" ht="18.75" customHeight="1" thickBot="1"/>
    <row r="119482" ht="18.75" customHeight="1" thickBot="1"/>
    <row r="119484" ht="18.75" customHeight="1" thickBot="1"/>
    <row r="119486" ht="18.75" customHeight="1" thickBot="1"/>
    <row r="119488" ht="18.75" customHeight="1" thickBot="1"/>
    <row r="119490" ht="18.75" customHeight="1" thickBot="1"/>
    <row r="119492" ht="18.75" customHeight="1" thickBot="1"/>
    <row r="119494" ht="18.75" customHeight="1" thickBot="1"/>
    <row r="119496" ht="18.75" customHeight="1" thickBot="1"/>
    <row r="119498" ht="18.75" customHeight="1" thickBot="1"/>
    <row r="119500" ht="18.75" customHeight="1" thickBot="1"/>
    <row r="119502" ht="18.75" customHeight="1" thickBot="1"/>
    <row r="119504" ht="18.75" customHeight="1" thickBot="1"/>
    <row r="119506" ht="18.75" customHeight="1" thickBot="1"/>
    <row r="119508" ht="18.75" customHeight="1" thickBot="1"/>
    <row r="119510" ht="18.75" customHeight="1" thickBot="1"/>
    <row r="119512" ht="18.75" customHeight="1" thickBot="1"/>
    <row r="119514" ht="18.75" customHeight="1" thickBot="1"/>
    <row r="119516" ht="18.75" customHeight="1" thickBot="1"/>
    <row r="119518" ht="18.75" customHeight="1" thickBot="1"/>
    <row r="119520" ht="18.75" customHeight="1" thickBot="1"/>
    <row r="119522" ht="18.75" customHeight="1" thickBot="1"/>
    <row r="119524" ht="18.75" customHeight="1" thickBot="1"/>
    <row r="119526" ht="18.75" customHeight="1" thickBot="1"/>
    <row r="119528" ht="18.75" customHeight="1" thickBot="1"/>
    <row r="119530" ht="18.75" customHeight="1" thickBot="1"/>
    <row r="119532" ht="18.75" customHeight="1" thickBot="1"/>
    <row r="119534" ht="18.75" customHeight="1" thickBot="1"/>
    <row r="119536" ht="18.75" customHeight="1" thickBot="1"/>
    <row r="119538" ht="18.75" customHeight="1" thickBot="1"/>
    <row r="119540" ht="18.75" customHeight="1" thickBot="1"/>
    <row r="119542" ht="18.75" customHeight="1" thickBot="1"/>
    <row r="119544" ht="18.75" customHeight="1" thickBot="1"/>
    <row r="119546" ht="18.75" customHeight="1" thickBot="1"/>
    <row r="119548" ht="18.75" customHeight="1" thickBot="1"/>
    <row r="119550" ht="18.75" customHeight="1" thickBot="1"/>
    <row r="119552" ht="18.75" customHeight="1" thickBot="1"/>
    <row r="119554" ht="18.75" customHeight="1" thickBot="1"/>
    <row r="119556" ht="18.75" customHeight="1" thickBot="1"/>
    <row r="119558" ht="18.75" customHeight="1" thickBot="1"/>
    <row r="119560" ht="18.75" customHeight="1" thickBot="1"/>
    <row r="119562" ht="18.75" customHeight="1" thickBot="1"/>
    <row r="119564" ht="18.75" customHeight="1" thickBot="1"/>
    <row r="119566" ht="18.75" customHeight="1" thickBot="1"/>
    <row r="119568" ht="18.75" customHeight="1" thickBot="1"/>
    <row r="119570" ht="18.75" customHeight="1" thickBot="1"/>
    <row r="119572" ht="18.75" customHeight="1" thickBot="1"/>
    <row r="119574" ht="18.75" customHeight="1" thickBot="1"/>
    <row r="119576" ht="18.75" customHeight="1" thickBot="1"/>
    <row r="119578" ht="18.75" customHeight="1" thickBot="1"/>
    <row r="119580" ht="18.75" customHeight="1" thickBot="1"/>
    <row r="119582" ht="18.75" customHeight="1" thickBot="1"/>
    <row r="119584" ht="18.75" customHeight="1" thickBot="1"/>
    <row r="119586" ht="18.75" customHeight="1" thickBot="1"/>
    <row r="119588" ht="18.75" customHeight="1" thickBot="1"/>
    <row r="119590" ht="18.75" customHeight="1" thickBot="1"/>
    <row r="119592" ht="18.75" customHeight="1" thickBot="1"/>
    <row r="119594" ht="18.75" customHeight="1" thickBot="1"/>
    <row r="119596" ht="18.75" customHeight="1" thickBot="1"/>
    <row r="119598" ht="18.75" customHeight="1" thickBot="1"/>
    <row r="119600" ht="18.75" customHeight="1" thickBot="1"/>
    <row r="119602" ht="18.75" customHeight="1" thickBot="1"/>
    <row r="119604" ht="18.75" customHeight="1" thickBot="1"/>
    <row r="119606" ht="18.75" customHeight="1" thickBot="1"/>
    <row r="119608" ht="18.75" customHeight="1" thickBot="1"/>
    <row r="119610" ht="18.75" customHeight="1" thickBot="1"/>
    <row r="119612" ht="18.75" customHeight="1" thickBot="1"/>
    <row r="119614" ht="18.75" customHeight="1" thickBot="1"/>
    <row r="119616" ht="18.75" customHeight="1" thickBot="1"/>
    <row r="119618" ht="18.75" customHeight="1" thickBot="1"/>
    <row r="119620" ht="18.75" customHeight="1" thickBot="1"/>
    <row r="119622" ht="18.75" customHeight="1" thickBot="1"/>
    <row r="119624" ht="18.75" customHeight="1" thickBot="1"/>
    <row r="119626" ht="18.75" customHeight="1" thickBot="1"/>
    <row r="119628" ht="18.75" customHeight="1" thickBot="1"/>
    <row r="119630" ht="18.75" customHeight="1" thickBot="1"/>
    <row r="119632" ht="18.75" customHeight="1" thickBot="1"/>
    <row r="119634" ht="18.75" customHeight="1" thickBot="1"/>
    <row r="119636" ht="18.75" customHeight="1" thickBot="1"/>
    <row r="119638" ht="18.75" customHeight="1" thickBot="1"/>
    <row r="119640" ht="18.75" customHeight="1" thickBot="1"/>
    <row r="119642" ht="18.75" customHeight="1" thickBot="1"/>
    <row r="119644" ht="18.75" customHeight="1" thickBot="1"/>
    <row r="119646" ht="18.75" customHeight="1" thickBot="1"/>
    <row r="119648" ht="18.75" customHeight="1" thickBot="1"/>
    <row r="119650" ht="18.75" customHeight="1" thickBot="1"/>
    <row r="119652" ht="18.75" customHeight="1" thickBot="1"/>
    <row r="119654" ht="18.75" customHeight="1" thickBot="1"/>
    <row r="119656" ht="18.75" customHeight="1" thickBot="1"/>
    <row r="119658" ht="18.75" customHeight="1" thickBot="1"/>
    <row r="119660" ht="18.75" customHeight="1" thickBot="1"/>
    <row r="119662" ht="18.75" customHeight="1" thickBot="1"/>
    <row r="119664" ht="18.75" customHeight="1" thickBot="1"/>
    <row r="119666" ht="18.75" customHeight="1" thickBot="1"/>
    <row r="119668" ht="18.75" customHeight="1" thickBot="1"/>
    <row r="119670" ht="18.75" customHeight="1" thickBot="1"/>
    <row r="119672" ht="18.75" customHeight="1" thickBot="1"/>
    <row r="119674" ht="18.75" customHeight="1" thickBot="1"/>
    <row r="119676" ht="18.75" customHeight="1" thickBot="1"/>
    <row r="119678" ht="18.75" customHeight="1" thickBot="1"/>
    <row r="119680" ht="18.75" customHeight="1" thickBot="1"/>
    <row r="119682" ht="18.75" customHeight="1" thickBot="1"/>
    <row r="119684" ht="18.75" customHeight="1" thickBot="1"/>
    <row r="119686" ht="18.75" customHeight="1" thickBot="1"/>
    <row r="119688" ht="18.75" customHeight="1" thickBot="1"/>
    <row r="119690" ht="18.75" customHeight="1" thickBot="1"/>
    <row r="119692" ht="18.75" customHeight="1" thickBot="1"/>
    <row r="119694" ht="18.75" customHeight="1" thickBot="1"/>
    <row r="119696" ht="18.75" customHeight="1" thickBot="1"/>
    <row r="119698" ht="18.75" customHeight="1" thickBot="1"/>
    <row r="119700" ht="18.75" customHeight="1" thickBot="1"/>
    <row r="119702" ht="18.75" customHeight="1" thickBot="1"/>
    <row r="119704" ht="18.75" customHeight="1" thickBot="1"/>
    <row r="119706" ht="18.75" customHeight="1" thickBot="1"/>
    <row r="119708" ht="18.75" customHeight="1" thickBot="1"/>
    <row r="119710" ht="18.75" customHeight="1" thickBot="1"/>
    <row r="119712" ht="18.75" customHeight="1" thickBot="1"/>
    <row r="119714" ht="18.75" customHeight="1" thickBot="1"/>
    <row r="119716" ht="18.75" customHeight="1" thickBot="1"/>
    <row r="119718" ht="18.75" customHeight="1" thickBot="1"/>
    <row r="119720" ht="18.75" customHeight="1" thickBot="1"/>
    <row r="119722" ht="18.75" customHeight="1" thickBot="1"/>
    <row r="119724" ht="18.75" customHeight="1" thickBot="1"/>
    <row r="119726" ht="18.75" customHeight="1" thickBot="1"/>
    <row r="119728" ht="18.75" customHeight="1" thickBot="1"/>
    <row r="119730" ht="18.75" customHeight="1" thickBot="1"/>
    <row r="119732" ht="18.75" customHeight="1" thickBot="1"/>
    <row r="119734" ht="18.75" customHeight="1" thickBot="1"/>
    <row r="119736" ht="18.75" customHeight="1" thickBot="1"/>
    <row r="119738" ht="18.75" customHeight="1" thickBot="1"/>
    <row r="119740" ht="18.75" customHeight="1" thickBot="1"/>
    <row r="119742" ht="18.75" customHeight="1" thickBot="1"/>
    <row r="119744" ht="18.75" customHeight="1" thickBot="1"/>
    <row r="119746" ht="18.75" customHeight="1" thickBot="1"/>
    <row r="119748" ht="18.75" customHeight="1" thickBot="1"/>
    <row r="119750" ht="18.75" customHeight="1" thickBot="1"/>
    <row r="119752" ht="18.75" customHeight="1" thickBot="1"/>
    <row r="119754" ht="18.75" customHeight="1" thickBot="1"/>
    <row r="119756" ht="18.75" customHeight="1" thickBot="1"/>
    <row r="119758" ht="18.75" customHeight="1" thickBot="1"/>
    <row r="119760" ht="18.75" customHeight="1" thickBot="1"/>
    <row r="119762" ht="18.75" customHeight="1" thickBot="1"/>
    <row r="119764" ht="18.75" customHeight="1" thickBot="1"/>
    <row r="119766" ht="18.75" customHeight="1" thickBot="1"/>
    <row r="119768" ht="18.75" customHeight="1" thickBot="1"/>
    <row r="119770" ht="18.75" customHeight="1" thickBot="1"/>
    <row r="119772" ht="18.75" customHeight="1" thickBot="1"/>
    <row r="119774" ht="18.75" customHeight="1" thickBot="1"/>
    <row r="119776" ht="18.75" customHeight="1" thickBot="1"/>
    <row r="119778" ht="18.75" customHeight="1" thickBot="1"/>
    <row r="119780" ht="18.75" customHeight="1" thickBot="1"/>
    <row r="119782" ht="18.75" customHeight="1" thickBot="1"/>
    <row r="119784" ht="18.75" customHeight="1" thickBot="1"/>
    <row r="119786" ht="18.75" customHeight="1" thickBot="1"/>
    <row r="119788" ht="18.75" customHeight="1" thickBot="1"/>
    <row r="119790" ht="18.75" customHeight="1" thickBot="1"/>
    <row r="119792" ht="18.75" customHeight="1" thickBot="1"/>
    <row r="119794" ht="18.75" customHeight="1" thickBot="1"/>
    <row r="119796" ht="18.75" customHeight="1" thickBot="1"/>
    <row r="119798" ht="18.75" customHeight="1" thickBot="1"/>
    <row r="119800" ht="18.75" customHeight="1" thickBot="1"/>
    <row r="119802" ht="18.75" customHeight="1" thickBot="1"/>
    <row r="119804" ht="18.75" customHeight="1" thickBot="1"/>
    <row r="119806" ht="18.75" customHeight="1" thickBot="1"/>
    <row r="119808" ht="18.75" customHeight="1" thickBot="1"/>
    <row r="119810" ht="18.75" customHeight="1" thickBot="1"/>
    <row r="119812" ht="18.75" customHeight="1" thickBot="1"/>
    <row r="119814" ht="18.75" customHeight="1" thickBot="1"/>
    <row r="119816" ht="18.75" customHeight="1" thickBot="1"/>
    <row r="119818" ht="18.75" customHeight="1" thickBot="1"/>
    <row r="119820" ht="18.75" customHeight="1" thickBot="1"/>
    <row r="119822" ht="18.75" customHeight="1" thickBot="1"/>
    <row r="119824" ht="18.75" customHeight="1" thickBot="1"/>
    <row r="119826" ht="18.75" customHeight="1" thickBot="1"/>
    <row r="119828" ht="18.75" customHeight="1" thickBot="1"/>
    <row r="119830" ht="18.75" customHeight="1" thickBot="1"/>
    <row r="119832" ht="18.75" customHeight="1" thickBot="1"/>
    <row r="119834" ht="18.75" customHeight="1" thickBot="1"/>
    <row r="119836" ht="18.75" customHeight="1" thickBot="1"/>
    <row r="119838" ht="18.75" customHeight="1" thickBot="1"/>
    <row r="119840" ht="18.75" customHeight="1" thickBot="1"/>
    <row r="119842" ht="18.75" customHeight="1" thickBot="1"/>
    <row r="119844" ht="18.75" customHeight="1" thickBot="1"/>
    <row r="119846" ht="18.75" customHeight="1" thickBot="1"/>
    <row r="119848" ht="18.75" customHeight="1" thickBot="1"/>
    <row r="119850" ht="18.75" customHeight="1" thickBot="1"/>
    <row r="119852" ht="18.75" customHeight="1" thickBot="1"/>
    <row r="119854" ht="18.75" customHeight="1" thickBot="1"/>
    <row r="119856" ht="18.75" customHeight="1" thickBot="1"/>
    <row r="119858" ht="18.75" customHeight="1" thickBot="1"/>
    <row r="119860" ht="18.75" customHeight="1" thickBot="1"/>
    <row r="119862" ht="18.75" customHeight="1" thickBot="1"/>
    <row r="119864" ht="18.75" customHeight="1" thickBot="1"/>
    <row r="119866" ht="18.75" customHeight="1" thickBot="1"/>
    <row r="119868" ht="18.75" customHeight="1" thickBot="1"/>
    <row r="119870" ht="18.75" customHeight="1" thickBot="1"/>
    <row r="119872" ht="18.75" customHeight="1" thickBot="1"/>
    <row r="119874" ht="18.75" customHeight="1" thickBot="1"/>
    <row r="119876" ht="18.75" customHeight="1" thickBot="1"/>
    <row r="119878" ht="18.75" customHeight="1" thickBot="1"/>
    <row r="119880" ht="18.75" customHeight="1" thickBot="1"/>
    <row r="119882" ht="18.75" customHeight="1" thickBot="1"/>
    <row r="119884" ht="18.75" customHeight="1" thickBot="1"/>
    <row r="119886" ht="18.75" customHeight="1" thickBot="1"/>
    <row r="119888" ht="18.75" customHeight="1" thickBot="1"/>
    <row r="119890" ht="18.75" customHeight="1" thickBot="1"/>
    <row r="119892" ht="18.75" customHeight="1" thickBot="1"/>
    <row r="119894" ht="18.75" customHeight="1" thickBot="1"/>
    <row r="119896" ht="18.75" customHeight="1" thickBot="1"/>
    <row r="119898" ht="18.75" customHeight="1" thickBot="1"/>
    <row r="119900" ht="18.75" customHeight="1" thickBot="1"/>
    <row r="119902" ht="18.75" customHeight="1" thickBot="1"/>
    <row r="119904" ht="18.75" customHeight="1" thickBot="1"/>
    <row r="119906" ht="18.75" customHeight="1" thickBot="1"/>
    <row r="119908" ht="18.75" customHeight="1" thickBot="1"/>
    <row r="119910" ht="18.75" customHeight="1" thickBot="1"/>
    <row r="119912" ht="18.75" customHeight="1" thickBot="1"/>
    <row r="119914" ht="18.75" customHeight="1" thickBot="1"/>
    <row r="119916" ht="18.75" customHeight="1" thickBot="1"/>
    <row r="119918" ht="18.75" customHeight="1" thickBot="1"/>
    <row r="119920" ht="18.75" customHeight="1" thickBot="1"/>
    <row r="119922" ht="18.75" customHeight="1" thickBot="1"/>
    <row r="119924" ht="18.75" customHeight="1" thickBot="1"/>
    <row r="119926" ht="18.75" customHeight="1" thickBot="1"/>
    <row r="119928" ht="18.75" customHeight="1" thickBot="1"/>
    <row r="119930" ht="18.75" customHeight="1" thickBot="1"/>
    <row r="119932" ht="18.75" customHeight="1" thickBot="1"/>
    <row r="119934" ht="18.75" customHeight="1" thickBot="1"/>
    <row r="119936" ht="18.75" customHeight="1" thickBot="1"/>
    <row r="119938" ht="18.75" customHeight="1" thickBot="1"/>
    <row r="119940" ht="18.75" customHeight="1" thickBot="1"/>
    <row r="119942" ht="18.75" customHeight="1" thickBot="1"/>
    <row r="119944" ht="18.75" customHeight="1" thickBot="1"/>
    <row r="119946" ht="18.75" customHeight="1" thickBot="1"/>
    <row r="119948" ht="18.75" customHeight="1" thickBot="1"/>
    <row r="119950" ht="18.75" customHeight="1" thickBot="1"/>
    <row r="119952" ht="18.75" customHeight="1" thickBot="1"/>
    <row r="119954" ht="18.75" customHeight="1" thickBot="1"/>
    <row r="119956" ht="18.75" customHeight="1" thickBot="1"/>
    <row r="119958" ht="18.75" customHeight="1" thickBot="1"/>
    <row r="119960" ht="18.75" customHeight="1" thickBot="1"/>
    <row r="119962" ht="18.75" customHeight="1" thickBot="1"/>
    <row r="119964" ht="18.75" customHeight="1" thickBot="1"/>
    <row r="119966" ht="18.75" customHeight="1" thickBot="1"/>
    <row r="119968" ht="18.75" customHeight="1" thickBot="1"/>
    <row r="119970" ht="18.75" customHeight="1" thickBot="1"/>
    <row r="119972" ht="18.75" customHeight="1" thickBot="1"/>
    <row r="119974" ht="18.75" customHeight="1" thickBot="1"/>
    <row r="119976" ht="18.75" customHeight="1" thickBot="1"/>
    <row r="119978" ht="18.75" customHeight="1" thickBot="1"/>
    <row r="119980" ht="18.75" customHeight="1" thickBot="1"/>
    <row r="119982" ht="18.75" customHeight="1" thickBot="1"/>
    <row r="119984" ht="18.75" customHeight="1" thickBot="1"/>
    <row r="119986" ht="18.75" customHeight="1" thickBot="1"/>
    <row r="119988" ht="18.75" customHeight="1" thickBot="1"/>
    <row r="119990" ht="18.75" customHeight="1" thickBot="1"/>
    <row r="119992" ht="18.75" customHeight="1" thickBot="1"/>
    <row r="119994" ht="18.75" customHeight="1" thickBot="1"/>
    <row r="119996" ht="18.75" customHeight="1" thickBot="1"/>
    <row r="119998" ht="18.75" customHeight="1" thickBot="1"/>
    <row r="120000" ht="18.75" customHeight="1" thickBot="1"/>
    <row r="120002" ht="18.75" customHeight="1" thickBot="1"/>
    <row r="120004" ht="18.75" customHeight="1" thickBot="1"/>
    <row r="120006" ht="18.75" customHeight="1" thickBot="1"/>
    <row r="120008" ht="18.75" customHeight="1" thickBot="1"/>
    <row r="120010" ht="18.75" customHeight="1" thickBot="1"/>
    <row r="120012" ht="18.75" customHeight="1" thickBot="1"/>
    <row r="120014" ht="18.75" customHeight="1" thickBot="1"/>
    <row r="120016" ht="18.75" customHeight="1" thickBot="1"/>
    <row r="120018" ht="18.75" customHeight="1" thickBot="1"/>
    <row r="120020" ht="18.75" customHeight="1" thickBot="1"/>
    <row r="120022" ht="18.75" customHeight="1" thickBot="1"/>
    <row r="120024" ht="18.75" customHeight="1" thickBot="1"/>
    <row r="120026" ht="18.75" customHeight="1" thickBot="1"/>
    <row r="120028" ht="18.75" customHeight="1" thickBot="1"/>
    <row r="120030" ht="18.75" customHeight="1" thickBot="1"/>
    <row r="120032" ht="18.75" customHeight="1" thickBot="1"/>
    <row r="120034" ht="18.75" customHeight="1" thickBot="1"/>
    <row r="120036" ht="18.75" customHeight="1" thickBot="1"/>
    <row r="120038" ht="18.75" customHeight="1" thickBot="1"/>
    <row r="120040" ht="18.75" customHeight="1" thickBot="1"/>
    <row r="120042" ht="18.75" customHeight="1" thickBot="1"/>
    <row r="120044" ht="18.75" customHeight="1" thickBot="1"/>
    <row r="120046" ht="18.75" customHeight="1" thickBot="1"/>
    <row r="120048" ht="18.75" customHeight="1" thickBot="1"/>
    <row r="120050" ht="18.75" customHeight="1" thickBot="1"/>
    <row r="120052" ht="18.75" customHeight="1" thickBot="1"/>
    <row r="120054" ht="18.75" customHeight="1" thickBot="1"/>
    <row r="120056" ht="18.75" customHeight="1" thickBot="1"/>
    <row r="120058" ht="18.75" customHeight="1" thickBot="1"/>
    <row r="120060" ht="18.75" customHeight="1" thickBot="1"/>
    <row r="120062" ht="18.75" customHeight="1" thickBot="1"/>
    <row r="120064" ht="18.75" customHeight="1" thickBot="1"/>
    <row r="120066" ht="18.75" customHeight="1" thickBot="1"/>
    <row r="120068" ht="18.75" customHeight="1" thickBot="1"/>
    <row r="120070" ht="18.75" customHeight="1" thickBot="1"/>
    <row r="120072" ht="18.75" customHeight="1" thickBot="1"/>
    <row r="120074" ht="18.75" customHeight="1" thickBot="1"/>
    <row r="120076" ht="18.75" customHeight="1" thickBot="1"/>
    <row r="120078" ht="18.75" customHeight="1" thickBot="1"/>
    <row r="120080" ht="18.75" customHeight="1" thickBot="1"/>
    <row r="120082" ht="18.75" customHeight="1" thickBot="1"/>
    <row r="120084" ht="18.75" customHeight="1" thickBot="1"/>
    <row r="120086" ht="18.75" customHeight="1" thickBot="1"/>
    <row r="120088" ht="18.75" customHeight="1" thickBot="1"/>
    <row r="120090" ht="18.75" customHeight="1" thickBot="1"/>
    <row r="120092" ht="18.75" customHeight="1" thickBot="1"/>
    <row r="120094" ht="18.75" customHeight="1" thickBot="1"/>
    <row r="120096" ht="18.75" customHeight="1" thickBot="1"/>
    <row r="120098" ht="18.75" customHeight="1" thickBot="1"/>
    <row r="120100" ht="18.75" customHeight="1" thickBot="1"/>
    <row r="120102" ht="18.75" customHeight="1" thickBot="1"/>
    <row r="120104" ht="18.75" customHeight="1" thickBot="1"/>
    <row r="120106" ht="18.75" customHeight="1" thickBot="1"/>
    <row r="120108" ht="18.75" customHeight="1" thickBot="1"/>
    <row r="120110" ht="18.75" customHeight="1" thickBot="1"/>
    <row r="120112" ht="18.75" customHeight="1" thickBot="1"/>
    <row r="120114" ht="18.75" customHeight="1" thickBot="1"/>
    <row r="120116" ht="18.75" customHeight="1" thickBot="1"/>
    <row r="120118" ht="18.75" customHeight="1" thickBot="1"/>
    <row r="120120" ht="18.75" customHeight="1" thickBot="1"/>
    <row r="120122" ht="18.75" customHeight="1" thickBot="1"/>
    <row r="120124" ht="18.75" customHeight="1" thickBot="1"/>
    <row r="120126" ht="18.75" customHeight="1" thickBot="1"/>
    <row r="120128" ht="18.75" customHeight="1" thickBot="1"/>
    <row r="120130" ht="18.75" customHeight="1" thickBot="1"/>
    <row r="120132" ht="18.75" customHeight="1" thickBot="1"/>
    <row r="120134" ht="18.75" customHeight="1" thickBot="1"/>
    <row r="120136" ht="18.75" customHeight="1" thickBot="1"/>
    <row r="120138" ht="18.75" customHeight="1" thickBot="1"/>
    <row r="120140" ht="18.75" customHeight="1" thickBot="1"/>
    <row r="120142" ht="18.75" customHeight="1" thickBot="1"/>
    <row r="120144" ht="18.75" customHeight="1" thickBot="1"/>
    <row r="120146" ht="18.75" customHeight="1" thickBot="1"/>
    <row r="120148" ht="18.75" customHeight="1" thickBot="1"/>
    <row r="120150" ht="18.75" customHeight="1" thickBot="1"/>
    <row r="120152" ht="18.75" customHeight="1" thickBot="1"/>
    <row r="120154" ht="18.75" customHeight="1" thickBot="1"/>
    <row r="120156" ht="18.75" customHeight="1" thickBot="1"/>
    <row r="120158" ht="18.75" customHeight="1" thickBot="1"/>
    <row r="120160" ht="18.75" customHeight="1" thickBot="1"/>
    <row r="120162" ht="18.75" customHeight="1" thickBot="1"/>
    <row r="120164" ht="18.75" customHeight="1" thickBot="1"/>
    <row r="120166" ht="18.75" customHeight="1" thickBot="1"/>
    <row r="120168" ht="18.75" customHeight="1" thickBot="1"/>
    <row r="120170" ht="18.75" customHeight="1" thickBot="1"/>
    <row r="120172" ht="18.75" customHeight="1" thickBot="1"/>
    <row r="120174" ht="18.75" customHeight="1" thickBot="1"/>
    <row r="120176" ht="18.75" customHeight="1" thickBot="1"/>
    <row r="120178" ht="18.75" customHeight="1" thickBot="1"/>
    <row r="120180" ht="18.75" customHeight="1" thickBot="1"/>
    <row r="120182" ht="18.75" customHeight="1" thickBot="1"/>
    <row r="120184" ht="18.75" customHeight="1" thickBot="1"/>
    <row r="120186" ht="18.75" customHeight="1" thickBot="1"/>
    <row r="120188" ht="18.75" customHeight="1" thickBot="1"/>
    <row r="120190" ht="18.75" customHeight="1" thickBot="1"/>
    <row r="120192" ht="18.75" customHeight="1" thickBot="1"/>
    <row r="120194" ht="18.75" customHeight="1" thickBot="1"/>
    <row r="120196" ht="18.75" customHeight="1" thickBot="1"/>
    <row r="120198" ht="18.75" customHeight="1" thickBot="1"/>
    <row r="120200" ht="18.75" customHeight="1" thickBot="1"/>
    <row r="120202" ht="18.75" customHeight="1" thickBot="1"/>
    <row r="120204" ht="18.75" customHeight="1" thickBot="1"/>
    <row r="120206" ht="18.75" customHeight="1" thickBot="1"/>
    <row r="120208" ht="18.75" customHeight="1" thickBot="1"/>
    <row r="120210" ht="18.75" customHeight="1" thickBot="1"/>
    <row r="120212" ht="18.75" customHeight="1" thickBot="1"/>
    <row r="120214" ht="18.75" customHeight="1" thickBot="1"/>
    <row r="120216" ht="18.75" customHeight="1" thickBot="1"/>
    <row r="120218" ht="18.75" customHeight="1" thickBot="1"/>
    <row r="120220" ht="18.75" customHeight="1" thickBot="1"/>
    <row r="120222" ht="18.75" customHeight="1" thickBot="1"/>
    <row r="120224" ht="18.75" customHeight="1" thickBot="1"/>
    <row r="120226" ht="18.75" customHeight="1" thickBot="1"/>
    <row r="120228" ht="18.75" customHeight="1" thickBot="1"/>
    <row r="120230" ht="18.75" customHeight="1" thickBot="1"/>
    <row r="120232" ht="18.75" customHeight="1" thickBot="1"/>
    <row r="120234" ht="18.75" customHeight="1" thickBot="1"/>
    <row r="120236" ht="18.75" customHeight="1" thickBot="1"/>
    <row r="120238" ht="18.75" customHeight="1" thickBot="1"/>
    <row r="120240" ht="18.75" customHeight="1" thickBot="1"/>
    <row r="120242" ht="18.75" customHeight="1" thickBot="1"/>
    <row r="120244" ht="18.75" customHeight="1" thickBot="1"/>
    <row r="120246" ht="18.75" customHeight="1" thickBot="1"/>
    <row r="120248" ht="18.75" customHeight="1" thickBot="1"/>
    <row r="120250" ht="18.75" customHeight="1" thickBot="1"/>
    <row r="120252" ht="18.75" customHeight="1" thickBot="1"/>
    <row r="120254" ht="18.75" customHeight="1" thickBot="1"/>
    <row r="120256" ht="18.75" customHeight="1" thickBot="1"/>
    <row r="120258" ht="18.75" customHeight="1" thickBot="1"/>
    <row r="120260" ht="18.75" customHeight="1" thickBot="1"/>
    <row r="120262" ht="18.75" customHeight="1" thickBot="1"/>
    <row r="120264" ht="18.75" customHeight="1" thickBot="1"/>
    <row r="120266" ht="18.75" customHeight="1" thickBot="1"/>
    <row r="120268" ht="18.75" customHeight="1" thickBot="1"/>
    <row r="120270" ht="18.75" customHeight="1" thickBot="1"/>
    <row r="120272" ht="18.75" customHeight="1" thickBot="1"/>
    <row r="120274" ht="18.75" customHeight="1" thickBot="1"/>
    <row r="120276" ht="18.75" customHeight="1" thickBot="1"/>
    <row r="120278" ht="18.75" customHeight="1" thickBot="1"/>
    <row r="120280" ht="18.75" customHeight="1" thickBot="1"/>
    <row r="120282" ht="18.75" customHeight="1" thickBot="1"/>
    <row r="120284" ht="18.75" customHeight="1" thickBot="1"/>
    <row r="120286" ht="18.75" customHeight="1" thickBot="1"/>
    <row r="120288" ht="18.75" customHeight="1" thickBot="1"/>
    <row r="120290" ht="18.75" customHeight="1" thickBot="1"/>
    <row r="120292" ht="18.75" customHeight="1" thickBot="1"/>
    <row r="120294" ht="18.75" customHeight="1" thickBot="1"/>
    <row r="120296" ht="18.75" customHeight="1" thickBot="1"/>
    <row r="120298" ht="18.75" customHeight="1" thickBot="1"/>
    <row r="120300" ht="18.75" customHeight="1" thickBot="1"/>
    <row r="120302" ht="18.75" customHeight="1" thickBot="1"/>
    <row r="120304" ht="18.75" customHeight="1" thickBot="1"/>
    <row r="120306" ht="18.75" customHeight="1" thickBot="1"/>
    <row r="120308" ht="18.75" customHeight="1" thickBot="1"/>
    <row r="120310" ht="18.75" customHeight="1" thickBot="1"/>
    <row r="120312" ht="18.75" customHeight="1" thickBot="1"/>
    <row r="120314" ht="18.75" customHeight="1" thickBot="1"/>
    <row r="120316" ht="18.75" customHeight="1" thickBot="1"/>
    <row r="120318" ht="18.75" customHeight="1" thickBot="1"/>
    <row r="120320" ht="18.75" customHeight="1" thickBot="1"/>
    <row r="120322" ht="18.75" customHeight="1" thickBot="1"/>
    <row r="120324" ht="18.75" customHeight="1" thickBot="1"/>
    <row r="120326" ht="18.75" customHeight="1" thickBot="1"/>
    <row r="120328" ht="18.75" customHeight="1" thickBot="1"/>
    <row r="120330" ht="18.75" customHeight="1" thickBot="1"/>
    <row r="120332" ht="18.75" customHeight="1" thickBot="1"/>
    <row r="120334" ht="18.75" customHeight="1" thickBot="1"/>
    <row r="120336" ht="18.75" customHeight="1" thickBot="1"/>
    <row r="120338" ht="18.75" customHeight="1" thickBot="1"/>
    <row r="120340" ht="18.75" customHeight="1" thickBot="1"/>
    <row r="120342" ht="18.75" customHeight="1" thickBot="1"/>
    <row r="120344" ht="18.75" customHeight="1" thickBot="1"/>
    <row r="120346" ht="18.75" customHeight="1" thickBot="1"/>
    <row r="120348" ht="18.75" customHeight="1" thickBot="1"/>
    <row r="120350" ht="18.75" customHeight="1" thickBot="1"/>
    <row r="120352" ht="18.75" customHeight="1" thickBot="1"/>
    <row r="120354" ht="18.75" customHeight="1" thickBot="1"/>
    <row r="120356" ht="18.75" customHeight="1" thickBot="1"/>
    <row r="120358" ht="18.75" customHeight="1" thickBot="1"/>
    <row r="120360" ht="18.75" customHeight="1" thickBot="1"/>
    <row r="120362" ht="18.75" customHeight="1" thickBot="1"/>
    <row r="120364" ht="18.75" customHeight="1" thickBot="1"/>
    <row r="120366" ht="18.75" customHeight="1" thickBot="1"/>
    <row r="120368" ht="18.75" customHeight="1" thickBot="1"/>
    <row r="120370" ht="18.75" customHeight="1" thickBot="1"/>
    <row r="120372" ht="18.75" customHeight="1" thickBot="1"/>
    <row r="120374" ht="18.75" customHeight="1" thickBot="1"/>
    <row r="120376" ht="18.75" customHeight="1" thickBot="1"/>
    <row r="120378" ht="18.75" customHeight="1" thickBot="1"/>
    <row r="120380" ht="18.75" customHeight="1" thickBot="1"/>
    <row r="120382" ht="18.75" customHeight="1" thickBot="1"/>
    <row r="120384" ht="18.75" customHeight="1" thickBot="1"/>
    <row r="120386" ht="18.75" customHeight="1" thickBot="1"/>
    <row r="120388" ht="18.75" customHeight="1" thickBot="1"/>
    <row r="120390" ht="18.75" customHeight="1" thickBot="1"/>
    <row r="120392" ht="18.75" customHeight="1" thickBot="1"/>
    <row r="120394" ht="18.75" customHeight="1" thickBot="1"/>
    <row r="120396" ht="18.75" customHeight="1" thickBot="1"/>
    <row r="120398" ht="18.75" customHeight="1" thickBot="1"/>
    <row r="120400" ht="18.75" customHeight="1" thickBot="1"/>
    <row r="120402" ht="18.75" customHeight="1" thickBot="1"/>
    <row r="120404" ht="18.75" customHeight="1" thickBot="1"/>
    <row r="120406" ht="18.75" customHeight="1" thickBot="1"/>
    <row r="120408" ht="18.75" customHeight="1" thickBot="1"/>
    <row r="120410" ht="18.75" customHeight="1" thickBot="1"/>
    <row r="120412" ht="18.75" customHeight="1" thickBot="1"/>
    <row r="120414" ht="18.75" customHeight="1" thickBot="1"/>
    <row r="120416" ht="18.75" customHeight="1" thickBot="1"/>
    <row r="120418" ht="18.75" customHeight="1" thickBot="1"/>
    <row r="120420" ht="18.75" customHeight="1" thickBot="1"/>
    <row r="120422" ht="18.75" customHeight="1" thickBot="1"/>
    <row r="120424" ht="18.75" customHeight="1" thickBot="1"/>
    <row r="120426" ht="18.75" customHeight="1" thickBot="1"/>
    <row r="120428" ht="18.75" customHeight="1" thickBot="1"/>
    <row r="120430" ht="18.75" customHeight="1" thickBot="1"/>
    <row r="120432" ht="18.75" customHeight="1" thickBot="1"/>
    <row r="120434" ht="18.75" customHeight="1" thickBot="1"/>
    <row r="120436" ht="18.75" customHeight="1" thickBot="1"/>
    <row r="120438" ht="18.75" customHeight="1" thickBot="1"/>
    <row r="120440" ht="18.75" customHeight="1" thickBot="1"/>
    <row r="120442" ht="18.75" customHeight="1" thickBot="1"/>
    <row r="120444" ht="18.75" customHeight="1" thickBot="1"/>
    <row r="120446" ht="18.75" customHeight="1" thickBot="1"/>
    <row r="120448" ht="18.75" customHeight="1" thickBot="1"/>
    <row r="120450" ht="18.75" customHeight="1" thickBot="1"/>
    <row r="120452" ht="18.75" customHeight="1" thickBot="1"/>
    <row r="120454" ht="18.75" customHeight="1" thickBot="1"/>
    <row r="120456" ht="18.75" customHeight="1" thickBot="1"/>
    <row r="120458" ht="18.75" customHeight="1" thickBot="1"/>
    <row r="120460" ht="18.75" customHeight="1" thickBot="1"/>
    <row r="120462" ht="18.75" customHeight="1" thickBot="1"/>
    <row r="120464" ht="18.75" customHeight="1" thickBot="1"/>
    <row r="120466" ht="18.75" customHeight="1" thickBot="1"/>
    <row r="120468" ht="18.75" customHeight="1" thickBot="1"/>
    <row r="120470" ht="18.75" customHeight="1" thickBot="1"/>
    <row r="120472" ht="18.75" customHeight="1" thickBot="1"/>
    <row r="120474" ht="18.75" customHeight="1" thickBot="1"/>
    <row r="120476" ht="18.75" customHeight="1" thickBot="1"/>
    <row r="120478" ht="18.75" customHeight="1" thickBot="1"/>
    <row r="120480" ht="18.75" customHeight="1" thickBot="1"/>
    <row r="120482" ht="18.75" customHeight="1" thickBot="1"/>
    <row r="120484" ht="18.75" customHeight="1" thickBot="1"/>
    <row r="120486" ht="18.75" customHeight="1" thickBot="1"/>
    <row r="120488" ht="18.75" customHeight="1" thickBot="1"/>
    <row r="120490" ht="18.75" customHeight="1" thickBot="1"/>
    <row r="120492" ht="18.75" customHeight="1" thickBot="1"/>
    <row r="120494" ht="18.75" customHeight="1" thickBot="1"/>
    <row r="120496" ht="18.75" customHeight="1" thickBot="1"/>
    <row r="120498" ht="18.75" customHeight="1" thickBot="1"/>
    <row r="120500" ht="18.75" customHeight="1" thickBot="1"/>
    <row r="120502" ht="18.75" customHeight="1" thickBot="1"/>
    <row r="120504" ht="18.75" customHeight="1" thickBot="1"/>
    <row r="120506" ht="18.75" customHeight="1" thickBot="1"/>
    <row r="120508" ht="18.75" customHeight="1" thickBot="1"/>
    <row r="120510" ht="18.75" customHeight="1" thickBot="1"/>
    <row r="120512" ht="18.75" customHeight="1" thickBot="1"/>
    <row r="120514" ht="18.75" customHeight="1" thickBot="1"/>
    <row r="120516" ht="18.75" customHeight="1" thickBot="1"/>
    <row r="120518" ht="18.75" customHeight="1" thickBot="1"/>
    <row r="120520" ht="18.75" customHeight="1" thickBot="1"/>
    <row r="120522" ht="18.75" customHeight="1" thickBot="1"/>
    <row r="120524" ht="18.75" customHeight="1" thickBot="1"/>
    <row r="120526" ht="18.75" customHeight="1" thickBot="1"/>
    <row r="120528" ht="18.75" customHeight="1" thickBot="1"/>
    <row r="120530" ht="18.75" customHeight="1" thickBot="1"/>
    <row r="120532" ht="18.75" customHeight="1" thickBot="1"/>
    <row r="120534" ht="18.75" customHeight="1" thickBot="1"/>
    <row r="120536" ht="18.75" customHeight="1" thickBot="1"/>
    <row r="120538" ht="18.75" customHeight="1" thickBot="1"/>
    <row r="120540" ht="18.75" customHeight="1" thickBot="1"/>
    <row r="120542" ht="18.75" customHeight="1" thickBot="1"/>
    <row r="120544" ht="18.75" customHeight="1" thickBot="1"/>
    <row r="120546" ht="18.75" customHeight="1" thickBot="1"/>
    <row r="120548" ht="18.75" customHeight="1" thickBot="1"/>
    <row r="120550" ht="18.75" customHeight="1" thickBot="1"/>
    <row r="120552" ht="18.75" customHeight="1" thickBot="1"/>
    <row r="120554" ht="18.75" customHeight="1" thickBot="1"/>
    <row r="120556" ht="18.75" customHeight="1" thickBot="1"/>
    <row r="120558" ht="18.75" customHeight="1" thickBot="1"/>
    <row r="120560" ht="18.75" customHeight="1" thickBot="1"/>
    <row r="120562" ht="18.75" customHeight="1" thickBot="1"/>
    <row r="120564" ht="18.75" customHeight="1" thickBot="1"/>
    <row r="120566" ht="18.75" customHeight="1" thickBot="1"/>
    <row r="120568" ht="18.75" customHeight="1" thickBot="1"/>
    <row r="120570" ht="18.75" customHeight="1" thickBot="1"/>
    <row r="120572" ht="18.75" customHeight="1" thickBot="1"/>
    <row r="120574" ht="18.75" customHeight="1" thickBot="1"/>
    <row r="120576" ht="18.75" customHeight="1" thickBot="1"/>
    <row r="120578" ht="18.75" customHeight="1" thickBot="1"/>
    <row r="120580" ht="18.75" customHeight="1" thickBot="1"/>
    <row r="120582" ht="18.75" customHeight="1" thickBot="1"/>
    <row r="120584" ht="18.75" customHeight="1" thickBot="1"/>
    <row r="120586" ht="18.75" customHeight="1" thickBot="1"/>
    <row r="120588" ht="18.75" customHeight="1" thickBot="1"/>
    <row r="120590" ht="18.75" customHeight="1" thickBot="1"/>
    <row r="120592" ht="18.75" customHeight="1" thickBot="1"/>
    <row r="120594" ht="18.75" customHeight="1" thickBot="1"/>
    <row r="120596" ht="18.75" customHeight="1" thickBot="1"/>
    <row r="120598" ht="18.75" customHeight="1" thickBot="1"/>
    <row r="120600" ht="18.75" customHeight="1" thickBot="1"/>
    <row r="120602" ht="18.75" customHeight="1" thickBot="1"/>
    <row r="120604" ht="18.75" customHeight="1" thickBot="1"/>
    <row r="120606" ht="18.75" customHeight="1" thickBot="1"/>
    <row r="120608" ht="18.75" customHeight="1" thickBot="1"/>
    <row r="120610" ht="18.75" customHeight="1" thickBot="1"/>
    <row r="120612" ht="18.75" customHeight="1" thickBot="1"/>
    <row r="120614" ht="18.75" customHeight="1" thickBot="1"/>
    <row r="120616" ht="18.75" customHeight="1" thickBot="1"/>
    <row r="120618" ht="18.75" customHeight="1" thickBot="1"/>
    <row r="120620" ht="18.75" customHeight="1" thickBot="1"/>
    <row r="120622" ht="18.75" customHeight="1" thickBot="1"/>
    <row r="120624" ht="18.75" customHeight="1" thickBot="1"/>
    <row r="120626" ht="18.75" customHeight="1" thickBot="1"/>
    <row r="120628" ht="18.75" customHeight="1" thickBot="1"/>
    <row r="120630" ht="18.75" customHeight="1" thickBot="1"/>
    <row r="120632" ht="18.75" customHeight="1" thickBot="1"/>
    <row r="120634" ht="18.75" customHeight="1" thickBot="1"/>
    <row r="120636" ht="18.75" customHeight="1" thickBot="1"/>
    <row r="120638" ht="18.75" customHeight="1" thickBot="1"/>
    <row r="120640" ht="18.75" customHeight="1" thickBot="1"/>
    <row r="120642" ht="18.75" customHeight="1" thickBot="1"/>
    <row r="120644" ht="18.75" customHeight="1" thickBot="1"/>
    <row r="120646" ht="18.75" customHeight="1" thickBot="1"/>
    <row r="120648" ht="18.75" customHeight="1" thickBot="1"/>
    <row r="120650" ht="18.75" customHeight="1" thickBot="1"/>
    <row r="120652" ht="18.75" customHeight="1" thickBot="1"/>
    <row r="120654" ht="18.75" customHeight="1" thickBot="1"/>
    <row r="120656" ht="18.75" customHeight="1" thickBot="1"/>
    <row r="120658" ht="18.75" customHeight="1" thickBot="1"/>
    <row r="120660" ht="18.75" customHeight="1" thickBot="1"/>
    <row r="120662" ht="18.75" customHeight="1" thickBot="1"/>
    <row r="120664" ht="18.75" customHeight="1" thickBot="1"/>
    <row r="120666" ht="18.75" customHeight="1" thickBot="1"/>
    <row r="120668" ht="18.75" customHeight="1" thickBot="1"/>
    <row r="120670" ht="18.75" customHeight="1" thickBot="1"/>
    <row r="120672" ht="18.75" customHeight="1" thickBot="1"/>
    <row r="120674" ht="18.75" customHeight="1" thickBot="1"/>
    <row r="120676" ht="18.75" customHeight="1" thickBot="1"/>
    <row r="120678" ht="18.75" customHeight="1" thickBot="1"/>
    <row r="120680" ht="18.75" customHeight="1" thickBot="1"/>
    <row r="120682" ht="18.75" customHeight="1" thickBot="1"/>
    <row r="120684" ht="18.75" customHeight="1" thickBot="1"/>
    <row r="120686" ht="18.75" customHeight="1" thickBot="1"/>
    <row r="120688" ht="18.75" customHeight="1" thickBot="1"/>
    <row r="120690" ht="18.75" customHeight="1" thickBot="1"/>
    <row r="120692" ht="18.75" customHeight="1" thickBot="1"/>
    <row r="120694" ht="18.75" customHeight="1" thickBot="1"/>
    <row r="120696" ht="18.75" customHeight="1" thickBot="1"/>
    <row r="120698" ht="18.75" customHeight="1" thickBot="1"/>
    <row r="120700" ht="18.75" customHeight="1" thickBot="1"/>
    <row r="120702" ht="18.75" customHeight="1" thickBot="1"/>
    <row r="120704" ht="18.75" customHeight="1" thickBot="1"/>
    <row r="120706" ht="18.75" customHeight="1" thickBot="1"/>
    <row r="120708" ht="18.75" customHeight="1" thickBot="1"/>
    <row r="120710" ht="18.75" customHeight="1" thickBot="1"/>
    <row r="120712" ht="18.75" customHeight="1" thickBot="1"/>
    <row r="120714" ht="18.75" customHeight="1" thickBot="1"/>
    <row r="120716" ht="18.75" customHeight="1" thickBot="1"/>
    <row r="120718" ht="18.75" customHeight="1" thickBot="1"/>
    <row r="120720" ht="18.75" customHeight="1" thickBot="1"/>
    <row r="120722" ht="18.75" customHeight="1" thickBot="1"/>
    <row r="120724" ht="18.75" customHeight="1" thickBot="1"/>
    <row r="120726" ht="18.75" customHeight="1" thickBot="1"/>
    <row r="120728" ht="18.75" customHeight="1" thickBot="1"/>
    <row r="120730" ht="18.75" customHeight="1" thickBot="1"/>
    <row r="120732" ht="18.75" customHeight="1" thickBot="1"/>
    <row r="120734" ht="18.75" customHeight="1" thickBot="1"/>
    <row r="120736" ht="18.75" customHeight="1" thickBot="1"/>
    <row r="120738" ht="18.75" customHeight="1" thickBot="1"/>
    <row r="120740" ht="18.75" customHeight="1" thickBot="1"/>
    <row r="120742" ht="18.75" customHeight="1" thickBot="1"/>
    <row r="120744" ht="18.75" customHeight="1" thickBot="1"/>
    <row r="120746" ht="18.75" customHeight="1" thickBot="1"/>
    <row r="120748" ht="18.75" customHeight="1" thickBot="1"/>
    <row r="120750" ht="18.75" customHeight="1" thickBot="1"/>
    <row r="120752" ht="18.75" customHeight="1" thickBot="1"/>
    <row r="120754" ht="18.75" customHeight="1" thickBot="1"/>
    <row r="120756" ht="18.75" customHeight="1" thickBot="1"/>
    <row r="120758" ht="18.75" customHeight="1" thickBot="1"/>
    <row r="120760" ht="18.75" customHeight="1" thickBot="1"/>
    <row r="120762" ht="18.75" customHeight="1" thickBot="1"/>
    <row r="120764" ht="18.75" customHeight="1" thickBot="1"/>
    <row r="120766" ht="18.75" customHeight="1" thickBot="1"/>
    <row r="120768" ht="18.75" customHeight="1" thickBot="1"/>
    <row r="120770" ht="18.75" customHeight="1" thickBot="1"/>
    <row r="120772" ht="18.75" customHeight="1" thickBot="1"/>
    <row r="120774" ht="18.75" customHeight="1" thickBot="1"/>
    <row r="120776" ht="18.75" customHeight="1" thickBot="1"/>
    <row r="120778" ht="18.75" customHeight="1" thickBot="1"/>
    <row r="120780" ht="18.75" customHeight="1" thickBot="1"/>
    <row r="120782" ht="18.75" customHeight="1" thickBot="1"/>
    <row r="120784" ht="18.75" customHeight="1" thickBot="1"/>
    <row r="120786" ht="18.75" customHeight="1" thickBot="1"/>
    <row r="120788" ht="18.75" customHeight="1" thickBot="1"/>
    <row r="120790" ht="18.75" customHeight="1" thickBot="1"/>
    <row r="120792" ht="18.75" customHeight="1" thickBot="1"/>
    <row r="120794" ht="18.75" customHeight="1" thickBot="1"/>
    <row r="120796" ht="18.75" customHeight="1" thickBot="1"/>
    <row r="120798" ht="18.75" customHeight="1" thickBot="1"/>
    <row r="120800" ht="18.75" customHeight="1" thickBot="1"/>
    <row r="120802" ht="18.75" customHeight="1" thickBot="1"/>
    <row r="120804" ht="18.75" customHeight="1" thickBot="1"/>
    <row r="120806" ht="18.75" customHeight="1" thickBot="1"/>
    <row r="120808" ht="18.75" customHeight="1" thickBot="1"/>
    <row r="120810" ht="18.75" customHeight="1" thickBot="1"/>
    <row r="120812" ht="18.75" customHeight="1" thickBot="1"/>
    <row r="120814" ht="18.75" customHeight="1" thickBot="1"/>
    <row r="120816" ht="18.75" customHeight="1" thickBot="1"/>
    <row r="120818" ht="18.75" customHeight="1" thickBot="1"/>
    <row r="120820" ht="18.75" customHeight="1" thickBot="1"/>
    <row r="120822" ht="18.75" customHeight="1" thickBot="1"/>
    <row r="120824" ht="18.75" customHeight="1" thickBot="1"/>
    <row r="120826" ht="18.75" customHeight="1" thickBot="1"/>
    <row r="120828" ht="18.75" customHeight="1" thickBot="1"/>
    <row r="120830" ht="18.75" customHeight="1" thickBot="1"/>
    <row r="120832" ht="18.75" customHeight="1" thickBot="1"/>
    <row r="120834" ht="18.75" customHeight="1" thickBot="1"/>
    <row r="120836" ht="18.75" customHeight="1" thickBot="1"/>
    <row r="120838" ht="18.75" customHeight="1" thickBot="1"/>
    <row r="120840" ht="18.75" customHeight="1" thickBot="1"/>
    <row r="120842" ht="18.75" customHeight="1" thickBot="1"/>
    <row r="120844" ht="18.75" customHeight="1" thickBot="1"/>
    <row r="120846" ht="18.75" customHeight="1" thickBot="1"/>
    <row r="120848" ht="18.75" customHeight="1" thickBot="1"/>
    <row r="120850" ht="18.75" customHeight="1" thickBot="1"/>
    <row r="120852" ht="18.75" customHeight="1" thickBot="1"/>
    <row r="120854" ht="18.75" customHeight="1" thickBot="1"/>
    <row r="120856" ht="18.75" customHeight="1" thickBot="1"/>
    <row r="120858" ht="18.75" customHeight="1" thickBot="1"/>
    <row r="120860" ht="18.75" customHeight="1" thickBot="1"/>
    <row r="120862" ht="18.75" customHeight="1" thickBot="1"/>
    <row r="120864" ht="18.75" customHeight="1" thickBot="1"/>
    <row r="120866" ht="18.75" customHeight="1" thickBot="1"/>
    <row r="120868" ht="18.75" customHeight="1" thickBot="1"/>
    <row r="120870" ht="18.75" customHeight="1" thickBot="1"/>
    <row r="120872" ht="18.75" customHeight="1" thickBot="1"/>
    <row r="120874" ht="18.75" customHeight="1" thickBot="1"/>
    <row r="120876" ht="18.75" customHeight="1" thickBot="1"/>
    <row r="120878" ht="18.75" customHeight="1" thickBot="1"/>
    <row r="120880" ht="18.75" customHeight="1" thickBot="1"/>
    <row r="120882" ht="18.75" customHeight="1" thickBot="1"/>
    <row r="120884" ht="18.75" customHeight="1" thickBot="1"/>
    <row r="120886" ht="18.75" customHeight="1" thickBot="1"/>
    <row r="120888" ht="18.75" customHeight="1" thickBot="1"/>
    <row r="120890" ht="18.75" customHeight="1" thickBot="1"/>
    <row r="120892" ht="18.75" customHeight="1" thickBot="1"/>
    <row r="120894" ht="18.75" customHeight="1" thickBot="1"/>
    <row r="120896" ht="18.75" customHeight="1" thickBot="1"/>
    <row r="120898" ht="18.75" customHeight="1" thickBot="1"/>
    <row r="120900" ht="18.75" customHeight="1" thickBot="1"/>
    <row r="120902" ht="18.75" customHeight="1" thickBot="1"/>
    <row r="120904" ht="18.75" customHeight="1" thickBot="1"/>
    <row r="120906" ht="18.75" customHeight="1" thickBot="1"/>
    <row r="120908" ht="18.75" customHeight="1" thickBot="1"/>
    <row r="120910" ht="18.75" customHeight="1" thickBot="1"/>
    <row r="120912" ht="18.75" customHeight="1" thickBot="1"/>
    <row r="120914" ht="18.75" customHeight="1" thickBot="1"/>
    <row r="120916" ht="18.75" customHeight="1" thickBot="1"/>
    <row r="120918" ht="18.75" customHeight="1" thickBot="1"/>
    <row r="120920" ht="18.75" customHeight="1" thickBot="1"/>
    <row r="120922" ht="18.75" customHeight="1" thickBot="1"/>
    <row r="120924" ht="18.75" customHeight="1" thickBot="1"/>
    <row r="120926" ht="18.75" customHeight="1" thickBot="1"/>
    <row r="120928" ht="18.75" customHeight="1" thickBot="1"/>
    <row r="120930" ht="18.75" customHeight="1" thickBot="1"/>
    <row r="120932" ht="18.75" customHeight="1" thickBot="1"/>
    <row r="120934" ht="18.75" customHeight="1" thickBot="1"/>
    <row r="120936" ht="18.75" customHeight="1" thickBot="1"/>
    <row r="120938" ht="18.75" customHeight="1" thickBot="1"/>
    <row r="120940" ht="18.75" customHeight="1" thickBot="1"/>
    <row r="120942" ht="18.75" customHeight="1" thickBot="1"/>
    <row r="120944" ht="18.75" customHeight="1" thickBot="1"/>
    <row r="120946" ht="18.75" customHeight="1" thickBot="1"/>
    <row r="120948" ht="18.75" customHeight="1" thickBot="1"/>
    <row r="120950" ht="18.75" customHeight="1" thickBot="1"/>
    <row r="120952" ht="18.75" customHeight="1" thickBot="1"/>
    <row r="120954" ht="18.75" customHeight="1" thickBot="1"/>
    <row r="120956" ht="18.75" customHeight="1" thickBot="1"/>
    <row r="120958" ht="18.75" customHeight="1" thickBot="1"/>
    <row r="120960" ht="18.75" customHeight="1" thickBot="1"/>
    <row r="120962" ht="18.75" customHeight="1" thickBot="1"/>
    <row r="120964" ht="18.75" customHeight="1" thickBot="1"/>
    <row r="120966" ht="18.75" customHeight="1" thickBot="1"/>
    <row r="120968" ht="18.75" customHeight="1" thickBot="1"/>
    <row r="120970" ht="18.75" customHeight="1" thickBot="1"/>
    <row r="120972" ht="18.75" customHeight="1" thickBot="1"/>
    <row r="120974" ht="18.75" customHeight="1" thickBot="1"/>
    <row r="120976" ht="18.75" customHeight="1" thickBot="1"/>
    <row r="120978" ht="18.75" customHeight="1" thickBot="1"/>
    <row r="120980" ht="18.75" customHeight="1" thickBot="1"/>
    <row r="120982" ht="18.75" customHeight="1" thickBot="1"/>
    <row r="120984" ht="18.75" customHeight="1" thickBot="1"/>
    <row r="120986" ht="18.75" customHeight="1" thickBot="1"/>
    <row r="120988" ht="18.75" customHeight="1" thickBot="1"/>
    <row r="120990" ht="18.75" customHeight="1" thickBot="1"/>
    <row r="120992" ht="18.75" customHeight="1" thickBot="1"/>
    <row r="120994" ht="18.75" customHeight="1" thickBot="1"/>
    <row r="120996" ht="18.75" customHeight="1" thickBot="1"/>
    <row r="120998" ht="18.75" customHeight="1" thickBot="1"/>
    <row r="121000" ht="18.75" customHeight="1" thickBot="1"/>
    <row r="121002" ht="18.75" customHeight="1" thickBot="1"/>
    <row r="121004" ht="18.75" customHeight="1" thickBot="1"/>
    <row r="121006" ht="18.75" customHeight="1" thickBot="1"/>
    <row r="121008" ht="18.75" customHeight="1" thickBot="1"/>
    <row r="121010" ht="18.75" customHeight="1" thickBot="1"/>
    <row r="121012" ht="18.75" customHeight="1" thickBot="1"/>
    <row r="121014" ht="18.75" customHeight="1" thickBot="1"/>
    <row r="121016" ht="18.75" customHeight="1" thickBot="1"/>
    <row r="121018" ht="18.75" customHeight="1" thickBot="1"/>
    <row r="121020" ht="18.75" customHeight="1" thickBot="1"/>
    <row r="121022" ht="18.75" customHeight="1" thickBot="1"/>
    <row r="121024" ht="18.75" customHeight="1" thickBot="1"/>
    <row r="121026" ht="18.75" customHeight="1" thickBot="1"/>
    <row r="121028" ht="18.75" customHeight="1" thickBot="1"/>
    <row r="121030" ht="18.75" customHeight="1" thickBot="1"/>
    <row r="121032" ht="18.75" customHeight="1" thickBot="1"/>
    <row r="121034" ht="18.75" customHeight="1" thickBot="1"/>
    <row r="121036" ht="18.75" customHeight="1" thickBot="1"/>
    <row r="121038" ht="18.75" customHeight="1" thickBot="1"/>
    <row r="121040" ht="18.75" customHeight="1" thickBot="1"/>
    <row r="121042" ht="18.75" customHeight="1" thickBot="1"/>
    <row r="121044" ht="18.75" customHeight="1" thickBot="1"/>
    <row r="121046" ht="18.75" customHeight="1" thickBot="1"/>
    <row r="121048" ht="18.75" customHeight="1" thickBot="1"/>
    <row r="121050" ht="18.75" customHeight="1" thickBot="1"/>
    <row r="121052" ht="18.75" customHeight="1" thickBot="1"/>
    <row r="121054" ht="18.75" customHeight="1" thickBot="1"/>
    <row r="121056" ht="18.75" customHeight="1" thickBot="1"/>
    <row r="121058" ht="18.75" customHeight="1" thickBot="1"/>
    <row r="121060" ht="18.75" customHeight="1" thickBot="1"/>
    <row r="121062" ht="18.75" customHeight="1" thickBot="1"/>
    <row r="121064" ht="18.75" customHeight="1" thickBot="1"/>
    <row r="121066" ht="18.75" customHeight="1" thickBot="1"/>
    <row r="121068" ht="18.75" customHeight="1" thickBot="1"/>
    <row r="121070" ht="18.75" customHeight="1" thickBot="1"/>
    <row r="121072" ht="18.75" customHeight="1" thickBot="1"/>
    <row r="121074" ht="18.75" customHeight="1" thickBot="1"/>
    <row r="121076" ht="18.75" customHeight="1" thickBot="1"/>
    <row r="121078" ht="18.75" customHeight="1" thickBot="1"/>
    <row r="121080" ht="18.75" customHeight="1" thickBot="1"/>
    <row r="121082" ht="18.75" customHeight="1" thickBot="1"/>
    <row r="121084" ht="18.75" customHeight="1" thickBot="1"/>
    <row r="121086" ht="18.75" customHeight="1" thickBot="1"/>
    <row r="121088" ht="18.75" customHeight="1" thickBot="1"/>
    <row r="121090" ht="18.75" customHeight="1" thickBot="1"/>
    <row r="121092" ht="18.75" customHeight="1" thickBot="1"/>
    <row r="121094" ht="18.75" customHeight="1" thickBot="1"/>
    <row r="121096" ht="18.75" customHeight="1" thickBot="1"/>
    <row r="121098" ht="18.75" customHeight="1" thickBot="1"/>
    <row r="121100" ht="18.75" customHeight="1" thickBot="1"/>
    <row r="121102" ht="18.75" customHeight="1" thickBot="1"/>
    <row r="121104" ht="18.75" customHeight="1" thickBot="1"/>
    <row r="121106" ht="18.75" customHeight="1" thickBot="1"/>
    <row r="121108" ht="18.75" customHeight="1" thickBot="1"/>
    <row r="121110" ht="18.75" customHeight="1" thickBot="1"/>
    <row r="121112" ht="18.75" customHeight="1" thickBot="1"/>
    <row r="121114" ht="18.75" customHeight="1" thickBot="1"/>
    <row r="121116" ht="18.75" customHeight="1" thickBot="1"/>
    <row r="121118" ht="18.75" customHeight="1" thickBot="1"/>
    <row r="121120" ht="18.75" customHeight="1" thickBot="1"/>
    <row r="121122" ht="18.75" customHeight="1" thickBot="1"/>
    <row r="121124" ht="18.75" customHeight="1" thickBot="1"/>
    <row r="121126" ht="18.75" customHeight="1" thickBot="1"/>
    <row r="121128" ht="18.75" customHeight="1" thickBot="1"/>
    <row r="121130" ht="18.75" customHeight="1" thickBot="1"/>
    <row r="121132" ht="18.75" customHeight="1" thickBot="1"/>
    <row r="121134" ht="18.75" customHeight="1" thickBot="1"/>
    <row r="121136" ht="18.75" customHeight="1" thickBot="1"/>
    <row r="121138" ht="18.75" customHeight="1" thickBot="1"/>
    <row r="121140" ht="18.75" customHeight="1" thickBot="1"/>
    <row r="121142" ht="18.75" customHeight="1" thickBot="1"/>
    <row r="121144" ht="18.75" customHeight="1" thickBot="1"/>
    <row r="121146" ht="18.75" customHeight="1" thickBot="1"/>
    <row r="121148" ht="18.75" customHeight="1" thickBot="1"/>
    <row r="121150" ht="18.75" customHeight="1" thickBot="1"/>
    <row r="121152" ht="18.75" customHeight="1" thickBot="1"/>
    <row r="121154" ht="18.75" customHeight="1" thickBot="1"/>
    <row r="121156" ht="18.75" customHeight="1" thickBot="1"/>
    <row r="121158" ht="18.75" customHeight="1" thickBot="1"/>
    <row r="121160" ht="18.75" customHeight="1" thickBot="1"/>
    <row r="121162" ht="18.75" customHeight="1" thickBot="1"/>
    <row r="121164" ht="18.75" customHeight="1" thickBot="1"/>
    <row r="121166" ht="18.75" customHeight="1" thickBot="1"/>
    <row r="121168" ht="18.75" customHeight="1" thickBot="1"/>
    <row r="121170" ht="18.75" customHeight="1" thickBot="1"/>
    <row r="121172" ht="18.75" customHeight="1" thickBot="1"/>
    <row r="121174" ht="18.75" customHeight="1" thickBot="1"/>
    <row r="121176" ht="18.75" customHeight="1" thickBot="1"/>
    <row r="121178" ht="18.75" customHeight="1" thickBot="1"/>
    <row r="121180" ht="18.75" customHeight="1" thickBot="1"/>
    <row r="121182" ht="18.75" customHeight="1" thickBot="1"/>
    <row r="121184" ht="18.75" customHeight="1" thickBot="1"/>
    <row r="121186" ht="18.75" customHeight="1" thickBot="1"/>
    <row r="121188" ht="18.75" customHeight="1" thickBot="1"/>
    <row r="121190" ht="18.75" customHeight="1" thickBot="1"/>
    <row r="121192" ht="18.75" customHeight="1" thickBot="1"/>
    <row r="121194" ht="18.75" customHeight="1" thickBot="1"/>
    <row r="121196" ht="18.75" customHeight="1" thickBot="1"/>
    <row r="121198" ht="18.75" customHeight="1" thickBot="1"/>
    <row r="121200" ht="18.75" customHeight="1" thickBot="1"/>
    <row r="121202" ht="18.75" customHeight="1" thickBot="1"/>
    <row r="121204" ht="18.75" customHeight="1" thickBot="1"/>
    <row r="121206" ht="18.75" customHeight="1" thickBot="1"/>
    <row r="121208" ht="18.75" customHeight="1" thickBot="1"/>
    <row r="121210" ht="18.75" customHeight="1" thickBot="1"/>
    <row r="121212" ht="18.75" customHeight="1" thickBot="1"/>
    <row r="121214" ht="18.75" customHeight="1" thickBot="1"/>
    <row r="121216" ht="18.75" customHeight="1" thickBot="1"/>
    <row r="121218" ht="18.75" customHeight="1" thickBot="1"/>
    <row r="121220" ht="18.75" customHeight="1" thickBot="1"/>
    <row r="121222" ht="18.75" customHeight="1" thickBot="1"/>
    <row r="121224" ht="18.75" customHeight="1" thickBot="1"/>
    <row r="121226" ht="18.75" customHeight="1" thickBot="1"/>
    <row r="121228" ht="18.75" customHeight="1" thickBot="1"/>
    <row r="121230" ht="18.75" customHeight="1" thickBot="1"/>
    <row r="121232" ht="18.75" customHeight="1" thickBot="1"/>
    <row r="121234" ht="18.75" customHeight="1" thickBot="1"/>
    <row r="121236" ht="18.75" customHeight="1" thickBot="1"/>
    <row r="121238" ht="18.75" customHeight="1" thickBot="1"/>
    <row r="121240" ht="18.75" customHeight="1" thickBot="1"/>
    <row r="121242" ht="18.75" customHeight="1" thickBot="1"/>
    <row r="121244" ht="18.75" customHeight="1" thickBot="1"/>
    <row r="121246" ht="18.75" customHeight="1" thickBot="1"/>
    <row r="121248" ht="18.75" customHeight="1" thickBot="1"/>
    <row r="121250" ht="18.75" customHeight="1" thickBot="1"/>
    <row r="121252" ht="18.75" customHeight="1" thickBot="1"/>
    <row r="121254" ht="18.75" customHeight="1" thickBot="1"/>
    <row r="121256" ht="18.75" customHeight="1" thickBot="1"/>
    <row r="121258" ht="18.75" customHeight="1" thickBot="1"/>
    <row r="121260" ht="18.75" customHeight="1" thickBot="1"/>
    <row r="121262" ht="18.75" customHeight="1" thickBot="1"/>
    <row r="121264" ht="18.75" customHeight="1" thickBot="1"/>
    <row r="121266" ht="18.75" customHeight="1" thickBot="1"/>
    <row r="121268" ht="18.75" customHeight="1" thickBot="1"/>
    <row r="121270" ht="18.75" customHeight="1" thickBot="1"/>
    <row r="121272" ht="18.75" customHeight="1" thickBot="1"/>
    <row r="121274" ht="18.75" customHeight="1" thickBot="1"/>
    <row r="121276" ht="18.75" customHeight="1" thickBot="1"/>
    <row r="121278" ht="18.75" customHeight="1" thickBot="1"/>
    <row r="121280" ht="18.75" customHeight="1" thickBot="1"/>
    <row r="121282" ht="18.75" customHeight="1" thickBot="1"/>
    <row r="121284" ht="18.75" customHeight="1" thickBot="1"/>
    <row r="121286" ht="18.75" customHeight="1" thickBot="1"/>
    <row r="121288" ht="18.75" customHeight="1" thickBot="1"/>
    <row r="121290" ht="18.75" customHeight="1" thickBot="1"/>
    <row r="121292" ht="18.75" customHeight="1" thickBot="1"/>
    <row r="121294" ht="18.75" customHeight="1" thickBot="1"/>
    <row r="121296" ht="18.75" customHeight="1" thickBot="1"/>
    <row r="121298" ht="18.75" customHeight="1" thickBot="1"/>
    <row r="121300" ht="18.75" customHeight="1" thickBot="1"/>
    <row r="121302" ht="18.75" customHeight="1" thickBot="1"/>
    <row r="121304" ht="18.75" customHeight="1" thickBot="1"/>
    <row r="121306" ht="18.75" customHeight="1" thickBot="1"/>
    <row r="121308" ht="18.75" customHeight="1" thickBot="1"/>
    <row r="121310" ht="18.75" customHeight="1" thickBot="1"/>
    <row r="121312" ht="18.75" customHeight="1" thickBot="1"/>
    <row r="121314" ht="18.75" customHeight="1" thickBot="1"/>
    <row r="121316" ht="18.75" customHeight="1" thickBot="1"/>
    <row r="121318" ht="18.75" customHeight="1" thickBot="1"/>
    <row r="121320" ht="18.75" customHeight="1" thickBot="1"/>
    <row r="121322" ht="18.75" customHeight="1" thickBot="1"/>
    <row r="121324" ht="18.75" customHeight="1" thickBot="1"/>
    <row r="121326" ht="18.75" customHeight="1" thickBot="1"/>
    <row r="121328" ht="18.75" customHeight="1" thickBot="1"/>
    <row r="121330" ht="18.75" customHeight="1" thickBot="1"/>
    <row r="121332" ht="18.75" customHeight="1" thickBot="1"/>
    <row r="121334" ht="18.75" customHeight="1" thickBot="1"/>
    <row r="121336" ht="18.75" customHeight="1" thickBot="1"/>
    <row r="121338" ht="18.75" customHeight="1" thickBot="1"/>
    <row r="121340" ht="18.75" customHeight="1" thickBot="1"/>
    <row r="121342" ht="18.75" customHeight="1" thickBot="1"/>
    <row r="121344" ht="18.75" customHeight="1" thickBot="1"/>
    <row r="121346" ht="18.75" customHeight="1" thickBot="1"/>
    <row r="121348" ht="18.75" customHeight="1" thickBot="1"/>
    <row r="121350" ht="18.75" customHeight="1" thickBot="1"/>
    <row r="121352" ht="18.75" customHeight="1" thickBot="1"/>
    <row r="121354" ht="18.75" customHeight="1" thickBot="1"/>
    <row r="121356" ht="18.75" customHeight="1" thickBot="1"/>
    <row r="121358" ht="18.75" customHeight="1" thickBot="1"/>
    <row r="121360" ht="18.75" customHeight="1" thickBot="1"/>
    <row r="121362" ht="18.75" customHeight="1" thickBot="1"/>
    <row r="121364" ht="18.75" customHeight="1" thickBot="1"/>
    <row r="121366" ht="18.75" customHeight="1" thickBot="1"/>
    <row r="121368" ht="18.75" customHeight="1" thickBot="1"/>
    <row r="121370" ht="18.75" customHeight="1" thickBot="1"/>
    <row r="121372" ht="18.75" customHeight="1" thickBot="1"/>
    <row r="121374" ht="18.75" customHeight="1" thickBot="1"/>
    <row r="121376" ht="18.75" customHeight="1" thickBot="1"/>
    <row r="121378" ht="18.75" customHeight="1" thickBot="1"/>
    <row r="121380" ht="18.75" customHeight="1" thickBot="1"/>
    <row r="121382" ht="18.75" customHeight="1" thickBot="1"/>
    <row r="121384" ht="18.75" customHeight="1" thickBot="1"/>
    <row r="121386" ht="18.75" customHeight="1" thickBot="1"/>
    <row r="121388" ht="18.75" customHeight="1" thickBot="1"/>
    <row r="121390" ht="18.75" customHeight="1" thickBot="1"/>
    <row r="121392" ht="18.75" customHeight="1" thickBot="1"/>
    <row r="121394" ht="18.75" customHeight="1" thickBot="1"/>
    <row r="121396" ht="18.75" customHeight="1" thickBot="1"/>
    <row r="121398" ht="18.75" customHeight="1" thickBot="1"/>
    <row r="121400" ht="18.75" customHeight="1" thickBot="1"/>
    <row r="121402" ht="18.75" customHeight="1" thickBot="1"/>
    <row r="121404" ht="18.75" customHeight="1" thickBot="1"/>
    <row r="121406" ht="18.75" customHeight="1" thickBot="1"/>
    <row r="121408" ht="18.75" customHeight="1" thickBot="1"/>
    <row r="121410" ht="18.75" customHeight="1" thickBot="1"/>
    <row r="121412" ht="18.75" customHeight="1" thickBot="1"/>
    <row r="121414" ht="18.75" customHeight="1" thickBot="1"/>
    <row r="121416" ht="18.75" customHeight="1" thickBot="1"/>
    <row r="121418" ht="18.75" customHeight="1" thickBot="1"/>
    <row r="121420" ht="18.75" customHeight="1" thickBot="1"/>
    <row r="121422" ht="18.75" customHeight="1" thickBot="1"/>
    <row r="121424" ht="18.75" customHeight="1" thickBot="1"/>
    <row r="121426" ht="18.75" customHeight="1" thickBot="1"/>
    <row r="121428" ht="18.75" customHeight="1" thickBot="1"/>
    <row r="121430" ht="18.75" customHeight="1" thickBot="1"/>
    <row r="121432" ht="18.75" customHeight="1" thickBot="1"/>
    <row r="121434" ht="18.75" customHeight="1" thickBot="1"/>
    <row r="121436" ht="18.75" customHeight="1" thickBot="1"/>
    <row r="121438" ht="18.75" customHeight="1" thickBot="1"/>
    <row r="121440" ht="18.75" customHeight="1" thickBot="1"/>
    <row r="121442" ht="18.75" customHeight="1" thickBot="1"/>
    <row r="121444" ht="18.75" customHeight="1" thickBot="1"/>
    <row r="121446" ht="18.75" customHeight="1" thickBot="1"/>
    <row r="121448" ht="18.75" customHeight="1" thickBot="1"/>
    <row r="121450" ht="18.75" customHeight="1" thickBot="1"/>
    <row r="121452" ht="18.75" customHeight="1" thickBot="1"/>
    <row r="121454" ht="18.75" customHeight="1" thickBot="1"/>
    <row r="121456" ht="18.75" customHeight="1" thickBot="1"/>
    <row r="121458" ht="18.75" customHeight="1" thickBot="1"/>
    <row r="121460" ht="18.75" customHeight="1" thickBot="1"/>
    <row r="121462" ht="18.75" customHeight="1" thickBot="1"/>
    <row r="121464" ht="18.75" customHeight="1" thickBot="1"/>
    <row r="121466" ht="18.75" customHeight="1" thickBot="1"/>
    <row r="121468" ht="18.75" customHeight="1" thickBot="1"/>
    <row r="121470" ht="18.75" customHeight="1" thickBot="1"/>
    <row r="121472" ht="18.75" customHeight="1" thickBot="1"/>
    <row r="121474" ht="18.75" customHeight="1" thickBot="1"/>
    <row r="121476" ht="18.75" customHeight="1" thickBot="1"/>
    <row r="121478" ht="18.75" customHeight="1" thickBot="1"/>
    <row r="121480" ht="18.75" customHeight="1" thickBot="1"/>
    <row r="121482" ht="18.75" customHeight="1" thickBot="1"/>
    <row r="121484" ht="18.75" customHeight="1" thickBot="1"/>
    <row r="121486" ht="18.75" customHeight="1" thickBot="1"/>
    <row r="121488" ht="18.75" customHeight="1" thickBot="1"/>
    <row r="121490" ht="18.75" customHeight="1" thickBot="1"/>
    <row r="121492" ht="18.75" customHeight="1" thickBot="1"/>
    <row r="121494" ht="18.75" customHeight="1" thickBot="1"/>
    <row r="121496" ht="18.75" customHeight="1" thickBot="1"/>
    <row r="121498" ht="18.75" customHeight="1" thickBot="1"/>
    <row r="121500" ht="18.75" customHeight="1" thickBot="1"/>
    <row r="121502" ht="18.75" customHeight="1" thickBot="1"/>
    <row r="121504" ht="18.75" customHeight="1" thickBot="1"/>
    <row r="121506" ht="18.75" customHeight="1" thickBot="1"/>
    <row r="121508" ht="18.75" customHeight="1" thickBot="1"/>
    <row r="121510" ht="18.75" customHeight="1" thickBot="1"/>
    <row r="121512" ht="18.75" customHeight="1" thickBot="1"/>
    <row r="121514" ht="18.75" customHeight="1" thickBot="1"/>
    <row r="121516" ht="18.75" customHeight="1" thickBot="1"/>
    <row r="121518" ht="18.75" customHeight="1" thickBot="1"/>
    <row r="121520" ht="18.75" customHeight="1" thickBot="1"/>
    <row r="121522" ht="18.75" customHeight="1" thickBot="1"/>
    <row r="121524" ht="18.75" customHeight="1" thickBot="1"/>
    <row r="121526" ht="18.75" customHeight="1" thickBot="1"/>
    <row r="121528" ht="18.75" customHeight="1" thickBot="1"/>
    <row r="121530" ht="18.75" customHeight="1" thickBot="1"/>
    <row r="121532" ht="18.75" customHeight="1" thickBot="1"/>
    <row r="121534" ht="18.75" customHeight="1" thickBot="1"/>
    <row r="121536" ht="18.75" customHeight="1" thickBot="1"/>
    <row r="121538" ht="18.75" customHeight="1" thickBot="1"/>
    <row r="121540" ht="18.75" customHeight="1" thickBot="1"/>
    <row r="121542" ht="18.75" customHeight="1" thickBot="1"/>
    <row r="121544" ht="18.75" customHeight="1" thickBot="1"/>
    <row r="121546" ht="18.75" customHeight="1" thickBot="1"/>
    <row r="121548" ht="18.75" customHeight="1" thickBot="1"/>
    <row r="121550" ht="18.75" customHeight="1" thickBot="1"/>
    <row r="121552" ht="18.75" customHeight="1" thickBot="1"/>
    <row r="121554" ht="18.75" customHeight="1" thickBot="1"/>
    <row r="121556" ht="18.75" customHeight="1" thickBot="1"/>
    <row r="121558" ht="18.75" customHeight="1" thickBot="1"/>
    <row r="121560" ht="18.75" customHeight="1" thickBot="1"/>
    <row r="121562" ht="18.75" customHeight="1" thickBot="1"/>
    <row r="121564" ht="18.75" customHeight="1" thickBot="1"/>
    <row r="121566" ht="18.75" customHeight="1" thickBot="1"/>
    <row r="121568" ht="18.75" customHeight="1" thickBot="1"/>
    <row r="121570" ht="18.75" customHeight="1" thickBot="1"/>
    <row r="121572" ht="18.75" customHeight="1" thickBot="1"/>
    <row r="121574" ht="18.75" customHeight="1" thickBot="1"/>
    <row r="121576" ht="18.75" customHeight="1" thickBot="1"/>
    <row r="121578" ht="18.75" customHeight="1" thickBot="1"/>
    <row r="121580" ht="18.75" customHeight="1" thickBot="1"/>
    <row r="121582" ht="18.75" customHeight="1" thickBot="1"/>
    <row r="121584" ht="18.75" customHeight="1" thickBot="1"/>
    <row r="121586" ht="18.75" customHeight="1" thickBot="1"/>
    <row r="121588" ht="18.75" customHeight="1" thickBot="1"/>
    <row r="121590" ht="18.75" customHeight="1" thickBot="1"/>
    <row r="121592" ht="18.75" customHeight="1" thickBot="1"/>
    <row r="121594" ht="18.75" customHeight="1" thickBot="1"/>
    <row r="121596" ht="18.75" customHeight="1" thickBot="1"/>
    <row r="121598" ht="18.75" customHeight="1" thickBot="1"/>
    <row r="121600" ht="18.75" customHeight="1" thickBot="1"/>
    <row r="121602" ht="18.75" customHeight="1" thickBot="1"/>
    <row r="121604" ht="18.75" customHeight="1" thickBot="1"/>
    <row r="121606" ht="18.75" customHeight="1" thickBot="1"/>
    <row r="121608" ht="18.75" customHeight="1" thickBot="1"/>
    <row r="121610" ht="18.75" customHeight="1" thickBot="1"/>
    <row r="121612" ht="18.75" customHeight="1" thickBot="1"/>
    <row r="121614" ht="18.75" customHeight="1" thickBot="1"/>
    <row r="121616" ht="18.75" customHeight="1" thickBot="1"/>
    <row r="121618" ht="18.75" customHeight="1" thickBot="1"/>
    <row r="121620" ht="18.75" customHeight="1" thickBot="1"/>
    <row r="121622" ht="18.75" customHeight="1" thickBot="1"/>
    <row r="121624" ht="18.75" customHeight="1" thickBot="1"/>
    <row r="121626" ht="18.75" customHeight="1" thickBot="1"/>
    <row r="121628" ht="18.75" customHeight="1" thickBot="1"/>
    <row r="121630" ht="18.75" customHeight="1" thickBot="1"/>
    <row r="121632" ht="18.75" customHeight="1" thickBot="1"/>
    <row r="121634" ht="18.75" customHeight="1" thickBot="1"/>
    <row r="121636" ht="18.75" customHeight="1" thickBot="1"/>
    <row r="121638" ht="18.75" customHeight="1" thickBot="1"/>
    <row r="121640" ht="18.75" customHeight="1" thickBot="1"/>
    <row r="121642" ht="18.75" customHeight="1" thickBot="1"/>
    <row r="121644" ht="18.75" customHeight="1" thickBot="1"/>
    <row r="121646" ht="18.75" customHeight="1" thickBot="1"/>
    <row r="121648" ht="18.75" customHeight="1" thickBot="1"/>
    <row r="121650" ht="18.75" customHeight="1" thickBot="1"/>
    <row r="121652" ht="18.75" customHeight="1" thickBot="1"/>
    <row r="121654" ht="18.75" customHeight="1" thickBot="1"/>
    <row r="121656" ht="18.75" customHeight="1" thickBot="1"/>
    <row r="121658" ht="18.75" customHeight="1" thickBot="1"/>
    <row r="121660" ht="18.75" customHeight="1" thickBot="1"/>
    <row r="121662" ht="18.75" customHeight="1" thickBot="1"/>
    <row r="121664" ht="18.75" customHeight="1" thickBot="1"/>
    <row r="121666" ht="18.75" customHeight="1" thickBot="1"/>
    <row r="121668" ht="18.75" customHeight="1" thickBot="1"/>
    <row r="121670" ht="18.75" customHeight="1" thickBot="1"/>
    <row r="121672" ht="18.75" customHeight="1" thickBot="1"/>
    <row r="121674" ht="18.75" customHeight="1" thickBot="1"/>
    <row r="121676" ht="18.75" customHeight="1" thickBot="1"/>
    <row r="121678" ht="18.75" customHeight="1" thickBot="1"/>
    <row r="121680" ht="18.75" customHeight="1" thickBot="1"/>
    <row r="121682" ht="18.75" customHeight="1" thickBot="1"/>
    <row r="121684" ht="18.75" customHeight="1" thickBot="1"/>
    <row r="121686" ht="18.75" customHeight="1" thickBot="1"/>
    <row r="121688" ht="18.75" customHeight="1" thickBot="1"/>
    <row r="121690" ht="18.75" customHeight="1" thickBot="1"/>
    <row r="121692" ht="18.75" customHeight="1" thickBot="1"/>
    <row r="121694" ht="18.75" customHeight="1" thickBot="1"/>
    <row r="121696" ht="18.75" customHeight="1" thickBot="1"/>
    <row r="121698" ht="18.75" customHeight="1" thickBot="1"/>
    <row r="121700" ht="18.75" customHeight="1" thickBot="1"/>
    <row r="121702" ht="18.75" customHeight="1" thickBot="1"/>
    <row r="121704" ht="18.75" customHeight="1" thickBot="1"/>
    <row r="121706" ht="18.75" customHeight="1" thickBot="1"/>
    <row r="121708" ht="18.75" customHeight="1" thickBot="1"/>
    <row r="121710" ht="18.75" customHeight="1" thickBot="1"/>
    <row r="121712" ht="18.75" customHeight="1" thickBot="1"/>
    <row r="121714" ht="18.75" customHeight="1" thickBot="1"/>
    <row r="121716" ht="18.75" customHeight="1" thickBot="1"/>
    <row r="121718" ht="18.75" customHeight="1" thickBot="1"/>
    <row r="121720" ht="18.75" customHeight="1" thickBot="1"/>
    <row r="121722" ht="18.75" customHeight="1" thickBot="1"/>
    <row r="121724" ht="18.75" customHeight="1" thickBot="1"/>
    <row r="121726" ht="18.75" customHeight="1" thickBot="1"/>
    <row r="121728" ht="18.75" customHeight="1" thickBot="1"/>
    <row r="121730" ht="18.75" customHeight="1" thickBot="1"/>
    <row r="121732" ht="18.75" customHeight="1" thickBot="1"/>
    <row r="121734" ht="18.75" customHeight="1" thickBot="1"/>
    <row r="121736" ht="18.75" customHeight="1" thickBot="1"/>
    <row r="121738" ht="18.75" customHeight="1" thickBot="1"/>
    <row r="121740" ht="18.75" customHeight="1" thickBot="1"/>
    <row r="121742" ht="18.75" customHeight="1" thickBot="1"/>
    <row r="121744" ht="18.75" customHeight="1" thickBot="1"/>
    <row r="121746" ht="18.75" customHeight="1" thickBot="1"/>
    <row r="121748" ht="18.75" customHeight="1" thickBot="1"/>
    <row r="121750" ht="18.75" customHeight="1" thickBot="1"/>
    <row r="121752" ht="18.75" customHeight="1" thickBot="1"/>
    <row r="121754" ht="18.75" customHeight="1" thickBot="1"/>
    <row r="121756" ht="18.75" customHeight="1" thickBot="1"/>
    <row r="121758" ht="18.75" customHeight="1" thickBot="1"/>
    <row r="121760" ht="18.75" customHeight="1" thickBot="1"/>
    <row r="121762" ht="18.75" customHeight="1" thickBot="1"/>
    <row r="121764" ht="18.75" customHeight="1" thickBot="1"/>
    <row r="121766" ht="18.75" customHeight="1" thickBot="1"/>
    <row r="121768" ht="18.75" customHeight="1" thickBot="1"/>
    <row r="121770" ht="18.75" customHeight="1" thickBot="1"/>
    <row r="121772" ht="18.75" customHeight="1" thickBot="1"/>
    <row r="121774" ht="18.75" customHeight="1" thickBot="1"/>
    <row r="121776" ht="18.75" customHeight="1" thickBot="1"/>
    <row r="121778" ht="18.75" customHeight="1" thickBot="1"/>
    <row r="121780" ht="18.75" customHeight="1" thickBot="1"/>
    <row r="121782" ht="18.75" customHeight="1" thickBot="1"/>
    <row r="121784" ht="18.75" customHeight="1" thickBot="1"/>
    <row r="121786" ht="18.75" customHeight="1" thickBot="1"/>
    <row r="121788" ht="18.75" customHeight="1" thickBot="1"/>
    <row r="121790" ht="18.75" customHeight="1" thickBot="1"/>
    <row r="121792" ht="18.75" customHeight="1" thickBot="1"/>
    <row r="121794" ht="18.75" customHeight="1" thickBot="1"/>
    <row r="121796" ht="18.75" customHeight="1" thickBot="1"/>
    <row r="121798" ht="18.75" customHeight="1" thickBot="1"/>
    <row r="121800" ht="18.75" customHeight="1" thickBot="1"/>
    <row r="121802" ht="18.75" customHeight="1" thickBot="1"/>
    <row r="121804" ht="18.75" customHeight="1" thickBot="1"/>
    <row r="121806" ht="18.75" customHeight="1" thickBot="1"/>
    <row r="121808" ht="18.75" customHeight="1" thickBot="1"/>
    <row r="121810" ht="18.75" customHeight="1" thickBot="1"/>
    <row r="121812" ht="18.75" customHeight="1" thickBot="1"/>
    <row r="121814" ht="18.75" customHeight="1" thickBot="1"/>
    <row r="121816" ht="18.75" customHeight="1" thickBot="1"/>
    <row r="121818" ht="18.75" customHeight="1" thickBot="1"/>
    <row r="121820" ht="18.75" customHeight="1" thickBot="1"/>
    <row r="121822" ht="18.75" customHeight="1" thickBot="1"/>
    <row r="121824" ht="18.75" customHeight="1" thickBot="1"/>
    <row r="121826" ht="18.75" customHeight="1" thickBot="1"/>
    <row r="121828" ht="18.75" customHeight="1" thickBot="1"/>
    <row r="121830" ht="18.75" customHeight="1" thickBot="1"/>
    <row r="121832" ht="18.75" customHeight="1" thickBot="1"/>
    <row r="121834" ht="18.75" customHeight="1" thickBot="1"/>
    <row r="121836" ht="18.75" customHeight="1" thickBot="1"/>
    <row r="121838" ht="18.75" customHeight="1" thickBot="1"/>
    <row r="121840" ht="18.75" customHeight="1" thickBot="1"/>
    <row r="121842" ht="18.75" customHeight="1" thickBot="1"/>
    <row r="121844" ht="18.75" customHeight="1" thickBot="1"/>
    <row r="121846" ht="18.75" customHeight="1" thickBot="1"/>
    <row r="121848" ht="18.75" customHeight="1" thickBot="1"/>
    <row r="121850" ht="18.75" customHeight="1" thickBot="1"/>
    <row r="121852" ht="18.75" customHeight="1" thickBot="1"/>
    <row r="121854" ht="18.75" customHeight="1" thickBot="1"/>
    <row r="121856" ht="18.75" customHeight="1" thickBot="1"/>
    <row r="121858" ht="18.75" customHeight="1" thickBot="1"/>
    <row r="121860" ht="18.75" customHeight="1" thickBot="1"/>
    <row r="121862" ht="18.75" customHeight="1" thickBot="1"/>
    <row r="121864" ht="18.75" customHeight="1" thickBot="1"/>
    <row r="121866" ht="18.75" customHeight="1" thickBot="1"/>
    <row r="121868" ht="18.75" customHeight="1" thickBot="1"/>
    <row r="121870" ht="18.75" customHeight="1" thickBot="1"/>
    <row r="121872" ht="18.75" customHeight="1" thickBot="1"/>
    <row r="121874" ht="18.75" customHeight="1" thickBot="1"/>
    <row r="121876" ht="18.75" customHeight="1" thickBot="1"/>
    <row r="121878" ht="18.75" customHeight="1" thickBot="1"/>
    <row r="121880" ht="18.75" customHeight="1" thickBot="1"/>
    <row r="121882" ht="18.75" customHeight="1" thickBot="1"/>
    <row r="121884" ht="18.75" customHeight="1" thickBot="1"/>
    <row r="121886" ht="18.75" customHeight="1" thickBot="1"/>
    <row r="121888" ht="18.75" customHeight="1" thickBot="1"/>
    <row r="121890" ht="18.75" customHeight="1" thickBot="1"/>
    <row r="121892" ht="18.75" customHeight="1" thickBot="1"/>
    <row r="121894" ht="18.75" customHeight="1" thickBot="1"/>
    <row r="121896" ht="18.75" customHeight="1" thickBot="1"/>
    <row r="121898" ht="18.75" customHeight="1" thickBot="1"/>
    <row r="121900" ht="18.75" customHeight="1" thickBot="1"/>
    <row r="121902" ht="18.75" customHeight="1" thickBot="1"/>
    <row r="121904" ht="18.75" customHeight="1" thickBot="1"/>
    <row r="121906" ht="18.75" customHeight="1" thickBot="1"/>
    <row r="121908" ht="18.75" customHeight="1" thickBot="1"/>
    <row r="121910" ht="18.75" customHeight="1" thickBot="1"/>
    <row r="121912" ht="18.75" customHeight="1" thickBot="1"/>
    <row r="121914" ht="18.75" customHeight="1" thickBot="1"/>
    <row r="121916" ht="18.75" customHeight="1" thickBot="1"/>
    <row r="121918" ht="18.75" customHeight="1" thickBot="1"/>
    <row r="121920" ht="18.75" customHeight="1" thickBot="1"/>
    <row r="121922" ht="18.75" customHeight="1" thickBot="1"/>
    <row r="121924" ht="18.75" customHeight="1" thickBot="1"/>
    <row r="121926" ht="18.75" customHeight="1" thickBot="1"/>
    <row r="121928" ht="18.75" customHeight="1" thickBot="1"/>
    <row r="121930" ht="18.75" customHeight="1" thickBot="1"/>
    <row r="121932" ht="18.75" customHeight="1" thickBot="1"/>
    <row r="121934" ht="18.75" customHeight="1" thickBot="1"/>
    <row r="121936" ht="18.75" customHeight="1" thickBot="1"/>
    <row r="121938" ht="18.75" customHeight="1" thickBot="1"/>
    <row r="121940" ht="18.75" customHeight="1" thickBot="1"/>
    <row r="121942" ht="18.75" customHeight="1" thickBot="1"/>
    <row r="121944" ht="18.75" customHeight="1" thickBot="1"/>
    <row r="121946" ht="18.75" customHeight="1" thickBot="1"/>
    <row r="121948" ht="18.75" customHeight="1" thickBot="1"/>
    <row r="121950" ht="18.75" customHeight="1" thickBot="1"/>
    <row r="121952" ht="18.75" customHeight="1" thickBot="1"/>
    <row r="121954" ht="18.75" customHeight="1" thickBot="1"/>
    <row r="121956" ht="18.75" customHeight="1" thickBot="1"/>
    <row r="121958" ht="18.75" customHeight="1" thickBot="1"/>
    <row r="121960" ht="18.75" customHeight="1" thickBot="1"/>
    <row r="121962" ht="18.75" customHeight="1" thickBot="1"/>
    <row r="121964" ht="18.75" customHeight="1" thickBot="1"/>
    <row r="121966" ht="18.75" customHeight="1" thickBot="1"/>
    <row r="121968" ht="18.75" customHeight="1" thickBot="1"/>
    <row r="121970" ht="18.75" customHeight="1" thickBot="1"/>
    <row r="121972" ht="18.75" customHeight="1" thickBot="1"/>
    <row r="121974" ht="18.75" customHeight="1" thickBot="1"/>
    <row r="121976" ht="18.75" customHeight="1" thickBot="1"/>
    <row r="121978" ht="18.75" customHeight="1" thickBot="1"/>
    <row r="121980" ht="18.75" customHeight="1" thickBot="1"/>
    <row r="121982" ht="18.75" customHeight="1" thickBot="1"/>
    <row r="121984" ht="18.75" customHeight="1" thickBot="1"/>
    <row r="121986" ht="18.75" customHeight="1" thickBot="1"/>
    <row r="121988" ht="18.75" customHeight="1" thickBot="1"/>
    <row r="121990" ht="18.75" customHeight="1" thickBot="1"/>
    <row r="121992" ht="18.75" customHeight="1" thickBot="1"/>
    <row r="121994" ht="18.75" customHeight="1" thickBot="1"/>
    <row r="121996" ht="18.75" customHeight="1" thickBot="1"/>
    <row r="121998" ht="18.75" customHeight="1" thickBot="1"/>
    <row r="122000" ht="18.75" customHeight="1" thickBot="1"/>
    <row r="122002" ht="18.75" customHeight="1" thickBot="1"/>
    <row r="122004" ht="18.75" customHeight="1" thickBot="1"/>
    <row r="122006" ht="18.75" customHeight="1" thickBot="1"/>
    <row r="122008" ht="18.75" customHeight="1" thickBot="1"/>
    <row r="122010" ht="18.75" customHeight="1" thickBot="1"/>
    <row r="122012" ht="18.75" customHeight="1" thickBot="1"/>
    <row r="122014" ht="18.75" customHeight="1" thickBot="1"/>
    <row r="122016" ht="18.75" customHeight="1" thickBot="1"/>
    <row r="122018" ht="18.75" customHeight="1" thickBot="1"/>
    <row r="122020" ht="18.75" customHeight="1" thickBot="1"/>
    <row r="122022" ht="18.75" customHeight="1" thickBot="1"/>
    <row r="122024" ht="18.75" customHeight="1" thickBot="1"/>
    <row r="122026" ht="18.75" customHeight="1" thickBot="1"/>
    <row r="122028" ht="18.75" customHeight="1" thickBot="1"/>
    <row r="122030" ht="18.75" customHeight="1" thickBot="1"/>
    <row r="122032" ht="18.75" customHeight="1" thickBot="1"/>
    <row r="122034" ht="18.75" customHeight="1" thickBot="1"/>
    <row r="122036" ht="18.75" customHeight="1" thickBot="1"/>
    <row r="122038" ht="18.75" customHeight="1" thickBot="1"/>
    <row r="122040" ht="18.75" customHeight="1" thickBot="1"/>
    <row r="122042" ht="18.75" customHeight="1" thickBot="1"/>
    <row r="122044" ht="18.75" customHeight="1" thickBot="1"/>
    <row r="122046" ht="18.75" customHeight="1" thickBot="1"/>
    <row r="122048" ht="18.75" customHeight="1" thickBot="1"/>
    <row r="122050" ht="18.75" customHeight="1" thickBot="1"/>
    <row r="122052" ht="18.75" customHeight="1" thickBot="1"/>
    <row r="122054" ht="18.75" customHeight="1" thickBot="1"/>
    <row r="122056" ht="18.75" customHeight="1" thickBot="1"/>
    <row r="122058" ht="18.75" customHeight="1" thickBot="1"/>
    <row r="122060" ht="18.75" customHeight="1" thickBot="1"/>
    <row r="122062" ht="18.75" customHeight="1" thickBot="1"/>
    <row r="122064" ht="18.75" customHeight="1" thickBot="1"/>
    <row r="122066" ht="18.75" customHeight="1" thickBot="1"/>
    <row r="122068" ht="18.75" customHeight="1" thickBot="1"/>
    <row r="122070" ht="18.75" customHeight="1" thickBot="1"/>
    <row r="122072" ht="18.75" customHeight="1" thickBot="1"/>
    <row r="122074" ht="18.75" customHeight="1" thickBot="1"/>
    <row r="122076" ht="18.75" customHeight="1" thickBot="1"/>
    <row r="122078" ht="18.75" customHeight="1" thickBot="1"/>
    <row r="122080" ht="18.75" customHeight="1" thickBot="1"/>
    <row r="122082" ht="18.75" customHeight="1" thickBot="1"/>
    <row r="122084" ht="18.75" customHeight="1" thickBot="1"/>
    <row r="122086" ht="18.75" customHeight="1" thickBot="1"/>
    <row r="122088" ht="18.75" customHeight="1" thickBot="1"/>
    <row r="122090" ht="18.75" customHeight="1" thickBot="1"/>
    <row r="122092" ht="18.75" customHeight="1" thickBot="1"/>
    <row r="122094" ht="18.75" customHeight="1" thickBot="1"/>
    <row r="122096" ht="18.75" customHeight="1" thickBot="1"/>
    <row r="122098" ht="18.75" customHeight="1" thickBot="1"/>
    <row r="122100" ht="18.75" customHeight="1" thickBot="1"/>
    <row r="122102" ht="18.75" customHeight="1" thickBot="1"/>
    <row r="122104" ht="18.75" customHeight="1" thickBot="1"/>
    <row r="122106" ht="18.75" customHeight="1" thickBot="1"/>
    <row r="122108" ht="18.75" customHeight="1" thickBot="1"/>
    <row r="122110" ht="18.75" customHeight="1" thickBot="1"/>
    <row r="122112" ht="18.75" customHeight="1" thickBot="1"/>
    <row r="122114" ht="18.75" customHeight="1" thickBot="1"/>
    <row r="122116" ht="18.75" customHeight="1" thickBot="1"/>
    <row r="122118" ht="18.75" customHeight="1" thickBot="1"/>
    <row r="122120" ht="18.75" customHeight="1" thickBot="1"/>
    <row r="122122" ht="18.75" customHeight="1" thickBot="1"/>
    <row r="122124" ht="18.75" customHeight="1" thickBot="1"/>
    <row r="122126" ht="18.75" customHeight="1" thickBot="1"/>
    <row r="122128" ht="18.75" customHeight="1" thickBot="1"/>
    <row r="122130" ht="18.75" customHeight="1" thickBot="1"/>
    <row r="122132" ht="18.75" customHeight="1" thickBot="1"/>
    <row r="122134" ht="18.75" customHeight="1" thickBot="1"/>
    <row r="122136" ht="18.75" customHeight="1" thickBot="1"/>
    <row r="122138" ht="18.75" customHeight="1" thickBot="1"/>
    <row r="122140" ht="18.75" customHeight="1" thickBot="1"/>
    <row r="122142" ht="18.75" customHeight="1" thickBot="1"/>
    <row r="122144" ht="18.75" customHeight="1" thickBot="1"/>
    <row r="122146" ht="18.75" customHeight="1" thickBot="1"/>
    <row r="122148" ht="18.75" customHeight="1" thickBot="1"/>
    <row r="122150" ht="18.75" customHeight="1" thickBot="1"/>
    <row r="122152" ht="18.75" customHeight="1" thickBot="1"/>
    <row r="122154" ht="18.75" customHeight="1" thickBot="1"/>
    <row r="122156" ht="18.75" customHeight="1" thickBot="1"/>
    <row r="122158" ht="18.75" customHeight="1" thickBot="1"/>
    <row r="122160" ht="18.75" customHeight="1" thickBot="1"/>
    <row r="122162" ht="18.75" customHeight="1" thickBot="1"/>
    <row r="122164" ht="18.75" customHeight="1" thickBot="1"/>
    <row r="122166" ht="18.75" customHeight="1" thickBot="1"/>
    <row r="122168" ht="18.75" customHeight="1" thickBot="1"/>
    <row r="122170" ht="18.75" customHeight="1" thickBot="1"/>
    <row r="122172" ht="18.75" customHeight="1" thickBot="1"/>
    <row r="122174" ht="18.75" customHeight="1" thickBot="1"/>
    <row r="122176" ht="18.75" customHeight="1" thickBot="1"/>
    <row r="122178" ht="18.75" customHeight="1" thickBot="1"/>
    <row r="122180" ht="18.75" customHeight="1" thickBot="1"/>
    <row r="122182" ht="18.75" customHeight="1" thickBot="1"/>
    <row r="122184" ht="18.75" customHeight="1" thickBot="1"/>
    <row r="122186" ht="18.75" customHeight="1" thickBot="1"/>
    <row r="122188" ht="18.75" customHeight="1" thickBot="1"/>
    <row r="122190" ht="18.75" customHeight="1" thickBot="1"/>
    <row r="122192" ht="18.75" customHeight="1" thickBot="1"/>
    <row r="122194" ht="18.75" customHeight="1" thickBot="1"/>
    <row r="122196" ht="18.75" customHeight="1" thickBot="1"/>
    <row r="122198" ht="18.75" customHeight="1" thickBot="1"/>
    <row r="122200" ht="18.75" customHeight="1" thickBot="1"/>
    <row r="122202" ht="18.75" customHeight="1" thickBot="1"/>
    <row r="122204" ht="18.75" customHeight="1" thickBot="1"/>
    <row r="122206" ht="18.75" customHeight="1" thickBot="1"/>
    <row r="122208" ht="18.75" customHeight="1" thickBot="1"/>
    <row r="122210" ht="18.75" customHeight="1" thickBot="1"/>
    <row r="122212" ht="18.75" customHeight="1" thickBot="1"/>
    <row r="122214" ht="18.75" customHeight="1" thickBot="1"/>
    <row r="122216" ht="18.75" customHeight="1" thickBot="1"/>
    <row r="122218" ht="18.75" customHeight="1" thickBot="1"/>
    <row r="122220" ht="18.75" customHeight="1" thickBot="1"/>
    <row r="122222" ht="18.75" customHeight="1" thickBot="1"/>
    <row r="122224" ht="18.75" customHeight="1" thickBot="1"/>
    <row r="122226" ht="18.75" customHeight="1" thickBot="1"/>
    <row r="122228" ht="18.75" customHeight="1" thickBot="1"/>
    <row r="122230" ht="18.75" customHeight="1" thickBot="1"/>
    <row r="122232" ht="18.75" customHeight="1" thickBot="1"/>
    <row r="122234" ht="18.75" customHeight="1" thickBot="1"/>
    <row r="122236" ht="18.75" customHeight="1" thickBot="1"/>
    <row r="122238" ht="18.75" customHeight="1" thickBot="1"/>
    <row r="122240" ht="18.75" customHeight="1" thickBot="1"/>
    <row r="122242" ht="18.75" customHeight="1" thickBot="1"/>
    <row r="122244" ht="18.75" customHeight="1" thickBot="1"/>
    <row r="122246" ht="18.75" customHeight="1" thickBot="1"/>
    <row r="122248" ht="18.75" customHeight="1" thickBot="1"/>
    <row r="122250" ht="18.75" customHeight="1" thickBot="1"/>
    <row r="122252" ht="18.75" customHeight="1" thickBot="1"/>
    <row r="122254" ht="18.75" customHeight="1" thickBot="1"/>
    <row r="122256" ht="18.75" customHeight="1" thickBot="1"/>
    <row r="122258" ht="18.75" customHeight="1" thickBot="1"/>
    <row r="122260" ht="18.75" customHeight="1" thickBot="1"/>
    <row r="122262" ht="18.75" customHeight="1" thickBot="1"/>
    <row r="122264" ht="18.75" customHeight="1" thickBot="1"/>
    <row r="122266" ht="18.75" customHeight="1" thickBot="1"/>
    <row r="122268" ht="18.75" customHeight="1" thickBot="1"/>
    <row r="122270" ht="18.75" customHeight="1" thickBot="1"/>
    <row r="122272" ht="18.75" customHeight="1" thickBot="1"/>
    <row r="122274" ht="18.75" customHeight="1" thickBot="1"/>
    <row r="122276" ht="18.75" customHeight="1" thickBot="1"/>
    <row r="122278" ht="18.75" customHeight="1" thickBot="1"/>
    <row r="122280" ht="18.75" customHeight="1" thickBot="1"/>
    <row r="122282" ht="18.75" customHeight="1" thickBot="1"/>
    <row r="122284" ht="18.75" customHeight="1" thickBot="1"/>
    <row r="122286" ht="18.75" customHeight="1" thickBot="1"/>
    <row r="122288" ht="18.75" customHeight="1" thickBot="1"/>
    <row r="122290" ht="18.75" customHeight="1" thickBot="1"/>
    <row r="122292" ht="18.75" customHeight="1" thickBot="1"/>
    <row r="122294" ht="18.75" customHeight="1" thickBot="1"/>
    <row r="122296" ht="18.75" customHeight="1" thickBot="1"/>
    <row r="122298" ht="18.75" customHeight="1" thickBot="1"/>
    <row r="122300" ht="18.75" customHeight="1" thickBot="1"/>
    <row r="122302" ht="18.75" customHeight="1" thickBot="1"/>
    <row r="122304" ht="18.75" customHeight="1" thickBot="1"/>
    <row r="122306" ht="18.75" customHeight="1" thickBot="1"/>
    <row r="122308" ht="18.75" customHeight="1" thickBot="1"/>
    <row r="122310" ht="18.75" customHeight="1" thickBot="1"/>
    <row r="122312" ht="18.75" customHeight="1" thickBot="1"/>
    <row r="122314" ht="18.75" customHeight="1" thickBot="1"/>
    <row r="122316" ht="18.75" customHeight="1" thickBot="1"/>
    <row r="122318" ht="18.75" customHeight="1" thickBot="1"/>
    <row r="122320" ht="18.75" customHeight="1" thickBot="1"/>
    <row r="122322" ht="18.75" customHeight="1" thickBot="1"/>
    <row r="122324" ht="18.75" customHeight="1" thickBot="1"/>
    <row r="122326" ht="18.75" customHeight="1" thickBot="1"/>
    <row r="122328" ht="18.75" customHeight="1" thickBot="1"/>
    <row r="122330" ht="18.75" customHeight="1" thickBot="1"/>
    <row r="122332" ht="18.75" customHeight="1" thickBot="1"/>
    <row r="122334" ht="18.75" customHeight="1" thickBot="1"/>
    <row r="122336" ht="18.75" customHeight="1" thickBot="1"/>
    <row r="122338" ht="18.75" customHeight="1" thickBot="1"/>
    <row r="122340" ht="18.75" customHeight="1" thickBot="1"/>
    <row r="122342" ht="18.75" customHeight="1" thickBot="1"/>
    <row r="122344" ht="18.75" customHeight="1" thickBot="1"/>
    <row r="122346" ht="18.75" customHeight="1" thickBot="1"/>
    <row r="122348" ht="18.75" customHeight="1" thickBot="1"/>
    <row r="122350" ht="18.75" customHeight="1" thickBot="1"/>
    <row r="122352" ht="18.75" customHeight="1" thickBot="1"/>
    <row r="122354" ht="18.75" customHeight="1" thickBot="1"/>
    <row r="122356" ht="18.75" customHeight="1" thickBot="1"/>
    <row r="122358" ht="18.75" customHeight="1" thickBot="1"/>
    <row r="122360" ht="18.75" customHeight="1" thickBot="1"/>
    <row r="122362" ht="18.75" customHeight="1" thickBot="1"/>
    <row r="122364" ht="18.75" customHeight="1" thickBot="1"/>
    <row r="122366" ht="18.75" customHeight="1" thickBot="1"/>
    <row r="122368" ht="18.75" customHeight="1" thickBot="1"/>
    <row r="122370" ht="18.75" customHeight="1" thickBot="1"/>
    <row r="122372" ht="18.75" customHeight="1" thickBot="1"/>
    <row r="122374" ht="18.75" customHeight="1" thickBot="1"/>
    <row r="122376" ht="18.75" customHeight="1" thickBot="1"/>
    <row r="122378" ht="18.75" customHeight="1" thickBot="1"/>
    <row r="122380" ht="18.75" customHeight="1" thickBot="1"/>
    <row r="122382" ht="18.75" customHeight="1" thickBot="1"/>
    <row r="122384" ht="18.75" customHeight="1" thickBot="1"/>
    <row r="122386" ht="18.75" customHeight="1" thickBot="1"/>
    <row r="122388" ht="18.75" customHeight="1" thickBot="1"/>
    <row r="122390" ht="18.75" customHeight="1" thickBot="1"/>
    <row r="122392" ht="18.75" customHeight="1" thickBot="1"/>
    <row r="122394" ht="18.75" customHeight="1" thickBot="1"/>
    <row r="122396" ht="18.75" customHeight="1" thickBot="1"/>
    <row r="122398" ht="18.75" customHeight="1" thickBot="1"/>
    <row r="122400" ht="18.75" customHeight="1" thickBot="1"/>
    <row r="122402" ht="18.75" customHeight="1" thickBot="1"/>
    <row r="122404" ht="18.75" customHeight="1" thickBot="1"/>
    <row r="122406" ht="18.75" customHeight="1" thickBot="1"/>
    <row r="122408" ht="18.75" customHeight="1" thickBot="1"/>
    <row r="122410" ht="18.75" customHeight="1" thickBot="1"/>
    <row r="122412" ht="18.75" customHeight="1" thickBot="1"/>
    <row r="122414" ht="18.75" customHeight="1" thickBot="1"/>
    <row r="122416" ht="18.75" customHeight="1" thickBot="1"/>
    <row r="122418" ht="18.75" customHeight="1" thickBot="1"/>
    <row r="122420" ht="18.75" customHeight="1" thickBot="1"/>
    <row r="122422" ht="18.75" customHeight="1" thickBot="1"/>
    <row r="122424" ht="18.75" customHeight="1" thickBot="1"/>
    <row r="122426" ht="18.75" customHeight="1" thickBot="1"/>
    <row r="122428" ht="18.75" customHeight="1" thickBot="1"/>
    <row r="122430" ht="18.75" customHeight="1" thickBot="1"/>
    <row r="122432" ht="18.75" customHeight="1" thickBot="1"/>
    <row r="122434" ht="18.75" customHeight="1" thickBot="1"/>
    <row r="122436" ht="18.75" customHeight="1" thickBot="1"/>
    <row r="122438" ht="18.75" customHeight="1" thickBot="1"/>
    <row r="122440" ht="18.75" customHeight="1" thickBot="1"/>
    <row r="122442" ht="18.75" customHeight="1" thickBot="1"/>
    <row r="122444" ht="18.75" customHeight="1" thickBot="1"/>
    <row r="122446" ht="18.75" customHeight="1" thickBot="1"/>
    <row r="122448" ht="18.75" customHeight="1" thickBot="1"/>
    <row r="122450" ht="18.75" customHeight="1" thickBot="1"/>
    <row r="122452" ht="18.75" customHeight="1" thickBot="1"/>
    <row r="122454" ht="18.75" customHeight="1" thickBot="1"/>
    <row r="122456" ht="18.75" customHeight="1" thickBot="1"/>
    <row r="122458" ht="18.75" customHeight="1" thickBot="1"/>
    <row r="122460" ht="18.75" customHeight="1" thickBot="1"/>
    <row r="122462" ht="18.75" customHeight="1" thickBot="1"/>
    <row r="122464" ht="18.75" customHeight="1" thickBot="1"/>
    <row r="122466" ht="18.75" customHeight="1" thickBot="1"/>
    <row r="122468" ht="18.75" customHeight="1" thickBot="1"/>
    <row r="122470" ht="18.75" customHeight="1" thickBot="1"/>
    <row r="122472" ht="18.75" customHeight="1" thickBot="1"/>
    <row r="122474" ht="18.75" customHeight="1" thickBot="1"/>
    <row r="122476" ht="18.75" customHeight="1" thickBot="1"/>
    <row r="122478" ht="18.75" customHeight="1" thickBot="1"/>
    <row r="122480" ht="18.75" customHeight="1" thickBot="1"/>
    <row r="122482" ht="18.75" customHeight="1" thickBot="1"/>
    <row r="122484" ht="18.75" customHeight="1" thickBot="1"/>
    <row r="122486" ht="18.75" customHeight="1" thickBot="1"/>
    <row r="122488" ht="18.75" customHeight="1" thickBot="1"/>
    <row r="122490" ht="18.75" customHeight="1" thickBot="1"/>
    <row r="122492" ht="18.75" customHeight="1" thickBot="1"/>
    <row r="122494" ht="18.75" customHeight="1" thickBot="1"/>
    <row r="122496" ht="18.75" customHeight="1" thickBot="1"/>
    <row r="122498" ht="18.75" customHeight="1" thickBot="1"/>
    <row r="122500" ht="18.75" customHeight="1" thickBot="1"/>
    <row r="122502" ht="18.75" customHeight="1" thickBot="1"/>
    <row r="122504" ht="18.75" customHeight="1" thickBot="1"/>
    <row r="122506" ht="18.75" customHeight="1" thickBot="1"/>
    <row r="122508" ht="18.75" customHeight="1" thickBot="1"/>
    <row r="122510" ht="18.75" customHeight="1" thickBot="1"/>
    <row r="122512" ht="18.75" customHeight="1" thickBot="1"/>
    <row r="122514" ht="18.75" customHeight="1" thickBot="1"/>
    <row r="122516" ht="18.75" customHeight="1" thickBot="1"/>
    <row r="122518" ht="18.75" customHeight="1" thickBot="1"/>
    <row r="122520" ht="18.75" customHeight="1" thickBot="1"/>
    <row r="122522" ht="18.75" customHeight="1" thickBot="1"/>
    <row r="122524" ht="18.75" customHeight="1" thickBot="1"/>
    <row r="122526" ht="18.75" customHeight="1" thickBot="1"/>
    <row r="122528" ht="18.75" customHeight="1" thickBot="1"/>
    <row r="122530" ht="18.75" customHeight="1" thickBot="1"/>
    <row r="122532" ht="18.75" customHeight="1" thickBot="1"/>
    <row r="122534" ht="18.75" customHeight="1" thickBot="1"/>
    <row r="122536" ht="18.75" customHeight="1" thickBot="1"/>
    <row r="122538" ht="18.75" customHeight="1" thickBot="1"/>
    <row r="122540" ht="18.75" customHeight="1" thickBot="1"/>
    <row r="122542" ht="18.75" customHeight="1" thickBot="1"/>
    <row r="122544" ht="18.75" customHeight="1" thickBot="1"/>
    <row r="122546" ht="18.75" customHeight="1" thickBot="1"/>
    <row r="122548" ht="18.75" customHeight="1" thickBot="1"/>
    <row r="122550" ht="18.75" customHeight="1" thickBot="1"/>
    <row r="122552" ht="18.75" customHeight="1" thickBot="1"/>
    <row r="122554" ht="18.75" customHeight="1" thickBot="1"/>
    <row r="122556" ht="18.75" customHeight="1" thickBot="1"/>
    <row r="122558" ht="18.75" customHeight="1" thickBot="1"/>
    <row r="122560" ht="18.75" customHeight="1" thickBot="1"/>
    <row r="122562" ht="18.75" customHeight="1" thickBot="1"/>
    <row r="122564" ht="18.75" customHeight="1" thickBot="1"/>
    <row r="122566" ht="18.75" customHeight="1" thickBot="1"/>
    <row r="122568" ht="18.75" customHeight="1" thickBot="1"/>
    <row r="122570" ht="18.75" customHeight="1" thickBot="1"/>
    <row r="122572" ht="18.75" customHeight="1" thickBot="1"/>
    <row r="122574" ht="18.75" customHeight="1" thickBot="1"/>
    <row r="122576" ht="18.75" customHeight="1" thickBot="1"/>
    <row r="122578" ht="18.75" customHeight="1" thickBot="1"/>
    <row r="122580" ht="18.75" customHeight="1" thickBot="1"/>
    <row r="122582" ht="18.75" customHeight="1" thickBot="1"/>
    <row r="122584" ht="18.75" customHeight="1" thickBot="1"/>
    <row r="122586" ht="18.75" customHeight="1" thickBot="1"/>
    <row r="122588" ht="18.75" customHeight="1" thickBot="1"/>
    <row r="122590" ht="18.75" customHeight="1" thickBot="1"/>
    <row r="122592" ht="18.75" customHeight="1" thickBot="1"/>
    <row r="122594" ht="18.75" customHeight="1" thickBot="1"/>
    <row r="122596" ht="18.75" customHeight="1" thickBot="1"/>
    <row r="122598" ht="18.75" customHeight="1" thickBot="1"/>
    <row r="122600" ht="18.75" customHeight="1" thickBot="1"/>
    <row r="122602" ht="18.75" customHeight="1" thickBot="1"/>
    <row r="122604" ht="18.75" customHeight="1" thickBot="1"/>
    <row r="122606" ht="18.75" customHeight="1" thickBot="1"/>
    <row r="122608" ht="18.75" customHeight="1" thickBot="1"/>
    <row r="122610" ht="18.75" customHeight="1" thickBot="1"/>
    <row r="122612" ht="18.75" customHeight="1" thickBot="1"/>
    <row r="122614" ht="18.75" customHeight="1" thickBot="1"/>
    <row r="122616" ht="18.75" customHeight="1" thickBot="1"/>
    <row r="122618" ht="18.75" customHeight="1" thickBot="1"/>
    <row r="122620" ht="18.75" customHeight="1" thickBot="1"/>
    <row r="122622" ht="18.75" customHeight="1" thickBot="1"/>
    <row r="122624" ht="18.75" customHeight="1" thickBot="1"/>
    <row r="122626" ht="18.75" customHeight="1" thickBot="1"/>
    <row r="122628" ht="18.75" customHeight="1" thickBot="1"/>
    <row r="122630" ht="18.75" customHeight="1" thickBot="1"/>
    <row r="122632" ht="18.75" customHeight="1" thickBot="1"/>
    <row r="122634" ht="18.75" customHeight="1" thickBot="1"/>
    <row r="122636" ht="18.75" customHeight="1" thickBot="1"/>
    <row r="122638" ht="18.75" customHeight="1" thickBot="1"/>
    <row r="122640" ht="18.75" customHeight="1" thickBot="1"/>
    <row r="122642" ht="18.75" customHeight="1" thickBot="1"/>
    <row r="122644" ht="18.75" customHeight="1" thickBot="1"/>
    <row r="122646" ht="18.75" customHeight="1" thickBot="1"/>
    <row r="122648" ht="18.75" customHeight="1" thickBot="1"/>
    <row r="122650" ht="18.75" customHeight="1" thickBot="1"/>
    <row r="122652" ht="18.75" customHeight="1" thickBot="1"/>
    <row r="122654" ht="18.75" customHeight="1" thickBot="1"/>
    <row r="122656" ht="18.75" customHeight="1" thickBot="1"/>
    <row r="122658" ht="18.75" customHeight="1" thickBot="1"/>
    <row r="122660" ht="18.75" customHeight="1" thickBot="1"/>
    <row r="122662" ht="18.75" customHeight="1" thickBot="1"/>
    <row r="122664" ht="18.75" customHeight="1" thickBot="1"/>
    <row r="122666" ht="18.75" customHeight="1" thickBot="1"/>
    <row r="122668" ht="18.75" customHeight="1" thickBot="1"/>
    <row r="122670" ht="18.75" customHeight="1" thickBot="1"/>
    <row r="122672" ht="18.75" customHeight="1" thickBot="1"/>
    <row r="122674" ht="18.75" customHeight="1" thickBot="1"/>
    <row r="122676" ht="18.75" customHeight="1" thickBot="1"/>
    <row r="122678" ht="18.75" customHeight="1" thickBot="1"/>
    <row r="122680" ht="18.75" customHeight="1" thickBot="1"/>
    <row r="122682" ht="18.75" customHeight="1" thickBot="1"/>
    <row r="122684" ht="18.75" customHeight="1" thickBot="1"/>
    <row r="122686" ht="18.75" customHeight="1" thickBot="1"/>
    <row r="122688" ht="18.75" customHeight="1" thickBot="1"/>
    <row r="122690" ht="18.75" customHeight="1" thickBot="1"/>
    <row r="122692" ht="18.75" customHeight="1" thickBot="1"/>
    <row r="122694" ht="18.75" customHeight="1" thickBot="1"/>
    <row r="122696" ht="18.75" customHeight="1" thickBot="1"/>
    <row r="122698" ht="18.75" customHeight="1" thickBot="1"/>
    <row r="122700" ht="18.75" customHeight="1" thickBot="1"/>
    <row r="122702" ht="18.75" customHeight="1" thickBot="1"/>
    <row r="122704" ht="18.75" customHeight="1" thickBot="1"/>
    <row r="122706" ht="18.75" customHeight="1" thickBot="1"/>
    <row r="122708" ht="18.75" customHeight="1" thickBot="1"/>
    <row r="122710" ht="18.75" customHeight="1" thickBot="1"/>
    <row r="122712" ht="18.75" customHeight="1" thickBot="1"/>
    <row r="122714" ht="18.75" customHeight="1" thickBot="1"/>
    <row r="122716" ht="18.75" customHeight="1" thickBot="1"/>
    <row r="122718" ht="18.75" customHeight="1" thickBot="1"/>
    <row r="122720" ht="18.75" customHeight="1" thickBot="1"/>
    <row r="122722" ht="18.75" customHeight="1" thickBot="1"/>
    <row r="122724" ht="18.75" customHeight="1" thickBot="1"/>
    <row r="122726" ht="18.75" customHeight="1" thickBot="1"/>
    <row r="122728" ht="18.75" customHeight="1" thickBot="1"/>
    <row r="122730" ht="18.75" customHeight="1" thickBot="1"/>
    <row r="122732" ht="18.75" customHeight="1" thickBot="1"/>
    <row r="122734" ht="18.75" customHeight="1" thickBot="1"/>
    <row r="122736" ht="18.75" customHeight="1" thickBot="1"/>
    <row r="122738" ht="18.75" customHeight="1" thickBot="1"/>
    <row r="122740" ht="18.75" customHeight="1" thickBot="1"/>
    <row r="122742" ht="18.75" customHeight="1" thickBot="1"/>
    <row r="122744" ht="18.75" customHeight="1" thickBot="1"/>
    <row r="122746" ht="18.75" customHeight="1" thickBot="1"/>
    <row r="122748" ht="18.75" customHeight="1" thickBot="1"/>
    <row r="122750" ht="18.75" customHeight="1" thickBot="1"/>
    <row r="122752" ht="18.75" customHeight="1" thickBot="1"/>
    <row r="122754" ht="18.75" customHeight="1" thickBot="1"/>
    <row r="122756" ht="18.75" customHeight="1" thickBot="1"/>
    <row r="122758" ht="18.75" customHeight="1" thickBot="1"/>
    <row r="122760" ht="18.75" customHeight="1" thickBot="1"/>
    <row r="122762" ht="18.75" customHeight="1" thickBot="1"/>
    <row r="122764" ht="18.75" customHeight="1" thickBot="1"/>
    <row r="122766" ht="18.75" customHeight="1" thickBot="1"/>
    <row r="122768" ht="18.75" customHeight="1" thickBot="1"/>
    <row r="122770" ht="18.75" customHeight="1" thickBot="1"/>
    <row r="122772" ht="18.75" customHeight="1" thickBot="1"/>
    <row r="122774" ht="18.75" customHeight="1" thickBot="1"/>
    <row r="122776" ht="18.75" customHeight="1" thickBot="1"/>
    <row r="122778" ht="18.75" customHeight="1" thickBot="1"/>
    <row r="122780" ht="18.75" customHeight="1" thickBot="1"/>
    <row r="122782" ht="18.75" customHeight="1" thickBot="1"/>
    <row r="122784" ht="18.75" customHeight="1" thickBot="1"/>
    <row r="122786" ht="18.75" customHeight="1" thickBot="1"/>
    <row r="122788" ht="18.75" customHeight="1" thickBot="1"/>
    <row r="122790" ht="18.75" customHeight="1" thickBot="1"/>
    <row r="122792" ht="18.75" customHeight="1" thickBot="1"/>
    <row r="122794" ht="18.75" customHeight="1" thickBot="1"/>
    <row r="122796" ht="18.75" customHeight="1" thickBot="1"/>
    <row r="122798" ht="18.75" customHeight="1" thickBot="1"/>
    <row r="122800" ht="18.75" customHeight="1" thickBot="1"/>
    <row r="122802" ht="18.75" customHeight="1" thickBot="1"/>
    <row r="122804" ht="18.75" customHeight="1" thickBot="1"/>
    <row r="122806" ht="18.75" customHeight="1" thickBot="1"/>
    <row r="122808" ht="18.75" customHeight="1" thickBot="1"/>
    <row r="122810" ht="18.75" customHeight="1" thickBot="1"/>
    <row r="122812" ht="18.75" customHeight="1" thickBot="1"/>
    <row r="122814" ht="18.75" customHeight="1" thickBot="1"/>
    <row r="122816" ht="18.75" customHeight="1" thickBot="1"/>
    <row r="122818" ht="18.75" customHeight="1" thickBot="1"/>
    <row r="122820" ht="18.75" customHeight="1" thickBot="1"/>
    <row r="122822" ht="18.75" customHeight="1" thickBot="1"/>
    <row r="122824" ht="18.75" customHeight="1" thickBot="1"/>
    <row r="122826" ht="18.75" customHeight="1" thickBot="1"/>
    <row r="122828" ht="18.75" customHeight="1" thickBot="1"/>
    <row r="122830" ht="18.75" customHeight="1" thickBot="1"/>
    <row r="122832" ht="18.75" customHeight="1" thickBot="1"/>
    <row r="122834" ht="18.75" customHeight="1" thickBot="1"/>
    <row r="122836" ht="18.75" customHeight="1" thickBot="1"/>
    <row r="122838" ht="18.75" customHeight="1" thickBot="1"/>
    <row r="122840" ht="18.75" customHeight="1" thickBot="1"/>
    <row r="122842" ht="18.75" customHeight="1" thickBot="1"/>
    <row r="122844" ht="18.75" customHeight="1" thickBot="1"/>
    <row r="122846" ht="18.75" customHeight="1" thickBot="1"/>
    <row r="122848" ht="18.75" customHeight="1" thickBot="1"/>
    <row r="122850" ht="18.75" customHeight="1" thickBot="1"/>
    <row r="122852" ht="18.75" customHeight="1" thickBot="1"/>
    <row r="122854" ht="18.75" customHeight="1" thickBot="1"/>
    <row r="122856" ht="18.75" customHeight="1" thickBot="1"/>
    <row r="122858" ht="18.75" customHeight="1" thickBot="1"/>
    <row r="122860" ht="18.75" customHeight="1" thickBot="1"/>
    <row r="122862" ht="18.75" customHeight="1" thickBot="1"/>
    <row r="122864" ht="18.75" customHeight="1" thickBot="1"/>
    <row r="122866" ht="18.75" customHeight="1" thickBot="1"/>
    <row r="122868" ht="18.75" customHeight="1" thickBot="1"/>
    <row r="122870" ht="18.75" customHeight="1" thickBot="1"/>
    <row r="122872" ht="18.75" customHeight="1" thickBot="1"/>
    <row r="122874" ht="18.75" customHeight="1" thickBot="1"/>
    <row r="122876" ht="18.75" customHeight="1" thickBot="1"/>
    <row r="122878" ht="18.75" customHeight="1" thickBot="1"/>
    <row r="122880" ht="18.75" customHeight="1" thickBot="1"/>
    <row r="122882" ht="18.75" customHeight="1" thickBot="1"/>
    <row r="122884" ht="18.75" customHeight="1" thickBot="1"/>
    <row r="122886" ht="18.75" customHeight="1" thickBot="1"/>
    <row r="122888" ht="18.75" customHeight="1" thickBot="1"/>
    <row r="122890" ht="18.75" customHeight="1" thickBot="1"/>
    <row r="122892" ht="18.75" customHeight="1" thickBot="1"/>
    <row r="122894" ht="18.75" customHeight="1" thickBot="1"/>
    <row r="122896" ht="18.75" customHeight="1" thickBot="1"/>
    <row r="122898" ht="18.75" customHeight="1" thickBot="1"/>
    <row r="122900" ht="18.75" customHeight="1" thickBot="1"/>
    <row r="122902" ht="18.75" customHeight="1" thickBot="1"/>
    <row r="122904" ht="18.75" customHeight="1" thickBot="1"/>
    <row r="122906" ht="18.75" customHeight="1" thickBot="1"/>
    <row r="122908" ht="18.75" customHeight="1" thickBot="1"/>
    <row r="122910" ht="18.75" customHeight="1" thickBot="1"/>
    <row r="122912" ht="18.75" customHeight="1" thickBot="1"/>
    <row r="122914" ht="18.75" customHeight="1" thickBot="1"/>
    <row r="122916" ht="18.75" customHeight="1" thickBot="1"/>
    <row r="122918" ht="18.75" customHeight="1" thickBot="1"/>
    <row r="122920" ht="18.75" customHeight="1" thickBot="1"/>
    <row r="122922" ht="18.75" customHeight="1" thickBot="1"/>
    <row r="122924" ht="18.75" customHeight="1" thickBot="1"/>
    <row r="122926" ht="18.75" customHeight="1" thickBot="1"/>
    <row r="122928" ht="18.75" customHeight="1" thickBot="1"/>
    <row r="122930" ht="18.75" customHeight="1" thickBot="1"/>
    <row r="122932" ht="18.75" customHeight="1" thickBot="1"/>
    <row r="122934" ht="18.75" customHeight="1" thickBot="1"/>
    <row r="122936" ht="18.75" customHeight="1" thickBot="1"/>
    <row r="122938" ht="18.75" customHeight="1" thickBot="1"/>
    <row r="122940" ht="18.75" customHeight="1" thickBot="1"/>
    <row r="122942" ht="18.75" customHeight="1" thickBot="1"/>
    <row r="122944" ht="18.75" customHeight="1" thickBot="1"/>
    <row r="122946" ht="18.75" customHeight="1" thickBot="1"/>
    <row r="122948" ht="18.75" customHeight="1" thickBot="1"/>
    <row r="122950" ht="18.75" customHeight="1" thickBot="1"/>
    <row r="122952" ht="18.75" customHeight="1" thickBot="1"/>
    <row r="122954" ht="18.75" customHeight="1" thickBot="1"/>
    <row r="122956" ht="18.75" customHeight="1" thickBot="1"/>
    <row r="122958" ht="18.75" customHeight="1" thickBot="1"/>
    <row r="122960" ht="18.75" customHeight="1" thickBot="1"/>
    <row r="122962" ht="18.75" customHeight="1" thickBot="1"/>
    <row r="122964" ht="18.75" customHeight="1" thickBot="1"/>
    <row r="122966" ht="18.75" customHeight="1" thickBot="1"/>
    <row r="122968" ht="18.75" customHeight="1" thickBot="1"/>
    <row r="122970" ht="18.75" customHeight="1" thickBot="1"/>
    <row r="122972" ht="18.75" customHeight="1" thickBot="1"/>
    <row r="122974" ht="18.75" customHeight="1" thickBot="1"/>
    <row r="122976" ht="18.75" customHeight="1" thickBot="1"/>
    <row r="122978" ht="18.75" customHeight="1" thickBot="1"/>
    <row r="122980" ht="18.75" customHeight="1" thickBot="1"/>
    <row r="122982" ht="18.75" customHeight="1" thickBot="1"/>
    <row r="122984" ht="18.75" customHeight="1" thickBot="1"/>
    <row r="122986" ht="18.75" customHeight="1" thickBot="1"/>
    <row r="122988" ht="18.75" customHeight="1" thickBot="1"/>
    <row r="122990" ht="18.75" customHeight="1" thickBot="1"/>
    <row r="122992" ht="18.75" customHeight="1" thickBot="1"/>
    <row r="122994" ht="18.75" customHeight="1" thickBot="1"/>
    <row r="122996" ht="18.75" customHeight="1" thickBot="1"/>
    <row r="122998" ht="18.75" customHeight="1" thickBot="1"/>
    <row r="123000" ht="18.75" customHeight="1" thickBot="1"/>
    <row r="123002" ht="18.75" customHeight="1" thickBot="1"/>
    <row r="123004" ht="18.75" customHeight="1" thickBot="1"/>
    <row r="123006" ht="18.75" customHeight="1" thickBot="1"/>
    <row r="123008" ht="18.75" customHeight="1" thickBot="1"/>
    <row r="123010" ht="18.75" customHeight="1" thickBot="1"/>
    <row r="123012" ht="18.75" customHeight="1" thickBot="1"/>
    <row r="123014" ht="18.75" customHeight="1" thickBot="1"/>
    <row r="123016" ht="18.75" customHeight="1" thickBot="1"/>
    <row r="123018" ht="18.75" customHeight="1" thickBot="1"/>
    <row r="123020" ht="18.75" customHeight="1" thickBot="1"/>
    <row r="123022" ht="18.75" customHeight="1" thickBot="1"/>
    <row r="123024" ht="18.75" customHeight="1" thickBot="1"/>
    <row r="123026" ht="18.75" customHeight="1" thickBot="1"/>
    <row r="123028" ht="18.75" customHeight="1" thickBot="1"/>
    <row r="123030" ht="18.75" customHeight="1" thickBot="1"/>
    <row r="123032" ht="18.75" customHeight="1" thickBot="1"/>
    <row r="123034" ht="18.75" customHeight="1" thickBot="1"/>
    <row r="123036" ht="18.75" customHeight="1" thickBot="1"/>
    <row r="123038" ht="18.75" customHeight="1" thickBot="1"/>
    <row r="123040" ht="18.75" customHeight="1" thickBot="1"/>
    <row r="123042" ht="18.75" customHeight="1" thickBot="1"/>
    <row r="123044" ht="18.75" customHeight="1" thickBot="1"/>
    <row r="123046" ht="18.75" customHeight="1" thickBot="1"/>
    <row r="123048" ht="18.75" customHeight="1" thickBot="1"/>
    <row r="123050" ht="18.75" customHeight="1" thickBot="1"/>
    <row r="123052" ht="18.75" customHeight="1" thickBot="1"/>
    <row r="123054" ht="18.75" customHeight="1" thickBot="1"/>
    <row r="123056" ht="18.75" customHeight="1" thickBot="1"/>
    <row r="123058" ht="18.75" customHeight="1" thickBot="1"/>
    <row r="123060" ht="18.75" customHeight="1" thickBot="1"/>
    <row r="123062" ht="18.75" customHeight="1" thickBot="1"/>
    <row r="123064" ht="18.75" customHeight="1" thickBot="1"/>
    <row r="123066" ht="18.75" customHeight="1" thickBot="1"/>
    <row r="123068" ht="18.75" customHeight="1" thickBot="1"/>
    <row r="123070" ht="18.75" customHeight="1" thickBot="1"/>
    <row r="123072" ht="18.75" customHeight="1" thickBot="1"/>
    <row r="123074" ht="18.75" customHeight="1" thickBot="1"/>
    <row r="123076" ht="18.75" customHeight="1" thickBot="1"/>
    <row r="123078" ht="18.75" customHeight="1" thickBot="1"/>
    <row r="123080" ht="18.75" customHeight="1" thickBot="1"/>
    <row r="123082" ht="18.75" customHeight="1" thickBot="1"/>
    <row r="123084" ht="18.75" customHeight="1" thickBot="1"/>
    <row r="123086" ht="18.75" customHeight="1" thickBot="1"/>
    <row r="123088" ht="18.75" customHeight="1" thickBot="1"/>
    <row r="123090" ht="18.75" customHeight="1" thickBot="1"/>
    <row r="123092" ht="18.75" customHeight="1" thickBot="1"/>
    <row r="123094" ht="18.75" customHeight="1" thickBot="1"/>
    <row r="123096" ht="18.75" customHeight="1" thickBot="1"/>
    <row r="123098" ht="18.75" customHeight="1" thickBot="1"/>
    <row r="123100" ht="18.75" customHeight="1" thickBot="1"/>
    <row r="123102" ht="18.75" customHeight="1" thickBot="1"/>
    <row r="123104" ht="18.75" customHeight="1" thickBot="1"/>
    <row r="123106" ht="18.75" customHeight="1" thickBot="1"/>
    <row r="123108" ht="18.75" customHeight="1" thickBot="1"/>
    <row r="123110" ht="18.75" customHeight="1" thickBot="1"/>
    <row r="123112" ht="18.75" customHeight="1" thickBot="1"/>
    <row r="123114" ht="18.75" customHeight="1" thickBot="1"/>
    <row r="123116" ht="18.75" customHeight="1" thickBot="1"/>
    <row r="123118" ht="18.75" customHeight="1" thickBot="1"/>
    <row r="123120" ht="18.75" customHeight="1" thickBot="1"/>
    <row r="123122" ht="18.75" customHeight="1" thickBot="1"/>
    <row r="123124" ht="18.75" customHeight="1" thickBot="1"/>
    <row r="123126" ht="18.75" customHeight="1" thickBot="1"/>
    <row r="123128" ht="18.75" customHeight="1" thickBot="1"/>
    <row r="123130" ht="18.75" customHeight="1" thickBot="1"/>
    <row r="123132" ht="18.75" customHeight="1" thickBot="1"/>
    <row r="123134" ht="18.75" customHeight="1" thickBot="1"/>
    <row r="123136" ht="18.75" customHeight="1" thickBot="1"/>
    <row r="123138" ht="18.75" customHeight="1" thickBot="1"/>
    <row r="123140" ht="18.75" customHeight="1" thickBot="1"/>
    <row r="123142" ht="18.75" customHeight="1" thickBot="1"/>
    <row r="123144" ht="18.75" customHeight="1" thickBot="1"/>
    <row r="123146" ht="18.75" customHeight="1" thickBot="1"/>
    <row r="123148" ht="18.75" customHeight="1" thickBot="1"/>
    <row r="123150" ht="18.75" customHeight="1" thickBot="1"/>
    <row r="123152" ht="18.75" customHeight="1" thickBot="1"/>
    <row r="123154" ht="18.75" customHeight="1" thickBot="1"/>
    <row r="123156" ht="18.75" customHeight="1" thickBot="1"/>
    <row r="123158" ht="18.75" customHeight="1" thickBot="1"/>
    <row r="123160" ht="18.75" customHeight="1" thickBot="1"/>
    <row r="123162" ht="18.75" customHeight="1" thickBot="1"/>
    <row r="123164" ht="18.75" customHeight="1" thickBot="1"/>
    <row r="123166" ht="18.75" customHeight="1" thickBot="1"/>
    <row r="123168" ht="18.75" customHeight="1" thickBot="1"/>
    <row r="123170" ht="18.75" customHeight="1" thickBot="1"/>
    <row r="123172" ht="18.75" customHeight="1" thickBot="1"/>
    <row r="123174" ht="18.75" customHeight="1" thickBot="1"/>
    <row r="123176" ht="18.75" customHeight="1" thickBot="1"/>
    <row r="123178" ht="18.75" customHeight="1" thickBot="1"/>
    <row r="123180" ht="18.75" customHeight="1" thickBot="1"/>
    <row r="123182" ht="18.75" customHeight="1" thickBot="1"/>
    <row r="123184" ht="18.75" customHeight="1" thickBot="1"/>
    <row r="123186" ht="18.75" customHeight="1" thickBot="1"/>
    <row r="123188" ht="18.75" customHeight="1" thickBot="1"/>
    <row r="123190" ht="18.75" customHeight="1" thickBot="1"/>
    <row r="123192" ht="18.75" customHeight="1" thickBot="1"/>
    <row r="123194" ht="18.75" customHeight="1" thickBot="1"/>
    <row r="123196" ht="18.75" customHeight="1" thickBot="1"/>
    <row r="123198" ht="18.75" customHeight="1" thickBot="1"/>
    <row r="123200" ht="18.75" customHeight="1" thickBot="1"/>
    <row r="123202" ht="18.75" customHeight="1" thickBot="1"/>
    <row r="123204" ht="18.75" customHeight="1" thickBot="1"/>
    <row r="123206" ht="18.75" customHeight="1" thickBot="1"/>
    <row r="123208" ht="18.75" customHeight="1" thickBot="1"/>
    <row r="123210" ht="18.75" customHeight="1" thickBot="1"/>
    <row r="123212" ht="18.75" customHeight="1" thickBot="1"/>
    <row r="123214" ht="18.75" customHeight="1" thickBot="1"/>
    <row r="123216" ht="18.75" customHeight="1" thickBot="1"/>
    <row r="123218" ht="18.75" customHeight="1" thickBot="1"/>
    <row r="123220" ht="18.75" customHeight="1" thickBot="1"/>
    <row r="123222" ht="18.75" customHeight="1" thickBot="1"/>
    <row r="123224" ht="18.75" customHeight="1" thickBot="1"/>
    <row r="123226" ht="18.75" customHeight="1" thickBot="1"/>
    <row r="123228" ht="18.75" customHeight="1" thickBot="1"/>
    <row r="123230" ht="18.75" customHeight="1" thickBot="1"/>
    <row r="123232" ht="18.75" customHeight="1" thickBot="1"/>
    <row r="123234" ht="18.75" customHeight="1" thickBot="1"/>
    <row r="123236" ht="18.75" customHeight="1" thickBot="1"/>
    <row r="123238" ht="18.75" customHeight="1" thickBot="1"/>
    <row r="123240" ht="18.75" customHeight="1" thickBot="1"/>
    <row r="123242" ht="18.75" customHeight="1" thickBot="1"/>
    <row r="123244" ht="18.75" customHeight="1" thickBot="1"/>
    <row r="123246" ht="18.75" customHeight="1" thickBot="1"/>
    <row r="123248" ht="18.75" customHeight="1" thickBot="1"/>
    <row r="123250" ht="18.75" customHeight="1" thickBot="1"/>
    <row r="123252" ht="18.75" customHeight="1" thickBot="1"/>
    <row r="123254" ht="18.75" customHeight="1" thickBot="1"/>
    <row r="123256" ht="18.75" customHeight="1" thickBot="1"/>
    <row r="123258" ht="18.75" customHeight="1" thickBot="1"/>
    <row r="123260" ht="18.75" customHeight="1" thickBot="1"/>
    <row r="123262" ht="18.75" customHeight="1" thickBot="1"/>
    <row r="123264" ht="18.75" customHeight="1" thickBot="1"/>
    <row r="123266" ht="18.75" customHeight="1" thickBot="1"/>
    <row r="123268" ht="18.75" customHeight="1" thickBot="1"/>
    <row r="123270" ht="18.75" customHeight="1" thickBot="1"/>
    <row r="123272" ht="18.75" customHeight="1" thickBot="1"/>
    <row r="123274" ht="18.75" customHeight="1" thickBot="1"/>
    <row r="123276" ht="18.75" customHeight="1" thickBot="1"/>
    <row r="123278" ht="18.75" customHeight="1" thickBot="1"/>
    <row r="123280" ht="18.75" customHeight="1" thickBot="1"/>
    <row r="123282" ht="18.75" customHeight="1" thickBot="1"/>
    <row r="123284" ht="18.75" customHeight="1" thickBot="1"/>
    <row r="123286" ht="18.75" customHeight="1" thickBot="1"/>
    <row r="123288" ht="18.75" customHeight="1" thickBot="1"/>
    <row r="123290" ht="18.75" customHeight="1" thickBot="1"/>
    <row r="123292" ht="18.75" customHeight="1" thickBot="1"/>
    <row r="123294" ht="18.75" customHeight="1" thickBot="1"/>
    <row r="123296" ht="18.75" customHeight="1" thickBot="1"/>
    <row r="123298" ht="18.75" customHeight="1" thickBot="1"/>
    <row r="123300" ht="18.75" customHeight="1" thickBot="1"/>
    <row r="123302" ht="18.75" customHeight="1" thickBot="1"/>
    <row r="123304" ht="18.75" customHeight="1" thickBot="1"/>
    <row r="123306" ht="18.75" customHeight="1" thickBot="1"/>
    <row r="123308" ht="18.75" customHeight="1" thickBot="1"/>
    <row r="123310" ht="18.75" customHeight="1" thickBot="1"/>
    <row r="123312" ht="18.75" customHeight="1" thickBot="1"/>
    <row r="123314" ht="18.75" customHeight="1" thickBot="1"/>
    <row r="123316" ht="18.75" customHeight="1" thickBot="1"/>
    <row r="123318" ht="18.75" customHeight="1" thickBot="1"/>
    <row r="123320" ht="18.75" customHeight="1" thickBot="1"/>
    <row r="123322" ht="18.75" customHeight="1" thickBot="1"/>
    <row r="123324" ht="18.75" customHeight="1" thickBot="1"/>
    <row r="123326" ht="18.75" customHeight="1" thickBot="1"/>
    <row r="123328" ht="18.75" customHeight="1" thickBot="1"/>
    <row r="123330" ht="18.75" customHeight="1" thickBot="1"/>
    <row r="123332" ht="18.75" customHeight="1" thickBot="1"/>
    <row r="123334" ht="18.75" customHeight="1" thickBot="1"/>
    <row r="123336" ht="18.75" customHeight="1" thickBot="1"/>
    <row r="123338" ht="18.75" customHeight="1" thickBot="1"/>
    <row r="123340" ht="18.75" customHeight="1" thickBot="1"/>
    <row r="123342" ht="18.75" customHeight="1" thickBot="1"/>
    <row r="123344" ht="18.75" customHeight="1" thickBot="1"/>
    <row r="123346" ht="18.75" customHeight="1" thickBot="1"/>
    <row r="123348" ht="18.75" customHeight="1" thickBot="1"/>
    <row r="123350" ht="18.75" customHeight="1" thickBot="1"/>
    <row r="123352" ht="18.75" customHeight="1" thickBot="1"/>
    <row r="123354" ht="18.75" customHeight="1" thickBot="1"/>
    <row r="123356" ht="18.75" customHeight="1" thickBot="1"/>
    <row r="123358" ht="18.75" customHeight="1" thickBot="1"/>
    <row r="123360" ht="18.75" customHeight="1" thickBot="1"/>
    <row r="123362" ht="18.75" customHeight="1" thickBot="1"/>
    <row r="123364" ht="18.75" customHeight="1" thickBot="1"/>
    <row r="123366" ht="18.75" customHeight="1" thickBot="1"/>
    <row r="123368" ht="18.75" customHeight="1" thickBot="1"/>
    <row r="123370" ht="18.75" customHeight="1" thickBot="1"/>
    <row r="123372" ht="18.75" customHeight="1" thickBot="1"/>
    <row r="123374" ht="18.75" customHeight="1" thickBot="1"/>
    <row r="123376" ht="18.75" customHeight="1" thickBot="1"/>
    <row r="123378" ht="18.75" customHeight="1" thickBot="1"/>
    <row r="123380" ht="18.75" customHeight="1" thickBot="1"/>
    <row r="123382" ht="18.75" customHeight="1" thickBot="1"/>
    <row r="123384" ht="18.75" customHeight="1" thickBot="1"/>
    <row r="123386" ht="18.75" customHeight="1" thickBot="1"/>
    <row r="123388" ht="18.75" customHeight="1" thickBot="1"/>
    <row r="123390" ht="18.75" customHeight="1" thickBot="1"/>
    <row r="123392" ht="18.75" customHeight="1" thickBot="1"/>
    <row r="123394" ht="18.75" customHeight="1" thickBot="1"/>
    <row r="123396" ht="18.75" customHeight="1" thickBot="1"/>
    <row r="123398" ht="18.75" customHeight="1" thickBot="1"/>
    <row r="123400" ht="18.75" customHeight="1" thickBot="1"/>
    <row r="123402" ht="18.75" customHeight="1" thickBot="1"/>
    <row r="123404" ht="18.75" customHeight="1" thickBot="1"/>
    <row r="123406" ht="18.75" customHeight="1" thickBot="1"/>
    <row r="123408" ht="18.75" customHeight="1" thickBot="1"/>
    <row r="123410" ht="18.75" customHeight="1" thickBot="1"/>
    <row r="123412" ht="18.75" customHeight="1" thickBot="1"/>
    <row r="123414" ht="18.75" customHeight="1" thickBot="1"/>
    <row r="123416" ht="18.75" customHeight="1" thickBot="1"/>
    <row r="123418" ht="18.75" customHeight="1" thickBot="1"/>
    <row r="123420" ht="18.75" customHeight="1" thickBot="1"/>
    <row r="123422" ht="18.75" customHeight="1" thickBot="1"/>
    <row r="123424" ht="18.75" customHeight="1" thickBot="1"/>
    <row r="123426" ht="18.75" customHeight="1" thickBot="1"/>
    <row r="123428" ht="18.75" customHeight="1" thickBot="1"/>
    <row r="123430" ht="18.75" customHeight="1" thickBot="1"/>
    <row r="123432" ht="18.75" customHeight="1" thickBot="1"/>
    <row r="123434" ht="18.75" customHeight="1" thickBot="1"/>
    <row r="123436" ht="18.75" customHeight="1" thickBot="1"/>
    <row r="123438" ht="18.75" customHeight="1" thickBot="1"/>
    <row r="123440" ht="18.75" customHeight="1" thickBot="1"/>
    <row r="123442" ht="18.75" customHeight="1" thickBot="1"/>
    <row r="123444" ht="18.75" customHeight="1" thickBot="1"/>
    <row r="123446" ht="18.75" customHeight="1" thickBot="1"/>
    <row r="123448" ht="18.75" customHeight="1" thickBot="1"/>
    <row r="123450" ht="18.75" customHeight="1" thickBot="1"/>
    <row r="123452" ht="18.75" customHeight="1" thickBot="1"/>
    <row r="123454" ht="18.75" customHeight="1" thickBot="1"/>
    <row r="123456" ht="18.75" customHeight="1" thickBot="1"/>
    <row r="123458" ht="18.75" customHeight="1" thickBot="1"/>
    <row r="123460" ht="18.75" customHeight="1" thickBot="1"/>
    <row r="123462" ht="18.75" customHeight="1" thickBot="1"/>
    <row r="123464" ht="18.75" customHeight="1" thickBot="1"/>
    <row r="123466" ht="18.75" customHeight="1" thickBot="1"/>
    <row r="123468" ht="18.75" customHeight="1" thickBot="1"/>
    <row r="123470" ht="18.75" customHeight="1" thickBot="1"/>
    <row r="123472" ht="18.75" customHeight="1" thickBot="1"/>
    <row r="123474" ht="18.75" customHeight="1" thickBot="1"/>
    <row r="123476" ht="18.75" customHeight="1" thickBot="1"/>
    <row r="123478" ht="18.75" customHeight="1" thickBot="1"/>
    <row r="123480" ht="18.75" customHeight="1" thickBot="1"/>
    <row r="123482" ht="18.75" customHeight="1" thickBot="1"/>
    <row r="123484" ht="18.75" customHeight="1" thickBot="1"/>
    <row r="123486" ht="18.75" customHeight="1" thickBot="1"/>
    <row r="123488" ht="18.75" customHeight="1" thickBot="1"/>
    <row r="123490" ht="18.75" customHeight="1" thickBot="1"/>
    <row r="123492" ht="18.75" customHeight="1" thickBot="1"/>
    <row r="123494" ht="18.75" customHeight="1" thickBot="1"/>
    <row r="123496" ht="18.75" customHeight="1" thickBot="1"/>
    <row r="123498" ht="18.75" customHeight="1" thickBot="1"/>
    <row r="123500" ht="18.75" customHeight="1" thickBot="1"/>
    <row r="123502" ht="18.75" customHeight="1" thickBot="1"/>
    <row r="123504" ht="18.75" customHeight="1" thickBot="1"/>
    <row r="123506" ht="18.75" customHeight="1" thickBot="1"/>
    <row r="123508" ht="18.75" customHeight="1" thickBot="1"/>
    <row r="123510" ht="18.75" customHeight="1" thickBot="1"/>
    <row r="123512" ht="18.75" customHeight="1" thickBot="1"/>
    <row r="123514" ht="18.75" customHeight="1" thickBot="1"/>
    <row r="123516" ht="18.75" customHeight="1" thickBot="1"/>
    <row r="123518" ht="18.75" customHeight="1" thickBot="1"/>
    <row r="123520" ht="18.75" customHeight="1" thickBot="1"/>
    <row r="123522" ht="18.75" customHeight="1" thickBot="1"/>
    <row r="123524" ht="18.75" customHeight="1" thickBot="1"/>
    <row r="123526" ht="18.75" customHeight="1" thickBot="1"/>
    <row r="123528" ht="18.75" customHeight="1" thickBot="1"/>
    <row r="123530" ht="18.75" customHeight="1" thickBot="1"/>
    <row r="123532" ht="18.75" customHeight="1" thickBot="1"/>
    <row r="123534" ht="18.75" customHeight="1" thickBot="1"/>
    <row r="123536" ht="18.75" customHeight="1" thickBot="1"/>
    <row r="123538" ht="18.75" customHeight="1" thickBot="1"/>
    <row r="123540" ht="18.75" customHeight="1" thickBot="1"/>
    <row r="123542" ht="18.75" customHeight="1" thickBot="1"/>
    <row r="123544" ht="18.75" customHeight="1" thickBot="1"/>
    <row r="123546" ht="18.75" customHeight="1" thickBot="1"/>
    <row r="123548" ht="18.75" customHeight="1" thickBot="1"/>
    <row r="123550" ht="18.75" customHeight="1" thickBot="1"/>
    <row r="123552" ht="18.75" customHeight="1" thickBot="1"/>
    <row r="123554" ht="18.75" customHeight="1" thickBot="1"/>
    <row r="123556" ht="18.75" customHeight="1" thickBot="1"/>
    <row r="123558" ht="18.75" customHeight="1" thickBot="1"/>
    <row r="123560" ht="18.75" customHeight="1" thickBot="1"/>
    <row r="123562" ht="18.75" customHeight="1" thickBot="1"/>
    <row r="123564" ht="18.75" customHeight="1" thickBot="1"/>
    <row r="123566" ht="18.75" customHeight="1" thickBot="1"/>
    <row r="123568" ht="18.75" customHeight="1" thickBot="1"/>
    <row r="123570" ht="18.75" customHeight="1" thickBot="1"/>
    <row r="123572" ht="18.75" customHeight="1" thickBot="1"/>
    <row r="123574" ht="18.75" customHeight="1" thickBot="1"/>
    <row r="123576" ht="18.75" customHeight="1" thickBot="1"/>
    <row r="123578" ht="18.75" customHeight="1" thickBot="1"/>
    <row r="123580" ht="18.75" customHeight="1" thickBot="1"/>
    <row r="123582" ht="18.75" customHeight="1" thickBot="1"/>
    <row r="123584" ht="18.75" customHeight="1" thickBot="1"/>
    <row r="123586" ht="18.75" customHeight="1" thickBot="1"/>
    <row r="123588" ht="18.75" customHeight="1" thickBot="1"/>
    <row r="123590" ht="18.75" customHeight="1" thickBot="1"/>
    <row r="123592" ht="18.75" customHeight="1" thickBot="1"/>
    <row r="123594" ht="18.75" customHeight="1" thickBot="1"/>
    <row r="123596" ht="18.75" customHeight="1" thickBot="1"/>
    <row r="123598" ht="18.75" customHeight="1" thickBot="1"/>
    <row r="123600" ht="18.75" customHeight="1" thickBot="1"/>
    <row r="123602" ht="18.75" customHeight="1" thickBot="1"/>
    <row r="123604" ht="18.75" customHeight="1" thickBot="1"/>
    <row r="123606" ht="18.75" customHeight="1" thickBot="1"/>
    <row r="123608" ht="18.75" customHeight="1" thickBot="1"/>
    <row r="123610" ht="18.75" customHeight="1" thickBot="1"/>
    <row r="123612" ht="18.75" customHeight="1" thickBot="1"/>
    <row r="123614" ht="18.75" customHeight="1" thickBot="1"/>
    <row r="123616" ht="18.75" customHeight="1" thickBot="1"/>
    <row r="123618" ht="18.75" customHeight="1" thickBot="1"/>
    <row r="123620" ht="18.75" customHeight="1" thickBot="1"/>
    <row r="123622" ht="18.75" customHeight="1" thickBot="1"/>
    <row r="123624" ht="18.75" customHeight="1" thickBot="1"/>
    <row r="123626" ht="18.75" customHeight="1" thickBot="1"/>
    <row r="123628" ht="18.75" customHeight="1" thickBot="1"/>
    <row r="123630" ht="18.75" customHeight="1" thickBot="1"/>
    <row r="123632" ht="18.75" customHeight="1" thickBot="1"/>
    <row r="123634" ht="18.75" customHeight="1" thickBot="1"/>
    <row r="123636" ht="18.75" customHeight="1" thickBot="1"/>
    <row r="123638" ht="18.75" customHeight="1" thickBot="1"/>
    <row r="123640" ht="18.75" customHeight="1" thickBot="1"/>
    <row r="123642" ht="18.75" customHeight="1" thickBot="1"/>
    <row r="123644" ht="18.75" customHeight="1" thickBot="1"/>
    <row r="123646" ht="18.75" customHeight="1" thickBot="1"/>
    <row r="123648" ht="18.75" customHeight="1" thickBot="1"/>
    <row r="123650" ht="18.75" customHeight="1" thickBot="1"/>
    <row r="123652" ht="18.75" customHeight="1" thickBot="1"/>
    <row r="123654" ht="18.75" customHeight="1" thickBot="1"/>
    <row r="123656" ht="18.75" customHeight="1" thickBot="1"/>
    <row r="123658" ht="18.75" customHeight="1" thickBot="1"/>
    <row r="123660" ht="18.75" customHeight="1" thickBot="1"/>
    <row r="123662" ht="18.75" customHeight="1" thickBot="1"/>
    <row r="123664" ht="18.75" customHeight="1" thickBot="1"/>
    <row r="123666" ht="18.75" customHeight="1" thickBot="1"/>
    <row r="123668" ht="18.75" customHeight="1" thickBot="1"/>
    <row r="123670" ht="18.75" customHeight="1" thickBot="1"/>
    <row r="123672" ht="18.75" customHeight="1" thickBot="1"/>
    <row r="123674" ht="18.75" customHeight="1" thickBot="1"/>
    <row r="123676" ht="18.75" customHeight="1" thickBot="1"/>
    <row r="123678" ht="18.75" customHeight="1" thickBot="1"/>
    <row r="123680" ht="18.75" customHeight="1" thickBot="1"/>
    <row r="123682" ht="18.75" customHeight="1" thickBot="1"/>
    <row r="123684" ht="18.75" customHeight="1" thickBot="1"/>
    <row r="123686" ht="18.75" customHeight="1" thickBot="1"/>
    <row r="123688" ht="18.75" customHeight="1" thickBot="1"/>
    <row r="123690" ht="18.75" customHeight="1" thickBot="1"/>
    <row r="123692" ht="18.75" customHeight="1" thickBot="1"/>
    <row r="123694" ht="18.75" customHeight="1" thickBot="1"/>
    <row r="123696" ht="18.75" customHeight="1" thickBot="1"/>
    <row r="123698" ht="18.75" customHeight="1" thickBot="1"/>
    <row r="123700" ht="18.75" customHeight="1" thickBot="1"/>
    <row r="123702" ht="18.75" customHeight="1" thickBot="1"/>
    <row r="123704" ht="18.75" customHeight="1" thickBot="1"/>
    <row r="123706" ht="18.75" customHeight="1" thickBot="1"/>
    <row r="123708" ht="18.75" customHeight="1" thickBot="1"/>
    <row r="123710" ht="18.75" customHeight="1" thickBot="1"/>
    <row r="123712" ht="18.75" customHeight="1" thickBot="1"/>
    <row r="123714" ht="18.75" customHeight="1" thickBot="1"/>
    <row r="123716" ht="18.75" customHeight="1" thickBot="1"/>
    <row r="123718" ht="18.75" customHeight="1" thickBot="1"/>
    <row r="123720" ht="18.75" customHeight="1" thickBot="1"/>
    <row r="123722" ht="18.75" customHeight="1" thickBot="1"/>
    <row r="123724" ht="18.75" customHeight="1" thickBot="1"/>
    <row r="123726" ht="18.75" customHeight="1" thickBot="1"/>
    <row r="123728" ht="18.75" customHeight="1" thickBot="1"/>
    <row r="123730" ht="18.75" customHeight="1" thickBot="1"/>
    <row r="123732" ht="18.75" customHeight="1" thickBot="1"/>
    <row r="123734" ht="18.75" customHeight="1" thickBot="1"/>
    <row r="123736" ht="18.75" customHeight="1" thickBot="1"/>
    <row r="123738" ht="18.75" customHeight="1" thickBot="1"/>
    <row r="123740" ht="18.75" customHeight="1" thickBot="1"/>
    <row r="123742" ht="18.75" customHeight="1" thickBot="1"/>
    <row r="123744" ht="18.75" customHeight="1" thickBot="1"/>
    <row r="123746" ht="18.75" customHeight="1" thickBot="1"/>
    <row r="123748" ht="18.75" customHeight="1" thickBot="1"/>
    <row r="123750" ht="18.75" customHeight="1" thickBot="1"/>
    <row r="123752" ht="18.75" customHeight="1" thickBot="1"/>
    <row r="123754" ht="18.75" customHeight="1" thickBot="1"/>
    <row r="123756" ht="18.75" customHeight="1" thickBot="1"/>
    <row r="123758" ht="18.75" customHeight="1" thickBot="1"/>
    <row r="123760" ht="18.75" customHeight="1" thickBot="1"/>
    <row r="123762" ht="18.75" customHeight="1" thickBot="1"/>
    <row r="123764" ht="18.75" customHeight="1" thickBot="1"/>
    <row r="123766" ht="18.75" customHeight="1" thickBot="1"/>
    <row r="123768" ht="18.75" customHeight="1" thickBot="1"/>
    <row r="123770" ht="18.75" customHeight="1" thickBot="1"/>
    <row r="123772" ht="18.75" customHeight="1" thickBot="1"/>
    <row r="123774" ht="18.75" customHeight="1" thickBot="1"/>
    <row r="123776" ht="18.75" customHeight="1" thickBot="1"/>
    <row r="123778" ht="18.75" customHeight="1" thickBot="1"/>
    <row r="123780" ht="18.75" customHeight="1" thickBot="1"/>
    <row r="123782" ht="18.75" customHeight="1" thickBot="1"/>
    <row r="123784" ht="18.75" customHeight="1" thickBot="1"/>
    <row r="123786" ht="18.75" customHeight="1" thickBot="1"/>
    <row r="123788" ht="18.75" customHeight="1" thickBot="1"/>
    <row r="123790" ht="18.75" customHeight="1" thickBot="1"/>
    <row r="123792" ht="18.75" customHeight="1" thickBot="1"/>
    <row r="123794" ht="18.75" customHeight="1" thickBot="1"/>
    <row r="123796" ht="18.75" customHeight="1" thickBot="1"/>
    <row r="123798" ht="18.75" customHeight="1" thickBot="1"/>
    <row r="123800" ht="18.75" customHeight="1" thickBot="1"/>
    <row r="123802" ht="18.75" customHeight="1" thickBot="1"/>
    <row r="123804" ht="18.75" customHeight="1" thickBot="1"/>
    <row r="123806" ht="18.75" customHeight="1" thickBot="1"/>
    <row r="123808" ht="18.75" customHeight="1" thickBot="1"/>
    <row r="123810" ht="18.75" customHeight="1" thickBot="1"/>
    <row r="123812" ht="18.75" customHeight="1" thickBot="1"/>
    <row r="123814" ht="18.75" customHeight="1" thickBot="1"/>
    <row r="123816" ht="18.75" customHeight="1" thickBot="1"/>
    <row r="123818" ht="18.75" customHeight="1" thickBot="1"/>
    <row r="123820" ht="18.75" customHeight="1" thickBot="1"/>
    <row r="123822" ht="18.75" customHeight="1" thickBot="1"/>
    <row r="123824" ht="18.75" customHeight="1" thickBot="1"/>
    <row r="123826" ht="18.75" customHeight="1" thickBot="1"/>
    <row r="123828" ht="18.75" customHeight="1" thickBot="1"/>
    <row r="123830" ht="18.75" customHeight="1" thickBot="1"/>
    <row r="123832" ht="18.75" customHeight="1" thickBot="1"/>
    <row r="123834" ht="18.75" customHeight="1" thickBot="1"/>
    <row r="123836" ht="18.75" customHeight="1" thickBot="1"/>
    <row r="123838" ht="18.75" customHeight="1" thickBot="1"/>
    <row r="123840" ht="18.75" customHeight="1" thickBot="1"/>
    <row r="123842" ht="18.75" customHeight="1" thickBot="1"/>
    <row r="123844" ht="18.75" customHeight="1" thickBot="1"/>
    <row r="123846" ht="18.75" customHeight="1" thickBot="1"/>
    <row r="123848" ht="18.75" customHeight="1" thickBot="1"/>
    <row r="123850" ht="18.75" customHeight="1" thickBot="1"/>
    <row r="123852" ht="18.75" customHeight="1" thickBot="1"/>
    <row r="123854" ht="18.75" customHeight="1" thickBot="1"/>
    <row r="123856" ht="18.75" customHeight="1" thickBot="1"/>
    <row r="123858" ht="18.75" customHeight="1" thickBot="1"/>
    <row r="123860" ht="18.75" customHeight="1" thickBot="1"/>
    <row r="123862" ht="18.75" customHeight="1" thickBot="1"/>
    <row r="123864" ht="18.75" customHeight="1" thickBot="1"/>
    <row r="123866" ht="18.75" customHeight="1" thickBot="1"/>
    <row r="123868" ht="18.75" customHeight="1" thickBot="1"/>
    <row r="123870" ht="18.75" customHeight="1" thickBot="1"/>
    <row r="123872" ht="18.75" customHeight="1" thickBot="1"/>
    <row r="123874" ht="18.75" customHeight="1" thickBot="1"/>
    <row r="123876" ht="18.75" customHeight="1" thickBot="1"/>
    <row r="123878" ht="18.75" customHeight="1" thickBot="1"/>
    <row r="123880" ht="18.75" customHeight="1" thickBot="1"/>
    <row r="123882" ht="18.75" customHeight="1" thickBot="1"/>
    <row r="123884" ht="18.75" customHeight="1" thickBot="1"/>
    <row r="123886" ht="18.75" customHeight="1" thickBot="1"/>
    <row r="123888" ht="18.75" customHeight="1" thickBot="1"/>
    <row r="123890" ht="18.75" customHeight="1" thickBot="1"/>
    <row r="123892" ht="18.75" customHeight="1" thickBot="1"/>
    <row r="123894" ht="18.75" customHeight="1" thickBot="1"/>
    <row r="123896" ht="18.75" customHeight="1" thickBot="1"/>
    <row r="123898" ht="18.75" customHeight="1" thickBot="1"/>
    <row r="123900" ht="18.75" customHeight="1" thickBot="1"/>
    <row r="123902" ht="18.75" customHeight="1" thickBot="1"/>
    <row r="123904" ht="18.75" customHeight="1" thickBot="1"/>
    <row r="123906" ht="18.75" customHeight="1" thickBot="1"/>
    <row r="123908" ht="18.75" customHeight="1" thickBot="1"/>
    <row r="123910" ht="18.75" customHeight="1" thickBot="1"/>
    <row r="123912" ht="18.75" customHeight="1" thickBot="1"/>
    <row r="123914" ht="18.75" customHeight="1" thickBot="1"/>
    <row r="123916" ht="18.75" customHeight="1" thickBot="1"/>
    <row r="123918" ht="18.75" customHeight="1" thickBot="1"/>
    <row r="123920" ht="18.75" customHeight="1" thickBot="1"/>
    <row r="123922" ht="18.75" customHeight="1" thickBot="1"/>
    <row r="123924" ht="18.75" customHeight="1" thickBot="1"/>
    <row r="123926" ht="18.75" customHeight="1" thickBot="1"/>
    <row r="123928" ht="18.75" customHeight="1" thickBot="1"/>
    <row r="123930" ht="18.75" customHeight="1" thickBot="1"/>
    <row r="123932" ht="18.75" customHeight="1" thickBot="1"/>
    <row r="123934" ht="18.75" customHeight="1" thickBot="1"/>
    <row r="123936" ht="18.75" customHeight="1" thickBot="1"/>
    <row r="123938" ht="18.75" customHeight="1" thickBot="1"/>
    <row r="123940" ht="18.75" customHeight="1" thickBot="1"/>
    <row r="123942" ht="18.75" customHeight="1" thickBot="1"/>
    <row r="123944" ht="18.75" customHeight="1" thickBot="1"/>
    <row r="123946" ht="18.75" customHeight="1" thickBot="1"/>
    <row r="123948" ht="18.75" customHeight="1" thickBot="1"/>
    <row r="123950" ht="18.75" customHeight="1" thickBot="1"/>
    <row r="123952" ht="18.75" customHeight="1" thickBot="1"/>
    <row r="123954" ht="18.75" customHeight="1" thickBot="1"/>
    <row r="123956" ht="18.75" customHeight="1" thickBot="1"/>
    <row r="123958" ht="18.75" customHeight="1" thickBot="1"/>
    <row r="123960" ht="18.75" customHeight="1" thickBot="1"/>
    <row r="123962" ht="18.75" customHeight="1" thickBot="1"/>
    <row r="123964" ht="18.75" customHeight="1" thickBot="1"/>
    <row r="123966" ht="18.75" customHeight="1" thickBot="1"/>
    <row r="123968" ht="18.75" customHeight="1" thickBot="1"/>
    <row r="123970" ht="18.75" customHeight="1" thickBot="1"/>
    <row r="123972" ht="18.75" customHeight="1" thickBot="1"/>
    <row r="123974" ht="18.75" customHeight="1" thickBot="1"/>
    <row r="123976" ht="18.75" customHeight="1" thickBot="1"/>
    <row r="123978" ht="18.75" customHeight="1" thickBot="1"/>
    <row r="123980" ht="18.75" customHeight="1" thickBot="1"/>
    <row r="123982" ht="18.75" customHeight="1" thickBot="1"/>
    <row r="123984" ht="18.75" customHeight="1" thickBot="1"/>
    <row r="123986" ht="18.75" customHeight="1" thickBot="1"/>
    <row r="123988" ht="18.75" customHeight="1" thickBot="1"/>
    <row r="123990" ht="18.75" customHeight="1" thickBot="1"/>
    <row r="123992" ht="18.75" customHeight="1" thickBot="1"/>
    <row r="123994" ht="18.75" customHeight="1" thickBot="1"/>
    <row r="123996" ht="18.75" customHeight="1" thickBot="1"/>
    <row r="123998" ht="18.75" customHeight="1" thickBot="1"/>
    <row r="124000" ht="18.75" customHeight="1" thickBot="1"/>
    <row r="124002" ht="18.75" customHeight="1" thickBot="1"/>
    <row r="124004" ht="18.75" customHeight="1" thickBot="1"/>
    <row r="124006" ht="18.75" customHeight="1" thickBot="1"/>
    <row r="124008" ht="18.75" customHeight="1" thickBot="1"/>
    <row r="124010" ht="18.75" customHeight="1" thickBot="1"/>
    <row r="124012" ht="18.75" customHeight="1" thickBot="1"/>
    <row r="124014" ht="18.75" customHeight="1" thickBot="1"/>
    <row r="124016" ht="18.75" customHeight="1" thickBot="1"/>
    <row r="124018" ht="18.75" customHeight="1" thickBot="1"/>
    <row r="124020" ht="18.75" customHeight="1" thickBot="1"/>
    <row r="124022" ht="18.75" customHeight="1" thickBot="1"/>
    <row r="124024" ht="18.75" customHeight="1" thickBot="1"/>
    <row r="124026" ht="18.75" customHeight="1" thickBot="1"/>
    <row r="124028" ht="18.75" customHeight="1" thickBot="1"/>
    <row r="124030" ht="18.75" customHeight="1" thickBot="1"/>
    <row r="124032" ht="18.75" customHeight="1" thickBot="1"/>
    <row r="124034" ht="18.75" customHeight="1" thickBot="1"/>
    <row r="124036" ht="18.75" customHeight="1" thickBot="1"/>
    <row r="124038" ht="18.75" customHeight="1" thickBot="1"/>
    <row r="124040" ht="18.75" customHeight="1" thickBot="1"/>
    <row r="124042" ht="18.75" customHeight="1" thickBot="1"/>
    <row r="124044" ht="18.75" customHeight="1" thickBot="1"/>
    <row r="124046" ht="18.75" customHeight="1" thickBot="1"/>
    <row r="124048" ht="18.75" customHeight="1" thickBot="1"/>
    <row r="124050" ht="18.75" customHeight="1" thickBot="1"/>
    <row r="124052" ht="18.75" customHeight="1" thickBot="1"/>
    <row r="124054" ht="18.75" customHeight="1" thickBot="1"/>
    <row r="124056" ht="18.75" customHeight="1" thickBot="1"/>
    <row r="124058" ht="18.75" customHeight="1" thickBot="1"/>
    <row r="124060" ht="18.75" customHeight="1" thickBot="1"/>
    <row r="124062" ht="18.75" customHeight="1" thickBot="1"/>
    <row r="124064" ht="18.75" customHeight="1" thickBot="1"/>
    <row r="124066" ht="18.75" customHeight="1" thickBot="1"/>
    <row r="124068" ht="18.75" customHeight="1" thickBot="1"/>
    <row r="124070" ht="18.75" customHeight="1" thickBot="1"/>
    <row r="124072" ht="18.75" customHeight="1" thickBot="1"/>
    <row r="124074" ht="18.75" customHeight="1" thickBot="1"/>
    <row r="124076" ht="18.75" customHeight="1" thickBot="1"/>
    <row r="124078" ht="18.75" customHeight="1" thickBot="1"/>
    <row r="124080" ht="18.75" customHeight="1" thickBot="1"/>
    <row r="124082" ht="18.75" customHeight="1" thickBot="1"/>
    <row r="124084" ht="18.75" customHeight="1" thickBot="1"/>
    <row r="124086" ht="18.75" customHeight="1" thickBot="1"/>
    <row r="124088" ht="18.75" customHeight="1" thickBot="1"/>
    <row r="124090" ht="18.75" customHeight="1" thickBot="1"/>
    <row r="124092" ht="18.75" customHeight="1" thickBot="1"/>
    <row r="124094" ht="18.75" customHeight="1" thickBot="1"/>
    <row r="124096" ht="18.75" customHeight="1" thickBot="1"/>
    <row r="124098" ht="18.75" customHeight="1" thickBot="1"/>
    <row r="124100" ht="18.75" customHeight="1" thickBot="1"/>
    <row r="124102" ht="18.75" customHeight="1" thickBot="1"/>
    <row r="124104" ht="18.75" customHeight="1" thickBot="1"/>
    <row r="124106" ht="18.75" customHeight="1" thickBot="1"/>
    <row r="124108" ht="18.75" customHeight="1" thickBot="1"/>
    <row r="124110" ht="18.75" customHeight="1" thickBot="1"/>
    <row r="124112" ht="18.75" customHeight="1" thickBot="1"/>
    <row r="124114" ht="18.75" customHeight="1" thickBot="1"/>
    <row r="124116" ht="18.75" customHeight="1" thickBot="1"/>
    <row r="124118" ht="18.75" customHeight="1" thickBot="1"/>
    <row r="124120" ht="18.75" customHeight="1" thickBot="1"/>
    <row r="124122" ht="18.75" customHeight="1" thickBot="1"/>
    <row r="124124" ht="18.75" customHeight="1" thickBot="1"/>
    <row r="124126" ht="18.75" customHeight="1" thickBot="1"/>
    <row r="124128" ht="18.75" customHeight="1" thickBot="1"/>
    <row r="124130" ht="18.75" customHeight="1" thickBot="1"/>
    <row r="124132" ht="18.75" customHeight="1" thickBot="1"/>
    <row r="124134" ht="18.75" customHeight="1" thickBot="1"/>
    <row r="124136" ht="18.75" customHeight="1" thickBot="1"/>
    <row r="124138" ht="18.75" customHeight="1" thickBot="1"/>
    <row r="124140" ht="18.75" customHeight="1" thickBot="1"/>
    <row r="124142" ht="18.75" customHeight="1" thickBot="1"/>
    <row r="124144" ht="18.75" customHeight="1" thickBot="1"/>
    <row r="124146" ht="18.75" customHeight="1" thickBot="1"/>
    <row r="124148" ht="18.75" customHeight="1" thickBot="1"/>
    <row r="124150" ht="18.75" customHeight="1" thickBot="1"/>
    <row r="124152" ht="18.75" customHeight="1" thickBot="1"/>
    <row r="124154" ht="18.75" customHeight="1" thickBot="1"/>
    <row r="124156" ht="18.75" customHeight="1" thickBot="1"/>
    <row r="124158" ht="18.75" customHeight="1" thickBot="1"/>
    <row r="124160" ht="18.75" customHeight="1" thickBot="1"/>
    <row r="124162" ht="18.75" customHeight="1" thickBot="1"/>
    <row r="124164" ht="18.75" customHeight="1" thickBot="1"/>
    <row r="124166" ht="18.75" customHeight="1" thickBot="1"/>
    <row r="124168" ht="18.75" customHeight="1" thickBot="1"/>
    <row r="124170" ht="18.75" customHeight="1" thickBot="1"/>
    <row r="124172" ht="18.75" customHeight="1" thickBot="1"/>
    <row r="124174" ht="18.75" customHeight="1" thickBot="1"/>
    <row r="124176" ht="18.75" customHeight="1" thickBot="1"/>
    <row r="124178" ht="18.75" customHeight="1" thickBot="1"/>
    <row r="124180" ht="18.75" customHeight="1" thickBot="1"/>
    <row r="124182" ht="18.75" customHeight="1" thickBot="1"/>
    <row r="124184" ht="18.75" customHeight="1" thickBot="1"/>
    <row r="124186" ht="18.75" customHeight="1" thickBot="1"/>
    <row r="124188" ht="18.75" customHeight="1" thickBot="1"/>
    <row r="124190" ht="18.75" customHeight="1" thickBot="1"/>
    <row r="124192" ht="18.75" customHeight="1" thickBot="1"/>
    <row r="124194" ht="18.75" customHeight="1" thickBot="1"/>
    <row r="124196" ht="18.75" customHeight="1" thickBot="1"/>
    <row r="124198" ht="18.75" customHeight="1" thickBot="1"/>
    <row r="124200" ht="18.75" customHeight="1" thickBot="1"/>
    <row r="124202" ht="18.75" customHeight="1" thickBot="1"/>
    <row r="124204" ht="18.75" customHeight="1" thickBot="1"/>
    <row r="124206" ht="18.75" customHeight="1" thickBot="1"/>
    <row r="124208" ht="18.75" customHeight="1" thickBot="1"/>
    <row r="124210" ht="18.75" customHeight="1" thickBot="1"/>
    <row r="124212" ht="18.75" customHeight="1" thickBot="1"/>
    <row r="124214" ht="18.75" customHeight="1" thickBot="1"/>
    <row r="124216" ht="18.75" customHeight="1" thickBot="1"/>
    <row r="124218" ht="18.75" customHeight="1" thickBot="1"/>
    <row r="124220" ht="18.75" customHeight="1" thickBot="1"/>
    <row r="124222" ht="18.75" customHeight="1" thickBot="1"/>
    <row r="124224" ht="18.75" customHeight="1" thickBot="1"/>
    <row r="124226" ht="18.75" customHeight="1" thickBot="1"/>
    <row r="124228" ht="18.75" customHeight="1" thickBot="1"/>
    <row r="124230" ht="18.75" customHeight="1" thickBot="1"/>
    <row r="124232" ht="18.75" customHeight="1" thickBot="1"/>
    <row r="124234" ht="18.75" customHeight="1" thickBot="1"/>
    <row r="124236" ht="18.75" customHeight="1" thickBot="1"/>
    <row r="124238" ht="18.75" customHeight="1" thickBot="1"/>
    <row r="124240" ht="18.75" customHeight="1" thickBot="1"/>
    <row r="124242" ht="18.75" customHeight="1" thickBot="1"/>
    <row r="124244" ht="18.75" customHeight="1" thickBot="1"/>
    <row r="124246" ht="18.75" customHeight="1" thickBot="1"/>
    <row r="124248" ht="18.75" customHeight="1" thickBot="1"/>
    <row r="124250" ht="18.75" customHeight="1" thickBot="1"/>
    <row r="124252" ht="18.75" customHeight="1" thickBot="1"/>
    <row r="124254" ht="18.75" customHeight="1" thickBot="1"/>
    <row r="124256" ht="18.75" customHeight="1" thickBot="1"/>
    <row r="124258" ht="18.75" customHeight="1" thickBot="1"/>
    <row r="124260" ht="18.75" customHeight="1" thickBot="1"/>
    <row r="124262" ht="18.75" customHeight="1" thickBot="1"/>
    <row r="124264" ht="18.75" customHeight="1" thickBot="1"/>
    <row r="124266" ht="18.75" customHeight="1" thickBot="1"/>
    <row r="124268" ht="18.75" customHeight="1" thickBot="1"/>
    <row r="124270" ht="18.75" customHeight="1" thickBot="1"/>
    <row r="124272" ht="18.75" customHeight="1" thickBot="1"/>
    <row r="124274" ht="18.75" customHeight="1" thickBot="1"/>
    <row r="124276" ht="18.75" customHeight="1" thickBot="1"/>
    <row r="124278" ht="18.75" customHeight="1" thickBot="1"/>
    <row r="124280" ht="18.75" customHeight="1" thickBot="1"/>
    <row r="124282" ht="18.75" customHeight="1" thickBot="1"/>
    <row r="124284" ht="18.75" customHeight="1" thickBot="1"/>
    <row r="124286" ht="18.75" customHeight="1" thickBot="1"/>
    <row r="124288" ht="18.75" customHeight="1" thickBot="1"/>
    <row r="124290" ht="18.75" customHeight="1" thickBot="1"/>
    <row r="124292" ht="18.75" customHeight="1" thickBot="1"/>
    <row r="124294" ht="18.75" customHeight="1" thickBot="1"/>
    <row r="124296" ht="18.75" customHeight="1" thickBot="1"/>
    <row r="124298" ht="18.75" customHeight="1" thickBot="1"/>
    <row r="124300" ht="18.75" customHeight="1" thickBot="1"/>
    <row r="124302" ht="18.75" customHeight="1" thickBot="1"/>
    <row r="124304" ht="18.75" customHeight="1" thickBot="1"/>
    <row r="124306" ht="18.75" customHeight="1" thickBot="1"/>
    <row r="124308" ht="18.75" customHeight="1" thickBot="1"/>
    <row r="124310" ht="18.75" customHeight="1" thickBot="1"/>
    <row r="124312" ht="18.75" customHeight="1" thickBot="1"/>
    <row r="124314" ht="18.75" customHeight="1" thickBot="1"/>
    <row r="124316" ht="18.75" customHeight="1" thickBot="1"/>
    <row r="124318" ht="18.75" customHeight="1" thickBot="1"/>
    <row r="124320" ht="18.75" customHeight="1" thickBot="1"/>
    <row r="124322" ht="18.75" customHeight="1" thickBot="1"/>
    <row r="124324" ht="18.75" customHeight="1" thickBot="1"/>
    <row r="124326" ht="18.75" customHeight="1" thickBot="1"/>
    <row r="124328" ht="18.75" customHeight="1" thickBot="1"/>
    <row r="124330" ht="18.75" customHeight="1" thickBot="1"/>
    <row r="124332" ht="18.75" customHeight="1" thickBot="1"/>
    <row r="124334" ht="18.75" customHeight="1" thickBot="1"/>
    <row r="124336" ht="18.75" customHeight="1" thickBot="1"/>
    <row r="124338" ht="18.75" customHeight="1" thickBot="1"/>
    <row r="124340" ht="18.75" customHeight="1" thickBot="1"/>
    <row r="124342" ht="18.75" customHeight="1" thickBot="1"/>
    <row r="124344" ht="18.75" customHeight="1" thickBot="1"/>
    <row r="124346" ht="18.75" customHeight="1" thickBot="1"/>
    <row r="124348" ht="18.75" customHeight="1" thickBot="1"/>
    <row r="124350" ht="18.75" customHeight="1" thickBot="1"/>
    <row r="124352" ht="18.75" customHeight="1" thickBot="1"/>
    <row r="124354" ht="18.75" customHeight="1" thickBot="1"/>
    <row r="124356" ht="18.75" customHeight="1" thickBot="1"/>
    <row r="124358" ht="18.75" customHeight="1" thickBot="1"/>
    <row r="124360" ht="18.75" customHeight="1" thickBot="1"/>
    <row r="124362" ht="18.75" customHeight="1" thickBot="1"/>
    <row r="124364" ht="18.75" customHeight="1" thickBot="1"/>
    <row r="124366" ht="18.75" customHeight="1" thickBot="1"/>
    <row r="124368" ht="18.75" customHeight="1" thickBot="1"/>
    <row r="124370" ht="18.75" customHeight="1" thickBot="1"/>
    <row r="124372" ht="18.75" customHeight="1" thickBot="1"/>
    <row r="124374" ht="18.75" customHeight="1" thickBot="1"/>
    <row r="124376" ht="18.75" customHeight="1" thickBot="1"/>
    <row r="124378" ht="18.75" customHeight="1" thickBot="1"/>
    <row r="124380" ht="18.75" customHeight="1" thickBot="1"/>
    <row r="124382" ht="18.75" customHeight="1" thickBot="1"/>
    <row r="124384" ht="18.75" customHeight="1" thickBot="1"/>
    <row r="124386" ht="18.75" customHeight="1" thickBot="1"/>
    <row r="124388" ht="18.75" customHeight="1" thickBot="1"/>
    <row r="124390" ht="18.75" customHeight="1" thickBot="1"/>
    <row r="124392" ht="18.75" customHeight="1" thickBot="1"/>
    <row r="124394" ht="18.75" customHeight="1" thickBot="1"/>
    <row r="124396" ht="18.75" customHeight="1" thickBot="1"/>
    <row r="124398" ht="18.75" customHeight="1" thickBot="1"/>
    <row r="124400" ht="18.75" customHeight="1" thickBot="1"/>
    <row r="124402" ht="18.75" customHeight="1" thickBot="1"/>
    <row r="124404" ht="18.75" customHeight="1" thickBot="1"/>
    <row r="124406" ht="18.75" customHeight="1" thickBot="1"/>
    <row r="124408" ht="18.75" customHeight="1" thickBot="1"/>
    <row r="124410" ht="18.75" customHeight="1" thickBot="1"/>
    <row r="124412" ht="18.75" customHeight="1" thickBot="1"/>
    <row r="124414" ht="18.75" customHeight="1" thickBot="1"/>
    <row r="124416" ht="18.75" customHeight="1" thickBot="1"/>
    <row r="124418" ht="18.75" customHeight="1" thickBot="1"/>
    <row r="124420" ht="18.75" customHeight="1" thickBot="1"/>
    <row r="124422" ht="18.75" customHeight="1" thickBot="1"/>
    <row r="124424" ht="18.75" customHeight="1" thickBot="1"/>
    <row r="124426" ht="18.75" customHeight="1" thickBot="1"/>
    <row r="124428" ht="18.75" customHeight="1" thickBot="1"/>
    <row r="124430" ht="18.75" customHeight="1" thickBot="1"/>
    <row r="124432" ht="18.75" customHeight="1" thickBot="1"/>
    <row r="124434" ht="18.75" customHeight="1" thickBot="1"/>
    <row r="124436" ht="18.75" customHeight="1" thickBot="1"/>
    <row r="124438" ht="18.75" customHeight="1" thickBot="1"/>
    <row r="124440" ht="18.75" customHeight="1" thickBot="1"/>
    <row r="124442" ht="18.75" customHeight="1" thickBot="1"/>
    <row r="124444" ht="18.75" customHeight="1" thickBot="1"/>
    <row r="124446" ht="18.75" customHeight="1" thickBot="1"/>
    <row r="124448" ht="18.75" customHeight="1" thickBot="1"/>
    <row r="124450" ht="18.75" customHeight="1" thickBot="1"/>
    <row r="124452" ht="18.75" customHeight="1" thickBot="1"/>
    <row r="124454" ht="18.75" customHeight="1" thickBot="1"/>
    <row r="124456" ht="18.75" customHeight="1" thickBot="1"/>
    <row r="124458" ht="18.75" customHeight="1" thickBot="1"/>
    <row r="124460" ht="18.75" customHeight="1" thickBot="1"/>
    <row r="124462" ht="18.75" customHeight="1" thickBot="1"/>
    <row r="124464" ht="18.75" customHeight="1" thickBot="1"/>
    <row r="124466" ht="18.75" customHeight="1" thickBot="1"/>
    <row r="124468" ht="18.75" customHeight="1" thickBot="1"/>
    <row r="124470" ht="18.75" customHeight="1" thickBot="1"/>
    <row r="124472" ht="18.75" customHeight="1" thickBot="1"/>
    <row r="124474" ht="18.75" customHeight="1" thickBot="1"/>
    <row r="124476" ht="18.75" customHeight="1" thickBot="1"/>
    <row r="124478" ht="18.75" customHeight="1" thickBot="1"/>
    <row r="124480" ht="18.75" customHeight="1" thickBot="1"/>
    <row r="124482" ht="18.75" customHeight="1" thickBot="1"/>
    <row r="124484" ht="18.75" customHeight="1" thickBot="1"/>
    <row r="124486" ht="18.75" customHeight="1" thickBot="1"/>
    <row r="124488" ht="18.75" customHeight="1" thickBot="1"/>
    <row r="124490" ht="18.75" customHeight="1" thickBot="1"/>
    <row r="124492" ht="18.75" customHeight="1" thickBot="1"/>
    <row r="124494" ht="18.75" customHeight="1" thickBot="1"/>
    <row r="124496" ht="18.75" customHeight="1" thickBot="1"/>
    <row r="124498" ht="18.75" customHeight="1" thickBot="1"/>
    <row r="124500" ht="18.75" customHeight="1" thickBot="1"/>
    <row r="124502" ht="18.75" customHeight="1" thickBot="1"/>
    <row r="124504" ht="18.75" customHeight="1" thickBot="1"/>
    <row r="124506" ht="18.75" customHeight="1" thickBot="1"/>
    <row r="124508" ht="18.75" customHeight="1" thickBot="1"/>
    <row r="124510" ht="18.75" customHeight="1" thickBot="1"/>
    <row r="124512" ht="18.75" customHeight="1" thickBot="1"/>
    <row r="124514" ht="18.75" customHeight="1" thickBot="1"/>
    <row r="124516" ht="18.75" customHeight="1" thickBot="1"/>
    <row r="124518" ht="18.75" customHeight="1" thickBot="1"/>
    <row r="124520" ht="18.75" customHeight="1" thickBot="1"/>
    <row r="124522" ht="18.75" customHeight="1" thickBot="1"/>
    <row r="124524" ht="18.75" customHeight="1" thickBot="1"/>
    <row r="124526" ht="18.75" customHeight="1" thickBot="1"/>
    <row r="124528" ht="18.75" customHeight="1" thickBot="1"/>
    <row r="124530" ht="18.75" customHeight="1" thickBot="1"/>
    <row r="124532" ht="18.75" customHeight="1" thickBot="1"/>
    <row r="124534" ht="18.75" customHeight="1" thickBot="1"/>
    <row r="124536" ht="18.75" customHeight="1" thickBot="1"/>
    <row r="124538" ht="18.75" customHeight="1" thickBot="1"/>
    <row r="124540" ht="18.75" customHeight="1" thickBot="1"/>
    <row r="124542" ht="18.75" customHeight="1" thickBot="1"/>
    <row r="124544" ht="18.75" customHeight="1" thickBot="1"/>
    <row r="124546" ht="18.75" customHeight="1" thickBot="1"/>
    <row r="124548" ht="18.75" customHeight="1" thickBot="1"/>
    <row r="124550" ht="18.75" customHeight="1" thickBot="1"/>
    <row r="124552" ht="18.75" customHeight="1" thickBot="1"/>
    <row r="124554" ht="18.75" customHeight="1" thickBot="1"/>
    <row r="124556" ht="18.75" customHeight="1" thickBot="1"/>
    <row r="124558" ht="18.75" customHeight="1" thickBot="1"/>
    <row r="124560" ht="18.75" customHeight="1" thickBot="1"/>
    <row r="124562" ht="18.75" customHeight="1" thickBot="1"/>
    <row r="124564" ht="18.75" customHeight="1" thickBot="1"/>
    <row r="124566" ht="18.75" customHeight="1" thickBot="1"/>
    <row r="124568" ht="18.75" customHeight="1" thickBot="1"/>
    <row r="124570" ht="18.75" customHeight="1" thickBot="1"/>
    <row r="124572" ht="18.75" customHeight="1" thickBot="1"/>
    <row r="124574" ht="18.75" customHeight="1" thickBot="1"/>
    <row r="124576" ht="18.75" customHeight="1" thickBot="1"/>
    <row r="124578" ht="18.75" customHeight="1" thickBot="1"/>
    <row r="124580" ht="18.75" customHeight="1" thickBot="1"/>
    <row r="124582" ht="18.75" customHeight="1" thickBot="1"/>
    <row r="124584" ht="18.75" customHeight="1" thickBot="1"/>
    <row r="124586" ht="18.75" customHeight="1" thickBot="1"/>
    <row r="124588" ht="18.75" customHeight="1" thickBot="1"/>
    <row r="124590" ht="18.75" customHeight="1" thickBot="1"/>
    <row r="124592" ht="18.75" customHeight="1" thickBot="1"/>
    <row r="124594" ht="18.75" customHeight="1" thickBot="1"/>
    <row r="124596" ht="18.75" customHeight="1" thickBot="1"/>
    <row r="124598" ht="18.75" customHeight="1" thickBot="1"/>
    <row r="124600" ht="18.75" customHeight="1" thickBot="1"/>
    <row r="124602" ht="18.75" customHeight="1" thickBot="1"/>
    <row r="124604" ht="18.75" customHeight="1" thickBot="1"/>
    <row r="124606" ht="18.75" customHeight="1" thickBot="1"/>
    <row r="124608" ht="18.75" customHeight="1" thickBot="1"/>
    <row r="124610" ht="18.75" customHeight="1" thickBot="1"/>
    <row r="124612" ht="18.75" customHeight="1" thickBot="1"/>
    <row r="124614" ht="18.75" customHeight="1" thickBot="1"/>
    <row r="124616" ht="18.75" customHeight="1" thickBot="1"/>
    <row r="124618" ht="18.75" customHeight="1" thickBot="1"/>
    <row r="124620" ht="18.75" customHeight="1" thickBot="1"/>
    <row r="124622" ht="18.75" customHeight="1" thickBot="1"/>
    <row r="124624" ht="18.75" customHeight="1" thickBot="1"/>
    <row r="124626" ht="18.75" customHeight="1" thickBot="1"/>
    <row r="124628" ht="18.75" customHeight="1" thickBot="1"/>
    <row r="124630" ht="18.75" customHeight="1" thickBot="1"/>
    <row r="124632" ht="18.75" customHeight="1" thickBot="1"/>
    <row r="124634" ht="18.75" customHeight="1" thickBot="1"/>
    <row r="124636" ht="18.75" customHeight="1" thickBot="1"/>
    <row r="124638" ht="18.75" customHeight="1" thickBot="1"/>
    <row r="124640" ht="18.75" customHeight="1" thickBot="1"/>
    <row r="124642" ht="18.75" customHeight="1" thickBot="1"/>
    <row r="124644" ht="18.75" customHeight="1" thickBot="1"/>
    <row r="124646" ht="18.75" customHeight="1" thickBot="1"/>
    <row r="124648" ht="18.75" customHeight="1" thickBot="1"/>
    <row r="124650" ht="18.75" customHeight="1" thickBot="1"/>
    <row r="124652" ht="18.75" customHeight="1" thickBot="1"/>
    <row r="124654" ht="18.75" customHeight="1" thickBot="1"/>
    <row r="124656" ht="18.75" customHeight="1" thickBot="1"/>
    <row r="124658" ht="18.75" customHeight="1" thickBot="1"/>
    <row r="124660" ht="18.75" customHeight="1" thickBot="1"/>
    <row r="124662" ht="18.75" customHeight="1" thickBot="1"/>
    <row r="124664" ht="18.75" customHeight="1" thickBot="1"/>
    <row r="124666" ht="18.75" customHeight="1" thickBot="1"/>
    <row r="124668" ht="18.75" customHeight="1" thickBot="1"/>
    <row r="124670" ht="18.75" customHeight="1" thickBot="1"/>
    <row r="124672" ht="18.75" customHeight="1" thickBot="1"/>
    <row r="124674" ht="18.75" customHeight="1" thickBot="1"/>
    <row r="124676" ht="18.75" customHeight="1" thickBot="1"/>
    <row r="124678" ht="18.75" customHeight="1" thickBot="1"/>
    <row r="124680" ht="18.75" customHeight="1" thickBot="1"/>
    <row r="124682" ht="18.75" customHeight="1" thickBot="1"/>
    <row r="124684" ht="18.75" customHeight="1" thickBot="1"/>
    <row r="124686" ht="18.75" customHeight="1" thickBot="1"/>
    <row r="124688" ht="18.75" customHeight="1" thickBot="1"/>
    <row r="124690" ht="18.75" customHeight="1" thickBot="1"/>
    <row r="124692" ht="18.75" customHeight="1" thickBot="1"/>
    <row r="124694" ht="18.75" customHeight="1" thickBot="1"/>
    <row r="124696" ht="18.75" customHeight="1" thickBot="1"/>
    <row r="124698" ht="18.75" customHeight="1" thickBot="1"/>
    <row r="124700" ht="18.75" customHeight="1" thickBot="1"/>
    <row r="124702" ht="18.75" customHeight="1" thickBot="1"/>
    <row r="124704" ht="18.75" customHeight="1" thickBot="1"/>
    <row r="124706" ht="18.75" customHeight="1" thickBot="1"/>
    <row r="124708" ht="18.75" customHeight="1" thickBot="1"/>
    <row r="124710" ht="18.75" customHeight="1" thickBot="1"/>
    <row r="124712" ht="18.75" customHeight="1" thickBot="1"/>
    <row r="124714" ht="18.75" customHeight="1" thickBot="1"/>
    <row r="124716" ht="18.75" customHeight="1" thickBot="1"/>
    <row r="124718" ht="18.75" customHeight="1" thickBot="1"/>
    <row r="124720" ht="18.75" customHeight="1" thickBot="1"/>
    <row r="124722" ht="18.75" customHeight="1" thickBot="1"/>
    <row r="124724" ht="18.75" customHeight="1" thickBot="1"/>
    <row r="124726" ht="18.75" customHeight="1" thickBot="1"/>
    <row r="124728" ht="18.75" customHeight="1" thickBot="1"/>
    <row r="124730" ht="18.75" customHeight="1" thickBot="1"/>
    <row r="124732" ht="18.75" customHeight="1" thickBot="1"/>
    <row r="124734" ht="18.75" customHeight="1" thickBot="1"/>
    <row r="124736" ht="18.75" customHeight="1" thickBot="1"/>
    <row r="124738" ht="18.75" customHeight="1" thickBot="1"/>
    <row r="124740" ht="18.75" customHeight="1" thickBot="1"/>
    <row r="124742" ht="18.75" customHeight="1" thickBot="1"/>
    <row r="124744" ht="18.75" customHeight="1" thickBot="1"/>
    <row r="124746" ht="18.75" customHeight="1" thickBot="1"/>
    <row r="124748" ht="18.75" customHeight="1" thickBot="1"/>
    <row r="124750" ht="18.75" customHeight="1" thickBot="1"/>
    <row r="124752" ht="18.75" customHeight="1" thickBot="1"/>
    <row r="124754" ht="18.75" customHeight="1" thickBot="1"/>
    <row r="124756" ht="18.75" customHeight="1" thickBot="1"/>
    <row r="124758" ht="18.75" customHeight="1" thickBot="1"/>
    <row r="124760" ht="18.75" customHeight="1" thickBot="1"/>
    <row r="124762" ht="18.75" customHeight="1" thickBot="1"/>
    <row r="124764" ht="18.75" customHeight="1" thickBot="1"/>
    <row r="124766" ht="18.75" customHeight="1" thickBot="1"/>
    <row r="124768" ht="18.75" customHeight="1" thickBot="1"/>
    <row r="124770" ht="18.75" customHeight="1" thickBot="1"/>
    <row r="124772" ht="18.75" customHeight="1" thickBot="1"/>
    <row r="124774" ht="18.75" customHeight="1" thickBot="1"/>
    <row r="124776" ht="18.75" customHeight="1" thickBot="1"/>
    <row r="124778" ht="18.75" customHeight="1" thickBot="1"/>
    <row r="124780" ht="18.75" customHeight="1" thickBot="1"/>
    <row r="124782" ht="18.75" customHeight="1" thickBot="1"/>
    <row r="124784" ht="18.75" customHeight="1" thickBot="1"/>
    <row r="124786" ht="18.75" customHeight="1" thickBot="1"/>
    <row r="124788" ht="18.75" customHeight="1" thickBot="1"/>
    <row r="124790" ht="18.75" customHeight="1" thickBot="1"/>
    <row r="124792" ht="18.75" customHeight="1" thickBot="1"/>
    <row r="124794" ht="18.75" customHeight="1" thickBot="1"/>
    <row r="124796" ht="18.75" customHeight="1" thickBot="1"/>
    <row r="124798" ht="18.75" customHeight="1" thickBot="1"/>
    <row r="124800" ht="18.75" customHeight="1" thickBot="1"/>
    <row r="124802" ht="18.75" customHeight="1" thickBot="1"/>
    <row r="124804" ht="18.75" customHeight="1" thickBot="1"/>
    <row r="124806" ht="18.75" customHeight="1" thickBot="1"/>
    <row r="124808" ht="18.75" customHeight="1" thickBot="1"/>
    <row r="124810" ht="18.75" customHeight="1" thickBot="1"/>
    <row r="124812" ht="18.75" customHeight="1" thickBot="1"/>
    <row r="124814" ht="18.75" customHeight="1" thickBot="1"/>
    <row r="124816" ht="18.75" customHeight="1" thickBot="1"/>
    <row r="124818" ht="18.75" customHeight="1" thickBot="1"/>
    <row r="124820" ht="18.75" customHeight="1" thickBot="1"/>
    <row r="124822" ht="18.75" customHeight="1" thickBot="1"/>
    <row r="124824" ht="18.75" customHeight="1" thickBot="1"/>
    <row r="124826" ht="18.75" customHeight="1" thickBot="1"/>
    <row r="124828" ht="18.75" customHeight="1" thickBot="1"/>
    <row r="124830" ht="18.75" customHeight="1" thickBot="1"/>
    <row r="124832" ht="18.75" customHeight="1" thickBot="1"/>
    <row r="124834" ht="18.75" customHeight="1" thickBot="1"/>
    <row r="124836" ht="18.75" customHeight="1" thickBot="1"/>
    <row r="124838" ht="18.75" customHeight="1" thickBot="1"/>
    <row r="124840" ht="18.75" customHeight="1" thickBot="1"/>
    <row r="124842" ht="18.75" customHeight="1" thickBot="1"/>
    <row r="124844" ht="18.75" customHeight="1" thickBot="1"/>
    <row r="124846" ht="18.75" customHeight="1" thickBot="1"/>
    <row r="124848" ht="18.75" customHeight="1" thickBot="1"/>
    <row r="124850" ht="18.75" customHeight="1" thickBot="1"/>
    <row r="124852" ht="18.75" customHeight="1" thickBot="1"/>
    <row r="124854" ht="18.75" customHeight="1" thickBot="1"/>
    <row r="124856" ht="18.75" customHeight="1" thickBot="1"/>
    <row r="124858" ht="18.75" customHeight="1" thickBot="1"/>
    <row r="124860" ht="18.75" customHeight="1" thickBot="1"/>
    <row r="124862" ht="18.75" customHeight="1" thickBot="1"/>
    <row r="124864" ht="18.75" customHeight="1" thickBot="1"/>
    <row r="124866" ht="18.75" customHeight="1" thickBot="1"/>
    <row r="124868" ht="18.75" customHeight="1" thickBot="1"/>
    <row r="124870" ht="18.75" customHeight="1" thickBot="1"/>
    <row r="124872" ht="18.75" customHeight="1" thickBot="1"/>
    <row r="124874" ht="18.75" customHeight="1" thickBot="1"/>
    <row r="124876" ht="18.75" customHeight="1" thickBot="1"/>
    <row r="124878" ht="18.75" customHeight="1" thickBot="1"/>
    <row r="124880" ht="18.75" customHeight="1" thickBot="1"/>
    <row r="124882" ht="18.75" customHeight="1" thickBot="1"/>
    <row r="124884" ht="18.75" customHeight="1" thickBot="1"/>
    <row r="124886" ht="18.75" customHeight="1" thickBot="1"/>
    <row r="124888" ht="18.75" customHeight="1" thickBot="1"/>
    <row r="124890" ht="18.75" customHeight="1" thickBot="1"/>
    <row r="124892" ht="18.75" customHeight="1" thickBot="1"/>
    <row r="124894" ht="18.75" customHeight="1" thickBot="1"/>
    <row r="124896" ht="18.75" customHeight="1" thickBot="1"/>
    <row r="124898" ht="18.75" customHeight="1" thickBot="1"/>
    <row r="124900" ht="18.75" customHeight="1" thickBot="1"/>
    <row r="124902" ht="18.75" customHeight="1" thickBot="1"/>
    <row r="124904" ht="18.75" customHeight="1" thickBot="1"/>
    <row r="124906" ht="18.75" customHeight="1" thickBot="1"/>
    <row r="124908" ht="18.75" customHeight="1" thickBot="1"/>
    <row r="124910" ht="18.75" customHeight="1" thickBot="1"/>
    <row r="124912" ht="18.75" customHeight="1" thickBot="1"/>
    <row r="124914" ht="18.75" customHeight="1" thickBot="1"/>
    <row r="124916" ht="18.75" customHeight="1" thickBot="1"/>
    <row r="124918" ht="18.75" customHeight="1" thickBot="1"/>
    <row r="124920" ht="18.75" customHeight="1" thickBot="1"/>
    <row r="124922" ht="18.75" customHeight="1" thickBot="1"/>
    <row r="124924" ht="18.75" customHeight="1" thickBot="1"/>
    <row r="124926" ht="18.75" customHeight="1" thickBot="1"/>
    <row r="124928" ht="18.75" customHeight="1" thickBot="1"/>
    <row r="124930" ht="18.75" customHeight="1" thickBot="1"/>
    <row r="124932" ht="18.75" customHeight="1" thickBot="1"/>
    <row r="124934" ht="18.75" customHeight="1" thickBot="1"/>
    <row r="124936" ht="18.75" customHeight="1" thickBot="1"/>
    <row r="124938" ht="18.75" customHeight="1" thickBot="1"/>
    <row r="124940" ht="18.75" customHeight="1" thickBot="1"/>
    <row r="124942" ht="18.75" customHeight="1" thickBot="1"/>
    <row r="124944" ht="18.75" customHeight="1" thickBot="1"/>
    <row r="124946" ht="18.75" customHeight="1" thickBot="1"/>
    <row r="124948" ht="18.75" customHeight="1" thickBot="1"/>
    <row r="124950" ht="18.75" customHeight="1" thickBot="1"/>
    <row r="124952" ht="18.75" customHeight="1" thickBot="1"/>
    <row r="124954" ht="18.75" customHeight="1" thickBot="1"/>
    <row r="124956" ht="18.75" customHeight="1" thickBot="1"/>
    <row r="124958" ht="18.75" customHeight="1" thickBot="1"/>
    <row r="124960" ht="18.75" customHeight="1" thickBot="1"/>
    <row r="124962" ht="18.75" customHeight="1" thickBot="1"/>
    <row r="124964" ht="18.75" customHeight="1" thickBot="1"/>
    <row r="124966" ht="18.75" customHeight="1" thickBot="1"/>
    <row r="124968" ht="18.75" customHeight="1" thickBot="1"/>
    <row r="124970" ht="18.75" customHeight="1" thickBot="1"/>
    <row r="124972" ht="18.75" customHeight="1" thickBot="1"/>
    <row r="124974" ht="18.75" customHeight="1" thickBot="1"/>
    <row r="124976" ht="18.75" customHeight="1" thickBot="1"/>
    <row r="124978" ht="18.75" customHeight="1" thickBot="1"/>
    <row r="124980" ht="18.75" customHeight="1" thickBot="1"/>
    <row r="124982" ht="18.75" customHeight="1" thickBot="1"/>
    <row r="124984" ht="18.75" customHeight="1" thickBot="1"/>
    <row r="124986" ht="18.75" customHeight="1" thickBot="1"/>
    <row r="124988" ht="18.75" customHeight="1" thickBot="1"/>
    <row r="124990" ht="18.75" customHeight="1" thickBot="1"/>
    <row r="124992" ht="18.75" customHeight="1" thickBot="1"/>
    <row r="124994" ht="18.75" customHeight="1" thickBot="1"/>
    <row r="124996" ht="18.75" customHeight="1" thickBot="1"/>
    <row r="124998" ht="18.75" customHeight="1" thickBot="1"/>
    <row r="125000" ht="18.75" customHeight="1" thickBot="1"/>
    <row r="125002" ht="18.75" customHeight="1" thickBot="1"/>
    <row r="125004" ht="18.75" customHeight="1" thickBot="1"/>
    <row r="125006" ht="18.75" customHeight="1" thickBot="1"/>
    <row r="125008" ht="18.75" customHeight="1" thickBot="1"/>
    <row r="125010" ht="18.75" customHeight="1" thickBot="1"/>
    <row r="125012" ht="18.75" customHeight="1" thickBot="1"/>
    <row r="125014" ht="18.75" customHeight="1" thickBot="1"/>
    <row r="125016" ht="18.75" customHeight="1" thickBot="1"/>
    <row r="125018" ht="18.75" customHeight="1" thickBot="1"/>
    <row r="125020" ht="18.75" customHeight="1" thickBot="1"/>
    <row r="125022" ht="18.75" customHeight="1" thickBot="1"/>
    <row r="125024" ht="18.75" customHeight="1" thickBot="1"/>
    <row r="125026" ht="18.75" customHeight="1" thickBot="1"/>
    <row r="125028" ht="18.75" customHeight="1" thickBot="1"/>
    <row r="125030" ht="18.75" customHeight="1" thickBot="1"/>
    <row r="125032" ht="18.75" customHeight="1" thickBot="1"/>
    <row r="125034" ht="18.75" customHeight="1" thickBot="1"/>
    <row r="125036" ht="18.75" customHeight="1" thickBot="1"/>
    <row r="125038" ht="18.75" customHeight="1" thickBot="1"/>
    <row r="125040" ht="18.75" customHeight="1" thickBot="1"/>
    <row r="125042" ht="18.75" customHeight="1" thickBot="1"/>
    <row r="125044" ht="18.75" customHeight="1" thickBot="1"/>
    <row r="125046" ht="18.75" customHeight="1" thickBot="1"/>
    <row r="125048" ht="18.75" customHeight="1" thickBot="1"/>
    <row r="125050" ht="18.75" customHeight="1" thickBot="1"/>
    <row r="125052" ht="18.75" customHeight="1" thickBot="1"/>
    <row r="125054" ht="18.75" customHeight="1" thickBot="1"/>
    <row r="125056" ht="18.75" customHeight="1" thickBot="1"/>
    <row r="125058" ht="18.75" customHeight="1" thickBot="1"/>
    <row r="125060" ht="18.75" customHeight="1" thickBot="1"/>
    <row r="125062" ht="18.75" customHeight="1" thickBot="1"/>
    <row r="125064" ht="18.75" customHeight="1" thickBot="1"/>
    <row r="125066" ht="18.75" customHeight="1" thickBot="1"/>
    <row r="125068" ht="18.75" customHeight="1" thickBot="1"/>
    <row r="125070" ht="18.75" customHeight="1" thickBot="1"/>
    <row r="125072" ht="18.75" customHeight="1" thickBot="1"/>
    <row r="125074" ht="18.75" customHeight="1" thickBot="1"/>
    <row r="125076" ht="18.75" customHeight="1" thickBot="1"/>
    <row r="125078" ht="18.75" customHeight="1" thickBot="1"/>
    <row r="125080" ht="18.75" customHeight="1" thickBot="1"/>
    <row r="125082" ht="18.75" customHeight="1" thickBot="1"/>
    <row r="125084" ht="18.75" customHeight="1" thickBot="1"/>
    <row r="125086" ht="18.75" customHeight="1" thickBot="1"/>
    <row r="125088" ht="18.75" customHeight="1" thickBot="1"/>
    <row r="125090" ht="18.75" customHeight="1" thickBot="1"/>
    <row r="125092" ht="18.75" customHeight="1" thickBot="1"/>
    <row r="125094" ht="18.75" customHeight="1" thickBot="1"/>
    <row r="125096" ht="18.75" customHeight="1" thickBot="1"/>
    <row r="125098" ht="18.75" customHeight="1" thickBot="1"/>
    <row r="125100" ht="18.75" customHeight="1" thickBot="1"/>
    <row r="125102" ht="18.75" customHeight="1" thickBot="1"/>
    <row r="125104" ht="18.75" customHeight="1" thickBot="1"/>
    <row r="125106" ht="18.75" customHeight="1" thickBot="1"/>
    <row r="125108" ht="18.75" customHeight="1" thickBot="1"/>
    <row r="125110" ht="18.75" customHeight="1" thickBot="1"/>
    <row r="125112" ht="18.75" customHeight="1" thickBot="1"/>
    <row r="125114" ht="18.75" customHeight="1" thickBot="1"/>
    <row r="125116" ht="18.75" customHeight="1" thickBot="1"/>
    <row r="125118" ht="18.75" customHeight="1" thickBot="1"/>
    <row r="125120" ht="18.75" customHeight="1" thickBot="1"/>
    <row r="125122" ht="18.75" customHeight="1" thickBot="1"/>
    <row r="125124" ht="18.75" customHeight="1" thickBot="1"/>
    <row r="125126" ht="18.75" customHeight="1" thickBot="1"/>
    <row r="125128" ht="18.75" customHeight="1" thickBot="1"/>
    <row r="125130" ht="18.75" customHeight="1" thickBot="1"/>
    <row r="125132" ht="18.75" customHeight="1" thickBot="1"/>
    <row r="125134" ht="18.75" customHeight="1" thickBot="1"/>
    <row r="125136" ht="18.75" customHeight="1" thickBot="1"/>
    <row r="125138" ht="18.75" customHeight="1" thickBot="1"/>
    <row r="125140" ht="18.75" customHeight="1" thickBot="1"/>
    <row r="125142" ht="18.75" customHeight="1" thickBot="1"/>
    <row r="125144" ht="18.75" customHeight="1" thickBot="1"/>
    <row r="125146" ht="18.75" customHeight="1" thickBot="1"/>
    <row r="125148" ht="18.75" customHeight="1" thickBot="1"/>
    <row r="125150" ht="18.75" customHeight="1" thickBot="1"/>
    <row r="125152" ht="18.75" customHeight="1" thickBot="1"/>
    <row r="125154" ht="18.75" customHeight="1" thickBot="1"/>
    <row r="125156" ht="18.75" customHeight="1" thickBot="1"/>
    <row r="125158" ht="18.75" customHeight="1" thickBot="1"/>
    <row r="125160" ht="18.75" customHeight="1" thickBot="1"/>
    <row r="125162" ht="18.75" customHeight="1" thickBot="1"/>
    <row r="125164" ht="18.75" customHeight="1" thickBot="1"/>
    <row r="125166" ht="18.75" customHeight="1" thickBot="1"/>
    <row r="125168" ht="18.75" customHeight="1" thickBot="1"/>
    <row r="125170" ht="18.75" customHeight="1" thickBot="1"/>
    <row r="125172" ht="18.75" customHeight="1" thickBot="1"/>
    <row r="125174" ht="18.75" customHeight="1" thickBot="1"/>
    <row r="125176" ht="18.75" customHeight="1" thickBot="1"/>
    <row r="125178" ht="18.75" customHeight="1" thickBot="1"/>
    <row r="125180" ht="18.75" customHeight="1" thickBot="1"/>
    <row r="125182" ht="18.75" customHeight="1" thickBot="1"/>
    <row r="125184" ht="18.75" customHeight="1" thickBot="1"/>
    <row r="125186" ht="18.75" customHeight="1" thickBot="1"/>
    <row r="125188" ht="18.75" customHeight="1" thickBot="1"/>
    <row r="125190" ht="18.75" customHeight="1" thickBot="1"/>
    <row r="125192" ht="18.75" customHeight="1" thickBot="1"/>
    <row r="125194" ht="18.75" customHeight="1" thickBot="1"/>
    <row r="125196" ht="18.75" customHeight="1" thickBot="1"/>
    <row r="125198" ht="18.75" customHeight="1" thickBot="1"/>
    <row r="125200" ht="18.75" customHeight="1" thickBot="1"/>
    <row r="125202" ht="18.75" customHeight="1" thickBot="1"/>
    <row r="125204" ht="18.75" customHeight="1" thickBot="1"/>
    <row r="125206" ht="18.75" customHeight="1" thickBot="1"/>
    <row r="125208" ht="18.75" customHeight="1" thickBot="1"/>
    <row r="125210" ht="18.75" customHeight="1" thickBot="1"/>
    <row r="125212" ht="18.75" customHeight="1" thickBot="1"/>
    <row r="125214" ht="18.75" customHeight="1" thickBot="1"/>
    <row r="125216" ht="18.75" customHeight="1" thickBot="1"/>
    <row r="125218" ht="18.75" customHeight="1" thickBot="1"/>
    <row r="125220" ht="18.75" customHeight="1" thickBot="1"/>
    <row r="125222" ht="18.75" customHeight="1" thickBot="1"/>
    <row r="125224" ht="18.75" customHeight="1" thickBot="1"/>
    <row r="125226" ht="18.75" customHeight="1" thickBot="1"/>
    <row r="125228" ht="18.75" customHeight="1" thickBot="1"/>
    <row r="125230" ht="18.75" customHeight="1" thickBot="1"/>
    <row r="125232" ht="18.75" customHeight="1" thickBot="1"/>
    <row r="125234" ht="18.75" customHeight="1" thickBot="1"/>
    <row r="125236" ht="18.75" customHeight="1" thickBot="1"/>
    <row r="125238" ht="18.75" customHeight="1" thickBot="1"/>
    <row r="125240" ht="18.75" customHeight="1" thickBot="1"/>
    <row r="125242" ht="18.75" customHeight="1" thickBot="1"/>
    <row r="125244" ht="18.75" customHeight="1" thickBot="1"/>
    <row r="125246" ht="18.75" customHeight="1" thickBot="1"/>
    <row r="125248" ht="18.75" customHeight="1" thickBot="1"/>
    <row r="125250" ht="18.75" customHeight="1" thickBot="1"/>
    <row r="125252" ht="18.75" customHeight="1" thickBot="1"/>
    <row r="125254" ht="18.75" customHeight="1" thickBot="1"/>
    <row r="125256" ht="18.75" customHeight="1" thickBot="1"/>
    <row r="125258" ht="18.75" customHeight="1" thickBot="1"/>
    <row r="125260" ht="18.75" customHeight="1" thickBot="1"/>
    <row r="125262" ht="18.75" customHeight="1" thickBot="1"/>
    <row r="125264" ht="18.75" customHeight="1" thickBot="1"/>
    <row r="125266" ht="18.75" customHeight="1" thickBot="1"/>
    <row r="125268" ht="18.75" customHeight="1" thickBot="1"/>
    <row r="125270" ht="18.75" customHeight="1" thickBot="1"/>
    <row r="125272" ht="18.75" customHeight="1" thickBot="1"/>
    <row r="125274" ht="18.75" customHeight="1" thickBot="1"/>
    <row r="125276" ht="18.75" customHeight="1" thickBot="1"/>
    <row r="125278" ht="18.75" customHeight="1" thickBot="1"/>
    <row r="125280" ht="18.75" customHeight="1" thickBot="1"/>
    <row r="125282" ht="18.75" customHeight="1" thickBot="1"/>
    <row r="125284" ht="18.75" customHeight="1" thickBot="1"/>
    <row r="125286" ht="18.75" customHeight="1" thickBot="1"/>
    <row r="125288" ht="18.75" customHeight="1" thickBot="1"/>
    <row r="125290" ht="18.75" customHeight="1" thickBot="1"/>
    <row r="125292" ht="18.75" customHeight="1" thickBot="1"/>
    <row r="125294" ht="18.75" customHeight="1" thickBot="1"/>
    <row r="125296" ht="18.75" customHeight="1" thickBot="1"/>
    <row r="125298" ht="18.75" customHeight="1" thickBot="1"/>
    <row r="125300" ht="18.75" customHeight="1" thickBot="1"/>
    <row r="125302" ht="18.75" customHeight="1" thickBot="1"/>
    <row r="125304" ht="18.75" customHeight="1" thickBot="1"/>
    <row r="125306" ht="18.75" customHeight="1" thickBot="1"/>
    <row r="125308" ht="18.75" customHeight="1" thickBot="1"/>
    <row r="125310" ht="18.75" customHeight="1" thickBot="1"/>
    <row r="125312" ht="18.75" customHeight="1" thickBot="1"/>
    <row r="125314" ht="18.75" customHeight="1" thickBot="1"/>
    <row r="125316" ht="18.75" customHeight="1" thickBot="1"/>
    <row r="125318" ht="18.75" customHeight="1" thickBot="1"/>
    <row r="125320" ht="18.75" customHeight="1" thickBot="1"/>
    <row r="125322" ht="18.75" customHeight="1" thickBot="1"/>
    <row r="125324" ht="18.75" customHeight="1" thickBot="1"/>
    <row r="125326" ht="18.75" customHeight="1" thickBot="1"/>
    <row r="125328" ht="18.75" customHeight="1" thickBot="1"/>
    <row r="125330" ht="18.75" customHeight="1" thickBot="1"/>
    <row r="125332" ht="18.75" customHeight="1" thickBot="1"/>
    <row r="125334" ht="18.75" customHeight="1" thickBot="1"/>
    <row r="125336" ht="18.75" customHeight="1" thickBot="1"/>
    <row r="125338" ht="18.75" customHeight="1" thickBot="1"/>
    <row r="125340" ht="18.75" customHeight="1" thickBot="1"/>
    <row r="125342" ht="18.75" customHeight="1" thickBot="1"/>
    <row r="125344" ht="18.75" customHeight="1" thickBot="1"/>
    <row r="125346" ht="18.75" customHeight="1" thickBot="1"/>
    <row r="125348" ht="18.75" customHeight="1" thickBot="1"/>
    <row r="125350" ht="18.75" customHeight="1" thickBot="1"/>
    <row r="125352" ht="18.75" customHeight="1" thickBot="1"/>
    <row r="125354" ht="18.75" customHeight="1" thickBot="1"/>
    <row r="125356" ht="18.75" customHeight="1" thickBot="1"/>
    <row r="125358" ht="18.75" customHeight="1" thickBot="1"/>
    <row r="125360" ht="18.75" customHeight="1" thickBot="1"/>
    <row r="125362" ht="18.75" customHeight="1" thickBot="1"/>
    <row r="125364" ht="18.75" customHeight="1" thickBot="1"/>
    <row r="125366" ht="18.75" customHeight="1" thickBot="1"/>
    <row r="125368" ht="18.75" customHeight="1" thickBot="1"/>
    <row r="125370" ht="18.75" customHeight="1" thickBot="1"/>
    <row r="125372" ht="18.75" customHeight="1" thickBot="1"/>
    <row r="125374" ht="18.75" customHeight="1" thickBot="1"/>
    <row r="125376" ht="18.75" customHeight="1" thickBot="1"/>
    <row r="125378" ht="18.75" customHeight="1" thickBot="1"/>
    <row r="125380" ht="18.75" customHeight="1" thickBot="1"/>
    <row r="125382" ht="18.75" customHeight="1" thickBot="1"/>
    <row r="125384" ht="18.75" customHeight="1" thickBot="1"/>
    <row r="125386" ht="18.75" customHeight="1" thickBot="1"/>
    <row r="125388" ht="18.75" customHeight="1" thickBot="1"/>
    <row r="125390" ht="18.75" customHeight="1" thickBot="1"/>
    <row r="125392" ht="18.75" customHeight="1" thickBot="1"/>
    <row r="125394" ht="18.75" customHeight="1" thickBot="1"/>
    <row r="125396" ht="18.75" customHeight="1" thickBot="1"/>
    <row r="125398" ht="18.75" customHeight="1" thickBot="1"/>
    <row r="125400" ht="18.75" customHeight="1" thickBot="1"/>
    <row r="125402" ht="18.75" customHeight="1" thickBot="1"/>
    <row r="125404" ht="18.75" customHeight="1" thickBot="1"/>
    <row r="125406" ht="18.75" customHeight="1" thickBot="1"/>
    <row r="125408" ht="18.75" customHeight="1" thickBot="1"/>
    <row r="125410" ht="18.75" customHeight="1" thickBot="1"/>
    <row r="125412" ht="18.75" customHeight="1" thickBot="1"/>
    <row r="125414" ht="18.75" customHeight="1" thickBot="1"/>
    <row r="125416" ht="18.75" customHeight="1" thickBot="1"/>
    <row r="125418" ht="18.75" customHeight="1" thickBot="1"/>
    <row r="125420" ht="18.75" customHeight="1" thickBot="1"/>
    <row r="125422" ht="18.75" customHeight="1" thickBot="1"/>
    <row r="125424" ht="18.75" customHeight="1" thickBot="1"/>
    <row r="125426" ht="18.75" customHeight="1" thickBot="1"/>
    <row r="125428" ht="18.75" customHeight="1" thickBot="1"/>
    <row r="125430" ht="18.75" customHeight="1" thickBot="1"/>
    <row r="125432" ht="18.75" customHeight="1" thickBot="1"/>
    <row r="125434" ht="18.75" customHeight="1" thickBot="1"/>
    <row r="125436" ht="18.75" customHeight="1" thickBot="1"/>
    <row r="125438" ht="18.75" customHeight="1" thickBot="1"/>
    <row r="125440" ht="18.75" customHeight="1" thickBot="1"/>
    <row r="125442" ht="18.75" customHeight="1" thickBot="1"/>
    <row r="125444" ht="18.75" customHeight="1" thickBot="1"/>
    <row r="125446" ht="18.75" customHeight="1" thickBot="1"/>
    <row r="125448" ht="18.75" customHeight="1" thickBot="1"/>
    <row r="125450" ht="18.75" customHeight="1" thickBot="1"/>
    <row r="125452" ht="18.75" customHeight="1" thickBot="1"/>
    <row r="125454" ht="18.75" customHeight="1" thickBot="1"/>
    <row r="125456" ht="18.75" customHeight="1" thickBot="1"/>
    <row r="125458" ht="18.75" customHeight="1" thickBot="1"/>
    <row r="125460" ht="18.75" customHeight="1" thickBot="1"/>
    <row r="125462" ht="18.75" customHeight="1" thickBot="1"/>
    <row r="125464" ht="18.75" customHeight="1" thickBot="1"/>
    <row r="125466" ht="18.75" customHeight="1" thickBot="1"/>
    <row r="125468" ht="18.75" customHeight="1" thickBot="1"/>
    <row r="125470" ht="18.75" customHeight="1" thickBot="1"/>
    <row r="125472" ht="18.75" customHeight="1" thickBot="1"/>
    <row r="125474" ht="18.75" customHeight="1" thickBot="1"/>
    <row r="125476" ht="18.75" customHeight="1" thickBot="1"/>
    <row r="125478" ht="18.75" customHeight="1" thickBot="1"/>
    <row r="125480" ht="18.75" customHeight="1" thickBot="1"/>
    <row r="125482" ht="18.75" customHeight="1" thickBot="1"/>
    <row r="125484" ht="18.75" customHeight="1" thickBot="1"/>
    <row r="125486" ht="18.75" customHeight="1" thickBot="1"/>
    <row r="125488" ht="18.75" customHeight="1" thickBot="1"/>
    <row r="125490" ht="18.75" customHeight="1" thickBot="1"/>
    <row r="125492" ht="18.75" customHeight="1" thickBot="1"/>
    <row r="125494" ht="18.75" customHeight="1" thickBot="1"/>
    <row r="125496" ht="18.75" customHeight="1" thickBot="1"/>
    <row r="125498" ht="18.75" customHeight="1" thickBot="1"/>
    <row r="125500" ht="18.75" customHeight="1" thickBot="1"/>
    <row r="125502" ht="18.75" customHeight="1" thickBot="1"/>
    <row r="125504" ht="18.75" customHeight="1" thickBot="1"/>
    <row r="125506" ht="18.75" customHeight="1" thickBot="1"/>
    <row r="125508" ht="18.75" customHeight="1" thickBot="1"/>
    <row r="125510" ht="18.75" customHeight="1" thickBot="1"/>
    <row r="125512" ht="18.75" customHeight="1" thickBot="1"/>
    <row r="125514" ht="18.75" customHeight="1" thickBot="1"/>
    <row r="125516" ht="18.75" customHeight="1" thickBot="1"/>
    <row r="125518" ht="18.75" customHeight="1" thickBot="1"/>
    <row r="125520" ht="18.75" customHeight="1" thickBot="1"/>
    <row r="125522" ht="18.75" customHeight="1" thickBot="1"/>
    <row r="125524" ht="18.75" customHeight="1" thickBot="1"/>
    <row r="125526" ht="18.75" customHeight="1" thickBot="1"/>
    <row r="125528" ht="18.75" customHeight="1" thickBot="1"/>
    <row r="125530" ht="18.75" customHeight="1" thickBot="1"/>
    <row r="125532" ht="18.75" customHeight="1" thickBot="1"/>
    <row r="125534" ht="18.75" customHeight="1" thickBot="1"/>
    <row r="125536" ht="18.75" customHeight="1" thickBot="1"/>
    <row r="125538" ht="18.75" customHeight="1" thickBot="1"/>
    <row r="125540" ht="18.75" customHeight="1" thickBot="1"/>
    <row r="125542" ht="18.75" customHeight="1" thickBot="1"/>
    <row r="125544" ht="18.75" customHeight="1" thickBot="1"/>
    <row r="125546" ht="18.75" customHeight="1" thickBot="1"/>
    <row r="125548" ht="18.75" customHeight="1" thickBot="1"/>
    <row r="125550" ht="18.75" customHeight="1" thickBot="1"/>
    <row r="125552" ht="18.75" customHeight="1" thickBot="1"/>
    <row r="125554" ht="18.75" customHeight="1" thickBot="1"/>
    <row r="125556" ht="18.75" customHeight="1" thickBot="1"/>
    <row r="125558" ht="18.75" customHeight="1" thickBot="1"/>
    <row r="125560" ht="18.75" customHeight="1" thickBot="1"/>
    <row r="125562" ht="18.75" customHeight="1" thickBot="1"/>
    <row r="125564" ht="18.75" customHeight="1" thickBot="1"/>
    <row r="125566" ht="18.75" customHeight="1" thickBot="1"/>
    <row r="125568" ht="18.75" customHeight="1" thickBot="1"/>
    <row r="125570" ht="18.75" customHeight="1" thickBot="1"/>
    <row r="125572" ht="18.75" customHeight="1" thickBot="1"/>
    <row r="125574" ht="18.75" customHeight="1" thickBot="1"/>
    <row r="125576" ht="18.75" customHeight="1" thickBot="1"/>
    <row r="125578" ht="18.75" customHeight="1" thickBot="1"/>
    <row r="125580" ht="18.75" customHeight="1" thickBot="1"/>
    <row r="125582" ht="18.75" customHeight="1" thickBot="1"/>
    <row r="125584" ht="18.75" customHeight="1" thickBot="1"/>
    <row r="125586" ht="18.75" customHeight="1" thickBot="1"/>
    <row r="125588" ht="18.75" customHeight="1" thickBot="1"/>
    <row r="125590" ht="18.75" customHeight="1" thickBot="1"/>
    <row r="125592" ht="18.75" customHeight="1" thickBot="1"/>
    <row r="125594" ht="18.75" customHeight="1" thickBot="1"/>
    <row r="125596" ht="18.75" customHeight="1" thickBot="1"/>
    <row r="125598" ht="18.75" customHeight="1" thickBot="1"/>
    <row r="125600" ht="18.75" customHeight="1" thickBot="1"/>
    <row r="125602" ht="18.75" customHeight="1" thickBot="1"/>
    <row r="125604" ht="18.75" customHeight="1" thickBot="1"/>
    <row r="125606" ht="18.75" customHeight="1" thickBot="1"/>
    <row r="125608" ht="18.75" customHeight="1" thickBot="1"/>
    <row r="125610" ht="18.75" customHeight="1" thickBot="1"/>
    <row r="125612" ht="18.75" customHeight="1" thickBot="1"/>
    <row r="125614" ht="18.75" customHeight="1" thickBot="1"/>
    <row r="125616" ht="18.75" customHeight="1" thickBot="1"/>
    <row r="125618" ht="18.75" customHeight="1" thickBot="1"/>
    <row r="125620" ht="18.75" customHeight="1" thickBot="1"/>
    <row r="125622" ht="18.75" customHeight="1" thickBot="1"/>
    <row r="125624" ht="18.75" customHeight="1" thickBot="1"/>
    <row r="125626" ht="18.75" customHeight="1" thickBot="1"/>
    <row r="125628" ht="18.75" customHeight="1" thickBot="1"/>
    <row r="125630" ht="18.75" customHeight="1" thickBot="1"/>
    <row r="125632" ht="18.75" customHeight="1" thickBot="1"/>
    <row r="125634" ht="18.75" customHeight="1" thickBot="1"/>
    <row r="125636" ht="18.75" customHeight="1" thickBot="1"/>
    <row r="125638" ht="18.75" customHeight="1" thickBot="1"/>
    <row r="125640" ht="18.75" customHeight="1" thickBot="1"/>
    <row r="125642" ht="18.75" customHeight="1" thickBot="1"/>
    <row r="125644" ht="18.75" customHeight="1" thickBot="1"/>
    <row r="125646" ht="18.75" customHeight="1" thickBot="1"/>
    <row r="125648" ht="18.75" customHeight="1" thickBot="1"/>
    <row r="125650" ht="18.75" customHeight="1" thickBot="1"/>
    <row r="125652" ht="18.75" customHeight="1" thickBot="1"/>
    <row r="125654" ht="18.75" customHeight="1" thickBot="1"/>
    <row r="125656" ht="18.75" customHeight="1" thickBot="1"/>
    <row r="125658" ht="18.75" customHeight="1" thickBot="1"/>
    <row r="125660" ht="18.75" customHeight="1" thickBot="1"/>
    <row r="125662" ht="18.75" customHeight="1" thickBot="1"/>
    <row r="125664" ht="18.75" customHeight="1" thickBot="1"/>
    <row r="125666" ht="18.75" customHeight="1" thickBot="1"/>
    <row r="125668" ht="18.75" customHeight="1" thickBot="1"/>
    <row r="125670" ht="18.75" customHeight="1" thickBot="1"/>
    <row r="125672" ht="18.75" customHeight="1" thickBot="1"/>
    <row r="125674" ht="18.75" customHeight="1" thickBot="1"/>
    <row r="125676" ht="18.75" customHeight="1" thickBot="1"/>
    <row r="125678" ht="18.75" customHeight="1" thickBot="1"/>
    <row r="125680" ht="18.75" customHeight="1" thickBot="1"/>
    <row r="125682" ht="18.75" customHeight="1" thickBot="1"/>
    <row r="125684" ht="18.75" customHeight="1" thickBot="1"/>
    <row r="125686" ht="18.75" customHeight="1" thickBot="1"/>
    <row r="125688" ht="18.75" customHeight="1" thickBot="1"/>
    <row r="125690" ht="18.75" customHeight="1" thickBot="1"/>
    <row r="125692" ht="18.75" customHeight="1" thickBot="1"/>
    <row r="125694" ht="18.75" customHeight="1" thickBot="1"/>
    <row r="125696" ht="18.75" customHeight="1" thickBot="1"/>
    <row r="125698" ht="18.75" customHeight="1" thickBot="1"/>
    <row r="125700" ht="18.75" customHeight="1" thickBot="1"/>
    <row r="125702" ht="18.75" customHeight="1" thickBot="1"/>
    <row r="125704" ht="18.75" customHeight="1" thickBot="1"/>
    <row r="125706" ht="18.75" customHeight="1" thickBot="1"/>
    <row r="125708" ht="18.75" customHeight="1" thickBot="1"/>
    <row r="125710" ht="18.75" customHeight="1" thickBot="1"/>
    <row r="125712" ht="18.75" customHeight="1" thickBot="1"/>
    <row r="125714" ht="18.75" customHeight="1" thickBot="1"/>
    <row r="125716" ht="18.75" customHeight="1" thickBot="1"/>
    <row r="125718" ht="18.75" customHeight="1" thickBot="1"/>
    <row r="125720" ht="18.75" customHeight="1" thickBot="1"/>
    <row r="125722" ht="18.75" customHeight="1" thickBot="1"/>
    <row r="125724" ht="18.75" customHeight="1" thickBot="1"/>
    <row r="125726" ht="18.75" customHeight="1" thickBot="1"/>
    <row r="125728" ht="18.75" customHeight="1" thickBot="1"/>
    <row r="125730" ht="18.75" customHeight="1" thickBot="1"/>
    <row r="125732" ht="18.75" customHeight="1" thickBot="1"/>
    <row r="125734" ht="18.75" customHeight="1" thickBot="1"/>
    <row r="125736" ht="18.75" customHeight="1" thickBot="1"/>
    <row r="125738" ht="18.75" customHeight="1" thickBot="1"/>
    <row r="125740" ht="18.75" customHeight="1" thickBot="1"/>
    <row r="125742" ht="18.75" customHeight="1" thickBot="1"/>
    <row r="125744" ht="18.75" customHeight="1" thickBot="1"/>
    <row r="125746" ht="18.75" customHeight="1" thickBot="1"/>
    <row r="125748" ht="18.75" customHeight="1" thickBot="1"/>
    <row r="125750" ht="18.75" customHeight="1" thickBot="1"/>
    <row r="125752" ht="18.75" customHeight="1" thickBot="1"/>
    <row r="125754" ht="18.75" customHeight="1" thickBot="1"/>
    <row r="125756" ht="18.75" customHeight="1" thickBot="1"/>
    <row r="125758" ht="18.75" customHeight="1" thickBot="1"/>
    <row r="125760" ht="18.75" customHeight="1" thickBot="1"/>
    <row r="125762" ht="18.75" customHeight="1" thickBot="1"/>
    <row r="125764" ht="18.75" customHeight="1" thickBot="1"/>
    <row r="125766" ht="18.75" customHeight="1" thickBot="1"/>
    <row r="125768" ht="18.75" customHeight="1" thickBot="1"/>
    <row r="125770" ht="18.75" customHeight="1" thickBot="1"/>
    <row r="125772" ht="18.75" customHeight="1" thickBot="1"/>
    <row r="125774" ht="18.75" customHeight="1" thickBot="1"/>
    <row r="125776" ht="18.75" customHeight="1" thickBot="1"/>
    <row r="125778" ht="18.75" customHeight="1" thickBot="1"/>
    <row r="125780" ht="18.75" customHeight="1" thickBot="1"/>
    <row r="125782" ht="18.75" customHeight="1" thickBot="1"/>
    <row r="125784" ht="18.75" customHeight="1" thickBot="1"/>
    <row r="125786" ht="18.75" customHeight="1" thickBot="1"/>
    <row r="125788" ht="18.75" customHeight="1" thickBot="1"/>
    <row r="125790" ht="18.75" customHeight="1" thickBot="1"/>
    <row r="125792" ht="18.75" customHeight="1" thickBot="1"/>
    <row r="125794" ht="18.75" customHeight="1" thickBot="1"/>
    <row r="125796" ht="18.75" customHeight="1" thickBot="1"/>
    <row r="125798" ht="18.75" customHeight="1" thickBot="1"/>
    <row r="125800" ht="18.75" customHeight="1" thickBot="1"/>
    <row r="125802" ht="18.75" customHeight="1" thickBot="1"/>
    <row r="125804" ht="18.75" customHeight="1" thickBot="1"/>
    <row r="125806" ht="18.75" customHeight="1" thickBot="1"/>
    <row r="125808" ht="18.75" customHeight="1" thickBot="1"/>
    <row r="125810" ht="18.75" customHeight="1" thickBot="1"/>
    <row r="125812" ht="18.75" customHeight="1" thickBot="1"/>
    <row r="125814" ht="18.75" customHeight="1" thickBot="1"/>
    <row r="125816" ht="18.75" customHeight="1" thickBot="1"/>
    <row r="125818" ht="18.75" customHeight="1" thickBot="1"/>
    <row r="125820" ht="18.75" customHeight="1" thickBot="1"/>
    <row r="125822" ht="18.75" customHeight="1" thickBot="1"/>
    <row r="125824" ht="18.75" customHeight="1" thickBot="1"/>
    <row r="125826" ht="18.75" customHeight="1" thickBot="1"/>
    <row r="125828" ht="18.75" customHeight="1" thickBot="1"/>
    <row r="125830" ht="18.75" customHeight="1" thickBot="1"/>
    <row r="125832" ht="18.75" customHeight="1" thickBot="1"/>
    <row r="125834" ht="18.75" customHeight="1" thickBot="1"/>
    <row r="125836" ht="18.75" customHeight="1" thickBot="1"/>
    <row r="125838" ht="18.75" customHeight="1" thickBot="1"/>
    <row r="125840" ht="18.75" customHeight="1" thickBot="1"/>
    <row r="125842" ht="18.75" customHeight="1" thickBot="1"/>
    <row r="125844" ht="18.75" customHeight="1" thickBot="1"/>
    <row r="125846" ht="18.75" customHeight="1" thickBot="1"/>
    <row r="125848" ht="18.75" customHeight="1" thickBot="1"/>
    <row r="125850" ht="18.75" customHeight="1" thickBot="1"/>
    <row r="125852" ht="18.75" customHeight="1" thickBot="1"/>
    <row r="125854" ht="18.75" customHeight="1" thickBot="1"/>
    <row r="125856" ht="18.75" customHeight="1" thickBot="1"/>
    <row r="125858" ht="18.75" customHeight="1" thickBot="1"/>
    <row r="125860" ht="18.75" customHeight="1" thickBot="1"/>
    <row r="125862" ht="18.75" customHeight="1" thickBot="1"/>
    <row r="125864" ht="18.75" customHeight="1" thickBot="1"/>
    <row r="125866" ht="18.75" customHeight="1" thickBot="1"/>
    <row r="125868" ht="18.75" customHeight="1" thickBot="1"/>
    <row r="125870" ht="18.75" customHeight="1" thickBot="1"/>
    <row r="125872" ht="18.75" customHeight="1" thickBot="1"/>
    <row r="125874" ht="18.75" customHeight="1" thickBot="1"/>
    <row r="125876" ht="18.75" customHeight="1" thickBot="1"/>
    <row r="125878" ht="18.75" customHeight="1" thickBot="1"/>
    <row r="125880" ht="18.75" customHeight="1" thickBot="1"/>
    <row r="125882" ht="18.75" customHeight="1" thickBot="1"/>
    <row r="125884" ht="18.75" customHeight="1" thickBot="1"/>
    <row r="125886" ht="18.75" customHeight="1" thickBot="1"/>
    <row r="125888" ht="18.75" customHeight="1" thickBot="1"/>
    <row r="125890" ht="18.75" customHeight="1" thickBot="1"/>
    <row r="125892" ht="18.75" customHeight="1" thickBot="1"/>
    <row r="125894" ht="18.75" customHeight="1" thickBot="1"/>
    <row r="125896" ht="18.75" customHeight="1" thickBot="1"/>
    <row r="125898" ht="18.75" customHeight="1" thickBot="1"/>
    <row r="125900" ht="18.75" customHeight="1" thickBot="1"/>
    <row r="125902" ht="18.75" customHeight="1" thickBot="1"/>
    <row r="125904" ht="18.75" customHeight="1" thickBot="1"/>
    <row r="125906" ht="18.75" customHeight="1" thickBot="1"/>
    <row r="125908" ht="18.75" customHeight="1" thickBot="1"/>
    <row r="125910" ht="18.75" customHeight="1" thickBot="1"/>
    <row r="125912" ht="18.75" customHeight="1" thickBot="1"/>
    <row r="125914" ht="18.75" customHeight="1" thickBot="1"/>
    <row r="125916" ht="18.75" customHeight="1" thickBot="1"/>
    <row r="125918" ht="18.75" customHeight="1" thickBot="1"/>
    <row r="125920" ht="18.75" customHeight="1" thickBot="1"/>
    <row r="125922" ht="18.75" customHeight="1" thickBot="1"/>
    <row r="125924" ht="18.75" customHeight="1" thickBot="1"/>
    <row r="125926" ht="18.75" customHeight="1" thickBot="1"/>
    <row r="125928" ht="18.75" customHeight="1" thickBot="1"/>
    <row r="125930" ht="18.75" customHeight="1" thickBot="1"/>
    <row r="125932" ht="18.75" customHeight="1" thickBot="1"/>
    <row r="125934" ht="18.75" customHeight="1" thickBot="1"/>
    <row r="125936" ht="18.75" customHeight="1" thickBot="1"/>
    <row r="125938" ht="18.75" customHeight="1" thickBot="1"/>
    <row r="125940" ht="18.75" customHeight="1" thickBot="1"/>
    <row r="125942" ht="18.75" customHeight="1" thickBot="1"/>
    <row r="125944" ht="18.75" customHeight="1" thickBot="1"/>
    <row r="125946" ht="18.75" customHeight="1" thickBot="1"/>
    <row r="125948" ht="18.75" customHeight="1" thickBot="1"/>
    <row r="125950" ht="18.75" customHeight="1" thickBot="1"/>
    <row r="125952" ht="18.75" customHeight="1" thickBot="1"/>
    <row r="125954" ht="18.75" customHeight="1" thickBot="1"/>
    <row r="125956" ht="18.75" customHeight="1" thickBot="1"/>
    <row r="125958" ht="18.75" customHeight="1" thickBot="1"/>
    <row r="125960" ht="18.75" customHeight="1" thickBot="1"/>
    <row r="125962" ht="18.75" customHeight="1" thickBot="1"/>
    <row r="125964" ht="18.75" customHeight="1" thickBot="1"/>
    <row r="125966" ht="18.75" customHeight="1" thickBot="1"/>
    <row r="125968" ht="18.75" customHeight="1" thickBot="1"/>
    <row r="125970" ht="18.75" customHeight="1" thickBot="1"/>
    <row r="125972" ht="18.75" customHeight="1" thickBot="1"/>
    <row r="125974" ht="18.75" customHeight="1" thickBot="1"/>
    <row r="125976" ht="18.75" customHeight="1" thickBot="1"/>
    <row r="125978" ht="18.75" customHeight="1" thickBot="1"/>
    <row r="125980" ht="18.75" customHeight="1" thickBot="1"/>
    <row r="125982" ht="18.75" customHeight="1" thickBot="1"/>
    <row r="125984" ht="18.75" customHeight="1" thickBot="1"/>
    <row r="125986" ht="18.75" customHeight="1" thickBot="1"/>
    <row r="125988" ht="18.75" customHeight="1" thickBot="1"/>
    <row r="125990" ht="18.75" customHeight="1" thickBot="1"/>
    <row r="125992" ht="18.75" customHeight="1" thickBot="1"/>
    <row r="125994" ht="18.75" customHeight="1" thickBot="1"/>
    <row r="125996" ht="18.75" customHeight="1" thickBot="1"/>
    <row r="125998" ht="18.75" customHeight="1" thickBot="1"/>
    <row r="126000" ht="18.75" customHeight="1" thickBot="1"/>
    <row r="126002" ht="18.75" customHeight="1" thickBot="1"/>
    <row r="126004" ht="18.75" customHeight="1" thickBot="1"/>
    <row r="126006" ht="18.75" customHeight="1" thickBot="1"/>
    <row r="126008" ht="18.75" customHeight="1" thickBot="1"/>
    <row r="126010" ht="18.75" customHeight="1" thickBot="1"/>
    <row r="126012" ht="18.75" customHeight="1" thickBot="1"/>
    <row r="126014" ht="18.75" customHeight="1" thickBot="1"/>
    <row r="126016" ht="18.75" customHeight="1" thickBot="1"/>
    <row r="126018" ht="18.75" customHeight="1" thickBot="1"/>
    <row r="126020" ht="18.75" customHeight="1" thickBot="1"/>
    <row r="126022" ht="18.75" customHeight="1" thickBot="1"/>
    <row r="126024" ht="18.75" customHeight="1" thickBot="1"/>
    <row r="126026" ht="18.75" customHeight="1" thickBot="1"/>
    <row r="126028" ht="18.75" customHeight="1" thickBot="1"/>
    <row r="126030" ht="18.75" customHeight="1" thickBot="1"/>
    <row r="126032" ht="18.75" customHeight="1" thickBot="1"/>
    <row r="126034" ht="18.75" customHeight="1" thickBot="1"/>
    <row r="126036" ht="18.75" customHeight="1" thickBot="1"/>
    <row r="126038" ht="18.75" customHeight="1" thickBot="1"/>
    <row r="126040" ht="18.75" customHeight="1" thickBot="1"/>
    <row r="126042" ht="18.75" customHeight="1" thickBot="1"/>
    <row r="126044" ht="18.75" customHeight="1" thickBot="1"/>
    <row r="126046" ht="18.75" customHeight="1" thickBot="1"/>
    <row r="126048" ht="18.75" customHeight="1" thickBot="1"/>
    <row r="126050" ht="18.75" customHeight="1" thickBot="1"/>
    <row r="126052" ht="18.75" customHeight="1" thickBot="1"/>
    <row r="126054" ht="18.75" customHeight="1" thickBot="1"/>
    <row r="126056" ht="18.75" customHeight="1" thickBot="1"/>
    <row r="126058" ht="18.75" customHeight="1" thickBot="1"/>
    <row r="126060" ht="18.75" customHeight="1" thickBot="1"/>
    <row r="126062" ht="18.75" customHeight="1" thickBot="1"/>
    <row r="126064" ht="18.75" customHeight="1" thickBot="1"/>
    <row r="126066" ht="18.75" customHeight="1" thickBot="1"/>
    <row r="126068" ht="18.75" customHeight="1" thickBot="1"/>
    <row r="126070" ht="18.75" customHeight="1" thickBot="1"/>
    <row r="126072" ht="18.75" customHeight="1" thickBot="1"/>
    <row r="126074" ht="18.75" customHeight="1" thickBot="1"/>
    <row r="126076" ht="18.75" customHeight="1" thickBot="1"/>
    <row r="126078" ht="18.75" customHeight="1" thickBot="1"/>
    <row r="126080" ht="18.75" customHeight="1" thickBot="1"/>
    <row r="126082" ht="18.75" customHeight="1" thickBot="1"/>
    <row r="126084" ht="18.75" customHeight="1" thickBot="1"/>
    <row r="126086" ht="18.75" customHeight="1" thickBot="1"/>
    <row r="126088" ht="18.75" customHeight="1" thickBot="1"/>
    <row r="126090" ht="18.75" customHeight="1" thickBot="1"/>
    <row r="126092" ht="18.75" customHeight="1" thickBot="1"/>
    <row r="126094" ht="18.75" customHeight="1" thickBot="1"/>
    <row r="126096" ht="18.75" customHeight="1" thickBot="1"/>
    <row r="126098" ht="18.75" customHeight="1" thickBot="1"/>
    <row r="126100" ht="18.75" customHeight="1" thickBot="1"/>
    <row r="126102" ht="18.75" customHeight="1" thickBot="1"/>
    <row r="126104" ht="18.75" customHeight="1" thickBot="1"/>
    <row r="126106" ht="18.75" customHeight="1" thickBot="1"/>
    <row r="126108" ht="18.75" customHeight="1" thickBot="1"/>
    <row r="126110" ht="18.75" customHeight="1" thickBot="1"/>
    <row r="126112" ht="18.75" customHeight="1" thickBot="1"/>
    <row r="126114" ht="18.75" customHeight="1" thickBot="1"/>
    <row r="126116" ht="18.75" customHeight="1" thickBot="1"/>
    <row r="126118" ht="18.75" customHeight="1" thickBot="1"/>
    <row r="126120" ht="18.75" customHeight="1" thickBot="1"/>
    <row r="126122" ht="18.75" customHeight="1" thickBot="1"/>
    <row r="126124" ht="18.75" customHeight="1" thickBot="1"/>
    <row r="126126" ht="18.75" customHeight="1" thickBot="1"/>
    <row r="126128" ht="18.75" customHeight="1" thickBot="1"/>
    <row r="126130" ht="18.75" customHeight="1" thickBot="1"/>
    <row r="126132" ht="18.75" customHeight="1" thickBot="1"/>
    <row r="126134" ht="18.75" customHeight="1" thickBot="1"/>
    <row r="126136" ht="18.75" customHeight="1" thickBot="1"/>
    <row r="126138" ht="18.75" customHeight="1" thickBot="1"/>
    <row r="126140" ht="18.75" customHeight="1" thickBot="1"/>
    <row r="126142" ht="18.75" customHeight="1" thickBot="1"/>
    <row r="126144" ht="18.75" customHeight="1" thickBot="1"/>
    <row r="126146" ht="18.75" customHeight="1" thickBot="1"/>
    <row r="126148" ht="18.75" customHeight="1" thickBot="1"/>
    <row r="126150" ht="18.75" customHeight="1" thickBot="1"/>
    <row r="126152" ht="18.75" customHeight="1" thickBot="1"/>
    <row r="126154" ht="18.75" customHeight="1" thickBot="1"/>
    <row r="126156" ht="18.75" customHeight="1" thickBot="1"/>
    <row r="126158" ht="18.75" customHeight="1" thickBot="1"/>
    <row r="126160" ht="18.75" customHeight="1" thickBot="1"/>
    <row r="126162" ht="18.75" customHeight="1" thickBot="1"/>
    <row r="126164" ht="18.75" customHeight="1" thickBot="1"/>
    <row r="126166" ht="18.75" customHeight="1" thickBot="1"/>
    <row r="126168" ht="18.75" customHeight="1" thickBot="1"/>
    <row r="126170" ht="18.75" customHeight="1" thickBot="1"/>
    <row r="126172" ht="18.75" customHeight="1" thickBot="1"/>
    <row r="126174" ht="18.75" customHeight="1" thickBot="1"/>
    <row r="126176" ht="18.75" customHeight="1" thickBot="1"/>
    <row r="126178" ht="18.75" customHeight="1" thickBot="1"/>
    <row r="126180" ht="18.75" customHeight="1" thickBot="1"/>
    <row r="126182" ht="18.75" customHeight="1" thickBot="1"/>
    <row r="126184" ht="18.75" customHeight="1" thickBot="1"/>
    <row r="126186" ht="18.75" customHeight="1" thickBot="1"/>
    <row r="126188" ht="18.75" customHeight="1" thickBot="1"/>
    <row r="126190" ht="18.75" customHeight="1" thickBot="1"/>
    <row r="126192" ht="18.75" customHeight="1" thickBot="1"/>
    <row r="126194" ht="18.75" customHeight="1" thickBot="1"/>
    <row r="126196" ht="18.75" customHeight="1" thickBot="1"/>
    <row r="126198" ht="18.75" customHeight="1" thickBot="1"/>
    <row r="126200" ht="18.75" customHeight="1" thickBot="1"/>
    <row r="126202" ht="18.75" customHeight="1" thickBot="1"/>
    <row r="126204" ht="18.75" customHeight="1" thickBot="1"/>
    <row r="126206" ht="18.75" customHeight="1" thickBot="1"/>
    <row r="126208" ht="18.75" customHeight="1" thickBot="1"/>
    <row r="126210" ht="18.75" customHeight="1" thickBot="1"/>
    <row r="126212" ht="18.75" customHeight="1" thickBot="1"/>
    <row r="126214" ht="18.75" customHeight="1" thickBot="1"/>
    <row r="126216" ht="18.75" customHeight="1" thickBot="1"/>
    <row r="126218" ht="18.75" customHeight="1" thickBot="1"/>
    <row r="126220" ht="18.75" customHeight="1" thickBot="1"/>
    <row r="126222" ht="18.75" customHeight="1" thickBot="1"/>
    <row r="126224" ht="18.75" customHeight="1" thickBot="1"/>
    <row r="126226" ht="18.75" customHeight="1" thickBot="1"/>
    <row r="126228" ht="18.75" customHeight="1" thickBot="1"/>
    <row r="126230" ht="18.75" customHeight="1" thickBot="1"/>
    <row r="126232" ht="18.75" customHeight="1" thickBot="1"/>
    <row r="126234" ht="18.75" customHeight="1" thickBot="1"/>
    <row r="126236" ht="18.75" customHeight="1" thickBot="1"/>
    <row r="126238" ht="18.75" customHeight="1" thickBot="1"/>
    <row r="126240" ht="18.75" customHeight="1" thickBot="1"/>
    <row r="126242" ht="18.75" customHeight="1" thickBot="1"/>
    <row r="126244" ht="18.75" customHeight="1" thickBot="1"/>
    <row r="126246" ht="18.75" customHeight="1" thickBot="1"/>
    <row r="126248" ht="18.75" customHeight="1" thickBot="1"/>
    <row r="126250" ht="18.75" customHeight="1" thickBot="1"/>
    <row r="126252" ht="18.75" customHeight="1" thickBot="1"/>
    <row r="126254" ht="18.75" customHeight="1" thickBot="1"/>
    <row r="126256" ht="18.75" customHeight="1" thickBot="1"/>
    <row r="126258" ht="18.75" customHeight="1" thickBot="1"/>
    <row r="126260" ht="18.75" customHeight="1" thickBot="1"/>
    <row r="126262" ht="18.75" customHeight="1" thickBot="1"/>
    <row r="126264" ht="18.75" customHeight="1" thickBot="1"/>
    <row r="126266" ht="18.75" customHeight="1" thickBot="1"/>
    <row r="126268" ht="18.75" customHeight="1" thickBot="1"/>
    <row r="126270" ht="18.75" customHeight="1" thickBot="1"/>
    <row r="126272" ht="18.75" customHeight="1" thickBot="1"/>
    <row r="126274" ht="18.75" customHeight="1" thickBot="1"/>
    <row r="126276" ht="18.75" customHeight="1" thickBot="1"/>
    <row r="126278" ht="18.75" customHeight="1" thickBot="1"/>
    <row r="126280" ht="18.75" customHeight="1" thickBot="1"/>
    <row r="126282" ht="18.75" customHeight="1" thickBot="1"/>
    <row r="126284" ht="18.75" customHeight="1" thickBot="1"/>
    <row r="126286" ht="18.75" customHeight="1" thickBot="1"/>
    <row r="126288" ht="18.75" customHeight="1" thickBot="1"/>
    <row r="126290" ht="18.75" customHeight="1" thickBot="1"/>
    <row r="126292" ht="18.75" customHeight="1" thickBot="1"/>
    <row r="126294" ht="18.75" customHeight="1" thickBot="1"/>
    <row r="126296" ht="18.75" customHeight="1" thickBot="1"/>
    <row r="126298" ht="18.75" customHeight="1" thickBot="1"/>
    <row r="126300" ht="18.75" customHeight="1" thickBot="1"/>
    <row r="126302" ht="18.75" customHeight="1" thickBot="1"/>
    <row r="126304" ht="18.75" customHeight="1" thickBot="1"/>
    <row r="126306" ht="18.75" customHeight="1" thickBot="1"/>
    <row r="126308" ht="18.75" customHeight="1" thickBot="1"/>
    <row r="126310" ht="18.75" customHeight="1" thickBot="1"/>
    <row r="126312" ht="18.75" customHeight="1" thickBot="1"/>
    <row r="126314" ht="18.75" customHeight="1" thickBot="1"/>
    <row r="126316" ht="18.75" customHeight="1" thickBot="1"/>
    <row r="126318" ht="18.75" customHeight="1" thickBot="1"/>
    <row r="126320" ht="18.75" customHeight="1" thickBot="1"/>
    <row r="126322" ht="18.75" customHeight="1" thickBot="1"/>
    <row r="126324" ht="18.75" customHeight="1" thickBot="1"/>
    <row r="126326" ht="18.75" customHeight="1" thickBot="1"/>
    <row r="126328" ht="18.75" customHeight="1" thickBot="1"/>
    <row r="126330" ht="18.75" customHeight="1" thickBot="1"/>
    <row r="126332" ht="18.75" customHeight="1" thickBot="1"/>
    <row r="126334" ht="18.75" customHeight="1" thickBot="1"/>
    <row r="126336" ht="18.75" customHeight="1" thickBot="1"/>
    <row r="126338" ht="18.75" customHeight="1" thickBot="1"/>
    <row r="126340" ht="18.75" customHeight="1" thickBot="1"/>
    <row r="126342" ht="18.75" customHeight="1" thickBot="1"/>
    <row r="126344" ht="18.75" customHeight="1" thickBot="1"/>
    <row r="126346" ht="18.75" customHeight="1" thickBot="1"/>
    <row r="126348" ht="18.75" customHeight="1" thickBot="1"/>
    <row r="126350" ht="18.75" customHeight="1" thickBot="1"/>
    <row r="126352" ht="18.75" customHeight="1" thickBot="1"/>
    <row r="126354" ht="18.75" customHeight="1" thickBot="1"/>
    <row r="126356" ht="18.75" customHeight="1" thickBot="1"/>
    <row r="126358" ht="18.75" customHeight="1" thickBot="1"/>
    <row r="126360" ht="18.75" customHeight="1" thickBot="1"/>
    <row r="126362" ht="18.75" customHeight="1" thickBot="1"/>
    <row r="126364" ht="18.75" customHeight="1" thickBot="1"/>
    <row r="126366" ht="18.75" customHeight="1" thickBot="1"/>
    <row r="126368" ht="18.75" customHeight="1" thickBot="1"/>
    <row r="126370" ht="18.75" customHeight="1" thickBot="1"/>
    <row r="126372" ht="18.75" customHeight="1" thickBot="1"/>
    <row r="126374" ht="18.75" customHeight="1" thickBot="1"/>
    <row r="126376" ht="18.75" customHeight="1" thickBot="1"/>
    <row r="126378" ht="18.75" customHeight="1" thickBot="1"/>
    <row r="126380" ht="18.75" customHeight="1" thickBot="1"/>
    <row r="126382" ht="18.75" customHeight="1" thickBot="1"/>
    <row r="126384" ht="18.75" customHeight="1" thickBot="1"/>
    <row r="126386" ht="18.75" customHeight="1" thickBot="1"/>
    <row r="126388" ht="18.75" customHeight="1" thickBot="1"/>
    <row r="126390" ht="18.75" customHeight="1" thickBot="1"/>
    <row r="126392" ht="18.75" customHeight="1" thickBot="1"/>
    <row r="126394" ht="18.75" customHeight="1" thickBot="1"/>
    <row r="126396" ht="18.75" customHeight="1" thickBot="1"/>
    <row r="126398" ht="18.75" customHeight="1" thickBot="1"/>
    <row r="126400" ht="18.75" customHeight="1" thickBot="1"/>
    <row r="126402" ht="18.75" customHeight="1" thickBot="1"/>
    <row r="126404" ht="18.75" customHeight="1" thickBot="1"/>
    <row r="126406" ht="18.75" customHeight="1" thickBot="1"/>
    <row r="126408" ht="18.75" customHeight="1" thickBot="1"/>
    <row r="126410" ht="18.75" customHeight="1" thickBot="1"/>
    <row r="126412" ht="18.75" customHeight="1" thickBot="1"/>
    <row r="126414" ht="18.75" customHeight="1" thickBot="1"/>
    <row r="126416" ht="18.75" customHeight="1" thickBot="1"/>
    <row r="126418" ht="18.75" customHeight="1" thickBot="1"/>
    <row r="126420" ht="18.75" customHeight="1" thickBot="1"/>
    <row r="126422" ht="18.75" customHeight="1" thickBot="1"/>
    <row r="126424" ht="18.75" customHeight="1" thickBot="1"/>
    <row r="126426" ht="18.75" customHeight="1" thickBot="1"/>
    <row r="126428" ht="18.75" customHeight="1" thickBot="1"/>
    <row r="126430" ht="18.75" customHeight="1" thickBot="1"/>
    <row r="126432" ht="18.75" customHeight="1" thickBot="1"/>
    <row r="126434" ht="18.75" customHeight="1" thickBot="1"/>
    <row r="126436" ht="18.75" customHeight="1" thickBot="1"/>
    <row r="126438" ht="18.75" customHeight="1" thickBot="1"/>
    <row r="126440" ht="18.75" customHeight="1" thickBot="1"/>
    <row r="126442" ht="18.75" customHeight="1" thickBot="1"/>
    <row r="126444" ht="18.75" customHeight="1" thickBot="1"/>
    <row r="126446" ht="18.75" customHeight="1" thickBot="1"/>
    <row r="126448" ht="18.75" customHeight="1" thickBot="1"/>
    <row r="126450" ht="18.75" customHeight="1" thickBot="1"/>
    <row r="126452" ht="18.75" customHeight="1" thickBot="1"/>
    <row r="126454" ht="18.75" customHeight="1" thickBot="1"/>
    <row r="126456" ht="18.75" customHeight="1" thickBot="1"/>
    <row r="126458" ht="18.75" customHeight="1" thickBot="1"/>
    <row r="126460" ht="18.75" customHeight="1" thickBot="1"/>
    <row r="126462" ht="18.75" customHeight="1" thickBot="1"/>
    <row r="126464" ht="18.75" customHeight="1" thickBot="1"/>
    <row r="126466" ht="18.75" customHeight="1" thickBot="1"/>
    <row r="126468" ht="18.75" customHeight="1" thickBot="1"/>
    <row r="126470" ht="18.75" customHeight="1" thickBot="1"/>
    <row r="126472" ht="18.75" customHeight="1" thickBot="1"/>
    <row r="126474" ht="18.75" customHeight="1" thickBot="1"/>
    <row r="126476" ht="18.75" customHeight="1" thickBot="1"/>
    <row r="126478" ht="18.75" customHeight="1" thickBot="1"/>
    <row r="126480" ht="18.75" customHeight="1" thickBot="1"/>
    <row r="126482" ht="18.75" customHeight="1" thickBot="1"/>
    <row r="126484" ht="18.75" customHeight="1" thickBot="1"/>
    <row r="126486" ht="18.75" customHeight="1" thickBot="1"/>
    <row r="126488" ht="18.75" customHeight="1" thickBot="1"/>
    <row r="126490" ht="18.75" customHeight="1" thickBot="1"/>
    <row r="126492" ht="18.75" customHeight="1" thickBot="1"/>
    <row r="126494" ht="18.75" customHeight="1" thickBot="1"/>
    <row r="126496" ht="18.75" customHeight="1" thickBot="1"/>
    <row r="126498" ht="18.75" customHeight="1" thickBot="1"/>
    <row r="126500" ht="18.75" customHeight="1" thickBot="1"/>
    <row r="126502" ht="18.75" customHeight="1" thickBot="1"/>
    <row r="126504" ht="18.75" customHeight="1" thickBot="1"/>
    <row r="126506" ht="18.75" customHeight="1" thickBot="1"/>
    <row r="126508" ht="18.75" customHeight="1" thickBot="1"/>
    <row r="126510" ht="18.75" customHeight="1" thickBot="1"/>
    <row r="126512" ht="18.75" customHeight="1" thickBot="1"/>
    <row r="126514" ht="18.75" customHeight="1" thickBot="1"/>
    <row r="126516" ht="18.75" customHeight="1" thickBot="1"/>
    <row r="126518" ht="18.75" customHeight="1" thickBot="1"/>
    <row r="126520" ht="18.75" customHeight="1" thickBot="1"/>
    <row r="126522" ht="18.75" customHeight="1" thickBot="1"/>
    <row r="126524" ht="18.75" customHeight="1" thickBot="1"/>
    <row r="126526" ht="18.75" customHeight="1" thickBot="1"/>
    <row r="126528" ht="18.75" customHeight="1" thickBot="1"/>
    <row r="126530" ht="18.75" customHeight="1" thickBot="1"/>
    <row r="126532" ht="18.75" customHeight="1" thickBot="1"/>
    <row r="126534" ht="18.75" customHeight="1" thickBot="1"/>
    <row r="126536" ht="18.75" customHeight="1" thickBot="1"/>
    <row r="126538" ht="18.75" customHeight="1" thickBot="1"/>
    <row r="126540" ht="18.75" customHeight="1" thickBot="1"/>
    <row r="126542" ht="18.75" customHeight="1" thickBot="1"/>
    <row r="126544" ht="18.75" customHeight="1" thickBot="1"/>
    <row r="126546" ht="18.75" customHeight="1" thickBot="1"/>
    <row r="126548" ht="18.75" customHeight="1" thickBot="1"/>
    <row r="126550" ht="18.75" customHeight="1" thickBot="1"/>
    <row r="126552" ht="18.75" customHeight="1" thickBot="1"/>
    <row r="126554" ht="18.75" customHeight="1" thickBot="1"/>
    <row r="126556" ht="18.75" customHeight="1" thickBot="1"/>
    <row r="126558" ht="18.75" customHeight="1" thickBot="1"/>
    <row r="126560" ht="18.75" customHeight="1" thickBot="1"/>
    <row r="126562" ht="18.75" customHeight="1" thickBot="1"/>
    <row r="126564" ht="18.75" customHeight="1" thickBot="1"/>
    <row r="126566" ht="18.75" customHeight="1" thickBot="1"/>
    <row r="126568" ht="18.75" customHeight="1" thickBot="1"/>
    <row r="126570" ht="18.75" customHeight="1" thickBot="1"/>
    <row r="126572" ht="18.75" customHeight="1" thickBot="1"/>
    <row r="126574" ht="18.75" customHeight="1" thickBot="1"/>
    <row r="126576" ht="18.75" customHeight="1" thickBot="1"/>
    <row r="126578" ht="18.75" customHeight="1" thickBot="1"/>
    <row r="126580" ht="18.75" customHeight="1" thickBot="1"/>
    <row r="126582" ht="18.75" customHeight="1" thickBot="1"/>
    <row r="126584" ht="18.75" customHeight="1" thickBot="1"/>
    <row r="126586" ht="18.75" customHeight="1" thickBot="1"/>
    <row r="126588" ht="18.75" customHeight="1" thickBot="1"/>
    <row r="126590" ht="18.75" customHeight="1" thickBot="1"/>
    <row r="126592" ht="18.75" customHeight="1" thickBot="1"/>
    <row r="126594" ht="18.75" customHeight="1" thickBot="1"/>
    <row r="126596" ht="18.75" customHeight="1" thickBot="1"/>
    <row r="126598" ht="18.75" customHeight="1" thickBot="1"/>
    <row r="126600" ht="18.75" customHeight="1" thickBot="1"/>
    <row r="126602" ht="18.75" customHeight="1" thickBot="1"/>
    <row r="126604" ht="18.75" customHeight="1" thickBot="1"/>
    <row r="126606" ht="18.75" customHeight="1" thickBot="1"/>
    <row r="126608" ht="18.75" customHeight="1" thickBot="1"/>
    <row r="126610" ht="18.75" customHeight="1" thickBot="1"/>
    <row r="126612" ht="18.75" customHeight="1" thickBot="1"/>
    <row r="126614" ht="18.75" customHeight="1" thickBot="1"/>
    <row r="126616" ht="18.75" customHeight="1" thickBot="1"/>
    <row r="126618" ht="18.75" customHeight="1" thickBot="1"/>
    <row r="126620" ht="18.75" customHeight="1" thickBot="1"/>
    <row r="126622" ht="18.75" customHeight="1" thickBot="1"/>
    <row r="126624" ht="18.75" customHeight="1" thickBot="1"/>
    <row r="126626" ht="18.75" customHeight="1" thickBot="1"/>
    <row r="126628" ht="18.75" customHeight="1" thickBot="1"/>
    <row r="126630" ht="18.75" customHeight="1" thickBot="1"/>
    <row r="126632" ht="18.75" customHeight="1" thickBot="1"/>
    <row r="126634" ht="18.75" customHeight="1" thickBot="1"/>
    <row r="126636" ht="18.75" customHeight="1" thickBot="1"/>
    <row r="126638" ht="18.75" customHeight="1" thickBot="1"/>
    <row r="126640" ht="18.75" customHeight="1" thickBot="1"/>
    <row r="126642" ht="18.75" customHeight="1" thickBot="1"/>
    <row r="126644" ht="18.75" customHeight="1" thickBot="1"/>
    <row r="126646" ht="18.75" customHeight="1" thickBot="1"/>
    <row r="126648" ht="18.75" customHeight="1" thickBot="1"/>
    <row r="126650" ht="18.75" customHeight="1" thickBot="1"/>
    <row r="126652" ht="18.75" customHeight="1" thickBot="1"/>
    <row r="126654" ht="18.75" customHeight="1" thickBot="1"/>
    <row r="126656" ht="18.75" customHeight="1" thickBot="1"/>
    <row r="126658" ht="18.75" customHeight="1" thickBot="1"/>
    <row r="126660" ht="18.75" customHeight="1" thickBot="1"/>
    <row r="126662" ht="18.75" customHeight="1" thickBot="1"/>
    <row r="126664" ht="18.75" customHeight="1" thickBot="1"/>
    <row r="126666" ht="18.75" customHeight="1" thickBot="1"/>
    <row r="126668" ht="18.75" customHeight="1" thickBot="1"/>
    <row r="126670" ht="18.75" customHeight="1" thickBot="1"/>
    <row r="126672" ht="18.75" customHeight="1" thickBot="1"/>
    <row r="126674" ht="18.75" customHeight="1" thickBot="1"/>
    <row r="126676" ht="18.75" customHeight="1" thickBot="1"/>
    <row r="126678" ht="18.75" customHeight="1" thickBot="1"/>
    <row r="126680" ht="18.75" customHeight="1" thickBot="1"/>
    <row r="126682" ht="18.75" customHeight="1" thickBot="1"/>
    <row r="126684" ht="18.75" customHeight="1" thickBot="1"/>
    <row r="126686" ht="18.75" customHeight="1" thickBot="1"/>
    <row r="126688" ht="18.75" customHeight="1" thickBot="1"/>
    <row r="126690" ht="18.75" customHeight="1" thickBot="1"/>
    <row r="126692" ht="18.75" customHeight="1" thickBot="1"/>
    <row r="126694" ht="18.75" customHeight="1" thickBot="1"/>
    <row r="126696" ht="18.75" customHeight="1" thickBot="1"/>
    <row r="126698" ht="18.75" customHeight="1" thickBot="1"/>
    <row r="126700" ht="18.75" customHeight="1" thickBot="1"/>
    <row r="126702" ht="18.75" customHeight="1" thickBot="1"/>
    <row r="126704" ht="18.75" customHeight="1" thickBot="1"/>
    <row r="126706" ht="18.75" customHeight="1" thickBot="1"/>
    <row r="126708" ht="18.75" customHeight="1" thickBot="1"/>
    <row r="126710" ht="18.75" customHeight="1" thickBot="1"/>
    <row r="126712" ht="18.75" customHeight="1" thickBot="1"/>
    <row r="126714" ht="18.75" customHeight="1" thickBot="1"/>
    <row r="126716" ht="18.75" customHeight="1" thickBot="1"/>
    <row r="126718" ht="18.75" customHeight="1" thickBot="1"/>
    <row r="126720" ht="18.75" customHeight="1" thickBot="1"/>
    <row r="126722" ht="18.75" customHeight="1" thickBot="1"/>
    <row r="126724" ht="18.75" customHeight="1" thickBot="1"/>
    <row r="126726" ht="18.75" customHeight="1" thickBot="1"/>
    <row r="126728" ht="18.75" customHeight="1" thickBot="1"/>
    <row r="126730" ht="18.75" customHeight="1" thickBot="1"/>
    <row r="126732" ht="18.75" customHeight="1" thickBot="1"/>
    <row r="126734" ht="18.75" customHeight="1" thickBot="1"/>
    <row r="126736" ht="18.75" customHeight="1" thickBot="1"/>
    <row r="126738" ht="18.75" customHeight="1" thickBot="1"/>
    <row r="126740" ht="18.75" customHeight="1" thickBot="1"/>
    <row r="126742" ht="18.75" customHeight="1" thickBot="1"/>
    <row r="126744" ht="18.75" customHeight="1" thickBot="1"/>
    <row r="126746" ht="18.75" customHeight="1" thickBot="1"/>
    <row r="126748" ht="18.75" customHeight="1" thickBot="1"/>
    <row r="126750" ht="18.75" customHeight="1" thickBot="1"/>
    <row r="126752" ht="18.75" customHeight="1" thickBot="1"/>
    <row r="126754" ht="18.75" customHeight="1" thickBot="1"/>
    <row r="126756" ht="18.75" customHeight="1" thickBot="1"/>
    <row r="126758" ht="18.75" customHeight="1" thickBot="1"/>
    <row r="126760" ht="18.75" customHeight="1" thickBot="1"/>
    <row r="126762" ht="18.75" customHeight="1" thickBot="1"/>
    <row r="126764" ht="18.75" customHeight="1" thickBot="1"/>
    <row r="126766" ht="18.75" customHeight="1" thickBot="1"/>
    <row r="126768" ht="18.75" customHeight="1" thickBot="1"/>
    <row r="126770" ht="18.75" customHeight="1" thickBot="1"/>
    <row r="126772" ht="18.75" customHeight="1" thickBot="1"/>
    <row r="126774" ht="18.75" customHeight="1" thickBot="1"/>
    <row r="126776" ht="18.75" customHeight="1" thickBot="1"/>
    <row r="126778" ht="18.75" customHeight="1" thickBot="1"/>
    <row r="126780" ht="18.75" customHeight="1" thickBot="1"/>
    <row r="126782" ht="18.75" customHeight="1" thickBot="1"/>
    <row r="126784" ht="18.75" customHeight="1" thickBot="1"/>
    <row r="126786" ht="18.75" customHeight="1" thickBot="1"/>
    <row r="126788" ht="18.75" customHeight="1" thickBot="1"/>
    <row r="126790" ht="18.75" customHeight="1" thickBot="1"/>
    <row r="126792" ht="18.75" customHeight="1" thickBot="1"/>
    <row r="126794" ht="18.75" customHeight="1" thickBot="1"/>
    <row r="126796" ht="18.75" customHeight="1" thickBot="1"/>
    <row r="126798" ht="18.75" customHeight="1" thickBot="1"/>
    <row r="126800" ht="18.75" customHeight="1" thickBot="1"/>
    <row r="126802" ht="18.75" customHeight="1" thickBot="1"/>
    <row r="126804" ht="18.75" customHeight="1" thickBot="1"/>
    <row r="126806" ht="18.75" customHeight="1" thickBot="1"/>
    <row r="126808" ht="18.75" customHeight="1" thickBot="1"/>
    <row r="126810" ht="18.75" customHeight="1" thickBot="1"/>
    <row r="126812" ht="18.75" customHeight="1" thickBot="1"/>
    <row r="126814" ht="18.75" customHeight="1" thickBot="1"/>
    <row r="126816" ht="18.75" customHeight="1" thickBot="1"/>
    <row r="126818" ht="18.75" customHeight="1" thickBot="1"/>
    <row r="126820" ht="18.75" customHeight="1" thickBot="1"/>
    <row r="126822" ht="18.75" customHeight="1" thickBot="1"/>
    <row r="126824" ht="18.75" customHeight="1" thickBot="1"/>
    <row r="126826" ht="18.75" customHeight="1" thickBot="1"/>
    <row r="126828" ht="18.75" customHeight="1" thickBot="1"/>
    <row r="126830" ht="18.75" customHeight="1" thickBot="1"/>
    <row r="126832" ht="18.75" customHeight="1" thickBot="1"/>
    <row r="126834" ht="18.75" customHeight="1" thickBot="1"/>
    <row r="126836" ht="18.75" customHeight="1" thickBot="1"/>
    <row r="126838" ht="18.75" customHeight="1" thickBot="1"/>
    <row r="126840" ht="18.75" customHeight="1" thickBot="1"/>
    <row r="126842" ht="18.75" customHeight="1" thickBot="1"/>
    <row r="126844" ht="18.75" customHeight="1" thickBot="1"/>
    <row r="126846" ht="18.75" customHeight="1" thickBot="1"/>
    <row r="126848" ht="18.75" customHeight="1" thickBot="1"/>
    <row r="126850" ht="18.75" customHeight="1" thickBot="1"/>
    <row r="126852" ht="18.75" customHeight="1" thickBot="1"/>
    <row r="126854" ht="18.75" customHeight="1" thickBot="1"/>
    <row r="126856" ht="18.75" customHeight="1" thickBot="1"/>
    <row r="126858" ht="18.75" customHeight="1" thickBot="1"/>
    <row r="126860" ht="18.75" customHeight="1" thickBot="1"/>
    <row r="126862" ht="18.75" customHeight="1" thickBot="1"/>
    <row r="126864" ht="18.75" customHeight="1" thickBot="1"/>
    <row r="126866" ht="18.75" customHeight="1" thickBot="1"/>
    <row r="126868" ht="18.75" customHeight="1" thickBot="1"/>
    <row r="126870" ht="18.75" customHeight="1" thickBot="1"/>
    <row r="126872" ht="18.75" customHeight="1" thickBot="1"/>
    <row r="126874" ht="18.75" customHeight="1" thickBot="1"/>
    <row r="126876" ht="18.75" customHeight="1" thickBot="1"/>
    <row r="126878" ht="18.75" customHeight="1" thickBot="1"/>
    <row r="126880" ht="18.75" customHeight="1" thickBot="1"/>
    <row r="126882" ht="18.75" customHeight="1" thickBot="1"/>
    <row r="126884" ht="18.75" customHeight="1" thickBot="1"/>
    <row r="126886" ht="18.75" customHeight="1" thickBot="1"/>
    <row r="126888" ht="18.75" customHeight="1" thickBot="1"/>
    <row r="126890" ht="18.75" customHeight="1" thickBot="1"/>
    <row r="126892" ht="18.75" customHeight="1" thickBot="1"/>
    <row r="126894" ht="18.75" customHeight="1" thickBot="1"/>
    <row r="126896" ht="18.75" customHeight="1" thickBot="1"/>
    <row r="126898" ht="18.75" customHeight="1" thickBot="1"/>
    <row r="126900" ht="18.75" customHeight="1" thickBot="1"/>
    <row r="126902" ht="18.75" customHeight="1" thickBot="1"/>
    <row r="126904" ht="18.75" customHeight="1" thickBot="1"/>
    <row r="126906" ht="18.75" customHeight="1" thickBot="1"/>
    <row r="126908" ht="18.75" customHeight="1" thickBot="1"/>
    <row r="126910" ht="18.75" customHeight="1" thickBot="1"/>
    <row r="126912" ht="18.75" customHeight="1" thickBot="1"/>
    <row r="126914" ht="18.75" customHeight="1" thickBot="1"/>
    <row r="126916" ht="18.75" customHeight="1" thickBot="1"/>
    <row r="126918" ht="18.75" customHeight="1" thickBot="1"/>
    <row r="126920" ht="18.75" customHeight="1" thickBot="1"/>
    <row r="126922" ht="18.75" customHeight="1" thickBot="1"/>
    <row r="126924" ht="18.75" customHeight="1" thickBot="1"/>
    <row r="126926" ht="18.75" customHeight="1" thickBot="1"/>
    <row r="126928" ht="18.75" customHeight="1" thickBot="1"/>
    <row r="126930" ht="18.75" customHeight="1" thickBot="1"/>
    <row r="126932" ht="18.75" customHeight="1" thickBot="1"/>
    <row r="126934" ht="18.75" customHeight="1" thickBot="1"/>
    <row r="126936" ht="18.75" customHeight="1" thickBot="1"/>
    <row r="126938" ht="18.75" customHeight="1" thickBot="1"/>
    <row r="126940" ht="18.75" customHeight="1" thickBot="1"/>
    <row r="126942" ht="18.75" customHeight="1" thickBot="1"/>
    <row r="126944" ht="18.75" customHeight="1" thickBot="1"/>
    <row r="126946" ht="18.75" customHeight="1" thickBot="1"/>
    <row r="126948" ht="18.75" customHeight="1" thickBot="1"/>
    <row r="126950" ht="18.75" customHeight="1" thickBot="1"/>
    <row r="126952" ht="18.75" customHeight="1" thickBot="1"/>
    <row r="126954" ht="18.75" customHeight="1" thickBot="1"/>
    <row r="126956" ht="18.75" customHeight="1" thickBot="1"/>
    <row r="126958" ht="18.75" customHeight="1" thickBot="1"/>
    <row r="126960" ht="18.75" customHeight="1" thickBot="1"/>
    <row r="126962" ht="18.75" customHeight="1" thickBot="1"/>
    <row r="126964" ht="18.75" customHeight="1" thickBot="1"/>
    <row r="126966" ht="18.75" customHeight="1" thickBot="1"/>
    <row r="126968" ht="18.75" customHeight="1" thickBot="1"/>
    <row r="126970" ht="18.75" customHeight="1" thickBot="1"/>
    <row r="126972" ht="18.75" customHeight="1" thickBot="1"/>
    <row r="126974" ht="18.75" customHeight="1" thickBot="1"/>
    <row r="126976" ht="18.75" customHeight="1" thickBot="1"/>
    <row r="126978" ht="18.75" customHeight="1" thickBot="1"/>
    <row r="126980" ht="18.75" customHeight="1" thickBot="1"/>
    <row r="126982" ht="18.75" customHeight="1" thickBot="1"/>
    <row r="126984" ht="18.75" customHeight="1" thickBot="1"/>
    <row r="126986" ht="18.75" customHeight="1" thickBot="1"/>
    <row r="126988" ht="18.75" customHeight="1" thickBot="1"/>
    <row r="126990" ht="18.75" customHeight="1" thickBot="1"/>
    <row r="126992" ht="18.75" customHeight="1" thickBot="1"/>
    <row r="126994" ht="18.75" customHeight="1" thickBot="1"/>
    <row r="126996" ht="18.75" customHeight="1" thickBot="1"/>
    <row r="126998" ht="18.75" customHeight="1" thickBot="1"/>
    <row r="127000" ht="18.75" customHeight="1" thickBot="1"/>
    <row r="127002" ht="18.75" customHeight="1" thickBot="1"/>
    <row r="127004" ht="18.75" customHeight="1" thickBot="1"/>
    <row r="127006" ht="18.75" customHeight="1" thickBot="1"/>
    <row r="127008" ht="18.75" customHeight="1" thickBot="1"/>
    <row r="127010" ht="18.75" customHeight="1" thickBot="1"/>
    <row r="127012" ht="18.75" customHeight="1" thickBot="1"/>
    <row r="127014" ht="18.75" customHeight="1" thickBot="1"/>
    <row r="127016" ht="18.75" customHeight="1" thickBot="1"/>
    <row r="127018" ht="18.75" customHeight="1" thickBot="1"/>
    <row r="127020" ht="18.75" customHeight="1" thickBot="1"/>
    <row r="127022" ht="18.75" customHeight="1" thickBot="1"/>
    <row r="127024" ht="18.75" customHeight="1" thickBot="1"/>
    <row r="127026" ht="18.75" customHeight="1" thickBot="1"/>
    <row r="127028" ht="18.75" customHeight="1" thickBot="1"/>
    <row r="127030" ht="18.75" customHeight="1" thickBot="1"/>
    <row r="127032" ht="18.75" customHeight="1" thickBot="1"/>
    <row r="127034" ht="18.75" customHeight="1" thickBot="1"/>
    <row r="127036" ht="18.75" customHeight="1" thickBot="1"/>
    <row r="127038" ht="18.75" customHeight="1" thickBot="1"/>
    <row r="127040" ht="18.75" customHeight="1" thickBot="1"/>
    <row r="127042" ht="18.75" customHeight="1" thickBot="1"/>
    <row r="127044" ht="18.75" customHeight="1" thickBot="1"/>
    <row r="127046" ht="18.75" customHeight="1" thickBot="1"/>
    <row r="127048" ht="18.75" customHeight="1" thickBot="1"/>
    <row r="127050" ht="18.75" customHeight="1" thickBot="1"/>
    <row r="127052" ht="18.75" customHeight="1" thickBot="1"/>
    <row r="127054" ht="18.75" customHeight="1" thickBot="1"/>
    <row r="127056" ht="18.75" customHeight="1" thickBot="1"/>
    <row r="127058" ht="18.75" customHeight="1" thickBot="1"/>
    <row r="127060" ht="18.75" customHeight="1" thickBot="1"/>
    <row r="127062" ht="18.75" customHeight="1" thickBot="1"/>
    <row r="127064" ht="18.75" customHeight="1" thickBot="1"/>
    <row r="127066" ht="18.75" customHeight="1" thickBot="1"/>
    <row r="127068" ht="18.75" customHeight="1" thickBot="1"/>
    <row r="127070" ht="18.75" customHeight="1" thickBot="1"/>
    <row r="127072" ht="18.75" customHeight="1" thickBot="1"/>
    <row r="127074" ht="18.75" customHeight="1" thickBot="1"/>
    <row r="127076" ht="18.75" customHeight="1" thickBot="1"/>
    <row r="127078" ht="18.75" customHeight="1" thickBot="1"/>
    <row r="127080" ht="18.75" customHeight="1" thickBot="1"/>
    <row r="127082" ht="18.75" customHeight="1" thickBot="1"/>
    <row r="127084" ht="18.75" customHeight="1" thickBot="1"/>
    <row r="127086" ht="18.75" customHeight="1" thickBot="1"/>
    <row r="127088" ht="18.75" customHeight="1" thickBot="1"/>
    <row r="127090" ht="18.75" customHeight="1" thickBot="1"/>
    <row r="127092" ht="18.75" customHeight="1" thickBot="1"/>
    <row r="127094" ht="18.75" customHeight="1" thickBot="1"/>
    <row r="127096" ht="18.75" customHeight="1" thickBot="1"/>
    <row r="127098" ht="18.75" customHeight="1" thickBot="1"/>
    <row r="127100" ht="18.75" customHeight="1" thickBot="1"/>
    <row r="127102" ht="18.75" customHeight="1" thickBot="1"/>
    <row r="127104" ht="18.75" customHeight="1" thickBot="1"/>
    <row r="127106" ht="18.75" customHeight="1" thickBot="1"/>
    <row r="127108" ht="18.75" customHeight="1" thickBot="1"/>
    <row r="127110" ht="18.75" customHeight="1" thickBot="1"/>
    <row r="127112" ht="18.75" customHeight="1" thickBot="1"/>
    <row r="127114" ht="18.75" customHeight="1" thickBot="1"/>
    <row r="127116" ht="18.75" customHeight="1" thickBot="1"/>
    <row r="127118" ht="18.75" customHeight="1" thickBot="1"/>
    <row r="127120" ht="18.75" customHeight="1" thickBot="1"/>
    <row r="127122" ht="18.75" customHeight="1" thickBot="1"/>
    <row r="127124" ht="18.75" customHeight="1" thickBot="1"/>
    <row r="127126" ht="18.75" customHeight="1" thickBot="1"/>
    <row r="127128" ht="18.75" customHeight="1" thickBot="1"/>
    <row r="127130" ht="18.75" customHeight="1" thickBot="1"/>
    <row r="127132" ht="18.75" customHeight="1" thickBot="1"/>
    <row r="127134" ht="18.75" customHeight="1" thickBot="1"/>
    <row r="127136" ht="18.75" customHeight="1" thickBot="1"/>
    <row r="127138" ht="18.75" customHeight="1" thickBot="1"/>
    <row r="127140" ht="18.75" customHeight="1" thickBot="1"/>
    <row r="127142" ht="18.75" customHeight="1" thickBot="1"/>
    <row r="127144" ht="18.75" customHeight="1" thickBot="1"/>
    <row r="127146" ht="18.75" customHeight="1" thickBot="1"/>
    <row r="127148" ht="18.75" customHeight="1" thickBot="1"/>
    <row r="127150" ht="18.75" customHeight="1" thickBot="1"/>
    <row r="127152" ht="18.75" customHeight="1" thickBot="1"/>
    <row r="127154" ht="18.75" customHeight="1" thickBot="1"/>
    <row r="127156" ht="18.75" customHeight="1" thickBot="1"/>
    <row r="127158" ht="18.75" customHeight="1" thickBot="1"/>
    <row r="127160" ht="18.75" customHeight="1" thickBot="1"/>
    <row r="127162" ht="18.75" customHeight="1" thickBot="1"/>
    <row r="127164" ht="18.75" customHeight="1" thickBot="1"/>
    <row r="127166" ht="18.75" customHeight="1" thickBot="1"/>
    <row r="127168" ht="18.75" customHeight="1" thickBot="1"/>
    <row r="127170" ht="18.75" customHeight="1" thickBot="1"/>
    <row r="127172" ht="18.75" customHeight="1" thickBot="1"/>
    <row r="127174" ht="18.75" customHeight="1" thickBot="1"/>
    <row r="127176" ht="18.75" customHeight="1" thickBot="1"/>
    <row r="127178" ht="18.75" customHeight="1" thickBot="1"/>
    <row r="127180" ht="18.75" customHeight="1" thickBot="1"/>
    <row r="127182" ht="18.75" customHeight="1" thickBot="1"/>
    <row r="127184" ht="18.75" customHeight="1" thickBot="1"/>
    <row r="127186" ht="18.75" customHeight="1" thickBot="1"/>
    <row r="127188" ht="18.75" customHeight="1" thickBot="1"/>
    <row r="127190" ht="18.75" customHeight="1" thickBot="1"/>
    <row r="127192" ht="18.75" customHeight="1" thickBot="1"/>
    <row r="127194" ht="18.75" customHeight="1" thickBot="1"/>
    <row r="127196" ht="18.75" customHeight="1" thickBot="1"/>
    <row r="127198" ht="18.75" customHeight="1" thickBot="1"/>
    <row r="127200" ht="18.75" customHeight="1" thickBot="1"/>
    <row r="127202" ht="18.75" customHeight="1" thickBot="1"/>
    <row r="127204" ht="18.75" customHeight="1" thickBot="1"/>
    <row r="127206" ht="18.75" customHeight="1" thickBot="1"/>
    <row r="127208" ht="18.75" customHeight="1" thickBot="1"/>
    <row r="127210" ht="18.75" customHeight="1" thickBot="1"/>
    <row r="127212" ht="18.75" customHeight="1" thickBot="1"/>
    <row r="127214" ht="18.75" customHeight="1" thickBot="1"/>
    <row r="127216" ht="18.75" customHeight="1" thickBot="1"/>
    <row r="127218" ht="18.75" customHeight="1" thickBot="1"/>
    <row r="127220" ht="18.75" customHeight="1" thickBot="1"/>
    <row r="127222" ht="18.75" customHeight="1" thickBot="1"/>
    <row r="127224" ht="18.75" customHeight="1" thickBot="1"/>
    <row r="127226" ht="18.75" customHeight="1" thickBot="1"/>
    <row r="127228" ht="18.75" customHeight="1" thickBot="1"/>
    <row r="127230" ht="18.75" customHeight="1" thickBot="1"/>
    <row r="127232" ht="18.75" customHeight="1" thickBot="1"/>
    <row r="127234" ht="18.75" customHeight="1" thickBot="1"/>
    <row r="127236" ht="18.75" customHeight="1" thickBot="1"/>
    <row r="127238" ht="18.75" customHeight="1" thickBot="1"/>
    <row r="127240" ht="18.75" customHeight="1" thickBot="1"/>
    <row r="127242" ht="18.75" customHeight="1" thickBot="1"/>
    <row r="127244" ht="18.75" customHeight="1" thickBot="1"/>
    <row r="127246" ht="18.75" customHeight="1" thickBot="1"/>
    <row r="127248" ht="18.75" customHeight="1" thickBot="1"/>
    <row r="127250" ht="18.75" customHeight="1" thickBot="1"/>
    <row r="127252" ht="18.75" customHeight="1" thickBot="1"/>
    <row r="127254" ht="18.75" customHeight="1" thickBot="1"/>
    <row r="127256" ht="18.75" customHeight="1" thickBot="1"/>
    <row r="127258" ht="18.75" customHeight="1" thickBot="1"/>
    <row r="127260" ht="18.75" customHeight="1" thickBot="1"/>
    <row r="127262" ht="18.75" customHeight="1" thickBot="1"/>
    <row r="127264" ht="18.75" customHeight="1" thickBot="1"/>
    <row r="127266" ht="18.75" customHeight="1" thickBot="1"/>
    <row r="127268" ht="18.75" customHeight="1" thickBot="1"/>
    <row r="127270" ht="18.75" customHeight="1" thickBot="1"/>
    <row r="127272" ht="18.75" customHeight="1" thickBot="1"/>
    <row r="127274" ht="18.75" customHeight="1" thickBot="1"/>
    <row r="127276" ht="18.75" customHeight="1" thickBot="1"/>
    <row r="127278" ht="18.75" customHeight="1" thickBot="1"/>
    <row r="127280" ht="18.75" customHeight="1" thickBot="1"/>
    <row r="127282" ht="18.75" customHeight="1" thickBot="1"/>
    <row r="127284" ht="18.75" customHeight="1" thickBot="1"/>
    <row r="127286" ht="18.75" customHeight="1" thickBot="1"/>
    <row r="127288" ht="18.75" customHeight="1" thickBot="1"/>
    <row r="127290" ht="18.75" customHeight="1" thickBot="1"/>
    <row r="127292" ht="18.75" customHeight="1" thickBot="1"/>
    <row r="127294" ht="18.75" customHeight="1" thickBot="1"/>
    <row r="127296" ht="18.75" customHeight="1" thickBot="1"/>
    <row r="127298" ht="18.75" customHeight="1" thickBot="1"/>
    <row r="127300" ht="18.75" customHeight="1" thickBot="1"/>
    <row r="127302" ht="18.75" customHeight="1" thickBot="1"/>
    <row r="127304" ht="18.75" customHeight="1" thickBot="1"/>
    <row r="127306" ht="18.75" customHeight="1" thickBot="1"/>
    <row r="127308" ht="18.75" customHeight="1" thickBot="1"/>
    <row r="127310" ht="18.75" customHeight="1" thickBot="1"/>
    <row r="127312" ht="18.75" customHeight="1" thickBot="1"/>
    <row r="127314" ht="18.75" customHeight="1" thickBot="1"/>
    <row r="127316" ht="18.75" customHeight="1" thickBot="1"/>
    <row r="127318" ht="18.75" customHeight="1" thickBot="1"/>
    <row r="127320" ht="18.75" customHeight="1" thickBot="1"/>
    <row r="127322" ht="18.75" customHeight="1" thickBot="1"/>
    <row r="127324" ht="18.75" customHeight="1" thickBot="1"/>
    <row r="127326" ht="18.75" customHeight="1" thickBot="1"/>
    <row r="127328" ht="18.75" customHeight="1" thickBot="1"/>
    <row r="127330" ht="18.75" customHeight="1" thickBot="1"/>
    <row r="127332" ht="18.75" customHeight="1" thickBot="1"/>
    <row r="127334" ht="18.75" customHeight="1" thickBot="1"/>
    <row r="127336" ht="18.75" customHeight="1" thickBot="1"/>
    <row r="127338" ht="18.75" customHeight="1" thickBot="1"/>
    <row r="127340" ht="18.75" customHeight="1" thickBot="1"/>
    <row r="127342" ht="18.75" customHeight="1" thickBot="1"/>
    <row r="127344" ht="18.75" customHeight="1" thickBot="1"/>
    <row r="127346" ht="18.75" customHeight="1" thickBot="1"/>
    <row r="127348" ht="18.75" customHeight="1" thickBot="1"/>
    <row r="127350" ht="18.75" customHeight="1" thickBot="1"/>
    <row r="127352" ht="18.75" customHeight="1" thickBot="1"/>
    <row r="127354" ht="18.75" customHeight="1" thickBot="1"/>
    <row r="127356" ht="18.75" customHeight="1" thickBot="1"/>
    <row r="127358" ht="18.75" customHeight="1" thickBot="1"/>
    <row r="127360" ht="18.75" customHeight="1" thickBot="1"/>
    <row r="127362" ht="18.75" customHeight="1" thickBot="1"/>
    <row r="127364" ht="18.75" customHeight="1" thickBot="1"/>
    <row r="127366" ht="18.75" customHeight="1" thickBot="1"/>
    <row r="127368" ht="18.75" customHeight="1" thickBot="1"/>
    <row r="127370" ht="18.75" customHeight="1" thickBot="1"/>
    <row r="127372" ht="18.75" customHeight="1" thickBot="1"/>
    <row r="127374" ht="18.75" customHeight="1" thickBot="1"/>
    <row r="127376" ht="18.75" customHeight="1" thickBot="1"/>
    <row r="127378" ht="18.75" customHeight="1" thickBot="1"/>
    <row r="127380" ht="18.75" customHeight="1" thickBot="1"/>
    <row r="127382" ht="18.75" customHeight="1" thickBot="1"/>
    <row r="127384" ht="18.75" customHeight="1" thickBot="1"/>
    <row r="127386" ht="18.75" customHeight="1" thickBot="1"/>
    <row r="127388" ht="18.75" customHeight="1" thickBot="1"/>
    <row r="127390" ht="18.75" customHeight="1" thickBot="1"/>
    <row r="127392" ht="18.75" customHeight="1" thickBot="1"/>
    <row r="127394" ht="18.75" customHeight="1" thickBot="1"/>
    <row r="127396" ht="18.75" customHeight="1" thickBot="1"/>
    <row r="127398" ht="18.75" customHeight="1" thickBot="1"/>
    <row r="127400" ht="18.75" customHeight="1" thickBot="1"/>
    <row r="127402" ht="18.75" customHeight="1" thickBot="1"/>
    <row r="127404" ht="18.75" customHeight="1" thickBot="1"/>
    <row r="127406" ht="18.75" customHeight="1" thickBot="1"/>
    <row r="127408" ht="18.75" customHeight="1" thickBot="1"/>
    <row r="127410" ht="18.75" customHeight="1" thickBot="1"/>
    <row r="127412" ht="18.75" customHeight="1" thickBot="1"/>
    <row r="127414" ht="18.75" customHeight="1" thickBot="1"/>
    <row r="127416" ht="18.75" customHeight="1" thickBot="1"/>
    <row r="127418" ht="18.75" customHeight="1" thickBot="1"/>
    <row r="127420" ht="18.75" customHeight="1" thickBot="1"/>
    <row r="127422" ht="18.75" customHeight="1" thickBot="1"/>
    <row r="127424" ht="18.75" customHeight="1" thickBot="1"/>
    <row r="127426" ht="18.75" customHeight="1" thickBot="1"/>
    <row r="127428" ht="18.75" customHeight="1" thickBot="1"/>
    <row r="127430" ht="18.75" customHeight="1" thickBot="1"/>
    <row r="127432" ht="18.75" customHeight="1" thickBot="1"/>
    <row r="127434" ht="18.75" customHeight="1" thickBot="1"/>
    <row r="127436" ht="18.75" customHeight="1" thickBot="1"/>
    <row r="127438" ht="18.75" customHeight="1" thickBot="1"/>
    <row r="127440" ht="18.75" customHeight="1" thickBot="1"/>
    <row r="127442" ht="18.75" customHeight="1" thickBot="1"/>
    <row r="127444" ht="18.75" customHeight="1" thickBot="1"/>
    <row r="127446" ht="18.75" customHeight="1" thickBot="1"/>
    <row r="127448" ht="18.75" customHeight="1" thickBot="1"/>
    <row r="127450" ht="18.75" customHeight="1" thickBot="1"/>
    <row r="127452" ht="18.75" customHeight="1" thickBot="1"/>
    <row r="127454" ht="18.75" customHeight="1" thickBot="1"/>
    <row r="127456" ht="18.75" customHeight="1" thickBot="1"/>
    <row r="127458" ht="18.75" customHeight="1" thickBot="1"/>
    <row r="127460" ht="18.75" customHeight="1" thickBot="1"/>
    <row r="127462" ht="18.75" customHeight="1" thickBot="1"/>
    <row r="127464" ht="18.75" customHeight="1" thickBot="1"/>
    <row r="127466" ht="18.75" customHeight="1" thickBot="1"/>
    <row r="127468" ht="18.75" customHeight="1" thickBot="1"/>
    <row r="127470" ht="18.75" customHeight="1" thickBot="1"/>
    <row r="127472" ht="18.75" customHeight="1" thickBot="1"/>
    <row r="127474" ht="18.75" customHeight="1" thickBot="1"/>
    <row r="127476" ht="18.75" customHeight="1" thickBot="1"/>
    <row r="127478" ht="18.75" customHeight="1" thickBot="1"/>
    <row r="127480" ht="18.75" customHeight="1" thickBot="1"/>
    <row r="127482" ht="18.75" customHeight="1" thickBot="1"/>
    <row r="127484" ht="18.75" customHeight="1" thickBot="1"/>
    <row r="127486" ht="18.75" customHeight="1" thickBot="1"/>
    <row r="127488" ht="18.75" customHeight="1" thickBot="1"/>
    <row r="127490" ht="18.75" customHeight="1" thickBot="1"/>
    <row r="127492" ht="18.75" customHeight="1" thickBot="1"/>
    <row r="127494" ht="18.75" customHeight="1" thickBot="1"/>
    <row r="127496" ht="18.75" customHeight="1" thickBot="1"/>
    <row r="127498" ht="18.75" customHeight="1" thickBot="1"/>
    <row r="127500" ht="18.75" customHeight="1" thickBot="1"/>
    <row r="127502" ht="18.75" customHeight="1" thickBot="1"/>
    <row r="127504" ht="18.75" customHeight="1" thickBot="1"/>
    <row r="127506" ht="18.75" customHeight="1" thickBot="1"/>
    <row r="127508" ht="18.75" customHeight="1" thickBot="1"/>
    <row r="127510" ht="18.75" customHeight="1" thickBot="1"/>
    <row r="127512" ht="18.75" customHeight="1" thickBot="1"/>
    <row r="127514" ht="18.75" customHeight="1" thickBot="1"/>
    <row r="127516" ht="18.75" customHeight="1" thickBot="1"/>
    <row r="127518" ht="18.75" customHeight="1" thickBot="1"/>
    <row r="127520" ht="18.75" customHeight="1" thickBot="1"/>
    <row r="127522" ht="18.75" customHeight="1" thickBot="1"/>
    <row r="127524" ht="18.75" customHeight="1" thickBot="1"/>
    <row r="127526" ht="18.75" customHeight="1" thickBot="1"/>
    <row r="127528" ht="18.75" customHeight="1" thickBot="1"/>
    <row r="127530" ht="18.75" customHeight="1" thickBot="1"/>
    <row r="127532" ht="18.75" customHeight="1" thickBot="1"/>
    <row r="127534" ht="18.75" customHeight="1" thickBot="1"/>
    <row r="127536" ht="18.75" customHeight="1" thickBot="1"/>
    <row r="127538" ht="18.75" customHeight="1" thickBot="1"/>
    <row r="127540" ht="18.75" customHeight="1" thickBot="1"/>
    <row r="127542" ht="18.75" customHeight="1" thickBot="1"/>
    <row r="127544" ht="18.75" customHeight="1" thickBot="1"/>
    <row r="127546" ht="18.75" customHeight="1" thickBot="1"/>
    <row r="127548" ht="18.75" customHeight="1" thickBot="1"/>
    <row r="127550" ht="18.75" customHeight="1" thickBot="1"/>
    <row r="127552" ht="18.75" customHeight="1" thickBot="1"/>
    <row r="127554" ht="18.75" customHeight="1" thickBot="1"/>
    <row r="127556" ht="18.75" customHeight="1" thickBot="1"/>
    <row r="127558" ht="18.75" customHeight="1" thickBot="1"/>
    <row r="127560" ht="18.75" customHeight="1" thickBot="1"/>
    <row r="127562" ht="18.75" customHeight="1" thickBot="1"/>
    <row r="127564" ht="18.75" customHeight="1" thickBot="1"/>
    <row r="127566" ht="18.75" customHeight="1" thickBot="1"/>
    <row r="127568" ht="18.75" customHeight="1" thickBot="1"/>
    <row r="127570" ht="18.75" customHeight="1" thickBot="1"/>
    <row r="127572" ht="18.75" customHeight="1" thickBot="1"/>
    <row r="127574" ht="18.75" customHeight="1" thickBot="1"/>
    <row r="127576" ht="18.75" customHeight="1" thickBot="1"/>
    <row r="127578" ht="18.75" customHeight="1" thickBot="1"/>
    <row r="127580" ht="18.75" customHeight="1" thickBot="1"/>
    <row r="127582" ht="18.75" customHeight="1" thickBot="1"/>
    <row r="127584" ht="18.75" customHeight="1" thickBot="1"/>
    <row r="127586" ht="18.75" customHeight="1" thickBot="1"/>
    <row r="127588" ht="18.75" customHeight="1" thickBot="1"/>
    <row r="127590" ht="18.75" customHeight="1" thickBot="1"/>
    <row r="127592" ht="18.75" customHeight="1" thickBot="1"/>
    <row r="127594" ht="18.75" customHeight="1" thickBot="1"/>
    <row r="127596" ht="18.75" customHeight="1" thickBot="1"/>
    <row r="127598" ht="18.75" customHeight="1" thickBot="1"/>
    <row r="127600" ht="18.75" customHeight="1" thickBot="1"/>
    <row r="127602" ht="18.75" customHeight="1" thickBot="1"/>
    <row r="127604" ht="18.75" customHeight="1" thickBot="1"/>
    <row r="127606" ht="18.75" customHeight="1" thickBot="1"/>
    <row r="127608" ht="18.75" customHeight="1" thickBot="1"/>
    <row r="127610" ht="18.75" customHeight="1" thickBot="1"/>
    <row r="127612" ht="18.75" customHeight="1" thickBot="1"/>
    <row r="127614" ht="18.75" customHeight="1" thickBot="1"/>
    <row r="127616" ht="18.75" customHeight="1" thickBot="1"/>
    <row r="127618" ht="18.75" customHeight="1" thickBot="1"/>
    <row r="127620" ht="18.75" customHeight="1" thickBot="1"/>
    <row r="127622" ht="18.75" customHeight="1" thickBot="1"/>
    <row r="127624" ht="18.75" customHeight="1" thickBot="1"/>
    <row r="127626" ht="18.75" customHeight="1" thickBot="1"/>
    <row r="127628" ht="18.75" customHeight="1" thickBot="1"/>
    <row r="127630" ht="18.75" customHeight="1" thickBot="1"/>
    <row r="127632" ht="18.75" customHeight="1" thickBot="1"/>
    <row r="127634" ht="18.75" customHeight="1" thickBot="1"/>
    <row r="127636" ht="18.75" customHeight="1" thickBot="1"/>
    <row r="127638" ht="18.75" customHeight="1" thickBot="1"/>
    <row r="127640" ht="18.75" customHeight="1" thickBot="1"/>
    <row r="127642" ht="18.75" customHeight="1" thickBot="1"/>
    <row r="127644" ht="18.75" customHeight="1" thickBot="1"/>
    <row r="127646" ht="18.75" customHeight="1" thickBot="1"/>
    <row r="127648" ht="18.75" customHeight="1" thickBot="1"/>
    <row r="127650" ht="18.75" customHeight="1" thickBot="1"/>
    <row r="127652" ht="18.75" customHeight="1" thickBot="1"/>
    <row r="127654" ht="18.75" customHeight="1" thickBot="1"/>
    <row r="127656" ht="18.75" customHeight="1" thickBot="1"/>
    <row r="127658" ht="18.75" customHeight="1" thickBot="1"/>
    <row r="127660" ht="18.75" customHeight="1" thickBot="1"/>
    <row r="127662" ht="18.75" customHeight="1" thickBot="1"/>
    <row r="127664" ht="18.75" customHeight="1" thickBot="1"/>
    <row r="127666" ht="18.75" customHeight="1" thickBot="1"/>
    <row r="127668" ht="18.75" customHeight="1" thickBot="1"/>
    <row r="127670" ht="18.75" customHeight="1" thickBot="1"/>
    <row r="127672" ht="18.75" customHeight="1" thickBot="1"/>
    <row r="127674" ht="18.75" customHeight="1" thickBot="1"/>
    <row r="127676" ht="18.75" customHeight="1" thickBot="1"/>
    <row r="127678" ht="18.75" customHeight="1" thickBot="1"/>
    <row r="127680" ht="18.75" customHeight="1" thickBot="1"/>
    <row r="127682" ht="18.75" customHeight="1" thickBot="1"/>
    <row r="127684" ht="18.75" customHeight="1" thickBot="1"/>
    <row r="127686" ht="18.75" customHeight="1" thickBot="1"/>
    <row r="127688" ht="18.75" customHeight="1" thickBot="1"/>
    <row r="127690" ht="18.75" customHeight="1" thickBot="1"/>
    <row r="127692" ht="18.75" customHeight="1" thickBot="1"/>
    <row r="127694" ht="18.75" customHeight="1" thickBot="1"/>
    <row r="127696" ht="18.75" customHeight="1" thickBot="1"/>
    <row r="127698" ht="18.75" customHeight="1" thickBot="1"/>
    <row r="127700" ht="18.75" customHeight="1" thickBot="1"/>
    <row r="127702" ht="18.75" customHeight="1" thickBot="1"/>
    <row r="127704" ht="18.75" customHeight="1" thickBot="1"/>
    <row r="127706" ht="18.75" customHeight="1" thickBot="1"/>
    <row r="127708" ht="18.75" customHeight="1" thickBot="1"/>
    <row r="127710" ht="18.75" customHeight="1" thickBot="1"/>
    <row r="127712" ht="18.75" customHeight="1" thickBot="1"/>
    <row r="127714" ht="18.75" customHeight="1" thickBot="1"/>
    <row r="127716" ht="18.75" customHeight="1" thickBot="1"/>
    <row r="127718" ht="18.75" customHeight="1" thickBot="1"/>
    <row r="127720" ht="18.75" customHeight="1" thickBot="1"/>
    <row r="127722" ht="18.75" customHeight="1" thickBot="1"/>
    <row r="127724" ht="18.75" customHeight="1" thickBot="1"/>
    <row r="127726" ht="18.75" customHeight="1" thickBot="1"/>
    <row r="127728" ht="18.75" customHeight="1" thickBot="1"/>
    <row r="127730" ht="18.75" customHeight="1" thickBot="1"/>
    <row r="127732" ht="18.75" customHeight="1" thickBot="1"/>
    <row r="127734" ht="18.75" customHeight="1" thickBot="1"/>
    <row r="127736" ht="18.75" customHeight="1" thickBot="1"/>
    <row r="127738" ht="18.75" customHeight="1" thickBot="1"/>
    <row r="127740" ht="18.75" customHeight="1" thickBot="1"/>
    <row r="127742" ht="18.75" customHeight="1" thickBot="1"/>
    <row r="127744" ht="18.75" customHeight="1" thickBot="1"/>
    <row r="127746" ht="18.75" customHeight="1" thickBot="1"/>
    <row r="127748" ht="18.75" customHeight="1" thickBot="1"/>
    <row r="127750" ht="18.75" customHeight="1" thickBot="1"/>
    <row r="127752" ht="18.75" customHeight="1" thickBot="1"/>
    <row r="127754" ht="18.75" customHeight="1" thickBot="1"/>
    <row r="127756" ht="18.75" customHeight="1" thickBot="1"/>
    <row r="127758" ht="18.75" customHeight="1" thickBot="1"/>
    <row r="127760" ht="18.75" customHeight="1" thickBot="1"/>
    <row r="127762" ht="18.75" customHeight="1" thickBot="1"/>
    <row r="127764" ht="18.75" customHeight="1" thickBot="1"/>
    <row r="127766" ht="18.75" customHeight="1" thickBot="1"/>
    <row r="127768" ht="18.75" customHeight="1" thickBot="1"/>
    <row r="127770" ht="18.75" customHeight="1" thickBot="1"/>
    <row r="127772" ht="18.75" customHeight="1" thickBot="1"/>
    <row r="127774" ht="18.75" customHeight="1" thickBot="1"/>
    <row r="127776" ht="18.75" customHeight="1" thickBot="1"/>
    <row r="127778" ht="18.75" customHeight="1" thickBot="1"/>
    <row r="127780" ht="18.75" customHeight="1" thickBot="1"/>
    <row r="127782" ht="18.75" customHeight="1" thickBot="1"/>
    <row r="127784" ht="18.75" customHeight="1" thickBot="1"/>
    <row r="127786" ht="18.75" customHeight="1" thickBot="1"/>
    <row r="127788" ht="18.75" customHeight="1" thickBot="1"/>
    <row r="127790" ht="18.75" customHeight="1" thickBot="1"/>
    <row r="127792" ht="18.75" customHeight="1" thickBot="1"/>
    <row r="127794" ht="18.75" customHeight="1" thickBot="1"/>
    <row r="127796" ht="18.75" customHeight="1" thickBot="1"/>
    <row r="127798" ht="18.75" customHeight="1" thickBot="1"/>
    <row r="127800" ht="18.75" customHeight="1" thickBot="1"/>
    <row r="127802" ht="18.75" customHeight="1" thickBot="1"/>
    <row r="127804" ht="18.75" customHeight="1" thickBot="1"/>
    <row r="127806" ht="18.75" customHeight="1" thickBot="1"/>
    <row r="127808" ht="18.75" customHeight="1" thickBot="1"/>
    <row r="127810" ht="18.75" customHeight="1" thickBot="1"/>
    <row r="127812" ht="18.75" customHeight="1" thickBot="1"/>
    <row r="127814" ht="18.75" customHeight="1" thickBot="1"/>
    <row r="127816" ht="18.75" customHeight="1" thickBot="1"/>
    <row r="127818" ht="18.75" customHeight="1" thickBot="1"/>
    <row r="127820" ht="18.75" customHeight="1" thickBot="1"/>
    <row r="127822" ht="18.75" customHeight="1" thickBot="1"/>
    <row r="127824" ht="18.75" customHeight="1" thickBot="1"/>
    <row r="127826" ht="18.75" customHeight="1" thickBot="1"/>
    <row r="127828" ht="18.75" customHeight="1" thickBot="1"/>
    <row r="127830" ht="18.75" customHeight="1" thickBot="1"/>
    <row r="127832" ht="18.75" customHeight="1" thickBot="1"/>
    <row r="127834" ht="18.75" customHeight="1" thickBot="1"/>
    <row r="127836" ht="18.75" customHeight="1" thickBot="1"/>
    <row r="127838" ht="18.75" customHeight="1" thickBot="1"/>
    <row r="127840" ht="18.75" customHeight="1" thickBot="1"/>
    <row r="127842" ht="18.75" customHeight="1" thickBot="1"/>
    <row r="127844" ht="18.75" customHeight="1" thickBot="1"/>
    <row r="127846" ht="18.75" customHeight="1" thickBot="1"/>
    <row r="127848" ht="18.75" customHeight="1" thickBot="1"/>
    <row r="127850" ht="18.75" customHeight="1" thickBot="1"/>
    <row r="127852" ht="18.75" customHeight="1" thickBot="1"/>
    <row r="127854" ht="18.75" customHeight="1" thickBot="1"/>
    <row r="127856" ht="18.75" customHeight="1" thickBot="1"/>
    <row r="127858" ht="18.75" customHeight="1" thickBot="1"/>
    <row r="127860" ht="18.75" customHeight="1" thickBot="1"/>
    <row r="127862" ht="18.75" customHeight="1" thickBot="1"/>
    <row r="127864" ht="18.75" customHeight="1" thickBot="1"/>
    <row r="127866" ht="18.75" customHeight="1" thickBot="1"/>
    <row r="127868" ht="18.75" customHeight="1" thickBot="1"/>
    <row r="127870" ht="18.75" customHeight="1" thickBot="1"/>
    <row r="127872" ht="18.75" customHeight="1" thickBot="1"/>
    <row r="127874" ht="18.75" customHeight="1" thickBot="1"/>
    <row r="127876" ht="18.75" customHeight="1" thickBot="1"/>
    <row r="127878" ht="18.75" customHeight="1" thickBot="1"/>
    <row r="127880" ht="18.75" customHeight="1" thickBot="1"/>
    <row r="127882" ht="18.75" customHeight="1" thickBot="1"/>
    <row r="127884" ht="18.75" customHeight="1" thickBot="1"/>
    <row r="127886" ht="18.75" customHeight="1" thickBot="1"/>
    <row r="127888" ht="18.75" customHeight="1" thickBot="1"/>
    <row r="127890" ht="18.75" customHeight="1" thickBot="1"/>
    <row r="127892" ht="18.75" customHeight="1" thickBot="1"/>
    <row r="127894" ht="18.75" customHeight="1" thickBot="1"/>
    <row r="127896" ht="18.75" customHeight="1" thickBot="1"/>
    <row r="127898" ht="18.75" customHeight="1" thickBot="1"/>
    <row r="127900" ht="18.75" customHeight="1" thickBot="1"/>
    <row r="127902" ht="18.75" customHeight="1" thickBot="1"/>
    <row r="127904" ht="18.75" customHeight="1" thickBot="1"/>
    <row r="127906" ht="18.75" customHeight="1" thickBot="1"/>
    <row r="127908" ht="18.75" customHeight="1" thickBot="1"/>
    <row r="127910" ht="18.75" customHeight="1" thickBot="1"/>
    <row r="127912" ht="18.75" customHeight="1" thickBot="1"/>
    <row r="127914" ht="18.75" customHeight="1" thickBot="1"/>
    <row r="127916" ht="18.75" customHeight="1" thickBot="1"/>
    <row r="127918" ht="18.75" customHeight="1" thickBot="1"/>
    <row r="127920" ht="18.75" customHeight="1" thickBot="1"/>
    <row r="127922" ht="18.75" customHeight="1" thickBot="1"/>
    <row r="127924" ht="18.75" customHeight="1" thickBot="1"/>
    <row r="127926" ht="18.75" customHeight="1" thickBot="1"/>
    <row r="127928" ht="18.75" customHeight="1" thickBot="1"/>
    <row r="127930" ht="18.75" customHeight="1" thickBot="1"/>
    <row r="127932" ht="18.75" customHeight="1" thickBot="1"/>
    <row r="127934" ht="18.75" customHeight="1" thickBot="1"/>
    <row r="127936" ht="18.75" customHeight="1" thickBot="1"/>
    <row r="127938" ht="18.75" customHeight="1" thickBot="1"/>
    <row r="127940" ht="18.75" customHeight="1" thickBot="1"/>
    <row r="127942" ht="18.75" customHeight="1" thickBot="1"/>
    <row r="127944" ht="18.75" customHeight="1" thickBot="1"/>
    <row r="127946" ht="18.75" customHeight="1" thickBot="1"/>
    <row r="127948" ht="18.75" customHeight="1" thickBot="1"/>
    <row r="127950" ht="18.75" customHeight="1" thickBot="1"/>
    <row r="127952" ht="18.75" customHeight="1" thickBot="1"/>
    <row r="127954" ht="18.75" customHeight="1" thickBot="1"/>
    <row r="127956" ht="18.75" customHeight="1" thickBot="1"/>
    <row r="127958" ht="18.75" customHeight="1" thickBot="1"/>
    <row r="127960" ht="18.75" customHeight="1" thickBot="1"/>
    <row r="127962" ht="18.75" customHeight="1" thickBot="1"/>
    <row r="127964" ht="18.75" customHeight="1" thickBot="1"/>
    <row r="127966" ht="18.75" customHeight="1" thickBot="1"/>
    <row r="127968" ht="18.75" customHeight="1" thickBot="1"/>
    <row r="127970" ht="18.75" customHeight="1" thickBot="1"/>
    <row r="127972" ht="18.75" customHeight="1" thickBot="1"/>
    <row r="127974" ht="18.75" customHeight="1" thickBot="1"/>
    <row r="127976" ht="18.75" customHeight="1" thickBot="1"/>
    <row r="127978" ht="18.75" customHeight="1" thickBot="1"/>
    <row r="127980" ht="18.75" customHeight="1" thickBot="1"/>
    <row r="127982" ht="18.75" customHeight="1" thickBot="1"/>
    <row r="127984" ht="18.75" customHeight="1" thickBot="1"/>
    <row r="127986" ht="18.75" customHeight="1" thickBot="1"/>
    <row r="127988" ht="18.75" customHeight="1" thickBot="1"/>
    <row r="127990" ht="18.75" customHeight="1" thickBot="1"/>
    <row r="127992" ht="18.75" customHeight="1" thickBot="1"/>
    <row r="127994" ht="18.75" customHeight="1" thickBot="1"/>
    <row r="127996" ht="18.75" customHeight="1" thickBot="1"/>
    <row r="127998" ht="18.75" customHeight="1" thickBot="1"/>
    <row r="128000" ht="18.75" customHeight="1" thickBot="1"/>
    <row r="128002" ht="18.75" customHeight="1" thickBot="1"/>
    <row r="128004" ht="18.75" customHeight="1" thickBot="1"/>
    <row r="128006" ht="18.75" customHeight="1" thickBot="1"/>
    <row r="128008" ht="18.75" customHeight="1" thickBot="1"/>
    <row r="128010" ht="18.75" customHeight="1" thickBot="1"/>
    <row r="128012" ht="18.75" customHeight="1" thickBot="1"/>
    <row r="128014" ht="18.75" customHeight="1" thickBot="1"/>
    <row r="128016" ht="18.75" customHeight="1" thickBot="1"/>
    <row r="128018" ht="18.75" customHeight="1" thickBot="1"/>
    <row r="128020" ht="18.75" customHeight="1" thickBot="1"/>
    <row r="128022" ht="18.75" customHeight="1" thickBot="1"/>
    <row r="128024" ht="18.75" customHeight="1" thickBot="1"/>
    <row r="128026" ht="18.75" customHeight="1" thickBot="1"/>
    <row r="128028" ht="18.75" customHeight="1" thickBot="1"/>
    <row r="128030" ht="18.75" customHeight="1" thickBot="1"/>
    <row r="128032" ht="18.75" customHeight="1" thickBot="1"/>
    <row r="128034" ht="18.75" customHeight="1" thickBot="1"/>
    <row r="128036" ht="18.75" customHeight="1" thickBot="1"/>
    <row r="128038" ht="18.75" customHeight="1" thickBot="1"/>
    <row r="128040" ht="18.75" customHeight="1" thickBot="1"/>
    <row r="128042" ht="18.75" customHeight="1" thickBot="1"/>
    <row r="128044" ht="18.75" customHeight="1" thickBot="1"/>
    <row r="128046" ht="18.75" customHeight="1" thickBot="1"/>
    <row r="128048" ht="18.75" customHeight="1" thickBot="1"/>
    <row r="128050" ht="18.75" customHeight="1" thickBot="1"/>
    <row r="128052" ht="18.75" customHeight="1" thickBot="1"/>
    <row r="128054" ht="18.75" customHeight="1" thickBot="1"/>
    <row r="128056" ht="18.75" customHeight="1" thickBot="1"/>
    <row r="128058" ht="18.75" customHeight="1" thickBot="1"/>
    <row r="128060" ht="18.75" customHeight="1" thickBot="1"/>
    <row r="128062" ht="18.75" customHeight="1" thickBot="1"/>
    <row r="128064" ht="18.75" customHeight="1" thickBot="1"/>
    <row r="128066" ht="18.75" customHeight="1" thickBot="1"/>
    <row r="128068" ht="18.75" customHeight="1" thickBot="1"/>
    <row r="128070" ht="18.75" customHeight="1" thickBot="1"/>
    <row r="128072" ht="18.75" customHeight="1" thickBot="1"/>
    <row r="128074" ht="18.75" customHeight="1" thickBot="1"/>
    <row r="128076" ht="18.75" customHeight="1" thickBot="1"/>
    <row r="128078" ht="18.75" customHeight="1" thickBot="1"/>
    <row r="128080" ht="18.75" customHeight="1" thickBot="1"/>
    <row r="128082" ht="18.75" customHeight="1" thickBot="1"/>
    <row r="128084" ht="18.75" customHeight="1" thickBot="1"/>
    <row r="128086" ht="18.75" customHeight="1" thickBot="1"/>
    <row r="128088" ht="18.75" customHeight="1" thickBot="1"/>
    <row r="128090" ht="18.75" customHeight="1" thickBot="1"/>
    <row r="128092" ht="18.75" customHeight="1" thickBot="1"/>
    <row r="128094" ht="18.75" customHeight="1" thickBot="1"/>
    <row r="128096" ht="18.75" customHeight="1" thickBot="1"/>
    <row r="128098" ht="18.75" customHeight="1" thickBot="1"/>
    <row r="128100" ht="18.75" customHeight="1" thickBot="1"/>
    <row r="128102" ht="18.75" customHeight="1" thickBot="1"/>
    <row r="128104" ht="18.75" customHeight="1" thickBot="1"/>
    <row r="128106" ht="18.75" customHeight="1" thickBot="1"/>
    <row r="128108" ht="18.75" customHeight="1" thickBot="1"/>
    <row r="128110" ht="18.75" customHeight="1" thickBot="1"/>
    <row r="128112" ht="18.75" customHeight="1" thickBot="1"/>
    <row r="128114" ht="18.75" customHeight="1" thickBot="1"/>
    <row r="128116" ht="18.75" customHeight="1" thickBot="1"/>
    <row r="128118" ht="18.75" customHeight="1" thickBot="1"/>
    <row r="128120" ht="18.75" customHeight="1" thickBot="1"/>
    <row r="128122" ht="18.75" customHeight="1" thickBot="1"/>
    <row r="128124" ht="18.75" customHeight="1" thickBot="1"/>
    <row r="128126" ht="18.75" customHeight="1" thickBot="1"/>
    <row r="128128" ht="18.75" customHeight="1" thickBot="1"/>
    <row r="128130" ht="18.75" customHeight="1" thickBot="1"/>
    <row r="128132" ht="18.75" customHeight="1" thickBot="1"/>
    <row r="128134" ht="18.75" customHeight="1" thickBot="1"/>
    <row r="128136" ht="18.75" customHeight="1" thickBot="1"/>
    <row r="128138" ht="18.75" customHeight="1" thickBot="1"/>
    <row r="128140" ht="18.75" customHeight="1" thickBot="1"/>
    <row r="128142" ht="18.75" customHeight="1" thickBot="1"/>
    <row r="128144" ht="18.75" customHeight="1" thickBot="1"/>
    <row r="128146" ht="18.75" customHeight="1" thickBot="1"/>
    <row r="128148" ht="18.75" customHeight="1" thickBot="1"/>
    <row r="128150" ht="18.75" customHeight="1" thickBot="1"/>
    <row r="128152" ht="18.75" customHeight="1" thickBot="1"/>
    <row r="128154" ht="18.75" customHeight="1" thickBot="1"/>
    <row r="128156" ht="18.75" customHeight="1" thickBot="1"/>
    <row r="128158" ht="18.75" customHeight="1" thickBot="1"/>
    <row r="128160" ht="18.75" customHeight="1" thickBot="1"/>
    <row r="128162" ht="18.75" customHeight="1" thickBot="1"/>
    <row r="128164" ht="18.75" customHeight="1" thickBot="1"/>
    <row r="128166" ht="18.75" customHeight="1" thickBot="1"/>
    <row r="128168" ht="18.75" customHeight="1" thickBot="1"/>
    <row r="128170" ht="18.75" customHeight="1" thickBot="1"/>
    <row r="128172" ht="18.75" customHeight="1" thickBot="1"/>
    <row r="128174" ht="18.75" customHeight="1" thickBot="1"/>
    <row r="128176" ht="18.75" customHeight="1" thickBot="1"/>
    <row r="128178" ht="18.75" customHeight="1" thickBot="1"/>
    <row r="128180" ht="18.75" customHeight="1" thickBot="1"/>
    <row r="128182" ht="18.75" customHeight="1" thickBot="1"/>
    <row r="128184" ht="18.75" customHeight="1" thickBot="1"/>
    <row r="128186" ht="18.75" customHeight="1" thickBot="1"/>
    <row r="128188" ht="18.75" customHeight="1" thickBot="1"/>
    <row r="128190" ht="18.75" customHeight="1" thickBot="1"/>
    <row r="128192" ht="18.75" customHeight="1" thickBot="1"/>
    <row r="128194" ht="18.75" customHeight="1" thickBot="1"/>
    <row r="128196" ht="18.75" customHeight="1" thickBot="1"/>
    <row r="128198" ht="18.75" customHeight="1" thickBot="1"/>
    <row r="128200" ht="18.75" customHeight="1" thickBot="1"/>
    <row r="128202" ht="18.75" customHeight="1" thickBot="1"/>
    <row r="128204" ht="18.75" customHeight="1" thickBot="1"/>
    <row r="128206" ht="18.75" customHeight="1" thickBot="1"/>
    <row r="128208" ht="18.75" customHeight="1" thickBot="1"/>
    <row r="128210" ht="18.75" customHeight="1" thickBot="1"/>
    <row r="128212" ht="18.75" customHeight="1" thickBot="1"/>
    <row r="128214" ht="18.75" customHeight="1" thickBot="1"/>
    <row r="128216" ht="18.75" customHeight="1" thickBot="1"/>
    <row r="128218" ht="18.75" customHeight="1" thickBot="1"/>
    <row r="128220" ht="18.75" customHeight="1" thickBot="1"/>
    <row r="128222" ht="18.75" customHeight="1" thickBot="1"/>
    <row r="128224" ht="18.75" customHeight="1" thickBot="1"/>
    <row r="128226" ht="18.75" customHeight="1" thickBot="1"/>
    <row r="128228" ht="18.75" customHeight="1" thickBot="1"/>
    <row r="128230" ht="18.75" customHeight="1" thickBot="1"/>
    <row r="128232" ht="18.75" customHeight="1" thickBot="1"/>
    <row r="128234" ht="18.75" customHeight="1" thickBot="1"/>
    <row r="128236" ht="18.75" customHeight="1" thickBot="1"/>
    <row r="128238" ht="18.75" customHeight="1" thickBot="1"/>
    <row r="128240" ht="18.75" customHeight="1" thickBot="1"/>
    <row r="128242" ht="18.75" customHeight="1" thickBot="1"/>
    <row r="128244" ht="18.75" customHeight="1" thickBot="1"/>
    <row r="128246" ht="18.75" customHeight="1" thickBot="1"/>
    <row r="128248" ht="18.75" customHeight="1" thickBot="1"/>
    <row r="128250" ht="18.75" customHeight="1" thickBot="1"/>
    <row r="128252" ht="18.75" customHeight="1" thickBot="1"/>
    <row r="128254" ht="18.75" customHeight="1" thickBot="1"/>
    <row r="128256" ht="18.75" customHeight="1" thickBot="1"/>
    <row r="128258" ht="18.75" customHeight="1" thickBot="1"/>
    <row r="128260" ht="18.75" customHeight="1" thickBot="1"/>
    <row r="128262" ht="18.75" customHeight="1" thickBot="1"/>
    <row r="128264" ht="18.75" customHeight="1" thickBot="1"/>
    <row r="128266" ht="18.75" customHeight="1" thickBot="1"/>
    <row r="128268" ht="18.75" customHeight="1" thickBot="1"/>
    <row r="128270" ht="18.75" customHeight="1" thickBot="1"/>
    <row r="128272" ht="18.75" customHeight="1" thickBot="1"/>
    <row r="128274" ht="18.75" customHeight="1" thickBot="1"/>
    <row r="128276" ht="18.75" customHeight="1" thickBot="1"/>
    <row r="128278" ht="18.75" customHeight="1" thickBot="1"/>
    <row r="128280" ht="18.75" customHeight="1" thickBot="1"/>
    <row r="128282" ht="18.75" customHeight="1" thickBot="1"/>
    <row r="128284" ht="18.75" customHeight="1" thickBot="1"/>
    <row r="128286" ht="18.75" customHeight="1" thickBot="1"/>
    <row r="128288" ht="18.75" customHeight="1" thickBot="1"/>
    <row r="128290" ht="18.75" customHeight="1" thickBot="1"/>
    <row r="128292" ht="18.75" customHeight="1" thickBot="1"/>
    <row r="128294" ht="18.75" customHeight="1" thickBot="1"/>
    <row r="128296" ht="18.75" customHeight="1" thickBot="1"/>
    <row r="128298" ht="18.75" customHeight="1" thickBot="1"/>
    <row r="128300" ht="18.75" customHeight="1" thickBot="1"/>
    <row r="128302" ht="18.75" customHeight="1" thickBot="1"/>
    <row r="128304" ht="18.75" customHeight="1" thickBot="1"/>
    <row r="128306" ht="18.75" customHeight="1" thickBot="1"/>
    <row r="128308" ht="18.75" customHeight="1" thickBot="1"/>
    <row r="128310" ht="18.75" customHeight="1" thickBot="1"/>
    <row r="128312" ht="18.75" customHeight="1" thickBot="1"/>
    <row r="128314" ht="18.75" customHeight="1" thickBot="1"/>
    <row r="128316" ht="18.75" customHeight="1" thickBot="1"/>
    <row r="128318" ht="18.75" customHeight="1" thickBot="1"/>
    <row r="128320" ht="18.75" customHeight="1" thickBot="1"/>
    <row r="128322" ht="18.75" customHeight="1" thickBot="1"/>
    <row r="128324" ht="18.75" customHeight="1" thickBot="1"/>
    <row r="128326" ht="18.75" customHeight="1" thickBot="1"/>
    <row r="128328" ht="18.75" customHeight="1" thickBot="1"/>
    <row r="128330" ht="18.75" customHeight="1" thickBot="1"/>
    <row r="128332" ht="18.75" customHeight="1" thickBot="1"/>
    <row r="128334" ht="18.75" customHeight="1" thickBot="1"/>
    <row r="128336" ht="18.75" customHeight="1" thickBot="1"/>
    <row r="128338" ht="18.75" customHeight="1" thickBot="1"/>
    <row r="128340" ht="18.75" customHeight="1" thickBot="1"/>
    <row r="128342" ht="18.75" customHeight="1" thickBot="1"/>
    <row r="128344" ht="18.75" customHeight="1" thickBot="1"/>
    <row r="128346" ht="18.75" customHeight="1" thickBot="1"/>
    <row r="128348" ht="18.75" customHeight="1" thickBot="1"/>
    <row r="128350" ht="18.75" customHeight="1" thickBot="1"/>
    <row r="128352" ht="18.75" customHeight="1" thickBot="1"/>
    <row r="128354" ht="18.75" customHeight="1" thickBot="1"/>
    <row r="128356" ht="18.75" customHeight="1" thickBot="1"/>
    <row r="128358" ht="18.75" customHeight="1" thickBot="1"/>
    <row r="128360" ht="18.75" customHeight="1" thickBot="1"/>
    <row r="128362" ht="18.75" customHeight="1" thickBot="1"/>
    <row r="128364" ht="18.75" customHeight="1" thickBot="1"/>
    <row r="128366" ht="18.75" customHeight="1" thickBot="1"/>
    <row r="128368" ht="18.75" customHeight="1" thickBot="1"/>
    <row r="128370" ht="18.75" customHeight="1" thickBot="1"/>
    <row r="128372" ht="18.75" customHeight="1" thickBot="1"/>
    <row r="128374" ht="18.75" customHeight="1" thickBot="1"/>
    <row r="128376" ht="18.75" customHeight="1" thickBot="1"/>
    <row r="128378" ht="18.75" customHeight="1" thickBot="1"/>
    <row r="128380" ht="18.75" customHeight="1" thickBot="1"/>
    <row r="128382" ht="18.75" customHeight="1" thickBot="1"/>
    <row r="128384" ht="18.75" customHeight="1" thickBot="1"/>
    <row r="128386" ht="18.75" customHeight="1" thickBot="1"/>
    <row r="128388" ht="18.75" customHeight="1" thickBot="1"/>
    <row r="128390" ht="18.75" customHeight="1" thickBot="1"/>
    <row r="128392" ht="18.75" customHeight="1" thickBot="1"/>
    <row r="128394" ht="18.75" customHeight="1" thickBot="1"/>
    <row r="128396" ht="18.75" customHeight="1" thickBot="1"/>
    <row r="128398" ht="18.75" customHeight="1" thickBot="1"/>
    <row r="128400" ht="18.75" customHeight="1" thickBot="1"/>
    <row r="128402" ht="18.75" customHeight="1" thickBot="1"/>
    <row r="128404" ht="18.75" customHeight="1" thickBot="1"/>
    <row r="128406" ht="18.75" customHeight="1" thickBot="1"/>
    <row r="128408" ht="18.75" customHeight="1" thickBot="1"/>
    <row r="128410" ht="18.75" customHeight="1" thickBot="1"/>
    <row r="128412" ht="18.75" customHeight="1" thickBot="1"/>
    <row r="128414" ht="18.75" customHeight="1" thickBot="1"/>
    <row r="128416" ht="18.75" customHeight="1" thickBot="1"/>
    <row r="128418" ht="18.75" customHeight="1" thickBot="1"/>
    <row r="128420" ht="18.75" customHeight="1" thickBot="1"/>
    <row r="128422" ht="18.75" customHeight="1" thickBot="1"/>
    <row r="128424" ht="18.75" customHeight="1" thickBot="1"/>
    <row r="128426" ht="18.75" customHeight="1" thickBot="1"/>
    <row r="128428" ht="18.75" customHeight="1" thickBot="1"/>
    <row r="128430" ht="18.75" customHeight="1" thickBot="1"/>
    <row r="128432" ht="18.75" customHeight="1" thickBot="1"/>
    <row r="128434" ht="18.75" customHeight="1" thickBot="1"/>
    <row r="128436" ht="18.75" customHeight="1" thickBot="1"/>
    <row r="128438" ht="18.75" customHeight="1" thickBot="1"/>
    <row r="128440" ht="18.75" customHeight="1" thickBot="1"/>
    <row r="128442" ht="18.75" customHeight="1" thickBot="1"/>
    <row r="128444" ht="18.75" customHeight="1" thickBot="1"/>
    <row r="128446" ht="18.75" customHeight="1" thickBot="1"/>
    <row r="128448" ht="18.75" customHeight="1" thickBot="1"/>
    <row r="128450" ht="18.75" customHeight="1" thickBot="1"/>
    <row r="128452" ht="18.75" customHeight="1" thickBot="1"/>
    <row r="128454" ht="18.75" customHeight="1" thickBot="1"/>
    <row r="128456" ht="18.75" customHeight="1" thickBot="1"/>
    <row r="128458" ht="18.75" customHeight="1" thickBot="1"/>
    <row r="128460" ht="18.75" customHeight="1" thickBot="1"/>
    <row r="128462" ht="18.75" customHeight="1" thickBot="1"/>
    <row r="128464" ht="18.75" customHeight="1" thickBot="1"/>
    <row r="128466" ht="18.75" customHeight="1" thickBot="1"/>
    <row r="128468" ht="18.75" customHeight="1" thickBot="1"/>
    <row r="128470" ht="18.75" customHeight="1" thickBot="1"/>
    <row r="128472" ht="18.75" customHeight="1" thickBot="1"/>
    <row r="128474" ht="18.75" customHeight="1" thickBot="1"/>
    <row r="128476" ht="18.75" customHeight="1" thickBot="1"/>
    <row r="128478" ht="18.75" customHeight="1" thickBot="1"/>
    <row r="128480" ht="18.75" customHeight="1" thickBot="1"/>
    <row r="128482" ht="18.75" customHeight="1" thickBot="1"/>
    <row r="128484" ht="18.75" customHeight="1" thickBot="1"/>
    <row r="128486" ht="18.75" customHeight="1" thickBot="1"/>
    <row r="128488" ht="18.75" customHeight="1" thickBot="1"/>
    <row r="128490" ht="18.75" customHeight="1" thickBot="1"/>
    <row r="128492" ht="18.75" customHeight="1" thickBot="1"/>
    <row r="128494" ht="18.75" customHeight="1" thickBot="1"/>
    <row r="128496" ht="18.75" customHeight="1" thickBot="1"/>
    <row r="128498" ht="18.75" customHeight="1" thickBot="1"/>
    <row r="128500" ht="18.75" customHeight="1" thickBot="1"/>
    <row r="128502" ht="18.75" customHeight="1" thickBot="1"/>
    <row r="128504" ht="18.75" customHeight="1" thickBot="1"/>
    <row r="128506" ht="18.75" customHeight="1" thickBot="1"/>
    <row r="128508" ht="18.75" customHeight="1" thickBot="1"/>
    <row r="128510" ht="18.75" customHeight="1" thickBot="1"/>
    <row r="128512" ht="18.75" customHeight="1" thickBot="1"/>
    <row r="128514" ht="18.75" customHeight="1" thickBot="1"/>
    <row r="128516" ht="18.75" customHeight="1" thickBot="1"/>
    <row r="128518" ht="18.75" customHeight="1" thickBot="1"/>
    <row r="128520" ht="18.75" customHeight="1" thickBot="1"/>
    <row r="128522" ht="18.75" customHeight="1" thickBot="1"/>
    <row r="128524" ht="18.75" customHeight="1" thickBot="1"/>
    <row r="128526" ht="18.75" customHeight="1" thickBot="1"/>
    <row r="128528" ht="18.75" customHeight="1" thickBot="1"/>
    <row r="128530" ht="18.75" customHeight="1" thickBot="1"/>
    <row r="128532" ht="18.75" customHeight="1" thickBot="1"/>
    <row r="128534" ht="18.75" customHeight="1" thickBot="1"/>
    <row r="128536" ht="18.75" customHeight="1" thickBot="1"/>
    <row r="128538" ht="18.75" customHeight="1" thickBot="1"/>
    <row r="128540" ht="18.75" customHeight="1" thickBot="1"/>
    <row r="128542" ht="18.75" customHeight="1" thickBot="1"/>
    <row r="128544" ht="18.75" customHeight="1" thickBot="1"/>
    <row r="128546" ht="18.75" customHeight="1" thickBot="1"/>
    <row r="128548" ht="18.75" customHeight="1" thickBot="1"/>
    <row r="128550" ht="18.75" customHeight="1" thickBot="1"/>
    <row r="128552" ht="18.75" customHeight="1" thickBot="1"/>
    <row r="128554" ht="18.75" customHeight="1" thickBot="1"/>
    <row r="128556" ht="18.75" customHeight="1" thickBot="1"/>
    <row r="128558" ht="18.75" customHeight="1" thickBot="1"/>
    <row r="128560" ht="18.75" customHeight="1" thickBot="1"/>
    <row r="128562" ht="18.75" customHeight="1" thickBot="1"/>
    <row r="128564" ht="18.75" customHeight="1" thickBot="1"/>
    <row r="128566" ht="18.75" customHeight="1" thickBot="1"/>
    <row r="128568" ht="18.75" customHeight="1" thickBot="1"/>
    <row r="128570" ht="18.75" customHeight="1" thickBot="1"/>
    <row r="128572" ht="18.75" customHeight="1" thickBot="1"/>
    <row r="128574" ht="18.75" customHeight="1" thickBot="1"/>
    <row r="128576" ht="18.75" customHeight="1" thickBot="1"/>
    <row r="128578" ht="18.75" customHeight="1" thickBot="1"/>
    <row r="128580" ht="18.75" customHeight="1" thickBot="1"/>
    <row r="128582" ht="18.75" customHeight="1" thickBot="1"/>
    <row r="128584" ht="18.75" customHeight="1" thickBot="1"/>
    <row r="128586" ht="18.75" customHeight="1" thickBot="1"/>
    <row r="128588" ht="18.75" customHeight="1" thickBot="1"/>
    <row r="128590" ht="18.75" customHeight="1" thickBot="1"/>
    <row r="128592" ht="18.75" customHeight="1" thickBot="1"/>
    <row r="128594" ht="18.75" customHeight="1" thickBot="1"/>
    <row r="128596" ht="18.75" customHeight="1" thickBot="1"/>
    <row r="128598" ht="18.75" customHeight="1" thickBot="1"/>
    <row r="128600" ht="18.75" customHeight="1" thickBot="1"/>
    <row r="128602" ht="18.75" customHeight="1" thickBot="1"/>
    <row r="128604" ht="18.75" customHeight="1" thickBot="1"/>
    <row r="128606" ht="18.75" customHeight="1" thickBot="1"/>
    <row r="128608" ht="18.75" customHeight="1" thickBot="1"/>
    <row r="128610" ht="18.75" customHeight="1" thickBot="1"/>
    <row r="128612" ht="18.75" customHeight="1" thickBot="1"/>
    <row r="128614" ht="18.75" customHeight="1" thickBot="1"/>
    <row r="128616" ht="18.75" customHeight="1" thickBot="1"/>
    <row r="128618" ht="18.75" customHeight="1" thickBot="1"/>
    <row r="128620" ht="18.75" customHeight="1" thickBot="1"/>
    <row r="128622" ht="18.75" customHeight="1" thickBot="1"/>
    <row r="128624" ht="18.75" customHeight="1" thickBot="1"/>
    <row r="128626" ht="18.75" customHeight="1" thickBot="1"/>
    <row r="128628" ht="18.75" customHeight="1" thickBot="1"/>
    <row r="128630" ht="18.75" customHeight="1" thickBot="1"/>
    <row r="128632" ht="18.75" customHeight="1" thickBot="1"/>
    <row r="128634" ht="18.75" customHeight="1" thickBot="1"/>
    <row r="128636" ht="18.75" customHeight="1" thickBot="1"/>
    <row r="128638" ht="18.75" customHeight="1" thickBot="1"/>
    <row r="128640" ht="18.75" customHeight="1" thickBot="1"/>
    <row r="128642" ht="18.75" customHeight="1" thickBot="1"/>
    <row r="128644" ht="18.75" customHeight="1" thickBot="1"/>
    <row r="128646" ht="18.75" customHeight="1" thickBot="1"/>
    <row r="128648" ht="18.75" customHeight="1" thickBot="1"/>
    <row r="128650" ht="18.75" customHeight="1" thickBot="1"/>
    <row r="128652" ht="18.75" customHeight="1" thickBot="1"/>
    <row r="128654" ht="18.75" customHeight="1" thickBot="1"/>
    <row r="128656" ht="18.75" customHeight="1" thickBot="1"/>
    <row r="128658" ht="18.75" customHeight="1" thickBot="1"/>
    <row r="128660" ht="18.75" customHeight="1" thickBot="1"/>
    <row r="128662" ht="18.75" customHeight="1" thickBot="1"/>
    <row r="128664" ht="18.75" customHeight="1" thickBot="1"/>
    <row r="128666" ht="18.75" customHeight="1" thickBot="1"/>
    <row r="128668" ht="18.75" customHeight="1" thickBot="1"/>
    <row r="128670" ht="18.75" customHeight="1" thickBot="1"/>
    <row r="128672" ht="18.75" customHeight="1" thickBot="1"/>
    <row r="128674" ht="18.75" customHeight="1" thickBot="1"/>
    <row r="128676" ht="18.75" customHeight="1" thickBot="1"/>
    <row r="128678" ht="18.75" customHeight="1" thickBot="1"/>
    <row r="128680" ht="18.75" customHeight="1" thickBot="1"/>
    <row r="128682" ht="18.75" customHeight="1" thickBot="1"/>
    <row r="128684" ht="18.75" customHeight="1" thickBot="1"/>
    <row r="128686" ht="18.75" customHeight="1" thickBot="1"/>
    <row r="128688" ht="18.75" customHeight="1" thickBot="1"/>
    <row r="128690" ht="18.75" customHeight="1" thickBot="1"/>
    <row r="128692" ht="18.75" customHeight="1" thickBot="1"/>
    <row r="128694" ht="18.75" customHeight="1" thickBot="1"/>
    <row r="128696" ht="18.75" customHeight="1" thickBot="1"/>
    <row r="128698" ht="18.75" customHeight="1" thickBot="1"/>
    <row r="128700" ht="18.75" customHeight="1" thickBot="1"/>
    <row r="128702" ht="18.75" customHeight="1" thickBot="1"/>
    <row r="128704" ht="18.75" customHeight="1" thickBot="1"/>
    <row r="128706" ht="18.75" customHeight="1" thickBot="1"/>
    <row r="128708" ht="18.75" customHeight="1" thickBot="1"/>
    <row r="128710" ht="18.75" customHeight="1" thickBot="1"/>
    <row r="128712" ht="18.75" customHeight="1" thickBot="1"/>
    <row r="128714" ht="18.75" customHeight="1" thickBot="1"/>
    <row r="128716" ht="18.75" customHeight="1" thickBot="1"/>
    <row r="128718" ht="18.75" customHeight="1" thickBot="1"/>
    <row r="128720" ht="18.75" customHeight="1" thickBot="1"/>
    <row r="128722" ht="18.75" customHeight="1" thickBot="1"/>
    <row r="128724" ht="18.75" customHeight="1" thickBot="1"/>
    <row r="128726" ht="18.75" customHeight="1" thickBot="1"/>
    <row r="128728" ht="18.75" customHeight="1" thickBot="1"/>
    <row r="128730" ht="18.75" customHeight="1" thickBot="1"/>
    <row r="128732" ht="18.75" customHeight="1" thickBot="1"/>
    <row r="128734" ht="18.75" customHeight="1" thickBot="1"/>
    <row r="128736" ht="18.75" customHeight="1" thickBot="1"/>
    <row r="128738" ht="18.75" customHeight="1" thickBot="1"/>
    <row r="128740" ht="18.75" customHeight="1" thickBot="1"/>
    <row r="128742" ht="18.75" customHeight="1" thickBot="1"/>
    <row r="128744" ht="18.75" customHeight="1" thickBot="1"/>
    <row r="128746" ht="18.75" customHeight="1" thickBot="1"/>
    <row r="128748" ht="18.75" customHeight="1" thickBot="1"/>
    <row r="128750" ht="18.75" customHeight="1" thickBot="1"/>
    <row r="128752" ht="18.75" customHeight="1" thickBot="1"/>
    <row r="128754" ht="18.75" customHeight="1" thickBot="1"/>
    <row r="128756" ht="18.75" customHeight="1" thickBot="1"/>
    <row r="128758" ht="18.75" customHeight="1" thickBot="1"/>
    <row r="128760" ht="18.75" customHeight="1" thickBot="1"/>
    <row r="128762" ht="18.75" customHeight="1" thickBot="1"/>
    <row r="128764" ht="18.75" customHeight="1" thickBot="1"/>
    <row r="128766" ht="18.75" customHeight="1" thickBot="1"/>
    <row r="128768" ht="18.75" customHeight="1" thickBot="1"/>
    <row r="128770" ht="18.75" customHeight="1" thickBot="1"/>
    <row r="128772" ht="18.75" customHeight="1" thickBot="1"/>
    <row r="128774" ht="18.75" customHeight="1" thickBot="1"/>
    <row r="128776" ht="18.75" customHeight="1" thickBot="1"/>
    <row r="128778" ht="18.75" customHeight="1" thickBot="1"/>
    <row r="128780" ht="18.75" customHeight="1" thickBot="1"/>
    <row r="128782" ht="18.75" customHeight="1" thickBot="1"/>
    <row r="128784" ht="18.75" customHeight="1" thickBot="1"/>
    <row r="128786" ht="18.75" customHeight="1" thickBot="1"/>
    <row r="128788" ht="18.75" customHeight="1" thickBot="1"/>
    <row r="128790" ht="18.75" customHeight="1" thickBot="1"/>
    <row r="128792" ht="18.75" customHeight="1" thickBot="1"/>
    <row r="128794" ht="18.75" customHeight="1" thickBot="1"/>
    <row r="128796" ht="18.75" customHeight="1" thickBot="1"/>
    <row r="128798" ht="18.75" customHeight="1" thickBot="1"/>
    <row r="128800" ht="18.75" customHeight="1" thickBot="1"/>
    <row r="128802" ht="18.75" customHeight="1" thickBot="1"/>
    <row r="128804" ht="18.75" customHeight="1" thickBot="1"/>
    <row r="128806" ht="18.75" customHeight="1" thickBot="1"/>
    <row r="128808" ht="18.75" customHeight="1" thickBot="1"/>
    <row r="128810" ht="18.75" customHeight="1" thickBot="1"/>
    <row r="128812" ht="18.75" customHeight="1" thickBot="1"/>
    <row r="128814" ht="18.75" customHeight="1" thickBot="1"/>
    <row r="128816" ht="18.75" customHeight="1" thickBot="1"/>
    <row r="128818" ht="18.75" customHeight="1" thickBot="1"/>
    <row r="128820" ht="18.75" customHeight="1" thickBot="1"/>
    <row r="128822" ht="18.75" customHeight="1" thickBot="1"/>
    <row r="128824" ht="18.75" customHeight="1" thickBot="1"/>
    <row r="128826" ht="18.75" customHeight="1" thickBot="1"/>
    <row r="128828" ht="18.75" customHeight="1" thickBot="1"/>
    <row r="128830" ht="18.75" customHeight="1" thickBot="1"/>
    <row r="128832" ht="18.75" customHeight="1" thickBot="1"/>
    <row r="128834" ht="18.75" customHeight="1" thickBot="1"/>
    <row r="128836" ht="18.75" customHeight="1" thickBot="1"/>
    <row r="128838" ht="18.75" customHeight="1" thickBot="1"/>
    <row r="128840" ht="18.75" customHeight="1" thickBot="1"/>
    <row r="128842" ht="18.75" customHeight="1" thickBot="1"/>
    <row r="128844" ht="18.75" customHeight="1" thickBot="1"/>
    <row r="128846" ht="18.75" customHeight="1" thickBot="1"/>
    <row r="128848" ht="18.75" customHeight="1" thickBot="1"/>
    <row r="128850" ht="18.75" customHeight="1" thickBot="1"/>
    <row r="128852" ht="18.75" customHeight="1" thickBot="1"/>
    <row r="128854" ht="18.75" customHeight="1" thickBot="1"/>
    <row r="128856" ht="18.75" customHeight="1" thickBot="1"/>
    <row r="128858" ht="18.75" customHeight="1" thickBot="1"/>
    <row r="128860" ht="18.75" customHeight="1" thickBot="1"/>
    <row r="128862" ht="18.75" customHeight="1" thickBot="1"/>
    <row r="128864" ht="18.75" customHeight="1" thickBot="1"/>
    <row r="128866" ht="18.75" customHeight="1" thickBot="1"/>
    <row r="128868" ht="18.75" customHeight="1" thickBot="1"/>
    <row r="128870" ht="18.75" customHeight="1" thickBot="1"/>
    <row r="128872" ht="18.75" customHeight="1" thickBot="1"/>
    <row r="128874" ht="18.75" customHeight="1" thickBot="1"/>
    <row r="128876" ht="18.75" customHeight="1" thickBot="1"/>
    <row r="128878" ht="18.75" customHeight="1" thickBot="1"/>
    <row r="128880" ht="18.75" customHeight="1" thickBot="1"/>
    <row r="128882" ht="18.75" customHeight="1" thickBot="1"/>
    <row r="128884" ht="18.75" customHeight="1" thickBot="1"/>
    <row r="128886" ht="18.75" customHeight="1" thickBot="1"/>
    <row r="128888" ht="18.75" customHeight="1" thickBot="1"/>
    <row r="128890" ht="18.75" customHeight="1" thickBot="1"/>
    <row r="128892" ht="18.75" customHeight="1" thickBot="1"/>
    <row r="128894" ht="18.75" customHeight="1" thickBot="1"/>
    <row r="128896" ht="18.75" customHeight="1" thickBot="1"/>
    <row r="128898" ht="18.75" customHeight="1" thickBot="1"/>
    <row r="128900" ht="18.75" customHeight="1" thickBot="1"/>
    <row r="128902" ht="18.75" customHeight="1" thickBot="1"/>
    <row r="128904" ht="18.75" customHeight="1" thickBot="1"/>
    <row r="128906" ht="18.75" customHeight="1" thickBot="1"/>
    <row r="128908" ht="18.75" customHeight="1" thickBot="1"/>
    <row r="128910" ht="18.75" customHeight="1" thickBot="1"/>
    <row r="128912" ht="18.75" customHeight="1" thickBot="1"/>
    <row r="128914" ht="18.75" customHeight="1" thickBot="1"/>
    <row r="128916" ht="18.75" customHeight="1" thickBot="1"/>
    <row r="128918" ht="18.75" customHeight="1" thickBot="1"/>
    <row r="128920" ht="18.75" customHeight="1" thickBot="1"/>
    <row r="128922" ht="18.75" customHeight="1" thickBot="1"/>
    <row r="128924" ht="18.75" customHeight="1" thickBot="1"/>
    <row r="128926" ht="18.75" customHeight="1" thickBot="1"/>
    <row r="128928" ht="18.75" customHeight="1" thickBot="1"/>
    <row r="128930" ht="18.75" customHeight="1" thickBot="1"/>
    <row r="128932" ht="18.75" customHeight="1" thickBot="1"/>
    <row r="128934" ht="18.75" customHeight="1" thickBot="1"/>
    <row r="128936" ht="18.75" customHeight="1" thickBot="1"/>
    <row r="128938" ht="18.75" customHeight="1" thickBot="1"/>
    <row r="128940" ht="18.75" customHeight="1" thickBot="1"/>
    <row r="128942" ht="18.75" customHeight="1" thickBot="1"/>
    <row r="128944" ht="18.75" customHeight="1" thickBot="1"/>
    <row r="128946" ht="18.75" customHeight="1" thickBot="1"/>
    <row r="128948" ht="18.75" customHeight="1" thickBot="1"/>
    <row r="128950" ht="18.75" customHeight="1" thickBot="1"/>
    <row r="128952" ht="18.75" customHeight="1" thickBot="1"/>
    <row r="128954" ht="18.75" customHeight="1" thickBot="1"/>
    <row r="128956" ht="18.75" customHeight="1" thickBot="1"/>
    <row r="128958" ht="18.75" customHeight="1" thickBot="1"/>
    <row r="128960" ht="18.75" customHeight="1" thickBot="1"/>
    <row r="128962" ht="18.75" customHeight="1" thickBot="1"/>
    <row r="128964" ht="18.75" customHeight="1" thickBot="1"/>
    <row r="128966" ht="18.75" customHeight="1" thickBot="1"/>
    <row r="128968" ht="18.75" customHeight="1" thickBot="1"/>
    <row r="128970" ht="18.75" customHeight="1" thickBot="1"/>
    <row r="128972" ht="18.75" customHeight="1" thickBot="1"/>
    <row r="128974" ht="18.75" customHeight="1" thickBot="1"/>
    <row r="128976" ht="18.75" customHeight="1" thickBot="1"/>
    <row r="128978" ht="18.75" customHeight="1" thickBot="1"/>
    <row r="128980" ht="18.75" customHeight="1" thickBot="1"/>
    <row r="128982" ht="18.75" customHeight="1" thickBot="1"/>
    <row r="128984" ht="18.75" customHeight="1" thickBot="1"/>
    <row r="128986" ht="18.75" customHeight="1" thickBot="1"/>
    <row r="128988" ht="18.75" customHeight="1" thickBot="1"/>
    <row r="128990" ht="18.75" customHeight="1" thickBot="1"/>
    <row r="128992" ht="18.75" customHeight="1" thickBot="1"/>
    <row r="128994" ht="18.75" customHeight="1" thickBot="1"/>
    <row r="128996" ht="18.75" customHeight="1" thickBot="1"/>
    <row r="128998" ht="18.75" customHeight="1" thickBot="1"/>
    <row r="129000" ht="18.75" customHeight="1" thickBot="1"/>
    <row r="129002" ht="18.75" customHeight="1" thickBot="1"/>
    <row r="129004" ht="18.75" customHeight="1" thickBot="1"/>
    <row r="129006" ht="18.75" customHeight="1" thickBot="1"/>
    <row r="129008" ht="18.75" customHeight="1" thickBot="1"/>
    <row r="129010" ht="18.75" customHeight="1" thickBot="1"/>
    <row r="129012" ht="18.75" customHeight="1" thickBot="1"/>
    <row r="129014" ht="18.75" customHeight="1" thickBot="1"/>
    <row r="129016" ht="18.75" customHeight="1" thickBot="1"/>
    <row r="129018" ht="18.75" customHeight="1" thickBot="1"/>
    <row r="129020" ht="18.75" customHeight="1" thickBot="1"/>
    <row r="129022" ht="18.75" customHeight="1" thickBot="1"/>
    <row r="129024" ht="18.75" customHeight="1" thickBot="1"/>
    <row r="129026" ht="18.75" customHeight="1" thickBot="1"/>
    <row r="129028" ht="18.75" customHeight="1" thickBot="1"/>
    <row r="129030" ht="18.75" customHeight="1" thickBot="1"/>
    <row r="129032" ht="18.75" customHeight="1" thickBot="1"/>
    <row r="129034" ht="18.75" customHeight="1" thickBot="1"/>
    <row r="129036" ht="18.75" customHeight="1" thickBot="1"/>
    <row r="129038" ht="18.75" customHeight="1" thickBot="1"/>
    <row r="129040" ht="18.75" customHeight="1" thickBot="1"/>
    <row r="129042" ht="18.75" customHeight="1" thickBot="1"/>
    <row r="129044" ht="18.75" customHeight="1" thickBot="1"/>
    <row r="129046" ht="18.75" customHeight="1" thickBot="1"/>
    <row r="129048" ht="18.75" customHeight="1" thickBot="1"/>
    <row r="129050" ht="18.75" customHeight="1" thickBot="1"/>
    <row r="129052" ht="18.75" customHeight="1" thickBot="1"/>
    <row r="129054" ht="18.75" customHeight="1" thickBot="1"/>
    <row r="129056" ht="18.75" customHeight="1" thickBot="1"/>
    <row r="129058" ht="18.75" customHeight="1" thickBot="1"/>
    <row r="129060" ht="18.75" customHeight="1" thickBot="1"/>
    <row r="129062" ht="18.75" customHeight="1" thickBot="1"/>
    <row r="129064" ht="18.75" customHeight="1" thickBot="1"/>
    <row r="129066" ht="18.75" customHeight="1" thickBot="1"/>
    <row r="129068" ht="18.75" customHeight="1" thickBot="1"/>
    <row r="129070" ht="18.75" customHeight="1" thickBot="1"/>
    <row r="129072" ht="18.75" customHeight="1" thickBot="1"/>
    <row r="129074" ht="18.75" customHeight="1" thickBot="1"/>
    <row r="129076" ht="18.75" customHeight="1" thickBot="1"/>
    <row r="129078" ht="18.75" customHeight="1" thickBot="1"/>
    <row r="129080" ht="18.75" customHeight="1" thickBot="1"/>
    <row r="129082" ht="18.75" customHeight="1" thickBot="1"/>
    <row r="129084" ht="18.75" customHeight="1" thickBot="1"/>
    <row r="129086" ht="18.75" customHeight="1" thickBot="1"/>
    <row r="129088" ht="18.75" customHeight="1" thickBot="1"/>
    <row r="129090" ht="18.75" customHeight="1" thickBot="1"/>
    <row r="129092" ht="18.75" customHeight="1" thickBot="1"/>
    <row r="129094" ht="18.75" customHeight="1" thickBot="1"/>
    <row r="129096" ht="18.75" customHeight="1" thickBot="1"/>
    <row r="129098" ht="18.75" customHeight="1" thickBot="1"/>
    <row r="129100" ht="18.75" customHeight="1" thickBot="1"/>
    <row r="129102" ht="18.75" customHeight="1" thickBot="1"/>
    <row r="129104" ht="18.75" customHeight="1" thickBot="1"/>
    <row r="129106" ht="18.75" customHeight="1" thickBot="1"/>
    <row r="129108" ht="18.75" customHeight="1" thickBot="1"/>
    <row r="129110" ht="18.75" customHeight="1" thickBot="1"/>
    <row r="129112" ht="18.75" customHeight="1" thickBot="1"/>
    <row r="129114" ht="18.75" customHeight="1" thickBot="1"/>
    <row r="129116" ht="18.75" customHeight="1" thickBot="1"/>
    <row r="129118" ht="18.75" customHeight="1" thickBot="1"/>
    <row r="129120" ht="18.75" customHeight="1" thickBot="1"/>
    <row r="129122" ht="18.75" customHeight="1" thickBot="1"/>
    <row r="129124" ht="18.75" customHeight="1" thickBot="1"/>
    <row r="129126" ht="18.75" customHeight="1" thickBot="1"/>
    <row r="129128" ht="18.75" customHeight="1" thickBot="1"/>
    <row r="129130" ht="18.75" customHeight="1" thickBot="1"/>
    <row r="129132" ht="18.75" customHeight="1" thickBot="1"/>
    <row r="129134" ht="18.75" customHeight="1" thickBot="1"/>
    <row r="129136" ht="18.75" customHeight="1" thickBot="1"/>
    <row r="129138" ht="18.75" customHeight="1" thickBot="1"/>
    <row r="129140" ht="18.75" customHeight="1" thickBot="1"/>
    <row r="129142" ht="18.75" customHeight="1" thickBot="1"/>
    <row r="129144" ht="18.75" customHeight="1" thickBot="1"/>
    <row r="129146" ht="18.75" customHeight="1" thickBot="1"/>
    <row r="129148" ht="18.75" customHeight="1" thickBot="1"/>
    <row r="129150" ht="18.75" customHeight="1" thickBot="1"/>
    <row r="129152" ht="18.75" customHeight="1" thickBot="1"/>
    <row r="129154" ht="18.75" customHeight="1" thickBot="1"/>
    <row r="129156" ht="18.75" customHeight="1" thickBot="1"/>
    <row r="129158" ht="18.75" customHeight="1" thickBot="1"/>
    <row r="129160" ht="18.75" customHeight="1" thickBot="1"/>
    <row r="129162" ht="18.75" customHeight="1" thickBot="1"/>
    <row r="129164" ht="18.75" customHeight="1" thickBot="1"/>
    <row r="129166" ht="18.75" customHeight="1" thickBot="1"/>
    <row r="129168" ht="18.75" customHeight="1" thickBot="1"/>
    <row r="129170" ht="18.75" customHeight="1" thickBot="1"/>
    <row r="129172" ht="18.75" customHeight="1" thickBot="1"/>
    <row r="129174" ht="18.75" customHeight="1" thickBot="1"/>
    <row r="129176" ht="18.75" customHeight="1" thickBot="1"/>
    <row r="129178" ht="18.75" customHeight="1" thickBot="1"/>
    <row r="129180" ht="18.75" customHeight="1" thickBot="1"/>
    <row r="129182" ht="18.75" customHeight="1" thickBot="1"/>
    <row r="129184" ht="18.75" customHeight="1" thickBot="1"/>
    <row r="129186" ht="18.75" customHeight="1" thickBot="1"/>
    <row r="129188" ht="18.75" customHeight="1" thickBot="1"/>
    <row r="129190" ht="18.75" customHeight="1" thickBot="1"/>
    <row r="129192" ht="18.75" customHeight="1" thickBot="1"/>
    <row r="129194" ht="18.75" customHeight="1" thickBot="1"/>
    <row r="129196" ht="18.75" customHeight="1" thickBot="1"/>
    <row r="129198" ht="18.75" customHeight="1" thickBot="1"/>
    <row r="129200" ht="18.75" customHeight="1" thickBot="1"/>
    <row r="129202" ht="18.75" customHeight="1" thickBot="1"/>
    <row r="129204" ht="18.75" customHeight="1" thickBot="1"/>
    <row r="129206" ht="18.75" customHeight="1" thickBot="1"/>
    <row r="129208" ht="18.75" customHeight="1" thickBot="1"/>
    <row r="129210" ht="18.75" customHeight="1" thickBot="1"/>
    <row r="129212" ht="18.75" customHeight="1" thickBot="1"/>
    <row r="129214" ht="18.75" customHeight="1" thickBot="1"/>
    <row r="129216" ht="18.75" customHeight="1" thickBot="1"/>
    <row r="129218" ht="18.75" customHeight="1" thickBot="1"/>
    <row r="129220" ht="18.75" customHeight="1" thickBot="1"/>
    <row r="129222" ht="18.75" customHeight="1" thickBot="1"/>
    <row r="129224" ht="18.75" customHeight="1" thickBot="1"/>
    <row r="129226" ht="18.75" customHeight="1" thickBot="1"/>
    <row r="129228" ht="18.75" customHeight="1" thickBot="1"/>
    <row r="129230" ht="18.75" customHeight="1" thickBot="1"/>
    <row r="129232" ht="18.75" customHeight="1" thickBot="1"/>
    <row r="129234" ht="18.75" customHeight="1" thickBot="1"/>
    <row r="129236" ht="18.75" customHeight="1" thickBot="1"/>
    <row r="129238" ht="18.75" customHeight="1" thickBot="1"/>
    <row r="129240" ht="18.75" customHeight="1" thickBot="1"/>
    <row r="129242" ht="18.75" customHeight="1" thickBot="1"/>
    <row r="129244" ht="18.75" customHeight="1" thickBot="1"/>
    <row r="129246" ht="18.75" customHeight="1" thickBot="1"/>
    <row r="129248" ht="18.75" customHeight="1" thickBot="1"/>
    <row r="129250" ht="18.75" customHeight="1" thickBot="1"/>
    <row r="129252" ht="18.75" customHeight="1" thickBot="1"/>
    <row r="129254" ht="18.75" customHeight="1" thickBot="1"/>
    <row r="129256" ht="18.75" customHeight="1" thickBot="1"/>
    <row r="129258" ht="18.75" customHeight="1" thickBot="1"/>
    <row r="129260" ht="18.75" customHeight="1" thickBot="1"/>
    <row r="129262" ht="18.75" customHeight="1" thickBot="1"/>
    <row r="129264" ht="18.75" customHeight="1" thickBot="1"/>
    <row r="129266" ht="18.75" customHeight="1" thickBot="1"/>
    <row r="129268" ht="18.75" customHeight="1" thickBot="1"/>
    <row r="129270" ht="18.75" customHeight="1" thickBot="1"/>
    <row r="129272" ht="18.75" customHeight="1" thickBot="1"/>
    <row r="129274" ht="18.75" customHeight="1" thickBot="1"/>
    <row r="129276" ht="18.75" customHeight="1" thickBot="1"/>
    <row r="129278" ht="18.75" customHeight="1" thickBot="1"/>
    <row r="129280" ht="18.75" customHeight="1" thickBot="1"/>
    <row r="129282" ht="18.75" customHeight="1" thickBot="1"/>
    <row r="129284" ht="18.75" customHeight="1" thickBot="1"/>
    <row r="129286" ht="18.75" customHeight="1" thickBot="1"/>
    <row r="129288" ht="18.75" customHeight="1" thickBot="1"/>
    <row r="129290" ht="18.75" customHeight="1" thickBot="1"/>
    <row r="129292" ht="18.75" customHeight="1" thickBot="1"/>
    <row r="129294" ht="18.75" customHeight="1" thickBot="1"/>
    <row r="129296" ht="18.75" customHeight="1" thickBot="1"/>
    <row r="129298" ht="18.75" customHeight="1" thickBot="1"/>
    <row r="129300" ht="18.75" customHeight="1" thickBot="1"/>
    <row r="129302" ht="18.75" customHeight="1" thickBot="1"/>
    <row r="129304" ht="18.75" customHeight="1" thickBot="1"/>
    <row r="129306" ht="18.75" customHeight="1" thickBot="1"/>
    <row r="129308" ht="18.75" customHeight="1" thickBot="1"/>
    <row r="129310" ht="18.75" customHeight="1" thickBot="1"/>
    <row r="129312" ht="18.75" customHeight="1" thickBot="1"/>
    <row r="129314" ht="18.75" customHeight="1" thickBot="1"/>
    <row r="129316" ht="18.75" customHeight="1" thickBot="1"/>
    <row r="129318" ht="18.75" customHeight="1" thickBot="1"/>
    <row r="129320" ht="18.75" customHeight="1" thickBot="1"/>
    <row r="129322" ht="18.75" customHeight="1" thickBot="1"/>
    <row r="129324" ht="18.75" customHeight="1" thickBot="1"/>
    <row r="129326" ht="18.75" customHeight="1" thickBot="1"/>
    <row r="129328" ht="18.75" customHeight="1" thickBot="1"/>
    <row r="129330" ht="18.75" customHeight="1" thickBot="1"/>
    <row r="129332" ht="18.75" customHeight="1" thickBot="1"/>
    <row r="129334" ht="18.75" customHeight="1" thickBot="1"/>
    <row r="129336" ht="18.75" customHeight="1" thickBot="1"/>
    <row r="129338" ht="18.75" customHeight="1" thickBot="1"/>
    <row r="129340" ht="18.75" customHeight="1" thickBot="1"/>
    <row r="129342" ht="18.75" customHeight="1" thickBot="1"/>
    <row r="129344" ht="18.75" customHeight="1" thickBot="1"/>
    <row r="129346" ht="18.75" customHeight="1" thickBot="1"/>
    <row r="129348" ht="18.75" customHeight="1" thickBot="1"/>
    <row r="129350" ht="18.75" customHeight="1" thickBot="1"/>
    <row r="129352" ht="18.75" customHeight="1" thickBot="1"/>
    <row r="129354" ht="18.75" customHeight="1" thickBot="1"/>
    <row r="129356" ht="18.75" customHeight="1" thickBot="1"/>
    <row r="129358" ht="18.75" customHeight="1" thickBot="1"/>
    <row r="129360" ht="18.75" customHeight="1" thickBot="1"/>
    <row r="129362" ht="18.75" customHeight="1" thickBot="1"/>
    <row r="129364" ht="18.75" customHeight="1" thickBot="1"/>
    <row r="129366" ht="18.75" customHeight="1" thickBot="1"/>
    <row r="129368" ht="18.75" customHeight="1" thickBot="1"/>
    <row r="129370" ht="18.75" customHeight="1" thickBot="1"/>
    <row r="129372" ht="18.75" customHeight="1" thickBot="1"/>
    <row r="129374" ht="18.75" customHeight="1" thickBot="1"/>
    <row r="129376" ht="18.75" customHeight="1" thickBot="1"/>
    <row r="129378" ht="18.75" customHeight="1" thickBot="1"/>
    <row r="129380" ht="18.75" customHeight="1" thickBot="1"/>
    <row r="129382" ht="18.75" customHeight="1" thickBot="1"/>
    <row r="129384" ht="18.75" customHeight="1" thickBot="1"/>
    <row r="129386" ht="18.75" customHeight="1" thickBot="1"/>
    <row r="129388" ht="18.75" customHeight="1" thickBot="1"/>
    <row r="129390" ht="18.75" customHeight="1" thickBot="1"/>
    <row r="129392" ht="18.75" customHeight="1" thickBot="1"/>
    <row r="129394" ht="18.75" customHeight="1" thickBot="1"/>
    <row r="129396" ht="18.75" customHeight="1" thickBot="1"/>
    <row r="129398" ht="18.75" customHeight="1" thickBot="1"/>
    <row r="129400" ht="18.75" customHeight="1" thickBot="1"/>
    <row r="129402" ht="18.75" customHeight="1" thickBot="1"/>
    <row r="129404" ht="18.75" customHeight="1" thickBot="1"/>
    <row r="129406" ht="18.75" customHeight="1" thickBot="1"/>
    <row r="129408" ht="18.75" customHeight="1" thickBot="1"/>
    <row r="129410" ht="18.75" customHeight="1" thickBot="1"/>
    <row r="129412" ht="18.75" customHeight="1" thickBot="1"/>
    <row r="129414" ht="18.75" customHeight="1" thickBot="1"/>
    <row r="129416" ht="18.75" customHeight="1" thickBot="1"/>
    <row r="129418" ht="18.75" customHeight="1" thickBot="1"/>
    <row r="129420" ht="18.75" customHeight="1" thickBot="1"/>
    <row r="129422" ht="18.75" customHeight="1" thickBot="1"/>
    <row r="129424" ht="18.75" customHeight="1" thickBot="1"/>
    <row r="129426" ht="18.75" customHeight="1" thickBot="1"/>
    <row r="129428" ht="18.75" customHeight="1" thickBot="1"/>
    <row r="129430" ht="18.75" customHeight="1" thickBot="1"/>
    <row r="129432" ht="18.75" customHeight="1" thickBot="1"/>
    <row r="129434" ht="18.75" customHeight="1" thickBot="1"/>
    <row r="129436" ht="18.75" customHeight="1" thickBot="1"/>
    <row r="129438" ht="18.75" customHeight="1" thickBot="1"/>
    <row r="129440" ht="18.75" customHeight="1" thickBot="1"/>
    <row r="129442" ht="18.75" customHeight="1" thickBot="1"/>
    <row r="129444" ht="18.75" customHeight="1" thickBot="1"/>
    <row r="129446" ht="18.75" customHeight="1" thickBot="1"/>
    <row r="129448" ht="18.75" customHeight="1" thickBot="1"/>
    <row r="129450" ht="18.75" customHeight="1" thickBot="1"/>
    <row r="129452" ht="18.75" customHeight="1" thickBot="1"/>
    <row r="129454" ht="18.75" customHeight="1" thickBot="1"/>
    <row r="129456" ht="18.75" customHeight="1" thickBot="1"/>
    <row r="129458" ht="18.75" customHeight="1" thickBot="1"/>
    <row r="129460" ht="18.75" customHeight="1" thickBot="1"/>
    <row r="129462" ht="18.75" customHeight="1" thickBot="1"/>
    <row r="129464" ht="18.75" customHeight="1" thickBot="1"/>
    <row r="129466" ht="18.75" customHeight="1" thickBot="1"/>
    <row r="129468" ht="18.75" customHeight="1" thickBot="1"/>
    <row r="129470" ht="18.75" customHeight="1" thickBot="1"/>
    <row r="129472" ht="18.75" customHeight="1" thickBot="1"/>
    <row r="129474" ht="18.75" customHeight="1" thickBot="1"/>
    <row r="129476" ht="18.75" customHeight="1" thickBot="1"/>
    <row r="129478" ht="18.75" customHeight="1" thickBot="1"/>
    <row r="129480" ht="18.75" customHeight="1" thickBot="1"/>
    <row r="129482" ht="18.75" customHeight="1" thickBot="1"/>
    <row r="129484" ht="18.75" customHeight="1" thickBot="1"/>
    <row r="129486" ht="18.75" customHeight="1" thickBot="1"/>
    <row r="129488" ht="18.75" customHeight="1" thickBot="1"/>
    <row r="129490" ht="18.75" customHeight="1" thickBot="1"/>
    <row r="129492" ht="18.75" customHeight="1" thickBot="1"/>
    <row r="129494" ht="18.75" customHeight="1" thickBot="1"/>
    <row r="129496" ht="18.75" customHeight="1" thickBot="1"/>
    <row r="129498" ht="18.75" customHeight="1" thickBot="1"/>
    <row r="129500" ht="18.75" customHeight="1" thickBot="1"/>
    <row r="129502" ht="18.75" customHeight="1" thickBot="1"/>
    <row r="129504" ht="18.75" customHeight="1" thickBot="1"/>
    <row r="129506" ht="18.75" customHeight="1" thickBot="1"/>
    <row r="129508" ht="18.75" customHeight="1" thickBot="1"/>
    <row r="129510" ht="18.75" customHeight="1" thickBot="1"/>
    <row r="129512" ht="18.75" customHeight="1" thickBot="1"/>
    <row r="129514" ht="18.75" customHeight="1" thickBot="1"/>
    <row r="129516" ht="18.75" customHeight="1" thickBot="1"/>
    <row r="129518" ht="18.75" customHeight="1" thickBot="1"/>
    <row r="129520" ht="18.75" customHeight="1" thickBot="1"/>
    <row r="129522" ht="18.75" customHeight="1" thickBot="1"/>
    <row r="129524" ht="18.75" customHeight="1" thickBot="1"/>
    <row r="129526" ht="18.75" customHeight="1" thickBot="1"/>
    <row r="129528" ht="18.75" customHeight="1" thickBot="1"/>
    <row r="129530" ht="18.75" customHeight="1" thickBot="1"/>
    <row r="129532" ht="18.75" customHeight="1" thickBot="1"/>
    <row r="129534" ht="18.75" customHeight="1" thickBot="1"/>
    <row r="129536" ht="18.75" customHeight="1" thickBot="1"/>
    <row r="129538" ht="18.75" customHeight="1" thickBot="1"/>
    <row r="129540" ht="18.75" customHeight="1" thickBot="1"/>
    <row r="129542" ht="18.75" customHeight="1" thickBot="1"/>
    <row r="129544" ht="18.75" customHeight="1" thickBot="1"/>
    <row r="129546" ht="18.75" customHeight="1" thickBot="1"/>
    <row r="129548" ht="18.75" customHeight="1" thickBot="1"/>
    <row r="129550" ht="18.75" customHeight="1" thickBot="1"/>
    <row r="129552" ht="18.75" customHeight="1" thickBot="1"/>
    <row r="129554" ht="18.75" customHeight="1" thickBot="1"/>
    <row r="129556" ht="18.75" customHeight="1" thickBot="1"/>
    <row r="129558" ht="18.75" customHeight="1" thickBot="1"/>
    <row r="129560" ht="18.75" customHeight="1" thickBot="1"/>
    <row r="129562" ht="18.75" customHeight="1" thickBot="1"/>
    <row r="129564" ht="18.75" customHeight="1" thickBot="1"/>
    <row r="129566" ht="18.75" customHeight="1" thickBot="1"/>
    <row r="129568" ht="18.75" customHeight="1" thickBot="1"/>
    <row r="129570" ht="18.75" customHeight="1" thickBot="1"/>
    <row r="129572" ht="18.75" customHeight="1" thickBot="1"/>
    <row r="129574" ht="18.75" customHeight="1" thickBot="1"/>
    <row r="129576" ht="18.75" customHeight="1" thickBot="1"/>
    <row r="129578" ht="18.75" customHeight="1" thickBot="1"/>
    <row r="129580" ht="18.75" customHeight="1" thickBot="1"/>
    <row r="129582" ht="18.75" customHeight="1" thickBot="1"/>
    <row r="129584" ht="18.75" customHeight="1" thickBot="1"/>
    <row r="129586" ht="18.75" customHeight="1" thickBot="1"/>
    <row r="129588" ht="18.75" customHeight="1" thickBot="1"/>
    <row r="129590" ht="18.75" customHeight="1" thickBot="1"/>
    <row r="129592" ht="18.75" customHeight="1" thickBot="1"/>
    <row r="129594" ht="18.75" customHeight="1" thickBot="1"/>
    <row r="129596" ht="18.75" customHeight="1" thickBot="1"/>
    <row r="129598" ht="18.75" customHeight="1" thickBot="1"/>
    <row r="129600" ht="18.75" customHeight="1" thickBot="1"/>
    <row r="129602" ht="18.75" customHeight="1" thickBot="1"/>
    <row r="129604" ht="18.75" customHeight="1" thickBot="1"/>
    <row r="129606" ht="18.75" customHeight="1" thickBot="1"/>
    <row r="129608" ht="18.75" customHeight="1" thickBot="1"/>
    <row r="129610" ht="18.75" customHeight="1" thickBot="1"/>
    <row r="129612" ht="18.75" customHeight="1" thickBot="1"/>
    <row r="129614" ht="18.75" customHeight="1" thickBot="1"/>
    <row r="129616" ht="18.75" customHeight="1" thickBot="1"/>
    <row r="129618" ht="18.75" customHeight="1" thickBot="1"/>
    <row r="129620" ht="18.75" customHeight="1" thickBot="1"/>
    <row r="129622" ht="18.75" customHeight="1" thickBot="1"/>
    <row r="129624" ht="18.75" customHeight="1" thickBot="1"/>
    <row r="129626" ht="18.75" customHeight="1" thickBot="1"/>
    <row r="129628" ht="18.75" customHeight="1" thickBot="1"/>
    <row r="129630" ht="18.75" customHeight="1" thickBot="1"/>
    <row r="129632" ht="18.75" customHeight="1" thickBot="1"/>
    <row r="129634" ht="18.75" customHeight="1" thickBot="1"/>
    <row r="129636" ht="18.75" customHeight="1" thickBot="1"/>
    <row r="129638" ht="18.75" customHeight="1" thickBot="1"/>
    <row r="129640" ht="18.75" customHeight="1" thickBot="1"/>
    <row r="129642" ht="18.75" customHeight="1" thickBot="1"/>
    <row r="129644" ht="18.75" customHeight="1" thickBot="1"/>
    <row r="129646" ht="18.75" customHeight="1" thickBot="1"/>
    <row r="129648" ht="18.75" customHeight="1" thickBot="1"/>
    <row r="129650" ht="18.75" customHeight="1" thickBot="1"/>
    <row r="129652" ht="18.75" customHeight="1" thickBot="1"/>
    <row r="129654" ht="18.75" customHeight="1" thickBot="1"/>
    <row r="129656" ht="18.75" customHeight="1" thickBot="1"/>
    <row r="129658" ht="18.75" customHeight="1" thickBot="1"/>
    <row r="129660" ht="18.75" customHeight="1" thickBot="1"/>
    <row r="129662" ht="18.75" customHeight="1" thickBot="1"/>
    <row r="129664" ht="18.75" customHeight="1" thickBot="1"/>
    <row r="129666" ht="18.75" customHeight="1" thickBot="1"/>
    <row r="129668" ht="18.75" customHeight="1" thickBot="1"/>
    <row r="129670" ht="18.75" customHeight="1" thickBot="1"/>
    <row r="129672" ht="18.75" customHeight="1" thickBot="1"/>
    <row r="129674" ht="18.75" customHeight="1" thickBot="1"/>
    <row r="129676" ht="18.75" customHeight="1" thickBot="1"/>
    <row r="129678" ht="18.75" customHeight="1" thickBot="1"/>
    <row r="129680" ht="18.75" customHeight="1" thickBot="1"/>
    <row r="129682" ht="18.75" customHeight="1" thickBot="1"/>
    <row r="129684" ht="18.75" customHeight="1" thickBot="1"/>
    <row r="129686" ht="18.75" customHeight="1" thickBot="1"/>
    <row r="129688" ht="18.75" customHeight="1" thickBot="1"/>
    <row r="129690" ht="18.75" customHeight="1" thickBot="1"/>
    <row r="129692" ht="18.75" customHeight="1" thickBot="1"/>
    <row r="129694" ht="18.75" customHeight="1" thickBot="1"/>
    <row r="129696" ht="18.75" customHeight="1" thickBot="1"/>
    <row r="129698" ht="18.75" customHeight="1" thickBot="1"/>
    <row r="129700" ht="18.75" customHeight="1" thickBot="1"/>
    <row r="129702" ht="18.75" customHeight="1" thickBot="1"/>
    <row r="129704" ht="18.75" customHeight="1" thickBot="1"/>
    <row r="129706" ht="18.75" customHeight="1" thickBot="1"/>
    <row r="129708" ht="18.75" customHeight="1" thickBot="1"/>
    <row r="129710" ht="18.75" customHeight="1" thickBot="1"/>
    <row r="129712" ht="18.75" customHeight="1" thickBot="1"/>
    <row r="129714" ht="18.75" customHeight="1" thickBot="1"/>
    <row r="129716" ht="18.75" customHeight="1" thickBot="1"/>
    <row r="129718" ht="18.75" customHeight="1" thickBot="1"/>
    <row r="129720" ht="18.75" customHeight="1" thickBot="1"/>
    <row r="129722" ht="18.75" customHeight="1" thickBot="1"/>
    <row r="129724" ht="18.75" customHeight="1" thickBot="1"/>
    <row r="129726" ht="18.75" customHeight="1" thickBot="1"/>
    <row r="129728" ht="18.75" customHeight="1" thickBot="1"/>
    <row r="129730" ht="18.75" customHeight="1" thickBot="1"/>
    <row r="129732" ht="18.75" customHeight="1" thickBot="1"/>
    <row r="129734" ht="18.75" customHeight="1" thickBot="1"/>
    <row r="129736" ht="18.75" customHeight="1" thickBot="1"/>
    <row r="129738" ht="18.75" customHeight="1" thickBot="1"/>
    <row r="129740" ht="18.75" customHeight="1" thickBot="1"/>
    <row r="129742" ht="18.75" customHeight="1" thickBot="1"/>
    <row r="129744" ht="18.75" customHeight="1" thickBot="1"/>
    <row r="129746" ht="18.75" customHeight="1" thickBot="1"/>
    <row r="129748" ht="18.75" customHeight="1" thickBot="1"/>
    <row r="129750" ht="18.75" customHeight="1" thickBot="1"/>
    <row r="129752" ht="18.75" customHeight="1" thickBot="1"/>
    <row r="129754" ht="18.75" customHeight="1" thickBot="1"/>
    <row r="129756" ht="18.75" customHeight="1" thickBot="1"/>
    <row r="129758" ht="18.75" customHeight="1" thickBot="1"/>
    <row r="129760" ht="18.75" customHeight="1" thickBot="1"/>
    <row r="129762" ht="18.75" customHeight="1" thickBot="1"/>
    <row r="129764" ht="18.75" customHeight="1" thickBot="1"/>
    <row r="129766" ht="18.75" customHeight="1" thickBot="1"/>
    <row r="129768" ht="18.75" customHeight="1" thickBot="1"/>
    <row r="129770" ht="18.75" customHeight="1" thickBot="1"/>
    <row r="129772" ht="18.75" customHeight="1" thickBot="1"/>
    <row r="129774" ht="18.75" customHeight="1" thickBot="1"/>
    <row r="129776" ht="18.75" customHeight="1" thickBot="1"/>
    <row r="129778" ht="18.75" customHeight="1" thickBot="1"/>
    <row r="129780" ht="18.75" customHeight="1" thickBot="1"/>
    <row r="129782" ht="18.75" customHeight="1" thickBot="1"/>
    <row r="129784" ht="18.75" customHeight="1" thickBot="1"/>
    <row r="129786" ht="18.75" customHeight="1" thickBot="1"/>
    <row r="129788" ht="18.75" customHeight="1" thickBot="1"/>
    <row r="129790" ht="18.75" customHeight="1" thickBot="1"/>
    <row r="129792" ht="18.75" customHeight="1" thickBot="1"/>
    <row r="129794" ht="18.75" customHeight="1" thickBot="1"/>
    <row r="129796" ht="18.75" customHeight="1" thickBot="1"/>
    <row r="129798" ht="18.75" customHeight="1" thickBot="1"/>
    <row r="129800" ht="18.75" customHeight="1" thickBot="1"/>
    <row r="129802" ht="18.75" customHeight="1" thickBot="1"/>
    <row r="129804" ht="18.75" customHeight="1" thickBot="1"/>
    <row r="129806" ht="18.75" customHeight="1" thickBot="1"/>
    <row r="129808" ht="18.75" customHeight="1" thickBot="1"/>
    <row r="129810" ht="18.75" customHeight="1" thickBot="1"/>
    <row r="129812" ht="18.75" customHeight="1" thickBot="1"/>
    <row r="129814" ht="18.75" customHeight="1" thickBot="1"/>
    <row r="129816" ht="18.75" customHeight="1" thickBot="1"/>
    <row r="129818" ht="18.75" customHeight="1" thickBot="1"/>
    <row r="129820" ht="18.75" customHeight="1" thickBot="1"/>
    <row r="129822" ht="18.75" customHeight="1" thickBot="1"/>
    <row r="129824" ht="18.75" customHeight="1" thickBot="1"/>
    <row r="129826" ht="18.75" customHeight="1" thickBot="1"/>
    <row r="129828" ht="18.75" customHeight="1" thickBot="1"/>
    <row r="129830" ht="18.75" customHeight="1" thickBot="1"/>
    <row r="129832" ht="18.75" customHeight="1" thickBot="1"/>
    <row r="129834" ht="18.75" customHeight="1" thickBot="1"/>
    <row r="129836" ht="18.75" customHeight="1" thickBot="1"/>
    <row r="129838" ht="18.75" customHeight="1" thickBot="1"/>
    <row r="129840" ht="18.75" customHeight="1" thickBot="1"/>
    <row r="129842" ht="18.75" customHeight="1" thickBot="1"/>
    <row r="129844" ht="18.75" customHeight="1" thickBot="1"/>
    <row r="129846" ht="18.75" customHeight="1" thickBot="1"/>
    <row r="129848" ht="18.75" customHeight="1" thickBot="1"/>
    <row r="129850" ht="18.75" customHeight="1" thickBot="1"/>
    <row r="129852" ht="18.75" customHeight="1" thickBot="1"/>
    <row r="129854" ht="18.75" customHeight="1" thickBot="1"/>
    <row r="129856" ht="18.75" customHeight="1" thickBot="1"/>
    <row r="129858" ht="18.75" customHeight="1" thickBot="1"/>
    <row r="129860" ht="18.75" customHeight="1" thickBot="1"/>
    <row r="129862" ht="18.75" customHeight="1" thickBot="1"/>
    <row r="129864" ht="18.75" customHeight="1" thickBot="1"/>
    <row r="129866" ht="18.75" customHeight="1" thickBot="1"/>
    <row r="129868" ht="18.75" customHeight="1" thickBot="1"/>
    <row r="129870" ht="18.75" customHeight="1" thickBot="1"/>
    <row r="129872" ht="18.75" customHeight="1" thickBot="1"/>
    <row r="129874" ht="18.75" customHeight="1" thickBot="1"/>
    <row r="129876" ht="18.75" customHeight="1" thickBot="1"/>
    <row r="129878" ht="18.75" customHeight="1" thickBot="1"/>
    <row r="129880" ht="18.75" customHeight="1" thickBot="1"/>
    <row r="129882" ht="18.75" customHeight="1" thickBot="1"/>
    <row r="129884" ht="18.75" customHeight="1" thickBot="1"/>
    <row r="129886" ht="18.75" customHeight="1" thickBot="1"/>
    <row r="129888" ht="18.75" customHeight="1" thickBot="1"/>
    <row r="129890" ht="18.75" customHeight="1" thickBot="1"/>
    <row r="129892" ht="18.75" customHeight="1" thickBot="1"/>
    <row r="129894" ht="18.75" customHeight="1" thickBot="1"/>
    <row r="129896" ht="18.75" customHeight="1" thickBot="1"/>
    <row r="129898" ht="18.75" customHeight="1" thickBot="1"/>
    <row r="129900" ht="18.75" customHeight="1" thickBot="1"/>
    <row r="129902" ht="18.75" customHeight="1" thickBot="1"/>
    <row r="129904" ht="18.75" customHeight="1" thickBot="1"/>
    <row r="129906" ht="18.75" customHeight="1" thickBot="1"/>
    <row r="129908" ht="18.75" customHeight="1" thickBot="1"/>
    <row r="129910" ht="18.75" customHeight="1" thickBot="1"/>
    <row r="129912" ht="18.75" customHeight="1" thickBot="1"/>
    <row r="129914" ht="18.75" customHeight="1" thickBot="1"/>
    <row r="129916" ht="18.75" customHeight="1" thickBot="1"/>
    <row r="129918" ht="18.75" customHeight="1" thickBot="1"/>
    <row r="129920" ht="18.75" customHeight="1" thickBot="1"/>
    <row r="129922" ht="18.75" customHeight="1" thickBot="1"/>
    <row r="129924" ht="18.75" customHeight="1" thickBot="1"/>
    <row r="129926" ht="18.75" customHeight="1" thickBot="1"/>
    <row r="129928" ht="18.75" customHeight="1" thickBot="1"/>
    <row r="129930" ht="18.75" customHeight="1" thickBot="1"/>
    <row r="129932" ht="18.75" customHeight="1" thickBot="1"/>
    <row r="129934" ht="18.75" customHeight="1" thickBot="1"/>
    <row r="129936" ht="18.75" customHeight="1" thickBot="1"/>
    <row r="129938" ht="18.75" customHeight="1" thickBot="1"/>
    <row r="129940" ht="18.75" customHeight="1" thickBot="1"/>
    <row r="129942" ht="18.75" customHeight="1" thickBot="1"/>
    <row r="129944" ht="18.75" customHeight="1" thickBot="1"/>
    <row r="129946" ht="18.75" customHeight="1" thickBot="1"/>
    <row r="129948" ht="18.75" customHeight="1" thickBot="1"/>
    <row r="129950" ht="18.75" customHeight="1" thickBot="1"/>
    <row r="129952" ht="18.75" customHeight="1" thickBot="1"/>
    <row r="129954" ht="18.75" customHeight="1" thickBot="1"/>
    <row r="129956" ht="18.75" customHeight="1" thickBot="1"/>
    <row r="129958" ht="18.75" customHeight="1" thickBot="1"/>
    <row r="129960" ht="18.75" customHeight="1" thickBot="1"/>
    <row r="129962" ht="18.75" customHeight="1" thickBot="1"/>
    <row r="129964" ht="18.75" customHeight="1" thickBot="1"/>
    <row r="129966" ht="18.75" customHeight="1" thickBot="1"/>
    <row r="129968" ht="18.75" customHeight="1" thickBot="1"/>
    <row r="129970" ht="18.75" customHeight="1" thickBot="1"/>
    <row r="129972" ht="18.75" customHeight="1" thickBot="1"/>
    <row r="129974" ht="18.75" customHeight="1" thickBot="1"/>
    <row r="129976" ht="18.75" customHeight="1" thickBot="1"/>
    <row r="129978" ht="18.75" customHeight="1" thickBot="1"/>
    <row r="129980" ht="18.75" customHeight="1" thickBot="1"/>
    <row r="129982" ht="18.75" customHeight="1" thickBot="1"/>
    <row r="129984" ht="18.75" customHeight="1" thickBot="1"/>
    <row r="129986" ht="18.75" customHeight="1" thickBot="1"/>
    <row r="129988" ht="18.75" customHeight="1" thickBot="1"/>
    <row r="129990" ht="18.75" customHeight="1" thickBot="1"/>
    <row r="129992" ht="18.75" customHeight="1" thickBot="1"/>
    <row r="129994" ht="18.75" customHeight="1" thickBot="1"/>
    <row r="129996" ht="18.75" customHeight="1" thickBot="1"/>
    <row r="129998" ht="18.75" customHeight="1" thickBot="1"/>
    <row r="130000" ht="18.75" customHeight="1" thickBot="1"/>
    <row r="130002" ht="18.75" customHeight="1" thickBot="1"/>
    <row r="130004" ht="18.75" customHeight="1" thickBot="1"/>
    <row r="130006" ht="18.75" customHeight="1" thickBot="1"/>
    <row r="130008" ht="18.75" customHeight="1" thickBot="1"/>
    <row r="130010" ht="18.75" customHeight="1" thickBot="1"/>
    <row r="130012" ht="18.75" customHeight="1" thickBot="1"/>
    <row r="130014" ht="18.75" customHeight="1" thickBot="1"/>
    <row r="130016" ht="18.75" customHeight="1" thickBot="1"/>
    <row r="130018" ht="18.75" customHeight="1" thickBot="1"/>
    <row r="130020" ht="18.75" customHeight="1" thickBot="1"/>
    <row r="130022" ht="18.75" customHeight="1" thickBot="1"/>
    <row r="130024" ht="18.75" customHeight="1" thickBot="1"/>
    <row r="130026" ht="18.75" customHeight="1" thickBot="1"/>
    <row r="130028" ht="18.75" customHeight="1" thickBot="1"/>
    <row r="130030" ht="18.75" customHeight="1" thickBot="1"/>
    <row r="130032" ht="18.75" customHeight="1" thickBot="1"/>
    <row r="130034" ht="18.75" customHeight="1" thickBot="1"/>
    <row r="130036" ht="18.75" customHeight="1" thickBot="1"/>
    <row r="130038" ht="18.75" customHeight="1" thickBot="1"/>
    <row r="130040" ht="18.75" customHeight="1" thickBot="1"/>
    <row r="130042" ht="18.75" customHeight="1" thickBot="1"/>
    <row r="130044" ht="18.75" customHeight="1" thickBot="1"/>
    <row r="130046" ht="18.75" customHeight="1" thickBot="1"/>
    <row r="130048" ht="18.75" customHeight="1" thickBot="1"/>
    <row r="130050" ht="18.75" customHeight="1" thickBot="1"/>
    <row r="130052" ht="18.75" customHeight="1" thickBot="1"/>
    <row r="130054" ht="18.75" customHeight="1" thickBot="1"/>
    <row r="130056" ht="18.75" customHeight="1" thickBot="1"/>
    <row r="130058" ht="18.75" customHeight="1" thickBot="1"/>
    <row r="130060" ht="18.75" customHeight="1" thickBot="1"/>
    <row r="130062" ht="18.75" customHeight="1" thickBot="1"/>
    <row r="130064" ht="18.75" customHeight="1" thickBot="1"/>
    <row r="130066" ht="18.75" customHeight="1" thickBot="1"/>
    <row r="130068" ht="18.75" customHeight="1" thickBot="1"/>
    <row r="130070" ht="18.75" customHeight="1" thickBot="1"/>
    <row r="130072" ht="18.75" customHeight="1" thickBot="1"/>
    <row r="130074" ht="18.75" customHeight="1" thickBot="1"/>
    <row r="130076" ht="18.75" customHeight="1" thickBot="1"/>
    <row r="130078" ht="18.75" customHeight="1" thickBot="1"/>
    <row r="130080" ht="18.75" customHeight="1" thickBot="1"/>
    <row r="130082" ht="18.75" customHeight="1" thickBot="1"/>
    <row r="130084" ht="18.75" customHeight="1" thickBot="1"/>
    <row r="130086" ht="18.75" customHeight="1" thickBot="1"/>
    <row r="130088" ht="18.75" customHeight="1" thickBot="1"/>
    <row r="130090" ht="18.75" customHeight="1" thickBot="1"/>
    <row r="130092" ht="18.75" customHeight="1" thickBot="1"/>
    <row r="130094" ht="18.75" customHeight="1" thickBot="1"/>
    <row r="130096" ht="18.75" customHeight="1" thickBot="1"/>
    <row r="130098" ht="18.75" customHeight="1" thickBot="1"/>
    <row r="130100" ht="18.75" customHeight="1" thickBot="1"/>
    <row r="130102" ht="18.75" customHeight="1" thickBot="1"/>
    <row r="130104" ht="18.75" customHeight="1" thickBot="1"/>
    <row r="130106" ht="18.75" customHeight="1" thickBot="1"/>
    <row r="130108" ht="18.75" customHeight="1" thickBot="1"/>
    <row r="130110" ht="18.75" customHeight="1" thickBot="1"/>
    <row r="130112" ht="18.75" customHeight="1" thickBot="1"/>
    <row r="130114" ht="18.75" customHeight="1" thickBot="1"/>
    <row r="130116" ht="18.75" customHeight="1" thickBot="1"/>
    <row r="130118" ht="18.75" customHeight="1" thickBot="1"/>
    <row r="130120" ht="18.75" customHeight="1" thickBot="1"/>
    <row r="130122" ht="18.75" customHeight="1" thickBot="1"/>
    <row r="130124" ht="18.75" customHeight="1" thickBot="1"/>
    <row r="130126" ht="18.75" customHeight="1" thickBot="1"/>
    <row r="130128" ht="18.75" customHeight="1" thickBot="1"/>
    <row r="130130" ht="18.75" customHeight="1" thickBot="1"/>
    <row r="130132" ht="18.75" customHeight="1" thickBot="1"/>
    <row r="130134" ht="18.75" customHeight="1" thickBot="1"/>
    <row r="130136" ht="18.75" customHeight="1" thickBot="1"/>
    <row r="130138" ht="18.75" customHeight="1" thickBot="1"/>
    <row r="130140" ht="18.75" customHeight="1" thickBot="1"/>
    <row r="130142" ht="18.75" customHeight="1" thickBot="1"/>
    <row r="130144" ht="18.75" customHeight="1" thickBot="1"/>
    <row r="130146" ht="18.75" customHeight="1" thickBot="1"/>
    <row r="130148" ht="18.75" customHeight="1" thickBot="1"/>
    <row r="130150" ht="18.75" customHeight="1" thickBot="1"/>
    <row r="130152" ht="18.75" customHeight="1" thickBot="1"/>
    <row r="130154" ht="18.75" customHeight="1" thickBot="1"/>
    <row r="130156" ht="18.75" customHeight="1" thickBot="1"/>
    <row r="130158" ht="18.75" customHeight="1" thickBot="1"/>
    <row r="130160" ht="18.75" customHeight="1" thickBot="1"/>
    <row r="130162" ht="18.75" customHeight="1" thickBot="1"/>
    <row r="130164" ht="18.75" customHeight="1" thickBot="1"/>
    <row r="130166" ht="18.75" customHeight="1" thickBot="1"/>
    <row r="130168" ht="18.75" customHeight="1" thickBot="1"/>
    <row r="130170" ht="18.75" customHeight="1" thickBot="1"/>
    <row r="130172" ht="18.75" customHeight="1" thickBot="1"/>
    <row r="130174" ht="18.75" customHeight="1" thickBot="1"/>
    <row r="130176" ht="18.75" customHeight="1" thickBot="1"/>
    <row r="130178" ht="18.75" customHeight="1" thickBot="1"/>
    <row r="130180" ht="18.75" customHeight="1" thickBot="1"/>
    <row r="130182" ht="18.75" customHeight="1" thickBot="1"/>
    <row r="130184" ht="18.75" customHeight="1" thickBot="1"/>
    <row r="130186" ht="18.75" customHeight="1" thickBot="1"/>
    <row r="130188" ht="18.75" customHeight="1" thickBot="1"/>
    <row r="130190" ht="18.75" customHeight="1" thickBot="1"/>
    <row r="130192" ht="18.75" customHeight="1" thickBot="1"/>
    <row r="130194" ht="18.75" customHeight="1" thickBot="1"/>
    <row r="130196" ht="18.75" customHeight="1" thickBot="1"/>
    <row r="130198" ht="18.75" customHeight="1" thickBot="1"/>
    <row r="130200" ht="18.75" customHeight="1" thickBot="1"/>
    <row r="130202" ht="18.75" customHeight="1" thickBot="1"/>
    <row r="130204" ht="18.75" customHeight="1" thickBot="1"/>
    <row r="130206" ht="18.75" customHeight="1" thickBot="1"/>
    <row r="130208" ht="18.75" customHeight="1" thickBot="1"/>
    <row r="130210" ht="18.75" customHeight="1" thickBot="1"/>
    <row r="130212" ht="18.75" customHeight="1" thickBot="1"/>
    <row r="130214" ht="18.75" customHeight="1" thickBot="1"/>
    <row r="130216" ht="18.75" customHeight="1" thickBot="1"/>
    <row r="130218" ht="18.75" customHeight="1" thickBot="1"/>
    <row r="130220" ht="18.75" customHeight="1" thickBot="1"/>
    <row r="130222" ht="18.75" customHeight="1" thickBot="1"/>
    <row r="130224" ht="18.75" customHeight="1" thickBot="1"/>
    <row r="130226" ht="18.75" customHeight="1" thickBot="1"/>
    <row r="130228" ht="18.75" customHeight="1" thickBot="1"/>
    <row r="130230" ht="18.75" customHeight="1" thickBot="1"/>
    <row r="130232" ht="18.75" customHeight="1" thickBot="1"/>
    <row r="130234" ht="18.75" customHeight="1" thickBot="1"/>
    <row r="130236" ht="18.75" customHeight="1" thickBot="1"/>
    <row r="130238" ht="18.75" customHeight="1" thickBot="1"/>
    <row r="130240" ht="18.75" customHeight="1" thickBot="1"/>
    <row r="130242" ht="18.75" customHeight="1" thickBot="1"/>
    <row r="130244" ht="18.75" customHeight="1" thickBot="1"/>
    <row r="130246" ht="18.75" customHeight="1" thickBot="1"/>
    <row r="130248" ht="18.75" customHeight="1" thickBot="1"/>
    <row r="130250" ht="18.75" customHeight="1" thickBot="1"/>
    <row r="130252" ht="18.75" customHeight="1" thickBot="1"/>
    <row r="130254" ht="18.75" customHeight="1" thickBot="1"/>
    <row r="130256" ht="18.75" customHeight="1" thickBot="1"/>
    <row r="130258" ht="18.75" customHeight="1" thickBot="1"/>
    <row r="130260" ht="18.75" customHeight="1" thickBot="1"/>
    <row r="130262" ht="18.75" customHeight="1" thickBot="1"/>
    <row r="130264" ht="18.75" customHeight="1" thickBot="1"/>
    <row r="130266" ht="18.75" customHeight="1" thickBot="1"/>
    <row r="130268" ht="18.75" customHeight="1" thickBot="1"/>
    <row r="130270" ht="18.75" customHeight="1" thickBot="1"/>
    <row r="130272" ht="18.75" customHeight="1" thickBot="1"/>
    <row r="130274" ht="18.75" customHeight="1" thickBot="1"/>
    <row r="130276" ht="18.75" customHeight="1" thickBot="1"/>
    <row r="130278" ht="18.75" customHeight="1" thickBot="1"/>
    <row r="130280" ht="18.75" customHeight="1" thickBot="1"/>
    <row r="130282" ht="18.75" customHeight="1" thickBot="1"/>
    <row r="130284" ht="18.75" customHeight="1" thickBot="1"/>
    <row r="130286" ht="18.75" customHeight="1" thickBot="1"/>
    <row r="130288" ht="18.75" customHeight="1" thickBot="1"/>
    <row r="130290" ht="18.75" customHeight="1" thickBot="1"/>
    <row r="130292" ht="18.75" customHeight="1" thickBot="1"/>
    <row r="130294" ht="18.75" customHeight="1" thickBot="1"/>
    <row r="130296" ht="18.75" customHeight="1" thickBot="1"/>
    <row r="130298" ht="18.75" customHeight="1" thickBot="1"/>
    <row r="130300" ht="18.75" customHeight="1" thickBot="1"/>
    <row r="130302" ht="18.75" customHeight="1" thickBot="1"/>
    <row r="130304" ht="18.75" customHeight="1" thickBot="1"/>
    <row r="130306" ht="18.75" customHeight="1" thickBot="1"/>
    <row r="130308" ht="18.75" customHeight="1" thickBot="1"/>
    <row r="130310" ht="18.75" customHeight="1" thickBot="1"/>
    <row r="130312" ht="18.75" customHeight="1" thickBot="1"/>
    <row r="130314" ht="18.75" customHeight="1" thickBot="1"/>
    <row r="130316" ht="18.75" customHeight="1" thickBot="1"/>
    <row r="130318" ht="18.75" customHeight="1" thickBot="1"/>
    <row r="130320" ht="18.75" customHeight="1" thickBot="1"/>
    <row r="130322" ht="18.75" customHeight="1" thickBot="1"/>
    <row r="130324" ht="18.75" customHeight="1" thickBot="1"/>
    <row r="130326" ht="18.75" customHeight="1" thickBot="1"/>
    <row r="130328" ht="18.75" customHeight="1" thickBot="1"/>
    <row r="130330" ht="18.75" customHeight="1" thickBot="1"/>
    <row r="130332" ht="18.75" customHeight="1" thickBot="1"/>
    <row r="130334" ht="18.75" customHeight="1" thickBot="1"/>
    <row r="130336" ht="18.75" customHeight="1" thickBot="1"/>
    <row r="130338" ht="18.75" customHeight="1" thickBot="1"/>
    <row r="130340" ht="18.75" customHeight="1" thickBot="1"/>
    <row r="130342" ht="18.75" customHeight="1" thickBot="1"/>
    <row r="130344" ht="18.75" customHeight="1" thickBot="1"/>
    <row r="130346" ht="18.75" customHeight="1" thickBot="1"/>
    <row r="130348" ht="18.75" customHeight="1" thickBot="1"/>
    <row r="130350" ht="18.75" customHeight="1" thickBot="1"/>
    <row r="130352" ht="18.75" customHeight="1" thickBot="1"/>
    <row r="130354" ht="18.75" customHeight="1" thickBot="1"/>
    <row r="130356" ht="18.75" customHeight="1" thickBot="1"/>
    <row r="130358" ht="18.75" customHeight="1" thickBot="1"/>
    <row r="130360" ht="18.75" customHeight="1" thickBot="1"/>
    <row r="130362" ht="18.75" customHeight="1" thickBot="1"/>
    <row r="130364" ht="18.75" customHeight="1" thickBot="1"/>
    <row r="130366" ht="18.75" customHeight="1" thickBot="1"/>
    <row r="130368" ht="18.75" customHeight="1" thickBot="1"/>
    <row r="130370" ht="18.75" customHeight="1" thickBot="1"/>
    <row r="130372" ht="18.75" customHeight="1" thickBot="1"/>
    <row r="130374" ht="18.75" customHeight="1" thickBot="1"/>
    <row r="130376" ht="18.75" customHeight="1" thickBot="1"/>
    <row r="130378" ht="18.75" customHeight="1" thickBot="1"/>
    <row r="130380" ht="18.75" customHeight="1" thickBot="1"/>
    <row r="130382" ht="18.75" customHeight="1" thickBot="1"/>
    <row r="130384" ht="18.75" customHeight="1" thickBot="1"/>
    <row r="130386" ht="18.75" customHeight="1" thickBot="1"/>
    <row r="130388" ht="18.75" customHeight="1" thickBot="1"/>
    <row r="130390" ht="18.75" customHeight="1" thickBot="1"/>
    <row r="130392" ht="18.75" customHeight="1" thickBot="1"/>
    <row r="130394" ht="18.75" customHeight="1" thickBot="1"/>
    <row r="130396" ht="18.75" customHeight="1" thickBot="1"/>
    <row r="130398" ht="18.75" customHeight="1" thickBot="1"/>
    <row r="130400" ht="18.75" customHeight="1" thickBot="1"/>
    <row r="130402" ht="18.75" customHeight="1" thickBot="1"/>
    <row r="130404" ht="18.75" customHeight="1" thickBot="1"/>
    <row r="130406" ht="18.75" customHeight="1" thickBot="1"/>
    <row r="130408" ht="18.75" customHeight="1" thickBot="1"/>
    <row r="130410" ht="18.75" customHeight="1" thickBot="1"/>
    <row r="130412" ht="18.75" customHeight="1" thickBot="1"/>
    <row r="130414" ht="18.75" customHeight="1" thickBot="1"/>
    <row r="130416" ht="18.75" customHeight="1" thickBot="1"/>
    <row r="130418" ht="18.75" customHeight="1" thickBot="1"/>
    <row r="130420" ht="18.75" customHeight="1" thickBot="1"/>
    <row r="130422" ht="18.75" customHeight="1" thickBot="1"/>
    <row r="130424" ht="18.75" customHeight="1" thickBot="1"/>
    <row r="130426" ht="18.75" customHeight="1" thickBot="1"/>
    <row r="130428" ht="18.75" customHeight="1" thickBot="1"/>
    <row r="130430" ht="18.75" customHeight="1" thickBot="1"/>
    <row r="130432" ht="18.75" customHeight="1" thickBot="1"/>
    <row r="130434" ht="18.75" customHeight="1" thickBot="1"/>
    <row r="130436" ht="18.75" customHeight="1" thickBot="1"/>
    <row r="130438" ht="18.75" customHeight="1" thickBot="1"/>
    <row r="130440" ht="18.75" customHeight="1" thickBot="1"/>
    <row r="130442" ht="18.75" customHeight="1" thickBot="1"/>
    <row r="130444" ht="18.75" customHeight="1" thickBot="1"/>
    <row r="130446" ht="18.75" customHeight="1" thickBot="1"/>
    <row r="130448" ht="18.75" customHeight="1" thickBot="1"/>
    <row r="130450" ht="18.75" customHeight="1" thickBot="1"/>
    <row r="130452" ht="18.75" customHeight="1" thickBot="1"/>
    <row r="130454" ht="18.75" customHeight="1" thickBot="1"/>
    <row r="130456" ht="18.75" customHeight="1" thickBot="1"/>
    <row r="130458" ht="18.75" customHeight="1" thickBot="1"/>
    <row r="130460" ht="18.75" customHeight="1" thickBot="1"/>
    <row r="130462" ht="18.75" customHeight="1" thickBot="1"/>
    <row r="130464" ht="18.75" customHeight="1" thickBot="1"/>
    <row r="130466" ht="18.75" customHeight="1" thickBot="1"/>
    <row r="130468" ht="18.75" customHeight="1" thickBot="1"/>
    <row r="130470" ht="18.75" customHeight="1" thickBot="1"/>
    <row r="130472" ht="18.75" customHeight="1" thickBot="1"/>
    <row r="130474" ht="18.75" customHeight="1" thickBot="1"/>
    <row r="130476" ht="18.75" customHeight="1" thickBot="1"/>
    <row r="130478" ht="18.75" customHeight="1" thickBot="1"/>
    <row r="130480" ht="18.75" customHeight="1" thickBot="1"/>
    <row r="130482" ht="18.75" customHeight="1" thickBot="1"/>
    <row r="130484" ht="18.75" customHeight="1" thickBot="1"/>
    <row r="130486" ht="18.75" customHeight="1" thickBot="1"/>
    <row r="130488" ht="18.75" customHeight="1" thickBot="1"/>
    <row r="130490" ht="18.75" customHeight="1" thickBot="1"/>
    <row r="130492" ht="18.75" customHeight="1" thickBot="1"/>
    <row r="130494" ht="18.75" customHeight="1" thickBot="1"/>
    <row r="130496" ht="18.75" customHeight="1" thickBot="1"/>
    <row r="130498" ht="18.75" customHeight="1" thickBot="1"/>
    <row r="130500" ht="18.75" customHeight="1" thickBot="1"/>
    <row r="130502" ht="18.75" customHeight="1" thickBot="1"/>
    <row r="130504" ht="18.75" customHeight="1" thickBot="1"/>
    <row r="130506" ht="18.75" customHeight="1" thickBot="1"/>
    <row r="130508" ht="18.75" customHeight="1" thickBot="1"/>
    <row r="130510" ht="18.75" customHeight="1" thickBot="1"/>
    <row r="130512" ht="18.75" customHeight="1" thickBot="1"/>
    <row r="130514" ht="18.75" customHeight="1" thickBot="1"/>
    <row r="130516" ht="18.75" customHeight="1" thickBot="1"/>
    <row r="130518" ht="18.75" customHeight="1" thickBot="1"/>
    <row r="130520" ht="18.75" customHeight="1" thickBot="1"/>
    <row r="130522" ht="18.75" customHeight="1" thickBot="1"/>
    <row r="130524" ht="18.75" customHeight="1" thickBot="1"/>
    <row r="130526" ht="18.75" customHeight="1" thickBot="1"/>
    <row r="130528" ht="18.75" customHeight="1" thickBot="1"/>
    <row r="130530" ht="18.75" customHeight="1" thickBot="1"/>
    <row r="130532" ht="18.75" customHeight="1" thickBot="1"/>
    <row r="130534" ht="18.75" customHeight="1" thickBot="1"/>
    <row r="130536" ht="18.75" customHeight="1" thickBot="1"/>
    <row r="130538" ht="18.75" customHeight="1" thickBot="1"/>
    <row r="130540" ht="18.75" customHeight="1" thickBot="1"/>
    <row r="130542" ht="18.75" customHeight="1" thickBot="1"/>
    <row r="130544" ht="18.75" customHeight="1" thickBot="1"/>
    <row r="130546" ht="18.75" customHeight="1" thickBot="1"/>
    <row r="130548" ht="18.75" customHeight="1" thickBot="1"/>
    <row r="130550" ht="18.75" customHeight="1" thickBot="1"/>
    <row r="130552" ht="18.75" customHeight="1" thickBot="1"/>
    <row r="130554" ht="18.75" customHeight="1" thickBot="1"/>
    <row r="130556" ht="18.75" customHeight="1" thickBot="1"/>
    <row r="130558" ht="18.75" customHeight="1" thickBot="1"/>
    <row r="130560" ht="18.75" customHeight="1" thickBot="1"/>
    <row r="130562" ht="18.75" customHeight="1" thickBot="1"/>
    <row r="130564" ht="18.75" customHeight="1" thickBot="1"/>
    <row r="130566" ht="18.75" customHeight="1" thickBot="1"/>
    <row r="130568" ht="18.75" customHeight="1" thickBot="1"/>
    <row r="130570" ht="18.75" customHeight="1" thickBot="1"/>
    <row r="130572" ht="18.75" customHeight="1" thickBot="1"/>
    <row r="130574" ht="18.75" customHeight="1" thickBot="1"/>
    <row r="130576" ht="18.75" customHeight="1" thickBot="1"/>
    <row r="130578" ht="18.75" customHeight="1" thickBot="1"/>
    <row r="130580" ht="18.75" customHeight="1" thickBot="1"/>
    <row r="130582" ht="18.75" customHeight="1" thickBot="1"/>
    <row r="130584" ht="18.75" customHeight="1" thickBot="1"/>
    <row r="130586" ht="18.75" customHeight="1" thickBot="1"/>
    <row r="130588" ht="18.75" customHeight="1" thickBot="1"/>
    <row r="130590" ht="18.75" customHeight="1" thickBot="1"/>
    <row r="130592" ht="18.75" customHeight="1" thickBot="1"/>
    <row r="130594" ht="18.75" customHeight="1" thickBot="1"/>
    <row r="130596" ht="18.75" customHeight="1" thickBot="1"/>
    <row r="130598" ht="18.75" customHeight="1" thickBot="1"/>
    <row r="130600" ht="18.75" customHeight="1" thickBot="1"/>
    <row r="130602" ht="18.75" customHeight="1" thickBot="1"/>
    <row r="130604" ht="18.75" customHeight="1" thickBot="1"/>
    <row r="130606" ht="18.75" customHeight="1" thickBot="1"/>
    <row r="130608" ht="18.75" customHeight="1" thickBot="1"/>
    <row r="130610" ht="18.75" customHeight="1" thickBot="1"/>
    <row r="130612" ht="18.75" customHeight="1" thickBot="1"/>
    <row r="130614" ht="18.75" customHeight="1" thickBot="1"/>
    <row r="130616" ht="18.75" customHeight="1" thickBot="1"/>
    <row r="130618" ht="18.75" customHeight="1" thickBot="1"/>
    <row r="130620" ht="18.75" customHeight="1" thickBot="1"/>
    <row r="130622" ht="18.75" customHeight="1" thickBot="1"/>
    <row r="130624" ht="18.75" customHeight="1" thickBot="1"/>
    <row r="130626" ht="18.75" customHeight="1" thickBot="1"/>
    <row r="130628" ht="18.75" customHeight="1" thickBot="1"/>
    <row r="130630" ht="18.75" customHeight="1" thickBot="1"/>
    <row r="130632" ht="18.75" customHeight="1" thickBot="1"/>
    <row r="130634" ht="18.75" customHeight="1" thickBot="1"/>
    <row r="130636" ht="18.75" customHeight="1" thickBot="1"/>
    <row r="130638" ht="18.75" customHeight="1" thickBot="1"/>
    <row r="130640" ht="18.75" customHeight="1" thickBot="1"/>
    <row r="130642" ht="18.75" customHeight="1" thickBot="1"/>
    <row r="130644" ht="18.75" customHeight="1" thickBot="1"/>
    <row r="130646" ht="18.75" customHeight="1" thickBot="1"/>
    <row r="130648" ht="18.75" customHeight="1" thickBot="1"/>
    <row r="130650" ht="18.75" customHeight="1" thickBot="1"/>
    <row r="130652" ht="18.75" customHeight="1" thickBot="1"/>
    <row r="130654" ht="18.75" customHeight="1" thickBot="1"/>
    <row r="130656" ht="18.75" customHeight="1" thickBot="1"/>
    <row r="130658" ht="18.75" customHeight="1" thickBot="1"/>
    <row r="130660" ht="18.75" customHeight="1" thickBot="1"/>
    <row r="130662" ht="18.75" customHeight="1" thickBot="1"/>
    <row r="130664" ht="18.75" customHeight="1" thickBot="1"/>
    <row r="130666" ht="18.75" customHeight="1" thickBot="1"/>
    <row r="130668" ht="18.75" customHeight="1" thickBot="1"/>
    <row r="130670" ht="18.75" customHeight="1" thickBot="1"/>
    <row r="130672" ht="18.75" customHeight="1" thickBot="1"/>
    <row r="130674" ht="18.75" customHeight="1" thickBot="1"/>
    <row r="130676" ht="18.75" customHeight="1" thickBot="1"/>
    <row r="130678" ht="18.75" customHeight="1" thickBot="1"/>
    <row r="130680" ht="18.75" customHeight="1" thickBot="1"/>
    <row r="130682" ht="18.75" customHeight="1" thickBot="1"/>
    <row r="130684" ht="18.75" customHeight="1" thickBot="1"/>
    <row r="130686" ht="18.75" customHeight="1" thickBot="1"/>
    <row r="130688" ht="18.75" customHeight="1" thickBot="1"/>
    <row r="130690" ht="18.75" customHeight="1" thickBot="1"/>
    <row r="130692" ht="18.75" customHeight="1" thickBot="1"/>
    <row r="130694" ht="18.75" customHeight="1" thickBot="1"/>
    <row r="130696" ht="18.75" customHeight="1" thickBot="1"/>
    <row r="130698" ht="18.75" customHeight="1" thickBot="1"/>
    <row r="130700" ht="18.75" customHeight="1" thickBot="1"/>
    <row r="130702" ht="18.75" customHeight="1" thickBot="1"/>
    <row r="130704" ht="18.75" customHeight="1" thickBot="1"/>
    <row r="130706" ht="18.75" customHeight="1" thickBot="1"/>
    <row r="130708" ht="18.75" customHeight="1" thickBot="1"/>
    <row r="130710" ht="18.75" customHeight="1" thickBot="1"/>
    <row r="130712" ht="18.75" customHeight="1" thickBot="1"/>
    <row r="130714" ht="18.75" customHeight="1" thickBot="1"/>
    <row r="130716" ht="18.75" customHeight="1" thickBot="1"/>
    <row r="130718" ht="18.75" customHeight="1" thickBot="1"/>
    <row r="130720" ht="18.75" customHeight="1" thickBot="1"/>
    <row r="130722" ht="18.75" customHeight="1" thickBot="1"/>
    <row r="130724" ht="18.75" customHeight="1" thickBot="1"/>
    <row r="130726" ht="18.75" customHeight="1" thickBot="1"/>
    <row r="130728" ht="18.75" customHeight="1" thickBot="1"/>
    <row r="130730" ht="18.75" customHeight="1" thickBot="1"/>
    <row r="130732" ht="18.75" customHeight="1" thickBot="1"/>
    <row r="130734" ht="18.75" customHeight="1" thickBot="1"/>
    <row r="130736" ht="18.75" customHeight="1" thickBot="1"/>
    <row r="130738" ht="18.75" customHeight="1" thickBot="1"/>
    <row r="130740" ht="18.75" customHeight="1" thickBot="1"/>
    <row r="130742" ht="18.75" customHeight="1" thickBot="1"/>
    <row r="130744" ht="18.75" customHeight="1" thickBot="1"/>
    <row r="130746" ht="18.75" customHeight="1" thickBot="1"/>
    <row r="130748" ht="18.75" customHeight="1" thickBot="1"/>
    <row r="130750" ht="18.75" customHeight="1" thickBot="1"/>
    <row r="130752" ht="18.75" customHeight="1" thickBot="1"/>
    <row r="130754" ht="18.75" customHeight="1" thickBot="1"/>
    <row r="130756" ht="18.75" customHeight="1" thickBot="1"/>
    <row r="130758" ht="18.75" customHeight="1" thickBot="1"/>
    <row r="130760" ht="18.75" customHeight="1" thickBot="1"/>
    <row r="130762" ht="18.75" customHeight="1" thickBot="1"/>
    <row r="130764" ht="18.75" customHeight="1" thickBot="1"/>
    <row r="130766" ht="18.75" customHeight="1" thickBot="1"/>
    <row r="130768" ht="18.75" customHeight="1" thickBot="1"/>
    <row r="130770" ht="18.75" customHeight="1" thickBot="1"/>
    <row r="130772" ht="18.75" customHeight="1" thickBot="1"/>
    <row r="130774" ht="18.75" customHeight="1" thickBot="1"/>
    <row r="130776" ht="18.75" customHeight="1" thickBot="1"/>
    <row r="130778" ht="18.75" customHeight="1" thickBot="1"/>
    <row r="130780" ht="18.75" customHeight="1" thickBot="1"/>
    <row r="130782" ht="18.75" customHeight="1" thickBot="1"/>
    <row r="130784" ht="18.75" customHeight="1" thickBot="1"/>
    <row r="130786" ht="18.75" customHeight="1" thickBot="1"/>
    <row r="130788" ht="18.75" customHeight="1" thickBot="1"/>
    <row r="130790" ht="18.75" customHeight="1" thickBot="1"/>
    <row r="130792" ht="18.75" customHeight="1" thickBot="1"/>
    <row r="130794" ht="18.75" customHeight="1" thickBot="1"/>
    <row r="130796" ht="18.75" customHeight="1" thickBot="1"/>
    <row r="130798" ht="18.75" customHeight="1" thickBot="1"/>
    <row r="130800" ht="18.75" customHeight="1" thickBot="1"/>
    <row r="130802" ht="18.75" customHeight="1" thickBot="1"/>
    <row r="130804" ht="18.75" customHeight="1" thickBot="1"/>
    <row r="130806" ht="18.75" customHeight="1" thickBot="1"/>
    <row r="130808" ht="18.75" customHeight="1" thickBot="1"/>
    <row r="130810" ht="18.75" customHeight="1" thickBot="1"/>
    <row r="130812" ht="18.75" customHeight="1" thickBot="1"/>
    <row r="130814" ht="18.75" customHeight="1" thickBot="1"/>
    <row r="130816" ht="18.75" customHeight="1" thickBot="1"/>
    <row r="130818" ht="18.75" customHeight="1" thickBot="1"/>
    <row r="130820" ht="18.75" customHeight="1" thickBot="1"/>
    <row r="130822" ht="18.75" customHeight="1" thickBot="1"/>
    <row r="130824" ht="18.75" customHeight="1" thickBot="1"/>
    <row r="130826" ht="18.75" customHeight="1" thickBot="1"/>
    <row r="130828" ht="18.75" customHeight="1" thickBot="1"/>
    <row r="130830" ht="18.75" customHeight="1" thickBot="1"/>
    <row r="130832" ht="18.75" customHeight="1" thickBot="1"/>
    <row r="130834" ht="18.75" customHeight="1" thickBot="1"/>
    <row r="130836" ht="18.75" customHeight="1" thickBot="1"/>
    <row r="130838" ht="18.75" customHeight="1" thickBot="1"/>
    <row r="130840" ht="18.75" customHeight="1" thickBot="1"/>
    <row r="130842" ht="18.75" customHeight="1" thickBot="1"/>
    <row r="130844" ht="18.75" customHeight="1" thickBot="1"/>
    <row r="130846" ht="18.75" customHeight="1" thickBot="1"/>
    <row r="130848" ht="18.75" customHeight="1" thickBot="1"/>
    <row r="130850" ht="18.75" customHeight="1" thickBot="1"/>
    <row r="130852" ht="18.75" customHeight="1" thickBot="1"/>
    <row r="130854" ht="18.75" customHeight="1" thickBot="1"/>
    <row r="130856" ht="18.75" customHeight="1" thickBot="1"/>
    <row r="130858" ht="18.75" customHeight="1" thickBot="1"/>
    <row r="130860" ht="18.75" customHeight="1" thickBot="1"/>
    <row r="130862" ht="18.75" customHeight="1" thickBot="1"/>
    <row r="130864" ht="18.75" customHeight="1" thickBot="1"/>
    <row r="130866" ht="18.75" customHeight="1" thickBot="1"/>
    <row r="130868" ht="18.75" customHeight="1" thickBot="1"/>
    <row r="130870" ht="18.75" customHeight="1" thickBot="1"/>
    <row r="130872" ht="18.75" customHeight="1" thickBot="1"/>
    <row r="130874" ht="18.75" customHeight="1" thickBot="1"/>
    <row r="130876" ht="18.75" customHeight="1" thickBot="1"/>
    <row r="130878" ht="18.75" customHeight="1" thickBot="1"/>
    <row r="130880" ht="18.75" customHeight="1" thickBot="1"/>
    <row r="130882" ht="18.75" customHeight="1" thickBot="1"/>
    <row r="130884" ht="18.75" customHeight="1" thickBot="1"/>
    <row r="130886" ht="18.75" customHeight="1" thickBot="1"/>
    <row r="130888" ht="18.75" customHeight="1" thickBot="1"/>
    <row r="130890" ht="18.75" customHeight="1" thickBot="1"/>
    <row r="130892" ht="18.75" customHeight="1" thickBot="1"/>
    <row r="130894" ht="18.75" customHeight="1" thickBot="1"/>
    <row r="130896" ht="18.75" customHeight="1" thickBot="1"/>
    <row r="130898" ht="18.75" customHeight="1" thickBot="1"/>
    <row r="130900" ht="18.75" customHeight="1" thickBot="1"/>
    <row r="130902" ht="18.75" customHeight="1" thickBot="1"/>
    <row r="130904" ht="18.75" customHeight="1" thickBot="1"/>
    <row r="130906" ht="18.75" customHeight="1" thickBot="1"/>
    <row r="130908" ht="18.75" customHeight="1" thickBot="1"/>
    <row r="130910" ht="18.75" customHeight="1" thickBot="1"/>
    <row r="130912" ht="18.75" customHeight="1" thickBot="1"/>
    <row r="130914" ht="18.75" customHeight="1" thickBot="1"/>
    <row r="130916" ht="18.75" customHeight="1" thickBot="1"/>
    <row r="130918" ht="18.75" customHeight="1" thickBot="1"/>
    <row r="130920" ht="18.75" customHeight="1" thickBot="1"/>
    <row r="130922" ht="18.75" customHeight="1" thickBot="1"/>
    <row r="130924" ht="18.75" customHeight="1" thickBot="1"/>
    <row r="130926" ht="18.75" customHeight="1" thickBot="1"/>
    <row r="130928" ht="18.75" customHeight="1" thickBot="1"/>
    <row r="130930" ht="18.75" customHeight="1" thickBot="1"/>
    <row r="130932" ht="18.75" customHeight="1" thickBot="1"/>
    <row r="130934" ht="18.75" customHeight="1" thickBot="1"/>
    <row r="130936" ht="18.75" customHeight="1" thickBot="1"/>
    <row r="130938" ht="18.75" customHeight="1" thickBot="1"/>
    <row r="130940" ht="18.75" customHeight="1" thickBot="1"/>
    <row r="130942" ht="18.75" customHeight="1" thickBot="1"/>
    <row r="130944" ht="18.75" customHeight="1" thickBot="1"/>
    <row r="130946" ht="18.75" customHeight="1" thickBot="1"/>
    <row r="130948" ht="18.75" customHeight="1" thickBot="1"/>
    <row r="130950" ht="18.75" customHeight="1" thickBot="1"/>
    <row r="130952" ht="18.75" customHeight="1" thickBot="1"/>
    <row r="130954" ht="18.75" customHeight="1" thickBot="1"/>
    <row r="130956" ht="18.75" customHeight="1" thickBot="1"/>
    <row r="130958" ht="18.75" customHeight="1" thickBot="1"/>
    <row r="130960" ht="18.75" customHeight="1" thickBot="1"/>
    <row r="130962" ht="18.75" customHeight="1" thickBot="1"/>
    <row r="130964" ht="18.75" customHeight="1" thickBot="1"/>
    <row r="130966" ht="18.75" customHeight="1" thickBot="1"/>
    <row r="130968" ht="18.75" customHeight="1" thickBot="1"/>
    <row r="130970" ht="18.75" customHeight="1" thickBot="1"/>
    <row r="130972" ht="18.75" customHeight="1" thickBot="1"/>
    <row r="130974" ht="18.75" customHeight="1" thickBot="1"/>
    <row r="130976" ht="18.75" customHeight="1" thickBot="1"/>
    <row r="130978" ht="18.75" customHeight="1" thickBot="1"/>
    <row r="130980" ht="18.75" customHeight="1" thickBot="1"/>
    <row r="130982" ht="18.75" customHeight="1" thickBot="1"/>
    <row r="130984" ht="18.75" customHeight="1" thickBot="1"/>
    <row r="130986" ht="18.75" customHeight="1" thickBot="1"/>
    <row r="130988" ht="18.75" customHeight="1" thickBot="1"/>
    <row r="130990" ht="18.75" customHeight="1" thickBot="1"/>
    <row r="130992" ht="18.75" customHeight="1" thickBot="1"/>
    <row r="130994" ht="18.75" customHeight="1" thickBot="1"/>
    <row r="130996" ht="18.75" customHeight="1" thickBot="1"/>
    <row r="130998" ht="18.75" customHeight="1" thickBot="1"/>
    <row r="131000" ht="18.75" customHeight="1" thickBot="1"/>
    <row r="131002" ht="18.75" customHeight="1" thickBot="1"/>
    <row r="131004" ht="18.75" customHeight="1" thickBot="1"/>
    <row r="131006" ht="18.75" customHeight="1" thickBot="1"/>
    <row r="131008" ht="18.75" customHeight="1" thickBot="1"/>
    <row r="131010" ht="18.75" customHeight="1" thickBot="1"/>
    <row r="131012" ht="18.75" customHeight="1" thickBot="1"/>
    <row r="131014" ht="18.75" customHeight="1" thickBot="1"/>
    <row r="131016" ht="18.75" customHeight="1" thickBot="1"/>
    <row r="131018" ht="18.75" customHeight="1" thickBot="1"/>
    <row r="131020" ht="18.75" customHeight="1" thickBot="1"/>
    <row r="131022" ht="18.75" customHeight="1" thickBot="1"/>
    <row r="131024" ht="18.75" customHeight="1" thickBot="1"/>
    <row r="131026" ht="18.75" customHeight="1" thickBot="1"/>
    <row r="131028" ht="18.75" customHeight="1" thickBot="1"/>
    <row r="131030" ht="18.75" customHeight="1" thickBot="1"/>
    <row r="131032" ht="18.75" customHeight="1" thickBot="1"/>
    <row r="131034" ht="18.75" customHeight="1" thickBot="1"/>
    <row r="131036" ht="18.75" customHeight="1" thickBot="1"/>
    <row r="131038" ht="18.75" customHeight="1" thickBot="1"/>
    <row r="131040" ht="18.75" customHeight="1" thickBot="1"/>
    <row r="131042" ht="18.75" customHeight="1" thickBot="1"/>
    <row r="131044" ht="18.75" customHeight="1" thickBot="1"/>
    <row r="131046" ht="18.75" customHeight="1" thickBot="1"/>
    <row r="131048" ht="18.75" customHeight="1" thickBot="1"/>
    <row r="131050" ht="18.75" customHeight="1" thickBot="1"/>
    <row r="131052" ht="18.75" customHeight="1" thickBot="1"/>
    <row r="131054" ht="18.75" customHeight="1" thickBot="1"/>
    <row r="131056" ht="18.75" customHeight="1" thickBot="1"/>
    <row r="131058" ht="18.75" customHeight="1" thickBot="1"/>
    <row r="131060" ht="18.75" customHeight="1" thickBot="1"/>
    <row r="131062" ht="18.75" customHeight="1" thickBot="1"/>
    <row r="131064" ht="18.75" customHeight="1" thickBot="1"/>
    <row r="131066" ht="18.75" customHeight="1" thickBot="1"/>
    <row r="131068" ht="18.75" customHeight="1" thickBot="1"/>
    <row r="131070" ht="18.75" customHeight="1" thickBot="1"/>
    <row r="131072" ht="18.75" customHeight="1" thickBot="1"/>
    <row r="131074" ht="18.75" customHeight="1" thickBot="1"/>
    <row r="131076" ht="18.75" customHeight="1" thickBot="1"/>
    <row r="131078" ht="18.75" customHeight="1" thickBot="1"/>
    <row r="131080" ht="18.75" customHeight="1" thickBot="1"/>
    <row r="131082" ht="18.75" customHeight="1" thickBot="1"/>
    <row r="131084" ht="18.75" customHeight="1" thickBot="1"/>
    <row r="131086" ht="18.75" customHeight="1" thickBot="1"/>
    <row r="131088" ht="18.75" customHeight="1" thickBot="1"/>
    <row r="131090" ht="18.75" customHeight="1" thickBot="1"/>
    <row r="131092" ht="18.75" customHeight="1" thickBot="1"/>
    <row r="131094" ht="18.75" customHeight="1" thickBot="1"/>
    <row r="131096" ht="18.75" customHeight="1" thickBot="1"/>
    <row r="131098" ht="18.75" customHeight="1" thickBot="1"/>
    <row r="131100" ht="18.75" customHeight="1" thickBot="1"/>
    <row r="131102" ht="18.75" customHeight="1" thickBot="1"/>
    <row r="131104" ht="18.75" customHeight="1" thickBot="1"/>
    <row r="131106" ht="18.75" customHeight="1" thickBot="1"/>
    <row r="131108" ht="18.75" customHeight="1" thickBot="1"/>
    <row r="131110" ht="18.75" customHeight="1" thickBot="1"/>
    <row r="131112" ht="18.75" customHeight="1" thickBot="1"/>
    <row r="131114" ht="18.75" customHeight="1" thickBot="1"/>
    <row r="131116" ht="18.75" customHeight="1" thickBot="1"/>
    <row r="131118" ht="18.75" customHeight="1" thickBot="1"/>
    <row r="131120" ht="18.75" customHeight="1" thickBot="1"/>
    <row r="131122" ht="18.75" customHeight="1" thickBot="1"/>
    <row r="131124" ht="18.75" customHeight="1" thickBot="1"/>
    <row r="131126" ht="18.75" customHeight="1" thickBot="1"/>
    <row r="131128" ht="18.75" customHeight="1" thickBot="1"/>
    <row r="131130" ht="18.75" customHeight="1" thickBot="1"/>
    <row r="131132" ht="18.75" customHeight="1" thickBot="1"/>
    <row r="131134" ht="18.75" customHeight="1" thickBot="1"/>
    <row r="131136" ht="18.75" customHeight="1" thickBot="1"/>
    <row r="131138" ht="18.75" customHeight="1" thickBot="1"/>
    <row r="131140" ht="18.75" customHeight="1" thickBot="1"/>
    <row r="131142" ht="18.75" customHeight="1" thickBot="1"/>
    <row r="131144" ht="18.75" customHeight="1" thickBot="1"/>
    <row r="131146" ht="18.75" customHeight="1" thickBot="1"/>
    <row r="131148" ht="18.75" customHeight="1" thickBot="1"/>
    <row r="131150" ht="18.75" customHeight="1" thickBot="1"/>
    <row r="131152" ht="18.75" customHeight="1" thickBot="1"/>
    <row r="131154" ht="18.75" customHeight="1" thickBot="1"/>
    <row r="131156" ht="18.75" customHeight="1" thickBot="1"/>
    <row r="131158" ht="18.75" customHeight="1" thickBot="1"/>
    <row r="131160" ht="18.75" customHeight="1" thickBot="1"/>
    <row r="131162" ht="18.75" customHeight="1" thickBot="1"/>
    <row r="131164" ht="18.75" customHeight="1" thickBot="1"/>
    <row r="131166" ht="18.75" customHeight="1" thickBot="1"/>
    <row r="131168" ht="18.75" customHeight="1" thickBot="1"/>
    <row r="131170" ht="18.75" customHeight="1" thickBot="1"/>
    <row r="131172" ht="18.75" customHeight="1" thickBot="1"/>
    <row r="131174" ht="18.75" customHeight="1" thickBot="1"/>
    <row r="131176" ht="18.75" customHeight="1" thickBot="1"/>
    <row r="131178" ht="18.75" customHeight="1" thickBot="1"/>
    <row r="131180" ht="18.75" customHeight="1" thickBot="1"/>
    <row r="131182" ht="18.75" customHeight="1" thickBot="1"/>
    <row r="131184" ht="18.75" customHeight="1" thickBot="1"/>
    <row r="131186" ht="18.75" customHeight="1" thickBot="1"/>
    <row r="131188" ht="18.75" customHeight="1" thickBot="1"/>
    <row r="131190" ht="18.75" customHeight="1" thickBot="1"/>
    <row r="131192" ht="18.75" customHeight="1" thickBot="1"/>
    <row r="131194" ht="18.75" customHeight="1" thickBot="1"/>
    <row r="131196" ht="18.75" customHeight="1" thickBot="1"/>
    <row r="131198" ht="18.75" customHeight="1" thickBot="1"/>
    <row r="131200" ht="18.75" customHeight="1" thickBot="1"/>
    <row r="131202" ht="18.75" customHeight="1" thickBot="1"/>
    <row r="131204" ht="18.75" customHeight="1" thickBot="1"/>
    <row r="131206" ht="18.75" customHeight="1" thickBot="1"/>
    <row r="131208" ht="18.75" customHeight="1" thickBot="1"/>
    <row r="131210" ht="18.75" customHeight="1" thickBot="1"/>
    <row r="131212" ht="18.75" customHeight="1" thickBot="1"/>
    <row r="131214" ht="18.75" customHeight="1" thickBot="1"/>
    <row r="131216" ht="18.75" customHeight="1" thickBot="1"/>
    <row r="131218" ht="18.75" customHeight="1" thickBot="1"/>
    <row r="131220" ht="18.75" customHeight="1" thickBot="1"/>
    <row r="131222" ht="18.75" customHeight="1" thickBot="1"/>
    <row r="131224" ht="18.75" customHeight="1" thickBot="1"/>
    <row r="131226" ht="18.75" customHeight="1" thickBot="1"/>
    <row r="131228" ht="18.75" customHeight="1" thickBot="1"/>
    <row r="131230" ht="18.75" customHeight="1" thickBot="1"/>
    <row r="131232" ht="18.75" customHeight="1" thickBot="1"/>
    <row r="131234" ht="18.75" customHeight="1" thickBot="1"/>
    <row r="131236" ht="18.75" customHeight="1" thickBot="1"/>
    <row r="131238" ht="18.75" customHeight="1" thickBot="1"/>
    <row r="131240" ht="18.75" customHeight="1" thickBot="1"/>
    <row r="131242" ht="18.75" customHeight="1" thickBot="1"/>
    <row r="131244" ht="18.75" customHeight="1" thickBot="1"/>
    <row r="131246" ht="18.75" customHeight="1" thickBot="1"/>
    <row r="131248" ht="18.75" customHeight="1" thickBot="1"/>
    <row r="131250" ht="18.75" customHeight="1" thickBot="1"/>
    <row r="131252" ht="18.75" customHeight="1" thickBot="1"/>
    <row r="131254" ht="18.75" customHeight="1" thickBot="1"/>
    <row r="131256" ht="18.75" customHeight="1" thickBot="1"/>
    <row r="131258" ht="18.75" customHeight="1" thickBot="1"/>
    <row r="131260" ht="18.75" customHeight="1" thickBot="1"/>
    <row r="131262" ht="18.75" customHeight="1" thickBot="1"/>
    <row r="131264" ht="18.75" customHeight="1" thickBot="1"/>
    <row r="131266" ht="18.75" customHeight="1" thickBot="1"/>
    <row r="131268" ht="18.75" customHeight="1" thickBot="1"/>
    <row r="131270" ht="18.75" customHeight="1" thickBot="1"/>
    <row r="131272" ht="18.75" customHeight="1" thickBot="1"/>
    <row r="131274" ht="18.75" customHeight="1" thickBot="1"/>
    <row r="131276" ht="18.75" customHeight="1" thickBot="1"/>
    <row r="131278" ht="18.75" customHeight="1" thickBot="1"/>
    <row r="131280" ht="18.75" customHeight="1" thickBot="1"/>
    <row r="131282" ht="18.75" customHeight="1" thickBot="1"/>
    <row r="131284" ht="18.75" customHeight="1" thickBot="1"/>
    <row r="131286" ht="18.75" customHeight="1" thickBot="1"/>
    <row r="131288" ht="18.75" customHeight="1" thickBot="1"/>
    <row r="131290" ht="18.75" customHeight="1" thickBot="1"/>
    <row r="131292" ht="18.75" customHeight="1" thickBot="1"/>
    <row r="131294" ht="18.75" customHeight="1" thickBot="1"/>
    <row r="131296" ht="18.75" customHeight="1" thickBot="1"/>
    <row r="131298" ht="18.75" customHeight="1" thickBot="1"/>
    <row r="131300" ht="18.75" customHeight="1" thickBot="1"/>
    <row r="131302" ht="18.75" customHeight="1" thickBot="1"/>
    <row r="131304" ht="18.75" customHeight="1" thickBot="1"/>
    <row r="131306" ht="18.75" customHeight="1" thickBot="1"/>
    <row r="131308" ht="18.75" customHeight="1" thickBot="1"/>
    <row r="131310" ht="18.75" customHeight="1" thickBot="1"/>
    <row r="131312" ht="18.75" customHeight="1" thickBot="1"/>
    <row r="131314" ht="18.75" customHeight="1" thickBot="1"/>
    <row r="131316" ht="18.75" customHeight="1" thickBot="1"/>
    <row r="131318" ht="18.75" customHeight="1" thickBot="1"/>
    <row r="131320" ht="18.75" customHeight="1" thickBot="1"/>
    <row r="131322" ht="18.75" customHeight="1" thickBot="1"/>
    <row r="131324" ht="18.75" customHeight="1" thickBot="1"/>
    <row r="131326" ht="18.75" customHeight="1" thickBot="1"/>
    <row r="131328" ht="18.75" customHeight="1" thickBot="1"/>
    <row r="131330" ht="18.75" customHeight="1" thickBot="1"/>
    <row r="131332" ht="18.75" customHeight="1" thickBot="1"/>
    <row r="131334" ht="18.75" customHeight="1" thickBot="1"/>
    <row r="131336" ht="18.75" customHeight="1" thickBot="1"/>
    <row r="131338" ht="18.75" customHeight="1" thickBot="1"/>
    <row r="131340" ht="18.75" customHeight="1" thickBot="1"/>
    <row r="131342" ht="18.75" customHeight="1" thickBot="1"/>
    <row r="131344" ht="18.75" customHeight="1" thickBot="1"/>
    <row r="131346" ht="18.75" customHeight="1" thickBot="1"/>
    <row r="131348" ht="18.75" customHeight="1" thickBot="1"/>
    <row r="131350" ht="18.75" customHeight="1" thickBot="1"/>
    <row r="131352" ht="18.75" customHeight="1" thickBot="1"/>
    <row r="131354" ht="18.75" customHeight="1" thickBot="1"/>
    <row r="131356" ht="18.75" customHeight="1" thickBot="1"/>
    <row r="131358" ht="18.75" customHeight="1" thickBot="1"/>
    <row r="131360" ht="18.75" customHeight="1" thickBot="1"/>
    <row r="131362" ht="18.75" customHeight="1" thickBot="1"/>
    <row r="131364" ht="18.75" customHeight="1" thickBot="1"/>
    <row r="131366" ht="18.75" customHeight="1" thickBot="1"/>
    <row r="131368" ht="18.75" customHeight="1" thickBot="1"/>
    <row r="131370" ht="18.75" customHeight="1" thickBot="1"/>
    <row r="131372" ht="18.75" customHeight="1" thickBot="1"/>
    <row r="131374" ht="18.75" customHeight="1" thickBot="1"/>
    <row r="131376" ht="18.75" customHeight="1" thickBot="1"/>
    <row r="131378" ht="18.75" customHeight="1" thickBot="1"/>
    <row r="131380" ht="18.75" customHeight="1" thickBot="1"/>
    <row r="131382" ht="18.75" customHeight="1" thickBot="1"/>
    <row r="131384" ht="18.75" customHeight="1" thickBot="1"/>
    <row r="131386" ht="18.75" customHeight="1" thickBot="1"/>
    <row r="131388" ht="18.75" customHeight="1" thickBot="1"/>
    <row r="131390" ht="18.75" customHeight="1" thickBot="1"/>
    <row r="131392" ht="18.75" customHeight="1" thickBot="1"/>
    <row r="131394" ht="18.75" customHeight="1" thickBot="1"/>
    <row r="131396" ht="18.75" customHeight="1" thickBot="1"/>
    <row r="131398" ht="18.75" customHeight="1" thickBot="1"/>
    <row r="131400" ht="18.75" customHeight="1" thickBot="1"/>
    <row r="131402" ht="18.75" customHeight="1" thickBot="1"/>
    <row r="131404" ht="18.75" customHeight="1" thickBot="1"/>
    <row r="131406" ht="18.75" customHeight="1" thickBot="1"/>
    <row r="131408" ht="18.75" customHeight="1" thickBot="1"/>
    <row r="131410" ht="18.75" customHeight="1" thickBot="1"/>
    <row r="131412" ht="18.75" customHeight="1" thickBot="1"/>
    <row r="131414" ht="18.75" customHeight="1" thickBot="1"/>
    <row r="131416" ht="18.75" customHeight="1" thickBot="1"/>
    <row r="131418" ht="18.75" customHeight="1" thickBot="1"/>
    <row r="131420" ht="18.75" customHeight="1" thickBot="1"/>
    <row r="131422" ht="18.75" customHeight="1" thickBot="1"/>
    <row r="131424" ht="18.75" customHeight="1" thickBot="1"/>
    <row r="131426" ht="18.75" customHeight="1" thickBot="1"/>
    <row r="131428" ht="18.75" customHeight="1" thickBot="1"/>
    <row r="131430" ht="18.75" customHeight="1" thickBot="1"/>
    <row r="131432" ht="18.75" customHeight="1" thickBot="1"/>
    <row r="131434" ht="18.75" customHeight="1" thickBot="1"/>
    <row r="131436" ht="18.75" customHeight="1" thickBot="1"/>
    <row r="131438" ht="18.75" customHeight="1" thickBot="1"/>
    <row r="131440" ht="18.75" customHeight="1" thickBot="1"/>
    <row r="131442" ht="18.75" customHeight="1" thickBot="1"/>
    <row r="131444" ht="18.75" customHeight="1" thickBot="1"/>
    <row r="131446" ht="18.75" customHeight="1" thickBot="1"/>
    <row r="131448" ht="18.75" customHeight="1" thickBot="1"/>
    <row r="131450" ht="18.75" customHeight="1" thickBot="1"/>
    <row r="131452" ht="18.75" customHeight="1" thickBot="1"/>
    <row r="131454" ht="18.75" customHeight="1" thickBot="1"/>
    <row r="131456" ht="18.75" customHeight="1" thickBot="1"/>
    <row r="131458" ht="18.75" customHeight="1" thickBot="1"/>
    <row r="131460" ht="18.75" customHeight="1" thickBot="1"/>
    <row r="131462" ht="18.75" customHeight="1" thickBot="1"/>
    <row r="131464" ht="18.75" customHeight="1" thickBot="1"/>
    <row r="131466" ht="18.75" customHeight="1" thickBot="1"/>
    <row r="131468" ht="18.75" customHeight="1" thickBot="1"/>
    <row r="131470" ht="18.75" customHeight="1" thickBot="1"/>
    <row r="131472" ht="18.75" customHeight="1" thickBot="1"/>
    <row r="131474" ht="18.75" customHeight="1" thickBot="1"/>
    <row r="131476" ht="18.75" customHeight="1" thickBot="1"/>
    <row r="131478" ht="18.75" customHeight="1" thickBot="1"/>
    <row r="131480" ht="18.75" customHeight="1" thickBot="1"/>
    <row r="131482" ht="18.75" customHeight="1" thickBot="1"/>
    <row r="131484" ht="18.75" customHeight="1" thickBot="1"/>
    <row r="131486" ht="18.75" customHeight="1" thickBot="1"/>
    <row r="131488" ht="18.75" customHeight="1" thickBot="1"/>
    <row r="131490" ht="18.75" customHeight="1" thickBot="1"/>
    <row r="131492" ht="18.75" customHeight="1" thickBot="1"/>
    <row r="131494" ht="18.75" customHeight="1" thickBot="1"/>
    <row r="131496" ht="18.75" customHeight="1" thickBot="1"/>
    <row r="131498" ht="18.75" customHeight="1" thickBot="1"/>
    <row r="131500" ht="18.75" customHeight="1" thickBot="1"/>
    <row r="131502" ht="18.75" customHeight="1" thickBot="1"/>
    <row r="131504" ht="18.75" customHeight="1" thickBot="1"/>
    <row r="131506" ht="18.75" customHeight="1" thickBot="1"/>
    <row r="131508" ht="18.75" customHeight="1" thickBot="1"/>
    <row r="131510" ht="18.75" customHeight="1" thickBot="1"/>
    <row r="131512" ht="18.75" customHeight="1" thickBot="1"/>
    <row r="131514" ht="18.75" customHeight="1" thickBot="1"/>
    <row r="131516" ht="18.75" customHeight="1" thickBot="1"/>
    <row r="131518" ht="18.75" customHeight="1" thickBot="1"/>
    <row r="131520" ht="18.75" customHeight="1" thickBot="1"/>
    <row r="131522" ht="18.75" customHeight="1" thickBot="1"/>
    <row r="131524" ht="18.75" customHeight="1" thickBot="1"/>
    <row r="131526" ht="18.75" customHeight="1" thickBot="1"/>
    <row r="131528" ht="18.75" customHeight="1" thickBot="1"/>
    <row r="131530" ht="18.75" customHeight="1" thickBot="1"/>
    <row r="131532" ht="18.75" customHeight="1" thickBot="1"/>
    <row r="131534" ht="18.75" customHeight="1" thickBot="1"/>
    <row r="131536" ht="18.75" customHeight="1" thickBot="1"/>
    <row r="131538" ht="18.75" customHeight="1" thickBot="1"/>
    <row r="131540" ht="18.75" customHeight="1" thickBot="1"/>
    <row r="131542" ht="18.75" customHeight="1" thickBot="1"/>
    <row r="131544" ht="18.75" customHeight="1" thickBot="1"/>
    <row r="131546" ht="18.75" customHeight="1" thickBot="1"/>
    <row r="131548" ht="18.75" customHeight="1" thickBot="1"/>
    <row r="131550" ht="18.75" customHeight="1" thickBot="1"/>
    <row r="131552" ht="18.75" customHeight="1" thickBot="1"/>
    <row r="131554" ht="18.75" customHeight="1" thickBot="1"/>
    <row r="131556" ht="18.75" customHeight="1" thickBot="1"/>
    <row r="131558" ht="18.75" customHeight="1" thickBot="1"/>
    <row r="131560" ht="18.75" customHeight="1" thickBot="1"/>
    <row r="131562" ht="18.75" customHeight="1" thickBot="1"/>
    <row r="131564" ht="18.75" customHeight="1" thickBot="1"/>
    <row r="131566" ht="18.75" customHeight="1" thickBot="1"/>
    <row r="131568" ht="18.75" customHeight="1" thickBot="1"/>
    <row r="131570" ht="18.75" customHeight="1" thickBot="1"/>
    <row r="131572" ht="18.75" customHeight="1" thickBot="1"/>
    <row r="131574" ht="18.75" customHeight="1" thickBot="1"/>
    <row r="131576" ht="18.75" customHeight="1" thickBot="1"/>
    <row r="131578" ht="18.75" customHeight="1" thickBot="1"/>
    <row r="131580" ht="18.75" customHeight="1" thickBot="1"/>
    <row r="131582" ht="18.75" customHeight="1" thickBot="1"/>
    <row r="131584" ht="18.75" customHeight="1" thickBot="1"/>
    <row r="131586" ht="18.75" customHeight="1" thickBot="1"/>
    <row r="131588" ht="18.75" customHeight="1" thickBot="1"/>
    <row r="131590" ht="18.75" customHeight="1" thickBot="1"/>
    <row r="131592" ht="18.75" customHeight="1" thickBot="1"/>
    <row r="131594" ht="18.75" customHeight="1" thickBot="1"/>
    <row r="131596" ht="18.75" customHeight="1" thickBot="1"/>
    <row r="131598" ht="18.75" customHeight="1" thickBot="1"/>
    <row r="131600" ht="18.75" customHeight="1" thickBot="1"/>
    <row r="131602" ht="18.75" customHeight="1" thickBot="1"/>
    <row r="131604" ht="18.75" customHeight="1" thickBot="1"/>
    <row r="131606" ht="18.75" customHeight="1" thickBot="1"/>
    <row r="131608" ht="18.75" customHeight="1" thickBot="1"/>
    <row r="131610" ht="18.75" customHeight="1" thickBot="1"/>
    <row r="131612" ht="18.75" customHeight="1" thickBot="1"/>
    <row r="131614" ht="18.75" customHeight="1" thickBot="1"/>
    <row r="131616" ht="18.75" customHeight="1" thickBot="1"/>
    <row r="131618" ht="18.75" customHeight="1" thickBot="1"/>
    <row r="131620" ht="18.75" customHeight="1" thickBot="1"/>
    <row r="131622" ht="18.75" customHeight="1" thickBot="1"/>
    <row r="131624" ht="18.75" customHeight="1" thickBot="1"/>
    <row r="131626" ht="18.75" customHeight="1" thickBot="1"/>
    <row r="131628" ht="18.75" customHeight="1" thickBot="1"/>
    <row r="131630" ht="18.75" customHeight="1" thickBot="1"/>
    <row r="131632" ht="18.75" customHeight="1" thickBot="1"/>
    <row r="131634" ht="18.75" customHeight="1" thickBot="1"/>
    <row r="131636" ht="18.75" customHeight="1" thickBot="1"/>
    <row r="131638" ht="18.75" customHeight="1" thickBot="1"/>
    <row r="131640" ht="18.75" customHeight="1" thickBot="1"/>
    <row r="131642" ht="18.75" customHeight="1" thickBot="1"/>
    <row r="131644" ht="18.75" customHeight="1" thickBot="1"/>
    <row r="131646" ht="18.75" customHeight="1" thickBot="1"/>
    <row r="131648" ht="18.75" customHeight="1" thickBot="1"/>
    <row r="131650" ht="18.75" customHeight="1" thickBot="1"/>
    <row r="131652" ht="18.75" customHeight="1" thickBot="1"/>
    <row r="131654" ht="18.75" customHeight="1" thickBot="1"/>
    <row r="131656" ht="18.75" customHeight="1" thickBot="1"/>
    <row r="131658" ht="18.75" customHeight="1" thickBot="1"/>
    <row r="131660" ht="18.75" customHeight="1" thickBot="1"/>
    <row r="131662" ht="18.75" customHeight="1" thickBot="1"/>
    <row r="131664" ht="18.75" customHeight="1" thickBot="1"/>
    <row r="131666" ht="18.75" customHeight="1" thickBot="1"/>
    <row r="131668" ht="18.75" customHeight="1" thickBot="1"/>
    <row r="131670" ht="18.75" customHeight="1" thickBot="1"/>
    <row r="131672" ht="18.75" customHeight="1" thickBot="1"/>
    <row r="131674" ht="18.75" customHeight="1" thickBot="1"/>
    <row r="131676" ht="18.75" customHeight="1" thickBot="1"/>
    <row r="131678" ht="18.75" customHeight="1" thickBot="1"/>
    <row r="131680" ht="18.75" customHeight="1" thickBot="1"/>
    <row r="131682" ht="18.75" customHeight="1" thickBot="1"/>
    <row r="131684" ht="18.75" customHeight="1" thickBot="1"/>
    <row r="131686" ht="18.75" customHeight="1" thickBot="1"/>
    <row r="131688" ht="18.75" customHeight="1" thickBot="1"/>
    <row r="131690" ht="18.75" customHeight="1" thickBot="1"/>
    <row r="131692" ht="18.75" customHeight="1" thickBot="1"/>
    <row r="131694" ht="18.75" customHeight="1" thickBot="1"/>
    <row r="131696" ht="18.75" customHeight="1" thickBot="1"/>
    <row r="131698" ht="18.75" customHeight="1" thickBot="1"/>
    <row r="131700" ht="18.75" customHeight="1" thickBot="1"/>
    <row r="131702" ht="18.75" customHeight="1" thickBot="1"/>
    <row r="131704" ht="18.75" customHeight="1" thickBot="1"/>
    <row r="131706" ht="18.75" customHeight="1" thickBot="1"/>
    <row r="131708" ht="18.75" customHeight="1" thickBot="1"/>
    <row r="131710" ht="18.75" customHeight="1" thickBot="1"/>
    <row r="131712" ht="18.75" customHeight="1" thickBot="1"/>
    <row r="131714" ht="18.75" customHeight="1" thickBot="1"/>
    <row r="131716" ht="18.75" customHeight="1" thickBot="1"/>
    <row r="131718" ht="18.75" customHeight="1" thickBot="1"/>
    <row r="131720" ht="18.75" customHeight="1" thickBot="1"/>
    <row r="131722" ht="18.75" customHeight="1" thickBot="1"/>
    <row r="131724" ht="18.75" customHeight="1" thickBot="1"/>
    <row r="131726" ht="18.75" customHeight="1" thickBot="1"/>
    <row r="131728" ht="18.75" customHeight="1" thickBot="1"/>
    <row r="131730" ht="18.75" customHeight="1" thickBot="1"/>
    <row r="131732" ht="18.75" customHeight="1" thickBot="1"/>
    <row r="131734" ht="18.75" customHeight="1" thickBot="1"/>
    <row r="131736" ht="18.75" customHeight="1" thickBot="1"/>
    <row r="131738" ht="18.75" customHeight="1" thickBot="1"/>
    <row r="131740" ht="18.75" customHeight="1" thickBot="1"/>
    <row r="131742" ht="18.75" customHeight="1" thickBot="1"/>
    <row r="131744" ht="18.75" customHeight="1" thickBot="1"/>
    <row r="131746" ht="18.75" customHeight="1" thickBot="1"/>
    <row r="131748" ht="18.75" customHeight="1" thickBot="1"/>
    <row r="131750" ht="18.75" customHeight="1" thickBot="1"/>
    <row r="131752" ht="18.75" customHeight="1" thickBot="1"/>
    <row r="131754" ht="18.75" customHeight="1" thickBot="1"/>
    <row r="131756" ht="18.75" customHeight="1" thickBot="1"/>
    <row r="131758" ht="18.75" customHeight="1" thickBot="1"/>
    <row r="131760" ht="18.75" customHeight="1" thickBot="1"/>
    <row r="131762" ht="18.75" customHeight="1" thickBot="1"/>
    <row r="131764" ht="18.75" customHeight="1" thickBot="1"/>
    <row r="131766" ht="18.75" customHeight="1" thickBot="1"/>
    <row r="131768" ht="18.75" customHeight="1" thickBot="1"/>
    <row r="131770" ht="18.75" customHeight="1" thickBot="1"/>
    <row r="131772" ht="18.75" customHeight="1" thickBot="1"/>
    <row r="131774" ht="18.75" customHeight="1" thickBot="1"/>
    <row r="131776" ht="18.75" customHeight="1" thickBot="1"/>
    <row r="131778" ht="18.75" customHeight="1" thickBot="1"/>
    <row r="131780" ht="18.75" customHeight="1" thickBot="1"/>
    <row r="131782" ht="18.75" customHeight="1" thickBot="1"/>
    <row r="131784" ht="18.75" customHeight="1" thickBot="1"/>
    <row r="131786" ht="18.75" customHeight="1" thickBot="1"/>
    <row r="131788" ht="18.75" customHeight="1" thickBot="1"/>
    <row r="131790" ht="18.75" customHeight="1" thickBot="1"/>
    <row r="131792" ht="18.75" customHeight="1" thickBot="1"/>
    <row r="131794" ht="18.75" customHeight="1" thickBot="1"/>
    <row r="131796" ht="18.75" customHeight="1" thickBot="1"/>
    <row r="131798" ht="18.75" customHeight="1" thickBot="1"/>
    <row r="131800" ht="18.75" customHeight="1" thickBot="1"/>
    <row r="131802" ht="18.75" customHeight="1" thickBot="1"/>
    <row r="131804" ht="18.75" customHeight="1" thickBot="1"/>
    <row r="131806" ht="18.75" customHeight="1" thickBot="1"/>
    <row r="131808" ht="18.75" customHeight="1" thickBot="1"/>
    <row r="131810" ht="18.75" customHeight="1" thickBot="1"/>
    <row r="131812" ht="18.75" customHeight="1" thickBot="1"/>
    <row r="131814" ht="18.75" customHeight="1" thickBot="1"/>
    <row r="131816" ht="18.75" customHeight="1" thickBot="1"/>
    <row r="131818" ht="18.75" customHeight="1" thickBot="1"/>
    <row r="131820" ht="18.75" customHeight="1" thickBot="1"/>
    <row r="131822" ht="18.75" customHeight="1" thickBot="1"/>
    <row r="131824" ht="18.75" customHeight="1" thickBot="1"/>
    <row r="131826" ht="18.75" customHeight="1" thickBot="1"/>
    <row r="131828" ht="18.75" customHeight="1" thickBot="1"/>
    <row r="131830" ht="18.75" customHeight="1" thickBot="1"/>
    <row r="131832" ht="18.75" customHeight="1" thickBot="1"/>
    <row r="131834" ht="18.75" customHeight="1" thickBot="1"/>
    <row r="131836" ht="18.75" customHeight="1" thickBot="1"/>
    <row r="131838" ht="18.75" customHeight="1" thickBot="1"/>
    <row r="131840" ht="18.75" customHeight="1" thickBot="1"/>
    <row r="131842" ht="18.75" customHeight="1" thickBot="1"/>
    <row r="131844" ht="18.75" customHeight="1" thickBot="1"/>
    <row r="131846" ht="18.75" customHeight="1" thickBot="1"/>
    <row r="131848" ht="18.75" customHeight="1" thickBot="1"/>
    <row r="131850" ht="18.75" customHeight="1" thickBot="1"/>
    <row r="131852" ht="18.75" customHeight="1" thickBot="1"/>
    <row r="131854" ht="18.75" customHeight="1" thickBot="1"/>
    <row r="131856" ht="18.75" customHeight="1" thickBot="1"/>
    <row r="131858" ht="18.75" customHeight="1" thickBot="1"/>
    <row r="131860" ht="18.75" customHeight="1" thickBot="1"/>
    <row r="131862" ht="18.75" customHeight="1" thickBot="1"/>
    <row r="131864" ht="18.75" customHeight="1" thickBot="1"/>
    <row r="131866" ht="18.75" customHeight="1" thickBot="1"/>
    <row r="131868" ht="18.75" customHeight="1" thickBot="1"/>
    <row r="131870" ht="18.75" customHeight="1" thickBot="1"/>
    <row r="131872" ht="18.75" customHeight="1" thickBot="1"/>
    <row r="131874" ht="18.75" customHeight="1" thickBot="1"/>
    <row r="131876" ht="18.75" customHeight="1" thickBot="1"/>
    <row r="131878" ht="18.75" customHeight="1" thickBot="1"/>
    <row r="131880" ht="18.75" customHeight="1" thickBot="1"/>
    <row r="131882" ht="18.75" customHeight="1" thickBot="1"/>
    <row r="131884" ht="18.75" customHeight="1" thickBot="1"/>
    <row r="131886" ht="18.75" customHeight="1" thickBot="1"/>
    <row r="131888" ht="18.75" customHeight="1" thickBot="1"/>
    <row r="131890" ht="18.75" customHeight="1" thickBot="1"/>
    <row r="131892" ht="18.75" customHeight="1" thickBot="1"/>
    <row r="131894" ht="18.75" customHeight="1" thickBot="1"/>
    <row r="131896" ht="18.75" customHeight="1" thickBot="1"/>
    <row r="131898" ht="18.75" customHeight="1" thickBot="1"/>
    <row r="131900" ht="18.75" customHeight="1" thickBot="1"/>
    <row r="131902" ht="18.75" customHeight="1" thickBot="1"/>
    <row r="131904" ht="18.75" customHeight="1" thickBot="1"/>
    <row r="131906" ht="18.75" customHeight="1" thickBot="1"/>
    <row r="131908" ht="18.75" customHeight="1" thickBot="1"/>
    <row r="131910" ht="18.75" customHeight="1" thickBot="1"/>
    <row r="131912" ht="18.75" customHeight="1" thickBot="1"/>
    <row r="131914" ht="18.75" customHeight="1" thickBot="1"/>
    <row r="131916" ht="18.75" customHeight="1" thickBot="1"/>
    <row r="131918" ht="18.75" customHeight="1" thickBot="1"/>
    <row r="131920" ht="18.75" customHeight="1" thickBot="1"/>
    <row r="131922" ht="18.75" customHeight="1" thickBot="1"/>
    <row r="131924" ht="18.75" customHeight="1" thickBot="1"/>
    <row r="131926" ht="18.75" customHeight="1" thickBot="1"/>
    <row r="131928" ht="18.75" customHeight="1" thickBot="1"/>
    <row r="131930" ht="18.75" customHeight="1" thickBot="1"/>
    <row r="131932" ht="18.75" customHeight="1" thickBot="1"/>
    <row r="131934" ht="18.75" customHeight="1" thickBot="1"/>
    <row r="131936" ht="18.75" customHeight="1" thickBot="1"/>
    <row r="131938" ht="18.75" customHeight="1" thickBot="1"/>
    <row r="131940" ht="18.75" customHeight="1" thickBot="1"/>
    <row r="131942" ht="18.75" customHeight="1" thickBot="1"/>
    <row r="131944" ht="18.75" customHeight="1" thickBot="1"/>
    <row r="131946" ht="18.75" customHeight="1" thickBot="1"/>
    <row r="131948" ht="18.75" customHeight="1" thickBot="1"/>
    <row r="131950" ht="18.75" customHeight="1" thickBot="1"/>
    <row r="131952" ht="18.75" customHeight="1" thickBot="1"/>
    <row r="131954" ht="18.75" customHeight="1" thickBot="1"/>
    <row r="131956" ht="18.75" customHeight="1" thickBot="1"/>
    <row r="131958" ht="18.75" customHeight="1" thickBot="1"/>
    <row r="131960" ht="18.75" customHeight="1" thickBot="1"/>
    <row r="131962" ht="18.75" customHeight="1" thickBot="1"/>
    <row r="131964" ht="18.75" customHeight="1" thickBot="1"/>
    <row r="131966" ht="18.75" customHeight="1" thickBot="1"/>
    <row r="131968" ht="18.75" customHeight="1" thickBot="1"/>
    <row r="131970" ht="18.75" customHeight="1" thickBot="1"/>
    <row r="131972" ht="18.75" customHeight="1" thickBot="1"/>
    <row r="131974" ht="18.75" customHeight="1" thickBot="1"/>
    <row r="131976" ht="18.75" customHeight="1" thickBot="1"/>
    <row r="131978" ht="18.75" customHeight="1" thickBot="1"/>
    <row r="131980" ht="18.75" customHeight="1" thickBot="1"/>
    <row r="131982" ht="18.75" customHeight="1" thickBot="1"/>
    <row r="131984" ht="18.75" customHeight="1" thickBot="1"/>
    <row r="131986" ht="18.75" customHeight="1" thickBot="1"/>
    <row r="131988" ht="18.75" customHeight="1" thickBot="1"/>
    <row r="131990" ht="18.75" customHeight="1" thickBot="1"/>
    <row r="131992" ht="18.75" customHeight="1" thickBot="1"/>
    <row r="131994" ht="18.75" customHeight="1" thickBot="1"/>
    <row r="131996" ht="18.75" customHeight="1" thickBot="1"/>
    <row r="131998" ht="18.75" customHeight="1" thickBot="1"/>
    <row r="132000" ht="18.75" customHeight="1" thickBot="1"/>
    <row r="132002" ht="18.75" customHeight="1" thickBot="1"/>
    <row r="132004" ht="18.75" customHeight="1" thickBot="1"/>
    <row r="132006" ht="18.75" customHeight="1" thickBot="1"/>
    <row r="132008" ht="18.75" customHeight="1" thickBot="1"/>
    <row r="132010" ht="18.75" customHeight="1" thickBot="1"/>
    <row r="132012" ht="18.75" customHeight="1" thickBot="1"/>
    <row r="132014" ht="18.75" customHeight="1" thickBot="1"/>
    <row r="132016" ht="18.75" customHeight="1" thickBot="1"/>
    <row r="132018" ht="18.75" customHeight="1" thickBot="1"/>
    <row r="132020" ht="18.75" customHeight="1" thickBot="1"/>
    <row r="132022" ht="18.75" customHeight="1" thickBot="1"/>
    <row r="132024" ht="18.75" customHeight="1" thickBot="1"/>
    <row r="132026" ht="18.75" customHeight="1" thickBot="1"/>
    <row r="132028" ht="18.75" customHeight="1" thickBot="1"/>
    <row r="132030" ht="18.75" customHeight="1" thickBot="1"/>
    <row r="132032" ht="18.75" customHeight="1" thickBot="1"/>
    <row r="132034" ht="18.75" customHeight="1" thickBot="1"/>
    <row r="132036" ht="18.75" customHeight="1" thickBot="1"/>
    <row r="132038" ht="18.75" customHeight="1" thickBot="1"/>
    <row r="132040" ht="18.75" customHeight="1" thickBot="1"/>
    <row r="132042" ht="18.75" customHeight="1" thickBot="1"/>
    <row r="132044" ht="18.75" customHeight="1" thickBot="1"/>
    <row r="132046" ht="18.75" customHeight="1" thickBot="1"/>
    <row r="132048" ht="18.75" customHeight="1" thickBot="1"/>
    <row r="132050" ht="18.75" customHeight="1" thickBot="1"/>
    <row r="132052" ht="18.75" customHeight="1" thickBot="1"/>
    <row r="132054" ht="18.75" customHeight="1" thickBot="1"/>
    <row r="132056" ht="18.75" customHeight="1" thickBot="1"/>
    <row r="132058" ht="18.75" customHeight="1" thickBot="1"/>
    <row r="132060" ht="18.75" customHeight="1" thickBot="1"/>
    <row r="132062" ht="18.75" customHeight="1" thickBot="1"/>
    <row r="132064" ht="18.75" customHeight="1" thickBot="1"/>
    <row r="132066" ht="18.75" customHeight="1" thickBot="1"/>
    <row r="132068" ht="18.75" customHeight="1" thickBot="1"/>
    <row r="132070" ht="18.75" customHeight="1" thickBot="1"/>
    <row r="132072" ht="18.75" customHeight="1" thickBot="1"/>
    <row r="132074" ht="18.75" customHeight="1" thickBot="1"/>
    <row r="132076" ht="18.75" customHeight="1" thickBot="1"/>
    <row r="132078" ht="18.75" customHeight="1" thickBot="1"/>
    <row r="132080" ht="18.75" customHeight="1" thickBot="1"/>
    <row r="132082" ht="18.75" customHeight="1" thickBot="1"/>
    <row r="132084" ht="18.75" customHeight="1" thickBot="1"/>
    <row r="132086" ht="18.75" customHeight="1" thickBot="1"/>
    <row r="132088" ht="18.75" customHeight="1" thickBot="1"/>
    <row r="132090" ht="18.75" customHeight="1" thickBot="1"/>
    <row r="132092" ht="18.75" customHeight="1" thickBot="1"/>
    <row r="132094" ht="18.75" customHeight="1" thickBot="1"/>
    <row r="132096" ht="18.75" customHeight="1" thickBot="1"/>
    <row r="132098" ht="18.75" customHeight="1" thickBot="1"/>
    <row r="132100" ht="18.75" customHeight="1" thickBot="1"/>
    <row r="132102" ht="18.75" customHeight="1" thickBot="1"/>
    <row r="132104" ht="18.75" customHeight="1" thickBot="1"/>
    <row r="132106" ht="18.75" customHeight="1" thickBot="1"/>
    <row r="132108" ht="18.75" customHeight="1" thickBot="1"/>
    <row r="132110" ht="18.75" customHeight="1" thickBot="1"/>
    <row r="132112" ht="18.75" customHeight="1" thickBot="1"/>
    <row r="132114" ht="18.75" customHeight="1" thickBot="1"/>
    <row r="132116" ht="18.75" customHeight="1" thickBot="1"/>
    <row r="132118" ht="18.75" customHeight="1" thickBot="1"/>
    <row r="132120" ht="18.75" customHeight="1" thickBot="1"/>
    <row r="132122" ht="18.75" customHeight="1" thickBot="1"/>
    <row r="132124" ht="18.75" customHeight="1" thickBot="1"/>
    <row r="132126" ht="18.75" customHeight="1" thickBot="1"/>
    <row r="132128" ht="18.75" customHeight="1" thickBot="1"/>
    <row r="132130" ht="18.75" customHeight="1" thickBot="1"/>
    <row r="132132" ht="18.75" customHeight="1" thickBot="1"/>
    <row r="132134" ht="18.75" customHeight="1" thickBot="1"/>
    <row r="132136" ht="18.75" customHeight="1" thickBot="1"/>
    <row r="132138" ht="18.75" customHeight="1" thickBot="1"/>
    <row r="132140" ht="18.75" customHeight="1" thickBot="1"/>
    <row r="132142" ht="18.75" customHeight="1" thickBot="1"/>
    <row r="132144" ht="18.75" customHeight="1" thickBot="1"/>
    <row r="132146" ht="18.75" customHeight="1" thickBot="1"/>
    <row r="132148" ht="18.75" customHeight="1" thickBot="1"/>
    <row r="132150" ht="18.75" customHeight="1" thickBot="1"/>
    <row r="132152" ht="18.75" customHeight="1" thickBot="1"/>
    <row r="132154" ht="18.75" customHeight="1" thickBot="1"/>
    <row r="132156" ht="18.75" customHeight="1" thickBot="1"/>
    <row r="132158" ht="18.75" customHeight="1" thickBot="1"/>
    <row r="132160" ht="18.75" customHeight="1" thickBot="1"/>
    <row r="132162" ht="18.75" customHeight="1" thickBot="1"/>
    <row r="132164" ht="18.75" customHeight="1" thickBot="1"/>
    <row r="132166" ht="18.75" customHeight="1" thickBot="1"/>
    <row r="132168" ht="18.75" customHeight="1" thickBot="1"/>
    <row r="132170" ht="18.75" customHeight="1" thickBot="1"/>
    <row r="132172" ht="18.75" customHeight="1" thickBot="1"/>
    <row r="132174" ht="18.75" customHeight="1" thickBot="1"/>
    <row r="132176" ht="18.75" customHeight="1" thickBot="1"/>
    <row r="132178" ht="18.75" customHeight="1" thickBot="1"/>
    <row r="132180" ht="18.75" customHeight="1" thickBot="1"/>
    <row r="132182" ht="18.75" customHeight="1" thickBot="1"/>
    <row r="132184" ht="18.75" customHeight="1" thickBot="1"/>
    <row r="132186" ht="18.75" customHeight="1" thickBot="1"/>
    <row r="132188" ht="18.75" customHeight="1" thickBot="1"/>
    <row r="132190" ht="18.75" customHeight="1" thickBot="1"/>
    <row r="132192" ht="18.75" customHeight="1" thickBot="1"/>
    <row r="132194" ht="18.75" customHeight="1" thickBot="1"/>
    <row r="132196" ht="18.75" customHeight="1" thickBot="1"/>
    <row r="132198" ht="18.75" customHeight="1" thickBot="1"/>
    <row r="132200" ht="18.75" customHeight="1" thickBot="1"/>
    <row r="132202" ht="18.75" customHeight="1" thickBot="1"/>
    <row r="132204" ht="18.75" customHeight="1" thickBot="1"/>
    <row r="132206" ht="18.75" customHeight="1" thickBot="1"/>
    <row r="132208" ht="18.75" customHeight="1" thickBot="1"/>
    <row r="132210" ht="18.75" customHeight="1" thickBot="1"/>
    <row r="132212" ht="18.75" customHeight="1" thickBot="1"/>
    <row r="132214" ht="18.75" customHeight="1" thickBot="1"/>
    <row r="132216" ht="18.75" customHeight="1" thickBot="1"/>
    <row r="132218" ht="18.75" customHeight="1" thickBot="1"/>
    <row r="132220" ht="18.75" customHeight="1" thickBot="1"/>
    <row r="132222" ht="18.75" customHeight="1" thickBot="1"/>
    <row r="132224" ht="18.75" customHeight="1" thickBot="1"/>
    <row r="132226" ht="18.75" customHeight="1" thickBot="1"/>
    <row r="132228" ht="18.75" customHeight="1" thickBot="1"/>
    <row r="132230" ht="18.75" customHeight="1" thickBot="1"/>
    <row r="132232" ht="18.75" customHeight="1" thickBot="1"/>
    <row r="132234" ht="18.75" customHeight="1" thickBot="1"/>
    <row r="132236" ht="18.75" customHeight="1" thickBot="1"/>
    <row r="132238" ht="18.75" customHeight="1" thickBot="1"/>
    <row r="132240" ht="18.75" customHeight="1" thickBot="1"/>
    <row r="132242" ht="18.75" customHeight="1" thickBot="1"/>
    <row r="132244" ht="18.75" customHeight="1" thickBot="1"/>
    <row r="132246" ht="18.75" customHeight="1" thickBot="1"/>
    <row r="132248" ht="18.75" customHeight="1" thickBot="1"/>
    <row r="132250" ht="18.75" customHeight="1" thickBot="1"/>
    <row r="132252" ht="18.75" customHeight="1" thickBot="1"/>
    <row r="132254" ht="18.75" customHeight="1" thickBot="1"/>
    <row r="132256" ht="18.75" customHeight="1" thickBot="1"/>
    <row r="132258" ht="18.75" customHeight="1" thickBot="1"/>
    <row r="132260" ht="18.75" customHeight="1" thickBot="1"/>
    <row r="132262" ht="18.75" customHeight="1" thickBot="1"/>
    <row r="132264" ht="18.75" customHeight="1" thickBot="1"/>
    <row r="132266" ht="18.75" customHeight="1" thickBot="1"/>
    <row r="132268" ht="18.75" customHeight="1" thickBot="1"/>
    <row r="132270" ht="18.75" customHeight="1" thickBot="1"/>
    <row r="132272" ht="18.75" customHeight="1" thickBot="1"/>
    <row r="132274" ht="18.75" customHeight="1" thickBot="1"/>
    <row r="132276" ht="18.75" customHeight="1" thickBot="1"/>
    <row r="132278" ht="18.75" customHeight="1" thickBot="1"/>
    <row r="132280" ht="18.75" customHeight="1" thickBot="1"/>
    <row r="132282" ht="18.75" customHeight="1" thickBot="1"/>
    <row r="132284" ht="18.75" customHeight="1" thickBot="1"/>
    <row r="132286" ht="18.75" customHeight="1" thickBot="1"/>
    <row r="132288" ht="18.75" customHeight="1" thickBot="1"/>
    <row r="132290" ht="18.75" customHeight="1" thickBot="1"/>
    <row r="132292" ht="18.75" customHeight="1" thickBot="1"/>
    <row r="132294" ht="18.75" customHeight="1" thickBot="1"/>
    <row r="132296" ht="18.75" customHeight="1" thickBot="1"/>
    <row r="132298" ht="18.75" customHeight="1" thickBot="1"/>
    <row r="132300" ht="18.75" customHeight="1" thickBot="1"/>
    <row r="132302" ht="18.75" customHeight="1" thickBot="1"/>
    <row r="132304" ht="18.75" customHeight="1" thickBot="1"/>
    <row r="132306" ht="18.75" customHeight="1" thickBot="1"/>
    <row r="132308" ht="18.75" customHeight="1" thickBot="1"/>
    <row r="132310" ht="18.75" customHeight="1" thickBot="1"/>
    <row r="132312" ht="18.75" customHeight="1" thickBot="1"/>
    <row r="132314" ht="18.75" customHeight="1" thickBot="1"/>
    <row r="132316" ht="18.75" customHeight="1" thickBot="1"/>
    <row r="132318" ht="18.75" customHeight="1" thickBot="1"/>
    <row r="132320" ht="18.75" customHeight="1" thickBot="1"/>
    <row r="132322" ht="18.75" customHeight="1" thickBot="1"/>
    <row r="132324" ht="18.75" customHeight="1" thickBot="1"/>
    <row r="132326" ht="18.75" customHeight="1" thickBot="1"/>
    <row r="132328" ht="18.75" customHeight="1" thickBot="1"/>
    <row r="132330" ht="18.75" customHeight="1" thickBot="1"/>
    <row r="132332" ht="18.75" customHeight="1" thickBot="1"/>
    <row r="132334" ht="18.75" customHeight="1" thickBot="1"/>
    <row r="132336" ht="18.75" customHeight="1" thickBot="1"/>
    <row r="132338" ht="18.75" customHeight="1" thickBot="1"/>
    <row r="132340" ht="18.75" customHeight="1" thickBot="1"/>
    <row r="132342" ht="18.75" customHeight="1" thickBot="1"/>
    <row r="132344" ht="18.75" customHeight="1" thickBot="1"/>
    <row r="132346" ht="18.75" customHeight="1" thickBot="1"/>
    <row r="132348" ht="18.75" customHeight="1" thickBot="1"/>
    <row r="132350" ht="18.75" customHeight="1" thickBot="1"/>
    <row r="132352" ht="18.75" customHeight="1" thickBot="1"/>
    <row r="132354" ht="18.75" customHeight="1" thickBot="1"/>
    <row r="132356" ht="18.75" customHeight="1" thickBot="1"/>
    <row r="132358" ht="18.75" customHeight="1" thickBot="1"/>
    <row r="132360" ht="18.75" customHeight="1" thickBot="1"/>
    <row r="132362" ht="18.75" customHeight="1" thickBot="1"/>
    <row r="132364" ht="18.75" customHeight="1" thickBot="1"/>
    <row r="132366" ht="18.75" customHeight="1" thickBot="1"/>
    <row r="132368" ht="18.75" customHeight="1" thickBot="1"/>
    <row r="132370" ht="18.75" customHeight="1" thickBot="1"/>
    <row r="132372" ht="18.75" customHeight="1" thickBot="1"/>
    <row r="132374" ht="18.75" customHeight="1" thickBot="1"/>
    <row r="132376" ht="18.75" customHeight="1" thickBot="1"/>
    <row r="132378" ht="18.75" customHeight="1" thickBot="1"/>
    <row r="132380" ht="18.75" customHeight="1" thickBot="1"/>
    <row r="132382" ht="18.75" customHeight="1" thickBot="1"/>
    <row r="132384" ht="18.75" customHeight="1" thickBot="1"/>
    <row r="132386" ht="18.75" customHeight="1" thickBot="1"/>
    <row r="132388" ht="18.75" customHeight="1" thickBot="1"/>
    <row r="132390" ht="18.75" customHeight="1" thickBot="1"/>
    <row r="132392" ht="18.75" customHeight="1" thickBot="1"/>
    <row r="132394" ht="18.75" customHeight="1" thickBot="1"/>
    <row r="132396" ht="18.75" customHeight="1" thickBot="1"/>
    <row r="132398" ht="18.75" customHeight="1" thickBot="1"/>
    <row r="132400" ht="18.75" customHeight="1" thickBot="1"/>
    <row r="132402" ht="18.75" customHeight="1" thickBot="1"/>
    <row r="132404" ht="18.75" customHeight="1" thickBot="1"/>
    <row r="132406" ht="18.75" customHeight="1" thickBot="1"/>
    <row r="132408" ht="18.75" customHeight="1" thickBot="1"/>
    <row r="132410" ht="18.75" customHeight="1" thickBot="1"/>
    <row r="132412" ht="18.75" customHeight="1" thickBot="1"/>
    <row r="132414" ht="18.75" customHeight="1" thickBot="1"/>
    <row r="132416" ht="18.75" customHeight="1" thickBot="1"/>
    <row r="132418" ht="18.75" customHeight="1" thickBot="1"/>
    <row r="132420" ht="18.75" customHeight="1" thickBot="1"/>
    <row r="132422" ht="18.75" customHeight="1" thickBot="1"/>
    <row r="132424" ht="18.75" customHeight="1" thickBot="1"/>
    <row r="132426" ht="18.75" customHeight="1" thickBot="1"/>
    <row r="132428" ht="18.75" customHeight="1" thickBot="1"/>
    <row r="132430" ht="18.75" customHeight="1" thickBot="1"/>
    <row r="132432" ht="18.75" customHeight="1" thickBot="1"/>
    <row r="132434" ht="18.75" customHeight="1" thickBot="1"/>
    <row r="132436" ht="18.75" customHeight="1" thickBot="1"/>
    <row r="132438" ht="18.75" customHeight="1" thickBot="1"/>
    <row r="132440" ht="18.75" customHeight="1" thickBot="1"/>
    <row r="132442" ht="18.75" customHeight="1" thickBot="1"/>
    <row r="132444" ht="18.75" customHeight="1" thickBot="1"/>
    <row r="132446" ht="18.75" customHeight="1" thickBot="1"/>
    <row r="132448" ht="18.75" customHeight="1" thickBot="1"/>
    <row r="132450" ht="18.75" customHeight="1" thickBot="1"/>
    <row r="132452" ht="18.75" customHeight="1" thickBot="1"/>
    <row r="132454" ht="18.75" customHeight="1" thickBot="1"/>
    <row r="132456" ht="18.75" customHeight="1" thickBot="1"/>
    <row r="132458" ht="18.75" customHeight="1" thickBot="1"/>
    <row r="132460" ht="18.75" customHeight="1" thickBot="1"/>
    <row r="132462" ht="18.75" customHeight="1" thickBot="1"/>
    <row r="132464" ht="18.75" customHeight="1" thickBot="1"/>
    <row r="132466" ht="18.75" customHeight="1" thickBot="1"/>
    <row r="132468" ht="18.75" customHeight="1" thickBot="1"/>
    <row r="132470" ht="18.75" customHeight="1" thickBot="1"/>
    <row r="132472" ht="18.75" customHeight="1" thickBot="1"/>
    <row r="132474" ht="18.75" customHeight="1" thickBot="1"/>
    <row r="132476" ht="18.75" customHeight="1" thickBot="1"/>
    <row r="132478" ht="18.75" customHeight="1" thickBot="1"/>
    <row r="132480" ht="18.75" customHeight="1" thickBot="1"/>
    <row r="132482" ht="18.75" customHeight="1" thickBot="1"/>
    <row r="132484" ht="18.75" customHeight="1" thickBot="1"/>
    <row r="132486" ht="18.75" customHeight="1" thickBot="1"/>
    <row r="132488" ht="18.75" customHeight="1" thickBot="1"/>
    <row r="132490" ht="18.75" customHeight="1" thickBot="1"/>
    <row r="132492" ht="18.75" customHeight="1" thickBot="1"/>
    <row r="132494" ht="18.75" customHeight="1" thickBot="1"/>
    <row r="132496" ht="18.75" customHeight="1" thickBot="1"/>
    <row r="132498" ht="18.75" customHeight="1" thickBot="1"/>
    <row r="132500" ht="18.75" customHeight="1" thickBot="1"/>
    <row r="132502" ht="18.75" customHeight="1" thickBot="1"/>
    <row r="132504" ht="18.75" customHeight="1" thickBot="1"/>
    <row r="132506" ht="18.75" customHeight="1" thickBot="1"/>
    <row r="132508" ht="18.75" customHeight="1" thickBot="1"/>
    <row r="132510" ht="18.75" customHeight="1" thickBot="1"/>
    <row r="132512" ht="18.75" customHeight="1" thickBot="1"/>
    <row r="132514" ht="18.75" customHeight="1" thickBot="1"/>
    <row r="132516" ht="18.75" customHeight="1" thickBot="1"/>
    <row r="132518" ht="18.75" customHeight="1" thickBot="1"/>
    <row r="132520" ht="18.75" customHeight="1" thickBot="1"/>
    <row r="132522" ht="18.75" customHeight="1" thickBot="1"/>
    <row r="132524" ht="18.75" customHeight="1" thickBot="1"/>
    <row r="132526" ht="18.75" customHeight="1" thickBot="1"/>
    <row r="132528" ht="18.75" customHeight="1" thickBot="1"/>
    <row r="132530" ht="18.75" customHeight="1" thickBot="1"/>
    <row r="132532" ht="18.75" customHeight="1" thickBot="1"/>
    <row r="132534" ht="18.75" customHeight="1" thickBot="1"/>
    <row r="132536" ht="18.75" customHeight="1" thickBot="1"/>
    <row r="132538" ht="18.75" customHeight="1" thickBot="1"/>
    <row r="132540" ht="18.75" customHeight="1" thickBot="1"/>
    <row r="132542" ht="18.75" customHeight="1" thickBot="1"/>
    <row r="132544" ht="18.75" customHeight="1" thickBot="1"/>
    <row r="132546" ht="18.75" customHeight="1" thickBot="1"/>
    <row r="132548" ht="18.75" customHeight="1" thickBot="1"/>
    <row r="132550" ht="18.75" customHeight="1" thickBot="1"/>
    <row r="132552" ht="18.75" customHeight="1" thickBot="1"/>
    <row r="132554" ht="18.75" customHeight="1" thickBot="1"/>
    <row r="132556" ht="18.75" customHeight="1" thickBot="1"/>
    <row r="132558" ht="18.75" customHeight="1" thickBot="1"/>
    <row r="132560" ht="18.75" customHeight="1" thickBot="1"/>
    <row r="132562" ht="18.75" customHeight="1" thickBot="1"/>
    <row r="132564" ht="18.75" customHeight="1" thickBot="1"/>
    <row r="132566" ht="18.75" customHeight="1" thickBot="1"/>
    <row r="132568" ht="18.75" customHeight="1" thickBot="1"/>
    <row r="132570" ht="18.75" customHeight="1" thickBot="1"/>
    <row r="132572" ht="18.75" customHeight="1" thickBot="1"/>
    <row r="132574" ht="18.75" customHeight="1" thickBot="1"/>
    <row r="132576" ht="18.75" customHeight="1" thickBot="1"/>
    <row r="132578" ht="18.75" customHeight="1" thickBot="1"/>
    <row r="132580" ht="18.75" customHeight="1" thickBot="1"/>
    <row r="132582" ht="18.75" customHeight="1" thickBot="1"/>
    <row r="132584" ht="18.75" customHeight="1" thickBot="1"/>
    <row r="132586" ht="18.75" customHeight="1" thickBot="1"/>
    <row r="132588" ht="18.75" customHeight="1" thickBot="1"/>
    <row r="132590" ht="18.75" customHeight="1" thickBot="1"/>
    <row r="132592" ht="18.75" customHeight="1" thickBot="1"/>
    <row r="132594" ht="18.75" customHeight="1" thickBot="1"/>
    <row r="132596" ht="18.75" customHeight="1" thickBot="1"/>
    <row r="132598" ht="18.75" customHeight="1" thickBot="1"/>
    <row r="132600" ht="18.75" customHeight="1" thickBot="1"/>
    <row r="132602" ht="18.75" customHeight="1" thickBot="1"/>
    <row r="132604" ht="18.75" customHeight="1" thickBot="1"/>
    <row r="132606" ht="18.75" customHeight="1" thickBot="1"/>
    <row r="132608" ht="18.75" customHeight="1" thickBot="1"/>
    <row r="132610" ht="18.75" customHeight="1" thickBot="1"/>
    <row r="132612" ht="18.75" customHeight="1" thickBot="1"/>
    <row r="132614" ht="18.75" customHeight="1" thickBot="1"/>
    <row r="132616" ht="18.75" customHeight="1" thickBot="1"/>
    <row r="132618" ht="18.75" customHeight="1" thickBot="1"/>
    <row r="132620" ht="18.75" customHeight="1" thickBot="1"/>
    <row r="132622" ht="18.75" customHeight="1" thickBot="1"/>
    <row r="132624" ht="18.75" customHeight="1" thickBot="1"/>
    <row r="132626" ht="18.75" customHeight="1" thickBot="1"/>
    <row r="132628" ht="18.75" customHeight="1" thickBot="1"/>
    <row r="132630" ht="18.75" customHeight="1" thickBot="1"/>
    <row r="132632" ht="18.75" customHeight="1" thickBot="1"/>
    <row r="132634" ht="18.75" customHeight="1" thickBot="1"/>
    <row r="132636" ht="18.75" customHeight="1" thickBot="1"/>
    <row r="132638" ht="18.75" customHeight="1" thickBot="1"/>
    <row r="132640" ht="18.75" customHeight="1" thickBot="1"/>
    <row r="132642" ht="18.75" customHeight="1" thickBot="1"/>
    <row r="132644" ht="18.75" customHeight="1" thickBot="1"/>
    <row r="132646" ht="18.75" customHeight="1" thickBot="1"/>
    <row r="132648" ht="18.75" customHeight="1" thickBot="1"/>
    <row r="132650" ht="18.75" customHeight="1" thickBot="1"/>
    <row r="132652" ht="18.75" customHeight="1" thickBot="1"/>
    <row r="132654" ht="18.75" customHeight="1" thickBot="1"/>
    <row r="132656" ht="18.75" customHeight="1" thickBot="1"/>
    <row r="132658" ht="18.75" customHeight="1" thickBot="1"/>
    <row r="132660" ht="18.75" customHeight="1" thickBot="1"/>
    <row r="132662" ht="18.75" customHeight="1" thickBot="1"/>
    <row r="132664" ht="18.75" customHeight="1" thickBot="1"/>
    <row r="132666" ht="18.75" customHeight="1" thickBot="1"/>
    <row r="132668" ht="18.75" customHeight="1" thickBot="1"/>
    <row r="132670" ht="18.75" customHeight="1" thickBot="1"/>
    <row r="132672" ht="18.75" customHeight="1" thickBot="1"/>
    <row r="132674" ht="18.75" customHeight="1" thickBot="1"/>
    <row r="132676" ht="18.75" customHeight="1" thickBot="1"/>
    <row r="132678" ht="18.75" customHeight="1" thickBot="1"/>
    <row r="132680" ht="18.75" customHeight="1" thickBot="1"/>
    <row r="132682" ht="18.75" customHeight="1" thickBot="1"/>
    <row r="132684" ht="18.75" customHeight="1" thickBot="1"/>
    <row r="132686" ht="18.75" customHeight="1" thickBot="1"/>
    <row r="132688" ht="18.75" customHeight="1" thickBot="1"/>
    <row r="132690" ht="18.75" customHeight="1" thickBot="1"/>
    <row r="132692" ht="18.75" customHeight="1" thickBot="1"/>
    <row r="132694" ht="18.75" customHeight="1" thickBot="1"/>
    <row r="132696" ht="18.75" customHeight="1" thickBot="1"/>
    <row r="132698" ht="18.75" customHeight="1" thickBot="1"/>
    <row r="132700" ht="18.75" customHeight="1" thickBot="1"/>
    <row r="132702" ht="18.75" customHeight="1" thickBot="1"/>
    <row r="132704" ht="18.75" customHeight="1" thickBot="1"/>
    <row r="132706" ht="18.75" customHeight="1" thickBot="1"/>
    <row r="132708" ht="18.75" customHeight="1" thickBot="1"/>
    <row r="132710" ht="18.75" customHeight="1" thickBot="1"/>
    <row r="132712" ht="18.75" customHeight="1" thickBot="1"/>
    <row r="132714" ht="18.75" customHeight="1" thickBot="1"/>
    <row r="132716" ht="18.75" customHeight="1" thickBot="1"/>
    <row r="132718" ht="18.75" customHeight="1" thickBot="1"/>
    <row r="132720" ht="18.75" customHeight="1" thickBot="1"/>
    <row r="132722" ht="18.75" customHeight="1" thickBot="1"/>
    <row r="132724" ht="18.75" customHeight="1" thickBot="1"/>
    <row r="132726" ht="18.75" customHeight="1" thickBot="1"/>
    <row r="132728" ht="18.75" customHeight="1" thickBot="1"/>
    <row r="132730" ht="18.75" customHeight="1" thickBot="1"/>
    <row r="132732" ht="18.75" customHeight="1" thickBot="1"/>
    <row r="132734" ht="18.75" customHeight="1" thickBot="1"/>
    <row r="132736" ht="18.75" customHeight="1" thickBot="1"/>
    <row r="132738" ht="18.75" customHeight="1" thickBot="1"/>
    <row r="132740" ht="18.75" customHeight="1" thickBot="1"/>
    <row r="132742" ht="18.75" customHeight="1" thickBot="1"/>
    <row r="132744" ht="18.75" customHeight="1" thickBot="1"/>
    <row r="132746" ht="18.75" customHeight="1" thickBot="1"/>
    <row r="132748" ht="18.75" customHeight="1" thickBot="1"/>
    <row r="132750" ht="18.75" customHeight="1" thickBot="1"/>
    <row r="132752" ht="18.75" customHeight="1" thickBot="1"/>
    <row r="132754" ht="18.75" customHeight="1" thickBot="1"/>
    <row r="132756" ht="18.75" customHeight="1" thickBot="1"/>
    <row r="132758" ht="18.75" customHeight="1" thickBot="1"/>
    <row r="132760" ht="18.75" customHeight="1" thickBot="1"/>
    <row r="132762" ht="18.75" customHeight="1" thickBot="1"/>
    <row r="132764" ht="18.75" customHeight="1" thickBot="1"/>
    <row r="132766" ht="18.75" customHeight="1" thickBot="1"/>
    <row r="132768" ht="18.75" customHeight="1" thickBot="1"/>
    <row r="132770" ht="18.75" customHeight="1" thickBot="1"/>
    <row r="132772" ht="18.75" customHeight="1" thickBot="1"/>
    <row r="132774" ht="18.75" customHeight="1" thickBot="1"/>
    <row r="132776" ht="18.75" customHeight="1" thickBot="1"/>
    <row r="132778" ht="18.75" customHeight="1" thickBot="1"/>
    <row r="132780" ht="18.75" customHeight="1" thickBot="1"/>
    <row r="132782" ht="18.75" customHeight="1" thickBot="1"/>
    <row r="132784" ht="18.75" customHeight="1" thickBot="1"/>
    <row r="132786" ht="18.75" customHeight="1" thickBot="1"/>
    <row r="132788" ht="18.75" customHeight="1" thickBot="1"/>
    <row r="132790" ht="18.75" customHeight="1" thickBot="1"/>
    <row r="132792" ht="18.75" customHeight="1" thickBot="1"/>
    <row r="132794" ht="18.75" customHeight="1" thickBot="1"/>
    <row r="132796" ht="18.75" customHeight="1" thickBot="1"/>
    <row r="132798" ht="18.75" customHeight="1" thickBot="1"/>
    <row r="132800" ht="18.75" customHeight="1" thickBot="1"/>
    <row r="132802" ht="18.75" customHeight="1" thickBot="1"/>
    <row r="132804" ht="18.75" customHeight="1" thickBot="1"/>
    <row r="132806" ht="18.75" customHeight="1" thickBot="1"/>
    <row r="132808" ht="18.75" customHeight="1" thickBot="1"/>
    <row r="132810" ht="18.75" customHeight="1" thickBot="1"/>
    <row r="132812" ht="18.75" customHeight="1" thickBot="1"/>
    <row r="132814" ht="18.75" customHeight="1" thickBot="1"/>
    <row r="132816" ht="18.75" customHeight="1" thickBot="1"/>
    <row r="132818" ht="18.75" customHeight="1" thickBot="1"/>
    <row r="132820" ht="18.75" customHeight="1" thickBot="1"/>
    <row r="132822" ht="18.75" customHeight="1" thickBot="1"/>
    <row r="132824" ht="18.75" customHeight="1" thickBot="1"/>
    <row r="132826" ht="18.75" customHeight="1" thickBot="1"/>
    <row r="132828" ht="18.75" customHeight="1" thickBot="1"/>
    <row r="132830" ht="18.75" customHeight="1" thickBot="1"/>
    <row r="132832" ht="18.75" customHeight="1" thickBot="1"/>
    <row r="132834" ht="18.75" customHeight="1" thickBot="1"/>
    <row r="132836" ht="18.75" customHeight="1" thickBot="1"/>
    <row r="132838" ht="18.75" customHeight="1" thickBot="1"/>
    <row r="132840" ht="18.75" customHeight="1" thickBot="1"/>
    <row r="132842" ht="18.75" customHeight="1" thickBot="1"/>
    <row r="132844" ht="18.75" customHeight="1" thickBot="1"/>
    <row r="132846" ht="18.75" customHeight="1" thickBot="1"/>
    <row r="132848" ht="18.75" customHeight="1" thickBot="1"/>
    <row r="132850" ht="18.75" customHeight="1" thickBot="1"/>
    <row r="132852" ht="18.75" customHeight="1" thickBot="1"/>
    <row r="132854" ht="18.75" customHeight="1" thickBot="1"/>
    <row r="132856" ht="18.75" customHeight="1" thickBot="1"/>
    <row r="132858" ht="18.75" customHeight="1" thickBot="1"/>
    <row r="132860" ht="18.75" customHeight="1" thickBot="1"/>
    <row r="132862" ht="18.75" customHeight="1" thickBot="1"/>
    <row r="132864" ht="18.75" customHeight="1" thickBot="1"/>
    <row r="132866" ht="18.75" customHeight="1" thickBot="1"/>
    <row r="132868" ht="18.75" customHeight="1" thickBot="1"/>
    <row r="132870" ht="18.75" customHeight="1" thickBot="1"/>
    <row r="132872" ht="18.75" customHeight="1" thickBot="1"/>
    <row r="132874" ht="18.75" customHeight="1" thickBot="1"/>
    <row r="132876" ht="18.75" customHeight="1" thickBot="1"/>
    <row r="132878" ht="18.75" customHeight="1" thickBot="1"/>
    <row r="132880" ht="18.75" customHeight="1" thickBot="1"/>
    <row r="132882" ht="18.75" customHeight="1" thickBot="1"/>
    <row r="132884" ht="18.75" customHeight="1" thickBot="1"/>
    <row r="132886" ht="18.75" customHeight="1" thickBot="1"/>
    <row r="132888" ht="18.75" customHeight="1" thickBot="1"/>
    <row r="132890" ht="18.75" customHeight="1" thickBot="1"/>
    <row r="132892" ht="18.75" customHeight="1" thickBot="1"/>
    <row r="132894" ht="18.75" customHeight="1" thickBot="1"/>
    <row r="132896" ht="18.75" customHeight="1" thickBot="1"/>
    <row r="132898" ht="18.75" customHeight="1" thickBot="1"/>
    <row r="132900" ht="18.75" customHeight="1" thickBot="1"/>
    <row r="132902" ht="18.75" customHeight="1" thickBot="1"/>
    <row r="132904" ht="18.75" customHeight="1" thickBot="1"/>
    <row r="132906" ht="18.75" customHeight="1" thickBot="1"/>
    <row r="132908" ht="18.75" customHeight="1" thickBot="1"/>
    <row r="132910" ht="18.75" customHeight="1" thickBot="1"/>
    <row r="132912" ht="18.75" customHeight="1" thickBot="1"/>
    <row r="132914" ht="18.75" customHeight="1" thickBot="1"/>
    <row r="132916" ht="18.75" customHeight="1" thickBot="1"/>
    <row r="132918" ht="18.75" customHeight="1" thickBot="1"/>
    <row r="132920" ht="18.75" customHeight="1" thickBot="1"/>
    <row r="132922" ht="18.75" customHeight="1" thickBot="1"/>
    <row r="132924" ht="18.75" customHeight="1" thickBot="1"/>
    <row r="132926" ht="18.75" customHeight="1" thickBot="1"/>
    <row r="132928" ht="18.75" customHeight="1" thickBot="1"/>
    <row r="132930" ht="18.75" customHeight="1" thickBot="1"/>
    <row r="132932" ht="18.75" customHeight="1" thickBot="1"/>
    <row r="132934" ht="18.75" customHeight="1" thickBot="1"/>
    <row r="132936" ht="18.75" customHeight="1" thickBot="1"/>
    <row r="132938" ht="18.75" customHeight="1" thickBot="1"/>
    <row r="132940" ht="18.75" customHeight="1" thickBot="1"/>
    <row r="132942" ht="18.75" customHeight="1" thickBot="1"/>
    <row r="132944" ht="18.75" customHeight="1" thickBot="1"/>
    <row r="132946" ht="18.75" customHeight="1" thickBot="1"/>
    <row r="132948" ht="18.75" customHeight="1" thickBot="1"/>
    <row r="132950" ht="18.75" customHeight="1" thickBot="1"/>
    <row r="132952" ht="18.75" customHeight="1" thickBot="1"/>
    <row r="132954" ht="18.75" customHeight="1" thickBot="1"/>
    <row r="132956" ht="18.75" customHeight="1" thickBot="1"/>
    <row r="132958" ht="18.75" customHeight="1" thickBot="1"/>
    <row r="132960" ht="18.75" customHeight="1" thickBot="1"/>
    <row r="132962" ht="18.75" customHeight="1" thickBot="1"/>
    <row r="132964" ht="18.75" customHeight="1" thickBot="1"/>
    <row r="132966" ht="18.75" customHeight="1" thickBot="1"/>
    <row r="132968" ht="18.75" customHeight="1" thickBot="1"/>
    <row r="132970" ht="18.75" customHeight="1" thickBot="1"/>
    <row r="132972" ht="18.75" customHeight="1" thickBot="1"/>
    <row r="132974" ht="18.75" customHeight="1" thickBot="1"/>
    <row r="132976" ht="18.75" customHeight="1" thickBot="1"/>
    <row r="132978" ht="18.75" customHeight="1" thickBot="1"/>
    <row r="132980" ht="18.75" customHeight="1" thickBot="1"/>
    <row r="132982" ht="18.75" customHeight="1" thickBot="1"/>
    <row r="132984" ht="18.75" customHeight="1" thickBot="1"/>
    <row r="132986" ht="18.75" customHeight="1" thickBot="1"/>
    <row r="132988" ht="18.75" customHeight="1" thickBot="1"/>
    <row r="132990" ht="18.75" customHeight="1" thickBot="1"/>
    <row r="132992" ht="18.75" customHeight="1" thickBot="1"/>
    <row r="132994" ht="18.75" customHeight="1" thickBot="1"/>
    <row r="132996" ht="18.75" customHeight="1" thickBot="1"/>
    <row r="132998" ht="18.75" customHeight="1" thickBot="1"/>
    <row r="133000" ht="18.75" customHeight="1" thickBot="1"/>
    <row r="133002" ht="18.75" customHeight="1" thickBot="1"/>
    <row r="133004" ht="18.75" customHeight="1" thickBot="1"/>
    <row r="133006" ht="18.75" customHeight="1" thickBot="1"/>
    <row r="133008" ht="18.75" customHeight="1" thickBot="1"/>
    <row r="133010" ht="18.75" customHeight="1" thickBot="1"/>
    <row r="133012" ht="18.75" customHeight="1" thickBot="1"/>
    <row r="133014" ht="18.75" customHeight="1" thickBot="1"/>
    <row r="133016" ht="18.75" customHeight="1" thickBot="1"/>
    <row r="133018" ht="18.75" customHeight="1" thickBot="1"/>
    <row r="133020" ht="18.75" customHeight="1" thickBot="1"/>
    <row r="133022" ht="18.75" customHeight="1" thickBot="1"/>
    <row r="133024" ht="18.75" customHeight="1" thickBot="1"/>
    <row r="133026" ht="18.75" customHeight="1" thickBot="1"/>
    <row r="133028" ht="18.75" customHeight="1" thickBot="1"/>
    <row r="133030" ht="18.75" customHeight="1" thickBot="1"/>
    <row r="133032" ht="18.75" customHeight="1" thickBot="1"/>
    <row r="133034" ht="18.75" customHeight="1" thickBot="1"/>
    <row r="133036" ht="18.75" customHeight="1" thickBot="1"/>
    <row r="133038" ht="18.75" customHeight="1" thickBot="1"/>
    <row r="133040" ht="18.75" customHeight="1" thickBot="1"/>
    <row r="133042" ht="18.75" customHeight="1" thickBot="1"/>
    <row r="133044" ht="18.75" customHeight="1" thickBot="1"/>
    <row r="133046" ht="18.75" customHeight="1" thickBot="1"/>
    <row r="133048" ht="18.75" customHeight="1" thickBot="1"/>
    <row r="133050" ht="18.75" customHeight="1" thickBot="1"/>
    <row r="133052" ht="18.75" customHeight="1" thickBot="1"/>
    <row r="133054" ht="18.75" customHeight="1" thickBot="1"/>
    <row r="133056" ht="18.75" customHeight="1" thickBot="1"/>
    <row r="133058" ht="18.75" customHeight="1" thickBot="1"/>
    <row r="133060" ht="18.75" customHeight="1" thickBot="1"/>
    <row r="133062" ht="18.75" customHeight="1" thickBot="1"/>
    <row r="133064" ht="18.75" customHeight="1" thickBot="1"/>
    <row r="133066" ht="18.75" customHeight="1" thickBot="1"/>
    <row r="133068" ht="18.75" customHeight="1" thickBot="1"/>
    <row r="133070" ht="18.75" customHeight="1" thickBot="1"/>
    <row r="133072" ht="18.75" customHeight="1" thickBot="1"/>
    <row r="133074" ht="18.75" customHeight="1" thickBot="1"/>
    <row r="133076" ht="18.75" customHeight="1" thickBot="1"/>
    <row r="133078" ht="18.75" customHeight="1" thickBot="1"/>
    <row r="133080" ht="18.75" customHeight="1" thickBot="1"/>
    <row r="133082" ht="18.75" customHeight="1" thickBot="1"/>
    <row r="133084" ht="18.75" customHeight="1" thickBot="1"/>
    <row r="133086" ht="18.75" customHeight="1" thickBot="1"/>
    <row r="133088" ht="18.75" customHeight="1" thickBot="1"/>
    <row r="133090" ht="18.75" customHeight="1" thickBot="1"/>
    <row r="133092" ht="18.75" customHeight="1" thickBot="1"/>
    <row r="133094" ht="18.75" customHeight="1" thickBot="1"/>
    <row r="133096" ht="18.75" customHeight="1" thickBot="1"/>
    <row r="133098" ht="18.75" customHeight="1" thickBot="1"/>
    <row r="133100" ht="18.75" customHeight="1" thickBot="1"/>
    <row r="133102" ht="18.75" customHeight="1" thickBot="1"/>
    <row r="133104" ht="18.75" customHeight="1" thickBot="1"/>
    <row r="133106" ht="18.75" customHeight="1" thickBot="1"/>
    <row r="133108" ht="18.75" customHeight="1" thickBot="1"/>
    <row r="133110" ht="18.75" customHeight="1" thickBot="1"/>
    <row r="133112" ht="18.75" customHeight="1" thickBot="1"/>
    <row r="133114" ht="18.75" customHeight="1" thickBot="1"/>
    <row r="133116" ht="18.75" customHeight="1" thickBot="1"/>
    <row r="133118" ht="18.75" customHeight="1" thickBot="1"/>
    <row r="133120" ht="18.75" customHeight="1" thickBot="1"/>
    <row r="133122" ht="18.75" customHeight="1" thickBot="1"/>
    <row r="133124" ht="18.75" customHeight="1" thickBot="1"/>
    <row r="133126" ht="18.75" customHeight="1" thickBot="1"/>
    <row r="133128" ht="18.75" customHeight="1" thickBot="1"/>
    <row r="133130" ht="18.75" customHeight="1" thickBot="1"/>
    <row r="133132" ht="18.75" customHeight="1" thickBot="1"/>
    <row r="133134" ht="18.75" customHeight="1" thickBot="1"/>
    <row r="133136" ht="18.75" customHeight="1" thickBot="1"/>
    <row r="133138" ht="18.75" customHeight="1" thickBot="1"/>
    <row r="133140" ht="18.75" customHeight="1" thickBot="1"/>
    <row r="133142" ht="18.75" customHeight="1" thickBot="1"/>
    <row r="133144" ht="18.75" customHeight="1" thickBot="1"/>
    <row r="133146" ht="18.75" customHeight="1" thickBot="1"/>
    <row r="133148" ht="18.75" customHeight="1" thickBot="1"/>
    <row r="133150" ht="18.75" customHeight="1" thickBot="1"/>
    <row r="133152" ht="18.75" customHeight="1" thickBot="1"/>
    <row r="133154" ht="18.75" customHeight="1" thickBot="1"/>
    <row r="133156" ht="18.75" customHeight="1" thickBot="1"/>
    <row r="133158" ht="18.75" customHeight="1" thickBot="1"/>
    <row r="133160" ht="18.75" customHeight="1" thickBot="1"/>
    <row r="133162" ht="18.75" customHeight="1" thickBot="1"/>
    <row r="133164" ht="18.75" customHeight="1" thickBot="1"/>
    <row r="133166" ht="18.75" customHeight="1" thickBot="1"/>
    <row r="133168" ht="18.75" customHeight="1" thickBot="1"/>
    <row r="133170" ht="18.75" customHeight="1" thickBot="1"/>
    <row r="133172" ht="18.75" customHeight="1" thickBot="1"/>
    <row r="133174" ht="18.75" customHeight="1" thickBot="1"/>
    <row r="133176" ht="18.75" customHeight="1" thickBot="1"/>
    <row r="133178" ht="18.75" customHeight="1" thickBot="1"/>
    <row r="133180" ht="18.75" customHeight="1" thickBot="1"/>
    <row r="133182" ht="18.75" customHeight="1" thickBot="1"/>
    <row r="133184" ht="18.75" customHeight="1" thickBot="1"/>
    <row r="133186" ht="18.75" customHeight="1" thickBot="1"/>
    <row r="133188" ht="18.75" customHeight="1" thickBot="1"/>
    <row r="133190" ht="18.75" customHeight="1" thickBot="1"/>
    <row r="133192" ht="18.75" customHeight="1" thickBot="1"/>
    <row r="133194" ht="18.75" customHeight="1" thickBot="1"/>
    <row r="133196" ht="18.75" customHeight="1" thickBot="1"/>
    <row r="133198" ht="18.75" customHeight="1" thickBot="1"/>
    <row r="133200" ht="18.75" customHeight="1" thickBot="1"/>
    <row r="133202" ht="18.75" customHeight="1" thickBot="1"/>
    <row r="133204" ht="18.75" customHeight="1" thickBot="1"/>
    <row r="133206" ht="18.75" customHeight="1" thickBot="1"/>
    <row r="133208" ht="18.75" customHeight="1" thickBot="1"/>
    <row r="133210" ht="18.75" customHeight="1" thickBot="1"/>
    <row r="133212" ht="18.75" customHeight="1" thickBot="1"/>
    <row r="133214" ht="18.75" customHeight="1" thickBot="1"/>
    <row r="133216" ht="18.75" customHeight="1" thickBot="1"/>
    <row r="133218" ht="18.75" customHeight="1" thickBot="1"/>
    <row r="133220" ht="18.75" customHeight="1" thickBot="1"/>
    <row r="133222" ht="18.75" customHeight="1" thickBot="1"/>
    <row r="133224" ht="18.75" customHeight="1" thickBot="1"/>
    <row r="133226" ht="18.75" customHeight="1" thickBot="1"/>
    <row r="133228" ht="18.75" customHeight="1" thickBot="1"/>
    <row r="133230" ht="18.75" customHeight="1" thickBot="1"/>
    <row r="133232" ht="18.75" customHeight="1" thickBot="1"/>
    <row r="133234" ht="18.75" customHeight="1" thickBot="1"/>
    <row r="133236" ht="18.75" customHeight="1" thickBot="1"/>
    <row r="133238" ht="18.75" customHeight="1" thickBot="1"/>
    <row r="133240" ht="18.75" customHeight="1" thickBot="1"/>
    <row r="133242" ht="18.75" customHeight="1" thickBot="1"/>
    <row r="133244" ht="18.75" customHeight="1" thickBot="1"/>
    <row r="133246" ht="18.75" customHeight="1" thickBot="1"/>
    <row r="133248" ht="18.75" customHeight="1" thickBot="1"/>
    <row r="133250" ht="18.75" customHeight="1" thickBot="1"/>
    <row r="133252" ht="18.75" customHeight="1" thickBot="1"/>
    <row r="133254" ht="18.75" customHeight="1" thickBot="1"/>
    <row r="133256" ht="18.75" customHeight="1" thickBot="1"/>
    <row r="133258" ht="18.75" customHeight="1" thickBot="1"/>
    <row r="133260" ht="18.75" customHeight="1" thickBot="1"/>
    <row r="133262" ht="18.75" customHeight="1" thickBot="1"/>
    <row r="133264" ht="18.75" customHeight="1" thickBot="1"/>
    <row r="133266" ht="18.75" customHeight="1" thickBot="1"/>
    <row r="133268" ht="18.75" customHeight="1" thickBot="1"/>
    <row r="133270" ht="18.75" customHeight="1" thickBot="1"/>
    <row r="133272" ht="18.75" customHeight="1" thickBot="1"/>
    <row r="133274" ht="18.75" customHeight="1" thickBot="1"/>
    <row r="133276" ht="18.75" customHeight="1" thickBot="1"/>
    <row r="133278" ht="18.75" customHeight="1" thickBot="1"/>
    <row r="133280" ht="18.75" customHeight="1" thickBot="1"/>
    <row r="133282" ht="18.75" customHeight="1" thickBot="1"/>
    <row r="133284" ht="18.75" customHeight="1" thickBot="1"/>
    <row r="133286" ht="18.75" customHeight="1" thickBot="1"/>
    <row r="133288" ht="18.75" customHeight="1" thickBot="1"/>
    <row r="133290" ht="18.75" customHeight="1" thickBot="1"/>
    <row r="133292" ht="18.75" customHeight="1" thickBot="1"/>
    <row r="133294" ht="18.75" customHeight="1" thickBot="1"/>
    <row r="133296" ht="18.75" customHeight="1" thickBot="1"/>
    <row r="133298" ht="18.75" customHeight="1" thickBot="1"/>
    <row r="133300" ht="18.75" customHeight="1" thickBot="1"/>
    <row r="133302" ht="18.75" customHeight="1" thickBot="1"/>
    <row r="133304" ht="18.75" customHeight="1" thickBot="1"/>
    <row r="133306" ht="18.75" customHeight="1" thickBot="1"/>
    <row r="133308" ht="18.75" customHeight="1" thickBot="1"/>
    <row r="133310" ht="18.75" customHeight="1" thickBot="1"/>
    <row r="133312" ht="18.75" customHeight="1" thickBot="1"/>
    <row r="133314" ht="18.75" customHeight="1" thickBot="1"/>
    <row r="133316" ht="18.75" customHeight="1" thickBot="1"/>
    <row r="133318" ht="18.75" customHeight="1" thickBot="1"/>
    <row r="133320" ht="18.75" customHeight="1" thickBot="1"/>
    <row r="133322" ht="18.75" customHeight="1" thickBot="1"/>
    <row r="133324" ht="18.75" customHeight="1" thickBot="1"/>
    <row r="133326" ht="18.75" customHeight="1" thickBot="1"/>
    <row r="133328" ht="18.75" customHeight="1" thickBot="1"/>
    <row r="133330" ht="18.75" customHeight="1" thickBot="1"/>
    <row r="133332" ht="18.75" customHeight="1" thickBot="1"/>
    <row r="133334" ht="18.75" customHeight="1" thickBot="1"/>
    <row r="133336" ht="18.75" customHeight="1" thickBot="1"/>
    <row r="133338" ht="18.75" customHeight="1" thickBot="1"/>
    <row r="133340" ht="18.75" customHeight="1" thickBot="1"/>
    <row r="133342" ht="18.75" customHeight="1" thickBot="1"/>
    <row r="133344" ht="18.75" customHeight="1" thickBot="1"/>
    <row r="133346" ht="18.75" customHeight="1" thickBot="1"/>
    <row r="133348" ht="18.75" customHeight="1" thickBot="1"/>
    <row r="133350" ht="18.75" customHeight="1" thickBot="1"/>
    <row r="133352" ht="18.75" customHeight="1" thickBot="1"/>
    <row r="133354" ht="18.75" customHeight="1" thickBot="1"/>
    <row r="133356" ht="18.75" customHeight="1" thickBot="1"/>
    <row r="133358" ht="18.75" customHeight="1" thickBot="1"/>
    <row r="133360" ht="18.75" customHeight="1" thickBot="1"/>
    <row r="133362" ht="18.75" customHeight="1" thickBot="1"/>
    <row r="133364" ht="18.75" customHeight="1" thickBot="1"/>
    <row r="133366" ht="18.75" customHeight="1" thickBot="1"/>
    <row r="133368" ht="18.75" customHeight="1" thickBot="1"/>
    <row r="133370" ht="18.75" customHeight="1" thickBot="1"/>
    <row r="133372" ht="18.75" customHeight="1" thickBot="1"/>
    <row r="133374" ht="18.75" customHeight="1" thickBot="1"/>
    <row r="133376" ht="18.75" customHeight="1" thickBot="1"/>
    <row r="133378" ht="18.75" customHeight="1" thickBot="1"/>
    <row r="133380" ht="18.75" customHeight="1" thickBot="1"/>
    <row r="133382" ht="18.75" customHeight="1" thickBot="1"/>
    <row r="133384" ht="18.75" customHeight="1" thickBot="1"/>
    <row r="133386" ht="18.75" customHeight="1" thickBot="1"/>
    <row r="133388" ht="18.75" customHeight="1" thickBot="1"/>
    <row r="133390" ht="18.75" customHeight="1" thickBot="1"/>
    <row r="133392" ht="18.75" customHeight="1" thickBot="1"/>
    <row r="133394" ht="18.75" customHeight="1" thickBot="1"/>
    <row r="133396" ht="18.75" customHeight="1" thickBot="1"/>
    <row r="133398" ht="18.75" customHeight="1" thickBot="1"/>
    <row r="133400" ht="18.75" customHeight="1" thickBot="1"/>
    <row r="133402" ht="18.75" customHeight="1" thickBot="1"/>
    <row r="133404" ht="18.75" customHeight="1" thickBot="1"/>
    <row r="133406" ht="18.75" customHeight="1" thickBot="1"/>
    <row r="133408" ht="18.75" customHeight="1" thickBot="1"/>
    <row r="133410" ht="18.75" customHeight="1" thickBot="1"/>
    <row r="133412" ht="18.75" customHeight="1" thickBot="1"/>
    <row r="133414" ht="18.75" customHeight="1" thickBot="1"/>
    <row r="133416" ht="18.75" customHeight="1" thickBot="1"/>
    <row r="133418" ht="18.75" customHeight="1" thickBot="1"/>
    <row r="133420" ht="18.75" customHeight="1" thickBot="1"/>
    <row r="133422" ht="18.75" customHeight="1" thickBot="1"/>
    <row r="133424" ht="18.75" customHeight="1" thickBot="1"/>
    <row r="133426" ht="18.75" customHeight="1" thickBot="1"/>
    <row r="133428" ht="18.75" customHeight="1" thickBot="1"/>
    <row r="133430" ht="18.75" customHeight="1" thickBot="1"/>
    <row r="133432" ht="18.75" customHeight="1" thickBot="1"/>
    <row r="133434" ht="18.75" customHeight="1" thickBot="1"/>
    <row r="133436" ht="18.75" customHeight="1" thickBot="1"/>
    <row r="133438" ht="18.75" customHeight="1" thickBot="1"/>
    <row r="133440" ht="18.75" customHeight="1" thickBot="1"/>
    <row r="133442" ht="18.75" customHeight="1" thickBot="1"/>
    <row r="133444" ht="18.75" customHeight="1" thickBot="1"/>
    <row r="133446" ht="18.75" customHeight="1" thickBot="1"/>
    <row r="133448" ht="18.75" customHeight="1" thickBot="1"/>
    <row r="133450" ht="18.75" customHeight="1" thickBot="1"/>
    <row r="133452" ht="18.75" customHeight="1" thickBot="1"/>
    <row r="133454" ht="18.75" customHeight="1" thickBot="1"/>
    <row r="133456" ht="18.75" customHeight="1" thickBot="1"/>
    <row r="133458" ht="18.75" customHeight="1" thickBot="1"/>
    <row r="133460" ht="18.75" customHeight="1" thickBot="1"/>
    <row r="133462" ht="18.75" customHeight="1" thickBot="1"/>
    <row r="133464" ht="18.75" customHeight="1" thickBot="1"/>
    <row r="133466" ht="18.75" customHeight="1" thickBot="1"/>
    <row r="133468" ht="18.75" customHeight="1" thickBot="1"/>
    <row r="133470" ht="18.75" customHeight="1" thickBot="1"/>
    <row r="133472" ht="18.75" customHeight="1" thickBot="1"/>
    <row r="133474" ht="18.75" customHeight="1" thickBot="1"/>
    <row r="133476" ht="18.75" customHeight="1" thickBot="1"/>
    <row r="133478" ht="18.75" customHeight="1" thickBot="1"/>
    <row r="133480" ht="18.75" customHeight="1" thickBot="1"/>
    <row r="133482" ht="18.75" customHeight="1" thickBot="1"/>
    <row r="133484" ht="18.75" customHeight="1" thickBot="1"/>
    <row r="133486" ht="18.75" customHeight="1" thickBot="1"/>
    <row r="133488" ht="18.75" customHeight="1" thickBot="1"/>
    <row r="133490" ht="18.75" customHeight="1" thickBot="1"/>
    <row r="133492" ht="18.75" customHeight="1" thickBot="1"/>
    <row r="133494" ht="18.75" customHeight="1" thickBot="1"/>
    <row r="133496" ht="18.75" customHeight="1" thickBot="1"/>
    <row r="133498" ht="18.75" customHeight="1" thickBot="1"/>
    <row r="133500" ht="18.75" customHeight="1" thickBot="1"/>
    <row r="133502" ht="18.75" customHeight="1" thickBot="1"/>
    <row r="133504" ht="18.75" customHeight="1" thickBot="1"/>
    <row r="133506" ht="18.75" customHeight="1" thickBot="1"/>
    <row r="133508" ht="18.75" customHeight="1" thickBot="1"/>
    <row r="133510" ht="18.75" customHeight="1" thickBot="1"/>
    <row r="133512" ht="18.75" customHeight="1" thickBot="1"/>
    <row r="133514" ht="18.75" customHeight="1" thickBot="1"/>
    <row r="133516" ht="18.75" customHeight="1" thickBot="1"/>
    <row r="133518" ht="18.75" customHeight="1" thickBot="1"/>
    <row r="133520" ht="18.75" customHeight="1" thickBot="1"/>
    <row r="133522" ht="18.75" customHeight="1" thickBot="1"/>
    <row r="133524" ht="18.75" customHeight="1" thickBot="1"/>
    <row r="133526" ht="18.75" customHeight="1" thickBot="1"/>
    <row r="133528" ht="18.75" customHeight="1" thickBot="1"/>
    <row r="133530" ht="18.75" customHeight="1" thickBot="1"/>
    <row r="133532" ht="18.75" customHeight="1" thickBot="1"/>
    <row r="133534" ht="18.75" customHeight="1" thickBot="1"/>
    <row r="133536" ht="18.75" customHeight="1" thickBot="1"/>
    <row r="133538" ht="18.75" customHeight="1" thickBot="1"/>
    <row r="133540" ht="18.75" customHeight="1" thickBot="1"/>
    <row r="133542" ht="18.75" customHeight="1" thickBot="1"/>
    <row r="133544" ht="18.75" customHeight="1" thickBot="1"/>
    <row r="133546" ht="18.75" customHeight="1" thickBot="1"/>
    <row r="133548" ht="18.75" customHeight="1" thickBot="1"/>
    <row r="133550" ht="18.75" customHeight="1" thickBot="1"/>
    <row r="133552" ht="18.75" customHeight="1" thickBot="1"/>
    <row r="133554" ht="18.75" customHeight="1" thickBot="1"/>
    <row r="133556" ht="18.75" customHeight="1" thickBot="1"/>
    <row r="133558" ht="18.75" customHeight="1" thickBot="1"/>
    <row r="133560" ht="18.75" customHeight="1" thickBot="1"/>
    <row r="133562" ht="18.75" customHeight="1" thickBot="1"/>
    <row r="133564" ht="18.75" customHeight="1" thickBot="1"/>
    <row r="133566" ht="18.75" customHeight="1" thickBot="1"/>
    <row r="133568" ht="18.75" customHeight="1" thickBot="1"/>
    <row r="133570" ht="18.75" customHeight="1" thickBot="1"/>
    <row r="133572" ht="18.75" customHeight="1" thickBot="1"/>
    <row r="133574" ht="18.75" customHeight="1" thickBot="1"/>
    <row r="133576" ht="18.75" customHeight="1" thickBot="1"/>
    <row r="133578" ht="18.75" customHeight="1" thickBot="1"/>
    <row r="133580" ht="18.75" customHeight="1" thickBot="1"/>
    <row r="133582" ht="18.75" customHeight="1" thickBot="1"/>
    <row r="133584" ht="18.75" customHeight="1" thickBot="1"/>
    <row r="133586" ht="18.75" customHeight="1" thickBot="1"/>
    <row r="133588" ht="18.75" customHeight="1" thickBot="1"/>
    <row r="133590" ht="18.75" customHeight="1" thickBot="1"/>
    <row r="133592" ht="18.75" customHeight="1" thickBot="1"/>
    <row r="133594" ht="18.75" customHeight="1" thickBot="1"/>
    <row r="133596" ht="18.75" customHeight="1" thickBot="1"/>
    <row r="133598" ht="18.75" customHeight="1" thickBot="1"/>
    <row r="133600" ht="18.75" customHeight="1" thickBot="1"/>
    <row r="133602" ht="18.75" customHeight="1" thickBot="1"/>
    <row r="133604" ht="18.75" customHeight="1" thickBot="1"/>
    <row r="133606" ht="18.75" customHeight="1" thickBot="1"/>
    <row r="133608" ht="18.75" customHeight="1" thickBot="1"/>
    <row r="133610" ht="18.75" customHeight="1" thickBot="1"/>
    <row r="133612" ht="18.75" customHeight="1" thickBot="1"/>
    <row r="133614" ht="18.75" customHeight="1" thickBot="1"/>
    <row r="133616" ht="18.75" customHeight="1" thickBot="1"/>
    <row r="133618" ht="18.75" customHeight="1" thickBot="1"/>
    <row r="133620" ht="18.75" customHeight="1" thickBot="1"/>
    <row r="133622" ht="18.75" customHeight="1" thickBot="1"/>
    <row r="133624" ht="18.75" customHeight="1" thickBot="1"/>
    <row r="133626" ht="18.75" customHeight="1" thickBot="1"/>
    <row r="133628" ht="18.75" customHeight="1" thickBot="1"/>
    <row r="133630" ht="18.75" customHeight="1" thickBot="1"/>
    <row r="133632" ht="18.75" customHeight="1" thickBot="1"/>
    <row r="133634" ht="18.75" customHeight="1" thickBot="1"/>
    <row r="133636" ht="18.75" customHeight="1" thickBot="1"/>
    <row r="133638" ht="18.75" customHeight="1" thickBot="1"/>
    <row r="133640" ht="18.75" customHeight="1" thickBot="1"/>
    <row r="133642" ht="18.75" customHeight="1" thickBot="1"/>
    <row r="133644" ht="18.75" customHeight="1" thickBot="1"/>
    <row r="133646" ht="18.75" customHeight="1" thickBot="1"/>
    <row r="133648" ht="18.75" customHeight="1" thickBot="1"/>
    <row r="133650" ht="18.75" customHeight="1" thickBot="1"/>
    <row r="133652" ht="18.75" customHeight="1" thickBot="1"/>
    <row r="133654" ht="18.75" customHeight="1" thickBot="1"/>
    <row r="133656" ht="18.75" customHeight="1" thickBot="1"/>
    <row r="133658" ht="18.75" customHeight="1" thickBot="1"/>
    <row r="133660" ht="18.75" customHeight="1" thickBot="1"/>
    <row r="133662" ht="18.75" customHeight="1" thickBot="1"/>
    <row r="133664" ht="18.75" customHeight="1" thickBot="1"/>
    <row r="133666" ht="18.75" customHeight="1" thickBot="1"/>
    <row r="133668" ht="18.75" customHeight="1" thickBot="1"/>
    <row r="133670" ht="18.75" customHeight="1" thickBot="1"/>
    <row r="133672" ht="18.75" customHeight="1" thickBot="1"/>
    <row r="133674" ht="18.75" customHeight="1" thickBot="1"/>
    <row r="133676" ht="18.75" customHeight="1" thickBot="1"/>
    <row r="133678" ht="18.75" customHeight="1" thickBot="1"/>
    <row r="133680" ht="18.75" customHeight="1" thickBot="1"/>
    <row r="133682" ht="18.75" customHeight="1" thickBot="1"/>
    <row r="133684" ht="18.75" customHeight="1" thickBot="1"/>
    <row r="133686" ht="18.75" customHeight="1" thickBot="1"/>
    <row r="133688" ht="18.75" customHeight="1" thickBot="1"/>
    <row r="133690" ht="18.75" customHeight="1" thickBot="1"/>
    <row r="133692" ht="18.75" customHeight="1" thickBot="1"/>
    <row r="133694" ht="18.75" customHeight="1" thickBot="1"/>
    <row r="133696" ht="18.75" customHeight="1" thickBot="1"/>
    <row r="133698" ht="18.75" customHeight="1" thickBot="1"/>
    <row r="133700" ht="18.75" customHeight="1" thickBot="1"/>
    <row r="133702" ht="18.75" customHeight="1" thickBot="1"/>
    <row r="133704" ht="18.75" customHeight="1" thickBot="1"/>
    <row r="133706" ht="18.75" customHeight="1" thickBot="1"/>
    <row r="133708" ht="18.75" customHeight="1" thickBot="1"/>
    <row r="133710" ht="18.75" customHeight="1" thickBot="1"/>
    <row r="133712" ht="18.75" customHeight="1" thickBot="1"/>
    <row r="133714" ht="18.75" customHeight="1" thickBot="1"/>
    <row r="133716" ht="18.75" customHeight="1" thickBot="1"/>
    <row r="133718" ht="18.75" customHeight="1" thickBot="1"/>
    <row r="133720" ht="18.75" customHeight="1" thickBot="1"/>
    <row r="133722" ht="18.75" customHeight="1" thickBot="1"/>
    <row r="133724" ht="18.75" customHeight="1" thickBot="1"/>
    <row r="133726" ht="18.75" customHeight="1" thickBot="1"/>
    <row r="133728" ht="18.75" customHeight="1" thickBot="1"/>
    <row r="133730" ht="18.75" customHeight="1" thickBot="1"/>
    <row r="133732" ht="18.75" customHeight="1" thickBot="1"/>
    <row r="133734" ht="18.75" customHeight="1" thickBot="1"/>
    <row r="133736" ht="18.75" customHeight="1" thickBot="1"/>
    <row r="133738" ht="18.75" customHeight="1" thickBot="1"/>
    <row r="133740" ht="18.75" customHeight="1" thickBot="1"/>
    <row r="133742" ht="18.75" customHeight="1" thickBot="1"/>
    <row r="133744" ht="18.75" customHeight="1" thickBot="1"/>
    <row r="133746" ht="18.75" customHeight="1" thickBot="1"/>
    <row r="133748" ht="18.75" customHeight="1" thickBot="1"/>
    <row r="133750" ht="18.75" customHeight="1" thickBot="1"/>
    <row r="133752" ht="18.75" customHeight="1" thickBot="1"/>
    <row r="133754" ht="18.75" customHeight="1" thickBot="1"/>
    <row r="133756" ht="18.75" customHeight="1" thickBot="1"/>
    <row r="133758" ht="18.75" customHeight="1" thickBot="1"/>
    <row r="133760" ht="18.75" customHeight="1" thickBot="1"/>
    <row r="133762" ht="18.75" customHeight="1" thickBot="1"/>
    <row r="133764" ht="18.75" customHeight="1" thickBot="1"/>
    <row r="133766" ht="18.75" customHeight="1" thickBot="1"/>
    <row r="133768" ht="18.75" customHeight="1" thickBot="1"/>
    <row r="133770" ht="18.75" customHeight="1" thickBot="1"/>
    <row r="133772" ht="18.75" customHeight="1" thickBot="1"/>
    <row r="133774" ht="18.75" customHeight="1" thickBot="1"/>
    <row r="133776" ht="18.75" customHeight="1" thickBot="1"/>
    <row r="133778" ht="18.75" customHeight="1" thickBot="1"/>
    <row r="133780" ht="18.75" customHeight="1" thickBot="1"/>
    <row r="133782" ht="18.75" customHeight="1" thickBot="1"/>
    <row r="133784" ht="18.75" customHeight="1" thickBot="1"/>
    <row r="133786" ht="18.75" customHeight="1" thickBot="1"/>
    <row r="133788" ht="18.75" customHeight="1" thickBot="1"/>
    <row r="133790" ht="18.75" customHeight="1" thickBot="1"/>
    <row r="133792" ht="18.75" customHeight="1" thickBot="1"/>
    <row r="133794" ht="18.75" customHeight="1" thickBot="1"/>
    <row r="133796" ht="18.75" customHeight="1" thickBot="1"/>
    <row r="133798" ht="18.75" customHeight="1" thickBot="1"/>
    <row r="133800" ht="18.75" customHeight="1" thickBot="1"/>
    <row r="133802" ht="18.75" customHeight="1" thickBot="1"/>
    <row r="133804" ht="18.75" customHeight="1" thickBot="1"/>
    <row r="133806" ht="18.75" customHeight="1" thickBot="1"/>
    <row r="133808" ht="18.75" customHeight="1" thickBot="1"/>
    <row r="133810" ht="18.75" customHeight="1" thickBot="1"/>
    <row r="133812" ht="18.75" customHeight="1" thickBot="1"/>
    <row r="133814" ht="18.75" customHeight="1" thickBot="1"/>
    <row r="133816" ht="18.75" customHeight="1" thickBot="1"/>
    <row r="133818" ht="18.75" customHeight="1" thickBot="1"/>
    <row r="133820" ht="18.75" customHeight="1" thickBot="1"/>
    <row r="133822" ht="18.75" customHeight="1" thickBot="1"/>
    <row r="133824" ht="18.75" customHeight="1" thickBot="1"/>
    <row r="133826" ht="18.75" customHeight="1" thickBot="1"/>
    <row r="133828" ht="18.75" customHeight="1" thickBot="1"/>
    <row r="133830" ht="18.75" customHeight="1" thickBot="1"/>
    <row r="133832" ht="18.75" customHeight="1" thickBot="1"/>
    <row r="133834" ht="18.75" customHeight="1" thickBot="1"/>
    <row r="133836" ht="18.75" customHeight="1" thickBot="1"/>
    <row r="133838" ht="18.75" customHeight="1" thickBot="1"/>
    <row r="133840" ht="18.75" customHeight="1" thickBot="1"/>
    <row r="133842" ht="18.75" customHeight="1" thickBot="1"/>
    <row r="133844" ht="18.75" customHeight="1" thickBot="1"/>
    <row r="133846" ht="18.75" customHeight="1" thickBot="1"/>
    <row r="133848" ht="18.75" customHeight="1" thickBot="1"/>
    <row r="133850" ht="18.75" customHeight="1" thickBot="1"/>
    <row r="133852" ht="18.75" customHeight="1" thickBot="1"/>
    <row r="133854" ht="18.75" customHeight="1" thickBot="1"/>
    <row r="133856" ht="18.75" customHeight="1" thickBot="1"/>
    <row r="133858" ht="18.75" customHeight="1" thickBot="1"/>
    <row r="133860" ht="18.75" customHeight="1" thickBot="1"/>
    <row r="133862" ht="18.75" customHeight="1" thickBot="1"/>
    <row r="133864" ht="18.75" customHeight="1" thickBot="1"/>
    <row r="133866" ht="18.75" customHeight="1" thickBot="1"/>
    <row r="133868" ht="18.75" customHeight="1" thickBot="1"/>
    <row r="133870" ht="18.75" customHeight="1" thickBot="1"/>
    <row r="133872" ht="18.75" customHeight="1" thickBot="1"/>
    <row r="133874" ht="18.75" customHeight="1" thickBot="1"/>
    <row r="133876" ht="18.75" customHeight="1" thickBot="1"/>
    <row r="133878" ht="18.75" customHeight="1" thickBot="1"/>
    <row r="133880" ht="18.75" customHeight="1" thickBot="1"/>
    <row r="133882" ht="18.75" customHeight="1" thickBot="1"/>
    <row r="133884" ht="18.75" customHeight="1" thickBot="1"/>
    <row r="133886" ht="18.75" customHeight="1" thickBot="1"/>
    <row r="133888" ht="18.75" customHeight="1" thickBot="1"/>
    <row r="133890" ht="18.75" customHeight="1" thickBot="1"/>
    <row r="133892" ht="18.75" customHeight="1" thickBot="1"/>
    <row r="133894" ht="18.75" customHeight="1" thickBot="1"/>
    <row r="133896" ht="18.75" customHeight="1" thickBot="1"/>
    <row r="133898" ht="18.75" customHeight="1" thickBot="1"/>
    <row r="133900" ht="18.75" customHeight="1" thickBot="1"/>
    <row r="133902" ht="18.75" customHeight="1" thickBot="1"/>
    <row r="133904" ht="18.75" customHeight="1" thickBot="1"/>
    <row r="133906" ht="18.75" customHeight="1" thickBot="1"/>
    <row r="133908" ht="18.75" customHeight="1" thickBot="1"/>
    <row r="133910" ht="18.75" customHeight="1" thickBot="1"/>
    <row r="133912" ht="18.75" customHeight="1" thickBot="1"/>
    <row r="133914" ht="18.75" customHeight="1" thickBot="1"/>
    <row r="133916" ht="18.75" customHeight="1" thickBot="1"/>
    <row r="133918" ht="18.75" customHeight="1" thickBot="1"/>
    <row r="133920" ht="18.75" customHeight="1" thickBot="1"/>
    <row r="133922" ht="18.75" customHeight="1" thickBot="1"/>
    <row r="133924" ht="18.75" customHeight="1" thickBot="1"/>
    <row r="133926" ht="18.75" customHeight="1" thickBot="1"/>
    <row r="133928" ht="18.75" customHeight="1" thickBot="1"/>
    <row r="133930" ht="18.75" customHeight="1" thickBot="1"/>
    <row r="133932" ht="18.75" customHeight="1" thickBot="1"/>
    <row r="133934" ht="18.75" customHeight="1" thickBot="1"/>
    <row r="133936" ht="18.75" customHeight="1" thickBot="1"/>
    <row r="133938" ht="18.75" customHeight="1" thickBot="1"/>
    <row r="133940" ht="18.75" customHeight="1" thickBot="1"/>
    <row r="133942" ht="18.75" customHeight="1" thickBot="1"/>
    <row r="133944" ht="18.75" customHeight="1" thickBot="1"/>
    <row r="133946" ht="18.75" customHeight="1" thickBot="1"/>
    <row r="133948" ht="18.75" customHeight="1" thickBot="1"/>
    <row r="133950" ht="18.75" customHeight="1" thickBot="1"/>
    <row r="133952" ht="18.75" customHeight="1" thickBot="1"/>
    <row r="133954" ht="18.75" customHeight="1" thickBot="1"/>
    <row r="133956" ht="18.75" customHeight="1" thickBot="1"/>
    <row r="133958" ht="18.75" customHeight="1" thickBot="1"/>
    <row r="133960" ht="18.75" customHeight="1" thickBot="1"/>
    <row r="133962" ht="18.75" customHeight="1" thickBot="1"/>
    <row r="133964" ht="18.75" customHeight="1" thickBot="1"/>
    <row r="133966" ht="18.75" customHeight="1" thickBot="1"/>
    <row r="133968" ht="18.75" customHeight="1" thickBot="1"/>
    <row r="133970" ht="18.75" customHeight="1" thickBot="1"/>
    <row r="133972" ht="18.75" customHeight="1" thickBot="1"/>
    <row r="133974" ht="18.75" customHeight="1" thickBot="1"/>
    <row r="133976" ht="18.75" customHeight="1" thickBot="1"/>
    <row r="133978" ht="18.75" customHeight="1" thickBot="1"/>
    <row r="133980" ht="18.75" customHeight="1" thickBot="1"/>
    <row r="133982" ht="18.75" customHeight="1" thickBot="1"/>
    <row r="133984" ht="18.75" customHeight="1" thickBot="1"/>
    <row r="133986" ht="18.75" customHeight="1" thickBot="1"/>
    <row r="133988" ht="18.75" customHeight="1" thickBot="1"/>
    <row r="133990" ht="18.75" customHeight="1" thickBot="1"/>
    <row r="133992" ht="18.75" customHeight="1" thickBot="1"/>
    <row r="133994" ht="18.75" customHeight="1" thickBot="1"/>
    <row r="133996" ht="18.75" customHeight="1" thickBot="1"/>
    <row r="133998" ht="18.75" customHeight="1" thickBot="1"/>
    <row r="134000" ht="18.75" customHeight="1" thickBot="1"/>
    <row r="134002" ht="18.75" customHeight="1" thickBot="1"/>
    <row r="134004" ht="18.75" customHeight="1" thickBot="1"/>
    <row r="134006" ht="18.75" customHeight="1" thickBot="1"/>
    <row r="134008" ht="18.75" customHeight="1" thickBot="1"/>
    <row r="134010" ht="18.75" customHeight="1" thickBot="1"/>
    <row r="134012" ht="18.75" customHeight="1" thickBot="1"/>
    <row r="134014" ht="18.75" customHeight="1" thickBot="1"/>
    <row r="134016" ht="18.75" customHeight="1" thickBot="1"/>
    <row r="134018" ht="18.75" customHeight="1" thickBot="1"/>
    <row r="134020" ht="18.75" customHeight="1" thickBot="1"/>
    <row r="134022" ht="18.75" customHeight="1" thickBot="1"/>
    <row r="134024" ht="18.75" customHeight="1" thickBot="1"/>
    <row r="134026" ht="18.75" customHeight="1" thickBot="1"/>
    <row r="134028" ht="18.75" customHeight="1" thickBot="1"/>
    <row r="134030" ht="18.75" customHeight="1" thickBot="1"/>
    <row r="134032" ht="18.75" customHeight="1" thickBot="1"/>
    <row r="134034" ht="18.75" customHeight="1" thickBot="1"/>
    <row r="134036" ht="18.75" customHeight="1" thickBot="1"/>
    <row r="134038" ht="18.75" customHeight="1" thickBot="1"/>
    <row r="134040" ht="18.75" customHeight="1" thickBot="1"/>
    <row r="134042" ht="18.75" customHeight="1" thickBot="1"/>
    <row r="134044" ht="18.75" customHeight="1" thickBot="1"/>
    <row r="134046" ht="18.75" customHeight="1" thickBot="1"/>
    <row r="134048" ht="18.75" customHeight="1" thickBot="1"/>
    <row r="134050" ht="18.75" customHeight="1" thickBot="1"/>
    <row r="134052" ht="18.75" customHeight="1" thickBot="1"/>
    <row r="134054" ht="18.75" customHeight="1" thickBot="1"/>
    <row r="134056" ht="18.75" customHeight="1" thickBot="1"/>
    <row r="134058" ht="18.75" customHeight="1" thickBot="1"/>
    <row r="134060" ht="18.75" customHeight="1" thickBot="1"/>
    <row r="134062" ht="18.75" customHeight="1" thickBot="1"/>
    <row r="134064" ht="18.75" customHeight="1" thickBot="1"/>
    <row r="134066" ht="18.75" customHeight="1" thickBot="1"/>
    <row r="134068" ht="18.75" customHeight="1" thickBot="1"/>
    <row r="134070" ht="18.75" customHeight="1" thickBot="1"/>
    <row r="134072" ht="18.75" customHeight="1" thickBot="1"/>
    <row r="134074" ht="18.75" customHeight="1" thickBot="1"/>
    <row r="134076" ht="18.75" customHeight="1" thickBot="1"/>
    <row r="134078" ht="18.75" customHeight="1" thickBot="1"/>
    <row r="134080" ht="18.75" customHeight="1" thickBot="1"/>
    <row r="134082" ht="18.75" customHeight="1" thickBot="1"/>
    <row r="134084" ht="18.75" customHeight="1" thickBot="1"/>
    <row r="134086" ht="18.75" customHeight="1" thickBot="1"/>
    <row r="134088" ht="18.75" customHeight="1" thickBot="1"/>
    <row r="134090" ht="18.75" customHeight="1" thickBot="1"/>
    <row r="134092" ht="18.75" customHeight="1" thickBot="1"/>
    <row r="134094" ht="18.75" customHeight="1" thickBot="1"/>
    <row r="134096" ht="18.75" customHeight="1" thickBot="1"/>
    <row r="134098" ht="18.75" customHeight="1" thickBot="1"/>
    <row r="134100" ht="18.75" customHeight="1" thickBot="1"/>
    <row r="134102" ht="18.75" customHeight="1" thickBot="1"/>
    <row r="134104" ht="18.75" customHeight="1" thickBot="1"/>
    <row r="134106" ht="18.75" customHeight="1" thickBot="1"/>
    <row r="134108" ht="18.75" customHeight="1" thickBot="1"/>
    <row r="134110" ht="18.75" customHeight="1" thickBot="1"/>
    <row r="134112" ht="18.75" customHeight="1" thickBot="1"/>
    <row r="134114" ht="18.75" customHeight="1" thickBot="1"/>
    <row r="134116" ht="18.75" customHeight="1" thickBot="1"/>
    <row r="134118" ht="18.75" customHeight="1" thickBot="1"/>
    <row r="134120" ht="18.75" customHeight="1" thickBot="1"/>
    <row r="134122" ht="18.75" customHeight="1" thickBot="1"/>
    <row r="134124" ht="18.75" customHeight="1" thickBot="1"/>
    <row r="134126" ht="18.75" customHeight="1" thickBot="1"/>
    <row r="134128" ht="18.75" customHeight="1" thickBot="1"/>
    <row r="134130" ht="18.75" customHeight="1" thickBot="1"/>
    <row r="134132" ht="18.75" customHeight="1" thickBot="1"/>
    <row r="134134" ht="18.75" customHeight="1" thickBot="1"/>
    <row r="134136" ht="18.75" customHeight="1" thickBot="1"/>
    <row r="134138" ht="18.75" customHeight="1" thickBot="1"/>
    <row r="134140" ht="18.75" customHeight="1" thickBot="1"/>
    <row r="134142" ht="18.75" customHeight="1" thickBot="1"/>
    <row r="134144" ht="18.75" customHeight="1" thickBot="1"/>
    <row r="134146" ht="18.75" customHeight="1" thickBot="1"/>
    <row r="134148" ht="18.75" customHeight="1" thickBot="1"/>
    <row r="134150" ht="18.75" customHeight="1" thickBot="1"/>
    <row r="134152" ht="18.75" customHeight="1" thickBot="1"/>
    <row r="134154" ht="18.75" customHeight="1" thickBot="1"/>
    <row r="134156" ht="18.75" customHeight="1" thickBot="1"/>
    <row r="134158" ht="18.75" customHeight="1" thickBot="1"/>
    <row r="134160" ht="18.75" customHeight="1" thickBot="1"/>
    <row r="134162" ht="18.75" customHeight="1" thickBot="1"/>
    <row r="134164" ht="18.75" customHeight="1" thickBot="1"/>
    <row r="134166" ht="18.75" customHeight="1" thickBot="1"/>
    <row r="134168" ht="18.75" customHeight="1" thickBot="1"/>
    <row r="134170" ht="18.75" customHeight="1" thickBot="1"/>
    <row r="134172" ht="18.75" customHeight="1" thickBot="1"/>
    <row r="134174" ht="18.75" customHeight="1" thickBot="1"/>
    <row r="134176" ht="18.75" customHeight="1" thickBot="1"/>
    <row r="134178" ht="18.75" customHeight="1" thickBot="1"/>
    <row r="134180" ht="18.75" customHeight="1" thickBot="1"/>
    <row r="134182" ht="18.75" customHeight="1" thickBot="1"/>
    <row r="134184" ht="18.75" customHeight="1" thickBot="1"/>
    <row r="134186" ht="18.75" customHeight="1" thickBot="1"/>
    <row r="134188" ht="18.75" customHeight="1" thickBot="1"/>
    <row r="134190" ht="18.75" customHeight="1" thickBot="1"/>
    <row r="134192" ht="18.75" customHeight="1" thickBot="1"/>
    <row r="134194" ht="18.75" customHeight="1" thickBot="1"/>
    <row r="134196" ht="18.75" customHeight="1" thickBot="1"/>
    <row r="134198" ht="18.75" customHeight="1" thickBot="1"/>
    <row r="134200" ht="18.75" customHeight="1" thickBot="1"/>
    <row r="134202" ht="18.75" customHeight="1" thickBot="1"/>
    <row r="134204" ht="18.75" customHeight="1" thickBot="1"/>
    <row r="134206" ht="18.75" customHeight="1" thickBot="1"/>
    <row r="134208" ht="18.75" customHeight="1" thickBot="1"/>
    <row r="134210" ht="18.75" customHeight="1" thickBot="1"/>
    <row r="134212" ht="18.75" customHeight="1" thickBot="1"/>
    <row r="134214" ht="18.75" customHeight="1" thickBot="1"/>
    <row r="134216" ht="18.75" customHeight="1" thickBot="1"/>
    <row r="134218" ht="18.75" customHeight="1" thickBot="1"/>
    <row r="134220" ht="18.75" customHeight="1" thickBot="1"/>
    <row r="134222" ht="18.75" customHeight="1" thickBot="1"/>
    <row r="134224" ht="18.75" customHeight="1" thickBot="1"/>
    <row r="134226" ht="18.75" customHeight="1" thickBot="1"/>
    <row r="134228" ht="18.75" customHeight="1" thickBot="1"/>
    <row r="134230" ht="18.75" customHeight="1" thickBot="1"/>
    <row r="134232" ht="18.75" customHeight="1" thickBot="1"/>
    <row r="134234" ht="18.75" customHeight="1" thickBot="1"/>
    <row r="134236" ht="18.75" customHeight="1" thickBot="1"/>
    <row r="134238" ht="18.75" customHeight="1" thickBot="1"/>
    <row r="134240" ht="18.75" customHeight="1" thickBot="1"/>
    <row r="134242" ht="18.75" customHeight="1" thickBot="1"/>
    <row r="134244" ht="18.75" customHeight="1" thickBot="1"/>
    <row r="134246" ht="18.75" customHeight="1" thickBot="1"/>
    <row r="134248" ht="18.75" customHeight="1" thickBot="1"/>
    <row r="134250" ht="18.75" customHeight="1" thickBot="1"/>
    <row r="134252" ht="18.75" customHeight="1" thickBot="1"/>
    <row r="134254" ht="18.75" customHeight="1" thickBot="1"/>
    <row r="134256" ht="18.75" customHeight="1" thickBot="1"/>
    <row r="134258" ht="18.75" customHeight="1" thickBot="1"/>
    <row r="134260" ht="18.75" customHeight="1" thickBot="1"/>
    <row r="134262" ht="18.75" customHeight="1" thickBot="1"/>
    <row r="134264" ht="18.75" customHeight="1" thickBot="1"/>
    <row r="134266" ht="18.75" customHeight="1" thickBot="1"/>
    <row r="134268" ht="18.75" customHeight="1" thickBot="1"/>
    <row r="134270" ht="18.75" customHeight="1" thickBot="1"/>
    <row r="134272" ht="18.75" customHeight="1" thickBot="1"/>
    <row r="134274" ht="18.75" customHeight="1" thickBot="1"/>
    <row r="134276" ht="18.75" customHeight="1" thickBot="1"/>
    <row r="134278" ht="18.75" customHeight="1" thickBot="1"/>
    <row r="134280" ht="18.75" customHeight="1" thickBot="1"/>
    <row r="134282" ht="18.75" customHeight="1" thickBot="1"/>
    <row r="134284" ht="18.75" customHeight="1" thickBot="1"/>
    <row r="134286" ht="18.75" customHeight="1" thickBot="1"/>
    <row r="134288" ht="18.75" customHeight="1" thickBot="1"/>
    <row r="134290" ht="18.75" customHeight="1" thickBot="1"/>
    <row r="134292" ht="18.75" customHeight="1" thickBot="1"/>
    <row r="134294" ht="18.75" customHeight="1" thickBot="1"/>
    <row r="134296" ht="18.75" customHeight="1" thickBot="1"/>
    <row r="134298" ht="18.75" customHeight="1" thickBot="1"/>
    <row r="134300" ht="18.75" customHeight="1" thickBot="1"/>
    <row r="134302" ht="18.75" customHeight="1" thickBot="1"/>
    <row r="134304" ht="18.75" customHeight="1" thickBot="1"/>
    <row r="134306" ht="18.75" customHeight="1" thickBot="1"/>
    <row r="134308" ht="18.75" customHeight="1" thickBot="1"/>
    <row r="134310" ht="18.75" customHeight="1" thickBot="1"/>
    <row r="134312" ht="18.75" customHeight="1" thickBot="1"/>
    <row r="134314" ht="18.75" customHeight="1" thickBot="1"/>
    <row r="134316" ht="18.75" customHeight="1" thickBot="1"/>
    <row r="134318" ht="18.75" customHeight="1" thickBot="1"/>
    <row r="134320" ht="18.75" customHeight="1" thickBot="1"/>
    <row r="134322" ht="18.75" customHeight="1" thickBot="1"/>
    <row r="134324" ht="18.75" customHeight="1" thickBot="1"/>
    <row r="134326" ht="18.75" customHeight="1" thickBot="1"/>
    <row r="134328" ht="18.75" customHeight="1" thickBot="1"/>
    <row r="134330" ht="18.75" customHeight="1" thickBot="1"/>
    <row r="134332" ht="18.75" customHeight="1" thickBot="1"/>
    <row r="134334" ht="18.75" customHeight="1" thickBot="1"/>
    <row r="134336" ht="18.75" customHeight="1" thickBot="1"/>
    <row r="134338" ht="18.75" customHeight="1" thickBot="1"/>
    <row r="134340" ht="18.75" customHeight="1" thickBot="1"/>
    <row r="134342" ht="18.75" customHeight="1" thickBot="1"/>
    <row r="134344" ht="18.75" customHeight="1" thickBot="1"/>
    <row r="134346" ht="18.75" customHeight="1" thickBot="1"/>
    <row r="134348" ht="18.75" customHeight="1" thickBot="1"/>
    <row r="134350" ht="18.75" customHeight="1" thickBot="1"/>
    <row r="134352" ht="18.75" customHeight="1" thickBot="1"/>
    <row r="134354" ht="18.75" customHeight="1" thickBot="1"/>
    <row r="134356" ht="18.75" customHeight="1" thickBot="1"/>
    <row r="134358" ht="18.75" customHeight="1" thickBot="1"/>
    <row r="134360" ht="18.75" customHeight="1" thickBot="1"/>
    <row r="134362" ht="18.75" customHeight="1" thickBot="1"/>
    <row r="134364" ht="18.75" customHeight="1" thickBot="1"/>
    <row r="134366" ht="18.75" customHeight="1" thickBot="1"/>
    <row r="134368" ht="18.75" customHeight="1" thickBot="1"/>
    <row r="134370" ht="18.75" customHeight="1" thickBot="1"/>
    <row r="134372" ht="18.75" customHeight="1" thickBot="1"/>
    <row r="134374" ht="18.75" customHeight="1" thickBot="1"/>
    <row r="134376" ht="18.75" customHeight="1" thickBot="1"/>
    <row r="134378" ht="18.75" customHeight="1" thickBot="1"/>
    <row r="134380" ht="18.75" customHeight="1" thickBot="1"/>
    <row r="134382" ht="18.75" customHeight="1" thickBot="1"/>
    <row r="134384" ht="18.75" customHeight="1" thickBot="1"/>
    <row r="134386" ht="18.75" customHeight="1" thickBot="1"/>
    <row r="134388" ht="18.75" customHeight="1" thickBot="1"/>
    <row r="134390" ht="18.75" customHeight="1" thickBot="1"/>
    <row r="134392" ht="18.75" customHeight="1" thickBot="1"/>
    <row r="134394" ht="18.75" customHeight="1" thickBot="1"/>
    <row r="134396" ht="18.75" customHeight="1" thickBot="1"/>
    <row r="134398" ht="18.75" customHeight="1" thickBot="1"/>
    <row r="134400" ht="18.75" customHeight="1" thickBot="1"/>
    <row r="134402" ht="18.75" customHeight="1" thickBot="1"/>
    <row r="134404" ht="18.75" customHeight="1" thickBot="1"/>
    <row r="134406" ht="18.75" customHeight="1" thickBot="1"/>
    <row r="134408" ht="18.75" customHeight="1" thickBot="1"/>
    <row r="134410" ht="18.75" customHeight="1" thickBot="1"/>
    <row r="134412" ht="18.75" customHeight="1" thickBot="1"/>
    <row r="134414" ht="18.75" customHeight="1" thickBot="1"/>
    <row r="134416" ht="18.75" customHeight="1" thickBot="1"/>
    <row r="134418" ht="18.75" customHeight="1" thickBot="1"/>
    <row r="134420" ht="18.75" customHeight="1" thickBot="1"/>
    <row r="134422" ht="18.75" customHeight="1" thickBot="1"/>
    <row r="134424" ht="18.75" customHeight="1" thickBot="1"/>
    <row r="134426" ht="18.75" customHeight="1" thickBot="1"/>
    <row r="134428" ht="18.75" customHeight="1" thickBot="1"/>
    <row r="134430" ht="18.75" customHeight="1" thickBot="1"/>
    <row r="134432" ht="18.75" customHeight="1" thickBot="1"/>
    <row r="134434" ht="18.75" customHeight="1" thickBot="1"/>
    <row r="134436" ht="18.75" customHeight="1" thickBot="1"/>
    <row r="134438" ht="18.75" customHeight="1" thickBot="1"/>
    <row r="134440" ht="18.75" customHeight="1" thickBot="1"/>
    <row r="134442" ht="18.75" customHeight="1" thickBot="1"/>
    <row r="134444" ht="18.75" customHeight="1" thickBot="1"/>
    <row r="134446" ht="18.75" customHeight="1" thickBot="1"/>
    <row r="134448" ht="18.75" customHeight="1" thickBot="1"/>
    <row r="134450" ht="18.75" customHeight="1" thickBot="1"/>
    <row r="134452" ht="18.75" customHeight="1" thickBot="1"/>
    <row r="134454" ht="18.75" customHeight="1" thickBot="1"/>
    <row r="134456" ht="18.75" customHeight="1" thickBot="1"/>
    <row r="134458" ht="18.75" customHeight="1" thickBot="1"/>
    <row r="134460" ht="18.75" customHeight="1" thickBot="1"/>
    <row r="134462" ht="18.75" customHeight="1" thickBot="1"/>
    <row r="134464" ht="18.75" customHeight="1" thickBot="1"/>
    <row r="134466" ht="18.75" customHeight="1" thickBot="1"/>
    <row r="134468" ht="18.75" customHeight="1" thickBot="1"/>
    <row r="134470" ht="18.75" customHeight="1" thickBot="1"/>
    <row r="134472" ht="18.75" customHeight="1" thickBot="1"/>
    <row r="134474" ht="18.75" customHeight="1" thickBot="1"/>
    <row r="134476" ht="18.75" customHeight="1" thickBot="1"/>
    <row r="134478" ht="18.75" customHeight="1" thickBot="1"/>
    <row r="134480" ht="18.75" customHeight="1" thickBot="1"/>
    <row r="134482" ht="18.75" customHeight="1" thickBot="1"/>
    <row r="134484" ht="18.75" customHeight="1" thickBot="1"/>
    <row r="134486" ht="18.75" customHeight="1" thickBot="1"/>
    <row r="134488" ht="18.75" customHeight="1" thickBot="1"/>
    <row r="134490" ht="18.75" customHeight="1" thickBot="1"/>
    <row r="134492" ht="18.75" customHeight="1" thickBot="1"/>
    <row r="134494" ht="18.75" customHeight="1" thickBot="1"/>
    <row r="134496" ht="18.75" customHeight="1" thickBot="1"/>
    <row r="134498" ht="18.75" customHeight="1" thickBot="1"/>
    <row r="134500" ht="18.75" customHeight="1" thickBot="1"/>
    <row r="134502" ht="18.75" customHeight="1" thickBot="1"/>
    <row r="134504" ht="18.75" customHeight="1" thickBot="1"/>
    <row r="134506" ht="18.75" customHeight="1" thickBot="1"/>
    <row r="134508" ht="18.75" customHeight="1" thickBot="1"/>
    <row r="134510" ht="18.75" customHeight="1" thickBot="1"/>
    <row r="134512" ht="18.75" customHeight="1" thickBot="1"/>
    <row r="134514" ht="18.75" customHeight="1" thickBot="1"/>
    <row r="134516" ht="18.75" customHeight="1" thickBot="1"/>
    <row r="134518" ht="18.75" customHeight="1" thickBot="1"/>
    <row r="134520" ht="18.75" customHeight="1" thickBot="1"/>
    <row r="134522" ht="18.75" customHeight="1" thickBot="1"/>
    <row r="134524" ht="18.75" customHeight="1" thickBot="1"/>
    <row r="134526" ht="18.75" customHeight="1" thickBot="1"/>
    <row r="134528" ht="18.75" customHeight="1" thickBot="1"/>
    <row r="134530" ht="18.75" customHeight="1" thickBot="1"/>
    <row r="134532" ht="18.75" customHeight="1" thickBot="1"/>
    <row r="134534" ht="18.75" customHeight="1" thickBot="1"/>
    <row r="134536" ht="18.75" customHeight="1" thickBot="1"/>
    <row r="134538" ht="18.75" customHeight="1" thickBot="1"/>
    <row r="134540" ht="18.75" customHeight="1" thickBot="1"/>
    <row r="134542" ht="18.75" customHeight="1" thickBot="1"/>
    <row r="134544" ht="18.75" customHeight="1" thickBot="1"/>
    <row r="134546" ht="18.75" customHeight="1" thickBot="1"/>
    <row r="134548" ht="18.75" customHeight="1" thickBot="1"/>
    <row r="134550" ht="18.75" customHeight="1" thickBot="1"/>
    <row r="134552" ht="18.75" customHeight="1" thickBot="1"/>
    <row r="134554" ht="18.75" customHeight="1" thickBot="1"/>
    <row r="134556" ht="18.75" customHeight="1" thickBot="1"/>
    <row r="134558" ht="18.75" customHeight="1" thickBot="1"/>
    <row r="134560" ht="18.75" customHeight="1" thickBot="1"/>
    <row r="134562" ht="18.75" customHeight="1" thickBot="1"/>
    <row r="134564" ht="18.75" customHeight="1" thickBot="1"/>
    <row r="134566" ht="18.75" customHeight="1" thickBot="1"/>
    <row r="134568" ht="18.75" customHeight="1" thickBot="1"/>
    <row r="134570" ht="18.75" customHeight="1" thickBot="1"/>
    <row r="134572" ht="18.75" customHeight="1" thickBot="1"/>
    <row r="134574" ht="18.75" customHeight="1" thickBot="1"/>
    <row r="134576" ht="18.75" customHeight="1" thickBot="1"/>
    <row r="134578" ht="18.75" customHeight="1" thickBot="1"/>
    <row r="134580" ht="18.75" customHeight="1" thickBot="1"/>
    <row r="134582" ht="18.75" customHeight="1" thickBot="1"/>
    <row r="134584" ht="18.75" customHeight="1" thickBot="1"/>
    <row r="134586" ht="18.75" customHeight="1" thickBot="1"/>
    <row r="134588" ht="18.75" customHeight="1" thickBot="1"/>
    <row r="134590" ht="18.75" customHeight="1" thickBot="1"/>
    <row r="134592" ht="18.75" customHeight="1" thickBot="1"/>
    <row r="134594" ht="18.75" customHeight="1" thickBot="1"/>
    <row r="134596" ht="18.75" customHeight="1" thickBot="1"/>
    <row r="134598" ht="18.75" customHeight="1" thickBot="1"/>
    <row r="134600" ht="18.75" customHeight="1" thickBot="1"/>
    <row r="134602" ht="18.75" customHeight="1" thickBot="1"/>
    <row r="134604" ht="18.75" customHeight="1" thickBot="1"/>
    <row r="134606" ht="18.75" customHeight="1" thickBot="1"/>
    <row r="134608" ht="18.75" customHeight="1" thickBot="1"/>
    <row r="134610" ht="18.75" customHeight="1" thickBot="1"/>
    <row r="134612" ht="18.75" customHeight="1" thickBot="1"/>
    <row r="134614" ht="18.75" customHeight="1" thickBot="1"/>
    <row r="134616" ht="18.75" customHeight="1" thickBot="1"/>
    <row r="134618" ht="18.75" customHeight="1" thickBot="1"/>
    <row r="134620" ht="18.75" customHeight="1" thickBot="1"/>
    <row r="134622" ht="18.75" customHeight="1" thickBot="1"/>
    <row r="134624" ht="18.75" customHeight="1" thickBot="1"/>
    <row r="134626" ht="18.75" customHeight="1" thickBot="1"/>
    <row r="134628" ht="18.75" customHeight="1" thickBot="1"/>
    <row r="134630" ht="18.75" customHeight="1" thickBot="1"/>
    <row r="134632" ht="18.75" customHeight="1" thickBot="1"/>
    <row r="134634" ht="18.75" customHeight="1" thickBot="1"/>
    <row r="134636" ht="18.75" customHeight="1" thickBot="1"/>
    <row r="134638" ht="18.75" customHeight="1" thickBot="1"/>
    <row r="134640" ht="18.75" customHeight="1" thickBot="1"/>
    <row r="134642" ht="18.75" customHeight="1" thickBot="1"/>
    <row r="134644" ht="18.75" customHeight="1" thickBot="1"/>
    <row r="134646" ht="18.75" customHeight="1" thickBot="1"/>
    <row r="134648" ht="18.75" customHeight="1" thickBot="1"/>
    <row r="134650" ht="18.75" customHeight="1" thickBot="1"/>
    <row r="134652" ht="18.75" customHeight="1" thickBot="1"/>
    <row r="134654" ht="18.75" customHeight="1" thickBot="1"/>
    <row r="134656" ht="18.75" customHeight="1" thickBot="1"/>
    <row r="134658" ht="18.75" customHeight="1" thickBot="1"/>
    <row r="134660" ht="18.75" customHeight="1" thickBot="1"/>
    <row r="134662" ht="18.75" customHeight="1" thickBot="1"/>
    <row r="134664" ht="18.75" customHeight="1" thickBot="1"/>
    <row r="134666" ht="18.75" customHeight="1" thickBot="1"/>
    <row r="134668" ht="18.75" customHeight="1" thickBot="1"/>
    <row r="134670" ht="18.75" customHeight="1" thickBot="1"/>
    <row r="134672" ht="18.75" customHeight="1" thickBot="1"/>
    <row r="134674" ht="18.75" customHeight="1" thickBot="1"/>
    <row r="134676" ht="18.75" customHeight="1" thickBot="1"/>
    <row r="134678" ht="18.75" customHeight="1" thickBot="1"/>
    <row r="134680" ht="18.75" customHeight="1" thickBot="1"/>
    <row r="134682" ht="18.75" customHeight="1" thickBot="1"/>
    <row r="134684" ht="18.75" customHeight="1" thickBot="1"/>
    <row r="134686" ht="18.75" customHeight="1" thickBot="1"/>
    <row r="134688" ht="18.75" customHeight="1" thickBot="1"/>
    <row r="134690" ht="18.75" customHeight="1" thickBot="1"/>
    <row r="134692" ht="18.75" customHeight="1" thickBot="1"/>
    <row r="134694" ht="18.75" customHeight="1" thickBot="1"/>
    <row r="134696" ht="18.75" customHeight="1" thickBot="1"/>
    <row r="134698" ht="18.75" customHeight="1" thickBot="1"/>
    <row r="134700" ht="18.75" customHeight="1" thickBot="1"/>
    <row r="134702" ht="18.75" customHeight="1" thickBot="1"/>
    <row r="134704" ht="18.75" customHeight="1" thickBot="1"/>
    <row r="134706" ht="18.75" customHeight="1" thickBot="1"/>
    <row r="134708" ht="18.75" customHeight="1" thickBot="1"/>
    <row r="134710" ht="18.75" customHeight="1" thickBot="1"/>
    <row r="134712" ht="18.75" customHeight="1" thickBot="1"/>
    <row r="134714" ht="18.75" customHeight="1" thickBot="1"/>
    <row r="134716" ht="18.75" customHeight="1" thickBot="1"/>
    <row r="134718" ht="18.75" customHeight="1" thickBot="1"/>
    <row r="134720" ht="18.75" customHeight="1" thickBot="1"/>
    <row r="134722" ht="18.75" customHeight="1" thickBot="1"/>
    <row r="134724" ht="18.75" customHeight="1" thickBot="1"/>
    <row r="134726" ht="18.75" customHeight="1" thickBot="1"/>
    <row r="134728" ht="18.75" customHeight="1" thickBot="1"/>
    <row r="134730" ht="18.75" customHeight="1" thickBot="1"/>
    <row r="134732" ht="18.75" customHeight="1" thickBot="1"/>
    <row r="134734" ht="18.75" customHeight="1" thickBot="1"/>
    <row r="134736" ht="18.75" customHeight="1" thickBot="1"/>
    <row r="134738" ht="18.75" customHeight="1" thickBot="1"/>
    <row r="134740" ht="18.75" customHeight="1" thickBot="1"/>
    <row r="134742" ht="18.75" customHeight="1" thickBot="1"/>
    <row r="134744" ht="18.75" customHeight="1" thickBot="1"/>
    <row r="134746" ht="18.75" customHeight="1" thickBot="1"/>
    <row r="134748" ht="18.75" customHeight="1" thickBot="1"/>
    <row r="134750" ht="18.75" customHeight="1" thickBot="1"/>
    <row r="134752" ht="18.75" customHeight="1" thickBot="1"/>
    <row r="134754" ht="18.75" customHeight="1" thickBot="1"/>
    <row r="134756" ht="18.75" customHeight="1" thickBot="1"/>
    <row r="134758" ht="18.75" customHeight="1" thickBot="1"/>
    <row r="134760" ht="18.75" customHeight="1" thickBot="1"/>
    <row r="134762" ht="18.75" customHeight="1" thickBot="1"/>
    <row r="134764" ht="18.75" customHeight="1" thickBot="1"/>
    <row r="134766" ht="18.75" customHeight="1" thickBot="1"/>
    <row r="134768" ht="18.75" customHeight="1" thickBot="1"/>
    <row r="134770" ht="18.75" customHeight="1" thickBot="1"/>
    <row r="134772" ht="18.75" customHeight="1" thickBot="1"/>
    <row r="134774" ht="18.75" customHeight="1" thickBot="1"/>
    <row r="134776" ht="18.75" customHeight="1" thickBot="1"/>
    <row r="134778" ht="18.75" customHeight="1" thickBot="1"/>
    <row r="134780" ht="18.75" customHeight="1" thickBot="1"/>
    <row r="134782" ht="18.75" customHeight="1" thickBot="1"/>
    <row r="134784" ht="18.75" customHeight="1" thickBot="1"/>
    <row r="134786" ht="18.75" customHeight="1" thickBot="1"/>
    <row r="134788" ht="18.75" customHeight="1" thickBot="1"/>
    <row r="134790" ht="18.75" customHeight="1" thickBot="1"/>
    <row r="134792" ht="18.75" customHeight="1" thickBot="1"/>
    <row r="134794" ht="18.75" customHeight="1" thickBot="1"/>
    <row r="134796" ht="18.75" customHeight="1" thickBot="1"/>
    <row r="134798" ht="18.75" customHeight="1" thickBot="1"/>
    <row r="134800" ht="18.75" customHeight="1" thickBot="1"/>
    <row r="134802" ht="18.75" customHeight="1" thickBot="1"/>
    <row r="134804" ht="18.75" customHeight="1" thickBot="1"/>
    <row r="134806" ht="18.75" customHeight="1" thickBot="1"/>
    <row r="134808" ht="18.75" customHeight="1" thickBot="1"/>
    <row r="134810" ht="18.75" customHeight="1" thickBot="1"/>
    <row r="134812" ht="18.75" customHeight="1" thickBot="1"/>
    <row r="134814" ht="18.75" customHeight="1" thickBot="1"/>
    <row r="134816" ht="18.75" customHeight="1" thickBot="1"/>
    <row r="134818" ht="18.75" customHeight="1" thickBot="1"/>
    <row r="134820" ht="18.75" customHeight="1" thickBot="1"/>
    <row r="134822" ht="18.75" customHeight="1" thickBot="1"/>
    <row r="134824" ht="18.75" customHeight="1" thickBot="1"/>
    <row r="134826" ht="18.75" customHeight="1" thickBot="1"/>
    <row r="134828" ht="18.75" customHeight="1" thickBot="1"/>
    <row r="134830" ht="18.75" customHeight="1" thickBot="1"/>
    <row r="134832" ht="18.75" customHeight="1" thickBot="1"/>
    <row r="134834" ht="18.75" customHeight="1" thickBot="1"/>
    <row r="134836" ht="18.75" customHeight="1" thickBot="1"/>
    <row r="134838" ht="18.75" customHeight="1" thickBot="1"/>
    <row r="134840" ht="18.75" customHeight="1" thickBot="1"/>
    <row r="134842" ht="18.75" customHeight="1" thickBot="1"/>
    <row r="134844" ht="18.75" customHeight="1" thickBot="1"/>
    <row r="134846" ht="18.75" customHeight="1" thickBot="1"/>
    <row r="134848" ht="18.75" customHeight="1" thickBot="1"/>
    <row r="134850" ht="18.75" customHeight="1" thickBot="1"/>
    <row r="134852" ht="18.75" customHeight="1" thickBot="1"/>
    <row r="134854" ht="18.75" customHeight="1" thickBot="1"/>
    <row r="134856" ht="18.75" customHeight="1" thickBot="1"/>
    <row r="134858" ht="18.75" customHeight="1" thickBot="1"/>
    <row r="134860" ht="18.75" customHeight="1" thickBot="1"/>
    <row r="134862" ht="18.75" customHeight="1" thickBot="1"/>
    <row r="134864" ht="18.75" customHeight="1" thickBot="1"/>
    <row r="134866" ht="18.75" customHeight="1" thickBot="1"/>
    <row r="134868" ht="18.75" customHeight="1" thickBot="1"/>
    <row r="134870" ht="18.75" customHeight="1" thickBot="1"/>
    <row r="134872" ht="18.75" customHeight="1" thickBot="1"/>
    <row r="134874" ht="18.75" customHeight="1" thickBot="1"/>
    <row r="134876" ht="18.75" customHeight="1" thickBot="1"/>
    <row r="134878" ht="18.75" customHeight="1" thickBot="1"/>
    <row r="134880" ht="18.75" customHeight="1" thickBot="1"/>
    <row r="134882" ht="18.75" customHeight="1" thickBot="1"/>
    <row r="134884" ht="18.75" customHeight="1" thickBot="1"/>
    <row r="134886" ht="18.75" customHeight="1" thickBot="1"/>
    <row r="134888" ht="18.75" customHeight="1" thickBot="1"/>
    <row r="134890" ht="18.75" customHeight="1" thickBot="1"/>
    <row r="134892" ht="18.75" customHeight="1" thickBot="1"/>
    <row r="134894" ht="18.75" customHeight="1" thickBot="1"/>
    <row r="134896" ht="18.75" customHeight="1" thickBot="1"/>
    <row r="134898" ht="18.75" customHeight="1" thickBot="1"/>
    <row r="134900" ht="18.75" customHeight="1" thickBot="1"/>
    <row r="134902" ht="18.75" customHeight="1" thickBot="1"/>
    <row r="134904" ht="18.75" customHeight="1" thickBot="1"/>
    <row r="134906" ht="18.75" customHeight="1" thickBot="1"/>
    <row r="134908" ht="18.75" customHeight="1" thickBot="1"/>
    <row r="134910" ht="18.75" customHeight="1" thickBot="1"/>
    <row r="134912" ht="18.75" customHeight="1" thickBot="1"/>
    <row r="134914" ht="18.75" customHeight="1" thickBot="1"/>
    <row r="134916" ht="18.75" customHeight="1" thickBot="1"/>
    <row r="134918" ht="18.75" customHeight="1" thickBot="1"/>
    <row r="134920" ht="18.75" customHeight="1" thickBot="1"/>
    <row r="134922" ht="18.75" customHeight="1" thickBot="1"/>
    <row r="134924" ht="18.75" customHeight="1" thickBot="1"/>
    <row r="134926" ht="18.75" customHeight="1" thickBot="1"/>
    <row r="134928" ht="18.75" customHeight="1" thickBot="1"/>
    <row r="134930" ht="18.75" customHeight="1" thickBot="1"/>
    <row r="134932" ht="18.75" customHeight="1" thickBot="1"/>
    <row r="134934" ht="18.75" customHeight="1" thickBot="1"/>
    <row r="134936" ht="18.75" customHeight="1" thickBot="1"/>
    <row r="134938" ht="18.75" customHeight="1" thickBot="1"/>
    <row r="134940" ht="18.75" customHeight="1" thickBot="1"/>
    <row r="134942" ht="18.75" customHeight="1" thickBot="1"/>
    <row r="134944" ht="18.75" customHeight="1" thickBot="1"/>
    <row r="134946" ht="18.75" customHeight="1" thickBot="1"/>
    <row r="134948" ht="18.75" customHeight="1" thickBot="1"/>
    <row r="134950" ht="18.75" customHeight="1" thickBot="1"/>
    <row r="134952" ht="18.75" customHeight="1" thickBot="1"/>
    <row r="134954" ht="18.75" customHeight="1" thickBot="1"/>
    <row r="134956" ht="18.75" customHeight="1" thickBot="1"/>
    <row r="134958" ht="18.75" customHeight="1" thickBot="1"/>
    <row r="134960" ht="18.75" customHeight="1" thickBot="1"/>
    <row r="134962" ht="18.75" customHeight="1" thickBot="1"/>
    <row r="134964" ht="18.75" customHeight="1" thickBot="1"/>
    <row r="134966" ht="18.75" customHeight="1" thickBot="1"/>
    <row r="134968" ht="18.75" customHeight="1" thickBot="1"/>
    <row r="134970" ht="18.75" customHeight="1" thickBot="1"/>
    <row r="134972" ht="18.75" customHeight="1" thickBot="1"/>
    <row r="134974" ht="18.75" customHeight="1" thickBot="1"/>
    <row r="134976" ht="18.75" customHeight="1" thickBot="1"/>
    <row r="134978" ht="18.75" customHeight="1" thickBot="1"/>
    <row r="134980" ht="18.75" customHeight="1" thickBot="1"/>
    <row r="134982" ht="18.75" customHeight="1" thickBot="1"/>
    <row r="134984" ht="18.75" customHeight="1" thickBot="1"/>
    <row r="134986" ht="18.75" customHeight="1" thickBot="1"/>
    <row r="134988" ht="18.75" customHeight="1" thickBot="1"/>
    <row r="134990" ht="18.75" customHeight="1" thickBot="1"/>
    <row r="134992" ht="18.75" customHeight="1" thickBot="1"/>
    <row r="134994" ht="18.75" customHeight="1" thickBot="1"/>
    <row r="134996" ht="18.75" customHeight="1" thickBot="1"/>
    <row r="134998" ht="18.75" customHeight="1" thickBot="1"/>
    <row r="135000" ht="18.75" customHeight="1" thickBot="1"/>
    <row r="135002" ht="18.75" customHeight="1" thickBot="1"/>
    <row r="135004" ht="18.75" customHeight="1" thickBot="1"/>
    <row r="135006" ht="18.75" customHeight="1" thickBot="1"/>
    <row r="135008" ht="18.75" customHeight="1" thickBot="1"/>
    <row r="135010" ht="18.75" customHeight="1" thickBot="1"/>
    <row r="135012" ht="18.75" customHeight="1" thickBot="1"/>
    <row r="135014" ht="18.75" customHeight="1" thickBot="1"/>
    <row r="135016" ht="18.75" customHeight="1" thickBot="1"/>
    <row r="135018" ht="18.75" customHeight="1" thickBot="1"/>
    <row r="135020" ht="18.75" customHeight="1" thickBot="1"/>
    <row r="135022" ht="18.75" customHeight="1" thickBot="1"/>
    <row r="135024" ht="18.75" customHeight="1" thickBot="1"/>
    <row r="135026" ht="18.75" customHeight="1" thickBot="1"/>
    <row r="135028" ht="18.75" customHeight="1" thickBot="1"/>
    <row r="135030" ht="18.75" customHeight="1" thickBot="1"/>
    <row r="135032" ht="18.75" customHeight="1" thickBot="1"/>
    <row r="135034" ht="18.75" customHeight="1" thickBot="1"/>
    <row r="135036" ht="18.75" customHeight="1" thickBot="1"/>
    <row r="135038" ht="18.75" customHeight="1" thickBot="1"/>
    <row r="135040" ht="18.75" customHeight="1" thickBot="1"/>
    <row r="135042" ht="18.75" customHeight="1" thickBot="1"/>
    <row r="135044" ht="18.75" customHeight="1" thickBot="1"/>
    <row r="135046" ht="18.75" customHeight="1" thickBot="1"/>
    <row r="135048" ht="18.75" customHeight="1" thickBot="1"/>
    <row r="135050" ht="18.75" customHeight="1" thickBot="1"/>
    <row r="135052" ht="18.75" customHeight="1" thickBot="1"/>
    <row r="135054" ht="18.75" customHeight="1" thickBot="1"/>
    <row r="135056" ht="18.75" customHeight="1" thickBot="1"/>
    <row r="135058" ht="18.75" customHeight="1" thickBot="1"/>
    <row r="135060" ht="18.75" customHeight="1" thickBot="1"/>
    <row r="135062" ht="18.75" customHeight="1" thickBot="1"/>
    <row r="135064" ht="18.75" customHeight="1" thickBot="1"/>
    <row r="135066" ht="18.75" customHeight="1" thickBot="1"/>
    <row r="135068" ht="18.75" customHeight="1" thickBot="1"/>
    <row r="135070" ht="18.75" customHeight="1" thickBot="1"/>
    <row r="135072" ht="18.75" customHeight="1" thickBot="1"/>
    <row r="135074" ht="18.75" customHeight="1" thickBot="1"/>
    <row r="135076" ht="18.75" customHeight="1" thickBot="1"/>
    <row r="135078" ht="18.75" customHeight="1" thickBot="1"/>
    <row r="135080" ht="18.75" customHeight="1" thickBot="1"/>
    <row r="135082" ht="18.75" customHeight="1" thickBot="1"/>
    <row r="135084" ht="18.75" customHeight="1" thickBot="1"/>
    <row r="135086" ht="18.75" customHeight="1" thickBot="1"/>
    <row r="135088" ht="18.75" customHeight="1" thickBot="1"/>
    <row r="135090" ht="18.75" customHeight="1" thickBot="1"/>
    <row r="135092" ht="18.75" customHeight="1" thickBot="1"/>
    <row r="135094" ht="18.75" customHeight="1" thickBot="1"/>
    <row r="135096" ht="18.75" customHeight="1" thickBot="1"/>
    <row r="135098" ht="18.75" customHeight="1" thickBot="1"/>
    <row r="135100" ht="18.75" customHeight="1" thickBot="1"/>
    <row r="135102" ht="18.75" customHeight="1" thickBot="1"/>
    <row r="135104" ht="18.75" customHeight="1" thickBot="1"/>
    <row r="135106" ht="18.75" customHeight="1" thickBot="1"/>
    <row r="135108" ht="18.75" customHeight="1" thickBot="1"/>
    <row r="135110" ht="18.75" customHeight="1" thickBot="1"/>
    <row r="135112" ht="18.75" customHeight="1" thickBot="1"/>
    <row r="135114" ht="18.75" customHeight="1" thickBot="1"/>
    <row r="135116" ht="18.75" customHeight="1" thickBot="1"/>
    <row r="135118" ht="18.75" customHeight="1" thickBot="1"/>
    <row r="135120" ht="18.75" customHeight="1" thickBot="1"/>
    <row r="135122" ht="18.75" customHeight="1" thickBot="1"/>
    <row r="135124" ht="18.75" customHeight="1" thickBot="1"/>
    <row r="135126" ht="18.75" customHeight="1" thickBot="1"/>
    <row r="135128" ht="18.75" customHeight="1" thickBot="1"/>
    <row r="135130" ht="18.75" customHeight="1" thickBot="1"/>
    <row r="135132" ht="18.75" customHeight="1" thickBot="1"/>
    <row r="135134" ht="18.75" customHeight="1" thickBot="1"/>
    <row r="135136" ht="18.75" customHeight="1" thickBot="1"/>
    <row r="135138" ht="18.75" customHeight="1" thickBot="1"/>
    <row r="135140" ht="18.75" customHeight="1" thickBot="1"/>
    <row r="135142" ht="18.75" customHeight="1" thickBot="1"/>
    <row r="135144" ht="18.75" customHeight="1" thickBot="1"/>
    <row r="135146" ht="18.75" customHeight="1" thickBot="1"/>
    <row r="135148" ht="18.75" customHeight="1" thickBot="1"/>
    <row r="135150" ht="18.75" customHeight="1" thickBot="1"/>
    <row r="135152" ht="18.75" customHeight="1" thickBot="1"/>
    <row r="135154" ht="18.75" customHeight="1" thickBot="1"/>
    <row r="135156" ht="18.75" customHeight="1" thickBot="1"/>
    <row r="135158" ht="18.75" customHeight="1" thickBot="1"/>
    <row r="135160" ht="18.75" customHeight="1" thickBot="1"/>
    <row r="135162" ht="18.75" customHeight="1" thickBot="1"/>
    <row r="135164" ht="18.75" customHeight="1" thickBot="1"/>
    <row r="135166" ht="18.75" customHeight="1" thickBot="1"/>
    <row r="135168" ht="18.75" customHeight="1" thickBot="1"/>
    <row r="135170" ht="18.75" customHeight="1" thickBot="1"/>
    <row r="135172" ht="18.75" customHeight="1" thickBot="1"/>
    <row r="135174" ht="18.75" customHeight="1" thickBot="1"/>
    <row r="135176" ht="18.75" customHeight="1" thickBot="1"/>
    <row r="135178" ht="18.75" customHeight="1" thickBot="1"/>
    <row r="135180" ht="18.75" customHeight="1" thickBot="1"/>
    <row r="135182" ht="18.75" customHeight="1" thickBot="1"/>
    <row r="135184" ht="18.75" customHeight="1" thickBot="1"/>
    <row r="135186" ht="18.75" customHeight="1" thickBot="1"/>
    <row r="135188" ht="18.75" customHeight="1" thickBot="1"/>
    <row r="135190" ht="18.75" customHeight="1" thickBot="1"/>
    <row r="135192" ht="18.75" customHeight="1" thickBot="1"/>
    <row r="135194" ht="18.75" customHeight="1" thickBot="1"/>
    <row r="135196" ht="18.75" customHeight="1" thickBot="1"/>
    <row r="135198" ht="18.75" customHeight="1" thickBot="1"/>
    <row r="135200" ht="18.75" customHeight="1" thickBot="1"/>
    <row r="135202" ht="18.75" customHeight="1" thickBot="1"/>
    <row r="135204" ht="18.75" customHeight="1" thickBot="1"/>
    <row r="135206" ht="18.75" customHeight="1" thickBot="1"/>
    <row r="135208" ht="18.75" customHeight="1" thickBot="1"/>
    <row r="135210" ht="18.75" customHeight="1" thickBot="1"/>
    <row r="135212" ht="18.75" customHeight="1" thickBot="1"/>
    <row r="135214" ht="18.75" customHeight="1" thickBot="1"/>
    <row r="135216" ht="18.75" customHeight="1" thickBot="1"/>
    <row r="135218" ht="18.75" customHeight="1" thickBot="1"/>
    <row r="135220" ht="18.75" customHeight="1" thickBot="1"/>
    <row r="135222" ht="18.75" customHeight="1" thickBot="1"/>
    <row r="135224" ht="18.75" customHeight="1" thickBot="1"/>
    <row r="135226" ht="18.75" customHeight="1" thickBot="1"/>
    <row r="135228" ht="18.75" customHeight="1" thickBot="1"/>
    <row r="135230" ht="18.75" customHeight="1" thickBot="1"/>
    <row r="135232" ht="18.75" customHeight="1" thickBot="1"/>
    <row r="135234" ht="18.75" customHeight="1" thickBot="1"/>
    <row r="135236" ht="18.75" customHeight="1" thickBot="1"/>
    <row r="135238" ht="18.75" customHeight="1" thickBot="1"/>
    <row r="135240" ht="18.75" customHeight="1" thickBot="1"/>
    <row r="135242" ht="18.75" customHeight="1" thickBot="1"/>
    <row r="135244" ht="18.75" customHeight="1" thickBot="1"/>
    <row r="135246" ht="18.75" customHeight="1" thickBot="1"/>
    <row r="135248" ht="18.75" customHeight="1" thickBot="1"/>
    <row r="135250" ht="18.75" customHeight="1" thickBot="1"/>
    <row r="135252" ht="18.75" customHeight="1" thickBot="1"/>
    <row r="135254" ht="18.75" customHeight="1" thickBot="1"/>
    <row r="135256" ht="18.75" customHeight="1" thickBot="1"/>
    <row r="135258" ht="18.75" customHeight="1" thickBot="1"/>
    <row r="135260" ht="18.75" customHeight="1" thickBot="1"/>
    <row r="135262" ht="18.75" customHeight="1" thickBot="1"/>
    <row r="135264" ht="18.75" customHeight="1" thickBot="1"/>
    <row r="135266" ht="18.75" customHeight="1" thickBot="1"/>
    <row r="135268" ht="18.75" customHeight="1" thickBot="1"/>
    <row r="135270" ht="18.75" customHeight="1" thickBot="1"/>
    <row r="135272" ht="18.75" customHeight="1" thickBot="1"/>
    <row r="135274" ht="18.75" customHeight="1" thickBot="1"/>
    <row r="135276" ht="18.75" customHeight="1" thickBot="1"/>
    <row r="135278" ht="18.75" customHeight="1" thickBot="1"/>
    <row r="135280" ht="18.75" customHeight="1" thickBot="1"/>
    <row r="135282" ht="18.75" customHeight="1" thickBot="1"/>
    <row r="135284" ht="18.75" customHeight="1" thickBot="1"/>
    <row r="135286" ht="18.75" customHeight="1" thickBot="1"/>
    <row r="135288" ht="18.75" customHeight="1" thickBot="1"/>
    <row r="135290" ht="18.75" customHeight="1" thickBot="1"/>
    <row r="135292" ht="18.75" customHeight="1" thickBot="1"/>
    <row r="135294" ht="18.75" customHeight="1" thickBot="1"/>
    <row r="135296" ht="18.75" customHeight="1" thickBot="1"/>
    <row r="135298" ht="18.75" customHeight="1" thickBot="1"/>
    <row r="135300" ht="18.75" customHeight="1" thickBot="1"/>
    <row r="135302" ht="18.75" customHeight="1" thickBot="1"/>
    <row r="135304" ht="18.75" customHeight="1" thickBot="1"/>
    <row r="135306" ht="18.75" customHeight="1" thickBot="1"/>
    <row r="135308" ht="18.75" customHeight="1" thickBot="1"/>
    <row r="135310" ht="18.75" customHeight="1" thickBot="1"/>
    <row r="135312" ht="18.75" customHeight="1" thickBot="1"/>
    <row r="135314" ht="18.75" customHeight="1" thickBot="1"/>
    <row r="135316" ht="18.75" customHeight="1" thickBot="1"/>
    <row r="135318" ht="18.75" customHeight="1" thickBot="1"/>
    <row r="135320" ht="18.75" customHeight="1" thickBot="1"/>
    <row r="135322" ht="18.75" customHeight="1" thickBot="1"/>
    <row r="135324" ht="18.75" customHeight="1" thickBot="1"/>
    <row r="135326" ht="18.75" customHeight="1" thickBot="1"/>
    <row r="135328" ht="18.75" customHeight="1" thickBot="1"/>
    <row r="135330" ht="18.75" customHeight="1" thickBot="1"/>
    <row r="135332" ht="18.75" customHeight="1" thickBot="1"/>
    <row r="135334" ht="18.75" customHeight="1" thickBot="1"/>
    <row r="135336" ht="18.75" customHeight="1" thickBot="1"/>
    <row r="135338" ht="18.75" customHeight="1" thickBot="1"/>
    <row r="135340" ht="18.75" customHeight="1" thickBot="1"/>
    <row r="135342" ht="18.75" customHeight="1" thickBot="1"/>
    <row r="135344" ht="18.75" customHeight="1" thickBot="1"/>
    <row r="135346" ht="18.75" customHeight="1" thickBot="1"/>
    <row r="135348" ht="18.75" customHeight="1" thickBot="1"/>
    <row r="135350" ht="18.75" customHeight="1" thickBot="1"/>
    <row r="135352" ht="18.75" customHeight="1" thickBot="1"/>
    <row r="135354" ht="18.75" customHeight="1" thickBot="1"/>
    <row r="135356" ht="18.75" customHeight="1" thickBot="1"/>
    <row r="135358" ht="18.75" customHeight="1" thickBot="1"/>
    <row r="135360" ht="18.75" customHeight="1" thickBot="1"/>
    <row r="135362" ht="18.75" customHeight="1" thickBot="1"/>
    <row r="135364" ht="18.75" customHeight="1" thickBot="1"/>
    <row r="135366" ht="18.75" customHeight="1" thickBot="1"/>
    <row r="135368" ht="18.75" customHeight="1" thickBot="1"/>
    <row r="135370" ht="18.75" customHeight="1" thickBot="1"/>
    <row r="135372" ht="18.75" customHeight="1" thickBot="1"/>
    <row r="135374" ht="18.75" customHeight="1" thickBot="1"/>
    <row r="135376" ht="18.75" customHeight="1" thickBot="1"/>
    <row r="135378" ht="18.75" customHeight="1" thickBot="1"/>
    <row r="135380" ht="18.75" customHeight="1" thickBot="1"/>
    <row r="135382" ht="18.75" customHeight="1" thickBot="1"/>
    <row r="135384" ht="18.75" customHeight="1" thickBot="1"/>
    <row r="135386" ht="18.75" customHeight="1" thickBot="1"/>
    <row r="135388" ht="18.75" customHeight="1" thickBot="1"/>
    <row r="135390" ht="18.75" customHeight="1" thickBot="1"/>
    <row r="135392" ht="18.75" customHeight="1" thickBot="1"/>
    <row r="135394" ht="18.75" customHeight="1" thickBot="1"/>
    <row r="135396" ht="18.75" customHeight="1" thickBot="1"/>
    <row r="135398" ht="18.75" customHeight="1" thickBot="1"/>
    <row r="135400" ht="18.75" customHeight="1" thickBot="1"/>
    <row r="135402" ht="18.75" customHeight="1" thickBot="1"/>
    <row r="135404" ht="18.75" customHeight="1" thickBot="1"/>
    <row r="135406" ht="18.75" customHeight="1" thickBot="1"/>
    <row r="135408" ht="18.75" customHeight="1" thickBot="1"/>
    <row r="135410" ht="18.75" customHeight="1" thickBot="1"/>
    <row r="135412" ht="18.75" customHeight="1" thickBot="1"/>
    <row r="135414" ht="18.75" customHeight="1" thickBot="1"/>
    <row r="135416" ht="18.75" customHeight="1" thickBot="1"/>
    <row r="135418" ht="18.75" customHeight="1" thickBot="1"/>
    <row r="135420" ht="18.75" customHeight="1" thickBot="1"/>
    <row r="135422" ht="18.75" customHeight="1" thickBot="1"/>
    <row r="135424" ht="18.75" customHeight="1" thickBot="1"/>
    <row r="135426" ht="18.75" customHeight="1" thickBot="1"/>
    <row r="135428" ht="18.75" customHeight="1" thickBot="1"/>
    <row r="135430" ht="18.75" customHeight="1" thickBot="1"/>
    <row r="135432" ht="18.75" customHeight="1" thickBot="1"/>
    <row r="135434" ht="18.75" customHeight="1" thickBot="1"/>
    <row r="135436" ht="18.75" customHeight="1" thickBot="1"/>
    <row r="135438" ht="18.75" customHeight="1" thickBot="1"/>
    <row r="135440" ht="18.75" customHeight="1" thickBot="1"/>
    <row r="135442" ht="18.75" customHeight="1" thickBot="1"/>
    <row r="135444" ht="18.75" customHeight="1" thickBot="1"/>
    <row r="135446" ht="18.75" customHeight="1" thickBot="1"/>
    <row r="135448" ht="18.75" customHeight="1" thickBot="1"/>
    <row r="135450" ht="18.75" customHeight="1" thickBot="1"/>
    <row r="135452" ht="18.75" customHeight="1" thickBot="1"/>
    <row r="135454" ht="18.75" customHeight="1" thickBot="1"/>
    <row r="135456" ht="18.75" customHeight="1" thickBot="1"/>
    <row r="135458" ht="18.75" customHeight="1" thickBot="1"/>
    <row r="135460" ht="18.75" customHeight="1" thickBot="1"/>
    <row r="135462" ht="18.75" customHeight="1" thickBot="1"/>
    <row r="135464" ht="18.75" customHeight="1" thickBot="1"/>
    <row r="135466" ht="18.75" customHeight="1" thickBot="1"/>
    <row r="135468" ht="18.75" customHeight="1" thickBot="1"/>
    <row r="135470" ht="18.75" customHeight="1" thickBot="1"/>
    <row r="135472" ht="18.75" customHeight="1" thickBot="1"/>
    <row r="135474" ht="18.75" customHeight="1" thickBot="1"/>
    <row r="135476" ht="18.75" customHeight="1" thickBot="1"/>
    <row r="135478" ht="18.75" customHeight="1" thickBot="1"/>
    <row r="135480" ht="18.75" customHeight="1" thickBot="1"/>
    <row r="135482" ht="18.75" customHeight="1" thickBot="1"/>
    <row r="135484" ht="18.75" customHeight="1" thickBot="1"/>
    <row r="135486" ht="18.75" customHeight="1" thickBot="1"/>
    <row r="135488" ht="18.75" customHeight="1" thickBot="1"/>
    <row r="135490" ht="18.75" customHeight="1" thickBot="1"/>
    <row r="135492" ht="18.75" customHeight="1" thickBot="1"/>
    <row r="135494" ht="18.75" customHeight="1" thickBot="1"/>
    <row r="135496" ht="18.75" customHeight="1" thickBot="1"/>
    <row r="135498" ht="18.75" customHeight="1" thickBot="1"/>
    <row r="135500" ht="18.75" customHeight="1" thickBot="1"/>
    <row r="135502" ht="18.75" customHeight="1" thickBot="1"/>
    <row r="135504" ht="18.75" customHeight="1" thickBot="1"/>
    <row r="135506" ht="18.75" customHeight="1" thickBot="1"/>
    <row r="135508" ht="18.75" customHeight="1" thickBot="1"/>
    <row r="135510" ht="18.75" customHeight="1" thickBot="1"/>
    <row r="135512" ht="18.75" customHeight="1" thickBot="1"/>
    <row r="135514" ht="18.75" customHeight="1" thickBot="1"/>
    <row r="135516" ht="18.75" customHeight="1" thickBot="1"/>
    <row r="135518" ht="18.75" customHeight="1" thickBot="1"/>
    <row r="135520" ht="18.75" customHeight="1" thickBot="1"/>
    <row r="135522" ht="18.75" customHeight="1" thickBot="1"/>
    <row r="135524" ht="18.75" customHeight="1" thickBot="1"/>
    <row r="135526" ht="18.75" customHeight="1" thickBot="1"/>
    <row r="135528" ht="18.75" customHeight="1" thickBot="1"/>
    <row r="135530" ht="18.75" customHeight="1" thickBot="1"/>
    <row r="135532" ht="18.75" customHeight="1" thickBot="1"/>
    <row r="135534" ht="18.75" customHeight="1" thickBot="1"/>
    <row r="135536" ht="18.75" customHeight="1" thickBot="1"/>
    <row r="135538" ht="18.75" customHeight="1" thickBot="1"/>
    <row r="135540" ht="18.75" customHeight="1" thickBot="1"/>
    <row r="135542" ht="18.75" customHeight="1" thickBot="1"/>
    <row r="135544" ht="18.75" customHeight="1" thickBot="1"/>
    <row r="135546" ht="18.75" customHeight="1" thickBot="1"/>
    <row r="135548" ht="18.75" customHeight="1" thickBot="1"/>
    <row r="135550" ht="18.75" customHeight="1" thickBot="1"/>
    <row r="135552" ht="18.75" customHeight="1" thickBot="1"/>
    <row r="135554" ht="18.75" customHeight="1" thickBot="1"/>
    <row r="135556" ht="18.75" customHeight="1" thickBot="1"/>
    <row r="135558" ht="18.75" customHeight="1" thickBot="1"/>
    <row r="135560" ht="18.75" customHeight="1" thickBot="1"/>
    <row r="135562" ht="18.75" customHeight="1" thickBot="1"/>
    <row r="135564" ht="18.75" customHeight="1" thickBot="1"/>
    <row r="135566" ht="18.75" customHeight="1" thickBot="1"/>
    <row r="135568" ht="18.75" customHeight="1" thickBot="1"/>
    <row r="135570" ht="18.75" customHeight="1" thickBot="1"/>
    <row r="135572" ht="18.75" customHeight="1" thickBot="1"/>
    <row r="135574" ht="18.75" customHeight="1" thickBot="1"/>
    <row r="135576" ht="18.75" customHeight="1" thickBot="1"/>
    <row r="135578" ht="18.75" customHeight="1" thickBot="1"/>
    <row r="135580" ht="18.75" customHeight="1" thickBot="1"/>
    <row r="135582" ht="18.75" customHeight="1" thickBot="1"/>
    <row r="135584" ht="18.75" customHeight="1" thickBot="1"/>
    <row r="135586" ht="18.75" customHeight="1" thickBot="1"/>
    <row r="135588" ht="18.75" customHeight="1" thickBot="1"/>
    <row r="135590" ht="18.75" customHeight="1" thickBot="1"/>
    <row r="135592" ht="18.75" customHeight="1" thickBot="1"/>
    <row r="135594" ht="18.75" customHeight="1" thickBot="1"/>
    <row r="135596" ht="18.75" customHeight="1" thickBot="1"/>
    <row r="135598" ht="18.75" customHeight="1" thickBot="1"/>
    <row r="135600" ht="18.75" customHeight="1" thickBot="1"/>
    <row r="135602" ht="18.75" customHeight="1" thickBot="1"/>
    <row r="135604" ht="18.75" customHeight="1" thickBot="1"/>
    <row r="135606" ht="18.75" customHeight="1" thickBot="1"/>
    <row r="135608" ht="18.75" customHeight="1" thickBot="1"/>
    <row r="135610" ht="18.75" customHeight="1" thickBot="1"/>
    <row r="135612" ht="18.75" customHeight="1" thickBot="1"/>
    <row r="135614" ht="18.75" customHeight="1" thickBot="1"/>
    <row r="135616" ht="18.75" customHeight="1" thickBot="1"/>
    <row r="135618" ht="18.75" customHeight="1" thickBot="1"/>
    <row r="135620" ht="18.75" customHeight="1" thickBot="1"/>
    <row r="135622" ht="18.75" customHeight="1" thickBot="1"/>
    <row r="135624" ht="18.75" customHeight="1" thickBot="1"/>
    <row r="135626" ht="18.75" customHeight="1" thickBot="1"/>
    <row r="135628" ht="18.75" customHeight="1" thickBot="1"/>
    <row r="135630" ht="18.75" customHeight="1" thickBot="1"/>
    <row r="135632" ht="18.75" customHeight="1" thickBot="1"/>
    <row r="135634" ht="18.75" customHeight="1" thickBot="1"/>
    <row r="135636" ht="18.75" customHeight="1" thickBot="1"/>
    <row r="135638" ht="18.75" customHeight="1" thickBot="1"/>
    <row r="135640" ht="18.75" customHeight="1" thickBot="1"/>
    <row r="135642" ht="18.75" customHeight="1" thickBot="1"/>
    <row r="135644" ht="18.75" customHeight="1" thickBot="1"/>
    <row r="135646" ht="18.75" customHeight="1" thickBot="1"/>
    <row r="135648" ht="18.75" customHeight="1" thickBot="1"/>
    <row r="135650" ht="18.75" customHeight="1" thickBot="1"/>
    <row r="135652" ht="18.75" customHeight="1" thickBot="1"/>
    <row r="135654" ht="18.75" customHeight="1" thickBot="1"/>
    <row r="135656" ht="18.75" customHeight="1" thickBot="1"/>
    <row r="135658" ht="18.75" customHeight="1" thickBot="1"/>
    <row r="135660" ht="18.75" customHeight="1" thickBot="1"/>
    <row r="135662" ht="18.75" customHeight="1" thickBot="1"/>
    <row r="135664" ht="18.75" customHeight="1" thickBot="1"/>
    <row r="135666" ht="18.75" customHeight="1" thickBot="1"/>
    <row r="135668" ht="18.75" customHeight="1" thickBot="1"/>
    <row r="135670" ht="18.75" customHeight="1" thickBot="1"/>
    <row r="135672" ht="18.75" customHeight="1" thickBot="1"/>
    <row r="135674" ht="18.75" customHeight="1" thickBot="1"/>
    <row r="135676" ht="18.75" customHeight="1" thickBot="1"/>
    <row r="135678" ht="18.75" customHeight="1" thickBot="1"/>
    <row r="135680" ht="18.75" customHeight="1" thickBot="1"/>
    <row r="135682" ht="18.75" customHeight="1" thickBot="1"/>
    <row r="135684" ht="18.75" customHeight="1" thickBot="1"/>
    <row r="135686" ht="18.75" customHeight="1" thickBot="1"/>
    <row r="135688" ht="18.75" customHeight="1" thickBot="1"/>
    <row r="135690" ht="18.75" customHeight="1" thickBot="1"/>
    <row r="135692" ht="18.75" customHeight="1" thickBot="1"/>
    <row r="135694" ht="18.75" customHeight="1" thickBot="1"/>
    <row r="135696" ht="18.75" customHeight="1" thickBot="1"/>
    <row r="135698" ht="18.75" customHeight="1" thickBot="1"/>
    <row r="135700" ht="18.75" customHeight="1" thickBot="1"/>
    <row r="135702" ht="18.75" customHeight="1" thickBot="1"/>
    <row r="135704" ht="18.75" customHeight="1" thickBot="1"/>
    <row r="135706" ht="18.75" customHeight="1" thickBot="1"/>
    <row r="135708" ht="18.75" customHeight="1" thickBot="1"/>
    <row r="135710" ht="18.75" customHeight="1" thickBot="1"/>
    <row r="135712" ht="18.75" customHeight="1" thickBot="1"/>
    <row r="135714" ht="18.75" customHeight="1" thickBot="1"/>
    <row r="135716" ht="18.75" customHeight="1" thickBot="1"/>
    <row r="135718" ht="18.75" customHeight="1" thickBot="1"/>
    <row r="135720" ht="18.75" customHeight="1" thickBot="1"/>
    <row r="135722" ht="18.75" customHeight="1" thickBot="1"/>
    <row r="135724" ht="18.75" customHeight="1" thickBot="1"/>
    <row r="135726" ht="18.75" customHeight="1" thickBot="1"/>
    <row r="135728" ht="18.75" customHeight="1" thickBot="1"/>
    <row r="135730" ht="18.75" customHeight="1" thickBot="1"/>
    <row r="135732" ht="18.75" customHeight="1" thickBot="1"/>
    <row r="135734" ht="18.75" customHeight="1" thickBot="1"/>
    <row r="135736" ht="18.75" customHeight="1" thickBot="1"/>
    <row r="135738" ht="18.75" customHeight="1" thickBot="1"/>
    <row r="135740" ht="18.75" customHeight="1" thickBot="1"/>
    <row r="135742" ht="18.75" customHeight="1" thickBot="1"/>
    <row r="135744" ht="18.75" customHeight="1" thickBot="1"/>
    <row r="135746" ht="18.75" customHeight="1" thickBot="1"/>
    <row r="135748" ht="18.75" customHeight="1" thickBot="1"/>
    <row r="135750" ht="18.75" customHeight="1" thickBot="1"/>
    <row r="135752" ht="18.75" customHeight="1" thickBot="1"/>
    <row r="135754" ht="18.75" customHeight="1" thickBot="1"/>
    <row r="135756" ht="18.75" customHeight="1" thickBot="1"/>
    <row r="135758" ht="18.75" customHeight="1" thickBot="1"/>
    <row r="135760" ht="18.75" customHeight="1" thickBot="1"/>
    <row r="135762" ht="18.75" customHeight="1" thickBot="1"/>
    <row r="135764" ht="18.75" customHeight="1" thickBot="1"/>
    <row r="135766" ht="18.75" customHeight="1" thickBot="1"/>
    <row r="135768" ht="18.75" customHeight="1" thickBot="1"/>
    <row r="135770" ht="18.75" customHeight="1" thickBot="1"/>
    <row r="135772" ht="18.75" customHeight="1" thickBot="1"/>
    <row r="135774" ht="18.75" customHeight="1" thickBot="1"/>
    <row r="135776" ht="18.75" customHeight="1" thickBot="1"/>
    <row r="135778" ht="18.75" customHeight="1" thickBot="1"/>
    <row r="135780" ht="18.75" customHeight="1" thickBot="1"/>
    <row r="135782" ht="18.75" customHeight="1" thickBot="1"/>
    <row r="135784" ht="18.75" customHeight="1" thickBot="1"/>
    <row r="135786" ht="18.75" customHeight="1" thickBot="1"/>
    <row r="135788" ht="18.75" customHeight="1" thickBot="1"/>
    <row r="135790" ht="18.75" customHeight="1" thickBot="1"/>
    <row r="135792" ht="18.75" customHeight="1" thickBot="1"/>
    <row r="135794" ht="18.75" customHeight="1" thickBot="1"/>
    <row r="135796" ht="18.75" customHeight="1" thickBot="1"/>
    <row r="135798" ht="18.75" customHeight="1" thickBot="1"/>
    <row r="135800" ht="18.75" customHeight="1" thickBot="1"/>
    <row r="135802" ht="18.75" customHeight="1" thickBot="1"/>
    <row r="135804" ht="18.75" customHeight="1" thickBot="1"/>
    <row r="135806" ht="18.75" customHeight="1" thickBot="1"/>
    <row r="135808" ht="18.75" customHeight="1" thickBot="1"/>
    <row r="135810" ht="18.75" customHeight="1" thickBot="1"/>
    <row r="135812" ht="18.75" customHeight="1" thickBot="1"/>
    <row r="135814" ht="18.75" customHeight="1" thickBot="1"/>
    <row r="135816" ht="18.75" customHeight="1" thickBot="1"/>
    <row r="135818" ht="18.75" customHeight="1" thickBot="1"/>
    <row r="135820" ht="18.75" customHeight="1" thickBot="1"/>
    <row r="135822" ht="18.75" customHeight="1" thickBot="1"/>
    <row r="135824" ht="18.75" customHeight="1" thickBot="1"/>
    <row r="135826" ht="18.75" customHeight="1" thickBot="1"/>
    <row r="135828" ht="18.75" customHeight="1" thickBot="1"/>
    <row r="135830" ht="18.75" customHeight="1" thickBot="1"/>
    <row r="135832" ht="18.75" customHeight="1" thickBot="1"/>
    <row r="135834" ht="18.75" customHeight="1" thickBot="1"/>
    <row r="135836" ht="18.75" customHeight="1" thickBot="1"/>
    <row r="135838" ht="18.75" customHeight="1" thickBot="1"/>
    <row r="135840" ht="18.75" customHeight="1" thickBot="1"/>
    <row r="135842" ht="18.75" customHeight="1" thickBot="1"/>
    <row r="135844" ht="18.75" customHeight="1" thickBot="1"/>
    <row r="135846" ht="18.75" customHeight="1" thickBot="1"/>
    <row r="135848" ht="18.75" customHeight="1" thickBot="1"/>
    <row r="135850" ht="18.75" customHeight="1" thickBot="1"/>
    <row r="135852" ht="18.75" customHeight="1" thickBot="1"/>
    <row r="135854" ht="18.75" customHeight="1" thickBot="1"/>
    <row r="135856" ht="18.75" customHeight="1" thickBot="1"/>
    <row r="135858" ht="18.75" customHeight="1" thickBot="1"/>
    <row r="135860" ht="18.75" customHeight="1" thickBot="1"/>
    <row r="135862" ht="18.75" customHeight="1" thickBot="1"/>
    <row r="135864" ht="18.75" customHeight="1" thickBot="1"/>
    <row r="135866" ht="18.75" customHeight="1" thickBot="1"/>
    <row r="135868" ht="18.75" customHeight="1" thickBot="1"/>
    <row r="135870" ht="18.75" customHeight="1" thickBot="1"/>
    <row r="135872" ht="18.75" customHeight="1" thickBot="1"/>
    <row r="135874" ht="18.75" customHeight="1" thickBot="1"/>
    <row r="135876" ht="18.75" customHeight="1" thickBot="1"/>
    <row r="135878" ht="18.75" customHeight="1" thickBot="1"/>
    <row r="135880" ht="18.75" customHeight="1" thickBot="1"/>
    <row r="135882" ht="18.75" customHeight="1" thickBot="1"/>
    <row r="135884" ht="18.75" customHeight="1" thickBot="1"/>
    <row r="135886" ht="18.75" customHeight="1" thickBot="1"/>
    <row r="135888" ht="18.75" customHeight="1" thickBot="1"/>
    <row r="135890" ht="18.75" customHeight="1" thickBot="1"/>
    <row r="135892" ht="18.75" customHeight="1" thickBot="1"/>
    <row r="135894" ht="18.75" customHeight="1" thickBot="1"/>
    <row r="135896" ht="18.75" customHeight="1" thickBot="1"/>
    <row r="135898" ht="18.75" customHeight="1" thickBot="1"/>
    <row r="135900" ht="18.75" customHeight="1" thickBot="1"/>
    <row r="135902" ht="18.75" customHeight="1" thickBot="1"/>
    <row r="135904" ht="18.75" customHeight="1" thickBot="1"/>
    <row r="135906" ht="18.75" customHeight="1" thickBot="1"/>
    <row r="135908" ht="18.75" customHeight="1" thickBot="1"/>
    <row r="135910" ht="18.75" customHeight="1" thickBot="1"/>
    <row r="135912" ht="18.75" customHeight="1" thickBot="1"/>
    <row r="135914" ht="18.75" customHeight="1" thickBot="1"/>
    <row r="135916" ht="18.75" customHeight="1" thickBot="1"/>
    <row r="135918" ht="18.75" customHeight="1" thickBot="1"/>
    <row r="135920" ht="18.75" customHeight="1" thickBot="1"/>
    <row r="135922" ht="18.75" customHeight="1" thickBot="1"/>
    <row r="135924" ht="18.75" customHeight="1" thickBot="1"/>
    <row r="135926" ht="18.75" customHeight="1" thickBot="1"/>
    <row r="135928" ht="18.75" customHeight="1" thickBot="1"/>
    <row r="135930" ht="18.75" customHeight="1" thickBot="1"/>
    <row r="135932" ht="18.75" customHeight="1" thickBot="1"/>
    <row r="135934" ht="18.75" customHeight="1" thickBot="1"/>
    <row r="135936" ht="18.75" customHeight="1" thickBot="1"/>
    <row r="135938" ht="18.75" customHeight="1" thickBot="1"/>
    <row r="135940" ht="18.75" customHeight="1" thickBot="1"/>
    <row r="135942" ht="18.75" customHeight="1" thickBot="1"/>
    <row r="135944" ht="18.75" customHeight="1" thickBot="1"/>
    <row r="135946" ht="18.75" customHeight="1" thickBot="1"/>
    <row r="135948" ht="18.75" customHeight="1" thickBot="1"/>
    <row r="135950" ht="18.75" customHeight="1" thickBot="1"/>
    <row r="135952" ht="18.75" customHeight="1" thickBot="1"/>
    <row r="135954" ht="18.75" customHeight="1" thickBot="1"/>
    <row r="135956" ht="18.75" customHeight="1" thickBot="1"/>
    <row r="135958" ht="18.75" customHeight="1" thickBot="1"/>
    <row r="135960" ht="18.75" customHeight="1" thickBot="1"/>
    <row r="135962" ht="18.75" customHeight="1" thickBot="1"/>
    <row r="135964" ht="18.75" customHeight="1" thickBot="1"/>
    <row r="135966" ht="18.75" customHeight="1" thickBot="1"/>
    <row r="135968" ht="18.75" customHeight="1" thickBot="1"/>
    <row r="135970" ht="18.75" customHeight="1" thickBot="1"/>
    <row r="135972" ht="18.75" customHeight="1" thickBot="1"/>
    <row r="135974" ht="18.75" customHeight="1" thickBot="1"/>
    <row r="135976" ht="18.75" customHeight="1" thickBot="1"/>
    <row r="135978" ht="18.75" customHeight="1" thickBot="1"/>
    <row r="135980" ht="18.75" customHeight="1" thickBot="1"/>
    <row r="135982" ht="18.75" customHeight="1" thickBot="1"/>
    <row r="135984" ht="18.75" customHeight="1" thickBot="1"/>
    <row r="135986" ht="18.75" customHeight="1" thickBot="1"/>
    <row r="135988" ht="18.75" customHeight="1" thickBot="1"/>
    <row r="135990" ht="18.75" customHeight="1" thickBot="1"/>
    <row r="135992" ht="18.75" customHeight="1" thickBot="1"/>
    <row r="135994" ht="18.75" customHeight="1" thickBot="1"/>
    <row r="135996" ht="18.75" customHeight="1" thickBot="1"/>
    <row r="135998" ht="18.75" customHeight="1" thickBot="1"/>
    <row r="136000" ht="18.75" customHeight="1" thickBot="1"/>
    <row r="136002" ht="18.75" customHeight="1" thickBot="1"/>
    <row r="136004" ht="18.75" customHeight="1" thickBot="1"/>
    <row r="136006" ht="18.75" customHeight="1" thickBot="1"/>
    <row r="136008" ht="18.75" customHeight="1" thickBot="1"/>
    <row r="136010" ht="18.75" customHeight="1" thickBot="1"/>
    <row r="136012" ht="18.75" customHeight="1" thickBot="1"/>
    <row r="136014" ht="18.75" customHeight="1" thickBot="1"/>
    <row r="136016" ht="18.75" customHeight="1" thickBot="1"/>
    <row r="136018" ht="18.75" customHeight="1" thickBot="1"/>
    <row r="136020" ht="18.75" customHeight="1" thickBot="1"/>
    <row r="136022" ht="18.75" customHeight="1" thickBot="1"/>
    <row r="136024" ht="18.75" customHeight="1" thickBot="1"/>
    <row r="136026" ht="18.75" customHeight="1" thickBot="1"/>
    <row r="136028" ht="18.75" customHeight="1" thickBot="1"/>
    <row r="136030" ht="18.75" customHeight="1" thickBot="1"/>
    <row r="136032" ht="18.75" customHeight="1" thickBot="1"/>
    <row r="136034" ht="18.75" customHeight="1" thickBot="1"/>
    <row r="136036" ht="18.75" customHeight="1" thickBot="1"/>
    <row r="136038" ht="18.75" customHeight="1" thickBot="1"/>
    <row r="136040" ht="18.75" customHeight="1" thickBot="1"/>
    <row r="136042" ht="18.75" customHeight="1" thickBot="1"/>
    <row r="136044" ht="18.75" customHeight="1" thickBot="1"/>
    <row r="136046" ht="18.75" customHeight="1" thickBot="1"/>
    <row r="136048" ht="18.75" customHeight="1" thickBot="1"/>
    <row r="136050" ht="18.75" customHeight="1" thickBot="1"/>
    <row r="136052" ht="18.75" customHeight="1" thickBot="1"/>
    <row r="136054" ht="18.75" customHeight="1" thickBot="1"/>
    <row r="136056" ht="18.75" customHeight="1" thickBot="1"/>
    <row r="136058" ht="18.75" customHeight="1" thickBot="1"/>
    <row r="136060" ht="18.75" customHeight="1" thickBot="1"/>
    <row r="136062" ht="18.75" customHeight="1" thickBot="1"/>
    <row r="136064" ht="18.75" customHeight="1" thickBot="1"/>
    <row r="136066" ht="18.75" customHeight="1" thickBot="1"/>
    <row r="136068" ht="18.75" customHeight="1" thickBot="1"/>
    <row r="136070" ht="18.75" customHeight="1" thickBot="1"/>
    <row r="136072" ht="18.75" customHeight="1" thickBot="1"/>
    <row r="136074" ht="18.75" customHeight="1" thickBot="1"/>
    <row r="136076" ht="18.75" customHeight="1" thickBot="1"/>
    <row r="136078" ht="18.75" customHeight="1" thickBot="1"/>
    <row r="136080" ht="18.75" customHeight="1" thickBot="1"/>
    <row r="136082" ht="18.75" customHeight="1" thickBot="1"/>
    <row r="136084" ht="18.75" customHeight="1" thickBot="1"/>
    <row r="136086" ht="18.75" customHeight="1" thickBot="1"/>
    <row r="136088" ht="18.75" customHeight="1" thickBot="1"/>
    <row r="136090" ht="18.75" customHeight="1" thickBot="1"/>
    <row r="136092" ht="18.75" customHeight="1" thickBot="1"/>
    <row r="136094" ht="18.75" customHeight="1" thickBot="1"/>
    <row r="136096" ht="18.75" customHeight="1" thickBot="1"/>
    <row r="136098" ht="18.75" customHeight="1" thickBot="1"/>
    <row r="136100" ht="18.75" customHeight="1" thickBot="1"/>
    <row r="136102" ht="18.75" customHeight="1" thickBot="1"/>
    <row r="136104" ht="18.75" customHeight="1" thickBot="1"/>
    <row r="136106" ht="18.75" customHeight="1" thickBot="1"/>
    <row r="136108" ht="18.75" customHeight="1" thickBot="1"/>
    <row r="136110" ht="18.75" customHeight="1" thickBot="1"/>
    <row r="136112" ht="18.75" customHeight="1" thickBot="1"/>
    <row r="136114" ht="18.75" customHeight="1" thickBot="1"/>
    <row r="136116" ht="18.75" customHeight="1" thickBot="1"/>
    <row r="136118" ht="18.75" customHeight="1" thickBot="1"/>
    <row r="136120" ht="18.75" customHeight="1" thickBot="1"/>
    <row r="136122" ht="18.75" customHeight="1" thickBot="1"/>
    <row r="136124" ht="18.75" customHeight="1" thickBot="1"/>
    <row r="136126" ht="18.75" customHeight="1" thickBot="1"/>
    <row r="136128" ht="18.75" customHeight="1" thickBot="1"/>
    <row r="136130" ht="18.75" customHeight="1" thickBot="1"/>
    <row r="136132" ht="18.75" customHeight="1" thickBot="1"/>
    <row r="136134" ht="18.75" customHeight="1" thickBot="1"/>
    <row r="136136" ht="18.75" customHeight="1" thickBot="1"/>
    <row r="136138" ht="18.75" customHeight="1" thickBot="1"/>
    <row r="136140" ht="18.75" customHeight="1" thickBot="1"/>
    <row r="136142" ht="18.75" customHeight="1" thickBot="1"/>
    <row r="136144" ht="18.75" customHeight="1" thickBot="1"/>
    <row r="136146" ht="18.75" customHeight="1" thickBot="1"/>
    <row r="136148" ht="18.75" customHeight="1" thickBot="1"/>
    <row r="136150" ht="18.75" customHeight="1" thickBot="1"/>
    <row r="136152" ht="18.75" customHeight="1" thickBot="1"/>
    <row r="136154" ht="18.75" customHeight="1" thickBot="1"/>
    <row r="136156" ht="18.75" customHeight="1" thickBot="1"/>
    <row r="136158" ht="18.75" customHeight="1" thickBot="1"/>
    <row r="136160" ht="18.75" customHeight="1" thickBot="1"/>
    <row r="136162" ht="18.75" customHeight="1" thickBot="1"/>
    <row r="136164" ht="18.75" customHeight="1" thickBot="1"/>
    <row r="136166" ht="18.75" customHeight="1" thickBot="1"/>
    <row r="136168" ht="18.75" customHeight="1" thickBot="1"/>
    <row r="136170" ht="18.75" customHeight="1" thickBot="1"/>
    <row r="136172" ht="18.75" customHeight="1" thickBot="1"/>
    <row r="136174" ht="18.75" customHeight="1" thickBot="1"/>
    <row r="136176" ht="18.75" customHeight="1" thickBot="1"/>
    <row r="136178" ht="18.75" customHeight="1" thickBot="1"/>
    <row r="136180" ht="18.75" customHeight="1" thickBot="1"/>
    <row r="136182" ht="18.75" customHeight="1" thickBot="1"/>
    <row r="136184" ht="18.75" customHeight="1" thickBot="1"/>
    <row r="136186" ht="18.75" customHeight="1" thickBot="1"/>
    <row r="136188" ht="18.75" customHeight="1" thickBot="1"/>
    <row r="136190" ht="18.75" customHeight="1" thickBot="1"/>
    <row r="136192" ht="18.75" customHeight="1" thickBot="1"/>
    <row r="136194" ht="18.75" customHeight="1" thickBot="1"/>
    <row r="136196" ht="18.75" customHeight="1" thickBot="1"/>
    <row r="136198" ht="18.75" customHeight="1" thickBot="1"/>
    <row r="136200" ht="18.75" customHeight="1" thickBot="1"/>
    <row r="136202" ht="18.75" customHeight="1" thickBot="1"/>
    <row r="136204" ht="18.75" customHeight="1" thickBot="1"/>
    <row r="136206" ht="18.75" customHeight="1" thickBot="1"/>
    <row r="136208" ht="18.75" customHeight="1" thickBot="1"/>
    <row r="136210" ht="18.75" customHeight="1" thickBot="1"/>
    <row r="136212" ht="18.75" customHeight="1" thickBot="1"/>
    <row r="136214" ht="18.75" customHeight="1" thickBot="1"/>
    <row r="136216" ht="18.75" customHeight="1" thickBot="1"/>
    <row r="136218" ht="18.75" customHeight="1" thickBot="1"/>
    <row r="136220" ht="18.75" customHeight="1" thickBot="1"/>
    <row r="136222" ht="18.75" customHeight="1" thickBot="1"/>
    <row r="136224" ht="18.75" customHeight="1" thickBot="1"/>
    <row r="136226" ht="18.75" customHeight="1" thickBot="1"/>
    <row r="136228" ht="18.75" customHeight="1" thickBot="1"/>
    <row r="136230" ht="18.75" customHeight="1" thickBot="1"/>
    <row r="136232" ht="18.75" customHeight="1" thickBot="1"/>
    <row r="136234" ht="18.75" customHeight="1" thickBot="1"/>
    <row r="136236" ht="18.75" customHeight="1" thickBot="1"/>
    <row r="136238" ht="18.75" customHeight="1" thickBot="1"/>
    <row r="136240" ht="18.75" customHeight="1" thickBot="1"/>
    <row r="136242" ht="18.75" customHeight="1" thickBot="1"/>
    <row r="136244" ht="18.75" customHeight="1" thickBot="1"/>
    <row r="136246" ht="18.75" customHeight="1" thickBot="1"/>
    <row r="136248" ht="18.75" customHeight="1" thickBot="1"/>
    <row r="136250" ht="18.75" customHeight="1" thickBot="1"/>
    <row r="136252" ht="18.75" customHeight="1" thickBot="1"/>
    <row r="136254" ht="18.75" customHeight="1" thickBot="1"/>
    <row r="136256" ht="18.75" customHeight="1" thickBot="1"/>
    <row r="136258" ht="18.75" customHeight="1" thickBot="1"/>
    <row r="136260" ht="18.75" customHeight="1" thickBot="1"/>
    <row r="136262" ht="18.75" customHeight="1" thickBot="1"/>
    <row r="136264" ht="18.75" customHeight="1" thickBot="1"/>
    <row r="136266" ht="18.75" customHeight="1" thickBot="1"/>
    <row r="136268" ht="18.75" customHeight="1" thickBot="1"/>
    <row r="136270" ht="18.75" customHeight="1" thickBot="1"/>
    <row r="136272" ht="18.75" customHeight="1" thickBot="1"/>
    <row r="136274" ht="18.75" customHeight="1" thickBot="1"/>
    <row r="136276" ht="18.75" customHeight="1" thickBot="1"/>
    <row r="136278" ht="18.75" customHeight="1" thickBot="1"/>
    <row r="136280" ht="18.75" customHeight="1" thickBot="1"/>
    <row r="136282" ht="18.75" customHeight="1" thickBot="1"/>
    <row r="136284" ht="18.75" customHeight="1" thickBot="1"/>
    <row r="136286" ht="18.75" customHeight="1" thickBot="1"/>
    <row r="136288" ht="18.75" customHeight="1" thickBot="1"/>
    <row r="136290" ht="18.75" customHeight="1" thickBot="1"/>
    <row r="136292" ht="18.75" customHeight="1" thickBot="1"/>
    <row r="136294" ht="18.75" customHeight="1" thickBot="1"/>
    <row r="136296" ht="18.75" customHeight="1" thickBot="1"/>
    <row r="136298" ht="18.75" customHeight="1" thickBot="1"/>
    <row r="136300" ht="18.75" customHeight="1" thickBot="1"/>
    <row r="136302" ht="18.75" customHeight="1" thickBot="1"/>
    <row r="136304" ht="18.75" customHeight="1" thickBot="1"/>
    <row r="136306" ht="18.75" customHeight="1" thickBot="1"/>
    <row r="136308" ht="18.75" customHeight="1" thickBot="1"/>
    <row r="136310" ht="18.75" customHeight="1" thickBot="1"/>
    <row r="136312" ht="18.75" customHeight="1" thickBot="1"/>
    <row r="136314" ht="18.75" customHeight="1" thickBot="1"/>
    <row r="136316" ht="18.75" customHeight="1" thickBot="1"/>
    <row r="136318" ht="18.75" customHeight="1" thickBot="1"/>
    <row r="136320" ht="18.75" customHeight="1" thickBot="1"/>
    <row r="136322" ht="18.75" customHeight="1" thickBot="1"/>
    <row r="136324" ht="18.75" customHeight="1" thickBot="1"/>
    <row r="136326" ht="18.75" customHeight="1" thickBot="1"/>
    <row r="136328" ht="18.75" customHeight="1" thickBot="1"/>
    <row r="136330" ht="18.75" customHeight="1" thickBot="1"/>
    <row r="136332" ht="18.75" customHeight="1" thickBot="1"/>
    <row r="136334" ht="18.75" customHeight="1" thickBot="1"/>
    <row r="136336" ht="18.75" customHeight="1" thickBot="1"/>
    <row r="136338" ht="18.75" customHeight="1" thickBot="1"/>
    <row r="136340" ht="18.75" customHeight="1" thickBot="1"/>
    <row r="136342" ht="18.75" customHeight="1" thickBot="1"/>
    <row r="136344" ht="18.75" customHeight="1" thickBot="1"/>
    <row r="136346" ht="18.75" customHeight="1" thickBot="1"/>
    <row r="136348" ht="18.75" customHeight="1" thickBot="1"/>
    <row r="136350" ht="18.75" customHeight="1" thickBot="1"/>
    <row r="136352" ht="18.75" customHeight="1" thickBot="1"/>
    <row r="136354" ht="18.75" customHeight="1" thickBot="1"/>
    <row r="136356" ht="18.75" customHeight="1" thickBot="1"/>
    <row r="136358" ht="18.75" customHeight="1" thickBot="1"/>
    <row r="136360" ht="18.75" customHeight="1" thickBot="1"/>
    <row r="136362" ht="18.75" customHeight="1" thickBot="1"/>
    <row r="136364" ht="18.75" customHeight="1" thickBot="1"/>
    <row r="136366" ht="18.75" customHeight="1" thickBot="1"/>
    <row r="136368" ht="18.75" customHeight="1" thickBot="1"/>
    <row r="136370" ht="18.75" customHeight="1" thickBot="1"/>
    <row r="136372" ht="18.75" customHeight="1" thickBot="1"/>
    <row r="136374" ht="18.75" customHeight="1" thickBot="1"/>
    <row r="136376" ht="18.75" customHeight="1" thickBot="1"/>
    <row r="136378" ht="18.75" customHeight="1" thickBot="1"/>
    <row r="136380" ht="18.75" customHeight="1" thickBot="1"/>
    <row r="136382" ht="18.75" customHeight="1" thickBot="1"/>
    <row r="136384" ht="18.75" customHeight="1" thickBot="1"/>
    <row r="136386" ht="18.75" customHeight="1" thickBot="1"/>
    <row r="136388" ht="18.75" customHeight="1" thickBot="1"/>
    <row r="136390" ht="18.75" customHeight="1" thickBot="1"/>
    <row r="136392" ht="18.75" customHeight="1" thickBot="1"/>
    <row r="136394" ht="18.75" customHeight="1" thickBot="1"/>
    <row r="136396" ht="18.75" customHeight="1" thickBot="1"/>
    <row r="136398" ht="18.75" customHeight="1" thickBot="1"/>
    <row r="136400" ht="18.75" customHeight="1" thickBot="1"/>
    <row r="136402" ht="18.75" customHeight="1" thickBot="1"/>
    <row r="136404" ht="18.75" customHeight="1" thickBot="1"/>
    <row r="136406" ht="18.75" customHeight="1" thickBot="1"/>
    <row r="136408" ht="18.75" customHeight="1" thickBot="1"/>
    <row r="136410" ht="18.75" customHeight="1" thickBot="1"/>
    <row r="136412" ht="18.75" customHeight="1" thickBot="1"/>
    <row r="136414" ht="18.75" customHeight="1" thickBot="1"/>
    <row r="136416" ht="18.75" customHeight="1" thickBot="1"/>
    <row r="136418" ht="18.75" customHeight="1" thickBot="1"/>
    <row r="136420" ht="18.75" customHeight="1" thickBot="1"/>
    <row r="136422" ht="18.75" customHeight="1" thickBot="1"/>
    <row r="136424" ht="18.75" customHeight="1" thickBot="1"/>
    <row r="136426" ht="18.75" customHeight="1" thickBot="1"/>
    <row r="136428" ht="18.75" customHeight="1" thickBot="1"/>
    <row r="136430" ht="18.75" customHeight="1" thickBot="1"/>
    <row r="136432" ht="18.75" customHeight="1" thickBot="1"/>
    <row r="136434" ht="18.75" customHeight="1" thickBot="1"/>
    <row r="136436" ht="18.75" customHeight="1" thickBot="1"/>
    <row r="136438" ht="18.75" customHeight="1" thickBot="1"/>
    <row r="136440" ht="18.75" customHeight="1" thickBot="1"/>
    <row r="136442" ht="18.75" customHeight="1" thickBot="1"/>
    <row r="136444" ht="18.75" customHeight="1" thickBot="1"/>
    <row r="136446" ht="18.75" customHeight="1" thickBot="1"/>
    <row r="136448" ht="18.75" customHeight="1" thickBot="1"/>
    <row r="136450" ht="18.75" customHeight="1" thickBot="1"/>
    <row r="136452" ht="18.75" customHeight="1" thickBot="1"/>
    <row r="136454" ht="18.75" customHeight="1" thickBot="1"/>
    <row r="136456" ht="18.75" customHeight="1" thickBot="1"/>
    <row r="136458" ht="18.75" customHeight="1" thickBot="1"/>
    <row r="136460" ht="18.75" customHeight="1" thickBot="1"/>
    <row r="136462" ht="18.75" customHeight="1" thickBot="1"/>
    <row r="136464" ht="18.75" customHeight="1" thickBot="1"/>
    <row r="136466" ht="18.75" customHeight="1" thickBot="1"/>
    <row r="136468" ht="18.75" customHeight="1" thickBot="1"/>
    <row r="136470" ht="18.75" customHeight="1" thickBot="1"/>
    <row r="136472" ht="18.75" customHeight="1" thickBot="1"/>
    <row r="136474" ht="18.75" customHeight="1" thickBot="1"/>
    <row r="136476" ht="18.75" customHeight="1" thickBot="1"/>
    <row r="136478" ht="18.75" customHeight="1" thickBot="1"/>
    <row r="136480" ht="18.75" customHeight="1" thickBot="1"/>
    <row r="136482" ht="18.75" customHeight="1" thickBot="1"/>
    <row r="136484" ht="18.75" customHeight="1" thickBot="1"/>
    <row r="136486" ht="18.75" customHeight="1" thickBot="1"/>
    <row r="136488" ht="18.75" customHeight="1" thickBot="1"/>
    <row r="136490" ht="18.75" customHeight="1" thickBot="1"/>
    <row r="136492" ht="18.75" customHeight="1" thickBot="1"/>
    <row r="136494" ht="18.75" customHeight="1" thickBot="1"/>
    <row r="136496" ht="18.75" customHeight="1" thickBot="1"/>
    <row r="136498" ht="18.75" customHeight="1" thickBot="1"/>
    <row r="136500" ht="18.75" customHeight="1" thickBot="1"/>
    <row r="136502" ht="18.75" customHeight="1" thickBot="1"/>
    <row r="136504" ht="18.75" customHeight="1" thickBot="1"/>
    <row r="136506" ht="18.75" customHeight="1" thickBot="1"/>
    <row r="136508" ht="18.75" customHeight="1" thickBot="1"/>
    <row r="136510" ht="18.75" customHeight="1" thickBot="1"/>
    <row r="136512" ht="18.75" customHeight="1" thickBot="1"/>
    <row r="136514" ht="18.75" customHeight="1" thickBot="1"/>
    <row r="136516" ht="18.75" customHeight="1" thickBot="1"/>
    <row r="136518" ht="18.75" customHeight="1" thickBot="1"/>
    <row r="136520" ht="18.75" customHeight="1" thickBot="1"/>
    <row r="136522" ht="18.75" customHeight="1" thickBot="1"/>
    <row r="136524" ht="18.75" customHeight="1" thickBot="1"/>
    <row r="136526" ht="18.75" customHeight="1" thickBot="1"/>
    <row r="136528" ht="18.75" customHeight="1" thickBot="1"/>
    <row r="136530" ht="18.75" customHeight="1" thickBot="1"/>
    <row r="136532" ht="18.75" customHeight="1" thickBot="1"/>
    <row r="136534" ht="18.75" customHeight="1" thickBot="1"/>
    <row r="136536" ht="18.75" customHeight="1" thickBot="1"/>
    <row r="136538" ht="18.75" customHeight="1" thickBot="1"/>
    <row r="136540" ht="18.75" customHeight="1" thickBot="1"/>
    <row r="136542" ht="18.75" customHeight="1" thickBot="1"/>
    <row r="136544" ht="18.75" customHeight="1" thickBot="1"/>
    <row r="136546" ht="18.75" customHeight="1" thickBot="1"/>
    <row r="136548" ht="18.75" customHeight="1" thickBot="1"/>
    <row r="136550" ht="18.75" customHeight="1" thickBot="1"/>
    <row r="136552" ht="18.75" customHeight="1" thickBot="1"/>
    <row r="136554" ht="18.75" customHeight="1" thickBot="1"/>
    <row r="136556" ht="18.75" customHeight="1" thickBot="1"/>
    <row r="136558" ht="18.75" customHeight="1" thickBot="1"/>
    <row r="136560" ht="18.75" customHeight="1" thickBot="1"/>
    <row r="136562" ht="18.75" customHeight="1" thickBot="1"/>
    <row r="136564" ht="18.75" customHeight="1" thickBot="1"/>
    <row r="136566" ht="18.75" customHeight="1" thickBot="1"/>
    <row r="136568" ht="18.75" customHeight="1" thickBot="1"/>
    <row r="136570" ht="18.75" customHeight="1" thickBot="1"/>
    <row r="136572" ht="18.75" customHeight="1" thickBot="1"/>
    <row r="136574" ht="18.75" customHeight="1" thickBot="1"/>
    <row r="136576" ht="18.75" customHeight="1" thickBot="1"/>
    <row r="136578" ht="18.75" customHeight="1" thickBot="1"/>
    <row r="136580" ht="18.75" customHeight="1" thickBot="1"/>
    <row r="136582" ht="18.75" customHeight="1" thickBot="1"/>
    <row r="136584" ht="18.75" customHeight="1" thickBot="1"/>
    <row r="136586" ht="18.75" customHeight="1" thickBot="1"/>
    <row r="136588" ht="18.75" customHeight="1" thickBot="1"/>
    <row r="136590" ht="18.75" customHeight="1" thickBot="1"/>
    <row r="136592" ht="18.75" customHeight="1" thickBot="1"/>
    <row r="136594" ht="18.75" customHeight="1" thickBot="1"/>
    <row r="136596" ht="18.75" customHeight="1" thickBot="1"/>
    <row r="136598" ht="18.75" customHeight="1" thickBot="1"/>
    <row r="136600" ht="18.75" customHeight="1" thickBot="1"/>
    <row r="136602" ht="18.75" customHeight="1" thickBot="1"/>
    <row r="136604" ht="18.75" customHeight="1" thickBot="1"/>
    <row r="136606" ht="18.75" customHeight="1" thickBot="1"/>
    <row r="136608" ht="18.75" customHeight="1" thickBot="1"/>
    <row r="136610" ht="18.75" customHeight="1" thickBot="1"/>
    <row r="136612" ht="18.75" customHeight="1" thickBot="1"/>
    <row r="136614" ht="18.75" customHeight="1" thickBot="1"/>
    <row r="136616" ht="18.75" customHeight="1" thickBot="1"/>
    <row r="136618" ht="18.75" customHeight="1" thickBot="1"/>
    <row r="136620" ht="18.75" customHeight="1" thickBot="1"/>
    <row r="136622" ht="18.75" customHeight="1" thickBot="1"/>
    <row r="136624" ht="18.75" customHeight="1" thickBot="1"/>
    <row r="136626" ht="18.75" customHeight="1" thickBot="1"/>
    <row r="136628" ht="18.75" customHeight="1" thickBot="1"/>
    <row r="136630" ht="18.75" customHeight="1" thickBot="1"/>
    <row r="136632" ht="18.75" customHeight="1" thickBot="1"/>
    <row r="136634" ht="18.75" customHeight="1" thickBot="1"/>
    <row r="136636" ht="18.75" customHeight="1" thickBot="1"/>
    <row r="136638" ht="18.75" customHeight="1" thickBot="1"/>
    <row r="136640" ht="18.75" customHeight="1" thickBot="1"/>
    <row r="136642" ht="18.75" customHeight="1" thickBot="1"/>
    <row r="136644" ht="18.75" customHeight="1" thickBot="1"/>
    <row r="136646" ht="18.75" customHeight="1" thickBot="1"/>
    <row r="136648" ht="18.75" customHeight="1" thickBot="1"/>
    <row r="136650" ht="18.75" customHeight="1" thickBot="1"/>
    <row r="136652" ht="18.75" customHeight="1" thickBot="1"/>
    <row r="136654" ht="18.75" customHeight="1" thickBot="1"/>
    <row r="136656" ht="18.75" customHeight="1" thickBot="1"/>
    <row r="136658" ht="18.75" customHeight="1" thickBot="1"/>
    <row r="136660" ht="18.75" customHeight="1" thickBot="1"/>
    <row r="136662" ht="18.75" customHeight="1" thickBot="1"/>
    <row r="136664" ht="18.75" customHeight="1" thickBot="1"/>
    <row r="136666" ht="18.75" customHeight="1" thickBot="1"/>
    <row r="136668" ht="18.75" customHeight="1" thickBot="1"/>
    <row r="136670" ht="18.75" customHeight="1" thickBot="1"/>
    <row r="136672" ht="18.75" customHeight="1" thickBot="1"/>
    <row r="136674" ht="18.75" customHeight="1" thickBot="1"/>
    <row r="136676" ht="18.75" customHeight="1" thickBot="1"/>
    <row r="136678" ht="18.75" customHeight="1" thickBot="1"/>
    <row r="136680" ht="18.75" customHeight="1" thickBot="1"/>
    <row r="136682" ht="18.75" customHeight="1" thickBot="1"/>
    <row r="136684" ht="18.75" customHeight="1" thickBot="1"/>
    <row r="136686" ht="18.75" customHeight="1" thickBot="1"/>
    <row r="136688" ht="18.75" customHeight="1" thickBot="1"/>
    <row r="136690" ht="18.75" customHeight="1" thickBot="1"/>
    <row r="136692" ht="18.75" customHeight="1" thickBot="1"/>
    <row r="136694" ht="18.75" customHeight="1" thickBot="1"/>
    <row r="136696" ht="18.75" customHeight="1" thickBot="1"/>
    <row r="136698" ht="18.75" customHeight="1" thickBot="1"/>
    <row r="136700" ht="18.75" customHeight="1" thickBot="1"/>
    <row r="136702" ht="18.75" customHeight="1" thickBot="1"/>
    <row r="136704" ht="18.75" customHeight="1" thickBot="1"/>
    <row r="136706" ht="18.75" customHeight="1" thickBot="1"/>
    <row r="136708" ht="18.75" customHeight="1" thickBot="1"/>
    <row r="136710" ht="18.75" customHeight="1" thickBot="1"/>
    <row r="136712" ht="18.75" customHeight="1" thickBot="1"/>
    <row r="136714" ht="18.75" customHeight="1" thickBot="1"/>
    <row r="136716" ht="18.75" customHeight="1" thickBot="1"/>
    <row r="136718" ht="18.75" customHeight="1" thickBot="1"/>
    <row r="136720" ht="18.75" customHeight="1" thickBot="1"/>
    <row r="136722" ht="18.75" customHeight="1" thickBot="1"/>
    <row r="136724" ht="18.75" customHeight="1" thickBot="1"/>
    <row r="136726" ht="18.75" customHeight="1" thickBot="1"/>
    <row r="136728" ht="18.75" customHeight="1" thickBot="1"/>
    <row r="136730" ht="18.75" customHeight="1" thickBot="1"/>
    <row r="136732" ht="18.75" customHeight="1" thickBot="1"/>
    <row r="136734" ht="18.75" customHeight="1" thickBot="1"/>
    <row r="136736" ht="18.75" customHeight="1" thickBot="1"/>
    <row r="136738" ht="18.75" customHeight="1" thickBot="1"/>
    <row r="136740" ht="18.75" customHeight="1" thickBot="1"/>
    <row r="136742" ht="18.75" customHeight="1" thickBot="1"/>
    <row r="136744" ht="18.75" customHeight="1" thickBot="1"/>
    <row r="136746" ht="18.75" customHeight="1" thickBot="1"/>
    <row r="136748" ht="18.75" customHeight="1" thickBot="1"/>
    <row r="136750" ht="18.75" customHeight="1" thickBot="1"/>
    <row r="136752" ht="18.75" customHeight="1" thickBot="1"/>
    <row r="136754" ht="18.75" customHeight="1" thickBot="1"/>
    <row r="136756" ht="18.75" customHeight="1" thickBot="1"/>
    <row r="136758" ht="18.75" customHeight="1" thickBot="1"/>
    <row r="136760" ht="18.75" customHeight="1" thickBot="1"/>
    <row r="136762" ht="18.75" customHeight="1" thickBot="1"/>
    <row r="136764" ht="18.75" customHeight="1" thickBot="1"/>
    <row r="136766" ht="18.75" customHeight="1" thickBot="1"/>
    <row r="136768" ht="18.75" customHeight="1" thickBot="1"/>
    <row r="136770" ht="18.75" customHeight="1" thickBot="1"/>
    <row r="136772" ht="18.75" customHeight="1" thickBot="1"/>
    <row r="136774" ht="18.75" customHeight="1" thickBot="1"/>
    <row r="136776" ht="18.75" customHeight="1" thickBot="1"/>
    <row r="136778" ht="18.75" customHeight="1" thickBot="1"/>
    <row r="136780" ht="18.75" customHeight="1" thickBot="1"/>
    <row r="136782" ht="18.75" customHeight="1" thickBot="1"/>
    <row r="136784" ht="18.75" customHeight="1" thickBot="1"/>
    <row r="136786" ht="18.75" customHeight="1" thickBot="1"/>
    <row r="136788" ht="18.75" customHeight="1" thickBot="1"/>
    <row r="136790" ht="18.75" customHeight="1" thickBot="1"/>
    <row r="136792" ht="18.75" customHeight="1" thickBot="1"/>
    <row r="136794" ht="18.75" customHeight="1" thickBot="1"/>
    <row r="136796" ht="18.75" customHeight="1" thickBot="1"/>
    <row r="136798" ht="18.75" customHeight="1" thickBot="1"/>
    <row r="136800" ht="18.75" customHeight="1" thickBot="1"/>
    <row r="136802" ht="18.75" customHeight="1" thickBot="1"/>
    <row r="136804" ht="18.75" customHeight="1" thickBot="1"/>
    <row r="136806" ht="18.75" customHeight="1" thickBot="1"/>
    <row r="136808" ht="18.75" customHeight="1" thickBot="1"/>
    <row r="136810" ht="18.75" customHeight="1" thickBot="1"/>
    <row r="136812" ht="18.75" customHeight="1" thickBot="1"/>
    <row r="136814" ht="18.75" customHeight="1" thickBot="1"/>
    <row r="136816" ht="18.75" customHeight="1" thickBot="1"/>
    <row r="136818" ht="18.75" customHeight="1" thickBot="1"/>
    <row r="136820" ht="18.75" customHeight="1" thickBot="1"/>
    <row r="136822" ht="18.75" customHeight="1" thickBot="1"/>
    <row r="136824" ht="18.75" customHeight="1" thickBot="1"/>
    <row r="136826" ht="18.75" customHeight="1" thickBot="1"/>
    <row r="136828" ht="18.75" customHeight="1" thickBot="1"/>
    <row r="136830" ht="18.75" customHeight="1" thickBot="1"/>
    <row r="136832" ht="18.75" customHeight="1" thickBot="1"/>
    <row r="136834" ht="18.75" customHeight="1" thickBot="1"/>
    <row r="136836" ht="18.75" customHeight="1" thickBot="1"/>
    <row r="136838" ht="18.75" customHeight="1" thickBot="1"/>
    <row r="136840" ht="18.75" customHeight="1" thickBot="1"/>
    <row r="136842" ht="18.75" customHeight="1" thickBot="1"/>
    <row r="136844" ht="18.75" customHeight="1" thickBot="1"/>
    <row r="136846" ht="18.75" customHeight="1" thickBot="1"/>
    <row r="136848" ht="18.75" customHeight="1" thickBot="1"/>
    <row r="136850" ht="18.75" customHeight="1" thickBot="1"/>
    <row r="136852" ht="18.75" customHeight="1" thickBot="1"/>
    <row r="136854" ht="18.75" customHeight="1" thickBot="1"/>
    <row r="136856" ht="18.75" customHeight="1" thickBot="1"/>
    <row r="136858" ht="18.75" customHeight="1" thickBot="1"/>
    <row r="136860" ht="18.75" customHeight="1" thickBot="1"/>
    <row r="136862" ht="18.75" customHeight="1" thickBot="1"/>
    <row r="136864" ht="18.75" customHeight="1" thickBot="1"/>
    <row r="136866" ht="18.75" customHeight="1" thickBot="1"/>
    <row r="136868" ht="18.75" customHeight="1" thickBot="1"/>
    <row r="136870" ht="18.75" customHeight="1" thickBot="1"/>
    <row r="136872" ht="18.75" customHeight="1" thickBot="1"/>
    <row r="136874" ht="18.75" customHeight="1" thickBot="1"/>
    <row r="136876" ht="18.75" customHeight="1" thickBot="1"/>
    <row r="136878" ht="18.75" customHeight="1" thickBot="1"/>
    <row r="136880" ht="18.75" customHeight="1" thickBot="1"/>
    <row r="136882" ht="18.75" customHeight="1" thickBot="1"/>
    <row r="136884" ht="18.75" customHeight="1" thickBot="1"/>
    <row r="136886" ht="18.75" customHeight="1" thickBot="1"/>
    <row r="136888" ht="18.75" customHeight="1" thickBot="1"/>
    <row r="136890" ht="18.75" customHeight="1" thickBot="1"/>
    <row r="136892" ht="18.75" customHeight="1" thickBot="1"/>
    <row r="136894" ht="18.75" customHeight="1" thickBot="1"/>
    <row r="136896" ht="18.75" customHeight="1" thickBot="1"/>
    <row r="136898" ht="18.75" customHeight="1" thickBot="1"/>
    <row r="136900" ht="18.75" customHeight="1" thickBot="1"/>
    <row r="136902" ht="18.75" customHeight="1" thickBot="1"/>
    <row r="136904" ht="18.75" customHeight="1" thickBot="1"/>
    <row r="136906" ht="18.75" customHeight="1" thickBot="1"/>
    <row r="136908" ht="18.75" customHeight="1" thickBot="1"/>
    <row r="136910" ht="18.75" customHeight="1" thickBot="1"/>
    <row r="136912" ht="18.75" customHeight="1" thickBot="1"/>
    <row r="136914" ht="18.75" customHeight="1" thickBot="1"/>
    <row r="136916" ht="18.75" customHeight="1" thickBot="1"/>
    <row r="136918" ht="18.75" customHeight="1" thickBot="1"/>
    <row r="136920" ht="18.75" customHeight="1" thickBot="1"/>
    <row r="136922" ht="18.75" customHeight="1" thickBot="1"/>
    <row r="136924" ht="18.75" customHeight="1" thickBot="1"/>
    <row r="136926" ht="18.75" customHeight="1" thickBot="1"/>
    <row r="136928" ht="18.75" customHeight="1" thickBot="1"/>
    <row r="136930" ht="18.75" customHeight="1" thickBot="1"/>
    <row r="136932" ht="18.75" customHeight="1" thickBot="1"/>
    <row r="136934" ht="18.75" customHeight="1" thickBot="1"/>
    <row r="136936" ht="18.75" customHeight="1" thickBot="1"/>
    <row r="136938" ht="18.75" customHeight="1" thickBot="1"/>
    <row r="136940" ht="18.75" customHeight="1" thickBot="1"/>
    <row r="136942" ht="18.75" customHeight="1" thickBot="1"/>
    <row r="136944" ht="18.75" customHeight="1" thickBot="1"/>
    <row r="136946" ht="18.75" customHeight="1" thickBot="1"/>
    <row r="136948" ht="18.75" customHeight="1" thickBot="1"/>
    <row r="136950" ht="18.75" customHeight="1" thickBot="1"/>
    <row r="136952" ht="18.75" customHeight="1" thickBot="1"/>
    <row r="136954" ht="18.75" customHeight="1" thickBot="1"/>
    <row r="136956" ht="18.75" customHeight="1" thickBot="1"/>
    <row r="136958" ht="18.75" customHeight="1" thickBot="1"/>
    <row r="136960" ht="18.75" customHeight="1" thickBot="1"/>
    <row r="136962" ht="18.75" customHeight="1" thickBot="1"/>
    <row r="136964" ht="18.75" customHeight="1" thickBot="1"/>
    <row r="136966" ht="18.75" customHeight="1" thickBot="1"/>
    <row r="136968" ht="18.75" customHeight="1" thickBot="1"/>
    <row r="136970" ht="18.75" customHeight="1" thickBot="1"/>
    <row r="136972" ht="18.75" customHeight="1" thickBot="1"/>
    <row r="136974" ht="18.75" customHeight="1" thickBot="1"/>
    <row r="136976" ht="18.75" customHeight="1" thickBot="1"/>
    <row r="136978" ht="18.75" customHeight="1" thickBot="1"/>
    <row r="136980" ht="18.75" customHeight="1" thickBot="1"/>
    <row r="136982" ht="18.75" customHeight="1" thickBot="1"/>
    <row r="136984" ht="18.75" customHeight="1" thickBot="1"/>
    <row r="136986" ht="18.75" customHeight="1" thickBot="1"/>
    <row r="136988" ht="18.75" customHeight="1" thickBot="1"/>
    <row r="136990" ht="18.75" customHeight="1" thickBot="1"/>
    <row r="136992" ht="18.75" customHeight="1" thickBot="1"/>
    <row r="136994" ht="18.75" customHeight="1" thickBot="1"/>
    <row r="136996" ht="18.75" customHeight="1" thickBot="1"/>
    <row r="136998" ht="18.75" customHeight="1" thickBot="1"/>
    <row r="137000" ht="18.75" customHeight="1" thickBot="1"/>
    <row r="137002" ht="18.75" customHeight="1" thickBot="1"/>
    <row r="137004" ht="18.75" customHeight="1" thickBot="1"/>
    <row r="137006" ht="18.75" customHeight="1" thickBot="1"/>
    <row r="137008" ht="18.75" customHeight="1" thickBot="1"/>
    <row r="137010" ht="18.75" customHeight="1" thickBot="1"/>
    <row r="137012" ht="18.75" customHeight="1" thickBot="1"/>
    <row r="137014" ht="18.75" customHeight="1" thickBot="1"/>
    <row r="137016" ht="18.75" customHeight="1" thickBot="1"/>
    <row r="137018" ht="18.75" customHeight="1" thickBot="1"/>
    <row r="137020" ht="18.75" customHeight="1" thickBot="1"/>
    <row r="137022" ht="18.75" customHeight="1" thickBot="1"/>
    <row r="137024" ht="18.75" customHeight="1" thickBot="1"/>
    <row r="137026" ht="18.75" customHeight="1" thickBot="1"/>
    <row r="137028" ht="18.75" customHeight="1" thickBot="1"/>
    <row r="137030" ht="18.75" customHeight="1" thickBot="1"/>
    <row r="137032" ht="18.75" customHeight="1" thickBot="1"/>
    <row r="137034" ht="18.75" customHeight="1" thickBot="1"/>
    <row r="137036" ht="18.75" customHeight="1" thickBot="1"/>
    <row r="137038" ht="18.75" customHeight="1" thickBot="1"/>
    <row r="137040" ht="18.75" customHeight="1" thickBot="1"/>
    <row r="137042" ht="18.75" customHeight="1" thickBot="1"/>
    <row r="137044" ht="18.75" customHeight="1" thickBot="1"/>
    <row r="137046" ht="18.75" customHeight="1" thickBot="1"/>
    <row r="137048" ht="18.75" customHeight="1" thickBot="1"/>
    <row r="137050" ht="18.75" customHeight="1" thickBot="1"/>
    <row r="137052" ht="18.75" customHeight="1" thickBot="1"/>
    <row r="137054" ht="18.75" customHeight="1" thickBot="1"/>
    <row r="137056" ht="18.75" customHeight="1" thickBot="1"/>
    <row r="137058" ht="18.75" customHeight="1" thickBot="1"/>
    <row r="137060" ht="18.75" customHeight="1" thickBot="1"/>
    <row r="137062" ht="18.75" customHeight="1" thickBot="1"/>
    <row r="137064" ht="18.75" customHeight="1" thickBot="1"/>
    <row r="137066" ht="18.75" customHeight="1" thickBot="1"/>
    <row r="137068" ht="18.75" customHeight="1" thickBot="1"/>
    <row r="137070" ht="18.75" customHeight="1" thickBot="1"/>
    <row r="137072" ht="18.75" customHeight="1" thickBot="1"/>
    <row r="137074" ht="18.75" customHeight="1" thickBot="1"/>
    <row r="137076" ht="18.75" customHeight="1" thickBot="1"/>
    <row r="137078" ht="18.75" customHeight="1" thickBot="1"/>
    <row r="137080" ht="18.75" customHeight="1" thickBot="1"/>
    <row r="137082" ht="18.75" customHeight="1" thickBot="1"/>
    <row r="137084" ht="18.75" customHeight="1" thickBot="1"/>
    <row r="137086" ht="18.75" customHeight="1" thickBot="1"/>
    <row r="137088" ht="18.75" customHeight="1" thickBot="1"/>
    <row r="137090" ht="18.75" customHeight="1" thickBot="1"/>
    <row r="137092" ht="18.75" customHeight="1" thickBot="1"/>
    <row r="137094" ht="18.75" customHeight="1" thickBot="1"/>
    <row r="137096" ht="18.75" customHeight="1" thickBot="1"/>
    <row r="137098" ht="18.75" customHeight="1" thickBot="1"/>
    <row r="137100" ht="18.75" customHeight="1" thickBot="1"/>
    <row r="137102" ht="18.75" customHeight="1" thickBot="1"/>
    <row r="137104" ht="18.75" customHeight="1" thickBot="1"/>
    <row r="137106" ht="18.75" customHeight="1" thickBot="1"/>
    <row r="137108" ht="18.75" customHeight="1" thickBot="1"/>
    <row r="137110" ht="18.75" customHeight="1" thickBot="1"/>
    <row r="137112" ht="18.75" customHeight="1" thickBot="1"/>
    <row r="137114" ht="18.75" customHeight="1" thickBot="1"/>
    <row r="137116" ht="18.75" customHeight="1" thickBot="1"/>
    <row r="137118" ht="18.75" customHeight="1" thickBot="1"/>
    <row r="137120" ht="18.75" customHeight="1" thickBot="1"/>
    <row r="137122" ht="18.75" customHeight="1" thickBot="1"/>
    <row r="137124" ht="18.75" customHeight="1" thickBot="1"/>
    <row r="137126" ht="18.75" customHeight="1" thickBot="1"/>
    <row r="137128" ht="18.75" customHeight="1" thickBot="1"/>
    <row r="137130" ht="18.75" customHeight="1" thickBot="1"/>
    <row r="137132" ht="18.75" customHeight="1" thickBot="1"/>
    <row r="137134" ht="18.75" customHeight="1" thickBot="1"/>
    <row r="137136" ht="18.75" customHeight="1" thickBot="1"/>
    <row r="137138" ht="18.75" customHeight="1" thickBot="1"/>
    <row r="137140" ht="18.75" customHeight="1" thickBot="1"/>
    <row r="137142" ht="18.75" customHeight="1" thickBot="1"/>
    <row r="137144" ht="18.75" customHeight="1" thickBot="1"/>
    <row r="137146" ht="18.75" customHeight="1" thickBot="1"/>
    <row r="137148" ht="18.75" customHeight="1" thickBot="1"/>
    <row r="137150" ht="18.75" customHeight="1" thickBot="1"/>
    <row r="137152" ht="18.75" customHeight="1" thickBot="1"/>
    <row r="137154" ht="18.75" customHeight="1" thickBot="1"/>
    <row r="137156" ht="18.75" customHeight="1" thickBot="1"/>
    <row r="137158" ht="18.75" customHeight="1" thickBot="1"/>
    <row r="137160" ht="18.75" customHeight="1" thickBot="1"/>
    <row r="137162" ht="18.75" customHeight="1" thickBot="1"/>
    <row r="137164" ht="18.75" customHeight="1" thickBot="1"/>
    <row r="137166" ht="18.75" customHeight="1" thickBot="1"/>
    <row r="137168" ht="18.75" customHeight="1" thickBot="1"/>
    <row r="137170" ht="18.75" customHeight="1" thickBot="1"/>
    <row r="137172" ht="18.75" customHeight="1" thickBot="1"/>
    <row r="137174" ht="18.75" customHeight="1" thickBot="1"/>
    <row r="137176" ht="18.75" customHeight="1" thickBot="1"/>
    <row r="137178" ht="18.75" customHeight="1" thickBot="1"/>
    <row r="137180" ht="18.75" customHeight="1" thickBot="1"/>
    <row r="137182" ht="18.75" customHeight="1" thickBot="1"/>
    <row r="137184" ht="18.75" customHeight="1" thickBot="1"/>
    <row r="137186" ht="18.75" customHeight="1" thickBot="1"/>
    <row r="137188" ht="18.75" customHeight="1" thickBot="1"/>
    <row r="137190" ht="18.75" customHeight="1" thickBot="1"/>
    <row r="137192" ht="18.75" customHeight="1" thickBot="1"/>
    <row r="137194" ht="18.75" customHeight="1" thickBot="1"/>
    <row r="137196" ht="18.75" customHeight="1" thickBot="1"/>
    <row r="137198" ht="18.75" customHeight="1" thickBot="1"/>
    <row r="137200" ht="18.75" customHeight="1" thickBot="1"/>
    <row r="137202" ht="18.75" customHeight="1" thickBot="1"/>
    <row r="137204" ht="18.75" customHeight="1" thickBot="1"/>
    <row r="137206" ht="18.75" customHeight="1" thickBot="1"/>
    <row r="137208" ht="18.75" customHeight="1" thickBot="1"/>
    <row r="137210" ht="18.75" customHeight="1" thickBot="1"/>
    <row r="137212" ht="18.75" customHeight="1" thickBot="1"/>
    <row r="137214" ht="18.75" customHeight="1" thickBot="1"/>
    <row r="137216" ht="18.75" customHeight="1" thickBot="1"/>
    <row r="137218" ht="18.75" customHeight="1" thickBot="1"/>
    <row r="137220" ht="18.75" customHeight="1" thickBot="1"/>
    <row r="137222" ht="18.75" customHeight="1" thickBot="1"/>
    <row r="137224" ht="18.75" customHeight="1" thickBot="1"/>
    <row r="137226" ht="18.75" customHeight="1" thickBot="1"/>
    <row r="137228" ht="18.75" customHeight="1" thickBot="1"/>
    <row r="137230" ht="18.75" customHeight="1" thickBot="1"/>
    <row r="137232" ht="18.75" customHeight="1" thickBot="1"/>
    <row r="137234" ht="18.75" customHeight="1" thickBot="1"/>
    <row r="137236" ht="18.75" customHeight="1" thickBot="1"/>
    <row r="137238" ht="18.75" customHeight="1" thickBot="1"/>
    <row r="137240" ht="18.75" customHeight="1" thickBot="1"/>
    <row r="137242" ht="18.75" customHeight="1" thickBot="1"/>
    <row r="137244" ht="18.75" customHeight="1" thickBot="1"/>
    <row r="137246" ht="18.75" customHeight="1" thickBot="1"/>
    <row r="137248" ht="18.75" customHeight="1" thickBot="1"/>
    <row r="137250" ht="18.75" customHeight="1" thickBot="1"/>
    <row r="137252" ht="18.75" customHeight="1" thickBot="1"/>
    <row r="137254" ht="18.75" customHeight="1" thickBot="1"/>
    <row r="137256" ht="18.75" customHeight="1" thickBot="1"/>
    <row r="137258" ht="18.75" customHeight="1" thickBot="1"/>
    <row r="137260" ht="18.75" customHeight="1" thickBot="1"/>
    <row r="137262" ht="18.75" customHeight="1" thickBot="1"/>
    <row r="137264" ht="18.75" customHeight="1" thickBot="1"/>
    <row r="137266" ht="18.75" customHeight="1" thickBot="1"/>
    <row r="137268" ht="18.75" customHeight="1" thickBot="1"/>
    <row r="137270" ht="18.75" customHeight="1" thickBot="1"/>
    <row r="137272" ht="18.75" customHeight="1" thickBot="1"/>
    <row r="137274" ht="18.75" customHeight="1" thickBot="1"/>
    <row r="137276" ht="18.75" customHeight="1" thickBot="1"/>
    <row r="137278" ht="18.75" customHeight="1" thickBot="1"/>
    <row r="137280" ht="18.75" customHeight="1" thickBot="1"/>
    <row r="137282" ht="18.75" customHeight="1" thickBot="1"/>
    <row r="137284" ht="18.75" customHeight="1" thickBot="1"/>
    <row r="137286" ht="18.75" customHeight="1" thickBot="1"/>
    <row r="137288" ht="18.75" customHeight="1" thickBot="1"/>
    <row r="137290" ht="18.75" customHeight="1" thickBot="1"/>
    <row r="137292" ht="18.75" customHeight="1" thickBot="1"/>
    <row r="137294" ht="18.75" customHeight="1" thickBot="1"/>
    <row r="137296" ht="18.75" customHeight="1" thickBot="1"/>
    <row r="137298" ht="18.75" customHeight="1" thickBot="1"/>
    <row r="137300" ht="18.75" customHeight="1" thickBot="1"/>
    <row r="137302" ht="18.75" customHeight="1" thickBot="1"/>
    <row r="137304" ht="18.75" customHeight="1" thickBot="1"/>
    <row r="137306" ht="18.75" customHeight="1" thickBot="1"/>
    <row r="137308" ht="18.75" customHeight="1" thickBot="1"/>
    <row r="137310" ht="18.75" customHeight="1" thickBot="1"/>
    <row r="137312" ht="18.75" customHeight="1" thickBot="1"/>
    <row r="137314" ht="18.75" customHeight="1" thickBot="1"/>
    <row r="137316" ht="18.75" customHeight="1" thickBot="1"/>
    <row r="137318" ht="18.75" customHeight="1" thickBot="1"/>
    <row r="137320" ht="18.75" customHeight="1" thickBot="1"/>
    <row r="137322" ht="18.75" customHeight="1" thickBot="1"/>
    <row r="137324" ht="18.75" customHeight="1" thickBot="1"/>
    <row r="137326" ht="18.75" customHeight="1" thickBot="1"/>
    <row r="137328" ht="18.75" customHeight="1" thickBot="1"/>
    <row r="137330" ht="18.75" customHeight="1" thickBot="1"/>
    <row r="137332" ht="18.75" customHeight="1" thickBot="1"/>
    <row r="137334" ht="18.75" customHeight="1" thickBot="1"/>
    <row r="137336" ht="18.75" customHeight="1" thickBot="1"/>
    <row r="137338" ht="18.75" customHeight="1" thickBot="1"/>
    <row r="137340" ht="18.75" customHeight="1" thickBot="1"/>
    <row r="137342" ht="18.75" customHeight="1" thickBot="1"/>
    <row r="137344" ht="18.75" customHeight="1" thickBot="1"/>
    <row r="137346" ht="18.75" customHeight="1" thickBot="1"/>
    <row r="137348" ht="18.75" customHeight="1" thickBot="1"/>
    <row r="137350" ht="18.75" customHeight="1" thickBot="1"/>
    <row r="137352" ht="18.75" customHeight="1" thickBot="1"/>
    <row r="137354" ht="18.75" customHeight="1" thickBot="1"/>
    <row r="137356" ht="18.75" customHeight="1" thickBot="1"/>
    <row r="137358" ht="18.75" customHeight="1" thickBot="1"/>
    <row r="137360" ht="18.75" customHeight="1" thickBot="1"/>
    <row r="137362" ht="18.75" customHeight="1" thickBot="1"/>
    <row r="137364" ht="18.75" customHeight="1" thickBot="1"/>
    <row r="137366" ht="18.75" customHeight="1" thickBot="1"/>
    <row r="137368" ht="18.75" customHeight="1" thickBot="1"/>
    <row r="137370" ht="18.75" customHeight="1" thickBot="1"/>
    <row r="137372" ht="18.75" customHeight="1" thickBot="1"/>
    <row r="137374" ht="18.75" customHeight="1" thickBot="1"/>
    <row r="137376" ht="18.75" customHeight="1" thickBot="1"/>
    <row r="137378" ht="18.75" customHeight="1" thickBot="1"/>
    <row r="137380" ht="18.75" customHeight="1" thickBot="1"/>
    <row r="137382" ht="18.75" customHeight="1" thickBot="1"/>
    <row r="137384" ht="18.75" customHeight="1" thickBot="1"/>
    <row r="137386" ht="18.75" customHeight="1" thickBot="1"/>
    <row r="137388" ht="18.75" customHeight="1" thickBot="1"/>
    <row r="137390" ht="18.75" customHeight="1" thickBot="1"/>
    <row r="137392" ht="18.75" customHeight="1" thickBot="1"/>
    <row r="137394" ht="18.75" customHeight="1" thickBot="1"/>
    <row r="137396" ht="18.75" customHeight="1" thickBot="1"/>
    <row r="137398" ht="18.75" customHeight="1" thickBot="1"/>
    <row r="137400" ht="18.75" customHeight="1" thickBot="1"/>
    <row r="137402" ht="18.75" customHeight="1" thickBot="1"/>
    <row r="137404" ht="18.75" customHeight="1" thickBot="1"/>
    <row r="137406" ht="18.75" customHeight="1" thickBot="1"/>
    <row r="137408" ht="18.75" customHeight="1" thickBot="1"/>
    <row r="137410" ht="18.75" customHeight="1" thickBot="1"/>
    <row r="137412" ht="18.75" customHeight="1" thickBot="1"/>
    <row r="137414" ht="18.75" customHeight="1" thickBot="1"/>
    <row r="137416" ht="18.75" customHeight="1" thickBot="1"/>
    <row r="137418" ht="18.75" customHeight="1" thickBot="1"/>
    <row r="137420" ht="18.75" customHeight="1" thickBot="1"/>
    <row r="137422" ht="18.75" customHeight="1" thickBot="1"/>
    <row r="137424" ht="18.75" customHeight="1" thickBot="1"/>
    <row r="137426" ht="18.75" customHeight="1" thickBot="1"/>
    <row r="137428" ht="18.75" customHeight="1" thickBot="1"/>
    <row r="137430" ht="18.75" customHeight="1" thickBot="1"/>
    <row r="137432" ht="18.75" customHeight="1" thickBot="1"/>
    <row r="137434" ht="18.75" customHeight="1" thickBot="1"/>
    <row r="137436" ht="18.75" customHeight="1" thickBot="1"/>
    <row r="137438" ht="18.75" customHeight="1" thickBot="1"/>
    <row r="137440" ht="18.75" customHeight="1" thickBot="1"/>
    <row r="137442" ht="18.75" customHeight="1" thickBot="1"/>
    <row r="137444" ht="18.75" customHeight="1" thickBot="1"/>
    <row r="137446" ht="18.75" customHeight="1" thickBot="1"/>
    <row r="137448" ht="18.75" customHeight="1" thickBot="1"/>
    <row r="137450" ht="18.75" customHeight="1" thickBot="1"/>
    <row r="137452" ht="18.75" customHeight="1" thickBot="1"/>
    <row r="137454" ht="18.75" customHeight="1" thickBot="1"/>
    <row r="137456" ht="18.75" customHeight="1" thickBot="1"/>
    <row r="137458" ht="18.75" customHeight="1" thickBot="1"/>
    <row r="137460" ht="18.75" customHeight="1" thickBot="1"/>
    <row r="137462" ht="18.75" customHeight="1" thickBot="1"/>
    <row r="137464" ht="18.75" customHeight="1" thickBot="1"/>
    <row r="137466" ht="18.75" customHeight="1" thickBot="1"/>
    <row r="137468" ht="18.75" customHeight="1" thickBot="1"/>
    <row r="137470" ht="18.75" customHeight="1" thickBot="1"/>
    <row r="137472" ht="18.75" customHeight="1" thickBot="1"/>
    <row r="137474" ht="18.75" customHeight="1" thickBot="1"/>
    <row r="137476" ht="18.75" customHeight="1" thickBot="1"/>
    <row r="137478" ht="18.75" customHeight="1" thickBot="1"/>
    <row r="137480" ht="18.75" customHeight="1" thickBot="1"/>
    <row r="137482" ht="18.75" customHeight="1" thickBot="1"/>
    <row r="137484" ht="18.75" customHeight="1" thickBot="1"/>
    <row r="137486" ht="18.75" customHeight="1" thickBot="1"/>
    <row r="137488" ht="18.75" customHeight="1" thickBot="1"/>
    <row r="137490" ht="18.75" customHeight="1" thickBot="1"/>
    <row r="137492" ht="18.75" customHeight="1" thickBot="1"/>
    <row r="137494" ht="18.75" customHeight="1" thickBot="1"/>
    <row r="137496" ht="18.75" customHeight="1" thickBot="1"/>
    <row r="137498" ht="18.75" customHeight="1" thickBot="1"/>
    <row r="137500" ht="18.75" customHeight="1" thickBot="1"/>
    <row r="137502" ht="18.75" customHeight="1" thickBot="1"/>
    <row r="137504" ht="18.75" customHeight="1" thickBot="1"/>
    <row r="137506" ht="18.75" customHeight="1" thickBot="1"/>
    <row r="137508" ht="18.75" customHeight="1" thickBot="1"/>
    <row r="137510" ht="18.75" customHeight="1" thickBot="1"/>
    <row r="137512" ht="18.75" customHeight="1" thickBot="1"/>
    <row r="137514" ht="18.75" customHeight="1" thickBot="1"/>
    <row r="137516" ht="18.75" customHeight="1" thickBot="1"/>
    <row r="137518" ht="18.75" customHeight="1" thickBot="1"/>
    <row r="137520" ht="18.75" customHeight="1" thickBot="1"/>
    <row r="137522" ht="18.75" customHeight="1" thickBot="1"/>
    <row r="137524" ht="18.75" customHeight="1" thickBot="1"/>
    <row r="137526" ht="18.75" customHeight="1" thickBot="1"/>
    <row r="137528" ht="18.75" customHeight="1" thickBot="1"/>
    <row r="137530" ht="18.75" customHeight="1" thickBot="1"/>
    <row r="137532" ht="18.75" customHeight="1" thickBot="1"/>
    <row r="137534" ht="18.75" customHeight="1" thickBot="1"/>
    <row r="137536" ht="18.75" customHeight="1" thickBot="1"/>
    <row r="137538" ht="18.75" customHeight="1" thickBot="1"/>
    <row r="137540" ht="18.75" customHeight="1" thickBot="1"/>
    <row r="137542" ht="18.75" customHeight="1" thickBot="1"/>
    <row r="137544" ht="18.75" customHeight="1" thickBot="1"/>
    <row r="137546" ht="18.75" customHeight="1" thickBot="1"/>
    <row r="137548" ht="18.75" customHeight="1" thickBot="1"/>
    <row r="137550" ht="18.75" customHeight="1" thickBot="1"/>
    <row r="137552" ht="18.75" customHeight="1" thickBot="1"/>
    <row r="137554" ht="18.75" customHeight="1" thickBot="1"/>
    <row r="137556" ht="18.75" customHeight="1" thickBot="1"/>
    <row r="137558" ht="18.75" customHeight="1" thickBot="1"/>
    <row r="137560" ht="18.75" customHeight="1" thickBot="1"/>
    <row r="137562" ht="18.75" customHeight="1" thickBot="1"/>
    <row r="137564" ht="18.75" customHeight="1" thickBot="1"/>
    <row r="137566" ht="18.75" customHeight="1" thickBot="1"/>
    <row r="137568" ht="18.75" customHeight="1" thickBot="1"/>
    <row r="137570" ht="18.75" customHeight="1" thickBot="1"/>
    <row r="137572" ht="18.75" customHeight="1" thickBot="1"/>
    <row r="137574" ht="18.75" customHeight="1" thickBot="1"/>
    <row r="137576" ht="18.75" customHeight="1" thickBot="1"/>
    <row r="137578" ht="18.75" customHeight="1" thickBot="1"/>
    <row r="137580" ht="18.75" customHeight="1" thickBot="1"/>
    <row r="137582" ht="18.75" customHeight="1" thickBot="1"/>
    <row r="137584" ht="18.75" customHeight="1" thickBot="1"/>
    <row r="137586" ht="18.75" customHeight="1" thickBot="1"/>
    <row r="137588" ht="18.75" customHeight="1" thickBot="1"/>
    <row r="137590" ht="18.75" customHeight="1" thickBot="1"/>
    <row r="137592" ht="18.75" customHeight="1" thickBot="1"/>
    <row r="137594" ht="18.75" customHeight="1" thickBot="1"/>
    <row r="137596" ht="18.75" customHeight="1" thickBot="1"/>
    <row r="137598" ht="18.75" customHeight="1" thickBot="1"/>
    <row r="137600" ht="18.75" customHeight="1" thickBot="1"/>
    <row r="137602" ht="18.75" customHeight="1" thickBot="1"/>
    <row r="137604" ht="18.75" customHeight="1" thickBot="1"/>
    <row r="137606" ht="18.75" customHeight="1" thickBot="1"/>
    <row r="137608" ht="18.75" customHeight="1" thickBot="1"/>
    <row r="137610" ht="18.75" customHeight="1" thickBot="1"/>
    <row r="137612" ht="18.75" customHeight="1" thickBot="1"/>
    <row r="137614" ht="18.75" customHeight="1" thickBot="1"/>
    <row r="137616" ht="18.75" customHeight="1" thickBot="1"/>
    <row r="137618" ht="18.75" customHeight="1" thickBot="1"/>
    <row r="137620" ht="18.75" customHeight="1" thickBot="1"/>
    <row r="137622" ht="18.75" customHeight="1" thickBot="1"/>
    <row r="137624" ht="18.75" customHeight="1" thickBot="1"/>
    <row r="137626" ht="18.75" customHeight="1" thickBot="1"/>
    <row r="137628" ht="18.75" customHeight="1" thickBot="1"/>
    <row r="137630" ht="18.75" customHeight="1" thickBot="1"/>
    <row r="137632" ht="18.75" customHeight="1" thickBot="1"/>
    <row r="137634" ht="18.75" customHeight="1" thickBot="1"/>
    <row r="137636" ht="18.75" customHeight="1" thickBot="1"/>
    <row r="137638" ht="18.75" customHeight="1" thickBot="1"/>
    <row r="137640" ht="18.75" customHeight="1" thickBot="1"/>
    <row r="137642" ht="18.75" customHeight="1" thickBot="1"/>
    <row r="137644" ht="18.75" customHeight="1" thickBot="1"/>
    <row r="137646" ht="18.75" customHeight="1" thickBot="1"/>
    <row r="137648" ht="18.75" customHeight="1" thickBot="1"/>
    <row r="137650" ht="18.75" customHeight="1" thickBot="1"/>
    <row r="137652" ht="18.75" customHeight="1" thickBot="1"/>
    <row r="137654" ht="18.75" customHeight="1" thickBot="1"/>
    <row r="137656" ht="18.75" customHeight="1" thickBot="1"/>
    <row r="137658" ht="18.75" customHeight="1" thickBot="1"/>
    <row r="137660" ht="18.75" customHeight="1" thickBot="1"/>
    <row r="137662" ht="18.75" customHeight="1" thickBot="1"/>
    <row r="137664" ht="18.75" customHeight="1" thickBot="1"/>
    <row r="137666" ht="18.75" customHeight="1" thickBot="1"/>
    <row r="137668" ht="18.75" customHeight="1" thickBot="1"/>
    <row r="137670" ht="18.75" customHeight="1" thickBot="1"/>
    <row r="137672" ht="18.75" customHeight="1" thickBot="1"/>
    <row r="137674" ht="18.75" customHeight="1" thickBot="1"/>
    <row r="137676" ht="18.75" customHeight="1" thickBot="1"/>
    <row r="137678" ht="18.75" customHeight="1" thickBot="1"/>
    <row r="137680" ht="18.75" customHeight="1" thickBot="1"/>
    <row r="137682" ht="18.75" customHeight="1" thickBot="1"/>
    <row r="137684" ht="18.75" customHeight="1" thickBot="1"/>
    <row r="137686" ht="18.75" customHeight="1" thickBot="1"/>
    <row r="137688" ht="18.75" customHeight="1" thickBot="1"/>
    <row r="137690" ht="18.75" customHeight="1" thickBot="1"/>
    <row r="137692" ht="18.75" customHeight="1" thickBot="1"/>
    <row r="137694" ht="18.75" customHeight="1" thickBot="1"/>
    <row r="137696" ht="18.75" customHeight="1" thickBot="1"/>
    <row r="137698" ht="18.75" customHeight="1" thickBot="1"/>
    <row r="137700" ht="18.75" customHeight="1" thickBot="1"/>
    <row r="137702" ht="18.75" customHeight="1" thickBot="1"/>
    <row r="137704" ht="18.75" customHeight="1" thickBot="1"/>
    <row r="137706" ht="18.75" customHeight="1" thickBot="1"/>
    <row r="137708" ht="18.75" customHeight="1" thickBot="1"/>
    <row r="137710" ht="18.75" customHeight="1" thickBot="1"/>
    <row r="137712" ht="18.75" customHeight="1" thickBot="1"/>
    <row r="137714" ht="18.75" customHeight="1" thickBot="1"/>
    <row r="137716" ht="18.75" customHeight="1" thickBot="1"/>
    <row r="137718" ht="18.75" customHeight="1" thickBot="1"/>
    <row r="137720" ht="18.75" customHeight="1" thickBot="1"/>
    <row r="137722" ht="18.75" customHeight="1" thickBot="1"/>
    <row r="137724" ht="18.75" customHeight="1" thickBot="1"/>
    <row r="137726" ht="18.75" customHeight="1" thickBot="1"/>
    <row r="137728" ht="18.75" customHeight="1" thickBot="1"/>
    <row r="137730" ht="18.75" customHeight="1" thickBot="1"/>
    <row r="137732" ht="18.75" customHeight="1" thickBot="1"/>
    <row r="137734" ht="18.75" customHeight="1" thickBot="1"/>
    <row r="137736" ht="18.75" customHeight="1" thickBot="1"/>
    <row r="137738" ht="18.75" customHeight="1" thickBot="1"/>
    <row r="137740" ht="18.75" customHeight="1" thickBot="1"/>
    <row r="137742" ht="18.75" customHeight="1" thickBot="1"/>
    <row r="137744" ht="18.75" customHeight="1" thickBot="1"/>
    <row r="137746" ht="18.75" customHeight="1" thickBot="1"/>
    <row r="137748" ht="18.75" customHeight="1" thickBot="1"/>
    <row r="137750" ht="18.75" customHeight="1" thickBot="1"/>
    <row r="137752" ht="18.75" customHeight="1" thickBot="1"/>
    <row r="137754" ht="18.75" customHeight="1" thickBot="1"/>
    <row r="137756" ht="18.75" customHeight="1" thickBot="1"/>
    <row r="137758" ht="18.75" customHeight="1" thickBot="1"/>
    <row r="137760" ht="18.75" customHeight="1" thickBot="1"/>
    <row r="137762" ht="18.75" customHeight="1" thickBot="1"/>
    <row r="137764" ht="18.75" customHeight="1" thickBot="1"/>
    <row r="137766" ht="18.75" customHeight="1" thickBot="1"/>
    <row r="137768" ht="18.75" customHeight="1" thickBot="1"/>
    <row r="137770" ht="18.75" customHeight="1" thickBot="1"/>
    <row r="137772" ht="18.75" customHeight="1" thickBot="1"/>
    <row r="137774" ht="18.75" customHeight="1" thickBot="1"/>
    <row r="137776" ht="18.75" customHeight="1" thickBot="1"/>
    <row r="137778" ht="18.75" customHeight="1" thickBot="1"/>
    <row r="137780" ht="18.75" customHeight="1" thickBot="1"/>
    <row r="137782" ht="18.75" customHeight="1" thickBot="1"/>
    <row r="137784" ht="18.75" customHeight="1" thickBot="1"/>
    <row r="137786" ht="18.75" customHeight="1" thickBot="1"/>
    <row r="137788" ht="18.75" customHeight="1" thickBot="1"/>
    <row r="137790" ht="18.75" customHeight="1" thickBot="1"/>
    <row r="137792" ht="18.75" customHeight="1" thickBot="1"/>
    <row r="137794" ht="18.75" customHeight="1" thickBot="1"/>
    <row r="137796" ht="18.75" customHeight="1" thickBot="1"/>
    <row r="137798" ht="18.75" customHeight="1" thickBot="1"/>
    <row r="137800" ht="18.75" customHeight="1" thickBot="1"/>
    <row r="137802" ht="18.75" customHeight="1" thickBot="1"/>
    <row r="137804" ht="18.75" customHeight="1" thickBot="1"/>
    <row r="137806" ht="18.75" customHeight="1" thickBot="1"/>
    <row r="137808" ht="18.75" customHeight="1" thickBot="1"/>
    <row r="137810" ht="18.75" customHeight="1" thickBot="1"/>
    <row r="137812" ht="18.75" customHeight="1" thickBot="1"/>
    <row r="137814" ht="18.75" customHeight="1" thickBot="1"/>
    <row r="137816" ht="18.75" customHeight="1" thickBot="1"/>
    <row r="137818" ht="18.75" customHeight="1" thickBot="1"/>
    <row r="137820" ht="18.75" customHeight="1" thickBot="1"/>
    <row r="137822" ht="18.75" customHeight="1" thickBot="1"/>
    <row r="137824" ht="18.75" customHeight="1" thickBot="1"/>
    <row r="137826" ht="18.75" customHeight="1" thickBot="1"/>
    <row r="137828" ht="18.75" customHeight="1" thickBot="1"/>
    <row r="137830" ht="18.75" customHeight="1" thickBot="1"/>
    <row r="137832" ht="18.75" customHeight="1" thickBot="1"/>
    <row r="137834" ht="18.75" customHeight="1" thickBot="1"/>
    <row r="137836" ht="18.75" customHeight="1" thickBot="1"/>
    <row r="137838" ht="18.75" customHeight="1" thickBot="1"/>
    <row r="137840" ht="18.75" customHeight="1" thickBot="1"/>
    <row r="137842" ht="18.75" customHeight="1" thickBot="1"/>
    <row r="137844" ht="18.75" customHeight="1" thickBot="1"/>
    <row r="137846" ht="18.75" customHeight="1" thickBot="1"/>
    <row r="137848" ht="18.75" customHeight="1" thickBot="1"/>
    <row r="137850" ht="18.75" customHeight="1" thickBot="1"/>
    <row r="137852" ht="18.75" customHeight="1" thickBot="1"/>
    <row r="137854" ht="18.75" customHeight="1" thickBot="1"/>
    <row r="137856" ht="18.75" customHeight="1" thickBot="1"/>
    <row r="137858" ht="18.75" customHeight="1" thickBot="1"/>
    <row r="137860" ht="18.75" customHeight="1" thickBot="1"/>
    <row r="137862" ht="18.75" customHeight="1" thickBot="1"/>
    <row r="137864" ht="18.75" customHeight="1" thickBot="1"/>
    <row r="137866" ht="18.75" customHeight="1" thickBot="1"/>
    <row r="137868" ht="18.75" customHeight="1" thickBot="1"/>
    <row r="137870" ht="18.75" customHeight="1" thickBot="1"/>
    <row r="137872" ht="18.75" customHeight="1" thickBot="1"/>
    <row r="137874" ht="18.75" customHeight="1" thickBot="1"/>
    <row r="137876" ht="18.75" customHeight="1" thickBot="1"/>
    <row r="137878" ht="18.75" customHeight="1" thickBot="1"/>
    <row r="137880" ht="18.75" customHeight="1" thickBot="1"/>
    <row r="137882" ht="18.75" customHeight="1" thickBot="1"/>
    <row r="137884" ht="18.75" customHeight="1" thickBot="1"/>
    <row r="137886" ht="18.75" customHeight="1" thickBot="1"/>
    <row r="137888" ht="18.75" customHeight="1" thickBot="1"/>
    <row r="137890" ht="18.75" customHeight="1" thickBot="1"/>
    <row r="137892" ht="18.75" customHeight="1" thickBot="1"/>
    <row r="137894" ht="18.75" customHeight="1" thickBot="1"/>
    <row r="137896" ht="18.75" customHeight="1" thickBot="1"/>
    <row r="137898" ht="18.75" customHeight="1" thickBot="1"/>
    <row r="137900" ht="18.75" customHeight="1" thickBot="1"/>
    <row r="137902" ht="18.75" customHeight="1" thickBot="1"/>
    <row r="137904" ht="18.75" customHeight="1" thickBot="1"/>
    <row r="137906" ht="18.75" customHeight="1" thickBot="1"/>
    <row r="137908" ht="18.75" customHeight="1" thickBot="1"/>
    <row r="137910" ht="18.75" customHeight="1" thickBot="1"/>
    <row r="137912" ht="18.75" customHeight="1" thickBot="1"/>
    <row r="137914" ht="18.75" customHeight="1" thickBot="1"/>
    <row r="137916" ht="18.75" customHeight="1" thickBot="1"/>
    <row r="137918" ht="18.75" customHeight="1" thickBot="1"/>
    <row r="137920" ht="18.75" customHeight="1" thickBot="1"/>
    <row r="137922" ht="18.75" customHeight="1" thickBot="1"/>
    <row r="137924" ht="18.75" customHeight="1" thickBot="1"/>
    <row r="137926" ht="18.75" customHeight="1" thickBot="1"/>
    <row r="137928" ht="18.75" customHeight="1" thickBot="1"/>
    <row r="137930" ht="18.75" customHeight="1" thickBot="1"/>
    <row r="137932" ht="18.75" customHeight="1" thickBot="1"/>
    <row r="137934" ht="18.75" customHeight="1" thickBot="1"/>
    <row r="137936" ht="18.75" customHeight="1" thickBot="1"/>
    <row r="137938" ht="18.75" customHeight="1" thickBot="1"/>
    <row r="137940" ht="18.75" customHeight="1" thickBot="1"/>
    <row r="137942" ht="18.75" customHeight="1" thickBot="1"/>
    <row r="137944" ht="18.75" customHeight="1" thickBot="1"/>
    <row r="137946" ht="18.75" customHeight="1" thickBot="1"/>
    <row r="137948" ht="18.75" customHeight="1" thickBot="1"/>
    <row r="137950" ht="18.75" customHeight="1" thickBot="1"/>
    <row r="137952" ht="18.75" customHeight="1" thickBot="1"/>
    <row r="137954" ht="18.75" customHeight="1" thickBot="1"/>
    <row r="137956" ht="18.75" customHeight="1" thickBot="1"/>
    <row r="137958" ht="18.75" customHeight="1" thickBot="1"/>
    <row r="137960" ht="18.75" customHeight="1" thickBot="1"/>
    <row r="137962" ht="18.75" customHeight="1" thickBot="1"/>
    <row r="137964" ht="18.75" customHeight="1" thickBot="1"/>
    <row r="137966" ht="18.75" customHeight="1" thickBot="1"/>
    <row r="137968" ht="18.75" customHeight="1" thickBot="1"/>
    <row r="137970" ht="18.75" customHeight="1" thickBot="1"/>
    <row r="137972" ht="18.75" customHeight="1" thickBot="1"/>
    <row r="137974" ht="18.75" customHeight="1" thickBot="1"/>
    <row r="137976" ht="18.75" customHeight="1" thickBot="1"/>
    <row r="137978" ht="18.75" customHeight="1" thickBot="1"/>
    <row r="137980" ht="18.75" customHeight="1" thickBot="1"/>
    <row r="137982" ht="18.75" customHeight="1" thickBot="1"/>
    <row r="137984" ht="18.75" customHeight="1" thickBot="1"/>
    <row r="137986" ht="18.75" customHeight="1" thickBot="1"/>
    <row r="137988" ht="18.75" customHeight="1" thickBot="1"/>
    <row r="137990" ht="18.75" customHeight="1" thickBot="1"/>
    <row r="137992" ht="18.75" customHeight="1" thickBot="1"/>
    <row r="137994" ht="18.75" customHeight="1" thickBot="1"/>
    <row r="137996" ht="18.75" customHeight="1" thickBot="1"/>
    <row r="137998" ht="18.75" customHeight="1" thickBot="1"/>
    <row r="138000" ht="18.75" customHeight="1" thickBot="1"/>
    <row r="138002" ht="18.75" customHeight="1" thickBot="1"/>
    <row r="138004" ht="18.75" customHeight="1" thickBot="1"/>
    <row r="138006" ht="18.75" customHeight="1" thickBot="1"/>
    <row r="138008" ht="18.75" customHeight="1" thickBot="1"/>
    <row r="138010" ht="18.75" customHeight="1" thickBot="1"/>
    <row r="138012" ht="18.75" customHeight="1" thickBot="1"/>
    <row r="138014" ht="18.75" customHeight="1" thickBot="1"/>
    <row r="138016" ht="18.75" customHeight="1" thickBot="1"/>
    <row r="138018" ht="18.75" customHeight="1" thickBot="1"/>
    <row r="138020" ht="18.75" customHeight="1" thickBot="1"/>
    <row r="138022" ht="18.75" customHeight="1" thickBot="1"/>
    <row r="138024" ht="18.75" customHeight="1" thickBot="1"/>
    <row r="138026" ht="18.75" customHeight="1" thickBot="1"/>
    <row r="138028" ht="18.75" customHeight="1" thickBot="1"/>
    <row r="138030" ht="18.75" customHeight="1" thickBot="1"/>
    <row r="138032" ht="18.75" customHeight="1" thickBot="1"/>
    <row r="138034" ht="18.75" customHeight="1" thickBot="1"/>
    <row r="138036" ht="18.75" customHeight="1" thickBot="1"/>
    <row r="138038" ht="18.75" customHeight="1" thickBot="1"/>
    <row r="138040" ht="18.75" customHeight="1" thickBot="1"/>
    <row r="138042" ht="18.75" customHeight="1" thickBot="1"/>
    <row r="138044" ht="18.75" customHeight="1" thickBot="1"/>
    <row r="138046" ht="18.75" customHeight="1" thickBot="1"/>
    <row r="138048" ht="18.75" customHeight="1" thickBot="1"/>
    <row r="138050" ht="18.75" customHeight="1" thickBot="1"/>
    <row r="138052" ht="18.75" customHeight="1" thickBot="1"/>
    <row r="138054" ht="18.75" customHeight="1" thickBot="1"/>
    <row r="138056" ht="18.75" customHeight="1" thickBot="1"/>
    <row r="138058" ht="18.75" customHeight="1" thickBot="1"/>
    <row r="138060" ht="18.75" customHeight="1" thickBot="1"/>
    <row r="138062" ht="18.75" customHeight="1" thickBot="1"/>
    <row r="138064" ht="18.75" customHeight="1" thickBot="1"/>
    <row r="138066" ht="18.75" customHeight="1" thickBot="1"/>
    <row r="138068" ht="18.75" customHeight="1" thickBot="1"/>
    <row r="138070" ht="18.75" customHeight="1" thickBot="1"/>
    <row r="138072" ht="18.75" customHeight="1" thickBot="1"/>
    <row r="138074" ht="18.75" customHeight="1" thickBot="1"/>
    <row r="138076" ht="18.75" customHeight="1" thickBot="1"/>
    <row r="138078" ht="18.75" customHeight="1" thickBot="1"/>
    <row r="138080" ht="18.75" customHeight="1" thickBot="1"/>
    <row r="138082" ht="18.75" customHeight="1" thickBot="1"/>
    <row r="138084" ht="18.75" customHeight="1" thickBot="1"/>
    <row r="138086" ht="18.75" customHeight="1" thickBot="1"/>
    <row r="138088" ht="18.75" customHeight="1" thickBot="1"/>
    <row r="138090" ht="18.75" customHeight="1" thickBot="1"/>
    <row r="138092" ht="18.75" customHeight="1" thickBot="1"/>
    <row r="138094" ht="18.75" customHeight="1" thickBot="1"/>
    <row r="138096" ht="18.75" customHeight="1" thickBot="1"/>
    <row r="138098" ht="18.75" customHeight="1" thickBot="1"/>
    <row r="138100" ht="18.75" customHeight="1" thickBot="1"/>
    <row r="138102" ht="18.75" customHeight="1" thickBot="1"/>
    <row r="138104" ht="18.75" customHeight="1" thickBot="1"/>
    <row r="138106" ht="18.75" customHeight="1" thickBot="1"/>
    <row r="138108" ht="18.75" customHeight="1" thickBot="1"/>
    <row r="138110" ht="18.75" customHeight="1" thickBot="1"/>
    <row r="138112" ht="18.75" customHeight="1" thickBot="1"/>
    <row r="138114" ht="18.75" customHeight="1" thickBot="1"/>
    <row r="138116" ht="18.75" customHeight="1" thickBot="1"/>
    <row r="138118" ht="18.75" customHeight="1" thickBot="1"/>
    <row r="138120" ht="18.75" customHeight="1" thickBot="1"/>
    <row r="138122" ht="18.75" customHeight="1" thickBot="1"/>
    <row r="138124" ht="18.75" customHeight="1" thickBot="1"/>
    <row r="138126" ht="18.75" customHeight="1" thickBot="1"/>
    <row r="138128" ht="18.75" customHeight="1" thickBot="1"/>
    <row r="138130" ht="18.75" customHeight="1" thickBot="1"/>
    <row r="138132" ht="18.75" customHeight="1" thickBot="1"/>
    <row r="138134" ht="18.75" customHeight="1" thickBot="1"/>
    <row r="138136" ht="18.75" customHeight="1" thickBot="1"/>
    <row r="138138" ht="18.75" customHeight="1" thickBot="1"/>
    <row r="138140" ht="18.75" customHeight="1" thickBot="1"/>
    <row r="138142" ht="18.75" customHeight="1" thickBot="1"/>
    <row r="138144" ht="18.75" customHeight="1" thickBot="1"/>
    <row r="138146" ht="18.75" customHeight="1" thickBot="1"/>
    <row r="138148" ht="18.75" customHeight="1" thickBot="1"/>
    <row r="138150" ht="18.75" customHeight="1" thickBot="1"/>
    <row r="138152" ht="18.75" customHeight="1" thickBot="1"/>
    <row r="138154" ht="18.75" customHeight="1" thickBot="1"/>
    <row r="138156" ht="18.75" customHeight="1" thickBot="1"/>
    <row r="138158" ht="18.75" customHeight="1" thickBot="1"/>
    <row r="138160" ht="18.75" customHeight="1" thickBot="1"/>
    <row r="138162" ht="18.75" customHeight="1" thickBot="1"/>
    <row r="138164" ht="18.75" customHeight="1" thickBot="1"/>
    <row r="138166" ht="18.75" customHeight="1" thickBot="1"/>
    <row r="138168" ht="18.75" customHeight="1" thickBot="1"/>
    <row r="138170" ht="18.75" customHeight="1" thickBot="1"/>
    <row r="138172" ht="18.75" customHeight="1" thickBot="1"/>
    <row r="138174" ht="18.75" customHeight="1" thickBot="1"/>
    <row r="138176" ht="18.75" customHeight="1" thickBot="1"/>
    <row r="138178" ht="18.75" customHeight="1" thickBot="1"/>
    <row r="138180" ht="18.75" customHeight="1" thickBot="1"/>
    <row r="138182" ht="18.75" customHeight="1" thickBot="1"/>
    <row r="138184" ht="18.75" customHeight="1" thickBot="1"/>
    <row r="138186" ht="18.75" customHeight="1" thickBot="1"/>
    <row r="138188" ht="18.75" customHeight="1" thickBot="1"/>
    <row r="138190" ht="18.75" customHeight="1" thickBot="1"/>
    <row r="138192" ht="18.75" customHeight="1" thickBot="1"/>
    <row r="138194" ht="18.75" customHeight="1" thickBot="1"/>
    <row r="138196" ht="18.75" customHeight="1" thickBot="1"/>
    <row r="138198" ht="18.75" customHeight="1" thickBot="1"/>
    <row r="138200" ht="18.75" customHeight="1" thickBot="1"/>
    <row r="138202" ht="18.75" customHeight="1" thickBot="1"/>
    <row r="138204" ht="18.75" customHeight="1" thickBot="1"/>
    <row r="138206" ht="18.75" customHeight="1" thickBot="1"/>
    <row r="138208" ht="18.75" customHeight="1" thickBot="1"/>
    <row r="138210" ht="18.75" customHeight="1" thickBot="1"/>
    <row r="138212" ht="18.75" customHeight="1" thickBot="1"/>
    <row r="138214" ht="18.75" customHeight="1" thickBot="1"/>
    <row r="138216" ht="18.75" customHeight="1" thickBot="1"/>
    <row r="138218" ht="18.75" customHeight="1" thickBot="1"/>
    <row r="138220" ht="18.75" customHeight="1" thickBot="1"/>
    <row r="138222" ht="18.75" customHeight="1" thickBot="1"/>
    <row r="138224" ht="18.75" customHeight="1" thickBot="1"/>
    <row r="138226" ht="18.75" customHeight="1" thickBot="1"/>
    <row r="138228" ht="18.75" customHeight="1" thickBot="1"/>
    <row r="138230" ht="18.75" customHeight="1" thickBot="1"/>
    <row r="138232" ht="18.75" customHeight="1" thickBot="1"/>
    <row r="138234" ht="18.75" customHeight="1" thickBot="1"/>
    <row r="138236" ht="18.75" customHeight="1" thickBot="1"/>
    <row r="138238" ht="18.75" customHeight="1" thickBot="1"/>
    <row r="138240" ht="18.75" customHeight="1" thickBot="1"/>
    <row r="138242" ht="18.75" customHeight="1" thickBot="1"/>
    <row r="138244" ht="18.75" customHeight="1" thickBot="1"/>
    <row r="138246" ht="18.75" customHeight="1" thickBot="1"/>
    <row r="138248" ht="18.75" customHeight="1" thickBot="1"/>
    <row r="138250" ht="18.75" customHeight="1" thickBot="1"/>
    <row r="138252" ht="18.75" customHeight="1" thickBot="1"/>
    <row r="138254" ht="18.75" customHeight="1" thickBot="1"/>
    <row r="138256" ht="18.75" customHeight="1" thickBot="1"/>
    <row r="138258" ht="18.75" customHeight="1" thickBot="1"/>
    <row r="138260" ht="18.75" customHeight="1" thickBot="1"/>
    <row r="138262" ht="18.75" customHeight="1" thickBot="1"/>
    <row r="138264" ht="18.75" customHeight="1" thickBot="1"/>
    <row r="138266" ht="18.75" customHeight="1" thickBot="1"/>
    <row r="138268" ht="18.75" customHeight="1" thickBot="1"/>
    <row r="138270" ht="18.75" customHeight="1" thickBot="1"/>
    <row r="138272" ht="18.75" customHeight="1" thickBot="1"/>
    <row r="138274" ht="18.75" customHeight="1" thickBot="1"/>
    <row r="138276" ht="18.75" customHeight="1" thickBot="1"/>
    <row r="138278" ht="18.75" customHeight="1" thickBot="1"/>
    <row r="138280" ht="18.75" customHeight="1" thickBot="1"/>
    <row r="138282" ht="18.75" customHeight="1" thickBot="1"/>
    <row r="138284" ht="18.75" customHeight="1" thickBot="1"/>
    <row r="138286" ht="18.75" customHeight="1" thickBot="1"/>
    <row r="138288" ht="18.75" customHeight="1" thickBot="1"/>
    <row r="138290" ht="18.75" customHeight="1" thickBot="1"/>
    <row r="138292" ht="18.75" customHeight="1" thickBot="1"/>
    <row r="138294" ht="18.75" customHeight="1" thickBot="1"/>
    <row r="138296" ht="18.75" customHeight="1" thickBot="1"/>
    <row r="138298" ht="18.75" customHeight="1" thickBot="1"/>
    <row r="138300" ht="18.75" customHeight="1" thickBot="1"/>
    <row r="138302" ht="18.75" customHeight="1" thickBot="1"/>
    <row r="138304" ht="18.75" customHeight="1" thickBot="1"/>
    <row r="138306" ht="18.75" customHeight="1" thickBot="1"/>
    <row r="138308" ht="18.75" customHeight="1" thickBot="1"/>
    <row r="138310" ht="18.75" customHeight="1" thickBot="1"/>
    <row r="138312" ht="18.75" customHeight="1" thickBot="1"/>
    <row r="138314" ht="18.75" customHeight="1" thickBot="1"/>
    <row r="138316" ht="18.75" customHeight="1" thickBot="1"/>
    <row r="138318" ht="18.75" customHeight="1" thickBot="1"/>
    <row r="138320" ht="18.75" customHeight="1" thickBot="1"/>
    <row r="138322" ht="18.75" customHeight="1" thickBot="1"/>
    <row r="138324" ht="18.75" customHeight="1" thickBot="1"/>
    <row r="138326" ht="18.75" customHeight="1" thickBot="1"/>
    <row r="138328" ht="18.75" customHeight="1" thickBot="1"/>
    <row r="138330" ht="18.75" customHeight="1" thickBot="1"/>
    <row r="138332" ht="18.75" customHeight="1" thickBot="1"/>
    <row r="138334" ht="18.75" customHeight="1" thickBot="1"/>
    <row r="138336" ht="18.75" customHeight="1" thickBot="1"/>
    <row r="138338" ht="18.75" customHeight="1" thickBot="1"/>
    <row r="138340" ht="18.75" customHeight="1" thickBot="1"/>
    <row r="138342" ht="18.75" customHeight="1" thickBot="1"/>
    <row r="138344" ht="18.75" customHeight="1" thickBot="1"/>
    <row r="138346" ht="18.75" customHeight="1" thickBot="1"/>
    <row r="138348" ht="18.75" customHeight="1" thickBot="1"/>
    <row r="138350" ht="18.75" customHeight="1" thickBot="1"/>
    <row r="138352" ht="18.75" customHeight="1" thickBot="1"/>
    <row r="138354" ht="18.75" customHeight="1" thickBot="1"/>
    <row r="138356" ht="18.75" customHeight="1" thickBot="1"/>
    <row r="138358" ht="18.75" customHeight="1" thickBot="1"/>
    <row r="138360" ht="18.75" customHeight="1" thickBot="1"/>
    <row r="138362" ht="18.75" customHeight="1" thickBot="1"/>
    <row r="138364" ht="18.75" customHeight="1" thickBot="1"/>
    <row r="138366" ht="18.75" customHeight="1" thickBot="1"/>
    <row r="138368" ht="18.75" customHeight="1" thickBot="1"/>
    <row r="138370" ht="18.75" customHeight="1" thickBot="1"/>
    <row r="138372" ht="18.75" customHeight="1" thickBot="1"/>
    <row r="138374" ht="18.75" customHeight="1" thickBot="1"/>
    <row r="138376" ht="18.75" customHeight="1" thickBot="1"/>
    <row r="138378" ht="18.75" customHeight="1" thickBot="1"/>
    <row r="138380" ht="18.75" customHeight="1" thickBot="1"/>
    <row r="138382" ht="18.75" customHeight="1" thickBot="1"/>
    <row r="138384" ht="18.75" customHeight="1" thickBot="1"/>
    <row r="138386" ht="18.75" customHeight="1" thickBot="1"/>
    <row r="138388" ht="18.75" customHeight="1" thickBot="1"/>
    <row r="138390" ht="18.75" customHeight="1" thickBot="1"/>
    <row r="138392" ht="18.75" customHeight="1" thickBot="1"/>
    <row r="138394" ht="18.75" customHeight="1" thickBot="1"/>
    <row r="138396" ht="18.75" customHeight="1" thickBot="1"/>
    <row r="138398" ht="18.75" customHeight="1" thickBot="1"/>
    <row r="138400" ht="18.75" customHeight="1" thickBot="1"/>
    <row r="138402" ht="18.75" customHeight="1" thickBot="1"/>
    <row r="138404" ht="18.75" customHeight="1" thickBot="1"/>
    <row r="138406" ht="18.75" customHeight="1" thickBot="1"/>
    <row r="138408" ht="18.75" customHeight="1" thickBot="1"/>
    <row r="138410" ht="18.75" customHeight="1" thickBot="1"/>
    <row r="138412" ht="18.75" customHeight="1" thickBot="1"/>
    <row r="138414" ht="18.75" customHeight="1" thickBot="1"/>
    <row r="138416" ht="18.75" customHeight="1" thickBot="1"/>
    <row r="138418" ht="18.75" customHeight="1" thickBot="1"/>
    <row r="138420" ht="18.75" customHeight="1" thickBot="1"/>
    <row r="138422" ht="18.75" customHeight="1" thickBot="1"/>
    <row r="138424" ht="18.75" customHeight="1" thickBot="1"/>
    <row r="138426" ht="18.75" customHeight="1" thickBot="1"/>
    <row r="138428" ht="18.75" customHeight="1" thickBot="1"/>
    <row r="138430" ht="18.75" customHeight="1" thickBot="1"/>
    <row r="138432" ht="18.75" customHeight="1" thickBot="1"/>
    <row r="138434" ht="18.75" customHeight="1" thickBot="1"/>
    <row r="138436" ht="18.75" customHeight="1" thickBot="1"/>
    <row r="138438" ht="18.75" customHeight="1" thickBot="1"/>
    <row r="138440" ht="18.75" customHeight="1" thickBot="1"/>
    <row r="138442" ht="18.75" customHeight="1" thickBot="1"/>
    <row r="138444" ht="18.75" customHeight="1" thickBot="1"/>
    <row r="138446" ht="18.75" customHeight="1" thickBot="1"/>
    <row r="138448" ht="18.75" customHeight="1" thickBot="1"/>
    <row r="138450" ht="18.75" customHeight="1" thickBot="1"/>
    <row r="138452" ht="18.75" customHeight="1" thickBot="1"/>
    <row r="138454" ht="18.75" customHeight="1" thickBot="1"/>
    <row r="138456" ht="18.75" customHeight="1" thickBot="1"/>
    <row r="138458" ht="18.75" customHeight="1" thickBot="1"/>
    <row r="138460" ht="18.75" customHeight="1" thickBot="1"/>
    <row r="138462" ht="18.75" customHeight="1" thickBot="1"/>
    <row r="138464" ht="18.75" customHeight="1" thickBot="1"/>
    <row r="138466" ht="18.75" customHeight="1" thickBot="1"/>
    <row r="138468" ht="18.75" customHeight="1" thickBot="1"/>
    <row r="138470" ht="18.75" customHeight="1" thickBot="1"/>
    <row r="138472" ht="18.75" customHeight="1" thickBot="1"/>
    <row r="138474" ht="18.75" customHeight="1" thickBot="1"/>
    <row r="138476" ht="18.75" customHeight="1" thickBot="1"/>
    <row r="138478" ht="18.75" customHeight="1" thickBot="1"/>
    <row r="138480" ht="18.75" customHeight="1" thickBot="1"/>
    <row r="138482" ht="18.75" customHeight="1" thickBot="1"/>
    <row r="138484" ht="18.75" customHeight="1" thickBot="1"/>
    <row r="138486" ht="18.75" customHeight="1" thickBot="1"/>
    <row r="138488" ht="18.75" customHeight="1" thickBot="1"/>
    <row r="138490" ht="18.75" customHeight="1" thickBot="1"/>
    <row r="138492" ht="18.75" customHeight="1" thickBot="1"/>
    <row r="138494" ht="18.75" customHeight="1" thickBot="1"/>
    <row r="138496" ht="18.75" customHeight="1" thickBot="1"/>
    <row r="138498" ht="18.75" customHeight="1" thickBot="1"/>
    <row r="138500" ht="18.75" customHeight="1" thickBot="1"/>
    <row r="138502" ht="18.75" customHeight="1" thickBot="1"/>
    <row r="138504" ht="18.75" customHeight="1" thickBot="1"/>
    <row r="138506" ht="18.75" customHeight="1" thickBot="1"/>
    <row r="138508" ht="18.75" customHeight="1" thickBot="1"/>
    <row r="138510" ht="18.75" customHeight="1" thickBot="1"/>
    <row r="138512" ht="18.75" customHeight="1" thickBot="1"/>
    <row r="138514" ht="18.75" customHeight="1" thickBot="1"/>
    <row r="138516" ht="18.75" customHeight="1" thickBot="1"/>
    <row r="138518" ht="18.75" customHeight="1" thickBot="1"/>
    <row r="138520" ht="18.75" customHeight="1" thickBot="1"/>
    <row r="138522" ht="18.75" customHeight="1" thickBot="1"/>
    <row r="138524" ht="18.75" customHeight="1" thickBot="1"/>
    <row r="138526" ht="18.75" customHeight="1" thickBot="1"/>
    <row r="138528" ht="18.75" customHeight="1" thickBot="1"/>
    <row r="138530" ht="18.75" customHeight="1" thickBot="1"/>
    <row r="138532" ht="18.75" customHeight="1" thickBot="1"/>
    <row r="138534" ht="18.75" customHeight="1" thickBot="1"/>
    <row r="138536" ht="18.75" customHeight="1" thickBot="1"/>
    <row r="138538" ht="18.75" customHeight="1" thickBot="1"/>
    <row r="138540" ht="18.75" customHeight="1" thickBot="1"/>
    <row r="138542" ht="18.75" customHeight="1" thickBot="1"/>
    <row r="138544" ht="18.75" customHeight="1" thickBot="1"/>
    <row r="138546" ht="18.75" customHeight="1" thickBot="1"/>
    <row r="138548" ht="18.75" customHeight="1" thickBot="1"/>
    <row r="138550" ht="18.75" customHeight="1" thickBot="1"/>
    <row r="138552" ht="18.75" customHeight="1" thickBot="1"/>
    <row r="138554" ht="18.75" customHeight="1" thickBot="1"/>
    <row r="138556" ht="18.75" customHeight="1" thickBot="1"/>
    <row r="138558" ht="18.75" customHeight="1" thickBot="1"/>
    <row r="138560" ht="18.75" customHeight="1" thickBot="1"/>
    <row r="138562" ht="18.75" customHeight="1" thickBot="1"/>
    <row r="138564" ht="18.75" customHeight="1" thickBot="1"/>
    <row r="138566" ht="18.75" customHeight="1" thickBot="1"/>
    <row r="138568" ht="18.75" customHeight="1" thickBot="1"/>
    <row r="138570" ht="18.75" customHeight="1" thickBot="1"/>
    <row r="138572" ht="18.75" customHeight="1" thickBot="1"/>
    <row r="138574" ht="18.75" customHeight="1" thickBot="1"/>
    <row r="138576" ht="18.75" customHeight="1" thickBot="1"/>
    <row r="138578" ht="18.75" customHeight="1" thickBot="1"/>
    <row r="138580" ht="18.75" customHeight="1" thickBot="1"/>
    <row r="138582" ht="18.75" customHeight="1" thickBot="1"/>
    <row r="138584" ht="18.75" customHeight="1" thickBot="1"/>
    <row r="138586" ht="18.75" customHeight="1" thickBot="1"/>
    <row r="138588" ht="18.75" customHeight="1" thickBot="1"/>
    <row r="138590" ht="18.75" customHeight="1" thickBot="1"/>
    <row r="138592" ht="18.75" customHeight="1" thickBot="1"/>
    <row r="138594" ht="18.75" customHeight="1" thickBot="1"/>
    <row r="138596" ht="18.75" customHeight="1" thickBot="1"/>
    <row r="138598" ht="18.75" customHeight="1" thickBot="1"/>
    <row r="138600" ht="18.75" customHeight="1" thickBot="1"/>
    <row r="138602" ht="18.75" customHeight="1" thickBot="1"/>
    <row r="138604" ht="18.75" customHeight="1" thickBot="1"/>
    <row r="138606" ht="18.75" customHeight="1" thickBot="1"/>
    <row r="138608" ht="18.75" customHeight="1" thickBot="1"/>
    <row r="138610" ht="18.75" customHeight="1" thickBot="1"/>
    <row r="138612" ht="18.75" customHeight="1" thickBot="1"/>
    <row r="138614" ht="18.75" customHeight="1" thickBot="1"/>
    <row r="138616" ht="18.75" customHeight="1" thickBot="1"/>
    <row r="138618" ht="18.75" customHeight="1" thickBot="1"/>
    <row r="138620" ht="18.75" customHeight="1" thickBot="1"/>
    <row r="138622" ht="18.75" customHeight="1" thickBot="1"/>
    <row r="138624" ht="18.75" customHeight="1" thickBot="1"/>
    <row r="138626" ht="18.75" customHeight="1" thickBot="1"/>
    <row r="138628" ht="18.75" customHeight="1" thickBot="1"/>
    <row r="138630" ht="18.75" customHeight="1" thickBot="1"/>
    <row r="138632" ht="18.75" customHeight="1" thickBot="1"/>
    <row r="138634" ht="18.75" customHeight="1" thickBot="1"/>
    <row r="138636" ht="18.75" customHeight="1" thickBot="1"/>
    <row r="138638" ht="18.75" customHeight="1" thickBot="1"/>
    <row r="138640" ht="18.75" customHeight="1" thickBot="1"/>
    <row r="138642" ht="18.75" customHeight="1" thickBot="1"/>
    <row r="138644" ht="18.75" customHeight="1" thickBot="1"/>
    <row r="138646" ht="18.75" customHeight="1" thickBot="1"/>
    <row r="138648" ht="18.75" customHeight="1" thickBot="1"/>
    <row r="138650" ht="18.75" customHeight="1" thickBot="1"/>
    <row r="138652" ht="18.75" customHeight="1" thickBot="1"/>
    <row r="138654" ht="18.75" customHeight="1" thickBot="1"/>
    <row r="138656" ht="18.75" customHeight="1" thickBot="1"/>
    <row r="138658" ht="18.75" customHeight="1" thickBot="1"/>
    <row r="138660" ht="18.75" customHeight="1" thickBot="1"/>
    <row r="138662" ht="18.75" customHeight="1" thickBot="1"/>
    <row r="138664" ht="18.75" customHeight="1" thickBot="1"/>
    <row r="138666" ht="18.75" customHeight="1" thickBot="1"/>
    <row r="138668" ht="18.75" customHeight="1" thickBot="1"/>
    <row r="138670" ht="18.75" customHeight="1" thickBot="1"/>
    <row r="138672" ht="18.75" customHeight="1" thickBot="1"/>
    <row r="138674" ht="18.75" customHeight="1" thickBot="1"/>
    <row r="138676" ht="18.75" customHeight="1" thickBot="1"/>
    <row r="138678" ht="18.75" customHeight="1" thickBot="1"/>
    <row r="138680" ht="18.75" customHeight="1" thickBot="1"/>
    <row r="138682" ht="18.75" customHeight="1" thickBot="1"/>
    <row r="138684" ht="18.75" customHeight="1" thickBot="1"/>
    <row r="138686" ht="18.75" customHeight="1" thickBot="1"/>
    <row r="138688" ht="18.75" customHeight="1" thickBot="1"/>
    <row r="138690" ht="18.75" customHeight="1" thickBot="1"/>
    <row r="138692" ht="18.75" customHeight="1" thickBot="1"/>
    <row r="138694" ht="18.75" customHeight="1" thickBot="1"/>
    <row r="138696" ht="18.75" customHeight="1" thickBot="1"/>
    <row r="138698" ht="18.75" customHeight="1" thickBot="1"/>
    <row r="138700" ht="18.75" customHeight="1" thickBot="1"/>
    <row r="138702" ht="18.75" customHeight="1" thickBot="1"/>
    <row r="138704" ht="18.75" customHeight="1" thickBot="1"/>
    <row r="138706" ht="18.75" customHeight="1" thickBot="1"/>
    <row r="138708" ht="18.75" customHeight="1" thickBot="1"/>
    <row r="138710" ht="18.75" customHeight="1" thickBot="1"/>
    <row r="138712" ht="18.75" customHeight="1" thickBot="1"/>
    <row r="138714" ht="18.75" customHeight="1" thickBot="1"/>
    <row r="138716" ht="18.75" customHeight="1" thickBot="1"/>
    <row r="138718" ht="18.75" customHeight="1" thickBot="1"/>
    <row r="138720" ht="18.75" customHeight="1" thickBot="1"/>
    <row r="138722" ht="18.75" customHeight="1" thickBot="1"/>
    <row r="138724" ht="18.75" customHeight="1" thickBot="1"/>
    <row r="138726" ht="18.75" customHeight="1" thickBot="1"/>
    <row r="138728" ht="18.75" customHeight="1" thickBot="1"/>
    <row r="138730" ht="18.75" customHeight="1" thickBot="1"/>
    <row r="138732" ht="18.75" customHeight="1" thickBot="1"/>
    <row r="138734" ht="18.75" customHeight="1" thickBot="1"/>
    <row r="138736" ht="18.75" customHeight="1" thickBot="1"/>
    <row r="138738" ht="18.75" customHeight="1" thickBot="1"/>
    <row r="138740" ht="18.75" customHeight="1" thickBot="1"/>
    <row r="138742" ht="18.75" customHeight="1" thickBot="1"/>
    <row r="138744" ht="18.75" customHeight="1" thickBot="1"/>
    <row r="138746" ht="18.75" customHeight="1" thickBot="1"/>
    <row r="138748" ht="18.75" customHeight="1" thickBot="1"/>
    <row r="138750" ht="18.75" customHeight="1" thickBot="1"/>
    <row r="138752" ht="18.75" customHeight="1" thickBot="1"/>
    <row r="138754" ht="18.75" customHeight="1" thickBot="1"/>
    <row r="138756" ht="18.75" customHeight="1" thickBot="1"/>
    <row r="138758" ht="18.75" customHeight="1" thickBot="1"/>
    <row r="138760" ht="18.75" customHeight="1" thickBot="1"/>
    <row r="138762" ht="18.75" customHeight="1" thickBot="1"/>
    <row r="138764" ht="18.75" customHeight="1" thickBot="1"/>
    <row r="138766" ht="18.75" customHeight="1" thickBot="1"/>
    <row r="138768" ht="18.75" customHeight="1" thickBot="1"/>
    <row r="138770" ht="18.75" customHeight="1" thickBot="1"/>
    <row r="138772" ht="18.75" customHeight="1" thickBot="1"/>
    <row r="138774" ht="18.75" customHeight="1" thickBot="1"/>
    <row r="138776" ht="18.75" customHeight="1" thickBot="1"/>
    <row r="138778" ht="18.75" customHeight="1" thickBot="1"/>
    <row r="138780" ht="18.75" customHeight="1" thickBot="1"/>
    <row r="138782" ht="18.75" customHeight="1" thickBot="1"/>
    <row r="138784" ht="18.75" customHeight="1" thickBot="1"/>
    <row r="138786" ht="18.75" customHeight="1" thickBot="1"/>
    <row r="138788" ht="18.75" customHeight="1" thickBot="1"/>
    <row r="138790" ht="18.75" customHeight="1" thickBot="1"/>
    <row r="138792" ht="18.75" customHeight="1" thickBot="1"/>
    <row r="138794" ht="18.75" customHeight="1" thickBot="1"/>
    <row r="138796" ht="18.75" customHeight="1" thickBot="1"/>
    <row r="138798" ht="18.75" customHeight="1" thickBot="1"/>
    <row r="138800" ht="18.75" customHeight="1" thickBot="1"/>
    <row r="138802" ht="18.75" customHeight="1" thickBot="1"/>
    <row r="138804" ht="18.75" customHeight="1" thickBot="1"/>
    <row r="138806" ht="18.75" customHeight="1" thickBot="1"/>
    <row r="138808" ht="18.75" customHeight="1" thickBot="1"/>
    <row r="138810" ht="18.75" customHeight="1" thickBot="1"/>
    <row r="138812" ht="18.75" customHeight="1" thickBot="1"/>
    <row r="138814" ht="18.75" customHeight="1" thickBot="1"/>
    <row r="138816" ht="18.75" customHeight="1" thickBot="1"/>
    <row r="138818" ht="18.75" customHeight="1" thickBot="1"/>
    <row r="138820" ht="18.75" customHeight="1" thickBot="1"/>
    <row r="138822" ht="18.75" customHeight="1" thickBot="1"/>
    <row r="138824" ht="18.75" customHeight="1" thickBot="1"/>
    <row r="138826" ht="18.75" customHeight="1" thickBot="1"/>
    <row r="138828" ht="18.75" customHeight="1" thickBot="1"/>
    <row r="138830" ht="18.75" customHeight="1" thickBot="1"/>
    <row r="138832" ht="18.75" customHeight="1" thickBot="1"/>
    <row r="138834" ht="18.75" customHeight="1" thickBot="1"/>
    <row r="138836" ht="18.75" customHeight="1" thickBot="1"/>
    <row r="138838" ht="18.75" customHeight="1" thickBot="1"/>
    <row r="138840" ht="18.75" customHeight="1" thickBot="1"/>
    <row r="138842" ht="18.75" customHeight="1" thickBot="1"/>
    <row r="138844" ht="18.75" customHeight="1" thickBot="1"/>
    <row r="138846" ht="18.75" customHeight="1" thickBot="1"/>
    <row r="138848" ht="18.75" customHeight="1" thickBot="1"/>
    <row r="138850" ht="18.75" customHeight="1" thickBot="1"/>
    <row r="138852" ht="18.75" customHeight="1" thickBot="1"/>
    <row r="138854" ht="18.75" customHeight="1" thickBot="1"/>
    <row r="138856" ht="18.75" customHeight="1" thickBot="1"/>
    <row r="138858" ht="18.75" customHeight="1" thickBot="1"/>
    <row r="138860" ht="18.75" customHeight="1" thickBot="1"/>
    <row r="138862" ht="18.75" customHeight="1" thickBot="1"/>
    <row r="138864" ht="18.75" customHeight="1" thickBot="1"/>
    <row r="138866" ht="18.75" customHeight="1" thickBot="1"/>
    <row r="138868" ht="18.75" customHeight="1" thickBot="1"/>
    <row r="138870" ht="18.75" customHeight="1" thickBot="1"/>
    <row r="138872" ht="18.75" customHeight="1" thickBot="1"/>
    <row r="138874" ht="18.75" customHeight="1" thickBot="1"/>
    <row r="138876" ht="18.75" customHeight="1" thickBot="1"/>
    <row r="138878" ht="18.75" customHeight="1" thickBot="1"/>
    <row r="138880" ht="18.75" customHeight="1" thickBot="1"/>
    <row r="138882" ht="18.75" customHeight="1" thickBot="1"/>
    <row r="138884" ht="18.75" customHeight="1" thickBot="1"/>
    <row r="138886" ht="18.75" customHeight="1" thickBot="1"/>
    <row r="138888" ht="18.75" customHeight="1" thickBot="1"/>
    <row r="138890" ht="18.75" customHeight="1" thickBot="1"/>
    <row r="138892" ht="18.75" customHeight="1" thickBot="1"/>
    <row r="138894" ht="18.75" customHeight="1" thickBot="1"/>
    <row r="138896" ht="18.75" customHeight="1" thickBot="1"/>
    <row r="138898" ht="18.75" customHeight="1" thickBot="1"/>
    <row r="138900" ht="18.75" customHeight="1" thickBot="1"/>
    <row r="138902" ht="18.75" customHeight="1" thickBot="1"/>
    <row r="138904" ht="18.75" customHeight="1" thickBot="1"/>
    <row r="138906" ht="18.75" customHeight="1" thickBot="1"/>
    <row r="138908" ht="18.75" customHeight="1" thickBot="1"/>
    <row r="138910" ht="18.75" customHeight="1" thickBot="1"/>
    <row r="138912" ht="18.75" customHeight="1" thickBot="1"/>
    <row r="138914" ht="18.75" customHeight="1" thickBot="1"/>
    <row r="138916" ht="18.75" customHeight="1" thickBot="1"/>
    <row r="138918" ht="18.75" customHeight="1" thickBot="1"/>
    <row r="138920" ht="18.75" customHeight="1" thickBot="1"/>
    <row r="138922" ht="18.75" customHeight="1" thickBot="1"/>
    <row r="138924" ht="18.75" customHeight="1" thickBot="1"/>
    <row r="138926" ht="18.75" customHeight="1" thickBot="1"/>
    <row r="138928" ht="18.75" customHeight="1" thickBot="1"/>
    <row r="138930" ht="18.75" customHeight="1" thickBot="1"/>
    <row r="138932" ht="18.75" customHeight="1" thickBot="1"/>
    <row r="138934" ht="18.75" customHeight="1" thickBot="1"/>
    <row r="138936" ht="18.75" customHeight="1" thickBot="1"/>
    <row r="138938" ht="18.75" customHeight="1" thickBot="1"/>
    <row r="138940" ht="18.75" customHeight="1" thickBot="1"/>
    <row r="138942" ht="18.75" customHeight="1" thickBot="1"/>
    <row r="138944" ht="18.75" customHeight="1" thickBot="1"/>
    <row r="138946" ht="18.75" customHeight="1" thickBot="1"/>
    <row r="138948" ht="18.75" customHeight="1" thickBot="1"/>
    <row r="138950" ht="18.75" customHeight="1" thickBot="1"/>
    <row r="138952" ht="18.75" customHeight="1" thickBot="1"/>
    <row r="138954" ht="18.75" customHeight="1" thickBot="1"/>
    <row r="138956" ht="18.75" customHeight="1" thickBot="1"/>
    <row r="138958" ht="18.75" customHeight="1" thickBot="1"/>
    <row r="138960" ht="18.75" customHeight="1" thickBot="1"/>
    <row r="138962" ht="18.75" customHeight="1" thickBot="1"/>
    <row r="138964" ht="18.75" customHeight="1" thickBot="1"/>
    <row r="138966" ht="18.75" customHeight="1" thickBot="1"/>
    <row r="138968" ht="18.75" customHeight="1" thickBot="1"/>
    <row r="138970" ht="18.75" customHeight="1" thickBot="1"/>
    <row r="138972" ht="18.75" customHeight="1" thickBot="1"/>
    <row r="138974" ht="18.75" customHeight="1" thickBot="1"/>
    <row r="138976" ht="18.75" customHeight="1" thickBot="1"/>
    <row r="138978" ht="18.75" customHeight="1" thickBot="1"/>
    <row r="138980" ht="18.75" customHeight="1" thickBot="1"/>
    <row r="138982" ht="18.75" customHeight="1" thickBot="1"/>
    <row r="138984" ht="18.75" customHeight="1" thickBot="1"/>
    <row r="138986" ht="18.75" customHeight="1" thickBot="1"/>
    <row r="138988" ht="18.75" customHeight="1" thickBot="1"/>
    <row r="138990" ht="18.75" customHeight="1" thickBot="1"/>
    <row r="138992" ht="18.75" customHeight="1" thickBot="1"/>
    <row r="138994" ht="18.75" customHeight="1" thickBot="1"/>
    <row r="138996" ht="18.75" customHeight="1" thickBot="1"/>
    <row r="138998" ht="18.75" customHeight="1" thickBot="1"/>
    <row r="139000" ht="18.75" customHeight="1" thickBot="1"/>
    <row r="139002" ht="18.75" customHeight="1" thickBot="1"/>
    <row r="139004" ht="18.75" customHeight="1" thickBot="1"/>
    <row r="139006" ht="18.75" customHeight="1" thickBot="1"/>
    <row r="139008" ht="18.75" customHeight="1" thickBot="1"/>
    <row r="139010" ht="18.75" customHeight="1" thickBot="1"/>
    <row r="139012" ht="18.75" customHeight="1" thickBot="1"/>
    <row r="139014" ht="18.75" customHeight="1" thickBot="1"/>
    <row r="139016" ht="18.75" customHeight="1" thickBot="1"/>
    <row r="139018" ht="18.75" customHeight="1" thickBot="1"/>
    <row r="139020" ht="18.75" customHeight="1" thickBot="1"/>
    <row r="139022" ht="18.75" customHeight="1" thickBot="1"/>
    <row r="139024" ht="18.75" customHeight="1" thickBot="1"/>
    <row r="139026" ht="18.75" customHeight="1" thickBot="1"/>
    <row r="139028" ht="18.75" customHeight="1" thickBot="1"/>
    <row r="139030" ht="18.75" customHeight="1" thickBot="1"/>
    <row r="139032" ht="18.75" customHeight="1" thickBot="1"/>
    <row r="139034" ht="18.75" customHeight="1" thickBot="1"/>
    <row r="139036" ht="18.75" customHeight="1" thickBot="1"/>
    <row r="139038" ht="18.75" customHeight="1" thickBot="1"/>
    <row r="139040" ht="18.75" customHeight="1" thickBot="1"/>
    <row r="139042" ht="18.75" customHeight="1" thickBot="1"/>
    <row r="139044" ht="18.75" customHeight="1" thickBot="1"/>
    <row r="139046" ht="18.75" customHeight="1" thickBot="1"/>
    <row r="139048" ht="18.75" customHeight="1" thickBot="1"/>
    <row r="139050" ht="18.75" customHeight="1" thickBot="1"/>
    <row r="139052" ht="18.75" customHeight="1" thickBot="1"/>
    <row r="139054" ht="18.75" customHeight="1" thickBot="1"/>
    <row r="139056" ht="18.75" customHeight="1" thickBot="1"/>
    <row r="139058" ht="18.75" customHeight="1" thickBot="1"/>
    <row r="139060" ht="18.75" customHeight="1" thickBot="1"/>
    <row r="139062" ht="18.75" customHeight="1" thickBot="1"/>
    <row r="139064" ht="18.75" customHeight="1" thickBot="1"/>
    <row r="139066" ht="18.75" customHeight="1" thickBot="1"/>
    <row r="139068" ht="18.75" customHeight="1" thickBot="1"/>
    <row r="139070" ht="18.75" customHeight="1" thickBot="1"/>
    <row r="139072" ht="18.75" customHeight="1" thickBot="1"/>
    <row r="139074" ht="18.75" customHeight="1" thickBot="1"/>
    <row r="139076" ht="18.75" customHeight="1" thickBot="1"/>
    <row r="139078" ht="18.75" customHeight="1" thickBot="1"/>
    <row r="139080" ht="18.75" customHeight="1" thickBot="1"/>
    <row r="139082" ht="18.75" customHeight="1" thickBot="1"/>
    <row r="139084" ht="18.75" customHeight="1" thickBot="1"/>
    <row r="139086" ht="18.75" customHeight="1" thickBot="1"/>
    <row r="139088" ht="18.75" customHeight="1" thickBot="1"/>
    <row r="139090" ht="18.75" customHeight="1" thickBot="1"/>
    <row r="139092" ht="18.75" customHeight="1" thickBot="1"/>
    <row r="139094" ht="18.75" customHeight="1" thickBot="1"/>
    <row r="139096" ht="18.75" customHeight="1" thickBot="1"/>
    <row r="139098" ht="18.75" customHeight="1" thickBot="1"/>
    <row r="139100" ht="18.75" customHeight="1" thickBot="1"/>
    <row r="139102" ht="18.75" customHeight="1" thickBot="1"/>
    <row r="139104" ht="18.75" customHeight="1" thickBot="1"/>
    <row r="139106" ht="18.75" customHeight="1" thickBot="1"/>
    <row r="139108" ht="18.75" customHeight="1" thickBot="1"/>
    <row r="139110" ht="18.75" customHeight="1" thickBot="1"/>
    <row r="139112" ht="18.75" customHeight="1" thickBot="1"/>
    <row r="139114" ht="18.75" customHeight="1" thickBot="1"/>
    <row r="139116" ht="18.75" customHeight="1" thickBot="1"/>
    <row r="139118" ht="18.75" customHeight="1" thickBot="1"/>
    <row r="139120" ht="18.75" customHeight="1" thickBot="1"/>
    <row r="139122" ht="18.75" customHeight="1" thickBot="1"/>
    <row r="139124" ht="18.75" customHeight="1" thickBot="1"/>
    <row r="139126" ht="18.75" customHeight="1" thickBot="1"/>
    <row r="139128" ht="18.75" customHeight="1" thickBot="1"/>
    <row r="139130" ht="18.75" customHeight="1" thickBot="1"/>
    <row r="139132" ht="18.75" customHeight="1" thickBot="1"/>
    <row r="139134" ht="18.75" customHeight="1" thickBot="1"/>
    <row r="139136" ht="18.75" customHeight="1" thickBot="1"/>
    <row r="139138" ht="18.75" customHeight="1" thickBot="1"/>
    <row r="139140" ht="18.75" customHeight="1" thickBot="1"/>
    <row r="139142" ht="18.75" customHeight="1" thickBot="1"/>
    <row r="139144" ht="18.75" customHeight="1" thickBot="1"/>
    <row r="139146" ht="18.75" customHeight="1" thickBot="1"/>
    <row r="139148" ht="18.75" customHeight="1" thickBot="1"/>
    <row r="139150" ht="18.75" customHeight="1" thickBot="1"/>
    <row r="139152" ht="18.75" customHeight="1" thickBot="1"/>
    <row r="139154" ht="18.75" customHeight="1" thickBot="1"/>
    <row r="139156" ht="18.75" customHeight="1" thickBot="1"/>
    <row r="139158" ht="18.75" customHeight="1" thickBot="1"/>
    <row r="139160" ht="18.75" customHeight="1" thickBot="1"/>
    <row r="139162" ht="18.75" customHeight="1" thickBot="1"/>
    <row r="139164" ht="18.75" customHeight="1" thickBot="1"/>
    <row r="139166" ht="18.75" customHeight="1" thickBot="1"/>
    <row r="139168" ht="18.75" customHeight="1" thickBot="1"/>
    <row r="139170" ht="18.75" customHeight="1" thickBot="1"/>
    <row r="139172" ht="18.75" customHeight="1" thickBot="1"/>
    <row r="139174" ht="18.75" customHeight="1" thickBot="1"/>
    <row r="139176" ht="18.75" customHeight="1" thickBot="1"/>
    <row r="139178" ht="18.75" customHeight="1" thickBot="1"/>
    <row r="139180" ht="18.75" customHeight="1" thickBot="1"/>
    <row r="139182" ht="18.75" customHeight="1" thickBot="1"/>
    <row r="139184" ht="18.75" customHeight="1" thickBot="1"/>
    <row r="139186" ht="18.75" customHeight="1" thickBot="1"/>
    <row r="139188" ht="18.75" customHeight="1" thickBot="1"/>
    <row r="139190" ht="18.75" customHeight="1" thickBot="1"/>
    <row r="139192" ht="18.75" customHeight="1" thickBot="1"/>
    <row r="139194" ht="18.75" customHeight="1" thickBot="1"/>
    <row r="139196" ht="18.75" customHeight="1" thickBot="1"/>
    <row r="139198" ht="18.75" customHeight="1" thickBot="1"/>
    <row r="139200" ht="18.75" customHeight="1" thickBot="1"/>
    <row r="139202" ht="18.75" customHeight="1" thickBot="1"/>
    <row r="139204" ht="18.75" customHeight="1" thickBot="1"/>
    <row r="139206" ht="18.75" customHeight="1" thickBot="1"/>
    <row r="139208" ht="18.75" customHeight="1" thickBot="1"/>
    <row r="139210" ht="18.75" customHeight="1" thickBot="1"/>
    <row r="139212" ht="18.75" customHeight="1" thickBot="1"/>
    <row r="139214" ht="18.75" customHeight="1" thickBot="1"/>
    <row r="139216" ht="18.75" customHeight="1" thickBot="1"/>
    <row r="139218" ht="18.75" customHeight="1" thickBot="1"/>
    <row r="139220" ht="18.75" customHeight="1" thickBot="1"/>
    <row r="139222" ht="18.75" customHeight="1" thickBot="1"/>
    <row r="139224" ht="18.75" customHeight="1" thickBot="1"/>
    <row r="139226" ht="18.75" customHeight="1" thickBot="1"/>
    <row r="139228" ht="18.75" customHeight="1" thickBot="1"/>
    <row r="139230" ht="18.75" customHeight="1" thickBot="1"/>
    <row r="139232" ht="18.75" customHeight="1" thickBot="1"/>
    <row r="139234" ht="18.75" customHeight="1" thickBot="1"/>
    <row r="139236" ht="18.75" customHeight="1" thickBot="1"/>
    <row r="139238" ht="18.75" customHeight="1" thickBot="1"/>
    <row r="139240" ht="18.75" customHeight="1" thickBot="1"/>
    <row r="139242" ht="18.75" customHeight="1" thickBot="1"/>
    <row r="139244" ht="18.75" customHeight="1" thickBot="1"/>
    <row r="139246" ht="18.75" customHeight="1" thickBot="1"/>
    <row r="139248" ht="18.75" customHeight="1" thickBot="1"/>
    <row r="139250" ht="18.75" customHeight="1" thickBot="1"/>
    <row r="139252" ht="18.75" customHeight="1" thickBot="1"/>
    <row r="139254" ht="18.75" customHeight="1" thickBot="1"/>
    <row r="139256" ht="18.75" customHeight="1" thickBot="1"/>
    <row r="139258" ht="18.75" customHeight="1" thickBot="1"/>
    <row r="139260" ht="18.75" customHeight="1" thickBot="1"/>
    <row r="139262" ht="18.75" customHeight="1" thickBot="1"/>
    <row r="139264" ht="18.75" customHeight="1" thickBot="1"/>
    <row r="139266" ht="18.75" customHeight="1" thickBot="1"/>
    <row r="139268" ht="18.75" customHeight="1" thickBot="1"/>
    <row r="139270" ht="18.75" customHeight="1" thickBot="1"/>
    <row r="139272" ht="18.75" customHeight="1" thickBot="1"/>
    <row r="139274" ht="18.75" customHeight="1" thickBot="1"/>
    <row r="139276" ht="18.75" customHeight="1" thickBot="1"/>
    <row r="139278" ht="18.75" customHeight="1" thickBot="1"/>
    <row r="139280" ht="18.75" customHeight="1" thickBot="1"/>
    <row r="139282" ht="18.75" customHeight="1" thickBot="1"/>
    <row r="139284" ht="18.75" customHeight="1" thickBot="1"/>
    <row r="139286" ht="18.75" customHeight="1" thickBot="1"/>
    <row r="139288" ht="18.75" customHeight="1" thickBot="1"/>
    <row r="139290" ht="18.75" customHeight="1" thickBot="1"/>
    <row r="139292" ht="18.75" customHeight="1" thickBot="1"/>
    <row r="139294" ht="18.75" customHeight="1" thickBot="1"/>
    <row r="139296" ht="18.75" customHeight="1" thickBot="1"/>
    <row r="139298" ht="18.75" customHeight="1" thickBot="1"/>
    <row r="139300" ht="18.75" customHeight="1" thickBot="1"/>
    <row r="139302" ht="18.75" customHeight="1" thickBot="1"/>
    <row r="139304" ht="18.75" customHeight="1" thickBot="1"/>
    <row r="139306" ht="18.75" customHeight="1" thickBot="1"/>
    <row r="139308" ht="18.75" customHeight="1" thickBot="1"/>
    <row r="139310" ht="18.75" customHeight="1" thickBot="1"/>
    <row r="139312" ht="18.75" customHeight="1" thickBot="1"/>
    <row r="139314" ht="18.75" customHeight="1" thickBot="1"/>
    <row r="139316" ht="18.75" customHeight="1" thickBot="1"/>
    <row r="139318" ht="18.75" customHeight="1" thickBot="1"/>
    <row r="139320" ht="18.75" customHeight="1" thickBot="1"/>
    <row r="139322" ht="18.75" customHeight="1" thickBot="1"/>
    <row r="139324" ht="18.75" customHeight="1" thickBot="1"/>
    <row r="139326" ht="18.75" customHeight="1" thickBot="1"/>
    <row r="139328" ht="18.75" customHeight="1" thickBot="1"/>
    <row r="139330" ht="18.75" customHeight="1" thickBot="1"/>
    <row r="139332" ht="18.75" customHeight="1" thickBot="1"/>
    <row r="139334" ht="18.75" customHeight="1" thickBot="1"/>
    <row r="139336" ht="18.75" customHeight="1" thickBot="1"/>
    <row r="139338" ht="18.75" customHeight="1" thickBot="1"/>
    <row r="139340" ht="18.75" customHeight="1" thickBot="1"/>
    <row r="139342" ht="18.75" customHeight="1" thickBot="1"/>
    <row r="139344" ht="18.75" customHeight="1" thickBot="1"/>
    <row r="139346" ht="18.75" customHeight="1" thickBot="1"/>
    <row r="139348" ht="18.75" customHeight="1" thickBot="1"/>
    <row r="139350" ht="18.75" customHeight="1" thickBot="1"/>
    <row r="139352" ht="18.75" customHeight="1" thickBot="1"/>
    <row r="139354" ht="18.75" customHeight="1" thickBot="1"/>
    <row r="139356" ht="18.75" customHeight="1" thickBot="1"/>
    <row r="139358" ht="18.75" customHeight="1" thickBot="1"/>
    <row r="139360" ht="18.75" customHeight="1" thickBot="1"/>
    <row r="139362" ht="18.75" customHeight="1" thickBot="1"/>
    <row r="139364" ht="18.75" customHeight="1" thickBot="1"/>
    <row r="139366" ht="18.75" customHeight="1" thickBot="1"/>
    <row r="139368" ht="18.75" customHeight="1" thickBot="1"/>
    <row r="139370" ht="18.75" customHeight="1" thickBot="1"/>
    <row r="139372" ht="18.75" customHeight="1" thickBot="1"/>
    <row r="139374" ht="18.75" customHeight="1" thickBot="1"/>
    <row r="139376" ht="18.75" customHeight="1" thickBot="1"/>
    <row r="139378" ht="18.75" customHeight="1" thickBot="1"/>
    <row r="139380" ht="18.75" customHeight="1" thickBot="1"/>
    <row r="139382" ht="18.75" customHeight="1" thickBot="1"/>
    <row r="139384" ht="18.75" customHeight="1" thickBot="1"/>
    <row r="139386" ht="18.75" customHeight="1" thickBot="1"/>
    <row r="139388" ht="18.75" customHeight="1" thickBot="1"/>
    <row r="139390" ht="18.75" customHeight="1" thickBot="1"/>
    <row r="139392" ht="18.75" customHeight="1" thickBot="1"/>
    <row r="139394" ht="18.75" customHeight="1" thickBot="1"/>
    <row r="139396" ht="18.75" customHeight="1" thickBot="1"/>
    <row r="139398" ht="18.75" customHeight="1" thickBot="1"/>
    <row r="139400" ht="18.75" customHeight="1" thickBot="1"/>
    <row r="139402" ht="18.75" customHeight="1" thickBot="1"/>
    <row r="139404" ht="18.75" customHeight="1" thickBot="1"/>
    <row r="139406" ht="18.75" customHeight="1" thickBot="1"/>
    <row r="139408" ht="18.75" customHeight="1" thickBot="1"/>
    <row r="139410" ht="18.75" customHeight="1" thickBot="1"/>
    <row r="139412" ht="18.75" customHeight="1" thickBot="1"/>
    <row r="139414" ht="18.75" customHeight="1" thickBot="1"/>
    <row r="139416" ht="18.75" customHeight="1" thickBot="1"/>
    <row r="139418" ht="18.75" customHeight="1" thickBot="1"/>
    <row r="139420" ht="18.75" customHeight="1" thickBot="1"/>
    <row r="139422" ht="18.75" customHeight="1" thickBot="1"/>
    <row r="139424" ht="18.75" customHeight="1" thickBot="1"/>
    <row r="139426" ht="18.75" customHeight="1" thickBot="1"/>
    <row r="139428" ht="18.75" customHeight="1" thickBot="1"/>
    <row r="139430" ht="18.75" customHeight="1" thickBot="1"/>
    <row r="139432" ht="18.75" customHeight="1" thickBot="1"/>
    <row r="139434" ht="18.75" customHeight="1" thickBot="1"/>
    <row r="139436" ht="18.75" customHeight="1" thickBot="1"/>
    <row r="139438" ht="18.75" customHeight="1" thickBot="1"/>
    <row r="139440" ht="18.75" customHeight="1" thickBot="1"/>
    <row r="139442" ht="18.75" customHeight="1" thickBot="1"/>
    <row r="139444" ht="18.75" customHeight="1" thickBot="1"/>
    <row r="139446" ht="18.75" customHeight="1" thickBot="1"/>
    <row r="139448" ht="18.75" customHeight="1" thickBot="1"/>
    <row r="139450" ht="18.75" customHeight="1" thickBot="1"/>
    <row r="139452" ht="18.75" customHeight="1" thickBot="1"/>
    <row r="139454" ht="18.75" customHeight="1" thickBot="1"/>
    <row r="139456" ht="18.75" customHeight="1" thickBot="1"/>
    <row r="139458" ht="18.75" customHeight="1" thickBot="1"/>
    <row r="139460" ht="18.75" customHeight="1" thickBot="1"/>
    <row r="139462" ht="18.75" customHeight="1" thickBot="1"/>
    <row r="139464" ht="18.75" customHeight="1" thickBot="1"/>
    <row r="139466" ht="18.75" customHeight="1" thickBot="1"/>
    <row r="139468" ht="18.75" customHeight="1" thickBot="1"/>
    <row r="139470" ht="18.75" customHeight="1" thickBot="1"/>
    <row r="139472" ht="18.75" customHeight="1" thickBot="1"/>
    <row r="139474" ht="18.75" customHeight="1" thickBot="1"/>
    <row r="139476" ht="18.75" customHeight="1" thickBot="1"/>
    <row r="139478" ht="18.75" customHeight="1" thickBot="1"/>
    <row r="139480" ht="18.75" customHeight="1" thickBot="1"/>
    <row r="139482" ht="18.75" customHeight="1" thickBot="1"/>
    <row r="139484" ht="18.75" customHeight="1" thickBot="1"/>
    <row r="139486" ht="18.75" customHeight="1" thickBot="1"/>
    <row r="139488" ht="18.75" customHeight="1" thickBot="1"/>
    <row r="139490" ht="18.75" customHeight="1" thickBot="1"/>
    <row r="139492" ht="18.75" customHeight="1" thickBot="1"/>
    <row r="139494" ht="18.75" customHeight="1" thickBot="1"/>
    <row r="139496" ht="18.75" customHeight="1" thickBot="1"/>
    <row r="139498" ht="18.75" customHeight="1" thickBot="1"/>
    <row r="139500" ht="18.75" customHeight="1" thickBot="1"/>
    <row r="139502" ht="18.75" customHeight="1" thickBot="1"/>
    <row r="139504" ht="18.75" customHeight="1" thickBot="1"/>
    <row r="139506" ht="18.75" customHeight="1" thickBot="1"/>
    <row r="139508" ht="18.75" customHeight="1" thickBot="1"/>
    <row r="139510" ht="18.75" customHeight="1" thickBot="1"/>
    <row r="139512" ht="18.75" customHeight="1" thickBot="1"/>
    <row r="139514" ht="18.75" customHeight="1" thickBot="1"/>
    <row r="139516" ht="18.75" customHeight="1" thickBot="1"/>
    <row r="139518" ht="18.75" customHeight="1" thickBot="1"/>
    <row r="139520" ht="18.75" customHeight="1" thickBot="1"/>
    <row r="139522" ht="18.75" customHeight="1" thickBot="1"/>
    <row r="139524" ht="18.75" customHeight="1" thickBot="1"/>
    <row r="139526" ht="18.75" customHeight="1" thickBot="1"/>
    <row r="139528" ht="18.75" customHeight="1" thickBot="1"/>
    <row r="139530" ht="18.75" customHeight="1" thickBot="1"/>
    <row r="139532" ht="18.75" customHeight="1" thickBot="1"/>
    <row r="139534" ht="18.75" customHeight="1" thickBot="1"/>
    <row r="139536" ht="18.75" customHeight="1" thickBot="1"/>
    <row r="139538" ht="18.75" customHeight="1" thickBot="1"/>
    <row r="139540" ht="18.75" customHeight="1" thickBot="1"/>
    <row r="139542" ht="18.75" customHeight="1" thickBot="1"/>
    <row r="139544" ht="18.75" customHeight="1" thickBot="1"/>
    <row r="139546" ht="18.75" customHeight="1" thickBot="1"/>
    <row r="139548" ht="18.75" customHeight="1" thickBot="1"/>
    <row r="139550" ht="18.75" customHeight="1" thickBot="1"/>
    <row r="139552" ht="18.75" customHeight="1" thickBot="1"/>
    <row r="139554" ht="18.75" customHeight="1" thickBot="1"/>
    <row r="139556" ht="18.75" customHeight="1" thickBot="1"/>
    <row r="139558" ht="18.75" customHeight="1" thickBot="1"/>
    <row r="139560" ht="18.75" customHeight="1" thickBot="1"/>
    <row r="139562" ht="18.75" customHeight="1" thickBot="1"/>
    <row r="139564" ht="18.75" customHeight="1" thickBot="1"/>
    <row r="139566" ht="18.75" customHeight="1" thickBot="1"/>
    <row r="139568" ht="18.75" customHeight="1" thickBot="1"/>
    <row r="139570" ht="18.75" customHeight="1" thickBot="1"/>
    <row r="139572" ht="18.75" customHeight="1" thickBot="1"/>
    <row r="139574" ht="18.75" customHeight="1" thickBot="1"/>
    <row r="139576" ht="18.75" customHeight="1" thickBot="1"/>
    <row r="139578" ht="18.75" customHeight="1" thickBot="1"/>
    <row r="139580" ht="18.75" customHeight="1" thickBot="1"/>
    <row r="139582" ht="18.75" customHeight="1" thickBot="1"/>
    <row r="139584" ht="18.75" customHeight="1" thickBot="1"/>
    <row r="139586" ht="18.75" customHeight="1" thickBot="1"/>
    <row r="139588" ht="18.75" customHeight="1" thickBot="1"/>
    <row r="139590" ht="18.75" customHeight="1" thickBot="1"/>
    <row r="139592" ht="18.75" customHeight="1" thickBot="1"/>
    <row r="139594" ht="18.75" customHeight="1" thickBot="1"/>
    <row r="139596" ht="18.75" customHeight="1" thickBot="1"/>
    <row r="139598" ht="18.75" customHeight="1" thickBot="1"/>
    <row r="139600" ht="18.75" customHeight="1" thickBot="1"/>
    <row r="139602" ht="18.75" customHeight="1" thickBot="1"/>
    <row r="139604" ht="18.75" customHeight="1" thickBot="1"/>
    <row r="139606" ht="18.75" customHeight="1" thickBot="1"/>
    <row r="139608" ht="18.75" customHeight="1" thickBot="1"/>
    <row r="139610" ht="18.75" customHeight="1" thickBot="1"/>
    <row r="139612" ht="18.75" customHeight="1" thickBot="1"/>
    <row r="139614" ht="18.75" customHeight="1" thickBot="1"/>
    <row r="139616" ht="18.75" customHeight="1" thickBot="1"/>
    <row r="139618" ht="18.75" customHeight="1" thickBot="1"/>
    <row r="139620" ht="18.75" customHeight="1" thickBot="1"/>
    <row r="139622" ht="18.75" customHeight="1" thickBot="1"/>
    <row r="139624" ht="18.75" customHeight="1" thickBot="1"/>
    <row r="139626" ht="18.75" customHeight="1" thickBot="1"/>
    <row r="139628" ht="18.75" customHeight="1" thickBot="1"/>
    <row r="139630" ht="18.75" customHeight="1" thickBot="1"/>
    <row r="139632" ht="18.75" customHeight="1" thickBot="1"/>
    <row r="139634" ht="18.75" customHeight="1" thickBot="1"/>
    <row r="139636" ht="18.75" customHeight="1" thickBot="1"/>
    <row r="139638" ht="18.75" customHeight="1" thickBot="1"/>
    <row r="139640" ht="18.75" customHeight="1" thickBot="1"/>
    <row r="139642" ht="18.75" customHeight="1" thickBot="1"/>
    <row r="139644" ht="18.75" customHeight="1" thickBot="1"/>
    <row r="139646" ht="18.75" customHeight="1" thickBot="1"/>
    <row r="139648" ht="18.75" customHeight="1" thickBot="1"/>
    <row r="139650" ht="18.75" customHeight="1" thickBot="1"/>
    <row r="139652" ht="18.75" customHeight="1" thickBot="1"/>
    <row r="139654" ht="18.75" customHeight="1" thickBot="1"/>
    <row r="139656" ht="18.75" customHeight="1" thickBot="1"/>
    <row r="139658" ht="18.75" customHeight="1" thickBot="1"/>
    <row r="139660" ht="18.75" customHeight="1" thickBot="1"/>
    <row r="139662" ht="18.75" customHeight="1" thickBot="1"/>
    <row r="139664" ht="18.75" customHeight="1" thickBot="1"/>
    <row r="139666" ht="18.75" customHeight="1" thickBot="1"/>
    <row r="139668" ht="18.75" customHeight="1" thickBot="1"/>
    <row r="139670" ht="18.75" customHeight="1" thickBot="1"/>
    <row r="139672" ht="18.75" customHeight="1" thickBot="1"/>
    <row r="139674" ht="18.75" customHeight="1" thickBot="1"/>
    <row r="139676" ht="18.75" customHeight="1" thickBot="1"/>
    <row r="139678" ht="18.75" customHeight="1" thickBot="1"/>
    <row r="139680" ht="18.75" customHeight="1" thickBot="1"/>
    <row r="139682" ht="18.75" customHeight="1" thickBot="1"/>
    <row r="139684" ht="18.75" customHeight="1" thickBot="1"/>
    <row r="139686" ht="18.75" customHeight="1" thickBot="1"/>
    <row r="139688" ht="18.75" customHeight="1" thickBot="1"/>
    <row r="139690" ht="18.75" customHeight="1" thickBot="1"/>
    <row r="139692" ht="18.75" customHeight="1" thickBot="1"/>
    <row r="139694" ht="18.75" customHeight="1" thickBot="1"/>
    <row r="139696" ht="18.75" customHeight="1" thickBot="1"/>
    <row r="139698" ht="18.75" customHeight="1" thickBot="1"/>
    <row r="139700" ht="18.75" customHeight="1" thickBot="1"/>
    <row r="139702" ht="18.75" customHeight="1" thickBot="1"/>
    <row r="139704" ht="18.75" customHeight="1" thickBot="1"/>
    <row r="139706" ht="18.75" customHeight="1" thickBot="1"/>
    <row r="139708" ht="18.75" customHeight="1" thickBot="1"/>
    <row r="139710" ht="18.75" customHeight="1" thickBot="1"/>
    <row r="139712" ht="18.75" customHeight="1" thickBot="1"/>
    <row r="139714" ht="18.75" customHeight="1" thickBot="1"/>
    <row r="139716" ht="18.75" customHeight="1" thickBot="1"/>
    <row r="139718" ht="18.75" customHeight="1" thickBot="1"/>
    <row r="139720" ht="18.75" customHeight="1" thickBot="1"/>
    <row r="139722" ht="18.75" customHeight="1" thickBot="1"/>
    <row r="139724" ht="18.75" customHeight="1" thickBot="1"/>
    <row r="139726" ht="18.75" customHeight="1" thickBot="1"/>
    <row r="139728" ht="18.75" customHeight="1" thickBot="1"/>
    <row r="139730" ht="18.75" customHeight="1" thickBot="1"/>
    <row r="139732" ht="18.75" customHeight="1" thickBot="1"/>
    <row r="139734" ht="18.75" customHeight="1" thickBot="1"/>
    <row r="139736" ht="18.75" customHeight="1" thickBot="1"/>
    <row r="139738" ht="18.75" customHeight="1" thickBot="1"/>
    <row r="139740" ht="18.75" customHeight="1" thickBot="1"/>
    <row r="139742" ht="18.75" customHeight="1" thickBot="1"/>
    <row r="139744" ht="18.75" customHeight="1" thickBot="1"/>
    <row r="139746" ht="18.75" customHeight="1" thickBot="1"/>
    <row r="139748" ht="18.75" customHeight="1" thickBot="1"/>
    <row r="139750" ht="18.75" customHeight="1" thickBot="1"/>
    <row r="139752" ht="18.75" customHeight="1" thickBot="1"/>
    <row r="139754" ht="18.75" customHeight="1" thickBot="1"/>
    <row r="139756" ht="18.75" customHeight="1" thickBot="1"/>
    <row r="139758" ht="18.75" customHeight="1" thickBot="1"/>
    <row r="139760" ht="18.75" customHeight="1" thickBot="1"/>
    <row r="139762" ht="18.75" customHeight="1" thickBot="1"/>
    <row r="139764" ht="18.75" customHeight="1" thickBot="1"/>
    <row r="139766" ht="18.75" customHeight="1" thickBot="1"/>
    <row r="139768" ht="18.75" customHeight="1" thickBot="1"/>
    <row r="139770" ht="18.75" customHeight="1" thickBot="1"/>
    <row r="139772" ht="18.75" customHeight="1" thickBot="1"/>
    <row r="139774" ht="18.75" customHeight="1" thickBot="1"/>
    <row r="139776" ht="18.75" customHeight="1" thickBot="1"/>
    <row r="139778" ht="18.75" customHeight="1" thickBot="1"/>
    <row r="139780" ht="18.75" customHeight="1" thickBot="1"/>
    <row r="139782" ht="18.75" customHeight="1" thickBot="1"/>
    <row r="139784" ht="18.75" customHeight="1" thickBot="1"/>
    <row r="139786" ht="18.75" customHeight="1" thickBot="1"/>
    <row r="139788" ht="18.75" customHeight="1" thickBot="1"/>
    <row r="139790" ht="18.75" customHeight="1" thickBot="1"/>
    <row r="139792" ht="18.75" customHeight="1" thickBot="1"/>
    <row r="139794" ht="18.75" customHeight="1" thickBot="1"/>
    <row r="139796" ht="18.75" customHeight="1" thickBot="1"/>
    <row r="139798" ht="18.75" customHeight="1" thickBot="1"/>
    <row r="139800" ht="18.75" customHeight="1" thickBot="1"/>
    <row r="139802" ht="18.75" customHeight="1" thickBot="1"/>
    <row r="139804" ht="18.75" customHeight="1" thickBot="1"/>
    <row r="139806" ht="18.75" customHeight="1" thickBot="1"/>
    <row r="139808" ht="18.75" customHeight="1" thickBot="1"/>
    <row r="139810" ht="18.75" customHeight="1" thickBot="1"/>
    <row r="139812" ht="18.75" customHeight="1" thickBot="1"/>
    <row r="139814" ht="18.75" customHeight="1" thickBot="1"/>
    <row r="139816" ht="18.75" customHeight="1" thickBot="1"/>
    <row r="139818" ht="18.75" customHeight="1" thickBot="1"/>
    <row r="139820" ht="18.75" customHeight="1" thickBot="1"/>
    <row r="139822" ht="18.75" customHeight="1" thickBot="1"/>
    <row r="139824" ht="18.75" customHeight="1" thickBot="1"/>
    <row r="139826" ht="18.75" customHeight="1" thickBot="1"/>
    <row r="139828" ht="18.75" customHeight="1" thickBot="1"/>
    <row r="139830" ht="18.75" customHeight="1" thickBot="1"/>
    <row r="139832" ht="18.75" customHeight="1" thickBot="1"/>
    <row r="139834" ht="18.75" customHeight="1" thickBot="1"/>
    <row r="139836" ht="18.75" customHeight="1" thickBot="1"/>
    <row r="139838" ht="18.75" customHeight="1" thickBot="1"/>
    <row r="139840" ht="18.75" customHeight="1" thickBot="1"/>
    <row r="139842" ht="18.75" customHeight="1" thickBot="1"/>
    <row r="139844" ht="18.75" customHeight="1" thickBot="1"/>
    <row r="139846" ht="18.75" customHeight="1" thickBot="1"/>
    <row r="139848" ht="18.75" customHeight="1" thickBot="1"/>
    <row r="139850" ht="18.75" customHeight="1" thickBot="1"/>
    <row r="139852" ht="18.75" customHeight="1" thickBot="1"/>
    <row r="139854" ht="18.75" customHeight="1" thickBot="1"/>
    <row r="139856" ht="18.75" customHeight="1" thickBot="1"/>
    <row r="139858" ht="18.75" customHeight="1" thickBot="1"/>
    <row r="139860" ht="18.75" customHeight="1" thickBot="1"/>
    <row r="139862" ht="18.75" customHeight="1" thickBot="1"/>
    <row r="139864" ht="18.75" customHeight="1" thickBot="1"/>
    <row r="139866" ht="18.75" customHeight="1" thickBot="1"/>
    <row r="139868" ht="18.75" customHeight="1" thickBot="1"/>
    <row r="139870" ht="18.75" customHeight="1" thickBot="1"/>
    <row r="139872" ht="18.75" customHeight="1" thickBot="1"/>
    <row r="139874" ht="18.75" customHeight="1" thickBot="1"/>
    <row r="139876" ht="18.75" customHeight="1" thickBot="1"/>
    <row r="139878" ht="18.75" customHeight="1" thickBot="1"/>
    <row r="139880" ht="18.75" customHeight="1" thickBot="1"/>
    <row r="139882" ht="18.75" customHeight="1" thickBot="1"/>
    <row r="139884" ht="18.75" customHeight="1" thickBot="1"/>
    <row r="139886" ht="18.75" customHeight="1" thickBot="1"/>
    <row r="139888" ht="18.75" customHeight="1" thickBot="1"/>
    <row r="139890" ht="18.75" customHeight="1" thickBot="1"/>
    <row r="139892" ht="18.75" customHeight="1" thickBot="1"/>
    <row r="139894" ht="18.75" customHeight="1" thickBot="1"/>
    <row r="139896" ht="18.75" customHeight="1" thickBot="1"/>
    <row r="139898" ht="18.75" customHeight="1" thickBot="1"/>
    <row r="139900" ht="18.75" customHeight="1" thickBot="1"/>
    <row r="139902" ht="18.75" customHeight="1" thickBot="1"/>
    <row r="139904" ht="18.75" customHeight="1" thickBot="1"/>
    <row r="139906" ht="18.75" customHeight="1" thickBot="1"/>
    <row r="139908" ht="18.75" customHeight="1" thickBot="1"/>
    <row r="139910" ht="18.75" customHeight="1" thickBot="1"/>
    <row r="139912" ht="18.75" customHeight="1" thickBot="1"/>
    <row r="139914" ht="18.75" customHeight="1" thickBot="1"/>
    <row r="139916" ht="18.75" customHeight="1" thickBot="1"/>
    <row r="139918" ht="18.75" customHeight="1" thickBot="1"/>
    <row r="139920" ht="18.75" customHeight="1" thickBot="1"/>
    <row r="139922" ht="18.75" customHeight="1" thickBot="1"/>
    <row r="139924" ht="18.75" customHeight="1" thickBot="1"/>
    <row r="139926" ht="18.75" customHeight="1" thickBot="1"/>
    <row r="139928" ht="18.75" customHeight="1" thickBot="1"/>
    <row r="139930" ht="18.75" customHeight="1" thickBot="1"/>
    <row r="139932" ht="18.75" customHeight="1" thickBot="1"/>
    <row r="139934" ht="18.75" customHeight="1" thickBot="1"/>
    <row r="139936" ht="18.75" customHeight="1" thickBot="1"/>
    <row r="139938" ht="18.75" customHeight="1" thickBot="1"/>
    <row r="139940" ht="18.75" customHeight="1" thickBot="1"/>
    <row r="139942" ht="18.75" customHeight="1" thickBot="1"/>
    <row r="139944" ht="18.75" customHeight="1" thickBot="1"/>
    <row r="139946" ht="18.75" customHeight="1" thickBot="1"/>
    <row r="139948" ht="18.75" customHeight="1" thickBot="1"/>
    <row r="139950" ht="18.75" customHeight="1" thickBot="1"/>
    <row r="139952" ht="18.75" customHeight="1" thickBot="1"/>
    <row r="139954" ht="18.75" customHeight="1" thickBot="1"/>
    <row r="139956" ht="18.75" customHeight="1" thickBot="1"/>
    <row r="139958" ht="18.75" customHeight="1" thickBot="1"/>
    <row r="139960" ht="18.75" customHeight="1" thickBot="1"/>
    <row r="139962" ht="18.75" customHeight="1" thickBot="1"/>
    <row r="139964" ht="18.75" customHeight="1" thickBot="1"/>
    <row r="139966" ht="18.75" customHeight="1" thickBot="1"/>
    <row r="139968" ht="18.75" customHeight="1" thickBot="1"/>
    <row r="139970" ht="18.75" customHeight="1" thickBot="1"/>
    <row r="139972" ht="18.75" customHeight="1" thickBot="1"/>
    <row r="139974" ht="18.75" customHeight="1" thickBot="1"/>
    <row r="139976" ht="18.75" customHeight="1" thickBot="1"/>
    <row r="139978" ht="18.75" customHeight="1" thickBot="1"/>
    <row r="139980" ht="18.75" customHeight="1" thickBot="1"/>
    <row r="139982" ht="18.75" customHeight="1" thickBot="1"/>
    <row r="139984" ht="18.75" customHeight="1" thickBot="1"/>
    <row r="139986" ht="18.75" customHeight="1" thickBot="1"/>
    <row r="139988" ht="18.75" customHeight="1" thickBot="1"/>
    <row r="139990" ht="18.75" customHeight="1" thickBot="1"/>
    <row r="139992" ht="18.75" customHeight="1" thickBot="1"/>
    <row r="139994" ht="18.75" customHeight="1" thickBot="1"/>
    <row r="139996" ht="18.75" customHeight="1" thickBot="1"/>
    <row r="139998" ht="18.75" customHeight="1" thickBot="1"/>
    <row r="140000" ht="18.75" customHeight="1" thickBot="1"/>
    <row r="140002" ht="18.75" customHeight="1" thickBot="1"/>
    <row r="140004" ht="18.75" customHeight="1" thickBot="1"/>
    <row r="140006" ht="18.75" customHeight="1" thickBot="1"/>
    <row r="140008" ht="18.75" customHeight="1" thickBot="1"/>
    <row r="140010" ht="18.75" customHeight="1" thickBot="1"/>
    <row r="140012" ht="18.75" customHeight="1" thickBot="1"/>
    <row r="140014" ht="18.75" customHeight="1" thickBot="1"/>
    <row r="140016" ht="18.75" customHeight="1" thickBot="1"/>
    <row r="140018" ht="18.75" customHeight="1" thickBot="1"/>
    <row r="140020" ht="18.75" customHeight="1" thickBot="1"/>
    <row r="140022" ht="18.75" customHeight="1" thickBot="1"/>
    <row r="140024" ht="18.75" customHeight="1" thickBot="1"/>
    <row r="140026" ht="18.75" customHeight="1" thickBot="1"/>
    <row r="140028" ht="18.75" customHeight="1" thickBot="1"/>
    <row r="140030" ht="18.75" customHeight="1" thickBot="1"/>
    <row r="140032" ht="18.75" customHeight="1" thickBot="1"/>
    <row r="140034" ht="18.75" customHeight="1" thickBot="1"/>
    <row r="140036" ht="18.75" customHeight="1" thickBot="1"/>
    <row r="140038" ht="18.75" customHeight="1" thickBot="1"/>
    <row r="140040" ht="18.75" customHeight="1" thickBot="1"/>
    <row r="140042" ht="18.75" customHeight="1" thickBot="1"/>
    <row r="140044" ht="18.75" customHeight="1" thickBot="1"/>
    <row r="140046" ht="18.75" customHeight="1" thickBot="1"/>
    <row r="140048" ht="18.75" customHeight="1" thickBot="1"/>
    <row r="140050" ht="18.75" customHeight="1" thickBot="1"/>
    <row r="140052" ht="18.75" customHeight="1" thickBot="1"/>
    <row r="140054" ht="18.75" customHeight="1" thickBot="1"/>
    <row r="140056" ht="18.75" customHeight="1" thickBot="1"/>
    <row r="140058" ht="18.75" customHeight="1" thickBot="1"/>
    <row r="140060" ht="18.75" customHeight="1" thickBot="1"/>
    <row r="140062" ht="18.75" customHeight="1" thickBot="1"/>
    <row r="140064" ht="18.75" customHeight="1" thickBot="1"/>
    <row r="140066" ht="18.75" customHeight="1" thickBot="1"/>
    <row r="140068" ht="18.75" customHeight="1" thickBot="1"/>
    <row r="140070" ht="18.75" customHeight="1" thickBot="1"/>
    <row r="140072" ht="18.75" customHeight="1" thickBot="1"/>
    <row r="140074" ht="18.75" customHeight="1" thickBot="1"/>
    <row r="140076" ht="18.75" customHeight="1" thickBot="1"/>
    <row r="140078" ht="18.75" customHeight="1" thickBot="1"/>
    <row r="140080" ht="18.75" customHeight="1" thickBot="1"/>
    <row r="140082" ht="18.75" customHeight="1" thickBot="1"/>
    <row r="140084" ht="18.75" customHeight="1" thickBot="1"/>
    <row r="140086" ht="18.75" customHeight="1" thickBot="1"/>
    <row r="140088" ht="18.75" customHeight="1" thickBot="1"/>
    <row r="140090" ht="18.75" customHeight="1" thickBot="1"/>
    <row r="140092" ht="18.75" customHeight="1" thickBot="1"/>
    <row r="140094" ht="18.75" customHeight="1" thickBot="1"/>
    <row r="140096" ht="18.75" customHeight="1" thickBot="1"/>
    <row r="140098" ht="18.75" customHeight="1" thickBot="1"/>
    <row r="140100" ht="18.75" customHeight="1" thickBot="1"/>
    <row r="140102" ht="18.75" customHeight="1" thickBot="1"/>
    <row r="140104" ht="18.75" customHeight="1" thickBot="1"/>
    <row r="140106" ht="18.75" customHeight="1" thickBot="1"/>
    <row r="140108" ht="18.75" customHeight="1" thickBot="1"/>
    <row r="140110" ht="18.75" customHeight="1" thickBot="1"/>
    <row r="140112" ht="18.75" customHeight="1" thickBot="1"/>
    <row r="140114" ht="18.75" customHeight="1" thickBot="1"/>
    <row r="140116" ht="18.75" customHeight="1" thickBot="1"/>
    <row r="140118" ht="18.75" customHeight="1" thickBot="1"/>
    <row r="140120" ht="18.75" customHeight="1" thickBot="1"/>
    <row r="140122" ht="18.75" customHeight="1" thickBot="1"/>
    <row r="140124" ht="18.75" customHeight="1" thickBot="1"/>
    <row r="140126" ht="18.75" customHeight="1" thickBot="1"/>
    <row r="140128" ht="18.75" customHeight="1" thickBot="1"/>
    <row r="140130" ht="18.75" customHeight="1" thickBot="1"/>
    <row r="140132" ht="18.75" customHeight="1" thickBot="1"/>
    <row r="140134" ht="18.75" customHeight="1" thickBot="1"/>
    <row r="140136" ht="18.75" customHeight="1" thickBot="1"/>
    <row r="140138" ht="18.75" customHeight="1" thickBot="1"/>
    <row r="140140" ht="18.75" customHeight="1" thickBot="1"/>
    <row r="140142" ht="18.75" customHeight="1" thickBot="1"/>
    <row r="140144" ht="18.75" customHeight="1" thickBot="1"/>
    <row r="140146" ht="18.75" customHeight="1" thickBot="1"/>
    <row r="140148" ht="18.75" customHeight="1" thickBot="1"/>
    <row r="140150" ht="18.75" customHeight="1" thickBot="1"/>
    <row r="140152" ht="18.75" customHeight="1" thickBot="1"/>
    <row r="140154" ht="18.75" customHeight="1" thickBot="1"/>
    <row r="140156" ht="18.75" customHeight="1" thickBot="1"/>
    <row r="140158" ht="18.75" customHeight="1" thickBot="1"/>
    <row r="140160" ht="18.75" customHeight="1" thickBot="1"/>
    <row r="140162" ht="18.75" customHeight="1" thickBot="1"/>
    <row r="140164" ht="18.75" customHeight="1" thickBot="1"/>
    <row r="140166" ht="18.75" customHeight="1" thickBot="1"/>
    <row r="140168" ht="18.75" customHeight="1" thickBot="1"/>
    <row r="140170" ht="18.75" customHeight="1" thickBot="1"/>
    <row r="140172" ht="18.75" customHeight="1" thickBot="1"/>
    <row r="140174" ht="18.75" customHeight="1" thickBot="1"/>
    <row r="140176" ht="18.75" customHeight="1" thickBot="1"/>
    <row r="140178" ht="18.75" customHeight="1" thickBot="1"/>
    <row r="140180" ht="18.75" customHeight="1" thickBot="1"/>
    <row r="140182" ht="18.75" customHeight="1" thickBot="1"/>
    <row r="140184" ht="18.75" customHeight="1" thickBot="1"/>
    <row r="140186" ht="18.75" customHeight="1" thickBot="1"/>
    <row r="140188" ht="18.75" customHeight="1" thickBot="1"/>
    <row r="140190" ht="18.75" customHeight="1" thickBot="1"/>
    <row r="140192" ht="18.75" customHeight="1" thickBot="1"/>
    <row r="140194" ht="18.75" customHeight="1" thickBot="1"/>
    <row r="140196" ht="18.75" customHeight="1" thickBot="1"/>
    <row r="140198" ht="18.75" customHeight="1" thickBot="1"/>
    <row r="140200" ht="18.75" customHeight="1" thickBot="1"/>
    <row r="140202" ht="18.75" customHeight="1" thickBot="1"/>
    <row r="140204" ht="18.75" customHeight="1" thickBot="1"/>
    <row r="140206" ht="18.75" customHeight="1" thickBot="1"/>
    <row r="140208" ht="18.75" customHeight="1" thickBot="1"/>
    <row r="140210" ht="18.75" customHeight="1" thickBot="1"/>
    <row r="140212" ht="18.75" customHeight="1" thickBot="1"/>
    <row r="140214" ht="18.75" customHeight="1" thickBot="1"/>
    <row r="140216" ht="18.75" customHeight="1" thickBot="1"/>
    <row r="140218" ht="18.75" customHeight="1" thickBot="1"/>
    <row r="140220" ht="18.75" customHeight="1" thickBot="1"/>
    <row r="140222" ht="18.75" customHeight="1" thickBot="1"/>
    <row r="140224" ht="18.75" customHeight="1" thickBot="1"/>
    <row r="140226" ht="18.75" customHeight="1" thickBot="1"/>
    <row r="140228" ht="18.75" customHeight="1" thickBot="1"/>
    <row r="140230" ht="18.75" customHeight="1" thickBot="1"/>
    <row r="140232" ht="18.75" customHeight="1" thickBot="1"/>
    <row r="140234" ht="18.75" customHeight="1" thickBot="1"/>
    <row r="140236" ht="18.75" customHeight="1" thickBot="1"/>
    <row r="140238" ht="18.75" customHeight="1" thickBot="1"/>
    <row r="140240" ht="18.75" customHeight="1" thickBot="1"/>
    <row r="140242" ht="18.75" customHeight="1" thickBot="1"/>
    <row r="140244" ht="18.75" customHeight="1" thickBot="1"/>
    <row r="140246" ht="18.75" customHeight="1" thickBot="1"/>
    <row r="140248" ht="18.75" customHeight="1" thickBot="1"/>
    <row r="140250" ht="18.75" customHeight="1" thickBot="1"/>
    <row r="140252" ht="18.75" customHeight="1" thickBot="1"/>
    <row r="140254" ht="18.75" customHeight="1" thickBot="1"/>
    <row r="140256" ht="18.75" customHeight="1" thickBot="1"/>
    <row r="140258" ht="18.75" customHeight="1" thickBot="1"/>
    <row r="140260" ht="18.75" customHeight="1" thickBot="1"/>
    <row r="140262" ht="18.75" customHeight="1" thickBot="1"/>
    <row r="140264" ht="18.75" customHeight="1" thickBot="1"/>
    <row r="140266" ht="18.75" customHeight="1" thickBot="1"/>
    <row r="140268" ht="18.75" customHeight="1" thickBot="1"/>
    <row r="140270" ht="18.75" customHeight="1" thickBot="1"/>
    <row r="140272" ht="18.75" customHeight="1" thickBot="1"/>
    <row r="140274" ht="18.75" customHeight="1" thickBot="1"/>
    <row r="140276" ht="18.75" customHeight="1" thickBot="1"/>
    <row r="140278" ht="18.75" customHeight="1" thickBot="1"/>
    <row r="140280" ht="18.75" customHeight="1" thickBot="1"/>
    <row r="140282" ht="18.75" customHeight="1" thickBot="1"/>
    <row r="140284" ht="18.75" customHeight="1" thickBot="1"/>
    <row r="140286" ht="18.75" customHeight="1" thickBot="1"/>
    <row r="140288" ht="18.75" customHeight="1" thickBot="1"/>
    <row r="140290" ht="18.75" customHeight="1" thickBot="1"/>
    <row r="140292" ht="18.75" customHeight="1" thickBot="1"/>
    <row r="140294" ht="18.75" customHeight="1" thickBot="1"/>
    <row r="140296" ht="18.75" customHeight="1" thickBot="1"/>
    <row r="140298" ht="18.75" customHeight="1" thickBot="1"/>
    <row r="140300" ht="18.75" customHeight="1" thickBot="1"/>
    <row r="140302" ht="18.75" customHeight="1" thickBot="1"/>
    <row r="140304" ht="18.75" customHeight="1" thickBot="1"/>
    <row r="140306" ht="18.75" customHeight="1" thickBot="1"/>
    <row r="140308" ht="18.75" customHeight="1" thickBot="1"/>
    <row r="140310" ht="18.75" customHeight="1" thickBot="1"/>
    <row r="140312" ht="18.75" customHeight="1" thickBot="1"/>
    <row r="140314" ht="18.75" customHeight="1" thickBot="1"/>
    <row r="140316" ht="18.75" customHeight="1" thickBot="1"/>
    <row r="140318" ht="18.75" customHeight="1" thickBot="1"/>
    <row r="140320" ht="18.75" customHeight="1" thickBot="1"/>
    <row r="140322" ht="18.75" customHeight="1" thickBot="1"/>
    <row r="140324" ht="18.75" customHeight="1" thickBot="1"/>
    <row r="140326" ht="18.75" customHeight="1" thickBot="1"/>
    <row r="140328" ht="18.75" customHeight="1" thickBot="1"/>
    <row r="140330" ht="18.75" customHeight="1" thickBot="1"/>
    <row r="140332" ht="18.75" customHeight="1" thickBot="1"/>
    <row r="140334" ht="18.75" customHeight="1" thickBot="1"/>
    <row r="140336" ht="18.75" customHeight="1" thickBot="1"/>
    <row r="140338" ht="18.75" customHeight="1" thickBot="1"/>
    <row r="140340" ht="18.75" customHeight="1" thickBot="1"/>
    <row r="140342" ht="18.75" customHeight="1" thickBot="1"/>
    <row r="140344" ht="18.75" customHeight="1" thickBot="1"/>
    <row r="140346" ht="18.75" customHeight="1" thickBot="1"/>
    <row r="140348" ht="18.75" customHeight="1" thickBot="1"/>
    <row r="140350" ht="18.75" customHeight="1" thickBot="1"/>
    <row r="140352" ht="18.75" customHeight="1" thickBot="1"/>
    <row r="140354" ht="18.75" customHeight="1" thickBot="1"/>
    <row r="140356" ht="18.75" customHeight="1" thickBot="1"/>
    <row r="140358" ht="18.75" customHeight="1" thickBot="1"/>
    <row r="140360" ht="18.75" customHeight="1" thickBot="1"/>
    <row r="140362" ht="18.75" customHeight="1" thickBot="1"/>
    <row r="140364" ht="18.75" customHeight="1" thickBot="1"/>
    <row r="140366" ht="18.75" customHeight="1" thickBot="1"/>
    <row r="140368" ht="18.75" customHeight="1" thickBot="1"/>
    <row r="140370" ht="18.75" customHeight="1" thickBot="1"/>
    <row r="140372" ht="18.75" customHeight="1" thickBot="1"/>
    <row r="140374" ht="18.75" customHeight="1" thickBot="1"/>
    <row r="140376" ht="18.75" customHeight="1" thickBot="1"/>
    <row r="140378" ht="18.75" customHeight="1" thickBot="1"/>
    <row r="140380" ht="18.75" customHeight="1" thickBot="1"/>
    <row r="140382" ht="18.75" customHeight="1" thickBot="1"/>
    <row r="140384" ht="18.75" customHeight="1" thickBot="1"/>
    <row r="140386" ht="18.75" customHeight="1" thickBot="1"/>
    <row r="140388" ht="18.75" customHeight="1" thickBot="1"/>
    <row r="140390" ht="18.75" customHeight="1" thickBot="1"/>
    <row r="140392" ht="18.75" customHeight="1" thickBot="1"/>
    <row r="140394" ht="18.75" customHeight="1" thickBot="1"/>
    <row r="140396" ht="18.75" customHeight="1" thickBot="1"/>
    <row r="140398" ht="18.75" customHeight="1" thickBot="1"/>
    <row r="140400" ht="18.75" customHeight="1" thickBot="1"/>
    <row r="140402" ht="18.75" customHeight="1" thickBot="1"/>
    <row r="140404" ht="18.75" customHeight="1" thickBot="1"/>
    <row r="140406" ht="18.75" customHeight="1" thickBot="1"/>
    <row r="140408" ht="18.75" customHeight="1" thickBot="1"/>
    <row r="140410" ht="18.75" customHeight="1" thickBot="1"/>
    <row r="140412" ht="18.75" customHeight="1" thickBot="1"/>
    <row r="140414" ht="18.75" customHeight="1" thickBot="1"/>
    <row r="140416" ht="18.75" customHeight="1" thickBot="1"/>
    <row r="140418" ht="18.75" customHeight="1" thickBot="1"/>
    <row r="140420" ht="18.75" customHeight="1" thickBot="1"/>
    <row r="140422" ht="18.75" customHeight="1" thickBot="1"/>
    <row r="140424" ht="18.75" customHeight="1" thickBot="1"/>
    <row r="140426" ht="18.75" customHeight="1" thickBot="1"/>
    <row r="140428" ht="18.75" customHeight="1" thickBot="1"/>
    <row r="140430" ht="18.75" customHeight="1" thickBot="1"/>
    <row r="140432" ht="18.75" customHeight="1" thickBot="1"/>
    <row r="140434" ht="18.75" customHeight="1" thickBot="1"/>
    <row r="140436" ht="18.75" customHeight="1" thickBot="1"/>
    <row r="140438" ht="18.75" customHeight="1" thickBot="1"/>
    <row r="140440" ht="18.75" customHeight="1" thickBot="1"/>
    <row r="140442" ht="18.75" customHeight="1" thickBot="1"/>
    <row r="140444" ht="18.75" customHeight="1" thickBot="1"/>
    <row r="140446" ht="18.75" customHeight="1" thickBot="1"/>
    <row r="140448" ht="18.75" customHeight="1" thickBot="1"/>
    <row r="140450" ht="18.75" customHeight="1" thickBot="1"/>
    <row r="140452" ht="18.75" customHeight="1" thickBot="1"/>
    <row r="140454" ht="18.75" customHeight="1" thickBot="1"/>
    <row r="140456" ht="18.75" customHeight="1" thickBot="1"/>
    <row r="140458" ht="18.75" customHeight="1" thickBot="1"/>
    <row r="140460" ht="18.75" customHeight="1" thickBot="1"/>
    <row r="140462" ht="18.75" customHeight="1" thickBot="1"/>
    <row r="140464" ht="18.75" customHeight="1" thickBot="1"/>
    <row r="140466" ht="18.75" customHeight="1" thickBot="1"/>
    <row r="140468" ht="18.75" customHeight="1" thickBot="1"/>
    <row r="140470" ht="18.75" customHeight="1" thickBot="1"/>
    <row r="140472" ht="18.75" customHeight="1" thickBot="1"/>
    <row r="140474" ht="18.75" customHeight="1" thickBot="1"/>
    <row r="140476" ht="18.75" customHeight="1" thickBot="1"/>
    <row r="140478" ht="18.75" customHeight="1" thickBot="1"/>
    <row r="140480" ht="18.75" customHeight="1" thickBot="1"/>
    <row r="140482" ht="18.75" customHeight="1" thickBot="1"/>
    <row r="140484" ht="18.75" customHeight="1" thickBot="1"/>
    <row r="140486" ht="18.75" customHeight="1" thickBot="1"/>
    <row r="140488" ht="18.75" customHeight="1" thickBot="1"/>
    <row r="140490" ht="18.75" customHeight="1" thickBot="1"/>
    <row r="140492" ht="18.75" customHeight="1" thickBot="1"/>
    <row r="140494" ht="18.75" customHeight="1" thickBot="1"/>
    <row r="140496" ht="18.75" customHeight="1" thickBot="1"/>
    <row r="140498" ht="18.75" customHeight="1" thickBot="1"/>
    <row r="140500" ht="18.75" customHeight="1" thickBot="1"/>
    <row r="140502" ht="18.75" customHeight="1" thickBot="1"/>
    <row r="140504" ht="18.75" customHeight="1" thickBot="1"/>
    <row r="140506" ht="18.75" customHeight="1" thickBot="1"/>
    <row r="140508" ht="18.75" customHeight="1" thickBot="1"/>
    <row r="140510" ht="18.75" customHeight="1" thickBot="1"/>
    <row r="140512" ht="18.75" customHeight="1" thickBot="1"/>
    <row r="140514" ht="18.75" customHeight="1" thickBot="1"/>
    <row r="140516" ht="18.75" customHeight="1" thickBot="1"/>
    <row r="140518" ht="18.75" customHeight="1" thickBot="1"/>
    <row r="140520" ht="18.75" customHeight="1" thickBot="1"/>
    <row r="140522" ht="18.75" customHeight="1" thickBot="1"/>
    <row r="140524" ht="18.75" customHeight="1" thickBot="1"/>
    <row r="140526" ht="18.75" customHeight="1" thickBot="1"/>
    <row r="140528" ht="18.75" customHeight="1" thickBot="1"/>
    <row r="140530" ht="18.75" customHeight="1" thickBot="1"/>
    <row r="140532" ht="18.75" customHeight="1" thickBot="1"/>
    <row r="140534" ht="18.75" customHeight="1" thickBot="1"/>
    <row r="140536" ht="18.75" customHeight="1" thickBot="1"/>
    <row r="140538" ht="18.75" customHeight="1" thickBot="1"/>
    <row r="140540" ht="18.75" customHeight="1" thickBot="1"/>
    <row r="140542" ht="18.75" customHeight="1" thickBot="1"/>
    <row r="140544" ht="18.75" customHeight="1" thickBot="1"/>
    <row r="140546" ht="18.75" customHeight="1" thickBot="1"/>
    <row r="140548" ht="18.75" customHeight="1" thickBot="1"/>
    <row r="140550" ht="18.75" customHeight="1" thickBot="1"/>
    <row r="140552" ht="18.75" customHeight="1" thickBot="1"/>
    <row r="140554" ht="18.75" customHeight="1" thickBot="1"/>
    <row r="140556" ht="18.75" customHeight="1" thickBot="1"/>
    <row r="140558" ht="18.75" customHeight="1" thickBot="1"/>
    <row r="140560" ht="18.75" customHeight="1" thickBot="1"/>
    <row r="140562" ht="18.75" customHeight="1" thickBot="1"/>
    <row r="140564" ht="18.75" customHeight="1" thickBot="1"/>
    <row r="140566" ht="18.75" customHeight="1" thickBot="1"/>
    <row r="140568" ht="18.75" customHeight="1" thickBot="1"/>
    <row r="140570" ht="18.75" customHeight="1" thickBot="1"/>
    <row r="140572" ht="18.75" customHeight="1" thickBot="1"/>
    <row r="140574" ht="18.75" customHeight="1" thickBot="1"/>
    <row r="140576" ht="18.75" customHeight="1" thickBot="1"/>
    <row r="140578" ht="18.75" customHeight="1" thickBot="1"/>
    <row r="140580" ht="18.75" customHeight="1" thickBot="1"/>
    <row r="140582" ht="18.75" customHeight="1" thickBot="1"/>
    <row r="140584" ht="18.75" customHeight="1" thickBot="1"/>
    <row r="140586" ht="18.75" customHeight="1" thickBot="1"/>
    <row r="140588" ht="18.75" customHeight="1" thickBot="1"/>
    <row r="140590" ht="18.75" customHeight="1" thickBot="1"/>
    <row r="140592" ht="18.75" customHeight="1" thickBot="1"/>
    <row r="140594" ht="18.75" customHeight="1" thickBot="1"/>
    <row r="140596" ht="18.75" customHeight="1" thickBot="1"/>
    <row r="140598" ht="18.75" customHeight="1" thickBot="1"/>
    <row r="140600" ht="18.75" customHeight="1" thickBot="1"/>
    <row r="140602" ht="18.75" customHeight="1" thickBot="1"/>
    <row r="140604" ht="18.75" customHeight="1" thickBot="1"/>
    <row r="140606" ht="18.75" customHeight="1" thickBot="1"/>
    <row r="140608" ht="18.75" customHeight="1" thickBot="1"/>
    <row r="140610" ht="18.75" customHeight="1" thickBot="1"/>
    <row r="140612" ht="18.75" customHeight="1" thickBot="1"/>
    <row r="140614" ht="18.75" customHeight="1" thickBot="1"/>
    <row r="140616" ht="18.75" customHeight="1" thickBot="1"/>
    <row r="140618" ht="18.75" customHeight="1" thickBot="1"/>
    <row r="140620" ht="18.75" customHeight="1" thickBot="1"/>
    <row r="140622" ht="18.75" customHeight="1" thickBot="1"/>
    <row r="140624" ht="18.75" customHeight="1" thickBot="1"/>
    <row r="140626" ht="18.75" customHeight="1" thickBot="1"/>
    <row r="140628" ht="18.75" customHeight="1" thickBot="1"/>
    <row r="140630" ht="18.75" customHeight="1" thickBot="1"/>
    <row r="140632" ht="18.75" customHeight="1" thickBot="1"/>
    <row r="140634" ht="18.75" customHeight="1" thickBot="1"/>
    <row r="140636" ht="18.75" customHeight="1" thickBot="1"/>
    <row r="140638" ht="18.75" customHeight="1" thickBot="1"/>
    <row r="140640" ht="18.75" customHeight="1" thickBot="1"/>
    <row r="140642" ht="18.75" customHeight="1" thickBot="1"/>
    <row r="140644" ht="18.75" customHeight="1" thickBot="1"/>
    <row r="140646" ht="18.75" customHeight="1" thickBot="1"/>
    <row r="140648" ht="18.75" customHeight="1" thickBot="1"/>
    <row r="140650" ht="18.75" customHeight="1" thickBot="1"/>
    <row r="140652" ht="18.75" customHeight="1" thickBot="1"/>
    <row r="140654" ht="18.75" customHeight="1" thickBot="1"/>
    <row r="140656" ht="18.75" customHeight="1" thickBot="1"/>
    <row r="140658" ht="18.75" customHeight="1" thickBot="1"/>
    <row r="140660" ht="18.75" customHeight="1" thickBot="1"/>
    <row r="140662" ht="18.75" customHeight="1" thickBot="1"/>
    <row r="140664" ht="18.75" customHeight="1" thickBot="1"/>
    <row r="140666" ht="18.75" customHeight="1" thickBot="1"/>
    <row r="140668" ht="18.75" customHeight="1" thickBot="1"/>
    <row r="140670" ht="18.75" customHeight="1" thickBot="1"/>
    <row r="140672" ht="18.75" customHeight="1" thickBot="1"/>
    <row r="140674" ht="18.75" customHeight="1" thickBot="1"/>
    <row r="140676" ht="18.75" customHeight="1" thickBot="1"/>
    <row r="140678" ht="18.75" customHeight="1" thickBot="1"/>
    <row r="140680" ht="18.75" customHeight="1" thickBot="1"/>
    <row r="140682" ht="18.75" customHeight="1" thickBot="1"/>
    <row r="140684" ht="18.75" customHeight="1" thickBot="1"/>
    <row r="140686" ht="18.75" customHeight="1" thickBot="1"/>
    <row r="140688" ht="18.75" customHeight="1" thickBot="1"/>
    <row r="140690" ht="18.75" customHeight="1" thickBot="1"/>
    <row r="140692" ht="18.75" customHeight="1" thickBot="1"/>
    <row r="140694" ht="18.75" customHeight="1" thickBot="1"/>
    <row r="140696" ht="18.75" customHeight="1" thickBot="1"/>
    <row r="140698" ht="18.75" customHeight="1" thickBot="1"/>
    <row r="140700" ht="18.75" customHeight="1" thickBot="1"/>
    <row r="140702" ht="18.75" customHeight="1" thickBot="1"/>
    <row r="140704" ht="18.75" customHeight="1" thickBot="1"/>
    <row r="140706" ht="18.75" customHeight="1" thickBot="1"/>
    <row r="140708" ht="18.75" customHeight="1" thickBot="1"/>
    <row r="140710" ht="18.75" customHeight="1" thickBot="1"/>
    <row r="140712" ht="18.75" customHeight="1" thickBot="1"/>
    <row r="140714" ht="18.75" customHeight="1" thickBot="1"/>
    <row r="140716" ht="18.75" customHeight="1" thickBot="1"/>
    <row r="140718" ht="18.75" customHeight="1" thickBot="1"/>
    <row r="140720" ht="18.75" customHeight="1" thickBot="1"/>
    <row r="140722" ht="18.75" customHeight="1" thickBot="1"/>
    <row r="140724" ht="18.75" customHeight="1" thickBot="1"/>
    <row r="140726" ht="18.75" customHeight="1" thickBot="1"/>
    <row r="140728" ht="18.75" customHeight="1" thickBot="1"/>
    <row r="140730" ht="18.75" customHeight="1" thickBot="1"/>
    <row r="140732" ht="18.75" customHeight="1" thickBot="1"/>
    <row r="140734" ht="18.75" customHeight="1" thickBot="1"/>
    <row r="140736" ht="18.75" customHeight="1" thickBot="1"/>
    <row r="140738" ht="18.75" customHeight="1" thickBot="1"/>
    <row r="140740" ht="18.75" customHeight="1" thickBot="1"/>
    <row r="140742" ht="18.75" customHeight="1" thickBot="1"/>
    <row r="140744" ht="18.75" customHeight="1" thickBot="1"/>
    <row r="140746" ht="18.75" customHeight="1" thickBot="1"/>
    <row r="140748" ht="18.75" customHeight="1" thickBot="1"/>
    <row r="140750" ht="18.75" customHeight="1" thickBot="1"/>
    <row r="140752" ht="18.75" customHeight="1" thickBot="1"/>
    <row r="140754" ht="18.75" customHeight="1" thickBot="1"/>
    <row r="140756" ht="18.75" customHeight="1" thickBot="1"/>
    <row r="140758" ht="18.75" customHeight="1" thickBot="1"/>
    <row r="140760" ht="18.75" customHeight="1" thickBot="1"/>
    <row r="140762" ht="18.75" customHeight="1" thickBot="1"/>
    <row r="140764" ht="18.75" customHeight="1" thickBot="1"/>
    <row r="140766" ht="18.75" customHeight="1" thickBot="1"/>
    <row r="140768" ht="18.75" customHeight="1" thickBot="1"/>
    <row r="140770" ht="18.75" customHeight="1" thickBot="1"/>
    <row r="140772" ht="18.75" customHeight="1" thickBot="1"/>
    <row r="140774" ht="18.75" customHeight="1" thickBot="1"/>
    <row r="140776" ht="18.75" customHeight="1" thickBot="1"/>
    <row r="140778" ht="18.75" customHeight="1" thickBot="1"/>
    <row r="140780" ht="18.75" customHeight="1" thickBot="1"/>
    <row r="140782" ht="18.75" customHeight="1" thickBot="1"/>
    <row r="140784" ht="18.75" customHeight="1" thickBot="1"/>
    <row r="140786" ht="18.75" customHeight="1" thickBot="1"/>
    <row r="140788" ht="18.75" customHeight="1" thickBot="1"/>
    <row r="140790" ht="18.75" customHeight="1" thickBot="1"/>
    <row r="140792" ht="18.75" customHeight="1" thickBot="1"/>
    <row r="140794" ht="18.75" customHeight="1" thickBot="1"/>
    <row r="140796" ht="18.75" customHeight="1" thickBot="1"/>
    <row r="140798" ht="18.75" customHeight="1" thickBot="1"/>
    <row r="140800" ht="18.75" customHeight="1" thickBot="1"/>
    <row r="140802" ht="18.75" customHeight="1" thickBot="1"/>
    <row r="140804" ht="18.75" customHeight="1" thickBot="1"/>
    <row r="140806" ht="18.75" customHeight="1" thickBot="1"/>
    <row r="140808" ht="18.75" customHeight="1" thickBot="1"/>
    <row r="140810" ht="18.75" customHeight="1" thickBot="1"/>
    <row r="140812" ht="18.75" customHeight="1" thickBot="1"/>
    <row r="140814" ht="18.75" customHeight="1" thickBot="1"/>
    <row r="140816" ht="18.75" customHeight="1" thickBot="1"/>
    <row r="140818" ht="18.75" customHeight="1" thickBot="1"/>
    <row r="140820" ht="18.75" customHeight="1" thickBot="1"/>
    <row r="140822" ht="18.75" customHeight="1" thickBot="1"/>
    <row r="140824" ht="18.75" customHeight="1" thickBot="1"/>
    <row r="140826" ht="18.75" customHeight="1" thickBot="1"/>
    <row r="140828" ht="18.75" customHeight="1" thickBot="1"/>
    <row r="140830" ht="18.75" customHeight="1" thickBot="1"/>
    <row r="140832" ht="18.75" customHeight="1" thickBot="1"/>
    <row r="140834" ht="18.75" customHeight="1" thickBot="1"/>
    <row r="140836" ht="18.75" customHeight="1" thickBot="1"/>
    <row r="140838" ht="18.75" customHeight="1" thickBot="1"/>
    <row r="140840" ht="18.75" customHeight="1" thickBot="1"/>
    <row r="140842" ht="18.75" customHeight="1" thickBot="1"/>
    <row r="140844" ht="18.75" customHeight="1" thickBot="1"/>
    <row r="140846" ht="18.75" customHeight="1" thickBot="1"/>
    <row r="140848" ht="18.75" customHeight="1" thickBot="1"/>
    <row r="140850" ht="18.75" customHeight="1" thickBot="1"/>
    <row r="140852" ht="18.75" customHeight="1" thickBot="1"/>
    <row r="140854" ht="18.75" customHeight="1" thickBot="1"/>
    <row r="140856" ht="18.75" customHeight="1" thickBot="1"/>
    <row r="140858" ht="18.75" customHeight="1" thickBot="1"/>
    <row r="140860" ht="18.75" customHeight="1" thickBot="1"/>
    <row r="140862" ht="18.75" customHeight="1" thickBot="1"/>
    <row r="140864" ht="18.75" customHeight="1" thickBot="1"/>
    <row r="140866" ht="18.75" customHeight="1" thickBot="1"/>
    <row r="140868" ht="18.75" customHeight="1" thickBot="1"/>
    <row r="140870" ht="18.75" customHeight="1" thickBot="1"/>
    <row r="140872" ht="18.75" customHeight="1" thickBot="1"/>
    <row r="140874" ht="18.75" customHeight="1" thickBot="1"/>
    <row r="140876" ht="18.75" customHeight="1" thickBot="1"/>
    <row r="140878" ht="18.75" customHeight="1" thickBot="1"/>
    <row r="140880" ht="18.75" customHeight="1" thickBot="1"/>
    <row r="140882" ht="18.75" customHeight="1" thickBot="1"/>
    <row r="140884" ht="18.75" customHeight="1" thickBot="1"/>
    <row r="140886" ht="18.75" customHeight="1" thickBot="1"/>
    <row r="140888" ht="18.75" customHeight="1" thickBot="1"/>
    <row r="140890" ht="18.75" customHeight="1" thickBot="1"/>
    <row r="140892" ht="18.75" customHeight="1" thickBot="1"/>
    <row r="140894" ht="18.75" customHeight="1" thickBot="1"/>
    <row r="140896" ht="18.75" customHeight="1" thickBot="1"/>
    <row r="140898" ht="18.75" customHeight="1" thickBot="1"/>
    <row r="140900" ht="18.75" customHeight="1" thickBot="1"/>
    <row r="140902" ht="18.75" customHeight="1" thickBot="1"/>
    <row r="140904" ht="18.75" customHeight="1" thickBot="1"/>
    <row r="140906" ht="18.75" customHeight="1" thickBot="1"/>
    <row r="140908" ht="18.75" customHeight="1" thickBot="1"/>
    <row r="140910" ht="18.75" customHeight="1" thickBot="1"/>
    <row r="140912" ht="18.75" customHeight="1" thickBot="1"/>
    <row r="140914" ht="18.75" customHeight="1" thickBot="1"/>
    <row r="140916" ht="18.75" customHeight="1" thickBot="1"/>
    <row r="140918" ht="18.75" customHeight="1" thickBot="1"/>
    <row r="140920" ht="18.75" customHeight="1" thickBot="1"/>
    <row r="140922" ht="18.75" customHeight="1" thickBot="1"/>
    <row r="140924" ht="18.75" customHeight="1" thickBot="1"/>
    <row r="140926" ht="18.75" customHeight="1" thickBot="1"/>
    <row r="140928" ht="18.75" customHeight="1" thickBot="1"/>
    <row r="140930" ht="18.75" customHeight="1" thickBot="1"/>
    <row r="140932" ht="18.75" customHeight="1" thickBot="1"/>
    <row r="140934" ht="18.75" customHeight="1" thickBot="1"/>
    <row r="140936" ht="18.75" customHeight="1" thickBot="1"/>
    <row r="140938" ht="18.75" customHeight="1" thickBot="1"/>
    <row r="140940" ht="18.75" customHeight="1" thickBot="1"/>
    <row r="140942" ht="18.75" customHeight="1" thickBot="1"/>
    <row r="140944" ht="18.75" customHeight="1" thickBot="1"/>
    <row r="140946" ht="18.75" customHeight="1" thickBot="1"/>
    <row r="140948" ht="18.75" customHeight="1" thickBot="1"/>
    <row r="140950" ht="18.75" customHeight="1" thickBot="1"/>
    <row r="140952" ht="18.75" customHeight="1" thickBot="1"/>
    <row r="140954" ht="18.75" customHeight="1" thickBot="1"/>
    <row r="140956" ht="18.75" customHeight="1" thickBot="1"/>
    <row r="140958" ht="18.75" customHeight="1" thickBot="1"/>
    <row r="140960" ht="18.75" customHeight="1" thickBot="1"/>
    <row r="140962" ht="18.75" customHeight="1" thickBot="1"/>
    <row r="140964" ht="18.75" customHeight="1" thickBot="1"/>
    <row r="140966" ht="18.75" customHeight="1" thickBot="1"/>
    <row r="140968" ht="18.75" customHeight="1" thickBot="1"/>
    <row r="140970" ht="18.75" customHeight="1" thickBot="1"/>
    <row r="140972" ht="18.75" customHeight="1" thickBot="1"/>
    <row r="140974" ht="18.75" customHeight="1" thickBot="1"/>
    <row r="140976" ht="18.75" customHeight="1" thickBot="1"/>
    <row r="140978" ht="18.75" customHeight="1" thickBot="1"/>
    <row r="140980" ht="18.75" customHeight="1" thickBot="1"/>
    <row r="140982" ht="18.75" customHeight="1" thickBot="1"/>
    <row r="140984" ht="18.75" customHeight="1" thickBot="1"/>
    <row r="140986" ht="18.75" customHeight="1" thickBot="1"/>
    <row r="140988" ht="18.75" customHeight="1" thickBot="1"/>
    <row r="140990" ht="18.75" customHeight="1" thickBot="1"/>
    <row r="140992" ht="18.75" customHeight="1" thickBot="1"/>
    <row r="140994" ht="18.75" customHeight="1" thickBot="1"/>
    <row r="140996" ht="18.75" customHeight="1" thickBot="1"/>
    <row r="140998" ht="18.75" customHeight="1" thickBot="1"/>
    <row r="141000" ht="18.75" customHeight="1" thickBot="1"/>
    <row r="141002" ht="18.75" customHeight="1" thickBot="1"/>
    <row r="141004" ht="18.75" customHeight="1" thickBot="1"/>
    <row r="141006" ht="18.75" customHeight="1" thickBot="1"/>
    <row r="141008" ht="18.75" customHeight="1" thickBot="1"/>
    <row r="141010" ht="18.75" customHeight="1" thickBot="1"/>
    <row r="141012" ht="18.75" customHeight="1" thickBot="1"/>
    <row r="141014" ht="18.75" customHeight="1" thickBot="1"/>
    <row r="141016" ht="18.75" customHeight="1" thickBot="1"/>
    <row r="141018" ht="18.75" customHeight="1" thickBot="1"/>
    <row r="141020" ht="18.75" customHeight="1" thickBot="1"/>
    <row r="141022" ht="18.75" customHeight="1" thickBot="1"/>
    <row r="141024" ht="18.75" customHeight="1" thickBot="1"/>
    <row r="141026" ht="18.75" customHeight="1" thickBot="1"/>
    <row r="141028" ht="18.75" customHeight="1" thickBot="1"/>
    <row r="141030" ht="18.75" customHeight="1" thickBot="1"/>
    <row r="141032" ht="18.75" customHeight="1" thickBot="1"/>
    <row r="141034" ht="18.75" customHeight="1" thickBot="1"/>
    <row r="141036" ht="18.75" customHeight="1" thickBot="1"/>
    <row r="141038" ht="18.75" customHeight="1" thickBot="1"/>
    <row r="141040" ht="18.75" customHeight="1" thickBot="1"/>
    <row r="141042" ht="18.75" customHeight="1" thickBot="1"/>
    <row r="141044" ht="18.75" customHeight="1" thickBot="1"/>
    <row r="141046" ht="18.75" customHeight="1" thickBot="1"/>
    <row r="141048" ht="18.75" customHeight="1" thickBot="1"/>
    <row r="141050" ht="18.75" customHeight="1" thickBot="1"/>
    <row r="141052" ht="18.75" customHeight="1" thickBot="1"/>
    <row r="141054" ht="18.75" customHeight="1" thickBot="1"/>
    <row r="141056" ht="18.75" customHeight="1" thickBot="1"/>
    <row r="141058" ht="18.75" customHeight="1" thickBot="1"/>
    <row r="141060" ht="18.75" customHeight="1" thickBot="1"/>
    <row r="141062" ht="18.75" customHeight="1" thickBot="1"/>
    <row r="141064" ht="18.75" customHeight="1" thickBot="1"/>
    <row r="141066" ht="18.75" customHeight="1" thickBot="1"/>
    <row r="141068" ht="18.75" customHeight="1" thickBot="1"/>
    <row r="141070" ht="18.75" customHeight="1" thickBot="1"/>
    <row r="141072" ht="18.75" customHeight="1" thickBot="1"/>
    <row r="141074" ht="18.75" customHeight="1" thickBot="1"/>
    <row r="141076" ht="18.75" customHeight="1" thickBot="1"/>
    <row r="141078" ht="18.75" customHeight="1" thickBot="1"/>
    <row r="141080" ht="18.75" customHeight="1" thickBot="1"/>
    <row r="141082" ht="18.75" customHeight="1" thickBot="1"/>
    <row r="141084" ht="18.75" customHeight="1" thickBot="1"/>
    <row r="141086" ht="18.75" customHeight="1" thickBot="1"/>
    <row r="141088" ht="18.75" customHeight="1" thickBot="1"/>
    <row r="141090" ht="18.75" customHeight="1" thickBot="1"/>
    <row r="141092" ht="18.75" customHeight="1" thickBot="1"/>
    <row r="141094" ht="18.75" customHeight="1" thickBot="1"/>
    <row r="141096" ht="18.75" customHeight="1" thickBot="1"/>
    <row r="141098" ht="18.75" customHeight="1" thickBot="1"/>
    <row r="141100" ht="18.75" customHeight="1" thickBot="1"/>
    <row r="141102" ht="18.75" customHeight="1" thickBot="1"/>
    <row r="141104" ht="18.75" customHeight="1" thickBot="1"/>
    <row r="141106" ht="18.75" customHeight="1" thickBot="1"/>
    <row r="141108" ht="18.75" customHeight="1" thickBot="1"/>
    <row r="141110" ht="18.75" customHeight="1" thickBot="1"/>
    <row r="141112" ht="18.75" customHeight="1" thickBot="1"/>
    <row r="141114" ht="18.75" customHeight="1" thickBot="1"/>
    <row r="141116" ht="18.75" customHeight="1" thickBot="1"/>
    <row r="141118" ht="18.75" customHeight="1" thickBot="1"/>
    <row r="141120" ht="18.75" customHeight="1" thickBot="1"/>
    <row r="141122" ht="18.75" customHeight="1" thickBot="1"/>
    <row r="141124" ht="18.75" customHeight="1" thickBot="1"/>
    <row r="141126" ht="18.75" customHeight="1" thickBot="1"/>
    <row r="141128" ht="18.75" customHeight="1" thickBot="1"/>
    <row r="141130" ht="18.75" customHeight="1" thickBot="1"/>
    <row r="141132" ht="18.75" customHeight="1" thickBot="1"/>
    <row r="141134" ht="18.75" customHeight="1" thickBot="1"/>
    <row r="141136" ht="18.75" customHeight="1" thickBot="1"/>
    <row r="141138" ht="18.75" customHeight="1" thickBot="1"/>
    <row r="141140" ht="18.75" customHeight="1" thickBot="1"/>
    <row r="141142" ht="18.75" customHeight="1" thickBot="1"/>
    <row r="141144" ht="18.75" customHeight="1" thickBot="1"/>
    <row r="141146" ht="18.75" customHeight="1" thickBot="1"/>
    <row r="141148" ht="18.75" customHeight="1" thickBot="1"/>
    <row r="141150" ht="18.75" customHeight="1" thickBot="1"/>
    <row r="141152" ht="18.75" customHeight="1" thickBot="1"/>
    <row r="141154" ht="18.75" customHeight="1" thickBot="1"/>
    <row r="141156" ht="18.75" customHeight="1" thickBot="1"/>
    <row r="141158" ht="18.75" customHeight="1" thickBot="1"/>
    <row r="141160" ht="18.75" customHeight="1" thickBot="1"/>
    <row r="141162" ht="18.75" customHeight="1" thickBot="1"/>
    <row r="141164" ht="18.75" customHeight="1" thickBot="1"/>
    <row r="141166" ht="18.75" customHeight="1" thickBot="1"/>
    <row r="141168" ht="18.75" customHeight="1" thickBot="1"/>
    <row r="141170" ht="18.75" customHeight="1" thickBot="1"/>
    <row r="141172" ht="18.75" customHeight="1" thickBot="1"/>
    <row r="141174" ht="18.75" customHeight="1" thickBot="1"/>
    <row r="141176" ht="18.75" customHeight="1" thickBot="1"/>
    <row r="141178" ht="18.75" customHeight="1" thickBot="1"/>
    <row r="141180" ht="18.75" customHeight="1" thickBot="1"/>
    <row r="141182" ht="18.75" customHeight="1" thickBot="1"/>
    <row r="141184" ht="18.75" customHeight="1" thickBot="1"/>
    <row r="141186" ht="18.75" customHeight="1" thickBot="1"/>
    <row r="141188" ht="18.75" customHeight="1" thickBot="1"/>
    <row r="141190" ht="18.75" customHeight="1" thickBot="1"/>
    <row r="141192" ht="18.75" customHeight="1" thickBot="1"/>
    <row r="141194" ht="18.75" customHeight="1" thickBot="1"/>
    <row r="141196" ht="18.75" customHeight="1" thickBot="1"/>
    <row r="141198" ht="18.75" customHeight="1" thickBot="1"/>
    <row r="141200" ht="18.75" customHeight="1" thickBot="1"/>
    <row r="141202" ht="18.75" customHeight="1" thickBot="1"/>
    <row r="141204" ht="18.75" customHeight="1" thickBot="1"/>
    <row r="141206" ht="18.75" customHeight="1" thickBot="1"/>
    <row r="141208" ht="18.75" customHeight="1" thickBot="1"/>
    <row r="141210" ht="18.75" customHeight="1" thickBot="1"/>
    <row r="141212" ht="18.75" customHeight="1" thickBot="1"/>
    <row r="141214" ht="18.75" customHeight="1" thickBot="1"/>
    <row r="141216" ht="18.75" customHeight="1" thickBot="1"/>
    <row r="141218" ht="18.75" customHeight="1" thickBot="1"/>
    <row r="141220" ht="18.75" customHeight="1" thickBot="1"/>
    <row r="141222" ht="18.75" customHeight="1" thickBot="1"/>
    <row r="141224" ht="18.75" customHeight="1" thickBot="1"/>
    <row r="141226" ht="18.75" customHeight="1" thickBot="1"/>
    <row r="141228" ht="18.75" customHeight="1" thickBot="1"/>
    <row r="141230" ht="18.75" customHeight="1" thickBot="1"/>
    <row r="141232" ht="18.75" customHeight="1" thickBot="1"/>
    <row r="141234" ht="18.75" customHeight="1" thickBot="1"/>
    <row r="141236" ht="18.75" customHeight="1" thickBot="1"/>
    <row r="141238" ht="18.75" customHeight="1" thickBot="1"/>
    <row r="141240" ht="18.75" customHeight="1" thickBot="1"/>
    <row r="141242" ht="18.75" customHeight="1" thickBot="1"/>
    <row r="141244" ht="18.75" customHeight="1" thickBot="1"/>
    <row r="141246" ht="18.75" customHeight="1" thickBot="1"/>
    <row r="141248" ht="18.75" customHeight="1" thickBot="1"/>
    <row r="141250" ht="18.75" customHeight="1" thickBot="1"/>
    <row r="141252" ht="18.75" customHeight="1" thickBot="1"/>
    <row r="141254" ht="18.75" customHeight="1" thickBot="1"/>
    <row r="141256" ht="18.75" customHeight="1" thickBot="1"/>
    <row r="141258" ht="18.75" customHeight="1" thickBot="1"/>
    <row r="141260" ht="18.75" customHeight="1" thickBot="1"/>
    <row r="141262" ht="18.75" customHeight="1" thickBot="1"/>
    <row r="141264" ht="18.75" customHeight="1" thickBot="1"/>
    <row r="141266" ht="18.75" customHeight="1" thickBot="1"/>
    <row r="141268" ht="18.75" customHeight="1" thickBot="1"/>
    <row r="141270" ht="18.75" customHeight="1" thickBot="1"/>
    <row r="141272" ht="18.75" customHeight="1" thickBot="1"/>
    <row r="141274" ht="18.75" customHeight="1" thickBot="1"/>
    <row r="141276" ht="18.75" customHeight="1" thickBot="1"/>
    <row r="141278" ht="18.75" customHeight="1" thickBot="1"/>
    <row r="141280" ht="18.75" customHeight="1" thickBot="1"/>
    <row r="141282" ht="18.75" customHeight="1" thickBot="1"/>
    <row r="141284" ht="18.75" customHeight="1" thickBot="1"/>
    <row r="141286" ht="18.75" customHeight="1" thickBot="1"/>
    <row r="141288" ht="18.75" customHeight="1" thickBot="1"/>
    <row r="141290" ht="18.75" customHeight="1" thickBot="1"/>
    <row r="141292" ht="18.75" customHeight="1" thickBot="1"/>
    <row r="141294" ht="18.75" customHeight="1" thickBot="1"/>
    <row r="141296" ht="18.75" customHeight="1" thickBot="1"/>
    <row r="141298" ht="18.75" customHeight="1" thickBot="1"/>
    <row r="141300" ht="18.75" customHeight="1" thickBot="1"/>
    <row r="141302" ht="18.75" customHeight="1" thickBot="1"/>
    <row r="141304" ht="18.75" customHeight="1" thickBot="1"/>
    <row r="141306" ht="18.75" customHeight="1" thickBot="1"/>
    <row r="141308" ht="18.75" customHeight="1" thickBot="1"/>
    <row r="141310" ht="18.75" customHeight="1" thickBot="1"/>
    <row r="141312" ht="18.75" customHeight="1" thickBot="1"/>
    <row r="141314" ht="18.75" customHeight="1" thickBot="1"/>
    <row r="141316" ht="18.75" customHeight="1" thickBot="1"/>
    <row r="141318" ht="18.75" customHeight="1" thickBot="1"/>
    <row r="141320" ht="18.75" customHeight="1" thickBot="1"/>
    <row r="141322" ht="18.75" customHeight="1" thickBot="1"/>
    <row r="141324" ht="18.75" customHeight="1" thickBot="1"/>
    <row r="141326" ht="18.75" customHeight="1" thickBot="1"/>
    <row r="141328" ht="18.75" customHeight="1" thickBot="1"/>
    <row r="141330" ht="18.75" customHeight="1" thickBot="1"/>
    <row r="141332" ht="18.75" customHeight="1" thickBot="1"/>
    <row r="141334" ht="18.75" customHeight="1" thickBot="1"/>
    <row r="141336" ht="18.75" customHeight="1" thickBot="1"/>
    <row r="141338" ht="18.75" customHeight="1" thickBot="1"/>
    <row r="141340" ht="18.75" customHeight="1" thickBot="1"/>
    <row r="141342" ht="18.75" customHeight="1" thickBot="1"/>
    <row r="141344" ht="18.75" customHeight="1" thickBot="1"/>
    <row r="141346" ht="18.75" customHeight="1" thickBot="1"/>
    <row r="141348" ht="18.75" customHeight="1" thickBot="1"/>
    <row r="141350" ht="18.75" customHeight="1" thickBot="1"/>
    <row r="141352" ht="18.75" customHeight="1" thickBot="1"/>
    <row r="141354" ht="18.75" customHeight="1" thickBot="1"/>
    <row r="141356" ht="18.75" customHeight="1" thickBot="1"/>
    <row r="141358" ht="18.75" customHeight="1" thickBot="1"/>
    <row r="141360" ht="18.75" customHeight="1" thickBot="1"/>
    <row r="141362" ht="18.75" customHeight="1" thickBot="1"/>
    <row r="141364" ht="18.75" customHeight="1" thickBot="1"/>
    <row r="141366" ht="18.75" customHeight="1" thickBot="1"/>
    <row r="141368" ht="18.75" customHeight="1" thickBot="1"/>
    <row r="141370" ht="18.75" customHeight="1" thickBot="1"/>
    <row r="141372" ht="18.75" customHeight="1" thickBot="1"/>
    <row r="141374" ht="18.75" customHeight="1" thickBot="1"/>
    <row r="141376" ht="18.75" customHeight="1" thickBot="1"/>
    <row r="141378" ht="18.75" customHeight="1" thickBot="1"/>
    <row r="141380" ht="18.75" customHeight="1" thickBot="1"/>
    <row r="141382" ht="18.75" customHeight="1" thickBot="1"/>
    <row r="141384" ht="18.75" customHeight="1" thickBot="1"/>
    <row r="141386" ht="18.75" customHeight="1" thickBot="1"/>
    <row r="141388" ht="18.75" customHeight="1" thickBot="1"/>
    <row r="141390" ht="18.75" customHeight="1" thickBot="1"/>
    <row r="141392" ht="18.75" customHeight="1" thickBot="1"/>
    <row r="141394" ht="18.75" customHeight="1" thickBot="1"/>
    <row r="141396" ht="18.75" customHeight="1" thickBot="1"/>
    <row r="141398" ht="18.75" customHeight="1" thickBot="1"/>
    <row r="141400" ht="18.75" customHeight="1" thickBot="1"/>
    <row r="141402" ht="18.75" customHeight="1" thickBot="1"/>
    <row r="141404" ht="18.75" customHeight="1" thickBot="1"/>
    <row r="141406" ht="18.75" customHeight="1" thickBot="1"/>
    <row r="141408" ht="18.75" customHeight="1" thickBot="1"/>
    <row r="141410" ht="18.75" customHeight="1" thickBot="1"/>
    <row r="141412" ht="18.75" customHeight="1" thickBot="1"/>
    <row r="141414" ht="18.75" customHeight="1" thickBot="1"/>
    <row r="141416" ht="18.75" customHeight="1" thickBot="1"/>
    <row r="141418" ht="18.75" customHeight="1" thickBot="1"/>
    <row r="141420" ht="18.75" customHeight="1" thickBot="1"/>
    <row r="141422" ht="18.75" customHeight="1" thickBot="1"/>
    <row r="141424" ht="18.75" customHeight="1" thickBot="1"/>
    <row r="141426" ht="18.75" customHeight="1" thickBot="1"/>
    <row r="141428" ht="18.75" customHeight="1" thickBot="1"/>
    <row r="141430" ht="18.75" customHeight="1" thickBot="1"/>
    <row r="141432" ht="18.75" customHeight="1" thickBot="1"/>
    <row r="141434" ht="18.75" customHeight="1" thickBot="1"/>
    <row r="141436" ht="18.75" customHeight="1" thickBot="1"/>
    <row r="141438" ht="18.75" customHeight="1" thickBot="1"/>
    <row r="141440" ht="18.75" customHeight="1" thickBot="1"/>
    <row r="141442" ht="18.75" customHeight="1" thickBot="1"/>
    <row r="141444" ht="18.75" customHeight="1" thickBot="1"/>
    <row r="141446" ht="18.75" customHeight="1" thickBot="1"/>
    <row r="141448" ht="18.75" customHeight="1" thickBot="1"/>
    <row r="141450" ht="18.75" customHeight="1" thickBot="1"/>
    <row r="141452" ht="18.75" customHeight="1" thickBot="1"/>
    <row r="141454" ht="18.75" customHeight="1" thickBot="1"/>
    <row r="141456" ht="18.75" customHeight="1" thickBot="1"/>
    <row r="141458" ht="18.75" customHeight="1" thickBot="1"/>
    <row r="141460" ht="18.75" customHeight="1" thickBot="1"/>
    <row r="141462" ht="18.75" customHeight="1" thickBot="1"/>
    <row r="141464" ht="18.75" customHeight="1" thickBot="1"/>
    <row r="141466" ht="18.75" customHeight="1" thickBot="1"/>
    <row r="141468" ht="18.75" customHeight="1" thickBot="1"/>
    <row r="141470" ht="18.75" customHeight="1" thickBot="1"/>
    <row r="141472" ht="18.75" customHeight="1" thickBot="1"/>
    <row r="141474" ht="18.75" customHeight="1" thickBot="1"/>
    <row r="141476" ht="18.75" customHeight="1" thickBot="1"/>
    <row r="141478" ht="18.75" customHeight="1" thickBot="1"/>
    <row r="141480" ht="18.75" customHeight="1" thickBot="1"/>
    <row r="141482" ht="18.75" customHeight="1" thickBot="1"/>
    <row r="141484" ht="18.75" customHeight="1" thickBot="1"/>
    <row r="141486" ht="18.75" customHeight="1" thickBot="1"/>
    <row r="141488" ht="18.75" customHeight="1" thickBot="1"/>
    <row r="141490" ht="18.75" customHeight="1" thickBot="1"/>
    <row r="141492" ht="18.75" customHeight="1" thickBot="1"/>
    <row r="141494" ht="18.75" customHeight="1" thickBot="1"/>
    <row r="141496" ht="18.75" customHeight="1" thickBot="1"/>
    <row r="141498" ht="18.75" customHeight="1" thickBot="1"/>
    <row r="141500" ht="18.75" customHeight="1" thickBot="1"/>
    <row r="141502" ht="18.75" customHeight="1" thickBot="1"/>
    <row r="141504" ht="18.75" customHeight="1" thickBot="1"/>
    <row r="141506" ht="18.75" customHeight="1" thickBot="1"/>
    <row r="141508" ht="18.75" customHeight="1" thickBot="1"/>
    <row r="141510" ht="18.75" customHeight="1" thickBot="1"/>
    <row r="141512" ht="18.75" customHeight="1" thickBot="1"/>
    <row r="141514" ht="18.75" customHeight="1" thickBot="1"/>
    <row r="141516" ht="18.75" customHeight="1" thickBot="1"/>
    <row r="141518" ht="18.75" customHeight="1" thickBot="1"/>
    <row r="141520" ht="18.75" customHeight="1" thickBot="1"/>
    <row r="141522" ht="18.75" customHeight="1" thickBot="1"/>
    <row r="141524" ht="18.75" customHeight="1" thickBot="1"/>
    <row r="141526" ht="18.75" customHeight="1" thickBot="1"/>
    <row r="141528" ht="18.75" customHeight="1" thickBot="1"/>
    <row r="141530" ht="18.75" customHeight="1" thickBot="1"/>
    <row r="141532" ht="18.75" customHeight="1" thickBot="1"/>
    <row r="141534" ht="18.75" customHeight="1" thickBot="1"/>
    <row r="141536" ht="18.75" customHeight="1" thickBot="1"/>
    <row r="141538" ht="18.75" customHeight="1" thickBot="1"/>
    <row r="141540" ht="18.75" customHeight="1" thickBot="1"/>
    <row r="141542" ht="18.75" customHeight="1" thickBot="1"/>
    <row r="141544" ht="18.75" customHeight="1" thickBot="1"/>
    <row r="141546" ht="18.75" customHeight="1" thickBot="1"/>
    <row r="141548" ht="18.75" customHeight="1" thickBot="1"/>
    <row r="141550" ht="18.75" customHeight="1" thickBot="1"/>
    <row r="141552" ht="18.75" customHeight="1" thickBot="1"/>
    <row r="141554" ht="18.75" customHeight="1" thickBot="1"/>
    <row r="141556" ht="18.75" customHeight="1" thickBot="1"/>
    <row r="141558" ht="18.75" customHeight="1" thickBot="1"/>
    <row r="141560" ht="18.75" customHeight="1" thickBot="1"/>
    <row r="141562" ht="18.75" customHeight="1" thickBot="1"/>
    <row r="141564" ht="18.75" customHeight="1" thickBot="1"/>
    <row r="141566" ht="18.75" customHeight="1" thickBot="1"/>
    <row r="141568" ht="18.75" customHeight="1" thickBot="1"/>
    <row r="141570" ht="18.75" customHeight="1" thickBot="1"/>
    <row r="141572" ht="18.75" customHeight="1" thickBot="1"/>
    <row r="141574" ht="18.75" customHeight="1" thickBot="1"/>
    <row r="141576" ht="18.75" customHeight="1" thickBot="1"/>
    <row r="141578" ht="18.75" customHeight="1" thickBot="1"/>
    <row r="141580" ht="18.75" customHeight="1" thickBot="1"/>
    <row r="141582" ht="18.75" customHeight="1" thickBot="1"/>
    <row r="141584" ht="18.75" customHeight="1" thickBot="1"/>
    <row r="141586" ht="18.75" customHeight="1" thickBot="1"/>
    <row r="141588" ht="18.75" customHeight="1" thickBot="1"/>
    <row r="141590" ht="18.75" customHeight="1" thickBot="1"/>
    <row r="141592" ht="18.75" customHeight="1" thickBot="1"/>
    <row r="141594" ht="18.75" customHeight="1" thickBot="1"/>
    <row r="141596" ht="18.75" customHeight="1" thickBot="1"/>
    <row r="141598" ht="18.75" customHeight="1" thickBot="1"/>
    <row r="141600" ht="18.75" customHeight="1" thickBot="1"/>
    <row r="141602" ht="18.75" customHeight="1" thickBot="1"/>
    <row r="141604" ht="18.75" customHeight="1" thickBot="1"/>
    <row r="141606" ht="18.75" customHeight="1" thickBot="1"/>
    <row r="141608" ht="18.75" customHeight="1" thickBot="1"/>
    <row r="141610" ht="18.75" customHeight="1" thickBot="1"/>
    <row r="141612" ht="18.75" customHeight="1" thickBot="1"/>
    <row r="141614" ht="18.75" customHeight="1" thickBot="1"/>
    <row r="141616" ht="18.75" customHeight="1" thickBot="1"/>
    <row r="141618" ht="18.75" customHeight="1" thickBot="1"/>
    <row r="141620" ht="18.75" customHeight="1" thickBot="1"/>
    <row r="141622" ht="18.75" customHeight="1" thickBot="1"/>
    <row r="141624" ht="18.75" customHeight="1" thickBot="1"/>
    <row r="141626" ht="18.75" customHeight="1" thickBot="1"/>
    <row r="141628" ht="18.75" customHeight="1" thickBot="1"/>
    <row r="141630" ht="18.75" customHeight="1" thickBot="1"/>
    <row r="141632" ht="18.75" customHeight="1" thickBot="1"/>
    <row r="141634" ht="18.75" customHeight="1" thickBot="1"/>
    <row r="141636" ht="18.75" customHeight="1" thickBot="1"/>
    <row r="141638" ht="18.75" customHeight="1" thickBot="1"/>
    <row r="141640" ht="18.75" customHeight="1" thickBot="1"/>
    <row r="141642" ht="18.75" customHeight="1" thickBot="1"/>
    <row r="141644" ht="18.75" customHeight="1" thickBot="1"/>
    <row r="141646" ht="18.75" customHeight="1" thickBot="1"/>
    <row r="141648" ht="18.75" customHeight="1" thickBot="1"/>
    <row r="141650" ht="18.75" customHeight="1" thickBot="1"/>
    <row r="141652" ht="18.75" customHeight="1" thickBot="1"/>
    <row r="141654" ht="18.75" customHeight="1" thickBot="1"/>
    <row r="141656" ht="18.75" customHeight="1" thickBot="1"/>
    <row r="141658" ht="18.75" customHeight="1" thickBot="1"/>
    <row r="141660" ht="18.75" customHeight="1" thickBot="1"/>
    <row r="141662" ht="18.75" customHeight="1" thickBot="1"/>
    <row r="141664" ht="18.75" customHeight="1" thickBot="1"/>
    <row r="141666" ht="18.75" customHeight="1" thickBot="1"/>
    <row r="141668" ht="18.75" customHeight="1" thickBot="1"/>
    <row r="141670" ht="18.75" customHeight="1" thickBot="1"/>
    <row r="141672" ht="18.75" customHeight="1" thickBot="1"/>
    <row r="141674" ht="18.75" customHeight="1" thickBot="1"/>
    <row r="141676" ht="18.75" customHeight="1" thickBot="1"/>
    <row r="141678" ht="18.75" customHeight="1" thickBot="1"/>
    <row r="141680" ht="18.75" customHeight="1" thickBot="1"/>
    <row r="141682" ht="18.75" customHeight="1" thickBot="1"/>
    <row r="141684" ht="18.75" customHeight="1" thickBot="1"/>
    <row r="141686" ht="18.75" customHeight="1" thickBot="1"/>
    <row r="141688" ht="18.75" customHeight="1" thickBot="1"/>
    <row r="141690" ht="18.75" customHeight="1" thickBot="1"/>
    <row r="141692" ht="18.75" customHeight="1" thickBot="1"/>
    <row r="141694" ht="18.75" customHeight="1" thickBot="1"/>
    <row r="141696" ht="18.75" customHeight="1" thickBot="1"/>
    <row r="141698" ht="18.75" customHeight="1" thickBot="1"/>
    <row r="141700" ht="18.75" customHeight="1" thickBot="1"/>
    <row r="141702" ht="18.75" customHeight="1" thickBot="1"/>
    <row r="141704" ht="18.75" customHeight="1" thickBot="1"/>
    <row r="141706" ht="18.75" customHeight="1" thickBot="1"/>
    <row r="141708" ht="18.75" customHeight="1" thickBot="1"/>
    <row r="141710" ht="18.75" customHeight="1" thickBot="1"/>
    <row r="141712" ht="18.75" customHeight="1" thickBot="1"/>
    <row r="141714" ht="18.75" customHeight="1" thickBot="1"/>
    <row r="141716" ht="18.75" customHeight="1" thickBot="1"/>
    <row r="141718" ht="18.75" customHeight="1" thickBot="1"/>
    <row r="141720" ht="18.75" customHeight="1" thickBot="1"/>
    <row r="141722" ht="18.75" customHeight="1" thickBot="1"/>
    <row r="141724" ht="18.75" customHeight="1" thickBot="1"/>
    <row r="141726" ht="18.75" customHeight="1" thickBot="1"/>
    <row r="141728" ht="18.75" customHeight="1" thickBot="1"/>
    <row r="141730" ht="18.75" customHeight="1" thickBot="1"/>
    <row r="141732" ht="18.75" customHeight="1" thickBot="1"/>
    <row r="141734" ht="18.75" customHeight="1" thickBot="1"/>
    <row r="141736" ht="18.75" customHeight="1" thickBot="1"/>
    <row r="141738" ht="18.75" customHeight="1" thickBot="1"/>
    <row r="141740" ht="18.75" customHeight="1" thickBot="1"/>
    <row r="141742" ht="18.75" customHeight="1" thickBot="1"/>
    <row r="141744" ht="18.75" customHeight="1" thickBot="1"/>
    <row r="141746" ht="18.75" customHeight="1" thickBot="1"/>
    <row r="141748" ht="18.75" customHeight="1" thickBot="1"/>
    <row r="141750" ht="18.75" customHeight="1" thickBot="1"/>
    <row r="141752" ht="18.75" customHeight="1" thickBot="1"/>
    <row r="141754" ht="18.75" customHeight="1" thickBot="1"/>
    <row r="141756" ht="18.75" customHeight="1" thickBot="1"/>
    <row r="141758" ht="18.75" customHeight="1" thickBot="1"/>
    <row r="141760" ht="18.75" customHeight="1" thickBot="1"/>
    <row r="141762" ht="18.75" customHeight="1" thickBot="1"/>
    <row r="141764" ht="18.75" customHeight="1" thickBot="1"/>
    <row r="141766" ht="18.75" customHeight="1" thickBot="1"/>
    <row r="141768" ht="18.75" customHeight="1" thickBot="1"/>
    <row r="141770" ht="18.75" customHeight="1" thickBot="1"/>
    <row r="141772" ht="18.75" customHeight="1" thickBot="1"/>
    <row r="141774" ht="18.75" customHeight="1" thickBot="1"/>
    <row r="141776" ht="18.75" customHeight="1" thickBot="1"/>
    <row r="141778" ht="18.75" customHeight="1" thickBot="1"/>
    <row r="141780" ht="18.75" customHeight="1" thickBot="1"/>
    <row r="141782" ht="18.75" customHeight="1" thickBot="1"/>
    <row r="141784" ht="18.75" customHeight="1" thickBot="1"/>
    <row r="141786" ht="18.75" customHeight="1" thickBot="1"/>
    <row r="141788" ht="18.75" customHeight="1" thickBot="1"/>
    <row r="141790" ht="18.75" customHeight="1" thickBot="1"/>
    <row r="141792" ht="18.75" customHeight="1" thickBot="1"/>
    <row r="141794" ht="18.75" customHeight="1" thickBot="1"/>
    <row r="141796" ht="18.75" customHeight="1" thickBot="1"/>
    <row r="141798" ht="18.75" customHeight="1" thickBot="1"/>
    <row r="141800" ht="18.75" customHeight="1" thickBot="1"/>
    <row r="141802" ht="18.75" customHeight="1" thickBot="1"/>
    <row r="141804" ht="18.75" customHeight="1" thickBot="1"/>
    <row r="141806" ht="18.75" customHeight="1" thickBot="1"/>
    <row r="141808" ht="18.75" customHeight="1" thickBot="1"/>
    <row r="141810" ht="18.75" customHeight="1" thickBot="1"/>
    <row r="141812" ht="18.75" customHeight="1" thickBot="1"/>
    <row r="141814" ht="18.75" customHeight="1" thickBot="1"/>
    <row r="141816" ht="18.75" customHeight="1" thickBot="1"/>
    <row r="141818" ht="18.75" customHeight="1" thickBot="1"/>
    <row r="141820" ht="18.75" customHeight="1" thickBot="1"/>
    <row r="141822" ht="18.75" customHeight="1" thickBot="1"/>
    <row r="141824" ht="18.75" customHeight="1" thickBot="1"/>
    <row r="141826" ht="18.75" customHeight="1" thickBot="1"/>
    <row r="141828" ht="18.75" customHeight="1" thickBot="1"/>
    <row r="141830" ht="18.75" customHeight="1" thickBot="1"/>
    <row r="141832" ht="18.75" customHeight="1" thickBot="1"/>
    <row r="141834" ht="18.75" customHeight="1" thickBot="1"/>
    <row r="141836" ht="18.75" customHeight="1" thickBot="1"/>
    <row r="141838" ht="18.75" customHeight="1" thickBot="1"/>
    <row r="141840" ht="18.75" customHeight="1" thickBot="1"/>
    <row r="141842" ht="18.75" customHeight="1" thickBot="1"/>
    <row r="141844" ht="18.75" customHeight="1" thickBot="1"/>
    <row r="141846" ht="18.75" customHeight="1" thickBot="1"/>
    <row r="141848" ht="18.75" customHeight="1" thickBot="1"/>
    <row r="141850" ht="18.75" customHeight="1" thickBot="1"/>
    <row r="141852" ht="18.75" customHeight="1" thickBot="1"/>
    <row r="141854" ht="18.75" customHeight="1" thickBot="1"/>
    <row r="141856" ht="18.75" customHeight="1" thickBot="1"/>
    <row r="141858" ht="18.75" customHeight="1" thickBot="1"/>
    <row r="141860" ht="18.75" customHeight="1" thickBot="1"/>
    <row r="141862" ht="18.75" customHeight="1" thickBot="1"/>
    <row r="141864" ht="18.75" customHeight="1" thickBot="1"/>
    <row r="141866" ht="18.75" customHeight="1" thickBot="1"/>
    <row r="141868" ht="18.75" customHeight="1" thickBot="1"/>
    <row r="141870" ht="18.75" customHeight="1" thickBot="1"/>
    <row r="141872" ht="18.75" customHeight="1" thickBot="1"/>
    <row r="141874" ht="18.75" customHeight="1" thickBot="1"/>
    <row r="141876" ht="18.75" customHeight="1" thickBot="1"/>
    <row r="141878" ht="18.75" customHeight="1" thickBot="1"/>
    <row r="141880" ht="18.75" customHeight="1" thickBot="1"/>
    <row r="141882" ht="18.75" customHeight="1" thickBot="1"/>
    <row r="141884" ht="18.75" customHeight="1" thickBot="1"/>
    <row r="141886" ht="18.75" customHeight="1" thickBot="1"/>
    <row r="141888" ht="18.75" customHeight="1" thickBot="1"/>
    <row r="141890" ht="18.75" customHeight="1" thickBot="1"/>
    <row r="141892" ht="18.75" customHeight="1" thickBot="1"/>
    <row r="141894" ht="18.75" customHeight="1" thickBot="1"/>
    <row r="141896" ht="18.75" customHeight="1" thickBot="1"/>
    <row r="141898" ht="18.75" customHeight="1" thickBot="1"/>
    <row r="141900" ht="18.75" customHeight="1" thickBot="1"/>
    <row r="141902" ht="18.75" customHeight="1" thickBot="1"/>
    <row r="141904" ht="18.75" customHeight="1" thickBot="1"/>
    <row r="141906" ht="18.75" customHeight="1" thickBot="1"/>
    <row r="141908" ht="18.75" customHeight="1" thickBot="1"/>
    <row r="141910" ht="18.75" customHeight="1" thickBot="1"/>
    <row r="141912" ht="18.75" customHeight="1" thickBot="1"/>
    <row r="141914" ht="18.75" customHeight="1" thickBot="1"/>
    <row r="141916" ht="18.75" customHeight="1" thickBot="1"/>
    <row r="141918" ht="18.75" customHeight="1" thickBot="1"/>
    <row r="141920" ht="18.75" customHeight="1" thickBot="1"/>
    <row r="141922" ht="18.75" customHeight="1" thickBot="1"/>
    <row r="141924" ht="18.75" customHeight="1" thickBot="1"/>
    <row r="141926" ht="18.75" customHeight="1" thickBot="1"/>
    <row r="141928" ht="18.75" customHeight="1" thickBot="1"/>
    <row r="141930" ht="18.75" customHeight="1" thickBot="1"/>
    <row r="141932" ht="18.75" customHeight="1" thickBot="1"/>
    <row r="141934" ht="18.75" customHeight="1" thickBot="1"/>
    <row r="141936" ht="18.75" customHeight="1" thickBot="1"/>
    <row r="141938" ht="18.75" customHeight="1" thickBot="1"/>
    <row r="141940" ht="18.75" customHeight="1" thickBot="1"/>
    <row r="141942" ht="18.75" customHeight="1" thickBot="1"/>
    <row r="141944" ht="18.75" customHeight="1" thickBot="1"/>
    <row r="141946" ht="18.75" customHeight="1" thickBot="1"/>
    <row r="141948" ht="18.75" customHeight="1" thickBot="1"/>
    <row r="141950" ht="18.75" customHeight="1" thickBot="1"/>
    <row r="141952" ht="18.75" customHeight="1" thickBot="1"/>
    <row r="141954" ht="18.75" customHeight="1" thickBot="1"/>
    <row r="141956" ht="18.75" customHeight="1" thickBot="1"/>
    <row r="141958" ht="18.75" customHeight="1" thickBot="1"/>
    <row r="141960" ht="18.75" customHeight="1" thickBot="1"/>
    <row r="141962" ht="18.75" customHeight="1" thickBot="1"/>
    <row r="141964" ht="18.75" customHeight="1" thickBot="1"/>
    <row r="141966" ht="18.75" customHeight="1" thickBot="1"/>
    <row r="141968" ht="18.75" customHeight="1" thickBot="1"/>
    <row r="141970" ht="18.75" customHeight="1" thickBot="1"/>
    <row r="141972" ht="18.75" customHeight="1" thickBot="1"/>
    <row r="141974" ht="18.75" customHeight="1" thickBot="1"/>
    <row r="141976" ht="18.75" customHeight="1" thickBot="1"/>
    <row r="141978" ht="18.75" customHeight="1" thickBot="1"/>
    <row r="141980" ht="18.75" customHeight="1" thickBot="1"/>
    <row r="141982" ht="18.75" customHeight="1" thickBot="1"/>
    <row r="141984" ht="18.75" customHeight="1" thickBot="1"/>
    <row r="141986" ht="18.75" customHeight="1" thickBot="1"/>
    <row r="141988" ht="18.75" customHeight="1" thickBot="1"/>
    <row r="141990" ht="18.75" customHeight="1" thickBot="1"/>
    <row r="141992" ht="18.75" customHeight="1" thickBot="1"/>
    <row r="141994" ht="18.75" customHeight="1" thickBot="1"/>
    <row r="141996" ht="18.75" customHeight="1" thickBot="1"/>
    <row r="141998" ht="18.75" customHeight="1" thickBot="1"/>
    <row r="142000" ht="18.75" customHeight="1" thickBot="1"/>
    <row r="142002" ht="18.75" customHeight="1" thickBot="1"/>
    <row r="142004" ht="18.75" customHeight="1" thickBot="1"/>
    <row r="142006" ht="18.75" customHeight="1" thickBot="1"/>
    <row r="142008" ht="18.75" customHeight="1" thickBot="1"/>
    <row r="142010" ht="18.75" customHeight="1" thickBot="1"/>
    <row r="142012" ht="18.75" customHeight="1" thickBot="1"/>
    <row r="142014" ht="18.75" customHeight="1" thickBot="1"/>
    <row r="142016" ht="18.75" customHeight="1" thickBot="1"/>
    <row r="142018" ht="18.75" customHeight="1" thickBot="1"/>
    <row r="142020" ht="18.75" customHeight="1" thickBot="1"/>
    <row r="142022" ht="18.75" customHeight="1" thickBot="1"/>
    <row r="142024" ht="18.75" customHeight="1" thickBot="1"/>
    <row r="142026" ht="18.75" customHeight="1" thickBot="1"/>
    <row r="142028" ht="18.75" customHeight="1" thickBot="1"/>
    <row r="142030" ht="18.75" customHeight="1" thickBot="1"/>
    <row r="142032" ht="18.75" customHeight="1" thickBot="1"/>
    <row r="142034" ht="18.75" customHeight="1" thickBot="1"/>
    <row r="142036" ht="18.75" customHeight="1" thickBot="1"/>
    <row r="142038" ht="18.75" customHeight="1" thickBot="1"/>
    <row r="142040" ht="18.75" customHeight="1" thickBot="1"/>
    <row r="142042" ht="18.75" customHeight="1" thickBot="1"/>
    <row r="142044" ht="18.75" customHeight="1" thickBot="1"/>
    <row r="142046" ht="18.75" customHeight="1" thickBot="1"/>
    <row r="142048" ht="18.75" customHeight="1" thickBot="1"/>
    <row r="142050" ht="18.75" customHeight="1" thickBot="1"/>
    <row r="142052" ht="18.75" customHeight="1" thickBot="1"/>
    <row r="142054" ht="18.75" customHeight="1" thickBot="1"/>
    <row r="142056" ht="18.75" customHeight="1" thickBot="1"/>
    <row r="142058" ht="18.75" customHeight="1" thickBot="1"/>
    <row r="142060" ht="18.75" customHeight="1" thickBot="1"/>
    <row r="142062" ht="18.75" customHeight="1" thickBot="1"/>
    <row r="142064" ht="18.75" customHeight="1" thickBot="1"/>
    <row r="142066" ht="18.75" customHeight="1" thickBot="1"/>
    <row r="142068" ht="18.75" customHeight="1" thickBot="1"/>
    <row r="142070" ht="18.75" customHeight="1" thickBot="1"/>
    <row r="142072" ht="18.75" customHeight="1" thickBot="1"/>
    <row r="142074" ht="18.75" customHeight="1" thickBot="1"/>
    <row r="142076" ht="18.75" customHeight="1" thickBot="1"/>
    <row r="142078" ht="18.75" customHeight="1" thickBot="1"/>
    <row r="142080" ht="18.75" customHeight="1" thickBot="1"/>
    <row r="142082" ht="18.75" customHeight="1" thickBot="1"/>
    <row r="142084" ht="18.75" customHeight="1" thickBot="1"/>
    <row r="142086" ht="18.75" customHeight="1" thickBot="1"/>
    <row r="142088" ht="18.75" customHeight="1" thickBot="1"/>
    <row r="142090" ht="18.75" customHeight="1" thickBot="1"/>
    <row r="142092" ht="18.75" customHeight="1" thickBot="1"/>
    <row r="142094" ht="18.75" customHeight="1" thickBot="1"/>
    <row r="142096" ht="18.75" customHeight="1" thickBot="1"/>
    <row r="142098" ht="18.75" customHeight="1" thickBot="1"/>
    <row r="142100" ht="18.75" customHeight="1" thickBot="1"/>
    <row r="142102" ht="18.75" customHeight="1" thickBot="1"/>
    <row r="142104" ht="18.75" customHeight="1" thickBot="1"/>
    <row r="142106" ht="18.75" customHeight="1" thickBot="1"/>
    <row r="142108" ht="18.75" customHeight="1" thickBot="1"/>
    <row r="142110" ht="18.75" customHeight="1" thickBot="1"/>
    <row r="142112" ht="18.75" customHeight="1" thickBot="1"/>
    <row r="142114" ht="18.75" customHeight="1" thickBot="1"/>
    <row r="142116" ht="18.75" customHeight="1" thickBot="1"/>
    <row r="142118" ht="18.75" customHeight="1" thickBot="1"/>
    <row r="142120" ht="18.75" customHeight="1" thickBot="1"/>
    <row r="142122" ht="18.75" customHeight="1" thickBot="1"/>
    <row r="142124" ht="18.75" customHeight="1" thickBot="1"/>
    <row r="142126" ht="18.75" customHeight="1" thickBot="1"/>
    <row r="142128" ht="18.75" customHeight="1" thickBot="1"/>
    <row r="142130" ht="18.75" customHeight="1" thickBot="1"/>
    <row r="142132" ht="18.75" customHeight="1" thickBot="1"/>
    <row r="142134" ht="18.75" customHeight="1" thickBot="1"/>
    <row r="142136" ht="18.75" customHeight="1" thickBot="1"/>
    <row r="142138" ht="18.75" customHeight="1" thickBot="1"/>
    <row r="142140" ht="18.75" customHeight="1" thickBot="1"/>
    <row r="142142" ht="18.75" customHeight="1" thickBot="1"/>
    <row r="142144" ht="18.75" customHeight="1" thickBot="1"/>
    <row r="142146" ht="18.75" customHeight="1" thickBot="1"/>
    <row r="142148" ht="18.75" customHeight="1" thickBot="1"/>
    <row r="142150" ht="18.75" customHeight="1" thickBot="1"/>
    <row r="142152" ht="18.75" customHeight="1" thickBot="1"/>
    <row r="142154" ht="18.75" customHeight="1" thickBot="1"/>
    <row r="142156" ht="18.75" customHeight="1" thickBot="1"/>
    <row r="142158" ht="18.75" customHeight="1" thickBot="1"/>
    <row r="142160" ht="18.75" customHeight="1" thickBot="1"/>
    <row r="142162" ht="18.75" customHeight="1" thickBot="1"/>
    <row r="142164" ht="18.75" customHeight="1" thickBot="1"/>
    <row r="142166" ht="18.75" customHeight="1" thickBot="1"/>
    <row r="142168" ht="18.75" customHeight="1" thickBot="1"/>
    <row r="142170" ht="18.75" customHeight="1" thickBot="1"/>
    <row r="142172" ht="18.75" customHeight="1" thickBot="1"/>
    <row r="142174" ht="18.75" customHeight="1" thickBot="1"/>
    <row r="142176" ht="18.75" customHeight="1" thickBot="1"/>
    <row r="142178" ht="18.75" customHeight="1" thickBot="1"/>
    <row r="142180" ht="18.75" customHeight="1" thickBot="1"/>
    <row r="142182" ht="18.75" customHeight="1" thickBot="1"/>
    <row r="142184" ht="18.75" customHeight="1" thickBot="1"/>
    <row r="142186" ht="18.75" customHeight="1" thickBot="1"/>
    <row r="142188" ht="18.75" customHeight="1" thickBot="1"/>
    <row r="142190" ht="18.75" customHeight="1" thickBot="1"/>
    <row r="142192" ht="18.75" customHeight="1" thickBot="1"/>
    <row r="142194" ht="18.75" customHeight="1" thickBot="1"/>
    <row r="142196" ht="18.75" customHeight="1" thickBot="1"/>
    <row r="142198" ht="18.75" customHeight="1" thickBot="1"/>
    <row r="142200" ht="18.75" customHeight="1" thickBot="1"/>
    <row r="142202" ht="18.75" customHeight="1" thickBot="1"/>
    <row r="142204" ht="18.75" customHeight="1" thickBot="1"/>
    <row r="142206" ht="18.75" customHeight="1" thickBot="1"/>
    <row r="142208" ht="18.75" customHeight="1" thickBot="1"/>
    <row r="142210" ht="18.75" customHeight="1" thickBot="1"/>
    <row r="142212" ht="18.75" customHeight="1" thickBot="1"/>
    <row r="142214" ht="18.75" customHeight="1" thickBot="1"/>
    <row r="142216" ht="18.75" customHeight="1" thickBot="1"/>
    <row r="142218" ht="18.75" customHeight="1" thickBot="1"/>
    <row r="142220" ht="18.75" customHeight="1" thickBot="1"/>
    <row r="142222" ht="18.75" customHeight="1" thickBot="1"/>
    <row r="142224" ht="18.75" customHeight="1" thickBot="1"/>
    <row r="142226" ht="18.75" customHeight="1" thickBot="1"/>
    <row r="142228" ht="18.75" customHeight="1" thickBot="1"/>
    <row r="142230" ht="18.75" customHeight="1" thickBot="1"/>
    <row r="142232" ht="18.75" customHeight="1" thickBot="1"/>
    <row r="142234" ht="18.75" customHeight="1" thickBot="1"/>
    <row r="142236" ht="18.75" customHeight="1" thickBot="1"/>
    <row r="142238" ht="18.75" customHeight="1" thickBot="1"/>
    <row r="142240" ht="18.75" customHeight="1" thickBot="1"/>
    <row r="142242" ht="18.75" customHeight="1" thickBot="1"/>
    <row r="142244" ht="18.75" customHeight="1" thickBot="1"/>
    <row r="142246" ht="18.75" customHeight="1" thickBot="1"/>
    <row r="142248" ht="18.75" customHeight="1" thickBot="1"/>
    <row r="142250" ht="18.75" customHeight="1" thickBot="1"/>
    <row r="142252" ht="18.75" customHeight="1" thickBot="1"/>
    <row r="142254" ht="18.75" customHeight="1" thickBot="1"/>
    <row r="142256" ht="18.75" customHeight="1" thickBot="1"/>
    <row r="142258" ht="18.75" customHeight="1" thickBot="1"/>
    <row r="142260" ht="18.75" customHeight="1" thickBot="1"/>
    <row r="142262" ht="18.75" customHeight="1" thickBot="1"/>
    <row r="142264" ht="18.75" customHeight="1" thickBot="1"/>
    <row r="142266" ht="18.75" customHeight="1" thickBot="1"/>
    <row r="142268" ht="18.75" customHeight="1" thickBot="1"/>
    <row r="142270" ht="18.75" customHeight="1" thickBot="1"/>
    <row r="142272" ht="18.75" customHeight="1" thickBot="1"/>
    <row r="142274" ht="18.75" customHeight="1" thickBot="1"/>
    <row r="142276" ht="18.75" customHeight="1" thickBot="1"/>
    <row r="142278" ht="18.75" customHeight="1" thickBot="1"/>
    <row r="142280" ht="18.75" customHeight="1" thickBot="1"/>
    <row r="142282" ht="18.75" customHeight="1" thickBot="1"/>
    <row r="142284" ht="18.75" customHeight="1" thickBot="1"/>
    <row r="142286" ht="18.75" customHeight="1" thickBot="1"/>
    <row r="142288" ht="18.75" customHeight="1" thickBot="1"/>
    <row r="142290" ht="18.75" customHeight="1" thickBot="1"/>
    <row r="142292" ht="18.75" customHeight="1" thickBot="1"/>
    <row r="142294" ht="18.75" customHeight="1" thickBot="1"/>
    <row r="142296" ht="18.75" customHeight="1" thickBot="1"/>
    <row r="142298" ht="18.75" customHeight="1" thickBot="1"/>
    <row r="142300" ht="18.75" customHeight="1" thickBot="1"/>
    <row r="142302" ht="18.75" customHeight="1" thickBot="1"/>
    <row r="142304" ht="18.75" customHeight="1" thickBot="1"/>
    <row r="142306" ht="18.75" customHeight="1" thickBot="1"/>
    <row r="142308" ht="18.75" customHeight="1" thickBot="1"/>
    <row r="142310" ht="18.75" customHeight="1" thickBot="1"/>
    <row r="142312" ht="18.75" customHeight="1" thickBot="1"/>
    <row r="142314" ht="18.75" customHeight="1" thickBot="1"/>
    <row r="142316" ht="18.75" customHeight="1" thickBot="1"/>
    <row r="142318" ht="18.75" customHeight="1" thickBot="1"/>
    <row r="142320" ht="18.75" customHeight="1" thickBot="1"/>
    <row r="142322" ht="18.75" customHeight="1" thickBot="1"/>
    <row r="142324" ht="18.75" customHeight="1" thickBot="1"/>
    <row r="142326" ht="18.75" customHeight="1" thickBot="1"/>
    <row r="142328" ht="18.75" customHeight="1" thickBot="1"/>
    <row r="142330" ht="18.75" customHeight="1" thickBot="1"/>
    <row r="142332" ht="18.75" customHeight="1" thickBot="1"/>
    <row r="142334" ht="18.75" customHeight="1" thickBot="1"/>
    <row r="142336" ht="18.75" customHeight="1" thickBot="1"/>
    <row r="142338" ht="18.75" customHeight="1" thickBot="1"/>
    <row r="142340" ht="18.75" customHeight="1" thickBot="1"/>
    <row r="142342" ht="18.75" customHeight="1" thickBot="1"/>
    <row r="142344" ht="18.75" customHeight="1" thickBot="1"/>
    <row r="142346" ht="18.75" customHeight="1" thickBot="1"/>
    <row r="142348" ht="18.75" customHeight="1" thickBot="1"/>
    <row r="142350" ht="18.75" customHeight="1" thickBot="1"/>
    <row r="142352" ht="18.75" customHeight="1" thickBot="1"/>
    <row r="142354" ht="18.75" customHeight="1" thickBot="1"/>
    <row r="142356" ht="18.75" customHeight="1" thickBot="1"/>
    <row r="142358" ht="18.75" customHeight="1" thickBot="1"/>
    <row r="142360" ht="18.75" customHeight="1" thickBot="1"/>
    <row r="142362" ht="18.75" customHeight="1" thickBot="1"/>
    <row r="142364" ht="18.75" customHeight="1" thickBot="1"/>
    <row r="142366" ht="18.75" customHeight="1" thickBot="1"/>
    <row r="142368" ht="18.75" customHeight="1" thickBot="1"/>
    <row r="142370" ht="18.75" customHeight="1" thickBot="1"/>
    <row r="142372" ht="18.75" customHeight="1" thickBot="1"/>
    <row r="142374" ht="18.75" customHeight="1" thickBot="1"/>
    <row r="142376" ht="18.75" customHeight="1" thickBot="1"/>
    <row r="142378" ht="18.75" customHeight="1" thickBot="1"/>
    <row r="142380" ht="18.75" customHeight="1" thickBot="1"/>
    <row r="142382" ht="18.75" customHeight="1" thickBot="1"/>
    <row r="142384" ht="18.75" customHeight="1" thickBot="1"/>
    <row r="142386" ht="18.75" customHeight="1" thickBot="1"/>
    <row r="142388" ht="18.75" customHeight="1" thickBot="1"/>
    <row r="142390" ht="18.75" customHeight="1" thickBot="1"/>
    <row r="142392" ht="18.75" customHeight="1" thickBot="1"/>
    <row r="142394" ht="18.75" customHeight="1" thickBot="1"/>
    <row r="142396" ht="18.75" customHeight="1" thickBot="1"/>
    <row r="142398" ht="18.75" customHeight="1" thickBot="1"/>
    <row r="142400" ht="18.75" customHeight="1" thickBot="1"/>
    <row r="142402" ht="18.75" customHeight="1" thickBot="1"/>
    <row r="142404" ht="18.75" customHeight="1" thickBot="1"/>
    <row r="142406" ht="18.75" customHeight="1" thickBot="1"/>
    <row r="142408" ht="18.75" customHeight="1" thickBot="1"/>
    <row r="142410" ht="18.75" customHeight="1" thickBot="1"/>
    <row r="142412" ht="18.75" customHeight="1" thickBot="1"/>
    <row r="142414" ht="18.75" customHeight="1" thickBot="1"/>
    <row r="142416" ht="18.75" customHeight="1" thickBot="1"/>
    <row r="142418" ht="18.75" customHeight="1" thickBot="1"/>
    <row r="142420" ht="18.75" customHeight="1" thickBot="1"/>
    <row r="142422" ht="18.75" customHeight="1" thickBot="1"/>
    <row r="142424" ht="18.75" customHeight="1" thickBot="1"/>
    <row r="142426" ht="18.75" customHeight="1" thickBot="1"/>
    <row r="142428" ht="18.75" customHeight="1" thickBot="1"/>
    <row r="142430" ht="18.75" customHeight="1" thickBot="1"/>
    <row r="142432" ht="18.75" customHeight="1" thickBot="1"/>
    <row r="142434" ht="18.75" customHeight="1" thickBot="1"/>
    <row r="142436" ht="18.75" customHeight="1" thickBot="1"/>
    <row r="142438" ht="18.75" customHeight="1" thickBot="1"/>
    <row r="142440" ht="18.75" customHeight="1" thickBot="1"/>
    <row r="142442" ht="18.75" customHeight="1" thickBot="1"/>
    <row r="142444" ht="18.75" customHeight="1" thickBot="1"/>
    <row r="142446" ht="18.75" customHeight="1" thickBot="1"/>
    <row r="142448" ht="18.75" customHeight="1" thickBot="1"/>
    <row r="142450" ht="18.75" customHeight="1" thickBot="1"/>
    <row r="142452" ht="18.75" customHeight="1" thickBot="1"/>
    <row r="142454" ht="18.75" customHeight="1" thickBot="1"/>
    <row r="142456" ht="18.75" customHeight="1" thickBot="1"/>
    <row r="142458" ht="18.75" customHeight="1" thickBot="1"/>
    <row r="142460" ht="18.75" customHeight="1" thickBot="1"/>
    <row r="142462" ht="18.75" customHeight="1" thickBot="1"/>
    <row r="142464" ht="18.75" customHeight="1" thickBot="1"/>
    <row r="142466" ht="18.75" customHeight="1" thickBot="1"/>
    <row r="142468" ht="18.75" customHeight="1" thickBot="1"/>
    <row r="142470" ht="18.75" customHeight="1" thickBot="1"/>
    <row r="142472" ht="18.75" customHeight="1" thickBot="1"/>
    <row r="142474" ht="18.75" customHeight="1" thickBot="1"/>
    <row r="142476" ht="18.75" customHeight="1" thickBot="1"/>
    <row r="142478" ht="18.75" customHeight="1" thickBot="1"/>
    <row r="142480" ht="18.75" customHeight="1" thickBot="1"/>
    <row r="142482" ht="18.75" customHeight="1" thickBot="1"/>
    <row r="142484" ht="18.75" customHeight="1" thickBot="1"/>
    <row r="142486" ht="18.75" customHeight="1" thickBot="1"/>
    <row r="142488" ht="18.75" customHeight="1" thickBot="1"/>
    <row r="142490" ht="18.75" customHeight="1" thickBot="1"/>
    <row r="142492" ht="18.75" customHeight="1" thickBot="1"/>
    <row r="142494" ht="18.75" customHeight="1" thickBot="1"/>
    <row r="142496" ht="18.75" customHeight="1" thickBot="1"/>
    <row r="142498" ht="18.75" customHeight="1" thickBot="1"/>
    <row r="142500" ht="18.75" customHeight="1" thickBot="1"/>
    <row r="142502" ht="18.75" customHeight="1" thickBot="1"/>
    <row r="142504" ht="18.75" customHeight="1" thickBot="1"/>
    <row r="142506" ht="18.75" customHeight="1" thickBot="1"/>
    <row r="142508" ht="18.75" customHeight="1" thickBot="1"/>
    <row r="142510" ht="18.75" customHeight="1" thickBot="1"/>
    <row r="142512" ht="18.75" customHeight="1" thickBot="1"/>
    <row r="142514" ht="18.75" customHeight="1" thickBot="1"/>
    <row r="142516" ht="18.75" customHeight="1" thickBot="1"/>
    <row r="142518" ht="18.75" customHeight="1" thickBot="1"/>
    <row r="142520" ht="18.75" customHeight="1" thickBot="1"/>
    <row r="142522" ht="18.75" customHeight="1" thickBot="1"/>
    <row r="142524" ht="18.75" customHeight="1" thickBot="1"/>
    <row r="142526" ht="18.75" customHeight="1" thickBot="1"/>
    <row r="142528" ht="18.75" customHeight="1" thickBot="1"/>
    <row r="142530" ht="18.75" customHeight="1" thickBot="1"/>
    <row r="142532" ht="18.75" customHeight="1" thickBot="1"/>
    <row r="142534" ht="18.75" customHeight="1" thickBot="1"/>
    <row r="142536" ht="18.75" customHeight="1" thickBot="1"/>
    <row r="142538" ht="18.75" customHeight="1" thickBot="1"/>
    <row r="142540" ht="18.75" customHeight="1" thickBot="1"/>
    <row r="142542" ht="18.75" customHeight="1" thickBot="1"/>
    <row r="142544" ht="18.75" customHeight="1" thickBot="1"/>
    <row r="142546" ht="18.75" customHeight="1" thickBot="1"/>
    <row r="142548" ht="18.75" customHeight="1" thickBot="1"/>
    <row r="142550" ht="18.75" customHeight="1" thickBot="1"/>
    <row r="142552" ht="18.75" customHeight="1" thickBot="1"/>
    <row r="142554" ht="18.75" customHeight="1" thickBot="1"/>
    <row r="142556" ht="18.75" customHeight="1" thickBot="1"/>
    <row r="142558" ht="18.75" customHeight="1" thickBot="1"/>
    <row r="142560" ht="18.75" customHeight="1" thickBot="1"/>
    <row r="142562" ht="18.75" customHeight="1" thickBot="1"/>
    <row r="142564" ht="18.75" customHeight="1" thickBot="1"/>
    <row r="142566" ht="18.75" customHeight="1" thickBot="1"/>
    <row r="142568" ht="18.75" customHeight="1" thickBot="1"/>
    <row r="142570" ht="18.75" customHeight="1" thickBot="1"/>
    <row r="142572" ht="18.75" customHeight="1" thickBot="1"/>
    <row r="142574" ht="18.75" customHeight="1" thickBot="1"/>
    <row r="142576" ht="18.75" customHeight="1" thickBot="1"/>
    <row r="142578" ht="18.75" customHeight="1" thickBot="1"/>
    <row r="142580" ht="18.75" customHeight="1" thickBot="1"/>
    <row r="142582" ht="18.75" customHeight="1" thickBot="1"/>
    <row r="142584" ht="18.75" customHeight="1" thickBot="1"/>
    <row r="142586" ht="18.75" customHeight="1" thickBot="1"/>
    <row r="142588" ht="18.75" customHeight="1" thickBot="1"/>
    <row r="142590" ht="18.75" customHeight="1" thickBot="1"/>
    <row r="142592" ht="18.75" customHeight="1" thickBot="1"/>
    <row r="142594" ht="18.75" customHeight="1" thickBot="1"/>
    <row r="142596" ht="18.75" customHeight="1" thickBot="1"/>
    <row r="142598" ht="18.75" customHeight="1" thickBot="1"/>
    <row r="142600" ht="18.75" customHeight="1" thickBot="1"/>
    <row r="142602" ht="18.75" customHeight="1" thickBot="1"/>
    <row r="142604" ht="18.75" customHeight="1" thickBot="1"/>
    <row r="142606" ht="18.75" customHeight="1" thickBot="1"/>
    <row r="142608" ht="18.75" customHeight="1" thickBot="1"/>
    <row r="142610" ht="18.75" customHeight="1" thickBot="1"/>
    <row r="142612" ht="18.75" customHeight="1" thickBot="1"/>
    <row r="142614" ht="18.75" customHeight="1" thickBot="1"/>
    <row r="142616" ht="18.75" customHeight="1" thickBot="1"/>
    <row r="142618" ht="18.75" customHeight="1" thickBot="1"/>
    <row r="142620" ht="18.75" customHeight="1" thickBot="1"/>
    <row r="142622" ht="18.75" customHeight="1" thickBot="1"/>
    <row r="142624" ht="18.75" customHeight="1" thickBot="1"/>
    <row r="142626" ht="18.75" customHeight="1" thickBot="1"/>
    <row r="142628" ht="18.75" customHeight="1" thickBot="1"/>
    <row r="142630" ht="18.75" customHeight="1" thickBot="1"/>
    <row r="142632" ht="18.75" customHeight="1" thickBot="1"/>
    <row r="142634" ht="18.75" customHeight="1" thickBot="1"/>
    <row r="142636" ht="18.75" customHeight="1" thickBot="1"/>
    <row r="142638" ht="18.75" customHeight="1" thickBot="1"/>
    <row r="142640" ht="18.75" customHeight="1" thickBot="1"/>
    <row r="142642" ht="18.75" customHeight="1" thickBot="1"/>
    <row r="142644" ht="18.75" customHeight="1" thickBot="1"/>
    <row r="142646" ht="18.75" customHeight="1" thickBot="1"/>
    <row r="142648" ht="18.75" customHeight="1" thickBot="1"/>
    <row r="142650" ht="18.75" customHeight="1" thickBot="1"/>
    <row r="142652" ht="18.75" customHeight="1" thickBot="1"/>
    <row r="142654" ht="18.75" customHeight="1" thickBot="1"/>
    <row r="142656" ht="18.75" customHeight="1" thickBot="1"/>
    <row r="142658" ht="18.75" customHeight="1" thickBot="1"/>
    <row r="142660" ht="18.75" customHeight="1" thickBot="1"/>
    <row r="142662" ht="18.75" customHeight="1" thickBot="1"/>
    <row r="142664" ht="18.75" customHeight="1" thickBot="1"/>
    <row r="142666" ht="18.75" customHeight="1" thickBot="1"/>
    <row r="142668" ht="18.75" customHeight="1" thickBot="1"/>
    <row r="142670" ht="18.75" customHeight="1" thickBot="1"/>
    <row r="142672" ht="18.75" customHeight="1" thickBot="1"/>
    <row r="142674" ht="18.75" customHeight="1" thickBot="1"/>
    <row r="142676" ht="18.75" customHeight="1" thickBot="1"/>
    <row r="142678" ht="18.75" customHeight="1" thickBot="1"/>
    <row r="142680" ht="18.75" customHeight="1" thickBot="1"/>
    <row r="142682" ht="18.75" customHeight="1" thickBot="1"/>
    <row r="142684" ht="18.75" customHeight="1" thickBot="1"/>
    <row r="142686" ht="18.75" customHeight="1" thickBot="1"/>
    <row r="142688" ht="18.75" customHeight="1" thickBot="1"/>
    <row r="142690" ht="18.75" customHeight="1" thickBot="1"/>
    <row r="142692" ht="18.75" customHeight="1" thickBot="1"/>
    <row r="142694" ht="18.75" customHeight="1" thickBot="1"/>
    <row r="142696" ht="18.75" customHeight="1" thickBot="1"/>
    <row r="142698" ht="18.75" customHeight="1" thickBot="1"/>
    <row r="142700" ht="18.75" customHeight="1" thickBot="1"/>
    <row r="142702" ht="18.75" customHeight="1" thickBot="1"/>
    <row r="142704" ht="18.75" customHeight="1" thickBot="1"/>
    <row r="142706" ht="18.75" customHeight="1" thickBot="1"/>
    <row r="142708" ht="18.75" customHeight="1" thickBot="1"/>
    <row r="142710" ht="18.75" customHeight="1" thickBot="1"/>
    <row r="142712" ht="18.75" customHeight="1" thickBot="1"/>
    <row r="142714" ht="18.75" customHeight="1" thickBot="1"/>
    <row r="142716" ht="18.75" customHeight="1" thickBot="1"/>
    <row r="142718" ht="18.75" customHeight="1" thickBot="1"/>
    <row r="142720" ht="18.75" customHeight="1" thickBot="1"/>
    <row r="142722" ht="18.75" customHeight="1" thickBot="1"/>
    <row r="142724" ht="18.75" customHeight="1" thickBot="1"/>
    <row r="142726" ht="18.75" customHeight="1" thickBot="1"/>
    <row r="142728" ht="18.75" customHeight="1" thickBot="1"/>
    <row r="142730" ht="18.75" customHeight="1" thickBot="1"/>
    <row r="142732" ht="18.75" customHeight="1" thickBot="1"/>
    <row r="142734" ht="18.75" customHeight="1" thickBot="1"/>
    <row r="142736" ht="18.75" customHeight="1" thickBot="1"/>
    <row r="142738" ht="18.75" customHeight="1" thickBot="1"/>
    <row r="142740" ht="18.75" customHeight="1" thickBot="1"/>
    <row r="142742" ht="18.75" customHeight="1" thickBot="1"/>
    <row r="142744" ht="18.75" customHeight="1" thickBot="1"/>
    <row r="142746" ht="18.75" customHeight="1" thickBot="1"/>
    <row r="142748" ht="18.75" customHeight="1" thickBot="1"/>
    <row r="142750" ht="18.75" customHeight="1" thickBot="1"/>
    <row r="142752" ht="18.75" customHeight="1" thickBot="1"/>
    <row r="142754" ht="18.75" customHeight="1" thickBot="1"/>
    <row r="142756" ht="18.75" customHeight="1" thickBot="1"/>
    <row r="142758" ht="18.75" customHeight="1" thickBot="1"/>
    <row r="142760" ht="18.75" customHeight="1" thickBot="1"/>
    <row r="142762" ht="18.75" customHeight="1" thickBot="1"/>
    <row r="142764" ht="18.75" customHeight="1" thickBot="1"/>
    <row r="142766" ht="18.75" customHeight="1" thickBot="1"/>
    <row r="142768" ht="18.75" customHeight="1" thickBot="1"/>
    <row r="142770" ht="18.75" customHeight="1" thickBot="1"/>
    <row r="142772" ht="18.75" customHeight="1" thickBot="1"/>
    <row r="142774" ht="18.75" customHeight="1" thickBot="1"/>
    <row r="142776" ht="18.75" customHeight="1" thickBot="1"/>
    <row r="142778" ht="18.75" customHeight="1" thickBot="1"/>
    <row r="142780" ht="18.75" customHeight="1" thickBot="1"/>
    <row r="142782" ht="18.75" customHeight="1" thickBot="1"/>
    <row r="142784" ht="18.75" customHeight="1" thickBot="1"/>
    <row r="142786" ht="18.75" customHeight="1" thickBot="1"/>
    <row r="142788" ht="18.75" customHeight="1" thickBot="1"/>
    <row r="142790" ht="18.75" customHeight="1" thickBot="1"/>
    <row r="142792" ht="18.75" customHeight="1" thickBot="1"/>
    <row r="142794" ht="18.75" customHeight="1" thickBot="1"/>
    <row r="142796" ht="18.75" customHeight="1" thickBot="1"/>
    <row r="142798" ht="18.75" customHeight="1" thickBot="1"/>
    <row r="142800" ht="18.75" customHeight="1" thickBot="1"/>
    <row r="142802" ht="18.75" customHeight="1" thickBot="1"/>
    <row r="142804" ht="18.75" customHeight="1" thickBot="1"/>
    <row r="142806" ht="18.75" customHeight="1" thickBot="1"/>
    <row r="142808" ht="18.75" customHeight="1" thickBot="1"/>
    <row r="142810" ht="18.75" customHeight="1" thickBot="1"/>
    <row r="142812" ht="18.75" customHeight="1" thickBot="1"/>
    <row r="142814" ht="18.75" customHeight="1" thickBot="1"/>
    <row r="142816" ht="18.75" customHeight="1" thickBot="1"/>
    <row r="142818" ht="18.75" customHeight="1" thickBot="1"/>
    <row r="142820" ht="18.75" customHeight="1" thickBot="1"/>
    <row r="142822" ht="18.75" customHeight="1" thickBot="1"/>
    <row r="142824" ht="18.75" customHeight="1" thickBot="1"/>
    <row r="142826" ht="18.75" customHeight="1" thickBot="1"/>
    <row r="142828" ht="18.75" customHeight="1" thickBot="1"/>
    <row r="142830" ht="18.75" customHeight="1" thickBot="1"/>
    <row r="142832" ht="18.75" customHeight="1" thickBot="1"/>
    <row r="142834" ht="18.75" customHeight="1" thickBot="1"/>
    <row r="142836" ht="18.75" customHeight="1" thickBot="1"/>
    <row r="142838" ht="18.75" customHeight="1" thickBot="1"/>
    <row r="142840" ht="18.75" customHeight="1" thickBot="1"/>
    <row r="142842" ht="18.75" customHeight="1" thickBot="1"/>
    <row r="142844" ht="18.75" customHeight="1" thickBot="1"/>
    <row r="142846" ht="18.75" customHeight="1" thickBot="1"/>
    <row r="142848" ht="18.75" customHeight="1" thickBot="1"/>
    <row r="142850" ht="18.75" customHeight="1" thickBot="1"/>
    <row r="142852" ht="18.75" customHeight="1" thickBot="1"/>
    <row r="142854" ht="18.75" customHeight="1" thickBot="1"/>
    <row r="142856" ht="18.75" customHeight="1" thickBot="1"/>
    <row r="142858" ht="18.75" customHeight="1" thickBot="1"/>
    <row r="142860" ht="18.75" customHeight="1" thickBot="1"/>
    <row r="142862" ht="18.75" customHeight="1" thickBot="1"/>
    <row r="142864" ht="18.75" customHeight="1" thickBot="1"/>
    <row r="142866" ht="18.75" customHeight="1" thickBot="1"/>
    <row r="142868" ht="18.75" customHeight="1" thickBot="1"/>
    <row r="142870" ht="18.75" customHeight="1" thickBot="1"/>
    <row r="142872" ht="18.75" customHeight="1" thickBot="1"/>
    <row r="142874" ht="18.75" customHeight="1" thickBot="1"/>
    <row r="142876" ht="18.75" customHeight="1" thickBot="1"/>
    <row r="142878" ht="18.75" customHeight="1" thickBot="1"/>
    <row r="142880" ht="18.75" customHeight="1" thickBot="1"/>
    <row r="142882" ht="18.75" customHeight="1" thickBot="1"/>
    <row r="142884" ht="18.75" customHeight="1" thickBot="1"/>
    <row r="142886" ht="18.75" customHeight="1" thickBot="1"/>
    <row r="142888" ht="18.75" customHeight="1" thickBot="1"/>
    <row r="142890" ht="18.75" customHeight="1" thickBot="1"/>
    <row r="142892" ht="18.75" customHeight="1" thickBot="1"/>
    <row r="142894" ht="18.75" customHeight="1" thickBot="1"/>
    <row r="142896" ht="18.75" customHeight="1" thickBot="1"/>
    <row r="142898" ht="18.75" customHeight="1" thickBot="1"/>
    <row r="142900" ht="18.75" customHeight="1" thickBot="1"/>
    <row r="142902" ht="18.75" customHeight="1" thickBot="1"/>
    <row r="142904" ht="18.75" customHeight="1" thickBot="1"/>
    <row r="142906" ht="18.75" customHeight="1" thickBot="1"/>
    <row r="142908" ht="18.75" customHeight="1" thickBot="1"/>
    <row r="142910" ht="18.75" customHeight="1" thickBot="1"/>
    <row r="142912" ht="18.75" customHeight="1" thickBot="1"/>
    <row r="142914" ht="18.75" customHeight="1" thickBot="1"/>
    <row r="142916" ht="18.75" customHeight="1" thickBot="1"/>
    <row r="142918" ht="18.75" customHeight="1" thickBot="1"/>
    <row r="142920" ht="18.75" customHeight="1" thickBot="1"/>
    <row r="142922" ht="18.75" customHeight="1" thickBot="1"/>
    <row r="142924" ht="18.75" customHeight="1" thickBot="1"/>
    <row r="142926" ht="18.75" customHeight="1" thickBot="1"/>
    <row r="142928" ht="18.75" customHeight="1" thickBot="1"/>
    <row r="142930" ht="18.75" customHeight="1" thickBot="1"/>
    <row r="142932" ht="18.75" customHeight="1" thickBot="1"/>
    <row r="142934" ht="18.75" customHeight="1" thickBot="1"/>
    <row r="142936" ht="18.75" customHeight="1" thickBot="1"/>
    <row r="142938" ht="18.75" customHeight="1" thickBot="1"/>
    <row r="142940" ht="18.75" customHeight="1" thickBot="1"/>
    <row r="142942" ht="18.75" customHeight="1" thickBot="1"/>
    <row r="142944" ht="18.75" customHeight="1" thickBot="1"/>
    <row r="142946" ht="18.75" customHeight="1" thickBot="1"/>
    <row r="142948" ht="18.75" customHeight="1" thickBot="1"/>
    <row r="142950" ht="18.75" customHeight="1" thickBot="1"/>
    <row r="142952" ht="18.75" customHeight="1" thickBot="1"/>
    <row r="142954" ht="18.75" customHeight="1" thickBot="1"/>
    <row r="142956" ht="18.75" customHeight="1" thickBot="1"/>
    <row r="142958" ht="18.75" customHeight="1" thickBot="1"/>
    <row r="142960" ht="18.75" customHeight="1" thickBot="1"/>
    <row r="142962" ht="18.75" customHeight="1" thickBot="1"/>
    <row r="142964" ht="18.75" customHeight="1" thickBot="1"/>
    <row r="142966" ht="18.75" customHeight="1" thickBot="1"/>
    <row r="142968" ht="18.75" customHeight="1" thickBot="1"/>
    <row r="142970" ht="18.75" customHeight="1" thickBot="1"/>
    <row r="142972" ht="18.75" customHeight="1" thickBot="1"/>
    <row r="142974" ht="18.75" customHeight="1" thickBot="1"/>
    <row r="142976" ht="18.75" customHeight="1" thickBot="1"/>
    <row r="142978" ht="18.75" customHeight="1" thickBot="1"/>
    <row r="142980" ht="18.75" customHeight="1" thickBot="1"/>
    <row r="142982" ht="18.75" customHeight="1" thickBot="1"/>
    <row r="142984" ht="18.75" customHeight="1" thickBot="1"/>
    <row r="142986" ht="18.75" customHeight="1" thickBot="1"/>
    <row r="142988" ht="18.75" customHeight="1" thickBot="1"/>
    <row r="142990" ht="18.75" customHeight="1" thickBot="1"/>
    <row r="142992" ht="18.75" customHeight="1" thickBot="1"/>
    <row r="142994" ht="18.75" customHeight="1" thickBot="1"/>
    <row r="142996" ht="18.75" customHeight="1" thickBot="1"/>
    <row r="142998" ht="18.75" customHeight="1" thickBot="1"/>
    <row r="143000" ht="18.75" customHeight="1" thickBot="1"/>
    <row r="143002" ht="18.75" customHeight="1" thickBot="1"/>
    <row r="143004" ht="18.75" customHeight="1" thickBot="1"/>
    <row r="143006" ht="18.75" customHeight="1" thickBot="1"/>
    <row r="143008" ht="18.75" customHeight="1" thickBot="1"/>
    <row r="143010" ht="18.75" customHeight="1" thickBot="1"/>
    <row r="143012" ht="18.75" customHeight="1" thickBot="1"/>
    <row r="143014" ht="18.75" customHeight="1" thickBot="1"/>
    <row r="143016" ht="18.75" customHeight="1" thickBot="1"/>
    <row r="143018" ht="18.75" customHeight="1" thickBot="1"/>
    <row r="143020" ht="18.75" customHeight="1" thickBot="1"/>
    <row r="143022" ht="18.75" customHeight="1" thickBot="1"/>
    <row r="143024" ht="18.75" customHeight="1" thickBot="1"/>
    <row r="143026" ht="18.75" customHeight="1" thickBot="1"/>
    <row r="143028" ht="18.75" customHeight="1" thickBot="1"/>
    <row r="143030" ht="18.75" customHeight="1" thickBot="1"/>
    <row r="143032" ht="18.75" customHeight="1" thickBot="1"/>
    <row r="143034" ht="18.75" customHeight="1" thickBot="1"/>
    <row r="143036" ht="18.75" customHeight="1" thickBot="1"/>
    <row r="143038" ht="18.75" customHeight="1" thickBot="1"/>
    <row r="143040" ht="18.75" customHeight="1" thickBot="1"/>
    <row r="143042" ht="18.75" customHeight="1" thickBot="1"/>
    <row r="143044" ht="18.75" customHeight="1" thickBot="1"/>
    <row r="143046" ht="18.75" customHeight="1" thickBot="1"/>
    <row r="143048" ht="18.75" customHeight="1" thickBot="1"/>
    <row r="143050" ht="18.75" customHeight="1" thickBot="1"/>
    <row r="143052" ht="18.75" customHeight="1" thickBot="1"/>
    <row r="143054" ht="18.75" customHeight="1" thickBot="1"/>
    <row r="143056" ht="18.75" customHeight="1" thickBot="1"/>
    <row r="143058" ht="18.75" customHeight="1" thickBot="1"/>
    <row r="143060" ht="18.75" customHeight="1" thickBot="1"/>
    <row r="143062" ht="18.75" customHeight="1" thickBot="1"/>
    <row r="143064" ht="18.75" customHeight="1" thickBot="1"/>
    <row r="143066" ht="18.75" customHeight="1" thickBot="1"/>
    <row r="143068" ht="18.75" customHeight="1" thickBot="1"/>
    <row r="143070" ht="18.75" customHeight="1" thickBot="1"/>
    <row r="143072" ht="18.75" customHeight="1" thickBot="1"/>
    <row r="143074" ht="18.75" customHeight="1" thickBot="1"/>
    <row r="143076" ht="18.75" customHeight="1" thickBot="1"/>
    <row r="143078" ht="18.75" customHeight="1" thickBot="1"/>
    <row r="143080" ht="18.75" customHeight="1" thickBot="1"/>
    <row r="143082" ht="18.75" customHeight="1" thickBot="1"/>
    <row r="143084" ht="18.75" customHeight="1" thickBot="1"/>
    <row r="143086" ht="18.75" customHeight="1" thickBot="1"/>
    <row r="143088" ht="18.75" customHeight="1" thickBot="1"/>
    <row r="143090" ht="18.75" customHeight="1" thickBot="1"/>
    <row r="143092" ht="18.75" customHeight="1" thickBot="1"/>
    <row r="143094" ht="18.75" customHeight="1" thickBot="1"/>
    <row r="143096" ht="18.75" customHeight="1" thickBot="1"/>
    <row r="143098" ht="18.75" customHeight="1" thickBot="1"/>
    <row r="143100" ht="18.75" customHeight="1" thickBot="1"/>
    <row r="143102" ht="18.75" customHeight="1" thickBot="1"/>
    <row r="143104" ht="18.75" customHeight="1" thickBot="1"/>
    <row r="143106" ht="18.75" customHeight="1" thickBot="1"/>
    <row r="143108" ht="18.75" customHeight="1" thickBot="1"/>
    <row r="143110" ht="18.75" customHeight="1" thickBot="1"/>
    <row r="143112" ht="18.75" customHeight="1" thickBot="1"/>
    <row r="143114" ht="18.75" customHeight="1" thickBot="1"/>
    <row r="143116" ht="18.75" customHeight="1" thickBot="1"/>
    <row r="143118" ht="18.75" customHeight="1" thickBot="1"/>
    <row r="143120" ht="18.75" customHeight="1" thickBot="1"/>
    <row r="143122" ht="18.75" customHeight="1" thickBot="1"/>
    <row r="143124" ht="18.75" customHeight="1" thickBot="1"/>
    <row r="143126" ht="18.75" customHeight="1" thickBot="1"/>
    <row r="143128" ht="18.75" customHeight="1" thickBot="1"/>
    <row r="143130" ht="18.75" customHeight="1" thickBot="1"/>
    <row r="143132" ht="18.75" customHeight="1" thickBot="1"/>
    <row r="143134" ht="18.75" customHeight="1" thickBot="1"/>
    <row r="143136" ht="18.75" customHeight="1" thickBot="1"/>
    <row r="143138" ht="18.75" customHeight="1" thickBot="1"/>
    <row r="143140" ht="18.75" customHeight="1" thickBot="1"/>
    <row r="143142" ht="18.75" customHeight="1" thickBot="1"/>
    <row r="143144" ht="18.75" customHeight="1" thickBot="1"/>
    <row r="143146" ht="18.75" customHeight="1" thickBot="1"/>
    <row r="143148" ht="18.75" customHeight="1" thickBot="1"/>
    <row r="143150" ht="18.75" customHeight="1" thickBot="1"/>
    <row r="143152" ht="18.75" customHeight="1" thickBot="1"/>
    <row r="143154" ht="18.75" customHeight="1" thickBot="1"/>
    <row r="143156" ht="18.75" customHeight="1" thickBot="1"/>
    <row r="143158" ht="18.75" customHeight="1" thickBot="1"/>
    <row r="143160" ht="18.75" customHeight="1" thickBot="1"/>
    <row r="143162" ht="18.75" customHeight="1" thickBot="1"/>
    <row r="143164" ht="18.75" customHeight="1" thickBot="1"/>
    <row r="143166" ht="18.75" customHeight="1" thickBot="1"/>
    <row r="143168" ht="18.75" customHeight="1" thickBot="1"/>
    <row r="143170" ht="18.75" customHeight="1" thickBot="1"/>
    <row r="143172" ht="18.75" customHeight="1" thickBot="1"/>
    <row r="143174" ht="18.75" customHeight="1" thickBot="1"/>
    <row r="143176" ht="18.75" customHeight="1" thickBot="1"/>
    <row r="143178" ht="18.75" customHeight="1" thickBot="1"/>
    <row r="143180" ht="18.75" customHeight="1" thickBot="1"/>
    <row r="143182" ht="18.75" customHeight="1" thickBot="1"/>
    <row r="143184" ht="18.75" customHeight="1" thickBot="1"/>
    <row r="143186" ht="18.75" customHeight="1" thickBot="1"/>
    <row r="143188" ht="18.75" customHeight="1" thickBot="1"/>
    <row r="143190" ht="18.75" customHeight="1" thickBot="1"/>
    <row r="143192" ht="18.75" customHeight="1" thickBot="1"/>
    <row r="143194" ht="18.75" customHeight="1" thickBot="1"/>
    <row r="143196" ht="18.75" customHeight="1" thickBot="1"/>
    <row r="143198" ht="18.75" customHeight="1" thickBot="1"/>
    <row r="143200" ht="18.75" customHeight="1" thickBot="1"/>
    <row r="143202" ht="18.75" customHeight="1" thickBot="1"/>
    <row r="143204" ht="18.75" customHeight="1" thickBot="1"/>
    <row r="143206" ht="18.75" customHeight="1" thickBot="1"/>
    <row r="143208" ht="18.75" customHeight="1" thickBot="1"/>
    <row r="143210" ht="18.75" customHeight="1" thickBot="1"/>
    <row r="143212" ht="18.75" customHeight="1" thickBot="1"/>
    <row r="143214" ht="18.75" customHeight="1" thickBot="1"/>
    <row r="143216" ht="18.75" customHeight="1" thickBot="1"/>
    <row r="143218" ht="18.75" customHeight="1" thickBot="1"/>
    <row r="143220" ht="18.75" customHeight="1" thickBot="1"/>
    <row r="143222" ht="18.75" customHeight="1" thickBot="1"/>
    <row r="143224" ht="18.75" customHeight="1" thickBot="1"/>
    <row r="143226" ht="18.75" customHeight="1" thickBot="1"/>
    <row r="143228" ht="18.75" customHeight="1" thickBot="1"/>
    <row r="143230" ht="18.75" customHeight="1" thickBot="1"/>
    <row r="143232" ht="18.75" customHeight="1" thickBot="1"/>
    <row r="143234" ht="18.75" customHeight="1" thickBot="1"/>
    <row r="143236" ht="18.75" customHeight="1" thickBot="1"/>
    <row r="143238" ht="18.75" customHeight="1" thickBot="1"/>
    <row r="143240" ht="18.75" customHeight="1" thickBot="1"/>
    <row r="143242" ht="18.75" customHeight="1" thickBot="1"/>
    <row r="143244" ht="18.75" customHeight="1" thickBot="1"/>
    <row r="143246" ht="18.75" customHeight="1" thickBot="1"/>
    <row r="143248" ht="18.75" customHeight="1" thickBot="1"/>
    <row r="143250" ht="18.75" customHeight="1" thickBot="1"/>
    <row r="143252" ht="18.75" customHeight="1" thickBot="1"/>
    <row r="143254" ht="18.75" customHeight="1" thickBot="1"/>
    <row r="143256" ht="18.75" customHeight="1" thickBot="1"/>
    <row r="143258" ht="18.75" customHeight="1" thickBot="1"/>
    <row r="143260" ht="18.75" customHeight="1" thickBot="1"/>
    <row r="143262" ht="18.75" customHeight="1" thickBot="1"/>
    <row r="143264" ht="18.75" customHeight="1" thickBot="1"/>
    <row r="143266" ht="18.75" customHeight="1" thickBot="1"/>
    <row r="143268" ht="18.75" customHeight="1" thickBot="1"/>
    <row r="143270" ht="18.75" customHeight="1" thickBot="1"/>
    <row r="143272" ht="18.75" customHeight="1" thickBot="1"/>
    <row r="143274" ht="18.75" customHeight="1" thickBot="1"/>
    <row r="143276" ht="18.75" customHeight="1" thickBot="1"/>
    <row r="143278" ht="18.75" customHeight="1" thickBot="1"/>
    <row r="143280" ht="18.75" customHeight="1" thickBot="1"/>
    <row r="143282" ht="18.75" customHeight="1" thickBot="1"/>
    <row r="143284" ht="18.75" customHeight="1" thickBot="1"/>
    <row r="143286" ht="18.75" customHeight="1" thickBot="1"/>
    <row r="143288" ht="18.75" customHeight="1" thickBot="1"/>
    <row r="143290" ht="18.75" customHeight="1" thickBot="1"/>
    <row r="143292" ht="18.75" customHeight="1" thickBot="1"/>
    <row r="143294" ht="18.75" customHeight="1" thickBot="1"/>
    <row r="143296" ht="18.75" customHeight="1" thickBot="1"/>
    <row r="143298" ht="18.75" customHeight="1" thickBot="1"/>
    <row r="143300" ht="18.75" customHeight="1" thickBot="1"/>
    <row r="143302" ht="18.75" customHeight="1" thickBot="1"/>
    <row r="143304" ht="18.75" customHeight="1" thickBot="1"/>
    <row r="143306" ht="18.75" customHeight="1" thickBot="1"/>
    <row r="143308" ht="18.75" customHeight="1" thickBot="1"/>
    <row r="143310" ht="18.75" customHeight="1" thickBot="1"/>
    <row r="143312" ht="18.75" customHeight="1" thickBot="1"/>
    <row r="143314" ht="18.75" customHeight="1" thickBot="1"/>
    <row r="143316" ht="18.75" customHeight="1" thickBot="1"/>
    <row r="143318" ht="18.75" customHeight="1" thickBot="1"/>
    <row r="143320" ht="18.75" customHeight="1" thickBot="1"/>
    <row r="143322" ht="18.75" customHeight="1" thickBot="1"/>
    <row r="143324" ht="18.75" customHeight="1" thickBot="1"/>
    <row r="143326" ht="18.75" customHeight="1" thickBot="1"/>
    <row r="143328" ht="18.75" customHeight="1" thickBot="1"/>
    <row r="143330" ht="18.75" customHeight="1" thickBot="1"/>
    <row r="143332" ht="18.75" customHeight="1" thickBot="1"/>
    <row r="143334" ht="18.75" customHeight="1" thickBot="1"/>
    <row r="143336" ht="18.75" customHeight="1" thickBot="1"/>
    <row r="143338" ht="18.75" customHeight="1" thickBot="1"/>
    <row r="143340" ht="18.75" customHeight="1" thickBot="1"/>
    <row r="143342" ht="18.75" customHeight="1" thickBot="1"/>
    <row r="143344" ht="18.75" customHeight="1" thickBot="1"/>
    <row r="143346" ht="18.75" customHeight="1" thickBot="1"/>
    <row r="143348" ht="18.75" customHeight="1" thickBot="1"/>
    <row r="143350" ht="18.75" customHeight="1" thickBot="1"/>
    <row r="143352" ht="18.75" customHeight="1" thickBot="1"/>
    <row r="143354" ht="18.75" customHeight="1" thickBot="1"/>
    <row r="143356" ht="18.75" customHeight="1" thickBot="1"/>
    <row r="143358" ht="18.75" customHeight="1" thickBot="1"/>
  </sheetData>
  <sheetProtection formatRows="0" selectLockedCells="1"/>
  <mergeCells count="465">
    <mergeCell ref="B1:E2"/>
    <mergeCell ref="L2:M2"/>
    <mergeCell ref="L3:M3"/>
    <mergeCell ref="L4:M4"/>
    <mergeCell ref="L5:M5"/>
    <mergeCell ref="L6:M6"/>
    <mergeCell ref="K14:M14"/>
    <mergeCell ref="L15:M15"/>
    <mergeCell ref="L17:M17"/>
    <mergeCell ref="L18:M18"/>
    <mergeCell ref="C20:E20"/>
    <mergeCell ref="B23:C23"/>
    <mergeCell ref="L7:M7"/>
    <mergeCell ref="L8:M8"/>
    <mergeCell ref="L9:M9"/>
    <mergeCell ref="L10:M10"/>
    <mergeCell ref="L11:M11"/>
    <mergeCell ref="L12:M12"/>
    <mergeCell ref="C24:E24"/>
    <mergeCell ref="C25:E25"/>
    <mergeCell ref="K25:M25"/>
    <mergeCell ref="O25:P25"/>
    <mergeCell ref="T25:U25"/>
    <mergeCell ref="K26:M26"/>
    <mergeCell ref="O26:P29"/>
    <mergeCell ref="T26:U29"/>
    <mergeCell ref="K27:M27"/>
    <mergeCell ref="K28:M28"/>
    <mergeCell ref="K29:M29"/>
    <mergeCell ref="O30:P32"/>
    <mergeCell ref="K31:M31"/>
    <mergeCell ref="K32:M32"/>
    <mergeCell ref="K33:M33"/>
    <mergeCell ref="O33:P35"/>
    <mergeCell ref="K34:M34"/>
    <mergeCell ref="K35:M35"/>
    <mergeCell ref="V45:X45"/>
    <mergeCell ref="K46:M46"/>
    <mergeCell ref="V46:X46"/>
    <mergeCell ref="K42:M42"/>
    <mergeCell ref="O42:P44"/>
    <mergeCell ref="K43:M43"/>
    <mergeCell ref="K44:M44"/>
    <mergeCell ref="K36:M36"/>
    <mergeCell ref="O36:P38"/>
    <mergeCell ref="K37:M37"/>
    <mergeCell ref="K38:M38"/>
    <mergeCell ref="K39:M39"/>
    <mergeCell ref="O39:P41"/>
    <mergeCell ref="K40:M40"/>
    <mergeCell ref="K41:M41"/>
    <mergeCell ref="K30:M30"/>
    <mergeCell ref="K47:M47"/>
    <mergeCell ref="V47:X47"/>
    <mergeCell ref="B48:B49"/>
    <mergeCell ref="K48:M48"/>
    <mergeCell ref="O48:P50"/>
    <mergeCell ref="V48:X48"/>
    <mergeCell ref="K49:M49"/>
    <mergeCell ref="K45:M45"/>
    <mergeCell ref="O45:P47"/>
    <mergeCell ref="K54:M54"/>
    <mergeCell ref="O54:P56"/>
    <mergeCell ref="K55:M55"/>
    <mergeCell ref="O57:P58"/>
    <mergeCell ref="C60:E60"/>
    <mergeCell ref="C61:E61"/>
    <mergeCell ref="K61:M61"/>
    <mergeCell ref="O61:P61"/>
    <mergeCell ref="V49:X49"/>
    <mergeCell ref="K50:M50"/>
    <mergeCell ref="V50:X50"/>
    <mergeCell ref="K51:M51"/>
    <mergeCell ref="O51:P53"/>
    <mergeCell ref="V51:X51"/>
    <mergeCell ref="K52:M52"/>
    <mergeCell ref="V52:X52"/>
    <mergeCell ref="K53:M53"/>
    <mergeCell ref="K66:M66"/>
    <mergeCell ref="O66:P68"/>
    <mergeCell ref="K67:M67"/>
    <mergeCell ref="K68:M68"/>
    <mergeCell ref="K69:M69"/>
    <mergeCell ref="O69:P71"/>
    <mergeCell ref="K70:M70"/>
    <mergeCell ref="K71:M71"/>
    <mergeCell ref="T61:U61"/>
    <mergeCell ref="K62:M62"/>
    <mergeCell ref="O62:P65"/>
    <mergeCell ref="T62:U65"/>
    <mergeCell ref="K63:M63"/>
    <mergeCell ref="K64:M64"/>
    <mergeCell ref="K65:M65"/>
    <mergeCell ref="K78:M78"/>
    <mergeCell ref="O78:P80"/>
    <mergeCell ref="K79:M79"/>
    <mergeCell ref="K80:M80"/>
    <mergeCell ref="K81:M81"/>
    <mergeCell ref="O81:P83"/>
    <mergeCell ref="K82:M82"/>
    <mergeCell ref="K83:M83"/>
    <mergeCell ref="K72:M72"/>
    <mergeCell ref="O72:P74"/>
    <mergeCell ref="K73:M73"/>
    <mergeCell ref="K74:M74"/>
    <mergeCell ref="K75:M75"/>
    <mergeCell ref="O75:P77"/>
    <mergeCell ref="K76:M76"/>
    <mergeCell ref="K77:M77"/>
    <mergeCell ref="E94:F94"/>
    <mergeCell ref="C96:E96"/>
    <mergeCell ref="B84:B85"/>
    <mergeCell ref="K84:M84"/>
    <mergeCell ref="O84:P86"/>
    <mergeCell ref="K85:M85"/>
    <mergeCell ref="K86:M86"/>
    <mergeCell ref="K87:M87"/>
    <mergeCell ref="O87:P89"/>
    <mergeCell ref="K88:M88"/>
    <mergeCell ref="K89:M89"/>
    <mergeCell ref="T97:U97"/>
    <mergeCell ref="K98:M98"/>
    <mergeCell ref="O98:P101"/>
    <mergeCell ref="T98:U101"/>
    <mergeCell ref="K99:M99"/>
    <mergeCell ref="K100:M100"/>
    <mergeCell ref="K101:M101"/>
    <mergeCell ref="K90:M90"/>
    <mergeCell ref="O90:P92"/>
    <mergeCell ref="K91:M91"/>
    <mergeCell ref="O93:P94"/>
    <mergeCell ref="K102:M102"/>
    <mergeCell ref="O102:P104"/>
    <mergeCell ref="K103:M103"/>
    <mergeCell ref="K104:M104"/>
    <mergeCell ref="K105:M105"/>
    <mergeCell ref="O105:P107"/>
    <mergeCell ref="K106:M106"/>
    <mergeCell ref="K107:M107"/>
    <mergeCell ref="C97:E97"/>
    <mergeCell ref="K97:M97"/>
    <mergeCell ref="O97:P97"/>
    <mergeCell ref="K114:M114"/>
    <mergeCell ref="O114:P116"/>
    <mergeCell ref="K115:M115"/>
    <mergeCell ref="K116:M116"/>
    <mergeCell ref="K117:M117"/>
    <mergeCell ref="O117:P119"/>
    <mergeCell ref="K118:M118"/>
    <mergeCell ref="K119:M119"/>
    <mergeCell ref="K108:M108"/>
    <mergeCell ref="O108:P110"/>
    <mergeCell ref="K109:M109"/>
    <mergeCell ref="K110:M110"/>
    <mergeCell ref="K111:M111"/>
    <mergeCell ref="O111:P113"/>
    <mergeCell ref="K112:M112"/>
    <mergeCell ref="K113:M113"/>
    <mergeCell ref="K126:M126"/>
    <mergeCell ref="O126:P128"/>
    <mergeCell ref="K127:M127"/>
    <mergeCell ref="O129:P130"/>
    <mergeCell ref="C132:E132"/>
    <mergeCell ref="C133:E133"/>
    <mergeCell ref="K133:M133"/>
    <mergeCell ref="O133:P133"/>
    <mergeCell ref="B120:B121"/>
    <mergeCell ref="K120:M120"/>
    <mergeCell ref="O120:P122"/>
    <mergeCell ref="K121:M121"/>
    <mergeCell ref="K122:M122"/>
    <mergeCell ref="K123:M123"/>
    <mergeCell ref="O123:P125"/>
    <mergeCell ref="K124:M124"/>
    <mergeCell ref="K125:M125"/>
    <mergeCell ref="K138:M138"/>
    <mergeCell ref="O138:P140"/>
    <mergeCell ref="K139:M139"/>
    <mergeCell ref="K140:M140"/>
    <mergeCell ref="K141:M141"/>
    <mergeCell ref="O141:P143"/>
    <mergeCell ref="K142:M142"/>
    <mergeCell ref="T133:U133"/>
    <mergeCell ref="K134:M134"/>
    <mergeCell ref="O134:P137"/>
    <mergeCell ref="T134:U137"/>
    <mergeCell ref="K135:M135"/>
    <mergeCell ref="K136:M136"/>
    <mergeCell ref="K137:M137"/>
    <mergeCell ref="K147:M147"/>
    <mergeCell ref="O147:P149"/>
    <mergeCell ref="K148:M148"/>
    <mergeCell ref="K149:M149"/>
    <mergeCell ref="K150:M150"/>
    <mergeCell ref="O150:P152"/>
    <mergeCell ref="K151:M151"/>
    <mergeCell ref="K152:M152"/>
    <mergeCell ref="B143:B144"/>
    <mergeCell ref="K143:M143"/>
    <mergeCell ref="K144:M144"/>
    <mergeCell ref="O144:P146"/>
    <mergeCell ref="K145:M145"/>
    <mergeCell ref="K146:M146"/>
    <mergeCell ref="K153:M153"/>
    <mergeCell ref="O153:P155"/>
    <mergeCell ref="K154:M154"/>
    <mergeCell ref="K155:M155"/>
    <mergeCell ref="B156:B157"/>
    <mergeCell ref="K156:M156"/>
    <mergeCell ref="O156:P158"/>
    <mergeCell ref="K157:M157"/>
    <mergeCell ref="K158:M158"/>
    <mergeCell ref="B165:B166"/>
    <mergeCell ref="O165:P166"/>
    <mergeCell ref="C168:E168"/>
    <mergeCell ref="C169:E169"/>
    <mergeCell ref="K169:M169"/>
    <mergeCell ref="O169:P169"/>
    <mergeCell ref="K159:M159"/>
    <mergeCell ref="O159:P161"/>
    <mergeCell ref="K160:M160"/>
    <mergeCell ref="K161:M161"/>
    <mergeCell ref="K162:M162"/>
    <mergeCell ref="O162:P164"/>
    <mergeCell ref="K163:M163"/>
    <mergeCell ref="K174:M174"/>
    <mergeCell ref="O174:P176"/>
    <mergeCell ref="K175:M175"/>
    <mergeCell ref="K176:M176"/>
    <mergeCell ref="K177:M177"/>
    <mergeCell ref="O177:P179"/>
    <mergeCell ref="K178:M178"/>
    <mergeCell ref="K179:M179"/>
    <mergeCell ref="T169:U169"/>
    <mergeCell ref="K170:M170"/>
    <mergeCell ref="O170:P173"/>
    <mergeCell ref="T170:U173"/>
    <mergeCell ref="K171:M171"/>
    <mergeCell ref="K172:M172"/>
    <mergeCell ref="K173:M173"/>
    <mergeCell ref="K186:M186"/>
    <mergeCell ref="O186:P188"/>
    <mergeCell ref="K187:M187"/>
    <mergeCell ref="K188:M188"/>
    <mergeCell ref="K189:M189"/>
    <mergeCell ref="O189:P191"/>
    <mergeCell ref="K190:M190"/>
    <mergeCell ref="K191:M191"/>
    <mergeCell ref="K180:M180"/>
    <mergeCell ref="O180:P182"/>
    <mergeCell ref="K181:M181"/>
    <mergeCell ref="K182:M182"/>
    <mergeCell ref="K183:M183"/>
    <mergeCell ref="O183:P185"/>
    <mergeCell ref="K184:M184"/>
    <mergeCell ref="K185:M185"/>
    <mergeCell ref="C204:E204"/>
    <mergeCell ref="C205:E205"/>
    <mergeCell ref="K205:M205"/>
    <mergeCell ref="O205:P205"/>
    <mergeCell ref="B192:B193"/>
    <mergeCell ref="K192:M192"/>
    <mergeCell ref="O192:P194"/>
    <mergeCell ref="K193:M193"/>
    <mergeCell ref="K194:M194"/>
    <mergeCell ref="K195:M195"/>
    <mergeCell ref="O195:P197"/>
    <mergeCell ref="K196:M196"/>
    <mergeCell ref="K197:M197"/>
    <mergeCell ref="T205:U205"/>
    <mergeCell ref="K206:M206"/>
    <mergeCell ref="O206:P209"/>
    <mergeCell ref="T206:U209"/>
    <mergeCell ref="K207:M207"/>
    <mergeCell ref="K208:M208"/>
    <mergeCell ref="K209:M209"/>
    <mergeCell ref="K198:M198"/>
    <mergeCell ref="O198:P200"/>
    <mergeCell ref="K199:M199"/>
    <mergeCell ref="O201:P202"/>
    <mergeCell ref="K210:M210"/>
    <mergeCell ref="O210:P212"/>
    <mergeCell ref="K211:M211"/>
    <mergeCell ref="B212:B213"/>
    <mergeCell ref="K212:M212"/>
    <mergeCell ref="K213:M213"/>
    <mergeCell ref="O213:P215"/>
    <mergeCell ref="K214:M214"/>
    <mergeCell ref="K215:M215"/>
    <mergeCell ref="K222:M222"/>
    <mergeCell ref="O222:P224"/>
    <mergeCell ref="K223:M223"/>
    <mergeCell ref="K224:M224"/>
    <mergeCell ref="K225:M225"/>
    <mergeCell ref="O225:P227"/>
    <mergeCell ref="K226:M226"/>
    <mergeCell ref="K227:M227"/>
    <mergeCell ref="K216:M216"/>
    <mergeCell ref="O216:P218"/>
    <mergeCell ref="K217:M217"/>
    <mergeCell ref="K218:M218"/>
    <mergeCell ref="K219:M219"/>
    <mergeCell ref="O219:P221"/>
    <mergeCell ref="K220:M220"/>
    <mergeCell ref="K221:M221"/>
    <mergeCell ref="B228:B229"/>
    <mergeCell ref="K228:M228"/>
    <mergeCell ref="O228:P230"/>
    <mergeCell ref="K229:M229"/>
    <mergeCell ref="K230:M230"/>
    <mergeCell ref="K231:M231"/>
    <mergeCell ref="O231:P233"/>
    <mergeCell ref="K232:M232"/>
    <mergeCell ref="K233:M233"/>
    <mergeCell ref="T241:U241"/>
    <mergeCell ref="B242:B243"/>
    <mergeCell ref="K242:M242"/>
    <mergeCell ref="O242:P245"/>
    <mergeCell ref="T242:U245"/>
    <mergeCell ref="K243:M243"/>
    <mergeCell ref="K244:M244"/>
    <mergeCell ref="K245:M245"/>
    <mergeCell ref="K234:M234"/>
    <mergeCell ref="O234:P236"/>
    <mergeCell ref="K235:M235"/>
    <mergeCell ref="O237:P238"/>
    <mergeCell ref="C240:E240"/>
    <mergeCell ref="C241:E241"/>
    <mergeCell ref="K241:M241"/>
    <mergeCell ref="O241:P241"/>
    <mergeCell ref="B254:B255"/>
    <mergeCell ref="K254:M254"/>
    <mergeCell ref="K255:M255"/>
    <mergeCell ref="O255:P257"/>
    <mergeCell ref="K256:M256"/>
    <mergeCell ref="K257:M257"/>
    <mergeCell ref="K246:M246"/>
    <mergeCell ref="O246:P248"/>
    <mergeCell ref="K247:M247"/>
    <mergeCell ref="B248:B249"/>
    <mergeCell ref="K248:M248"/>
    <mergeCell ref="K249:M249"/>
    <mergeCell ref="O249:P251"/>
    <mergeCell ref="K250:M250"/>
    <mergeCell ref="K251:M251"/>
    <mergeCell ref="K258:M258"/>
    <mergeCell ref="O258:P260"/>
    <mergeCell ref="K259:M259"/>
    <mergeCell ref="K260:M260"/>
    <mergeCell ref="K261:M261"/>
    <mergeCell ref="O261:P263"/>
    <mergeCell ref="K252:M252"/>
    <mergeCell ref="O252:P254"/>
    <mergeCell ref="K253:M253"/>
    <mergeCell ref="K267:M267"/>
    <mergeCell ref="O267:P269"/>
    <mergeCell ref="K268:M268"/>
    <mergeCell ref="K269:M269"/>
    <mergeCell ref="K270:M270"/>
    <mergeCell ref="O270:P272"/>
    <mergeCell ref="K271:M271"/>
    <mergeCell ref="B262:B263"/>
    <mergeCell ref="K262:M262"/>
    <mergeCell ref="K263:M263"/>
    <mergeCell ref="B264:B265"/>
    <mergeCell ref="K264:M264"/>
    <mergeCell ref="O264:P266"/>
    <mergeCell ref="K265:M265"/>
    <mergeCell ref="K266:M266"/>
    <mergeCell ref="T278:U281"/>
    <mergeCell ref="K279:M279"/>
    <mergeCell ref="K280:M280"/>
    <mergeCell ref="K281:M281"/>
    <mergeCell ref="O273:P274"/>
    <mergeCell ref="C276:E276"/>
    <mergeCell ref="C277:E277"/>
    <mergeCell ref="K277:M277"/>
    <mergeCell ref="O277:P277"/>
    <mergeCell ref="T277:U277"/>
    <mergeCell ref="K282:M282"/>
    <mergeCell ref="O282:P284"/>
    <mergeCell ref="K283:M283"/>
    <mergeCell ref="K284:M284"/>
    <mergeCell ref="K285:M285"/>
    <mergeCell ref="O285:P287"/>
    <mergeCell ref="K286:M286"/>
    <mergeCell ref="K287:M287"/>
    <mergeCell ref="K278:M278"/>
    <mergeCell ref="O278:P281"/>
    <mergeCell ref="K294:M294"/>
    <mergeCell ref="O294:P296"/>
    <mergeCell ref="K295:M295"/>
    <mergeCell ref="K296:M296"/>
    <mergeCell ref="K297:M297"/>
    <mergeCell ref="O297:P299"/>
    <mergeCell ref="K298:M298"/>
    <mergeCell ref="K299:M299"/>
    <mergeCell ref="K288:M288"/>
    <mergeCell ref="O288:P290"/>
    <mergeCell ref="K289:M289"/>
    <mergeCell ref="K290:M290"/>
    <mergeCell ref="K291:M291"/>
    <mergeCell ref="O291:P293"/>
    <mergeCell ref="K292:M292"/>
    <mergeCell ref="K293:M293"/>
    <mergeCell ref="K306:M306"/>
    <mergeCell ref="O306:P308"/>
    <mergeCell ref="K307:M307"/>
    <mergeCell ref="O309:P310"/>
    <mergeCell ref="C312:E312"/>
    <mergeCell ref="C313:E313"/>
    <mergeCell ref="K313:M313"/>
    <mergeCell ref="O313:P313"/>
    <mergeCell ref="B300:B301"/>
    <mergeCell ref="K300:M300"/>
    <mergeCell ref="O300:P302"/>
    <mergeCell ref="K301:M301"/>
    <mergeCell ref="K302:M302"/>
    <mergeCell ref="K303:M303"/>
    <mergeCell ref="O303:P305"/>
    <mergeCell ref="K304:M304"/>
    <mergeCell ref="K305:M305"/>
    <mergeCell ref="K314:M314"/>
    <mergeCell ref="O314:P317"/>
    <mergeCell ref="K315:M315"/>
    <mergeCell ref="K316:M316"/>
    <mergeCell ref="K317:M317"/>
    <mergeCell ref="K318:M318"/>
    <mergeCell ref="O318:P320"/>
    <mergeCell ref="K319:M319"/>
    <mergeCell ref="K320:M320"/>
    <mergeCell ref="K327:M327"/>
    <mergeCell ref="O327:P329"/>
    <mergeCell ref="K328:M328"/>
    <mergeCell ref="K329:M329"/>
    <mergeCell ref="K330:M330"/>
    <mergeCell ref="O330:P332"/>
    <mergeCell ref="K331:M331"/>
    <mergeCell ref="K332:M332"/>
    <mergeCell ref="K321:M321"/>
    <mergeCell ref="O321:P323"/>
    <mergeCell ref="K322:M322"/>
    <mergeCell ref="K323:M323"/>
    <mergeCell ref="K324:M324"/>
    <mergeCell ref="O324:P326"/>
    <mergeCell ref="K325:M325"/>
    <mergeCell ref="K326:M326"/>
    <mergeCell ref="K333:M333"/>
    <mergeCell ref="O333:P335"/>
    <mergeCell ref="K334:M334"/>
    <mergeCell ref="K335:M335"/>
    <mergeCell ref="B336:B337"/>
    <mergeCell ref="K336:M336"/>
    <mergeCell ref="O336:P338"/>
    <mergeCell ref="K337:M337"/>
    <mergeCell ref="K338:M338"/>
    <mergeCell ref="O345:P346"/>
    <mergeCell ref="C348:E348"/>
    <mergeCell ref="K339:M339"/>
    <mergeCell ref="O339:P341"/>
    <mergeCell ref="K340:M340"/>
    <mergeCell ref="K341:M341"/>
    <mergeCell ref="K342:M342"/>
    <mergeCell ref="O342:P344"/>
    <mergeCell ref="K343:M343"/>
  </mergeCells>
  <dataValidations count="1">
    <dataValidation type="list" allowBlank="1" showInputMessage="1" showErrorMessage="1" sqref="C26:E26 C170:E170 C134:E134 C206:E206 D314:E314 D242:E242 D278:E278" xr:uid="{69A37B97-F1E0-4CB4-B850-1AB6EABAD14D}">
      <formula1>ProductList</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466AF4F6-1D34-4B56-B200-8F36BD4EBFB5}">
          <x14:formula1>
            <xm:f>Products!$A$383:$A$394</xm:f>
          </x14:formula1>
          <xm:sqref>C242:C247</xm:sqref>
        </x14:dataValidation>
        <x14:dataValidation type="list" allowBlank="1" showInputMessage="1" xr:uid="{FFF72DC3-3CB6-4FD9-BC50-ED62ED54BA2B}">
          <x14:formula1>
            <xm:f>Products!$A$405:$A$410</xm:f>
          </x14:formula1>
          <xm:sqref>C248:C253</xm:sqref>
        </x14:dataValidation>
        <x14:dataValidation type="list" allowBlank="1" showInputMessage="1" xr:uid="{F70CECDF-E2C8-4EB2-B043-686572193989}">
          <x14:formula1>
            <xm:f>Products!$A$395:$A$404</xm:f>
          </x14:formula1>
          <xm:sqref>C254:C259</xm:sqref>
        </x14:dataValidation>
        <x14:dataValidation type="list" allowBlank="1" showInputMessage="1" xr:uid="{DB335A06-5C8D-42EC-BC48-ED857E4F3AC1}">
          <x14:formula1>
            <xm:f>Products!$A:$A</xm:f>
          </x14:formula1>
          <xm:sqref>C27:C47 S285:S287 C160:C163 C62:C83 C196:C199 C52:C55 C88:C91 V49:V52 C124:C127 C171:C191 C110:C119 C232:C235 C207:C227 C268:C271 C102:C107 C304:C307 C260:C263 C165:C166 C340:C343 C135:C155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2E80-EFEA-4949-BE0E-6A70114AE763}">
  <dimension ref="B1:AE348"/>
  <sheetViews>
    <sheetView tabSelected="1" zoomScale="70" zoomScaleNormal="70" workbookViewId="0">
      <selection activeCell="F3" sqref="F3"/>
    </sheetView>
  </sheetViews>
  <sheetFormatPr defaultColWidth="16.28515625" defaultRowHeight="15" outlineLevelRow="1"/>
  <cols>
    <col min="1" max="1" width="1.42578125" style="283" customWidth="1"/>
    <col min="2" max="2" width="19.28515625" style="283" customWidth="1"/>
    <col min="3" max="3" width="78.7109375" style="283" customWidth="1"/>
    <col min="4" max="4" width="7.85546875" style="283" hidden="1" customWidth="1"/>
    <col min="5" max="5" width="7.42578125" style="281" hidden="1" customWidth="1"/>
    <col min="6" max="6" width="11.28515625" style="282" customWidth="1"/>
    <col min="7" max="7" width="15" style="283" customWidth="1"/>
    <col min="8" max="8" width="11.5703125" style="282" customWidth="1"/>
    <col min="9" max="9" width="17.7109375" style="282" hidden="1" customWidth="1"/>
    <col min="10" max="10" width="19.7109375" style="359" customWidth="1"/>
    <col min="11" max="11" width="31.5703125" style="359" customWidth="1"/>
    <col min="12" max="12" width="7.28515625" style="285" customWidth="1"/>
    <col min="13" max="13" width="17.5703125" style="285" customWidth="1"/>
    <col min="14" max="14" width="3.5703125" style="283" customWidth="1"/>
    <col min="15" max="15" width="28.7109375" style="283" customWidth="1"/>
    <col min="16" max="16" width="26.5703125" style="283" customWidth="1"/>
    <col min="17" max="17" width="16.28515625" style="283" customWidth="1"/>
    <col min="18" max="18" width="23" style="285" hidden="1" customWidth="1"/>
    <col min="19" max="28" width="16.28515625" style="283" customWidth="1"/>
    <col min="29" max="39" width="16.28515625" style="283"/>
    <col min="40" max="40" width="16.28515625" style="283" customWidth="1"/>
    <col min="41" max="16384" width="16.28515625" style="283"/>
  </cols>
  <sheetData>
    <row r="1" spans="2:21" ht="15.75" thickBot="1">
      <c r="B1" s="1830" t="s">
        <v>0</v>
      </c>
      <c r="C1" s="1830"/>
      <c r="D1" s="1830"/>
      <c r="E1" s="1830"/>
    </row>
    <row r="2" spans="2:21" s="281" customFormat="1" ht="16.5" thickBot="1">
      <c r="B2" s="1831"/>
      <c r="C2" s="1831"/>
      <c r="D2" s="1830"/>
      <c r="E2" s="1830"/>
      <c r="I2" s="1135"/>
      <c r="J2" s="1135"/>
      <c r="K2" s="1133" t="s">
        <v>101</v>
      </c>
      <c r="L2" s="2017"/>
      <c r="M2" s="2018"/>
      <c r="N2" s="869"/>
      <c r="O2" s="869"/>
      <c r="P2" s="869"/>
      <c r="Q2" s="869"/>
      <c r="R2" s="869"/>
      <c r="S2" s="869"/>
      <c r="T2" s="869"/>
    </row>
    <row r="3" spans="2:21" s="281" customFormat="1" ht="15.75">
      <c r="B3" s="1015" t="s">
        <v>1</v>
      </c>
      <c r="C3" s="1108"/>
      <c r="D3" s="1106"/>
      <c r="E3" s="1106"/>
      <c r="I3" s="1135"/>
      <c r="J3" s="1135"/>
      <c r="K3" s="1136" t="s">
        <v>2431</v>
      </c>
      <c r="L3" s="2019">
        <f>IF(ISBLANK(L2),0,L2*85+85)</f>
        <v>0</v>
      </c>
      <c r="M3" s="2020"/>
      <c r="N3" s="869"/>
      <c r="O3" s="869"/>
      <c r="P3" s="869"/>
      <c r="Q3" s="869"/>
      <c r="R3" s="869"/>
      <c r="S3" s="869"/>
      <c r="T3" s="869"/>
    </row>
    <row r="4" spans="2:21" s="281" customFormat="1" ht="15.75">
      <c r="B4" s="295" t="s">
        <v>90</v>
      </c>
      <c r="C4" s="1107"/>
      <c r="D4" s="1017"/>
      <c r="I4" s="1135"/>
      <c r="J4" s="1135"/>
      <c r="K4" s="1137" t="s">
        <v>26</v>
      </c>
      <c r="L4" s="2021">
        <f>(H56+H92+H128+H164+H200+H236+H272+H308+H344)-L5</f>
        <v>0</v>
      </c>
      <c r="M4" s="2022"/>
      <c r="N4" s="869"/>
      <c r="O4" s="869"/>
      <c r="P4" s="869"/>
      <c r="Q4" s="869"/>
      <c r="R4" s="869"/>
      <c r="S4" s="869"/>
      <c r="T4" s="869"/>
    </row>
    <row r="5" spans="2:21" s="281" customFormat="1" ht="15.75">
      <c r="B5" s="1018" t="s">
        <v>91</v>
      </c>
      <c r="C5" s="944"/>
      <c r="I5" s="1135"/>
      <c r="J5" s="1135"/>
      <c r="K5" s="1137" t="s">
        <v>1581</v>
      </c>
      <c r="L5" s="2084"/>
      <c r="M5" s="2085"/>
      <c r="N5" s="869"/>
      <c r="O5" s="869"/>
      <c r="P5" s="869"/>
      <c r="Q5" s="869"/>
      <c r="R5" s="869"/>
      <c r="S5" s="869"/>
      <c r="T5" s="869"/>
    </row>
    <row r="6" spans="2:21" s="281" customFormat="1" ht="15.75">
      <c r="B6" s="769" t="s">
        <v>92</v>
      </c>
      <c r="C6" s="1016"/>
      <c r="I6" s="1135"/>
      <c r="J6" s="1135"/>
      <c r="K6" s="1138" t="s">
        <v>107</v>
      </c>
      <c r="L6" s="2025"/>
      <c r="M6" s="2026"/>
      <c r="N6" s="869"/>
      <c r="O6" s="869"/>
      <c r="P6" s="869"/>
      <c r="Q6" s="869"/>
      <c r="R6" s="869"/>
      <c r="S6" s="869"/>
      <c r="T6" s="869"/>
    </row>
    <row r="7" spans="2:21" s="281" customFormat="1" ht="15.75">
      <c r="B7" s="1019" t="s">
        <v>6</v>
      </c>
      <c r="C7" s="944">
        <v>45659</v>
      </c>
      <c r="F7" s="702"/>
      <c r="G7" s="874"/>
      <c r="I7" s="1135"/>
      <c r="J7" s="1135"/>
      <c r="K7" s="1139" t="s">
        <v>108</v>
      </c>
      <c r="L7" s="2005">
        <f>IF(H57="","",H57+H93+H129+H165+H201+H237+H273+H309+H345+L5)</f>
        <v>0</v>
      </c>
      <c r="M7" s="2006"/>
      <c r="N7" s="869"/>
      <c r="O7" s="869"/>
      <c r="P7" s="869"/>
      <c r="Q7" s="869"/>
      <c r="R7" s="869"/>
      <c r="S7" s="869"/>
      <c r="T7" s="869"/>
      <c r="U7" s="869"/>
    </row>
    <row r="8" spans="2:21" s="281" customFormat="1" ht="15.75">
      <c r="B8" s="952" t="s">
        <v>9</v>
      </c>
      <c r="C8" s="781">
        <v>45659</v>
      </c>
      <c r="D8" s="705"/>
      <c r="E8" s="730"/>
      <c r="F8" s="702"/>
      <c r="G8" s="874"/>
      <c r="I8" s="1135"/>
      <c r="J8" s="1135"/>
      <c r="K8" s="1140" t="s">
        <v>30</v>
      </c>
      <c r="L8" s="2007">
        <f>H58+H94+H130+H166+H202+H238+H274+H310+H346+L6+L3</f>
        <v>0</v>
      </c>
      <c r="M8" s="2008"/>
      <c r="N8" s="869"/>
      <c r="O8" s="869"/>
      <c r="P8" s="869"/>
      <c r="Q8" s="869"/>
      <c r="R8" s="869"/>
      <c r="S8" s="869"/>
      <c r="T8" s="869"/>
      <c r="U8" s="869"/>
    </row>
    <row r="9" spans="2:21" s="281" customFormat="1" ht="16.5" thickBot="1">
      <c r="B9" s="1020" t="s">
        <v>1236</v>
      </c>
      <c r="C9" s="981"/>
      <c r="D9" s="705"/>
      <c r="E9" s="730"/>
      <c r="F9" s="702"/>
      <c r="G9" s="874"/>
      <c r="I9" s="1135"/>
      <c r="J9" s="1135"/>
      <c r="K9" s="1141" t="s">
        <v>109</v>
      </c>
      <c r="L9" s="2009">
        <f>L8-L7</f>
        <v>0</v>
      </c>
      <c r="M9" s="2010"/>
      <c r="N9" s="869"/>
      <c r="O9" s="869"/>
      <c r="P9" s="869"/>
      <c r="Q9" s="869"/>
      <c r="R9" s="869"/>
      <c r="S9" s="869"/>
      <c r="T9" s="869"/>
      <c r="U9" s="869"/>
    </row>
    <row r="10" spans="2:21" s="281" customFormat="1" ht="15.75">
      <c r="D10" s="705"/>
      <c r="E10" s="730"/>
      <c r="F10" s="702"/>
      <c r="G10" s="874"/>
      <c r="I10" s="723"/>
      <c r="J10" s="2193"/>
      <c r="K10" s="1142" t="s">
        <v>110</v>
      </c>
      <c r="L10" s="2082" t="str">
        <f>IF(L8=0,"",L9/L8)</f>
        <v/>
      </c>
      <c r="M10" s="2083"/>
      <c r="N10" s="869"/>
      <c r="O10" s="869"/>
      <c r="P10" s="869"/>
      <c r="Q10" s="869"/>
      <c r="R10" s="869"/>
      <c r="S10" s="869"/>
      <c r="T10" s="869"/>
      <c r="U10" s="869"/>
    </row>
    <row r="11" spans="2:21" s="281" customFormat="1" ht="16.5" thickBot="1">
      <c r="B11" s="953"/>
      <c r="C11" s="950"/>
      <c r="D11" s="705"/>
      <c r="E11" s="951"/>
      <c r="F11" s="702"/>
      <c r="G11" s="874"/>
      <c r="I11" s="730"/>
      <c r="J11" s="730"/>
      <c r="K11" s="954" t="s">
        <v>1598</v>
      </c>
      <c r="L11" s="2013">
        <f>K58+K94+K130+K166+K202+K238+K274+K310+K346+L3+L6</f>
        <v>0</v>
      </c>
      <c r="M11" s="2014"/>
      <c r="N11" s="869"/>
      <c r="O11" s="869"/>
      <c r="P11" s="869"/>
      <c r="Q11" s="869"/>
      <c r="R11" s="869"/>
      <c r="S11" s="869"/>
      <c r="T11" s="869"/>
      <c r="U11" s="869"/>
    </row>
    <row r="12" spans="2:21" s="281" customFormat="1" ht="16.5" thickBot="1">
      <c r="F12" s="702"/>
      <c r="G12" s="874"/>
      <c r="I12" s="723"/>
      <c r="J12" s="2193"/>
      <c r="K12" s="1134" t="s">
        <v>31</v>
      </c>
      <c r="L12" s="2015"/>
      <c r="M12" s="2016"/>
      <c r="N12" s="869"/>
      <c r="O12" s="869"/>
      <c r="P12" s="869"/>
      <c r="Q12" s="869"/>
      <c r="R12" s="869"/>
      <c r="S12" s="869"/>
      <c r="T12" s="869"/>
      <c r="U12" s="869"/>
    </row>
    <row r="13" spans="2:21" s="281" customFormat="1" ht="15.75">
      <c r="F13" s="702"/>
      <c r="G13" s="874"/>
      <c r="H13" s="730"/>
      <c r="I13" s="730"/>
      <c r="J13" s="730"/>
      <c r="K13" s="730"/>
      <c r="L13" s="724"/>
      <c r="M13" s="724"/>
      <c r="N13" s="869"/>
      <c r="O13" s="869"/>
      <c r="P13" s="869"/>
      <c r="Q13" s="869"/>
      <c r="R13" s="869"/>
      <c r="S13" s="869"/>
      <c r="T13" s="869"/>
      <c r="U13" s="869"/>
    </row>
    <row r="14" spans="2:21" s="281" customFormat="1" ht="27" hidden="1" outlineLevel="1" thickBot="1">
      <c r="F14" s="702"/>
      <c r="G14" s="874"/>
      <c r="H14" s="730"/>
      <c r="I14" s="730"/>
      <c r="J14" s="730"/>
      <c r="K14" s="2027" t="s">
        <v>1549</v>
      </c>
      <c r="L14" s="2028"/>
      <c r="M14" s="2029"/>
      <c r="N14" s="869"/>
      <c r="O14" s="869"/>
      <c r="P14" s="869"/>
      <c r="Q14" s="869"/>
      <c r="R14" s="869"/>
      <c r="S14" s="869"/>
      <c r="T14" s="869"/>
      <c r="U14" s="869"/>
    </row>
    <row r="15" spans="2:21" s="281" customFormat="1" ht="15.75" hidden="1" outlineLevel="1">
      <c r="F15" s="702"/>
      <c r="G15" s="874"/>
      <c r="H15" s="730"/>
      <c r="I15" s="730"/>
      <c r="J15" s="730"/>
      <c r="K15" s="1150" t="s">
        <v>1547</v>
      </c>
      <c r="L15" s="2030"/>
      <c r="M15" s="2031"/>
      <c r="N15" s="869"/>
      <c r="O15" s="869"/>
      <c r="P15" s="869"/>
      <c r="Q15" s="869"/>
      <c r="R15" s="869"/>
      <c r="S15" s="869"/>
      <c r="T15" s="869"/>
      <c r="U15" s="869"/>
    </row>
    <row r="16" spans="2:21" s="281" customFormat="1" ht="15.75" hidden="1" outlineLevel="1">
      <c r="F16" s="702"/>
      <c r="G16" s="874"/>
      <c r="H16" s="730"/>
      <c r="I16" s="730"/>
      <c r="J16" s="730"/>
      <c r="K16" s="1151" t="s">
        <v>1551</v>
      </c>
      <c r="L16" s="1153">
        <v>0.4</v>
      </c>
      <c r="M16" s="1154"/>
      <c r="N16" s="869"/>
      <c r="O16" s="869"/>
      <c r="P16" s="1149"/>
      <c r="Q16" s="869"/>
      <c r="R16" s="869"/>
      <c r="S16" s="869"/>
      <c r="T16" s="869"/>
      <c r="U16" s="869"/>
    </row>
    <row r="17" spans="2:28" s="281" customFormat="1" ht="15.75" hidden="1" outlineLevel="1">
      <c r="F17" s="702"/>
      <c r="G17" s="874"/>
      <c r="H17" s="730"/>
      <c r="I17" s="730"/>
      <c r="J17" s="730"/>
      <c r="K17" s="1152" t="s">
        <v>1548</v>
      </c>
      <c r="L17" s="2032"/>
      <c r="M17" s="2033"/>
      <c r="N17" s="869"/>
      <c r="O17" s="869"/>
      <c r="P17" s="869"/>
      <c r="Q17" s="869"/>
      <c r="R17" s="869"/>
      <c r="S17" s="869"/>
      <c r="T17" s="869"/>
      <c r="U17" s="869"/>
    </row>
    <row r="18" spans="2:28" s="281" customFormat="1" ht="21.75" hidden="1" outlineLevel="1" thickBot="1">
      <c r="F18" s="702"/>
      <c r="G18" s="874"/>
      <c r="H18" s="730"/>
      <c r="I18" s="730"/>
      <c r="J18" s="730"/>
      <c r="K18" s="1155" t="s">
        <v>1546</v>
      </c>
      <c r="L18" s="2001">
        <f>(L15+L17)*25+L16*M16</f>
        <v>0</v>
      </c>
      <c r="M18" s="2002"/>
      <c r="N18" s="869"/>
      <c r="O18" s="869"/>
      <c r="P18" s="869"/>
      <c r="Q18" s="869"/>
      <c r="R18" s="869"/>
      <c r="S18" s="869"/>
      <c r="T18" s="869"/>
      <c r="U18" s="869"/>
    </row>
    <row r="19" spans="2:28" s="281" customFormat="1" ht="15.75" hidden="1" outlineLevel="1">
      <c r="F19" s="702"/>
      <c r="G19" s="874"/>
      <c r="J19" s="2194"/>
      <c r="N19" s="869"/>
      <c r="O19" s="869"/>
      <c r="P19" s="869"/>
      <c r="Q19" s="869"/>
      <c r="R19" s="869"/>
      <c r="S19" s="869"/>
      <c r="T19" s="869"/>
      <c r="U19" s="869"/>
    </row>
    <row r="20" spans="2:28" s="281" customFormat="1" ht="15.75" collapsed="1">
      <c r="C20" s="1927" t="s">
        <v>1550</v>
      </c>
      <c r="D20" s="1927"/>
      <c r="E20" s="1927"/>
      <c r="F20" s="702"/>
      <c r="G20" s="874"/>
      <c r="J20" s="2194"/>
      <c r="N20" s="869"/>
      <c r="O20" s="869"/>
      <c r="P20" s="869"/>
      <c r="Q20" s="869"/>
      <c r="R20" s="869"/>
      <c r="S20" s="869"/>
      <c r="T20" s="869"/>
      <c r="U20" s="869"/>
    </row>
    <row r="21" spans="2:28" s="281" customFormat="1" ht="15.75" hidden="1" outlineLevel="1">
      <c r="B21" s="704"/>
      <c r="C21" s="705"/>
      <c r="D21" s="705"/>
      <c r="F21" s="702"/>
      <c r="G21" s="874"/>
      <c r="H21" s="730"/>
      <c r="I21" s="730"/>
      <c r="J21" s="730"/>
      <c r="N21" s="869"/>
      <c r="O21" s="869"/>
      <c r="P21" s="869"/>
      <c r="Q21" s="869"/>
      <c r="R21" s="869"/>
      <c r="S21" s="869"/>
      <c r="T21" s="869"/>
      <c r="U21" s="869"/>
    </row>
    <row r="22" spans="2:28" s="281" customFormat="1" ht="16.5" hidden="1" outlineLevel="1" thickBot="1">
      <c r="B22" s="704"/>
      <c r="C22" s="705"/>
      <c r="D22" s="705"/>
      <c r="F22" s="702"/>
      <c r="G22" s="874"/>
      <c r="H22" s="730"/>
      <c r="I22" s="730"/>
      <c r="J22" s="730"/>
      <c r="N22" s="869"/>
      <c r="O22" s="869"/>
      <c r="P22" s="869"/>
      <c r="Q22" s="869"/>
      <c r="R22" s="869"/>
      <c r="S22" s="869"/>
      <c r="T22" s="869"/>
      <c r="U22" s="869"/>
    </row>
    <row r="23" spans="2:28" s="281" customFormat="1" ht="329.25" hidden="1" customHeight="1" outlineLevel="1" thickBot="1">
      <c r="B23" s="2003" t="s">
        <v>1216</v>
      </c>
      <c r="C23" s="2080"/>
      <c r="D23" s="869"/>
      <c r="E23" s="869"/>
      <c r="F23" s="702"/>
      <c r="G23" s="874"/>
      <c r="H23" s="730"/>
      <c r="I23" s="730"/>
      <c r="J23" s="730"/>
      <c r="K23" s="730"/>
      <c r="L23" s="878"/>
      <c r="M23" s="878"/>
      <c r="N23" s="869"/>
      <c r="O23" s="869"/>
      <c r="P23" s="869"/>
      <c r="Q23" s="869"/>
      <c r="R23" s="869"/>
      <c r="S23" s="869"/>
      <c r="T23" s="960"/>
      <c r="U23" s="960"/>
    </row>
    <row r="24" spans="2:28" s="281" customFormat="1" ht="16.5" collapsed="1" thickBot="1">
      <c r="B24" s="285"/>
      <c r="C24" s="1927" t="s">
        <v>1369</v>
      </c>
      <c r="D24" s="1927"/>
      <c r="E24" s="1927"/>
      <c r="F24" s="309"/>
      <c r="H24" s="2081"/>
      <c r="I24" s="2081"/>
      <c r="J24" s="2081"/>
      <c r="K24" s="1132"/>
      <c r="L24" s="869"/>
      <c r="M24" s="869"/>
      <c r="N24" s="869"/>
      <c r="O24" s="869"/>
      <c r="P24" s="869"/>
      <c r="Q24" s="869"/>
      <c r="R24" s="869"/>
      <c r="S24" s="869"/>
      <c r="T24" s="960"/>
      <c r="U24" s="960"/>
    </row>
    <row r="25" spans="2:28" s="320" customFormat="1" ht="34.5" customHeight="1" outlineLevel="1" thickBot="1">
      <c r="B25" s="683" t="s">
        <v>1430</v>
      </c>
      <c r="C25" s="1999" t="s">
        <v>12</v>
      </c>
      <c r="D25" s="2000"/>
      <c r="E25" s="2000"/>
      <c r="F25" s="315" t="s">
        <v>13</v>
      </c>
      <c r="G25" s="955" t="s">
        <v>14</v>
      </c>
      <c r="H25" s="956" t="s">
        <v>95</v>
      </c>
      <c r="I25" s="956" t="s">
        <v>96</v>
      </c>
      <c r="J25" s="957" t="s">
        <v>97</v>
      </c>
      <c r="K25" s="1951" t="s">
        <v>98</v>
      </c>
      <c r="L25" s="1952"/>
      <c r="M25" s="1953"/>
      <c r="N25" s="319"/>
      <c r="O25" s="1954" t="s">
        <v>1396</v>
      </c>
      <c r="P25" s="1955"/>
      <c r="Q25" s="319"/>
      <c r="R25" s="1030" t="s">
        <v>491</v>
      </c>
      <c r="S25" s="869"/>
      <c r="T25" s="1967"/>
      <c r="U25" s="1967"/>
      <c r="X25" s="10"/>
      <c r="Y25" s="10"/>
      <c r="Z25" s="10"/>
      <c r="AA25" s="10"/>
      <c r="AB25" s="10"/>
    </row>
    <row r="26" spans="2:28" s="329" customFormat="1" ht="15.75" outlineLevel="1">
      <c r="B26" s="819" t="s">
        <v>23</v>
      </c>
      <c r="C26" s="1089"/>
      <c r="D26" s="1127"/>
      <c r="E26" s="1127"/>
      <c r="F26" s="102" t="str">
        <f>IFERROR(IF(C26="","",VLOOKUP(C26,ProductTable[],2,FALSE)),0)</f>
        <v/>
      </c>
      <c r="G26" s="111"/>
      <c r="H26" s="102" t="str">
        <f t="shared" ref="H26:H34" si="0">IF(F26="","",F26*G26)</f>
        <v/>
      </c>
      <c r="I26" s="1238" t="str">
        <f>IF(F26="","", H26/(1-M58))</f>
        <v/>
      </c>
      <c r="J26" s="2195" t="str">
        <f>IFERROR(IF(C26="","",VLOOKUP(C26,ProductTable[],3,FALSE)),0)</f>
        <v/>
      </c>
      <c r="K26" s="2044"/>
      <c r="L26" s="2044"/>
      <c r="M26" s="2045"/>
      <c r="N26" s="285"/>
      <c r="O26" s="1942" t="s">
        <v>1490</v>
      </c>
      <c r="P26" s="1943"/>
      <c r="Q26" s="285"/>
      <c r="R26" s="1025"/>
      <c r="S26" s="711"/>
      <c r="T26" s="1966"/>
      <c r="U26" s="1966"/>
      <c r="X26" s="10"/>
      <c r="Y26" s="10"/>
      <c r="Z26" s="10"/>
      <c r="AA26" s="10"/>
      <c r="AB26" s="10"/>
    </row>
    <row r="27" spans="2:28" ht="15.75" outlineLevel="1">
      <c r="B27" s="692"/>
      <c r="C27" s="1090"/>
      <c r="D27" s="1057"/>
      <c r="E27" s="1057"/>
      <c r="F27" s="93" t="str">
        <f>IFERROR(IF(C27="","",VLOOKUP(C27,ProductTable[],2,FALSE)),0)</f>
        <v/>
      </c>
      <c r="G27" s="98"/>
      <c r="H27" s="93" t="str">
        <f t="shared" si="0"/>
        <v/>
      </c>
      <c r="I27" s="1219" t="str">
        <f>IF(F27="","", H27/(1-M58))</f>
        <v/>
      </c>
      <c r="J27" s="2192" t="str">
        <f>IFERROR(IF(C27="","",VLOOKUP(C27,ProductTable[],3,FALSE)),0)</f>
        <v/>
      </c>
      <c r="K27" s="2046"/>
      <c r="L27" s="2046"/>
      <c r="M27" s="2047"/>
      <c r="N27" s="281"/>
      <c r="O27" s="1944"/>
      <c r="P27" s="1945"/>
      <c r="Q27" s="281"/>
      <c r="R27" s="1026"/>
      <c r="S27" s="713"/>
      <c r="T27" s="1966"/>
      <c r="U27" s="1966"/>
      <c r="X27" s="10"/>
      <c r="Y27" s="10"/>
      <c r="Z27" s="10"/>
      <c r="AA27" s="10"/>
      <c r="AB27" s="10"/>
    </row>
    <row r="28" spans="2:28" ht="15.75" outlineLevel="1">
      <c r="B28" s="693" t="s">
        <v>21</v>
      </c>
      <c r="C28" s="1091"/>
      <c r="D28" s="1079"/>
      <c r="E28" s="1079"/>
      <c r="F28" s="95" t="str">
        <f>IFERROR(IF(C28="","",VLOOKUP(C28,ProductTable[],2,FALSE)),0)</f>
        <v/>
      </c>
      <c r="G28" s="99"/>
      <c r="H28" s="95" t="str">
        <f t="shared" si="0"/>
        <v/>
      </c>
      <c r="I28" s="1220" t="str">
        <f>IF(F28="","", H28/(1-M58))</f>
        <v/>
      </c>
      <c r="J28" s="2196" t="str">
        <f>IFERROR(IF(C28="","",VLOOKUP(C28,ProductTable[],3,FALSE)),0)</f>
        <v/>
      </c>
      <c r="K28" s="2048"/>
      <c r="L28" s="2048"/>
      <c r="M28" s="2049"/>
      <c r="N28" s="281"/>
      <c r="O28" s="1944"/>
      <c r="P28" s="1945"/>
      <c r="Q28" s="281"/>
      <c r="R28" s="1027"/>
      <c r="S28" s="713"/>
      <c r="T28" s="1966"/>
      <c r="U28" s="1966"/>
      <c r="X28" s="10"/>
      <c r="Y28" s="10"/>
      <c r="Z28" s="10"/>
      <c r="AA28" s="10"/>
      <c r="AB28" s="10"/>
    </row>
    <row r="29" spans="2:28" ht="16.5" outlineLevel="1" thickBot="1">
      <c r="B29" s="692" t="s">
        <v>1559</v>
      </c>
      <c r="C29" s="1090"/>
      <c r="D29" s="1057"/>
      <c r="E29" s="1057"/>
      <c r="F29" s="93" t="str">
        <f>IFERROR(IF(C29="","",VLOOKUP(C29,ProductTable[],2,FALSE)),0)</f>
        <v/>
      </c>
      <c r="G29" s="98"/>
      <c r="H29" s="93" t="str">
        <f t="shared" si="0"/>
        <v/>
      </c>
      <c r="I29" s="1219" t="str">
        <f>IF(F29="","", H29/(1-M58))</f>
        <v/>
      </c>
      <c r="J29" s="2192" t="str">
        <f>IFERROR(IF(C29="","",VLOOKUP(C29,ProductTable[],3,FALSE)),0)</f>
        <v/>
      </c>
      <c r="K29" s="2046"/>
      <c r="L29" s="2046"/>
      <c r="M29" s="2047"/>
      <c r="N29" s="281"/>
      <c r="O29" s="1944"/>
      <c r="P29" s="1945"/>
      <c r="Q29" s="281"/>
      <c r="R29" s="1026"/>
      <c r="S29" s="715"/>
      <c r="T29" s="1966"/>
      <c r="U29" s="1966"/>
      <c r="X29" s="10"/>
      <c r="Y29" s="10"/>
      <c r="Z29" s="10"/>
      <c r="AA29" s="10"/>
      <c r="AB29" s="10"/>
    </row>
    <row r="30" spans="2:28" ht="15.75" outlineLevel="1">
      <c r="B30" s="692" t="s">
        <v>1552</v>
      </c>
      <c r="C30" s="1091"/>
      <c r="D30" s="1079"/>
      <c r="E30" s="1079"/>
      <c r="F30" s="95" t="str">
        <f>IFERROR(IF(C30="","",VLOOKUP(C30,ProductTable[],2,FALSE)),0)</f>
        <v/>
      </c>
      <c r="G30" s="99"/>
      <c r="H30" s="95" t="str">
        <f t="shared" si="0"/>
        <v/>
      </c>
      <c r="I30" s="1220" t="str">
        <f>IF(F30="","", H30/(1-M58))</f>
        <v/>
      </c>
      <c r="J30" s="2196" t="str">
        <f>IFERROR(IF(C30="","",VLOOKUP(C30,ProductTable[],3,FALSE)),0)</f>
        <v/>
      </c>
      <c r="K30" s="2048"/>
      <c r="L30" s="2048"/>
      <c r="M30" s="2049"/>
      <c r="N30" s="281"/>
      <c r="O30" s="1946"/>
      <c r="P30" s="1947"/>
      <c r="Q30" s="281"/>
      <c r="R30" s="1027"/>
      <c r="S30" s="713"/>
      <c r="T30" s="1146"/>
      <c r="U30" s="1146"/>
      <c r="X30" s="10"/>
      <c r="Y30" s="10"/>
      <c r="Z30" s="10"/>
      <c r="AA30" s="10"/>
      <c r="AB30" s="10"/>
    </row>
    <row r="31" spans="2:28" ht="15.75" outlineLevel="1">
      <c r="B31" s="692"/>
      <c r="C31" s="1090"/>
      <c r="D31" s="1057"/>
      <c r="E31" s="1057"/>
      <c r="F31" s="93" t="str">
        <f>IFERROR(IF(C31="","",VLOOKUP(C31,ProductTable[],2,FALSE)),0)</f>
        <v/>
      </c>
      <c r="G31" s="98"/>
      <c r="H31" s="93" t="str">
        <f t="shared" si="0"/>
        <v/>
      </c>
      <c r="I31" s="1219" t="str">
        <f>IF(F31="","", H31/(1-M58))</f>
        <v/>
      </c>
      <c r="J31" s="2192" t="str">
        <f>IFERROR(IF(C31="","",VLOOKUP(C31,ProductTable[],3,FALSE)),0)</f>
        <v/>
      </c>
      <c r="K31" s="2046"/>
      <c r="L31" s="2046"/>
      <c r="M31" s="2047"/>
      <c r="N31" s="281"/>
      <c r="O31" s="1930"/>
      <c r="P31" s="1931"/>
      <c r="Q31" s="281"/>
      <c r="R31" s="1026"/>
      <c r="S31" s="713"/>
      <c r="T31" s="1146"/>
      <c r="U31" s="1146"/>
      <c r="X31" s="10"/>
      <c r="Y31" s="10"/>
      <c r="Z31" s="10"/>
      <c r="AA31" s="10"/>
      <c r="AB31" s="10"/>
    </row>
    <row r="32" spans="2:28" ht="15.75" outlineLevel="1">
      <c r="B32" s="692"/>
      <c r="C32" s="1091"/>
      <c r="D32" s="1079"/>
      <c r="E32" s="1079"/>
      <c r="F32" s="95" t="str">
        <f>IFERROR(IF(C32="","",VLOOKUP(C32,ProductTable[],2,FALSE)),0)</f>
        <v/>
      </c>
      <c r="G32" s="99"/>
      <c r="H32" s="95" t="str">
        <f t="shared" si="0"/>
        <v/>
      </c>
      <c r="I32" s="1220" t="str">
        <f>IF(F32="","", H32/(1-M58))</f>
        <v/>
      </c>
      <c r="J32" s="2196" t="str">
        <f>IFERROR(IF(C32="","",VLOOKUP(C32,ProductTable[],3,FALSE)),0)</f>
        <v/>
      </c>
      <c r="K32" s="2048"/>
      <c r="L32" s="2048"/>
      <c r="M32" s="2049"/>
      <c r="N32" s="281"/>
      <c r="O32" s="1932"/>
      <c r="P32" s="1933"/>
      <c r="Q32" s="281"/>
      <c r="R32" s="1027"/>
      <c r="S32" s="717"/>
      <c r="T32" s="1146"/>
      <c r="U32" s="1146"/>
      <c r="X32" s="10"/>
      <c r="Y32" s="10"/>
      <c r="Z32" s="10"/>
      <c r="AA32" s="10"/>
      <c r="AB32" s="10"/>
    </row>
    <row r="33" spans="2:31" ht="15.75" outlineLevel="1">
      <c r="B33" s="692"/>
      <c r="C33" s="1090"/>
      <c r="D33" s="1057"/>
      <c r="E33" s="1057"/>
      <c r="F33" s="93" t="str">
        <f>IFERROR(IF(C33="","",VLOOKUP(C33,ProductTable[],2,FALSE)),0)</f>
        <v/>
      </c>
      <c r="G33" s="98"/>
      <c r="H33" s="93" t="str">
        <f t="shared" si="0"/>
        <v/>
      </c>
      <c r="I33" s="1219" t="str">
        <f>IF(F33="","", H33/(1-M58))</f>
        <v/>
      </c>
      <c r="J33" s="2192" t="str">
        <f>IFERROR(IF(C33="","",VLOOKUP(C33,ProductTable[],3,FALSE)),0)</f>
        <v/>
      </c>
      <c r="K33" s="2046"/>
      <c r="L33" s="2046"/>
      <c r="M33" s="2047"/>
      <c r="N33" s="281"/>
      <c r="O33" s="1923"/>
      <c r="P33" s="1924"/>
      <c r="Q33" s="281"/>
      <c r="R33" s="1026"/>
      <c r="S33" s="719"/>
      <c r="T33" s="1146"/>
      <c r="U33" s="1146"/>
      <c r="X33" s="10"/>
      <c r="Y33" s="10"/>
      <c r="Z33" s="10"/>
      <c r="AA33" s="10"/>
      <c r="AB33" s="10"/>
    </row>
    <row r="34" spans="2:31" ht="15.75" outlineLevel="1">
      <c r="B34" s="692" t="s">
        <v>1553</v>
      </c>
      <c r="C34" s="1093"/>
      <c r="D34" s="1237"/>
      <c r="E34" s="1237"/>
      <c r="F34" s="95" t="str">
        <f>IFERROR(IF(C34="","",VLOOKUP(C34,ProductTable[],2,FALSE)),0)</f>
        <v/>
      </c>
      <c r="G34" s="99"/>
      <c r="H34" s="95" t="str">
        <f t="shared" si="0"/>
        <v/>
      </c>
      <c r="I34" s="1220" t="str">
        <f>IF(F34="","", H34/(1-M58))</f>
        <v/>
      </c>
      <c r="J34" s="2196" t="str">
        <f>IFERROR(IF(C34="","",VLOOKUP(C34,ProductTable[],3,FALSE)),0)</f>
        <v/>
      </c>
      <c r="K34" s="2048"/>
      <c r="L34" s="2048"/>
      <c r="M34" s="2049"/>
      <c r="N34" s="281"/>
      <c r="O34" s="1930"/>
      <c r="P34" s="1931"/>
      <c r="Q34" s="281"/>
      <c r="R34" s="1027"/>
      <c r="S34" s="704"/>
      <c r="T34" s="1146"/>
      <c r="U34" s="1146"/>
      <c r="X34" s="10"/>
      <c r="Y34" s="10"/>
      <c r="Z34" s="10"/>
      <c r="AA34" s="10"/>
      <c r="AB34" s="10"/>
    </row>
    <row r="35" spans="2:31" ht="15.75" outlineLevel="1">
      <c r="B35" s="692"/>
      <c r="C35" s="1090"/>
      <c r="D35" s="1057"/>
      <c r="E35" s="1057"/>
      <c r="F35" s="93" t="str">
        <f>IFERROR(IF(C35="","",VLOOKUP(C35,ProductTable[],2,FALSE)),0)</f>
        <v/>
      </c>
      <c r="G35" s="98"/>
      <c r="H35" s="93" t="str">
        <f>IF(F35="","",F35*G35)</f>
        <v/>
      </c>
      <c r="I35" s="1219" t="str">
        <f>IF(F35="","", H35/(1-M58))</f>
        <v/>
      </c>
      <c r="J35" s="2192" t="str">
        <f>IFERROR(IF(C35="","",VLOOKUP(C35,ProductTable[],3,FALSE)),0)</f>
        <v/>
      </c>
      <c r="K35" s="2046"/>
      <c r="L35" s="2046"/>
      <c r="M35" s="2047"/>
      <c r="N35" s="281"/>
      <c r="O35" s="1932"/>
      <c r="P35" s="1933"/>
      <c r="Q35" s="281"/>
      <c r="R35" s="1026"/>
      <c r="S35" s="1001"/>
      <c r="T35" s="1146"/>
      <c r="U35" s="1146"/>
      <c r="X35" s="10"/>
      <c r="Y35" s="10"/>
      <c r="Z35" s="10"/>
      <c r="AA35" s="10"/>
      <c r="AB35" s="10"/>
    </row>
    <row r="36" spans="2:31" ht="15.75" outlineLevel="1">
      <c r="B36" s="692"/>
      <c r="C36" s="1091"/>
      <c r="D36" s="1079"/>
      <c r="E36" s="1079"/>
      <c r="F36" s="95" t="str">
        <f>IFERROR(IF(C36="","",VLOOKUP(C36,ProductTable[],2,FALSE)),0)</f>
        <v/>
      </c>
      <c r="G36" s="99"/>
      <c r="H36" s="95" t="str">
        <f>IF(F36="","",F36*G36)</f>
        <v/>
      </c>
      <c r="I36" s="1220" t="str">
        <f>IF(F36="","", H36/(1-M58))</f>
        <v/>
      </c>
      <c r="J36" s="2196" t="str">
        <f>IFERROR(IF(C36="","",VLOOKUP(C36,ProductTable[],3,FALSE)),0)</f>
        <v/>
      </c>
      <c r="K36" s="2048"/>
      <c r="L36" s="2048"/>
      <c r="M36" s="2049"/>
      <c r="N36" s="281"/>
      <c r="O36" s="1923"/>
      <c r="P36" s="1924"/>
      <c r="Q36" s="281"/>
      <c r="R36" s="1027"/>
      <c r="S36" s="960"/>
      <c r="T36" s="1146"/>
      <c r="U36" s="1146"/>
      <c r="X36" s="10"/>
      <c r="Y36" s="10"/>
      <c r="Z36" s="10"/>
      <c r="AA36" s="10"/>
      <c r="AB36" s="10"/>
    </row>
    <row r="37" spans="2:31" ht="15.75" outlineLevel="1">
      <c r="B37" s="692"/>
      <c r="C37" s="1090"/>
      <c r="D37" s="1057"/>
      <c r="E37" s="1057"/>
      <c r="F37" s="93" t="str">
        <f>IFERROR(IF(C37="","",VLOOKUP(C37,ProductTable[],2,FALSE)),0)</f>
        <v/>
      </c>
      <c r="G37" s="98"/>
      <c r="H37" s="93" t="str">
        <f t="shared" ref="H37:H46" si="1">IF(F37="","",F37*G37)</f>
        <v/>
      </c>
      <c r="I37" s="1219" t="str">
        <f>IF(F37="","", H37/(1-M58))</f>
        <v/>
      </c>
      <c r="J37" s="2192" t="str">
        <f>IFERROR(IF(C37="","",VLOOKUP(C37,ProductTable[],3,FALSE)),0)</f>
        <v/>
      </c>
      <c r="K37" s="2046"/>
      <c r="L37" s="2046"/>
      <c r="M37" s="2047"/>
      <c r="N37" s="281"/>
      <c r="O37" s="1930"/>
      <c r="P37" s="1931"/>
      <c r="Q37" s="281"/>
      <c r="R37" s="1026"/>
      <c r="S37" s="960"/>
      <c r="T37" s="1146"/>
      <c r="U37" s="1146"/>
      <c r="X37" s="10"/>
      <c r="Y37" s="10"/>
      <c r="Z37" s="10"/>
      <c r="AA37" s="10"/>
      <c r="AB37" s="10"/>
    </row>
    <row r="38" spans="2:31" ht="15.75" outlineLevel="1">
      <c r="B38" s="692"/>
      <c r="C38" s="1091"/>
      <c r="D38" s="1079"/>
      <c r="E38" s="1079"/>
      <c r="F38" s="95" t="str">
        <f>IFERROR(IF(C38="","",VLOOKUP(C38,ProductTable[],2,FALSE)),0)</f>
        <v/>
      </c>
      <c r="G38" s="99"/>
      <c r="H38" s="95" t="str">
        <f t="shared" si="1"/>
        <v/>
      </c>
      <c r="I38" s="1220" t="str">
        <f>IF(F38="","", H38/(1-M58))</f>
        <v/>
      </c>
      <c r="J38" s="2196" t="str">
        <f>IFERROR(IF(C38="","",VLOOKUP(C38,ProductTable[],3,FALSE)),0)</f>
        <v/>
      </c>
      <c r="K38" s="2048"/>
      <c r="L38" s="2048"/>
      <c r="M38" s="2049"/>
      <c r="N38" s="281"/>
      <c r="O38" s="1932"/>
      <c r="P38" s="1933"/>
      <c r="Q38" s="281"/>
      <c r="R38" s="1027"/>
      <c r="S38" s="960"/>
      <c r="T38" s="1146"/>
      <c r="U38" s="1146"/>
      <c r="X38" s="10"/>
      <c r="Y38" s="10"/>
      <c r="Z38" s="10"/>
      <c r="AA38" s="10"/>
      <c r="AB38" s="10"/>
    </row>
    <row r="39" spans="2:31" ht="15.75" outlineLevel="1">
      <c r="B39" s="692" t="s">
        <v>1558</v>
      </c>
      <c r="C39" s="1090"/>
      <c r="D39" s="1057"/>
      <c r="E39" s="1057"/>
      <c r="F39" s="93" t="str">
        <f>IFERROR(IF(C39="","",VLOOKUP(C39,ProductTable[],2,FALSE)),0)</f>
        <v/>
      </c>
      <c r="G39" s="98"/>
      <c r="H39" s="93" t="str">
        <f t="shared" si="1"/>
        <v/>
      </c>
      <c r="I39" s="1219" t="str">
        <f>IF(F39="","", H39/(1-M58))</f>
        <v/>
      </c>
      <c r="J39" s="2192" t="str">
        <f>IFERROR(IF(C39="","",VLOOKUP(C39,ProductTable[],3,FALSE)),0)</f>
        <v/>
      </c>
      <c r="K39" s="2046"/>
      <c r="L39" s="2046"/>
      <c r="M39" s="2047"/>
      <c r="N39" s="281"/>
      <c r="O39" s="1923"/>
      <c r="P39" s="1924"/>
      <c r="Q39" s="281"/>
      <c r="R39" s="1026"/>
      <c r="S39" s="869"/>
      <c r="T39" s="1146"/>
      <c r="U39" s="1146"/>
      <c r="X39" s="10"/>
      <c r="Y39" s="10"/>
      <c r="Z39" s="10"/>
      <c r="AA39" s="10"/>
      <c r="AB39" s="10"/>
    </row>
    <row r="40" spans="2:31" ht="15.75" outlineLevel="1">
      <c r="B40" s="692" t="s">
        <v>1554</v>
      </c>
      <c r="C40" s="1091"/>
      <c r="D40" s="1079"/>
      <c r="E40" s="1079"/>
      <c r="F40" s="95" t="str">
        <f>IFERROR(IF(C40="","",VLOOKUP(C40,ProductTable[],2,FALSE)),0)</f>
        <v/>
      </c>
      <c r="G40" s="99"/>
      <c r="H40" s="95" t="str">
        <f t="shared" si="1"/>
        <v/>
      </c>
      <c r="I40" s="1220" t="str">
        <f>IF(F40="","", H40/(1-M58))</f>
        <v/>
      </c>
      <c r="J40" s="2196" t="str">
        <f>IFERROR(IF(C40="","",VLOOKUP(C40,ProductTable[],3,FALSE)),0)</f>
        <v/>
      </c>
      <c r="K40" s="2048"/>
      <c r="L40" s="2048"/>
      <c r="M40" s="2049"/>
      <c r="N40" s="281"/>
      <c r="O40" s="1930"/>
      <c r="P40" s="1931"/>
      <c r="Q40" s="281"/>
      <c r="R40" s="1027"/>
      <c r="S40" s="869"/>
      <c r="T40" s="1146"/>
      <c r="U40" s="1146"/>
      <c r="X40" s="10"/>
      <c r="Y40" s="10"/>
      <c r="Z40" s="10"/>
      <c r="AA40" s="10"/>
      <c r="AB40" s="10"/>
    </row>
    <row r="41" spans="2:31" ht="15.75" outlineLevel="1">
      <c r="B41" s="692"/>
      <c r="C41" s="1090"/>
      <c r="D41" s="1057"/>
      <c r="E41" s="1057"/>
      <c r="F41" s="93" t="str">
        <f>IFERROR(IF(C41="","",VLOOKUP(C41,ProductTable[],2,FALSE)),0)</f>
        <v/>
      </c>
      <c r="G41" s="98"/>
      <c r="H41" s="93" t="str">
        <f t="shared" si="1"/>
        <v/>
      </c>
      <c r="I41" s="1219" t="str">
        <f>IF(F41="","", H41/(1-M58))</f>
        <v/>
      </c>
      <c r="J41" s="2192" t="str">
        <f>IFERROR(IF(C41="","",VLOOKUP(C41,ProductTable[],3,FALSE)),0)</f>
        <v/>
      </c>
      <c r="K41" s="2046"/>
      <c r="L41" s="2046"/>
      <c r="M41" s="2047"/>
      <c r="N41" s="281"/>
      <c r="O41" s="1932"/>
      <c r="P41" s="1933"/>
      <c r="Q41" s="281"/>
      <c r="R41" s="1026"/>
      <c r="S41" s="869"/>
      <c r="T41" s="1146"/>
      <c r="U41" s="1146"/>
      <c r="X41" s="10"/>
      <c r="Y41" s="10"/>
      <c r="Z41" s="10"/>
      <c r="AA41" s="10"/>
      <c r="AB41" s="10"/>
    </row>
    <row r="42" spans="2:31" ht="15.75" outlineLevel="1">
      <c r="B42" s="692" t="s">
        <v>1555</v>
      </c>
      <c r="C42" s="1091"/>
      <c r="D42" s="1079"/>
      <c r="E42" s="1079"/>
      <c r="F42" s="95" t="str">
        <f>IFERROR(IF(C42="","",VLOOKUP(C42,ProductTable[],2,FALSE)),0)</f>
        <v/>
      </c>
      <c r="G42" s="99"/>
      <c r="H42" s="95" t="str">
        <f t="shared" si="1"/>
        <v/>
      </c>
      <c r="I42" s="1220" t="str">
        <f>IF(F42="","", H42/(1-M58))</f>
        <v/>
      </c>
      <c r="J42" s="2196" t="str">
        <f>IFERROR(IF(C42="","",VLOOKUP(C42,ProductTable[],3,FALSE)),0)</f>
        <v/>
      </c>
      <c r="K42" s="2048"/>
      <c r="L42" s="2048"/>
      <c r="M42" s="2049"/>
      <c r="N42" s="281"/>
      <c r="O42" s="1923"/>
      <c r="P42" s="1924"/>
      <c r="Q42" s="281"/>
      <c r="R42" s="1027"/>
      <c r="S42" s="869"/>
      <c r="T42" s="1146"/>
      <c r="U42" s="1146"/>
      <c r="X42" s="10"/>
      <c r="Y42" s="10"/>
      <c r="Z42" s="10"/>
      <c r="AA42" s="10"/>
      <c r="AB42" s="10"/>
    </row>
    <row r="43" spans="2:31" ht="15.75" outlineLevel="1">
      <c r="B43" s="692"/>
      <c r="C43" s="1090"/>
      <c r="D43" s="1057"/>
      <c r="E43" s="1057"/>
      <c r="F43" s="93" t="str">
        <f>IFERROR(IF(C43="","",VLOOKUP(C43,ProductTable[],2,FALSE)),0)</f>
        <v/>
      </c>
      <c r="G43" s="98"/>
      <c r="H43" s="93" t="str">
        <f t="shared" si="1"/>
        <v/>
      </c>
      <c r="I43" s="1219" t="str">
        <f>IF(F43="","", H43/(1-M58))</f>
        <v/>
      </c>
      <c r="J43" s="2192" t="str">
        <f>IFERROR(IF(C43="","",VLOOKUP(C43,ProductTable[],3,FALSE)),0)</f>
        <v/>
      </c>
      <c r="K43" s="2046"/>
      <c r="L43" s="2046"/>
      <c r="M43" s="2047"/>
      <c r="N43" s="281"/>
      <c r="O43" s="1930"/>
      <c r="P43" s="1931"/>
      <c r="Q43" s="281"/>
      <c r="R43" s="1026"/>
      <c r="S43" s="869"/>
      <c r="T43" s="1146"/>
      <c r="U43" s="1146"/>
      <c r="X43" s="10"/>
      <c r="Y43" s="10"/>
      <c r="Z43" s="10"/>
      <c r="AA43" s="10"/>
      <c r="AB43" s="10"/>
    </row>
    <row r="44" spans="2:31" ht="15.75" outlineLevel="1">
      <c r="B44" s="692" t="s">
        <v>1585</v>
      </c>
      <c r="C44" s="1091"/>
      <c r="D44" s="1079"/>
      <c r="E44" s="1079"/>
      <c r="F44" s="95" t="str">
        <f>IFERROR(IF(C44="","",VLOOKUP(C44,ProductTable[],2,FALSE)),0)</f>
        <v/>
      </c>
      <c r="G44" s="99"/>
      <c r="H44" s="95" t="str">
        <f t="shared" si="1"/>
        <v/>
      </c>
      <c r="I44" s="1220" t="str">
        <f>IF(F44="","", H44/(1-M58))</f>
        <v/>
      </c>
      <c r="J44" s="2196" t="str">
        <f>IFERROR(IF(C44="","",VLOOKUP(C44,ProductTable[],3,FALSE)),0)</f>
        <v/>
      </c>
      <c r="K44" s="2048"/>
      <c r="L44" s="2048"/>
      <c r="M44" s="2049"/>
      <c r="N44" s="281"/>
      <c r="O44" s="1932"/>
      <c r="P44" s="1933"/>
      <c r="Q44" s="281"/>
      <c r="R44" s="1027"/>
      <c r="S44" s="869"/>
      <c r="T44" s="1146"/>
      <c r="U44" s="1146"/>
      <c r="V44" s="961"/>
      <c r="W44" s="961"/>
      <c r="X44" s="10"/>
      <c r="Y44" s="10"/>
      <c r="Z44" s="10"/>
      <c r="AA44" s="10"/>
      <c r="AB44" s="10"/>
      <c r="AC44" s="961"/>
      <c r="AD44" s="961"/>
      <c r="AE44" s="961"/>
    </row>
    <row r="45" spans="2:31" ht="16.5" outlineLevel="1" thickBot="1">
      <c r="B45" s="692"/>
      <c r="C45" s="1090"/>
      <c r="D45" s="1057"/>
      <c r="E45" s="1057"/>
      <c r="F45" s="1101" t="str">
        <f>IFERROR(IF(C45="","",VLOOKUP(C45,ProductTable[],2,FALSE)),0)</f>
        <v/>
      </c>
      <c r="G45" s="1263"/>
      <c r="H45" s="1101" t="str">
        <f t="shared" si="1"/>
        <v/>
      </c>
      <c r="I45" s="1264" t="str">
        <f>IF(F45="","", H45/(1-M58))</f>
        <v/>
      </c>
      <c r="J45" s="2197" t="str">
        <f>IFERROR(IF(C45="","",VLOOKUP(C45,ProductTable[],3,FALSE)),0)</f>
        <v/>
      </c>
      <c r="K45" s="2046"/>
      <c r="L45" s="2046"/>
      <c r="M45" s="2047"/>
      <c r="N45" s="281"/>
      <c r="O45" s="1923"/>
      <c r="P45" s="1924"/>
      <c r="Q45" s="281"/>
      <c r="R45" s="1026"/>
      <c r="S45" s="869"/>
      <c r="T45" s="1146"/>
      <c r="U45" s="1146"/>
      <c r="V45" s="1998"/>
      <c r="W45" s="1998"/>
      <c r="X45" s="1998"/>
      <c r="Y45" s="962"/>
      <c r="Z45" s="963"/>
      <c r="AA45" s="962"/>
      <c r="AB45" s="962"/>
      <c r="AC45" s="964"/>
      <c r="AD45" s="965"/>
      <c r="AE45" s="961"/>
    </row>
    <row r="46" spans="2:31" ht="15.75" outlineLevel="1">
      <c r="B46" s="1940" t="s">
        <v>112</v>
      </c>
      <c r="C46" s="1172"/>
      <c r="D46" s="1081"/>
      <c r="E46" s="1082"/>
      <c r="F46" s="102"/>
      <c r="G46" s="111"/>
      <c r="H46" s="102" t="str">
        <f t="shared" si="1"/>
        <v/>
      </c>
      <c r="I46" s="1238" t="str">
        <f>IF(F46="","", H46/(1-M58))</f>
        <v/>
      </c>
      <c r="J46" s="2198"/>
      <c r="K46" s="2044"/>
      <c r="L46" s="2044"/>
      <c r="M46" s="2045"/>
      <c r="N46" s="281"/>
      <c r="O46" s="1930"/>
      <c r="P46" s="1931"/>
      <c r="Q46" s="281"/>
      <c r="R46" s="1027"/>
      <c r="S46" s="869"/>
      <c r="T46" s="1146"/>
      <c r="U46" s="1146"/>
      <c r="V46" s="1998"/>
      <c r="W46" s="1998"/>
      <c r="X46" s="1998"/>
      <c r="Y46" s="962"/>
      <c r="Z46" s="963"/>
      <c r="AA46" s="962"/>
      <c r="AB46" s="962"/>
      <c r="AC46" s="964"/>
      <c r="AD46" s="965"/>
      <c r="AE46" s="961"/>
    </row>
    <row r="47" spans="2:31" ht="16.5" outlineLevel="1" thickBot="1">
      <c r="B47" s="1941"/>
      <c r="C47" s="1056"/>
      <c r="D47" s="1062"/>
      <c r="E47" s="1056"/>
      <c r="F47" s="93"/>
      <c r="G47" s="98"/>
      <c r="H47" s="93" t="str">
        <f>IF(F47="","",F47*G47)</f>
        <v/>
      </c>
      <c r="I47" s="1219" t="str">
        <f>IF(F47="","", H47/(1-M58))</f>
        <v/>
      </c>
      <c r="J47" s="2199"/>
      <c r="K47" s="2046"/>
      <c r="L47" s="2046"/>
      <c r="M47" s="2047"/>
      <c r="N47" s="281"/>
      <c r="O47" s="1932"/>
      <c r="P47" s="1933"/>
      <c r="Q47" s="281"/>
      <c r="R47" s="1028"/>
      <c r="S47" s="869"/>
      <c r="T47" s="1146"/>
      <c r="U47" s="1146"/>
      <c r="V47" s="1994"/>
      <c r="W47" s="1994"/>
      <c r="X47" s="1994"/>
      <c r="Y47" s="962"/>
      <c r="Z47" s="963"/>
      <c r="AA47" s="962"/>
      <c r="AB47" s="962"/>
      <c r="AC47" s="964"/>
      <c r="AD47" s="965"/>
      <c r="AE47" s="961"/>
    </row>
    <row r="48" spans="2:31" ht="15.75" outlineLevel="1">
      <c r="B48" s="1941"/>
      <c r="C48" s="1210"/>
      <c r="D48" s="1083"/>
      <c r="E48" s="1084"/>
      <c r="F48" s="350"/>
      <c r="G48" s="99"/>
      <c r="H48" s="95" t="str">
        <f t="shared" ref="H48:H52" si="2">IF(F48="","",F48*G48)</f>
        <v/>
      </c>
      <c r="I48" s="1220" t="str">
        <f>IF(F48="","", H48/(1-M58))</f>
        <v/>
      </c>
      <c r="J48" s="2200"/>
      <c r="K48" s="2052"/>
      <c r="L48" s="2052"/>
      <c r="M48" s="2053"/>
      <c r="N48" s="281"/>
      <c r="O48" s="1923"/>
      <c r="P48" s="1924"/>
      <c r="Q48" s="281"/>
      <c r="R48" s="1025"/>
      <c r="S48" s="869"/>
      <c r="T48" s="1146"/>
      <c r="U48" s="1146"/>
      <c r="V48" s="1994"/>
      <c r="W48" s="1994"/>
      <c r="X48" s="1994"/>
      <c r="Y48" s="962"/>
      <c r="Z48" s="963"/>
      <c r="AA48" s="962"/>
      <c r="AB48" s="962"/>
      <c r="AC48" s="964"/>
      <c r="AD48" s="965"/>
      <c r="AE48" s="961"/>
    </row>
    <row r="49" spans="2:31" ht="15.75" outlineLevel="1">
      <c r="B49" s="1941"/>
      <c r="C49" s="1056"/>
      <c r="D49" s="1062"/>
      <c r="E49" s="1056"/>
      <c r="F49" s="69"/>
      <c r="G49" s="98"/>
      <c r="H49" s="93" t="str">
        <f t="shared" si="2"/>
        <v/>
      </c>
      <c r="I49" s="1219" t="str">
        <f>IF(F49="","", H49/(1-M58))</f>
        <v/>
      </c>
      <c r="J49" s="2199"/>
      <c r="K49" s="2046"/>
      <c r="L49" s="2046"/>
      <c r="M49" s="2047"/>
      <c r="N49" s="281"/>
      <c r="O49" s="1930"/>
      <c r="P49" s="1931"/>
      <c r="Q49" s="281"/>
      <c r="R49" s="1026"/>
      <c r="S49" s="869"/>
      <c r="T49" s="1146"/>
      <c r="U49" s="1146"/>
      <c r="V49" s="1994"/>
      <c r="W49" s="1994"/>
      <c r="X49" s="1994"/>
      <c r="Y49" s="962"/>
      <c r="Z49" s="963"/>
      <c r="AA49" s="962"/>
      <c r="AB49" s="962"/>
      <c r="AC49" s="964"/>
      <c r="AD49" s="965"/>
      <c r="AE49" s="961"/>
    </row>
    <row r="50" spans="2:31" ht="15.75" outlineLevel="1">
      <c r="B50" s="692"/>
      <c r="C50" s="1210"/>
      <c r="D50" s="1083"/>
      <c r="E50" s="1084"/>
      <c r="F50" s="1816"/>
      <c r="G50" s="523"/>
      <c r="H50" s="524" t="str">
        <f t="shared" si="2"/>
        <v/>
      </c>
      <c r="I50" s="1230" t="str">
        <f>IF(F50="","", H50/(1-M58))</f>
        <v/>
      </c>
      <c r="J50" s="2201"/>
      <c r="K50" s="2048"/>
      <c r="L50" s="2048"/>
      <c r="M50" s="2049"/>
      <c r="N50" s="281"/>
      <c r="O50" s="1932"/>
      <c r="P50" s="1933"/>
      <c r="Q50" s="281"/>
      <c r="R50" s="1027"/>
      <c r="S50" s="869"/>
      <c r="T50" s="1146"/>
      <c r="U50" s="1146"/>
      <c r="V50" s="1994"/>
      <c r="W50" s="1994"/>
      <c r="X50" s="1994"/>
      <c r="Y50" s="962"/>
      <c r="Z50" s="963"/>
      <c r="AA50" s="962"/>
      <c r="AB50" s="962"/>
      <c r="AC50" s="964"/>
      <c r="AD50" s="965"/>
      <c r="AE50" s="961"/>
    </row>
    <row r="51" spans="2:31" ht="16.5" outlineLevel="1" thickBot="1">
      <c r="B51" s="765"/>
      <c r="C51" s="1075"/>
      <c r="D51" s="1055"/>
      <c r="E51" s="1075"/>
      <c r="F51" s="1012"/>
      <c r="G51" s="100"/>
      <c r="H51" s="120" t="str">
        <f t="shared" si="2"/>
        <v/>
      </c>
      <c r="I51" s="1761" t="str">
        <f>IF(F51="","", H51/(1-M58))</f>
        <v/>
      </c>
      <c r="J51" s="2202"/>
      <c r="K51" s="2050"/>
      <c r="L51" s="2050"/>
      <c r="M51" s="2051"/>
      <c r="N51" s="281"/>
      <c r="O51" s="1923"/>
      <c r="P51" s="1924"/>
      <c r="Q51" s="281"/>
      <c r="R51" s="1028"/>
      <c r="S51" s="869"/>
      <c r="T51" s="1146"/>
      <c r="U51" s="1146"/>
      <c r="V51" s="1994"/>
      <c r="W51" s="1994"/>
      <c r="X51" s="1994"/>
      <c r="Y51" s="962"/>
      <c r="Z51" s="963"/>
      <c r="AA51" s="962"/>
      <c r="AB51" s="962"/>
      <c r="AC51" s="964"/>
      <c r="AD51" s="965"/>
      <c r="AE51" s="961"/>
    </row>
    <row r="52" spans="2:31" ht="15.75" outlineLevel="1">
      <c r="B52" s="969" t="s">
        <v>1373</v>
      </c>
      <c r="C52" s="1096" t="s">
        <v>1373</v>
      </c>
      <c r="D52" s="1076"/>
      <c r="E52" s="1077"/>
      <c r="F52" s="978">
        <f>IFERROR(IF(C52="","",VLOOKUP(C52,ProductTable[],2,FALSE)),0)</f>
        <v>150</v>
      </c>
      <c r="G52" s="1002"/>
      <c r="H52" s="974">
        <f t="shared" si="2"/>
        <v>0</v>
      </c>
      <c r="I52" s="1125">
        <f>IF(F52="","", H52/(1-N751))</f>
        <v>0</v>
      </c>
      <c r="J52" s="2203" t="str">
        <f>IFERROR(IF(C52="","",VLOOKUP(C52,ProductTable[],3,FALSE)),0)</f>
        <v xml:space="preserve"> </v>
      </c>
      <c r="K52" s="1956"/>
      <c r="L52" s="1956"/>
      <c r="M52" s="1957"/>
      <c r="N52" s="281"/>
      <c r="O52" s="1930"/>
      <c r="P52" s="1931"/>
      <c r="Q52" s="281"/>
      <c r="R52" s="1025"/>
      <c r="S52" s="869"/>
      <c r="T52" s="1146"/>
      <c r="U52" s="1146"/>
      <c r="V52" s="1994"/>
      <c r="W52" s="1994"/>
      <c r="X52" s="1994"/>
      <c r="Y52" s="962"/>
      <c r="Z52" s="963"/>
      <c r="AA52" s="962"/>
      <c r="AB52" s="962"/>
      <c r="AC52" s="964"/>
      <c r="AD52" s="965"/>
      <c r="AE52" s="961"/>
    </row>
    <row r="53" spans="2:31" ht="15.75" outlineLevel="1">
      <c r="B53" s="970" t="s">
        <v>100</v>
      </c>
      <c r="C53" s="1097" t="s">
        <v>59</v>
      </c>
      <c r="D53" s="1065"/>
      <c r="E53" s="1066"/>
      <c r="F53" s="93">
        <f>IFERROR(IF(C53="","",VLOOKUP(C53,ProductTable[],2,FALSE)),0)</f>
        <v>20</v>
      </c>
      <c r="G53" s="1003"/>
      <c r="H53" s="975">
        <f>IF(F53="","",F53*G53)</f>
        <v>0</v>
      </c>
      <c r="I53" s="959">
        <f>IF(F53="","", H53/(1-M58))</f>
        <v>0</v>
      </c>
      <c r="J53" s="2204" t="str">
        <f>IFERROR(IF(C53="","",VLOOKUP(C53,ProductTable[],3,FALSE)),0)</f>
        <v xml:space="preserve"> </v>
      </c>
      <c r="K53" s="1958"/>
      <c r="L53" s="1958"/>
      <c r="M53" s="1959"/>
      <c r="N53" s="281"/>
      <c r="O53" s="1932"/>
      <c r="P53" s="1933"/>
      <c r="Q53" s="281"/>
      <c r="R53" s="1026"/>
      <c r="S53" s="869"/>
      <c r="T53" s="1146"/>
      <c r="U53" s="1146"/>
      <c r="V53" s="961"/>
      <c r="W53" s="961"/>
      <c r="X53" s="961"/>
      <c r="Y53" s="961"/>
      <c r="Z53" s="961"/>
      <c r="AA53" s="961"/>
      <c r="AB53" s="961"/>
      <c r="AC53" s="961"/>
      <c r="AD53" s="961"/>
      <c r="AE53" s="961"/>
    </row>
    <row r="54" spans="2:31" ht="15.75" outlineLevel="1">
      <c r="B54" s="967" t="s">
        <v>102</v>
      </c>
      <c r="C54" s="1098" t="s">
        <v>103</v>
      </c>
      <c r="D54" s="1068"/>
      <c r="E54" s="1069"/>
      <c r="F54" s="979">
        <f>IFERROR(IF(C54="","",VLOOKUP(C54,ProductTable[],2,FALSE)),0)</f>
        <v>250</v>
      </c>
      <c r="G54" s="1004"/>
      <c r="H54" s="976">
        <f>IF(F54="","",F54*G54)</f>
        <v>0</v>
      </c>
      <c r="I54" s="958">
        <f>IF(F54="","", H54/(1-M58))</f>
        <v>0</v>
      </c>
      <c r="J54" s="2205" t="str">
        <f>IFERROR(IF(C54="","",VLOOKUP(C54,ProductTable[],3,FALSE)),0)</f>
        <v xml:space="preserve"> </v>
      </c>
      <c r="K54" s="1960"/>
      <c r="L54" s="1960"/>
      <c r="M54" s="1961"/>
      <c r="N54" s="281"/>
      <c r="O54" s="1923"/>
      <c r="P54" s="1924"/>
      <c r="Q54" s="281"/>
      <c r="R54" s="1027"/>
      <c r="S54" s="869"/>
      <c r="T54" s="1146"/>
      <c r="U54" s="1146"/>
    </row>
    <row r="55" spans="2:31" ht="16.5" outlineLevel="1" thickBot="1">
      <c r="B55" s="971"/>
      <c r="C55" s="1099" t="s">
        <v>105</v>
      </c>
      <c r="D55" s="1071"/>
      <c r="E55" s="1072"/>
      <c r="F55" s="440">
        <f>IFERROR(IF(C55="","",VLOOKUP(C55,ProductTable[],2,FALSE)),0)</f>
        <v>500</v>
      </c>
      <c r="G55" s="529"/>
      <c r="H55" s="1008">
        <f>IF(F55="","",F55*G55)</f>
        <v>0</v>
      </c>
      <c r="I55" s="968">
        <f>IF(F55="","", H55/(1-M58))</f>
        <v>0</v>
      </c>
      <c r="J55" s="2206" t="str">
        <f>IFERROR(IF(C55="","",VLOOKUP(C55,ProductTable[],3,FALSE)),0)</f>
        <v xml:space="preserve"> </v>
      </c>
      <c r="K55" s="1962"/>
      <c r="L55" s="1962"/>
      <c r="M55" s="1963"/>
      <c r="N55" s="281"/>
      <c r="O55" s="1930"/>
      <c r="P55" s="1931"/>
      <c r="Q55" s="281"/>
      <c r="R55" s="1028"/>
      <c r="S55" s="869"/>
      <c r="T55" s="1146"/>
      <c r="U55" s="1146"/>
    </row>
    <row r="56" spans="2:31" ht="16.5" outlineLevel="1" thickBot="1">
      <c r="B56" s="281"/>
      <c r="C56" s="281"/>
      <c r="D56" s="281"/>
      <c r="F56" s="283"/>
      <c r="G56" s="354" t="s">
        <v>26</v>
      </c>
      <c r="H56" s="355"/>
      <c r="I56" s="698"/>
      <c r="J56" s="2207"/>
      <c r="K56" s="989"/>
      <c r="L56" s="544"/>
      <c r="M56" s="544"/>
      <c r="N56" s="281"/>
      <c r="O56" s="1932"/>
      <c r="P56" s="1933"/>
      <c r="Q56" s="281"/>
      <c r="R56" s="544"/>
      <c r="S56" s="869"/>
      <c r="T56" s="1146"/>
      <c r="U56" s="1146"/>
    </row>
    <row r="57" spans="2:31" ht="15.75" outlineLevel="1">
      <c r="B57" s="281"/>
      <c r="C57" s="281"/>
      <c r="D57" s="281"/>
      <c r="F57" s="293"/>
      <c r="G57" s="1023" t="s">
        <v>29</v>
      </c>
      <c r="H57" s="1022">
        <f>SUM(H26:H55)</f>
        <v>0</v>
      </c>
      <c r="I57" s="534">
        <f>SUM(H26:H55)</f>
        <v>0</v>
      </c>
      <c r="K57" s="1032" t="s">
        <v>113</v>
      </c>
      <c r="L57" s="283"/>
      <c r="M57" s="1032" t="s">
        <v>1429</v>
      </c>
      <c r="O57" s="1923"/>
      <c r="P57" s="1924"/>
      <c r="R57" s="972"/>
      <c r="S57" s="869"/>
      <c r="T57" s="1146"/>
      <c r="U57" s="1146"/>
    </row>
    <row r="58" spans="2:31" ht="16.5" outlineLevel="1" thickBot="1">
      <c r="B58" s="281"/>
      <c r="C58" s="281"/>
      <c r="D58" s="281"/>
      <c r="F58" s="293"/>
      <c r="G58" s="853" t="s">
        <v>63</v>
      </c>
      <c r="H58" s="854"/>
      <c r="I58" s="535"/>
      <c r="J58" s="361">
        <v>2762</v>
      </c>
      <c r="K58" s="1033">
        <f>(H57/(1-M58))+H56</f>
        <v>0</v>
      </c>
      <c r="L58" s="283"/>
      <c r="M58" s="1267">
        <v>0.45</v>
      </c>
      <c r="O58" s="1925"/>
      <c r="P58" s="1926"/>
      <c r="R58" s="973"/>
      <c r="S58" s="869"/>
      <c r="T58" s="1146"/>
      <c r="U58" s="1146"/>
    </row>
    <row r="59" spans="2:31" ht="16.5" outlineLevel="1" thickBot="1">
      <c r="B59" s="281"/>
      <c r="C59" s="281"/>
      <c r="D59" s="281"/>
      <c r="F59" s="303"/>
      <c r="G59" s="362" t="s">
        <v>109</v>
      </c>
      <c r="H59" s="122">
        <f>H58-H57</f>
        <v>0</v>
      </c>
      <c r="I59" s="536">
        <f>H58-H57</f>
        <v>0</v>
      </c>
      <c r="J59" s="310"/>
      <c r="K59" s="310"/>
      <c r="N59" s="281"/>
      <c r="O59" s="960"/>
      <c r="P59" s="960"/>
      <c r="Q59" s="281"/>
      <c r="R59" s="1029"/>
      <c r="S59" s="960"/>
      <c r="T59" s="960"/>
      <c r="U59" s="960"/>
      <c r="V59" s="961"/>
    </row>
    <row r="60" spans="2:31" ht="16.5" thickBot="1">
      <c r="B60" s="281"/>
      <c r="C60" s="1927" t="s">
        <v>1368</v>
      </c>
      <c r="D60" s="1927"/>
      <c r="E60" s="1927"/>
      <c r="F60" s="303"/>
      <c r="G60" s="677"/>
      <c r="H60" s="678"/>
      <c r="I60" s="678"/>
      <c r="J60" s="310"/>
      <c r="K60" s="310"/>
      <c r="N60" s="281"/>
      <c r="O60" s="869"/>
      <c r="P60" s="869"/>
      <c r="Q60" s="281"/>
      <c r="R60" s="565"/>
      <c r="S60" s="869"/>
      <c r="T60" s="960"/>
      <c r="U60" s="960"/>
    </row>
    <row r="61" spans="2:31" s="320" customFormat="1" ht="36" customHeight="1" outlineLevel="1" thickBot="1">
      <c r="B61" s="683" t="s">
        <v>114</v>
      </c>
      <c r="C61" s="1992" t="s">
        <v>12</v>
      </c>
      <c r="D61" s="1993"/>
      <c r="E61" s="1993"/>
      <c r="F61" s="956" t="s">
        <v>13</v>
      </c>
      <c r="G61" s="955" t="s">
        <v>14</v>
      </c>
      <c r="H61" s="956" t="s">
        <v>95</v>
      </c>
      <c r="I61" s="1031" t="s">
        <v>96</v>
      </c>
      <c r="J61" s="957" t="s">
        <v>97</v>
      </c>
      <c r="K61" s="1951" t="s">
        <v>98</v>
      </c>
      <c r="L61" s="1952"/>
      <c r="M61" s="1953"/>
      <c r="N61" s="319"/>
      <c r="O61" s="1954" t="s">
        <v>1396</v>
      </c>
      <c r="P61" s="1955"/>
      <c r="Q61" s="319"/>
      <c r="R61" s="1030" t="s">
        <v>491</v>
      </c>
      <c r="S61" s="869"/>
      <c r="T61" s="1967"/>
      <c r="U61" s="1967"/>
    </row>
    <row r="62" spans="2:31" ht="15.75" outlineLevel="1">
      <c r="B62" s="692" t="s">
        <v>68</v>
      </c>
      <c r="C62" s="1089"/>
      <c r="D62" s="1127"/>
      <c r="E62" s="1127"/>
      <c r="F62" s="102" t="str">
        <f>IFERROR(IF(C62="","",VLOOKUP(C62,ProductTable[],2,FALSE)),0)</f>
        <v/>
      </c>
      <c r="G62" s="111"/>
      <c r="H62" s="102" t="str">
        <f t="shared" ref="H62:H70" si="3">IF(F62="","",F62*G62)</f>
        <v/>
      </c>
      <c r="I62" s="1238" t="str">
        <f>IF(F62="","", H62/(1-M94))</f>
        <v/>
      </c>
      <c r="J62" s="2195" t="str">
        <f>IFERROR(IF(C62="","",VLOOKUP(C62,ProductTable[],3,FALSE)),0)</f>
        <v/>
      </c>
      <c r="K62" s="2044"/>
      <c r="L62" s="2044"/>
      <c r="M62" s="2045"/>
      <c r="N62" s="281"/>
      <c r="O62" s="1942" t="s">
        <v>1490</v>
      </c>
      <c r="P62" s="1943"/>
      <c r="Q62" s="281"/>
      <c r="R62" s="1025"/>
      <c r="S62" s="869"/>
      <c r="T62" s="1966"/>
      <c r="U62" s="1966"/>
    </row>
    <row r="63" spans="2:31" ht="15.75" outlineLevel="1">
      <c r="B63" s="692"/>
      <c r="C63" s="1090"/>
      <c r="D63" s="1057"/>
      <c r="E63" s="1057"/>
      <c r="F63" s="93" t="str">
        <f>IFERROR(IF(C63="","",VLOOKUP(C63,ProductTable[],2,FALSE)),0)</f>
        <v/>
      </c>
      <c r="G63" s="98"/>
      <c r="H63" s="93" t="str">
        <f t="shared" si="3"/>
        <v/>
      </c>
      <c r="I63" s="1219" t="str">
        <f>IF(F63="","", H63/(1-M94))</f>
        <v/>
      </c>
      <c r="J63" s="2192" t="str">
        <f>IFERROR(IF(C63="","",VLOOKUP(C63,ProductTable[],3,FALSE)),0)</f>
        <v/>
      </c>
      <c r="K63" s="2046"/>
      <c r="L63" s="2046"/>
      <c r="M63" s="2047"/>
      <c r="N63" s="281"/>
      <c r="O63" s="1944"/>
      <c r="P63" s="1945"/>
      <c r="Q63" s="281"/>
      <c r="R63" s="1026"/>
      <c r="S63" s="869"/>
      <c r="T63" s="1966"/>
      <c r="U63" s="1966"/>
    </row>
    <row r="64" spans="2:31" ht="15.75" outlineLevel="1">
      <c r="B64" s="692" t="s">
        <v>69</v>
      </c>
      <c r="C64" s="1091"/>
      <c r="D64" s="1079"/>
      <c r="E64" s="1079"/>
      <c r="F64" s="95" t="str">
        <f>IFERROR(IF(C64="","",VLOOKUP(C64,ProductTable[],2,FALSE)),0)</f>
        <v/>
      </c>
      <c r="G64" s="99"/>
      <c r="H64" s="95" t="str">
        <f t="shared" si="3"/>
        <v/>
      </c>
      <c r="I64" s="1220" t="str">
        <f>IF(F64="","", H64/(1-M94))</f>
        <v/>
      </c>
      <c r="J64" s="2196" t="str">
        <f>IFERROR(IF(C64="","",VLOOKUP(C64,ProductTable[],3,FALSE)),0)</f>
        <v/>
      </c>
      <c r="K64" s="2048"/>
      <c r="L64" s="2048"/>
      <c r="M64" s="2049"/>
      <c r="N64" s="281"/>
      <c r="O64" s="1944"/>
      <c r="P64" s="1945"/>
      <c r="Q64" s="281"/>
      <c r="R64" s="1027"/>
      <c r="S64" s="869"/>
      <c r="T64" s="1966"/>
      <c r="U64" s="1966"/>
    </row>
    <row r="65" spans="2:21" ht="16.5" outlineLevel="1" thickBot="1">
      <c r="B65" s="692"/>
      <c r="C65" s="1090"/>
      <c r="D65" s="1057"/>
      <c r="E65" s="1057"/>
      <c r="F65" s="93" t="str">
        <f>IFERROR(IF(C65="","",VLOOKUP(C65,ProductTable[],2,FALSE)),0)</f>
        <v/>
      </c>
      <c r="G65" s="98"/>
      <c r="H65" s="93" t="str">
        <f t="shared" si="3"/>
        <v/>
      </c>
      <c r="I65" s="1219" t="str">
        <f>IF(F65="","", H65/(1-M94))</f>
        <v/>
      </c>
      <c r="J65" s="2192" t="str">
        <f>IFERROR(IF(C65="","",VLOOKUP(C65,ProductTable[],3,FALSE)),0)</f>
        <v/>
      </c>
      <c r="K65" s="2046"/>
      <c r="L65" s="2046"/>
      <c r="M65" s="2047"/>
      <c r="N65" s="281"/>
      <c r="O65" s="1944"/>
      <c r="P65" s="1945"/>
      <c r="Q65" s="281"/>
      <c r="R65" s="1026"/>
      <c r="S65" s="869"/>
      <c r="T65" s="1966"/>
      <c r="U65" s="1966"/>
    </row>
    <row r="66" spans="2:21" ht="15.75" outlineLevel="1">
      <c r="B66" s="692" t="s">
        <v>70</v>
      </c>
      <c r="C66" s="1091"/>
      <c r="D66" s="1079"/>
      <c r="E66" s="1079"/>
      <c r="F66" s="95" t="str">
        <f>IFERROR(IF(C66="","",VLOOKUP(C66,ProductTable[],2,FALSE)),0)</f>
        <v/>
      </c>
      <c r="G66" s="99"/>
      <c r="H66" s="95" t="str">
        <f t="shared" si="3"/>
        <v/>
      </c>
      <c r="I66" s="1220" t="str">
        <f>IF(F66="","", H66/(1-M94))</f>
        <v/>
      </c>
      <c r="J66" s="2196" t="str">
        <f>IFERROR(IF(C66="","",VLOOKUP(C66,ProductTable[],3,FALSE)),0)</f>
        <v/>
      </c>
      <c r="K66" s="2048"/>
      <c r="L66" s="2048"/>
      <c r="M66" s="2049"/>
      <c r="N66" s="281"/>
      <c r="O66" s="1946"/>
      <c r="P66" s="1947"/>
      <c r="Q66" s="281"/>
      <c r="R66" s="1027"/>
      <c r="S66" s="869"/>
      <c r="T66" s="1146"/>
      <c r="U66" s="1146"/>
    </row>
    <row r="67" spans="2:21" ht="15.75" outlineLevel="1">
      <c r="B67" s="692"/>
      <c r="C67" s="1090"/>
      <c r="D67" s="1057"/>
      <c r="E67" s="1057"/>
      <c r="F67" s="93" t="str">
        <f>IFERROR(IF(C67="","",VLOOKUP(C67,ProductTable[],2,FALSE)),0)</f>
        <v/>
      </c>
      <c r="G67" s="98"/>
      <c r="H67" s="93" t="str">
        <f t="shared" si="3"/>
        <v/>
      </c>
      <c r="I67" s="1219" t="str">
        <f>IF(F67="","", H67/(1-M94))</f>
        <v/>
      </c>
      <c r="J67" s="2192" t="str">
        <f>IFERROR(IF(C67="","",VLOOKUP(C67,ProductTable[],3,FALSE)),0)</f>
        <v/>
      </c>
      <c r="K67" s="2046"/>
      <c r="L67" s="2046"/>
      <c r="M67" s="2047"/>
      <c r="N67" s="281"/>
      <c r="O67" s="1930"/>
      <c r="P67" s="1931"/>
      <c r="Q67" s="281"/>
      <c r="R67" s="1026"/>
      <c r="S67" s="869"/>
      <c r="T67" s="1146"/>
      <c r="U67" s="1146"/>
    </row>
    <row r="68" spans="2:21" ht="15.75" outlineLevel="1">
      <c r="B68" s="692" t="s">
        <v>71</v>
      </c>
      <c r="C68" s="1091"/>
      <c r="D68" s="1079"/>
      <c r="E68" s="1079"/>
      <c r="F68" s="95" t="str">
        <f>IFERROR(IF(C68="","",VLOOKUP(C68,ProductTable[],2,FALSE)),0)</f>
        <v/>
      </c>
      <c r="G68" s="99"/>
      <c r="H68" s="95" t="str">
        <f t="shared" si="3"/>
        <v/>
      </c>
      <c r="I68" s="1220" t="str">
        <f>IF(F68="","", H68/(1-M94))</f>
        <v/>
      </c>
      <c r="J68" s="2196" t="str">
        <f>IFERROR(IF(C68="","",VLOOKUP(C68,ProductTable[],3,FALSE)),0)</f>
        <v/>
      </c>
      <c r="K68" s="2048"/>
      <c r="L68" s="2048"/>
      <c r="M68" s="2049"/>
      <c r="N68" s="281"/>
      <c r="O68" s="1932"/>
      <c r="P68" s="1933"/>
      <c r="Q68" s="281"/>
      <c r="R68" s="1027"/>
      <c r="S68" s="869"/>
      <c r="T68" s="1146"/>
      <c r="U68" s="1146"/>
    </row>
    <row r="69" spans="2:21" ht="15.75" outlineLevel="1">
      <c r="B69" s="692"/>
      <c r="C69" s="1090"/>
      <c r="D69" s="1057"/>
      <c r="E69" s="1057"/>
      <c r="F69" s="93" t="str">
        <f>IFERROR(IF(C69="","",VLOOKUP(C69,ProductTable[],2,FALSE)),0)</f>
        <v/>
      </c>
      <c r="G69" s="98"/>
      <c r="H69" s="93" t="str">
        <f t="shared" si="3"/>
        <v/>
      </c>
      <c r="I69" s="1219" t="str">
        <f>IF(F69="","", H69/(1-M94))</f>
        <v/>
      </c>
      <c r="J69" s="2192" t="str">
        <f>IFERROR(IF(C69="","",VLOOKUP(C69,ProductTable[],3,FALSE)),0)</f>
        <v/>
      </c>
      <c r="K69" s="2046"/>
      <c r="L69" s="2046"/>
      <c r="M69" s="2047"/>
      <c r="N69" s="281"/>
      <c r="O69" s="1923"/>
      <c r="P69" s="1924"/>
      <c r="Q69" s="281"/>
      <c r="R69" s="1026"/>
      <c r="S69" s="869"/>
      <c r="T69" s="1146"/>
      <c r="U69" s="1146"/>
    </row>
    <row r="70" spans="2:21" ht="18.75" outlineLevel="1">
      <c r="B70" s="692" t="s">
        <v>72</v>
      </c>
      <c r="C70" s="1093"/>
      <c r="D70" s="1237"/>
      <c r="E70" s="1237"/>
      <c r="F70" s="95" t="str">
        <f>IFERROR(IF(C70="","",VLOOKUP(C70,ProductTable[],2,FALSE)),0)</f>
        <v/>
      </c>
      <c r="G70" s="99"/>
      <c r="H70" s="95" t="str">
        <f t="shared" si="3"/>
        <v/>
      </c>
      <c r="I70" s="1220" t="str">
        <f>IF(F70="","", H70/(1-M94))</f>
        <v/>
      </c>
      <c r="J70" s="2196" t="str">
        <f>IFERROR(IF(C70="","",VLOOKUP(C70,ProductTable[],3,FALSE)),0)</f>
        <v/>
      </c>
      <c r="K70" s="2048"/>
      <c r="L70" s="2048"/>
      <c r="M70" s="2049"/>
      <c r="N70" s="281"/>
      <c r="O70" s="1930"/>
      <c r="P70" s="1931"/>
      <c r="Q70" s="281"/>
      <c r="R70" s="1027"/>
      <c r="S70" s="458"/>
      <c r="T70" s="1146"/>
      <c r="U70" s="1146"/>
    </row>
    <row r="71" spans="2:21" ht="18.75" outlineLevel="1">
      <c r="B71" s="692"/>
      <c r="C71" s="1090"/>
      <c r="D71" s="1057"/>
      <c r="E71" s="1057"/>
      <c r="F71" s="93" t="str">
        <f>IFERROR(IF(C71="","",VLOOKUP(C71,ProductTable[],2,FALSE)),0)</f>
        <v/>
      </c>
      <c r="G71" s="98"/>
      <c r="H71" s="93" t="str">
        <f>IF(F71="","",F71*G71)</f>
        <v/>
      </c>
      <c r="I71" s="1219" t="str">
        <f>IF(F71="","", H71/(1-M94))</f>
        <v/>
      </c>
      <c r="J71" s="2192" t="str">
        <f>IFERROR(IF(C71="","",VLOOKUP(C71,ProductTable[],3,FALSE)),0)</f>
        <v/>
      </c>
      <c r="K71" s="2046"/>
      <c r="L71" s="2046"/>
      <c r="M71" s="2047"/>
      <c r="N71" s="281"/>
      <c r="O71" s="1932"/>
      <c r="P71" s="1933"/>
      <c r="Q71" s="281"/>
      <c r="R71" s="1026"/>
      <c r="S71" s="458"/>
      <c r="T71" s="1146"/>
      <c r="U71" s="1146"/>
    </row>
    <row r="72" spans="2:21" ht="18.75" outlineLevel="1">
      <c r="B72" s="692" t="s">
        <v>73</v>
      </c>
      <c r="C72" s="1091"/>
      <c r="D72" s="1079"/>
      <c r="E72" s="1079"/>
      <c r="F72" s="95" t="str">
        <f>IFERROR(IF(C72="","",VLOOKUP(C72,ProductTable[],2,FALSE)),0)</f>
        <v/>
      </c>
      <c r="G72" s="99"/>
      <c r="H72" s="95" t="str">
        <f>IF(F72="","",F72*G72)</f>
        <v/>
      </c>
      <c r="I72" s="1220" t="str">
        <f>IF(F72="","", H72/(1-M94))</f>
        <v/>
      </c>
      <c r="J72" s="2196" t="str">
        <f>IFERROR(IF(C72="","",VLOOKUP(C72,ProductTable[],3,FALSE)),0)</f>
        <v/>
      </c>
      <c r="K72" s="2048"/>
      <c r="L72" s="2048"/>
      <c r="M72" s="2049"/>
      <c r="N72" s="281"/>
      <c r="O72" s="1923"/>
      <c r="P72" s="1924"/>
      <c r="Q72" s="281"/>
      <c r="R72" s="1027"/>
      <c r="S72" s="458"/>
      <c r="T72" s="1146"/>
      <c r="U72" s="1146"/>
    </row>
    <row r="73" spans="2:21" ht="18.75" outlineLevel="1">
      <c r="B73" s="692"/>
      <c r="C73" s="1090"/>
      <c r="D73" s="1057"/>
      <c r="E73" s="1057"/>
      <c r="F73" s="93" t="str">
        <f>IFERROR(IF(C73="","",VLOOKUP(C73,ProductTable[],2,FALSE)),0)</f>
        <v/>
      </c>
      <c r="G73" s="98"/>
      <c r="H73" s="93" t="str">
        <f t="shared" ref="H73:H82" si="4">IF(F73="","",F73*G73)</f>
        <v/>
      </c>
      <c r="I73" s="1219" t="str">
        <f>IF(F73="","", H73/(1-M94))</f>
        <v/>
      </c>
      <c r="J73" s="2192" t="str">
        <f>IFERROR(IF(C73="","",VLOOKUP(C73,ProductTable[],3,FALSE)),0)</f>
        <v/>
      </c>
      <c r="K73" s="2046"/>
      <c r="L73" s="2046"/>
      <c r="M73" s="2047"/>
      <c r="N73" s="281"/>
      <c r="O73" s="1930"/>
      <c r="P73" s="1931"/>
      <c r="Q73" s="281"/>
      <c r="R73" s="1026"/>
      <c r="S73" s="458"/>
      <c r="T73" s="1146"/>
      <c r="U73" s="1146"/>
    </row>
    <row r="74" spans="2:21" ht="18.75" outlineLevel="1">
      <c r="B74" s="692" t="s">
        <v>74</v>
      </c>
      <c r="C74" s="1091"/>
      <c r="D74" s="1079"/>
      <c r="E74" s="1079"/>
      <c r="F74" s="95" t="str">
        <f>IFERROR(IF(C74="","",VLOOKUP(C74,ProductTable[],2,FALSE)),0)</f>
        <v/>
      </c>
      <c r="G74" s="99"/>
      <c r="H74" s="95" t="str">
        <f t="shared" si="4"/>
        <v/>
      </c>
      <c r="I74" s="1220" t="str">
        <f>IF(F74="","", H74/(1-M94))</f>
        <v/>
      </c>
      <c r="J74" s="2196" t="str">
        <f>IFERROR(IF(C74="","",VLOOKUP(C74,ProductTable[],3,FALSE)),0)</f>
        <v/>
      </c>
      <c r="K74" s="2048"/>
      <c r="L74" s="2048"/>
      <c r="M74" s="2049"/>
      <c r="N74" s="281"/>
      <c r="O74" s="1932"/>
      <c r="P74" s="1933"/>
      <c r="Q74" s="281"/>
      <c r="R74" s="1027"/>
      <c r="S74" s="458"/>
      <c r="T74" s="1146"/>
      <c r="U74" s="1146"/>
    </row>
    <row r="75" spans="2:21" ht="18.75" outlineLevel="1">
      <c r="B75" s="692"/>
      <c r="C75" s="1090"/>
      <c r="D75" s="1057"/>
      <c r="E75" s="1057"/>
      <c r="F75" s="93" t="str">
        <f>IFERROR(IF(C75="","",VLOOKUP(C75,ProductTable[],2,FALSE)),0)</f>
        <v/>
      </c>
      <c r="G75" s="98"/>
      <c r="H75" s="93" t="str">
        <f t="shared" si="4"/>
        <v/>
      </c>
      <c r="I75" s="1219" t="str">
        <f>IF(F75="","", H75/(1-M94))</f>
        <v/>
      </c>
      <c r="J75" s="2192" t="str">
        <f>IFERROR(IF(C75="","",VLOOKUP(C75,ProductTable[],3,FALSE)),0)</f>
        <v/>
      </c>
      <c r="K75" s="2046"/>
      <c r="L75" s="2046"/>
      <c r="M75" s="2047"/>
      <c r="N75" s="281"/>
      <c r="O75" s="1923"/>
      <c r="P75" s="1924"/>
      <c r="Q75" s="281"/>
      <c r="R75" s="1026"/>
      <c r="S75" s="458"/>
      <c r="T75" s="1146"/>
      <c r="U75" s="1146"/>
    </row>
    <row r="76" spans="2:21" ht="18.75" outlineLevel="1">
      <c r="B76" s="692" t="s">
        <v>75</v>
      </c>
      <c r="C76" s="1091"/>
      <c r="D76" s="1079"/>
      <c r="E76" s="1079"/>
      <c r="F76" s="95" t="str">
        <f>IFERROR(IF(C76="","",VLOOKUP(C76,ProductTable[],2,FALSE)),0)</f>
        <v/>
      </c>
      <c r="G76" s="99"/>
      <c r="H76" s="95" t="str">
        <f t="shared" si="4"/>
        <v/>
      </c>
      <c r="I76" s="1220" t="str">
        <f>IF(F76="","", H76/(1-M94))</f>
        <v/>
      </c>
      <c r="J76" s="2196" t="str">
        <f>IFERROR(IF(C76="","",VLOOKUP(C76,ProductTable[],3,FALSE)),0)</f>
        <v/>
      </c>
      <c r="K76" s="2048"/>
      <c r="L76" s="2048"/>
      <c r="M76" s="2049"/>
      <c r="N76" s="281"/>
      <c r="O76" s="1930"/>
      <c r="P76" s="1931"/>
      <c r="Q76" s="281"/>
      <c r="R76" s="1027"/>
      <c r="S76" s="458"/>
      <c r="T76" s="1146"/>
      <c r="U76" s="1146"/>
    </row>
    <row r="77" spans="2:21" ht="18.75" outlineLevel="1">
      <c r="B77" s="692"/>
      <c r="C77" s="1090"/>
      <c r="D77" s="1057"/>
      <c r="E77" s="1057"/>
      <c r="F77" s="93" t="str">
        <f>IFERROR(IF(C77="","",VLOOKUP(C77,ProductTable[],2,FALSE)),0)</f>
        <v/>
      </c>
      <c r="G77" s="98"/>
      <c r="H77" s="93" t="str">
        <f t="shared" si="4"/>
        <v/>
      </c>
      <c r="I77" s="1219" t="str">
        <f>IF(F77="","", H77/(1-M94))</f>
        <v/>
      </c>
      <c r="J77" s="2192" t="str">
        <f>IFERROR(IF(C77="","",VLOOKUP(C77,ProductTable[],3,FALSE)),0)</f>
        <v/>
      </c>
      <c r="K77" s="2046"/>
      <c r="L77" s="2046"/>
      <c r="M77" s="2047"/>
      <c r="N77" s="281"/>
      <c r="O77" s="1932"/>
      <c r="P77" s="1933"/>
      <c r="Q77" s="281"/>
      <c r="R77" s="1026"/>
      <c r="S77" s="458"/>
      <c r="T77" s="1146"/>
      <c r="U77" s="1146"/>
    </row>
    <row r="78" spans="2:21" ht="18.75" outlineLevel="1">
      <c r="B78" s="692" t="s">
        <v>1585</v>
      </c>
      <c r="C78" s="1091"/>
      <c r="D78" s="1079"/>
      <c r="E78" s="1079"/>
      <c r="F78" s="95" t="str">
        <f>IFERROR(IF(C78="","",VLOOKUP(C78,ProductTable[],2,FALSE)),0)</f>
        <v/>
      </c>
      <c r="G78" s="99"/>
      <c r="H78" s="95" t="str">
        <f t="shared" si="4"/>
        <v/>
      </c>
      <c r="I78" s="1220" t="str">
        <f>IF(F78="","", H78/(1-M94))</f>
        <v/>
      </c>
      <c r="J78" s="2196" t="str">
        <f>IFERROR(IF(C78="","",VLOOKUP(C78,ProductTable[],3,FALSE)),0)</f>
        <v/>
      </c>
      <c r="K78" s="2048"/>
      <c r="L78" s="2048"/>
      <c r="M78" s="2049"/>
      <c r="N78" s="281"/>
      <c r="O78" s="1923"/>
      <c r="P78" s="1924"/>
      <c r="Q78" s="281"/>
      <c r="R78" s="1027"/>
      <c r="S78" s="458"/>
      <c r="T78" s="1146"/>
      <c r="U78" s="1146"/>
    </row>
    <row r="79" spans="2:21" ht="18.75" outlineLevel="1">
      <c r="B79" s="692"/>
      <c r="C79" s="1090"/>
      <c r="D79" s="1057"/>
      <c r="E79" s="1057"/>
      <c r="F79" s="93" t="str">
        <f>IFERROR(IF(C79="","",VLOOKUP(C79,ProductTable[],2,FALSE)),0)</f>
        <v/>
      </c>
      <c r="G79" s="98"/>
      <c r="H79" s="93" t="str">
        <f t="shared" si="4"/>
        <v/>
      </c>
      <c r="I79" s="1219" t="str">
        <f>IF(F79="","", H79/(1-M94))</f>
        <v/>
      </c>
      <c r="J79" s="2192" t="str">
        <f>IFERROR(IF(C79="","",VLOOKUP(C79,ProductTable[],3,FALSE)),0)</f>
        <v/>
      </c>
      <c r="K79" s="2046"/>
      <c r="L79" s="2046"/>
      <c r="M79" s="2047"/>
      <c r="N79" s="281"/>
      <c r="O79" s="1930"/>
      <c r="P79" s="1931"/>
      <c r="Q79" s="281"/>
      <c r="R79" s="1026"/>
      <c r="S79" s="458"/>
      <c r="T79" s="1146"/>
      <c r="U79" s="1146"/>
    </row>
    <row r="80" spans="2:21" ht="18.75" outlineLevel="1">
      <c r="B80" s="692"/>
      <c r="C80" s="1091"/>
      <c r="D80" s="1079"/>
      <c r="E80" s="1079"/>
      <c r="F80" s="95" t="str">
        <f>IFERROR(IF(C80="","",VLOOKUP(C80,ProductTable[],2,FALSE)),0)</f>
        <v/>
      </c>
      <c r="G80" s="99"/>
      <c r="H80" s="95" t="str">
        <f t="shared" si="4"/>
        <v/>
      </c>
      <c r="I80" s="1220" t="str">
        <f>IF(F80="","", H80/(1-M94))</f>
        <v/>
      </c>
      <c r="J80" s="2196" t="str">
        <f>IFERROR(IF(C80="","",VLOOKUP(C80,ProductTable[],3,FALSE)),0)</f>
        <v/>
      </c>
      <c r="K80" s="2048"/>
      <c r="L80" s="2048"/>
      <c r="M80" s="2049"/>
      <c r="N80" s="281"/>
      <c r="O80" s="1932"/>
      <c r="P80" s="1933"/>
      <c r="Q80" s="281"/>
      <c r="R80" s="1027"/>
      <c r="S80" s="458"/>
      <c r="T80" s="1146"/>
      <c r="U80" s="1146"/>
    </row>
    <row r="81" spans="2:21" ht="19.5" outlineLevel="1" thickBot="1">
      <c r="B81" s="692"/>
      <c r="C81" s="1090"/>
      <c r="D81" s="1057"/>
      <c r="E81" s="1057"/>
      <c r="F81" s="1101" t="str">
        <f>IFERROR(IF(C81="","",VLOOKUP(C81,ProductTable[],2,FALSE)),0)</f>
        <v/>
      </c>
      <c r="G81" s="1263"/>
      <c r="H81" s="1101" t="str">
        <f t="shared" si="4"/>
        <v/>
      </c>
      <c r="I81" s="1264" t="str">
        <f>IF(F81="","", H81/(1-M94))</f>
        <v/>
      </c>
      <c r="J81" s="2197" t="str">
        <f>IFERROR(IF(C81="","",VLOOKUP(C81,ProductTable[],3,FALSE)),0)</f>
        <v/>
      </c>
      <c r="K81" s="2046"/>
      <c r="L81" s="2046"/>
      <c r="M81" s="2047"/>
      <c r="N81" s="281"/>
      <c r="O81" s="1923"/>
      <c r="P81" s="1924"/>
      <c r="Q81" s="281"/>
      <c r="R81" s="1026"/>
      <c r="S81" s="458"/>
      <c r="T81" s="1146"/>
      <c r="U81" s="1146"/>
    </row>
    <row r="82" spans="2:21" ht="18.75" outlineLevel="1">
      <c r="B82" s="1940" t="s">
        <v>112</v>
      </c>
      <c r="C82" s="1172"/>
      <c r="D82" s="1081"/>
      <c r="E82" s="1082"/>
      <c r="F82" s="102"/>
      <c r="G82" s="111"/>
      <c r="H82" s="102" t="str">
        <f t="shared" si="4"/>
        <v/>
      </c>
      <c r="I82" s="1238" t="str">
        <f>IF(F82="","", H82/(1-M94))</f>
        <v/>
      </c>
      <c r="J82" s="2198"/>
      <c r="K82" s="2044"/>
      <c r="L82" s="2044"/>
      <c r="M82" s="2045"/>
      <c r="N82" s="281"/>
      <c r="O82" s="1930"/>
      <c r="P82" s="1931"/>
      <c r="Q82" s="281"/>
      <c r="R82" s="1027"/>
      <c r="S82" s="458"/>
      <c r="T82" s="1146"/>
      <c r="U82" s="1146"/>
    </row>
    <row r="83" spans="2:21" ht="19.5" outlineLevel="1" thickBot="1">
      <c r="B83" s="1941"/>
      <c r="C83" s="1056"/>
      <c r="D83" s="1062"/>
      <c r="E83" s="1056"/>
      <c r="F83" s="93"/>
      <c r="G83" s="98"/>
      <c r="H83" s="93" t="str">
        <f>IF(F83="","",F83*G83)</f>
        <v/>
      </c>
      <c r="I83" s="1219" t="str">
        <f>IF(F83="","", H83/(1-M94))</f>
        <v/>
      </c>
      <c r="J83" s="2199"/>
      <c r="K83" s="2046"/>
      <c r="L83" s="2046"/>
      <c r="M83" s="2047"/>
      <c r="N83" s="281"/>
      <c r="O83" s="1932"/>
      <c r="P83" s="1933"/>
      <c r="Q83" s="281"/>
      <c r="R83" s="1028"/>
      <c r="S83" s="458"/>
      <c r="T83" s="1146"/>
      <c r="U83" s="1146"/>
    </row>
    <row r="84" spans="2:21" ht="18.75" outlineLevel="1">
      <c r="B84" s="1941"/>
      <c r="C84" s="1210"/>
      <c r="D84" s="1083"/>
      <c r="E84" s="1084"/>
      <c r="F84" s="350"/>
      <c r="G84" s="99"/>
      <c r="H84" s="95" t="str">
        <f t="shared" ref="H84:H88" si="5">IF(F84="","",F84*G84)</f>
        <v/>
      </c>
      <c r="I84" s="1220" t="str">
        <f>IF(F84="","", H84/(1-M94))</f>
        <v/>
      </c>
      <c r="J84" s="2200"/>
      <c r="K84" s="2052"/>
      <c r="L84" s="2052"/>
      <c r="M84" s="2053"/>
      <c r="N84" s="281"/>
      <c r="O84" s="1923"/>
      <c r="P84" s="1924"/>
      <c r="Q84" s="281"/>
      <c r="R84" s="1025"/>
      <c r="S84" s="458"/>
      <c r="T84" s="1146"/>
      <c r="U84" s="1146"/>
    </row>
    <row r="85" spans="2:21" ht="18.75" outlineLevel="1">
      <c r="B85" s="1941"/>
      <c r="C85" s="1056"/>
      <c r="D85" s="1062"/>
      <c r="E85" s="1056"/>
      <c r="F85" s="69"/>
      <c r="G85" s="98"/>
      <c r="H85" s="93" t="str">
        <f t="shared" si="5"/>
        <v/>
      </c>
      <c r="I85" s="1219" t="str">
        <f>IF(F85="","", H85/(1-M94))</f>
        <v/>
      </c>
      <c r="J85" s="2199"/>
      <c r="K85" s="2046"/>
      <c r="L85" s="2046"/>
      <c r="M85" s="2047"/>
      <c r="O85" s="1930"/>
      <c r="P85" s="1931"/>
      <c r="R85" s="1026"/>
      <c r="S85" s="458"/>
      <c r="T85" s="1146"/>
      <c r="U85" s="1146"/>
    </row>
    <row r="86" spans="2:21" ht="18.75" outlineLevel="1">
      <c r="B86" s="692"/>
      <c r="C86" s="1210"/>
      <c r="D86" s="1083"/>
      <c r="E86" s="1084"/>
      <c r="F86" s="1816"/>
      <c r="G86" s="523"/>
      <c r="H86" s="524" t="str">
        <f t="shared" si="5"/>
        <v/>
      </c>
      <c r="I86" s="1230" t="str">
        <f>IF(F86="","", H86/(1-M94))</f>
        <v/>
      </c>
      <c r="J86" s="2201"/>
      <c r="K86" s="2048"/>
      <c r="L86" s="2048"/>
      <c r="M86" s="2049"/>
      <c r="N86" s="281"/>
      <c r="O86" s="1932"/>
      <c r="P86" s="1933"/>
      <c r="Q86" s="281"/>
      <c r="R86" s="1027"/>
      <c r="S86" s="458"/>
      <c r="T86" s="1146"/>
      <c r="U86" s="1146"/>
    </row>
    <row r="87" spans="2:21" ht="19.5" outlineLevel="1" thickBot="1">
      <c r="B87" s="765"/>
      <c r="C87" s="1075"/>
      <c r="D87" s="1055"/>
      <c r="E87" s="1075"/>
      <c r="F87" s="1012"/>
      <c r="G87" s="100"/>
      <c r="H87" s="120" t="str">
        <f t="shared" si="5"/>
        <v/>
      </c>
      <c r="I87" s="1761" t="str">
        <f>IF(F87="","", H87/(1-M94))</f>
        <v/>
      </c>
      <c r="J87" s="2202"/>
      <c r="K87" s="2050"/>
      <c r="L87" s="2050"/>
      <c r="M87" s="2051"/>
      <c r="N87" s="281"/>
      <c r="O87" s="1923"/>
      <c r="P87" s="1924"/>
      <c r="Q87" s="281"/>
      <c r="R87" s="1028"/>
      <c r="S87" s="458"/>
      <c r="T87" s="1146"/>
      <c r="U87" s="1146"/>
    </row>
    <row r="88" spans="2:21" ht="18.75" outlineLevel="1">
      <c r="B88" s="969" t="s">
        <v>1373</v>
      </c>
      <c r="C88" s="1096" t="s">
        <v>1373</v>
      </c>
      <c r="D88" s="1076"/>
      <c r="E88" s="1077"/>
      <c r="F88" s="978">
        <f>IFERROR(IF(C88="","",VLOOKUP(C88,ProductTable[],2,FALSE)),0)</f>
        <v>150</v>
      </c>
      <c r="G88" s="1002"/>
      <c r="H88" s="974">
        <f t="shared" si="5"/>
        <v>0</v>
      </c>
      <c r="I88" s="1125">
        <f>IF(F88="","", H88/(1-N787))</f>
        <v>0</v>
      </c>
      <c r="J88" s="2203" t="str">
        <f>IFERROR(IF(C88="","",VLOOKUP(C88,ProductTable[],3,FALSE)),0)</f>
        <v xml:space="preserve"> </v>
      </c>
      <c r="K88" s="1956"/>
      <c r="L88" s="1956"/>
      <c r="M88" s="1957"/>
      <c r="N88" s="281"/>
      <c r="O88" s="1930"/>
      <c r="P88" s="1931"/>
      <c r="Q88" s="281"/>
      <c r="R88" s="1025"/>
      <c r="S88" s="458"/>
      <c r="T88" s="1146"/>
      <c r="U88" s="1146"/>
    </row>
    <row r="89" spans="2:21" ht="18.75" outlineLevel="1">
      <c r="B89" s="970" t="s">
        <v>100</v>
      </c>
      <c r="C89" s="1097" t="s">
        <v>59</v>
      </c>
      <c r="D89" s="1065"/>
      <c r="E89" s="1066"/>
      <c r="F89" s="93">
        <f>IFERROR(IF(C89="","",VLOOKUP(C89,ProductTable[],2,FALSE)),0)</f>
        <v>20</v>
      </c>
      <c r="G89" s="1003"/>
      <c r="H89" s="975">
        <f>IF(F89="","",F89*G89)</f>
        <v>0</v>
      </c>
      <c r="I89" s="959">
        <f>IF(F89="","", H89/(1-M94))</f>
        <v>0</v>
      </c>
      <c r="J89" s="2204" t="str">
        <f>IFERROR(IF(C89="","",VLOOKUP(C89,ProductTable[],3,FALSE)),0)</f>
        <v xml:space="preserve"> </v>
      </c>
      <c r="K89" s="1958"/>
      <c r="L89" s="1958"/>
      <c r="M89" s="1959"/>
      <c r="N89" s="281"/>
      <c r="O89" s="1932"/>
      <c r="P89" s="1933"/>
      <c r="Q89" s="281"/>
      <c r="R89" s="1026"/>
      <c r="S89" s="458"/>
      <c r="T89" s="1146"/>
      <c r="U89" s="1146"/>
    </row>
    <row r="90" spans="2:21" ht="18.75" outlineLevel="1">
      <c r="B90" s="967" t="s">
        <v>102</v>
      </c>
      <c r="C90" s="1098" t="s">
        <v>103</v>
      </c>
      <c r="D90" s="1068"/>
      <c r="E90" s="1069"/>
      <c r="F90" s="979">
        <f>IFERROR(IF(C90="","",VLOOKUP(C90,ProductTable[],2,FALSE)),0)</f>
        <v>250</v>
      </c>
      <c r="G90" s="1004"/>
      <c r="H90" s="976">
        <f>IF(F90="","",F90*G90)</f>
        <v>0</v>
      </c>
      <c r="I90" s="958">
        <f>IF(F90="","", H90/(1-M94))</f>
        <v>0</v>
      </c>
      <c r="J90" s="2205" t="str">
        <f>IFERROR(IF(C90="","",VLOOKUP(C90,ProductTable[],3,FALSE)),0)</f>
        <v xml:space="preserve"> </v>
      </c>
      <c r="K90" s="1960"/>
      <c r="L90" s="1960"/>
      <c r="M90" s="1961"/>
      <c r="N90" s="281"/>
      <c r="O90" s="1923"/>
      <c r="P90" s="1924"/>
      <c r="Q90" s="281"/>
      <c r="R90" s="1027"/>
      <c r="S90" s="458"/>
      <c r="T90" s="1146"/>
      <c r="U90" s="1146"/>
    </row>
    <row r="91" spans="2:21" ht="19.5" outlineLevel="1" thickBot="1">
      <c r="B91" s="971"/>
      <c r="C91" s="1099" t="s">
        <v>105</v>
      </c>
      <c r="D91" s="1071"/>
      <c r="E91" s="1072"/>
      <c r="F91" s="440">
        <f>IFERROR(IF(C91="","",VLOOKUP(C91,ProductTable[],2,FALSE)),0)</f>
        <v>500</v>
      </c>
      <c r="G91" s="529"/>
      <c r="H91" s="1008">
        <f>IF(F91="","",F91*G91)</f>
        <v>0</v>
      </c>
      <c r="I91" s="968">
        <f>IF(F91="","", H91/(1-M94))</f>
        <v>0</v>
      </c>
      <c r="J91" s="2206" t="str">
        <f>IFERROR(IF(C91="","",VLOOKUP(C91,ProductTable[],3,FALSE)),0)</f>
        <v xml:space="preserve"> </v>
      </c>
      <c r="K91" s="1962"/>
      <c r="L91" s="1962"/>
      <c r="M91" s="1963"/>
      <c r="N91" s="281"/>
      <c r="O91" s="1930"/>
      <c r="P91" s="1931"/>
      <c r="Q91" s="281"/>
      <c r="R91" s="1028"/>
      <c r="S91" s="458"/>
      <c r="T91" s="1146"/>
      <c r="U91" s="1146"/>
    </row>
    <row r="92" spans="2:21" ht="19.5" outlineLevel="1" thickBot="1">
      <c r="B92" s="281"/>
      <c r="C92" s="281"/>
      <c r="D92" s="281"/>
      <c r="F92" s="283"/>
      <c r="G92" s="354" t="s">
        <v>26</v>
      </c>
      <c r="H92" s="355"/>
      <c r="I92" s="533"/>
      <c r="J92" s="545"/>
      <c r="K92" s="545"/>
      <c r="L92" s="544"/>
      <c r="M92" s="544"/>
      <c r="N92" s="281"/>
      <c r="O92" s="1932"/>
      <c r="P92" s="1933"/>
      <c r="Q92" s="281"/>
      <c r="R92" s="544"/>
      <c r="S92" s="458"/>
      <c r="T92" s="1146"/>
      <c r="U92" s="1146"/>
    </row>
    <row r="93" spans="2:21" ht="18.75" outlineLevel="1">
      <c r="B93" s="281"/>
      <c r="C93" s="281"/>
      <c r="F93" s="293"/>
      <c r="G93" s="358" t="s">
        <v>29</v>
      </c>
      <c r="H93" s="115">
        <f>SUM(H62:H91)</f>
        <v>0</v>
      </c>
      <c r="I93" s="534">
        <f>SUM(H62:H91)</f>
        <v>0</v>
      </c>
      <c r="K93" s="1032" t="s">
        <v>113</v>
      </c>
      <c r="L93" s="283"/>
      <c r="M93" s="1032" t="s">
        <v>1429</v>
      </c>
      <c r="O93" s="1923"/>
      <c r="P93" s="1924"/>
      <c r="R93" s="972"/>
      <c r="S93" s="458"/>
      <c r="T93" s="1146"/>
      <c r="U93" s="1146"/>
    </row>
    <row r="94" spans="2:21" ht="19.5" outlineLevel="1" thickBot="1">
      <c r="B94" s="281"/>
      <c r="C94" s="281"/>
      <c r="D94" s="281"/>
      <c r="E94" s="1990"/>
      <c r="F94" s="2079"/>
      <c r="G94" s="853" t="s">
        <v>63</v>
      </c>
      <c r="H94" s="854"/>
      <c r="I94" s="535"/>
      <c r="J94" s="972"/>
      <c r="K94" s="1033">
        <f>(H93/(1-M94))+H92</f>
        <v>0</v>
      </c>
      <c r="L94" s="283"/>
      <c r="M94" s="1267">
        <v>0.45</v>
      </c>
      <c r="O94" s="1925"/>
      <c r="P94" s="1926"/>
      <c r="R94" s="973"/>
      <c r="S94" s="458"/>
      <c r="T94" s="1146"/>
      <c r="U94" s="1146"/>
    </row>
    <row r="95" spans="2:21" ht="19.5" outlineLevel="1" thickBot="1">
      <c r="B95" s="281"/>
      <c r="C95" s="281"/>
      <c r="D95" s="293"/>
      <c r="E95" s="293"/>
      <c r="F95" s="303"/>
      <c r="G95" s="362" t="s">
        <v>109</v>
      </c>
      <c r="H95" s="122">
        <f>H94-H93</f>
        <v>0</v>
      </c>
      <c r="I95" s="536">
        <f>H94-H93</f>
        <v>0</v>
      </c>
      <c r="J95" s="973"/>
      <c r="K95" s="973"/>
      <c r="N95" s="281"/>
      <c r="O95" s="458"/>
      <c r="Q95" s="281"/>
      <c r="S95" s="458"/>
      <c r="T95" s="1147"/>
      <c r="U95" s="961"/>
    </row>
    <row r="96" spans="2:21" ht="19.5" thickBot="1">
      <c r="B96" s="281"/>
      <c r="C96" s="1927" t="s">
        <v>1367</v>
      </c>
      <c r="D96" s="1927"/>
      <c r="E96" s="1927"/>
      <c r="F96" s="303"/>
      <c r="G96" s="677"/>
      <c r="H96" s="678"/>
      <c r="I96" s="678"/>
      <c r="J96" s="290"/>
      <c r="K96" s="290"/>
      <c r="N96" s="281"/>
      <c r="O96" s="458"/>
      <c r="Q96" s="281"/>
      <c r="R96" s="586"/>
      <c r="S96" s="458"/>
      <c r="T96" s="1147"/>
      <c r="U96" s="961"/>
    </row>
    <row r="97" spans="2:21" s="320" customFormat="1" ht="33.75" customHeight="1" outlineLevel="1" thickBot="1">
      <c r="B97" s="683" t="s">
        <v>115</v>
      </c>
      <c r="C97" s="1948" t="s">
        <v>12</v>
      </c>
      <c r="D97" s="1949"/>
      <c r="E97" s="1950"/>
      <c r="F97" s="956" t="s">
        <v>13</v>
      </c>
      <c r="G97" s="955" t="s">
        <v>14</v>
      </c>
      <c r="H97" s="956" t="s">
        <v>95</v>
      </c>
      <c r="I97" s="956" t="s">
        <v>96</v>
      </c>
      <c r="J97" s="957" t="s">
        <v>97</v>
      </c>
      <c r="K97" s="1951" t="s">
        <v>98</v>
      </c>
      <c r="L97" s="1952"/>
      <c r="M97" s="1953"/>
      <c r="N97" s="319"/>
      <c r="O97" s="1954" t="s">
        <v>1396</v>
      </c>
      <c r="P97" s="1955"/>
      <c r="Q97" s="319"/>
      <c r="R97" s="1030" t="s">
        <v>491</v>
      </c>
      <c r="S97" s="458"/>
      <c r="T97" s="1967"/>
      <c r="U97" s="1967"/>
    </row>
    <row r="98" spans="2:21" ht="18.75" outlineLevel="1">
      <c r="B98" s="692"/>
      <c r="C98" s="1211"/>
      <c r="D98" s="1212"/>
      <c r="E98" s="1212"/>
      <c r="F98" s="102" t="str">
        <f>IFERROR(IF(C98="","",VLOOKUP(C98,ProductTable[],2,FALSE)),0)</f>
        <v/>
      </c>
      <c r="G98" s="111"/>
      <c r="H98" s="102" t="str">
        <f t="shared" ref="H98:H106" si="6">IF(F98="","",F98*G98)</f>
        <v/>
      </c>
      <c r="I98" s="1238" t="str">
        <f>IF(F98="","", H98/(1-M130))</f>
        <v/>
      </c>
      <c r="J98" s="2195" t="str">
        <f>IFERROR(IF(C98="","",VLOOKUP(C98,ProductTable[],3,FALSE)),0)</f>
        <v/>
      </c>
      <c r="K98" s="1956"/>
      <c r="L98" s="1956"/>
      <c r="M98" s="1957"/>
      <c r="N98" s="281"/>
      <c r="O98" s="1942" t="s">
        <v>1490</v>
      </c>
      <c r="P98" s="1943"/>
      <c r="Q98" s="281"/>
      <c r="R98" s="1025"/>
      <c r="S98" s="458"/>
      <c r="T98" s="1966"/>
      <c r="U98" s="1966"/>
    </row>
    <row r="99" spans="2:21" ht="18.75" outlineLevel="1">
      <c r="B99" s="692"/>
      <c r="C99" s="1213"/>
      <c r="D99" s="1214"/>
      <c r="E99" s="1214"/>
      <c r="F99" s="93" t="str">
        <f>IFERROR(IF(C99="","",VLOOKUP(C99,ProductTable[],2,FALSE)),0)</f>
        <v/>
      </c>
      <c r="G99" s="98"/>
      <c r="H99" s="93" t="str">
        <f t="shared" si="6"/>
        <v/>
      </c>
      <c r="I99" s="1219" t="str">
        <f>IF(F99="","", H99/(1-M130))</f>
        <v/>
      </c>
      <c r="J99" s="2192" t="str">
        <f>IFERROR(IF(C99="","",VLOOKUP(C99,ProductTable[],3,FALSE)),0)</f>
        <v/>
      </c>
      <c r="K99" s="1958"/>
      <c r="L99" s="1958"/>
      <c r="M99" s="1959"/>
      <c r="N99" s="281"/>
      <c r="O99" s="1944"/>
      <c r="P99" s="1945"/>
      <c r="Q99" s="281"/>
      <c r="R99" s="1026"/>
      <c r="S99" s="458"/>
      <c r="T99" s="1966"/>
      <c r="U99" s="1966"/>
    </row>
    <row r="100" spans="2:21" ht="18.75" outlineLevel="1">
      <c r="B100" s="692"/>
      <c r="C100" s="1215"/>
      <c r="D100" s="1216"/>
      <c r="E100" s="1216"/>
      <c r="F100" s="95" t="str">
        <f>IFERROR(IF(C100="","",VLOOKUP(C100,ProductTable[],2,FALSE)),0)</f>
        <v/>
      </c>
      <c r="G100" s="99"/>
      <c r="H100" s="95" t="str">
        <f t="shared" si="6"/>
        <v/>
      </c>
      <c r="I100" s="1220" t="str">
        <f>IF(F100="","", H100/(1-M130))</f>
        <v/>
      </c>
      <c r="J100" s="2196" t="str">
        <f>IFERROR(IF(C100="","",VLOOKUP(C100,ProductTable[],3,FALSE)),0)</f>
        <v/>
      </c>
      <c r="K100" s="1960"/>
      <c r="L100" s="1960"/>
      <c r="M100" s="1961"/>
      <c r="N100" s="281"/>
      <c r="O100" s="1944"/>
      <c r="P100" s="1945"/>
      <c r="Q100" s="281"/>
      <c r="R100" s="1027"/>
      <c r="S100" s="458"/>
      <c r="T100" s="1966"/>
      <c r="U100" s="1966"/>
    </row>
    <row r="101" spans="2:21" ht="19.5" outlineLevel="1" thickBot="1">
      <c r="B101" s="692"/>
      <c r="C101" s="1213"/>
      <c r="D101" s="1214"/>
      <c r="E101" s="1214"/>
      <c r="F101" s="93" t="str">
        <f>IFERROR(IF(C101="","",VLOOKUP(C101,ProductTable[],2,FALSE)),0)</f>
        <v/>
      </c>
      <c r="G101" s="98"/>
      <c r="H101" s="93" t="str">
        <f t="shared" si="6"/>
        <v/>
      </c>
      <c r="I101" s="1219" t="str">
        <f>IF(F101="","", H101/(1-M130))</f>
        <v/>
      </c>
      <c r="J101" s="2192" t="str">
        <f>IFERROR(IF(C101="","",VLOOKUP(C101,ProductTable[],3,FALSE)),0)</f>
        <v/>
      </c>
      <c r="K101" s="1958"/>
      <c r="L101" s="1958"/>
      <c r="M101" s="1959"/>
      <c r="N101" s="281"/>
      <c r="O101" s="1944"/>
      <c r="P101" s="1945"/>
      <c r="Q101" s="281"/>
      <c r="R101" s="1026"/>
      <c r="S101" s="458"/>
      <c r="T101" s="1966"/>
      <c r="U101" s="1966"/>
    </row>
    <row r="102" spans="2:21" ht="18.75" outlineLevel="1">
      <c r="B102" s="692"/>
      <c r="C102" s="1215"/>
      <c r="D102" s="1216"/>
      <c r="E102" s="1216"/>
      <c r="F102" s="95" t="str">
        <f>IFERROR(IF(C102="","",VLOOKUP(C102,ProductTable[],2,FALSE)),0)</f>
        <v/>
      </c>
      <c r="G102" s="99"/>
      <c r="H102" s="95" t="str">
        <f t="shared" si="6"/>
        <v/>
      </c>
      <c r="I102" s="1220" t="str">
        <f>IF(F102="","", H102/(1-M130))</f>
        <v/>
      </c>
      <c r="J102" s="2196" t="str">
        <f>IFERROR(IF(C102="","",VLOOKUP(C102,ProductTable[],3,FALSE)),0)</f>
        <v/>
      </c>
      <c r="K102" s="1960"/>
      <c r="L102" s="1960"/>
      <c r="M102" s="1961"/>
      <c r="N102" s="281"/>
      <c r="O102" s="1946"/>
      <c r="P102" s="1947"/>
      <c r="Q102" s="281"/>
      <c r="R102" s="1027"/>
      <c r="S102" s="458"/>
      <c r="T102" s="1146"/>
      <c r="U102" s="1146"/>
    </row>
    <row r="103" spans="2:21" ht="18.75" outlineLevel="1">
      <c r="B103" s="692"/>
      <c r="C103" s="1213"/>
      <c r="D103" s="1214"/>
      <c r="E103" s="1214"/>
      <c r="F103" s="93" t="str">
        <f>IFERROR(IF(C103="","",VLOOKUP(C103,ProductTable[],2,FALSE)),0)</f>
        <v/>
      </c>
      <c r="G103" s="98"/>
      <c r="H103" s="93" t="str">
        <f t="shared" si="6"/>
        <v/>
      </c>
      <c r="I103" s="1219" t="str">
        <f>IF(F103="","", H103/(1-M130))</f>
        <v/>
      </c>
      <c r="J103" s="2192" t="str">
        <f>IFERROR(IF(C103="","",VLOOKUP(C103,ProductTable[],3,FALSE)),0)</f>
        <v/>
      </c>
      <c r="K103" s="1958"/>
      <c r="L103" s="1958"/>
      <c r="M103" s="1959"/>
      <c r="N103" s="281"/>
      <c r="O103" s="1930"/>
      <c r="P103" s="1931"/>
      <c r="Q103" s="281"/>
      <c r="R103" s="1026"/>
      <c r="S103" s="458"/>
      <c r="T103" s="1146"/>
      <c r="U103" s="1146"/>
    </row>
    <row r="104" spans="2:21" ht="18.75" outlineLevel="1">
      <c r="B104" s="692"/>
      <c r="C104" s="1215"/>
      <c r="D104" s="1216"/>
      <c r="E104" s="1216"/>
      <c r="F104" s="95" t="str">
        <f>IFERROR(IF(C104="","",VLOOKUP(C104,ProductTable[],2,FALSE)),0)</f>
        <v/>
      </c>
      <c r="G104" s="99"/>
      <c r="H104" s="95" t="str">
        <f t="shared" si="6"/>
        <v/>
      </c>
      <c r="I104" s="1220" t="str">
        <f>IF(F104="","", H104/(1-M130))</f>
        <v/>
      </c>
      <c r="J104" s="2196" t="str">
        <f>IFERROR(IF(C104="","",VLOOKUP(C104,ProductTable[],3,FALSE)),0)</f>
        <v/>
      </c>
      <c r="K104" s="1960"/>
      <c r="L104" s="1960"/>
      <c r="M104" s="1961"/>
      <c r="N104" s="281"/>
      <c r="O104" s="1932"/>
      <c r="P104" s="1933"/>
      <c r="Q104" s="281"/>
      <c r="R104" s="1027"/>
      <c r="S104" s="458"/>
      <c r="T104" s="1146"/>
      <c r="U104" s="1146"/>
    </row>
    <row r="105" spans="2:21" ht="18.75" outlineLevel="1">
      <c r="B105" s="692"/>
      <c r="C105" s="1213"/>
      <c r="D105" s="1214"/>
      <c r="E105" s="1214"/>
      <c r="F105" s="93" t="str">
        <f>IFERROR(IF(C105="","",VLOOKUP(C105,ProductTable[],2,FALSE)),0)</f>
        <v/>
      </c>
      <c r="G105" s="98"/>
      <c r="H105" s="93" t="str">
        <f t="shared" si="6"/>
        <v/>
      </c>
      <c r="I105" s="1219" t="str">
        <f>IF(F105="","", H105/(1-M130))</f>
        <v/>
      </c>
      <c r="J105" s="2192" t="str">
        <f>IFERROR(IF(C105="","",VLOOKUP(C105,ProductTable[],3,FALSE)),0)</f>
        <v/>
      </c>
      <c r="K105" s="1958"/>
      <c r="L105" s="1958"/>
      <c r="M105" s="1959"/>
      <c r="N105" s="281"/>
      <c r="O105" s="1923"/>
      <c r="P105" s="1924"/>
      <c r="Q105" s="281"/>
      <c r="R105" s="1026"/>
      <c r="S105" s="458"/>
      <c r="T105" s="1146"/>
      <c r="U105" s="1146"/>
    </row>
    <row r="106" spans="2:21" ht="18.75" outlineLevel="1">
      <c r="B106" s="692"/>
      <c r="C106" s="1215"/>
      <c r="D106" s="1216"/>
      <c r="E106" s="1216"/>
      <c r="F106" s="95" t="str">
        <f>IFERROR(IF(C106="","",VLOOKUP(C106,ProductTable[],2,FALSE)),0)</f>
        <v/>
      </c>
      <c r="G106" s="99"/>
      <c r="H106" s="95" t="str">
        <f t="shared" si="6"/>
        <v/>
      </c>
      <c r="I106" s="1220" t="str">
        <f>IF(F106="","", H106/(1-M130))</f>
        <v/>
      </c>
      <c r="J106" s="2196" t="str">
        <f>IFERROR(IF(C106="","",VLOOKUP(C106,ProductTable[],3,FALSE)),0)</f>
        <v/>
      </c>
      <c r="K106" s="1960"/>
      <c r="L106" s="1960"/>
      <c r="M106" s="1961"/>
      <c r="N106" s="281"/>
      <c r="O106" s="1930"/>
      <c r="P106" s="1931"/>
      <c r="Q106" s="281"/>
      <c r="R106" s="1027"/>
      <c r="S106" s="458"/>
      <c r="T106" s="1146"/>
      <c r="U106" s="1146"/>
    </row>
    <row r="107" spans="2:21" ht="18.75" outlineLevel="1">
      <c r="B107" s="692"/>
      <c r="C107" s="1217"/>
      <c r="D107" s="1218"/>
      <c r="E107" s="1218"/>
      <c r="F107" s="93" t="str">
        <f>IFERROR(IF(C107="","",VLOOKUP(C107,ProductTable[],2,FALSE)),0)</f>
        <v/>
      </c>
      <c r="G107" s="98"/>
      <c r="H107" s="93" t="str">
        <f>IF(F107="","",F107*G107)</f>
        <v/>
      </c>
      <c r="I107" s="1219" t="str">
        <f>IF(F107="","", H107/(1-M130))</f>
        <v/>
      </c>
      <c r="J107" s="2192" t="str">
        <f>IFERROR(IF(C107="","",VLOOKUP(C107,ProductTable[],3,FALSE)),0)</f>
        <v/>
      </c>
      <c r="K107" s="1958"/>
      <c r="L107" s="1958"/>
      <c r="M107" s="1959"/>
      <c r="N107" s="281"/>
      <c r="O107" s="1932"/>
      <c r="P107" s="1933"/>
      <c r="Q107" s="281"/>
      <c r="R107" s="1026"/>
      <c r="S107" s="458"/>
      <c r="T107" s="1146"/>
      <c r="U107" s="1146"/>
    </row>
    <row r="108" spans="2:21" ht="18.75" outlineLevel="1">
      <c r="B108" s="692"/>
      <c r="C108" s="1215"/>
      <c r="D108" s="1216"/>
      <c r="E108" s="1216"/>
      <c r="F108" s="95" t="str">
        <f>IFERROR(IF(C108="","",VLOOKUP(C108,ProductTable[],2,FALSE)),0)</f>
        <v/>
      </c>
      <c r="G108" s="99"/>
      <c r="H108" s="95" t="str">
        <f>IF(F108="","",F108*G108)</f>
        <v/>
      </c>
      <c r="I108" s="1220" t="str">
        <f>IF(F108="","", H108/(1-M130))</f>
        <v/>
      </c>
      <c r="J108" s="2196" t="str">
        <f>IFERROR(IF(C108="","",VLOOKUP(C108,ProductTable[],3,FALSE)),0)</f>
        <v/>
      </c>
      <c r="K108" s="1960"/>
      <c r="L108" s="1960"/>
      <c r="M108" s="1961"/>
      <c r="N108" s="281"/>
      <c r="O108" s="1923"/>
      <c r="P108" s="1924"/>
      <c r="Q108" s="281"/>
      <c r="R108" s="1027"/>
      <c r="S108" s="458"/>
      <c r="T108" s="1146"/>
      <c r="U108" s="1146"/>
    </row>
    <row r="109" spans="2:21" ht="18.75" outlineLevel="1">
      <c r="B109" s="692"/>
      <c r="C109" s="1213"/>
      <c r="D109" s="1214"/>
      <c r="E109" s="1214"/>
      <c r="F109" s="93" t="str">
        <f>IFERROR(IF(C109="","",VLOOKUP(C109,ProductTable[],2,FALSE)),0)</f>
        <v/>
      </c>
      <c r="G109" s="98"/>
      <c r="H109" s="93" t="str">
        <f t="shared" ref="H109:H118" si="7">IF(F109="","",F109*G109)</f>
        <v/>
      </c>
      <c r="I109" s="1219" t="str">
        <f>IF(F109="","", H109/(1-M130))</f>
        <v/>
      </c>
      <c r="J109" s="2192" t="str">
        <f>IFERROR(IF(C109="","",VLOOKUP(C109,ProductTable[],3,FALSE)),0)</f>
        <v/>
      </c>
      <c r="K109" s="1958"/>
      <c r="L109" s="1958"/>
      <c r="M109" s="1959"/>
      <c r="N109" s="281"/>
      <c r="O109" s="1930"/>
      <c r="P109" s="1931"/>
      <c r="Q109" s="281"/>
      <c r="R109" s="1026"/>
      <c r="S109" s="458"/>
      <c r="T109" s="1146"/>
      <c r="U109" s="1146"/>
    </row>
    <row r="110" spans="2:21" ht="18.75" outlineLevel="1">
      <c r="B110" s="692"/>
      <c r="C110" s="1058"/>
      <c r="D110" s="1059"/>
      <c r="E110" s="1059"/>
      <c r="F110" s="95" t="str">
        <f>IFERROR(IF(C110="","",VLOOKUP(C110,ProductTable[],2,FALSE)),0)</f>
        <v/>
      </c>
      <c r="G110" s="99"/>
      <c r="H110" s="95" t="str">
        <f t="shared" si="7"/>
        <v/>
      </c>
      <c r="I110" s="1220" t="str">
        <f>IF(F110="","", H110/(1-M130))</f>
        <v/>
      </c>
      <c r="J110" s="2196" t="str">
        <f>IFERROR(IF(C110="","",VLOOKUP(C110,ProductTable[],3,FALSE)),0)</f>
        <v/>
      </c>
      <c r="K110" s="1960"/>
      <c r="L110" s="1960"/>
      <c r="M110" s="1961"/>
      <c r="N110" s="281"/>
      <c r="O110" s="1932"/>
      <c r="P110" s="1933"/>
      <c r="Q110" s="281"/>
      <c r="R110" s="1027"/>
      <c r="S110" s="458"/>
      <c r="T110" s="1146"/>
      <c r="U110" s="1146"/>
    </row>
    <row r="111" spans="2:21" ht="18.75" outlineLevel="1">
      <c r="B111" s="692"/>
      <c r="C111" s="1061"/>
      <c r="D111" s="1062"/>
      <c r="E111" s="1062"/>
      <c r="F111" s="93" t="str">
        <f>IFERROR(IF(C111="","",VLOOKUP(C111,ProductTable[],2,FALSE)),0)</f>
        <v/>
      </c>
      <c r="G111" s="98"/>
      <c r="H111" s="93" t="str">
        <f t="shared" si="7"/>
        <v/>
      </c>
      <c r="I111" s="1219" t="str">
        <f>IF(F111="","", H111/(1-M130))</f>
        <v/>
      </c>
      <c r="J111" s="2192" t="str">
        <f>IFERROR(IF(C111="","",VLOOKUP(C111,ProductTable[],3,FALSE)),0)</f>
        <v/>
      </c>
      <c r="K111" s="1958"/>
      <c r="L111" s="1958"/>
      <c r="M111" s="1959"/>
      <c r="N111" s="281"/>
      <c r="O111" s="1923"/>
      <c r="P111" s="1924"/>
      <c r="Q111" s="281"/>
      <c r="R111" s="1026"/>
      <c r="S111" s="458"/>
      <c r="T111" s="1146"/>
      <c r="U111" s="1146"/>
    </row>
    <row r="112" spans="2:21" ht="18.75" outlineLevel="1">
      <c r="B112" s="692"/>
      <c r="C112" s="1058"/>
      <c r="D112" s="1059"/>
      <c r="E112" s="1059"/>
      <c r="F112" s="95" t="str">
        <f>IFERROR(IF(C112="","",VLOOKUP(C112,ProductTable[],2,FALSE)),0)</f>
        <v/>
      </c>
      <c r="G112" s="99"/>
      <c r="H112" s="95" t="str">
        <f t="shared" si="7"/>
        <v/>
      </c>
      <c r="I112" s="1220" t="str">
        <f>IF(F112="","", H112/(1-M130))</f>
        <v/>
      </c>
      <c r="J112" s="2196" t="str">
        <f>IFERROR(IF(C112="","",VLOOKUP(C112,ProductTable[],3,FALSE)),0)</f>
        <v/>
      </c>
      <c r="K112" s="1960"/>
      <c r="L112" s="1960"/>
      <c r="M112" s="1961"/>
      <c r="N112" s="281"/>
      <c r="O112" s="1930"/>
      <c r="P112" s="1931"/>
      <c r="Q112" s="281"/>
      <c r="R112" s="1027"/>
      <c r="S112" s="458"/>
      <c r="T112" s="1146"/>
      <c r="U112" s="1146"/>
    </row>
    <row r="113" spans="2:21" ht="18.75" outlineLevel="1">
      <c r="B113" s="692"/>
      <c r="C113" s="1061"/>
      <c r="D113" s="1062"/>
      <c r="E113" s="1062"/>
      <c r="F113" s="93" t="str">
        <f>IFERROR(IF(C113="","",VLOOKUP(C113,ProductTable[],2,FALSE)),0)</f>
        <v/>
      </c>
      <c r="G113" s="98"/>
      <c r="H113" s="93" t="str">
        <f t="shared" si="7"/>
        <v/>
      </c>
      <c r="I113" s="1219" t="str">
        <f>IF(F113="","", H113/(1-M130))</f>
        <v/>
      </c>
      <c r="J113" s="2192" t="str">
        <f>IFERROR(IF(C113="","",VLOOKUP(C113,ProductTable[],3,FALSE)),0)</f>
        <v/>
      </c>
      <c r="K113" s="1958"/>
      <c r="L113" s="1958"/>
      <c r="M113" s="1959"/>
      <c r="N113" s="281"/>
      <c r="O113" s="1932"/>
      <c r="P113" s="1933"/>
      <c r="Q113" s="281"/>
      <c r="R113" s="1026"/>
      <c r="S113" s="458"/>
      <c r="T113" s="1146"/>
      <c r="U113" s="1146"/>
    </row>
    <row r="114" spans="2:21" ht="18.75" outlineLevel="1">
      <c r="B114" s="692"/>
      <c r="C114" s="1058"/>
      <c r="D114" s="1059"/>
      <c r="E114" s="1059"/>
      <c r="F114" s="95" t="str">
        <f>IFERROR(IF(C114="","",VLOOKUP(C114,ProductTable[],2,FALSE)),0)</f>
        <v/>
      </c>
      <c r="G114" s="99"/>
      <c r="H114" s="95" t="str">
        <f t="shared" si="7"/>
        <v/>
      </c>
      <c r="I114" s="1220" t="str">
        <f>IF(F114="","", H114/(1-M130))</f>
        <v/>
      </c>
      <c r="J114" s="2196" t="str">
        <f>IFERROR(IF(C114="","",VLOOKUP(C114,ProductTable[],3,FALSE)),0)</f>
        <v/>
      </c>
      <c r="K114" s="1960"/>
      <c r="L114" s="1960"/>
      <c r="M114" s="1961"/>
      <c r="N114" s="281"/>
      <c r="O114" s="1923"/>
      <c r="P114" s="1924"/>
      <c r="Q114" s="281"/>
      <c r="R114" s="1027"/>
      <c r="S114" s="458"/>
      <c r="T114" s="1146"/>
      <c r="U114" s="1146"/>
    </row>
    <row r="115" spans="2:21" ht="18.75" outlineLevel="1">
      <c r="B115" s="692"/>
      <c r="C115" s="1061"/>
      <c r="D115" s="1062"/>
      <c r="E115" s="1062"/>
      <c r="F115" s="93" t="str">
        <f>IFERROR(IF(C115="","",VLOOKUP(C115,ProductTable[],2,FALSE)),0)</f>
        <v/>
      </c>
      <c r="G115" s="98"/>
      <c r="H115" s="93" t="str">
        <f t="shared" si="7"/>
        <v/>
      </c>
      <c r="I115" s="1219" t="str">
        <f>IF(F115="","", H115/(1-M130))</f>
        <v/>
      </c>
      <c r="J115" s="2192" t="str">
        <f>IFERROR(IF(C115="","",VLOOKUP(C115,ProductTable[],3,FALSE)),0)</f>
        <v/>
      </c>
      <c r="K115" s="1958"/>
      <c r="L115" s="1958"/>
      <c r="M115" s="1959"/>
      <c r="N115" s="281"/>
      <c r="O115" s="1930"/>
      <c r="P115" s="1931"/>
      <c r="Q115" s="281"/>
      <c r="R115" s="1026"/>
      <c r="S115" s="458"/>
      <c r="T115" s="1146"/>
      <c r="U115" s="1146"/>
    </row>
    <row r="116" spans="2:21" ht="18.75" outlineLevel="1">
      <c r="B116" s="692"/>
      <c r="C116" s="1058"/>
      <c r="D116" s="1059"/>
      <c r="E116" s="1059"/>
      <c r="F116" s="95" t="str">
        <f>IFERROR(IF(C116="","",VLOOKUP(C116,ProductTable[],2,FALSE)),0)</f>
        <v/>
      </c>
      <c r="G116" s="99"/>
      <c r="H116" s="95" t="str">
        <f t="shared" si="7"/>
        <v/>
      </c>
      <c r="I116" s="1220" t="str">
        <f>IF(F116="","", H116/(1-M130))</f>
        <v/>
      </c>
      <c r="J116" s="2196" t="str">
        <f>IFERROR(IF(C116="","",VLOOKUP(C116,ProductTable[],3,FALSE)),0)</f>
        <v/>
      </c>
      <c r="K116" s="1960"/>
      <c r="L116" s="1960"/>
      <c r="M116" s="1961"/>
      <c r="N116" s="281"/>
      <c r="O116" s="1932"/>
      <c r="P116" s="1933"/>
      <c r="Q116" s="281"/>
      <c r="R116" s="1027"/>
      <c r="S116" s="458"/>
      <c r="T116" s="1146"/>
      <c r="U116" s="1146"/>
    </row>
    <row r="117" spans="2:21" ht="19.5" outlineLevel="1" thickBot="1">
      <c r="B117" s="692"/>
      <c r="C117" s="1073"/>
      <c r="D117" s="1074"/>
      <c r="E117" s="1074"/>
      <c r="F117" s="1101" t="str">
        <f>IFERROR(IF(C117="","",VLOOKUP(C117,ProductTable[],2,FALSE)),0)</f>
        <v/>
      </c>
      <c r="G117" s="1263"/>
      <c r="H117" s="1101" t="str">
        <f t="shared" si="7"/>
        <v/>
      </c>
      <c r="I117" s="1264" t="str">
        <f>IF(F117="","", H117/(1-M130))</f>
        <v/>
      </c>
      <c r="J117" s="2197" t="str">
        <f>IFERROR(IF(C117="","",VLOOKUP(C117,ProductTable[],3,FALSE)),0)</f>
        <v/>
      </c>
      <c r="K117" s="2077"/>
      <c r="L117" s="2077"/>
      <c r="M117" s="2078"/>
      <c r="N117" s="281"/>
      <c r="O117" s="1923"/>
      <c r="P117" s="1924"/>
      <c r="Q117" s="281"/>
      <c r="R117" s="1026"/>
      <c r="S117" s="458"/>
      <c r="T117" s="1146"/>
      <c r="U117" s="1146"/>
    </row>
    <row r="118" spans="2:21" ht="18.75" outlineLevel="1">
      <c r="B118" s="1940" t="s">
        <v>112</v>
      </c>
      <c r="C118" s="1172"/>
      <c r="D118" s="1127"/>
      <c r="E118" s="1127"/>
      <c r="F118" s="102"/>
      <c r="G118" s="111"/>
      <c r="H118" s="102" t="str">
        <f t="shared" si="7"/>
        <v/>
      </c>
      <c r="I118" s="1238" t="str">
        <f>IF(F118="","", H118/(1-M130))</f>
        <v/>
      </c>
      <c r="J118" s="2198"/>
      <c r="K118" s="1956"/>
      <c r="L118" s="1956"/>
      <c r="M118" s="1957"/>
      <c r="N118" s="281"/>
      <c r="O118" s="1930"/>
      <c r="P118" s="1931"/>
      <c r="Q118" s="281"/>
      <c r="R118" s="1027"/>
      <c r="S118" s="458"/>
      <c r="T118" s="1146"/>
      <c r="U118" s="1146"/>
    </row>
    <row r="119" spans="2:21" ht="19.5" outlineLevel="1" thickBot="1">
      <c r="B119" s="1941"/>
      <c r="C119" s="1056"/>
      <c r="D119" s="1057"/>
      <c r="E119" s="1057"/>
      <c r="F119" s="93"/>
      <c r="G119" s="98"/>
      <c r="H119" s="93" t="str">
        <f>IF(F119="","",F119*G119)</f>
        <v/>
      </c>
      <c r="I119" s="1219" t="str">
        <f>IF(F119="","", H119/(1-M130))</f>
        <v/>
      </c>
      <c r="J119" s="2199"/>
      <c r="K119" s="1958"/>
      <c r="L119" s="1958"/>
      <c r="M119" s="1959"/>
      <c r="N119" s="281"/>
      <c r="O119" s="1932"/>
      <c r="P119" s="1933"/>
      <c r="Q119" s="281"/>
      <c r="R119" s="1028"/>
      <c r="S119" s="458"/>
      <c r="T119" s="1146"/>
      <c r="U119" s="1146"/>
    </row>
    <row r="120" spans="2:21" ht="18.75" outlineLevel="1">
      <c r="B120" s="1941"/>
      <c r="C120" s="1078"/>
      <c r="D120" s="1079"/>
      <c r="E120" s="1079"/>
      <c r="F120" s="350"/>
      <c r="G120" s="99"/>
      <c r="H120" s="95" t="str">
        <f t="shared" ref="H120:H124" si="8">IF(F120="","",F120*G120)</f>
        <v/>
      </c>
      <c r="I120" s="1220" t="str">
        <f>IF(F120="","", H120/(1-M130))</f>
        <v/>
      </c>
      <c r="J120" s="2200"/>
      <c r="K120" s="1960"/>
      <c r="L120" s="1960"/>
      <c r="M120" s="1961"/>
      <c r="N120" s="281"/>
      <c r="O120" s="1923"/>
      <c r="P120" s="1924"/>
      <c r="Q120" s="281"/>
      <c r="R120" s="1025"/>
      <c r="S120" s="458"/>
      <c r="T120" s="1146"/>
      <c r="U120" s="1146"/>
    </row>
    <row r="121" spans="2:21" ht="18.75" outlineLevel="1">
      <c r="B121" s="1941"/>
      <c r="C121" s="1056"/>
      <c r="D121" s="1057"/>
      <c r="E121" s="1057"/>
      <c r="F121" s="69"/>
      <c r="G121" s="98"/>
      <c r="H121" s="93" t="str">
        <f t="shared" si="8"/>
        <v/>
      </c>
      <c r="I121" s="1219" t="str">
        <f>IF(F121="","", H121/(1-M130))</f>
        <v/>
      </c>
      <c r="J121" s="2199"/>
      <c r="K121" s="1958"/>
      <c r="L121" s="1958"/>
      <c r="M121" s="1959"/>
      <c r="N121" s="281"/>
      <c r="O121" s="1930"/>
      <c r="P121" s="1931"/>
      <c r="Q121" s="281"/>
      <c r="R121" s="1026"/>
      <c r="S121" s="458"/>
      <c r="T121" s="1146"/>
      <c r="U121" s="1146"/>
    </row>
    <row r="122" spans="2:21" ht="18.75" outlineLevel="1">
      <c r="B122" s="692"/>
      <c r="C122" s="1083"/>
      <c r="D122" s="1083"/>
      <c r="E122" s="1083"/>
      <c r="F122" s="1816"/>
      <c r="G122" s="523"/>
      <c r="H122" s="524" t="str">
        <f t="shared" si="8"/>
        <v/>
      </c>
      <c r="I122" s="1230" t="str">
        <f>IF(F122="","", H122/(1-M130))</f>
        <v/>
      </c>
      <c r="J122" s="2201"/>
      <c r="K122" s="1964"/>
      <c r="L122" s="1964"/>
      <c r="M122" s="1965"/>
      <c r="N122" s="281"/>
      <c r="O122" s="1932"/>
      <c r="P122" s="1933"/>
      <c r="Q122" s="281"/>
      <c r="R122" s="1027"/>
      <c r="S122" s="458"/>
      <c r="T122" s="1146"/>
      <c r="U122" s="1146"/>
    </row>
    <row r="123" spans="2:21" ht="19.5" outlineLevel="1" thickBot="1">
      <c r="B123" s="765"/>
      <c r="C123" s="1055"/>
      <c r="D123" s="1055"/>
      <c r="E123" s="1055"/>
      <c r="F123" s="1012"/>
      <c r="G123" s="100"/>
      <c r="H123" s="120" t="str">
        <f t="shared" si="8"/>
        <v/>
      </c>
      <c r="I123" s="1761" t="str">
        <f>IF(F123="","", H123/(1-M130))</f>
        <v/>
      </c>
      <c r="J123" s="2202"/>
      <c r="K123" s="1962"/>
      <c r="L123" s="1962"/>
      <c r="M123" s="1963"/>
      <c r="N123" s="281"/>
      <c r="O123" s="1923"/>
      <c r="P123" s="1924"/>
      <c r="Q123" s="281"/>
      <c r="R123" s="1028"/>
      <c r="S123" s="458"/>
      <c r="T123" s="1146"/>
      <c r="U123" s="1146"/>
    </row>
    <row r="124" spans="2:21" ht="18.75" outlineLevel="1">
      <c r="B124" s="970" t="s">
        <v>1373</v>
      </c>
      <c r="C124" s="327" t="s">
        <v>1373</v>
      </c>
      <c r="D124" s="1076"/>
      <c r="E124" s="1076"/>
      <c r="F124" s="978">
        <f>IFERROR(IF(C124="","",VLOOKUP(C124,ProductTable[],2,FALSE)),0)</f>
        <v>150</v>
      </c>
      <c r="G124" s="1002"/>
      <c r="H124" s="974">
        <f t="shared" si="8"/>
        <v>0</v>
      </c>
      <c r="I124" s="1125">
        <f>IF(F124="","", H124/(1-N823))</f>
        <v>0</v>
      </c>
      <c r="J124" s="2203" t="str">
        <f>IFERROR(IF(C124="","",VLOOKUP(C124,ProductTable[],3,FALSE)),0)</f>
        <v xml:space="preserve"> </v>
      </c>
      <c r="K124" s="1956"/>
      <c r="L124" s="1956"/>
      <c r="M124" s="1957"/>
      <c r="N124" s="281"/>
      <c r="O124" s="1930"/>
      <c r="P124" s="1931"/>
      <c r="Q124" s="281"/>
      <c r="R124" s="1025"/>
      <c r="S124" s="458"/>
      <c r="T124" s="1146"/>
      <c r="U124" s="1146"/>
    </row>
    <row r="125" spans="2:21" ht="18.75" outlineLevel="1">
      <c r="B125" s="970" t="s">
        <v>100</v>
      </c>
      <c r="C125" s="1064" t="s">
        <v>59</v>
      </c>
      <c r="D125" s="1065"/>
      <c r="E125" s="1065"/>
      <c r="F125" s="93">
        <f>IFERROR(IF(C125="","",VLOOKUP(C125,ProductTable[],2,FALSE)),0)</f>
        <v>20</v>
      </c>
      <c r="G125" s="1003"/>
      <c r="H125" s="975">
        <f>IF(F125="","",F125*G125)</f>
        <v>0</v>
      </c>
      <c r="I125" s="959">
        <f>IF(F125="","", H125/(1-M130))</f>
        <v>0</v>
      </c>
      <c r="J125" s="2204" t="str">
        <f>IFERROR(IF(C125="","",VLOOKUP(C125,ProductTable[],3,FALSE)),0)</f>
        <v xml:space="preserve"> </v>
      </c>
      <c r="K125" s="1958"/>
      <c r="L125" s="1958"/>
      <c r="M125" s="1959"/>
      <c r="N125" s="281"/>
      <c r="O125" s="1932"/>
      <c r="P125" s="1933"/>
      <c r="Q125" s="281"/>
      <c r="R125" s="1026"/>
      <c r="S125" s="458"/>
      <c r="T125" s="1146"/>
      <c r="U125" s="1146"/>
    </row>
    <row r="126" spans="2:21" ht="18.75" outlineLevel="1">
      <c r="B126" s="967" t="s">
        <v>102</v>
      </c>
      <c r="C126" s="1067" t="s">
        <v>103</v>
      </c>
      <c r="D126" s="1068"/>
      <c r="E126" s="1068"/>
      <c r="F126" s="979">
        <f>IFERROR(IF(C126="","",VLOOKUP(C126,ProductTable[],2,FALSE)),0)</f>
        <v>250</v>
      </c>
      <c r="G126" s="1004"/>
      <c r="H126" s="976">
        <f>IF(F126="","",F126*G126)</f>
        <v>0</v>
      </c>
      <c r="I126" s="958">
        <f>IF(F126="","", H126/(1-M130))</f>
        <v>0</v>
      </c>
      <c r="J126" s="2205" t="str">
        <f>IFERROR(IF(C126="","",VLOOKUP(C126,ProductTable[],3,FALSE)),0)</f>
        <v xml:space="preserve"> </v>
      </c>
      <c r="K126" s="1960"/>
      <c r="L126" s="1960"/>
      <c r="M126" s="1961"/>
      <c r="N126" s="281"/>
      <c r="O126" s="1923"/>
      <c r="P126" s="1924"/>
      <c r="Q126" s="281"/>
      <c r="R126" s="1027"/>
      <c r="S126" s="458"/>
      <c r="T126" s="1146"/>
      <c r="U126" s="1146"/>
    </row>
    <row r="127" spans="2:21" ht="19.5" outlineLevel="1" thickBot="1">
      <c r="B127" s="971"/>
      <c r="C127" s="1070" t="s">
        <v>105</v>
      </c>
      <c r="D127" s="1071"/>
      <c r="E127" s="1071"/>
      <c r="F127" s="440">
        <f>IFERROR(IF(C127="","",VLOOKUP(C127,ProductTable[],2,FALSE)),0)</f>
        <v>500</v>
      </c>
      <c r="G127" s="529"/>
      <c r="H127" s="1008">
        <f>IF(F127="","",F127*G127)</f>
        <v>0</v>
      </c>
      <c r="I127" s="968">
        <f>IF(F127="","", H127/(1-M130))</f>
        <v>0</v>
      </c>
      <c r="J127" s="2206" t="str">
        <f>IFERROR(IF(C127="","",VLOOKUP(C127,ProductTable[],3,FALSE)),0)</f>
        <v xml:space="preserve"> </v>
      </c>
      <c r="K127" s="1962"/>
      <c r="L127" s="1962"/>
      <c r="M127" s="1963"/>
      <c r="N127" s="281"/>
      <c r="O127" s="1930"/>
      <c r="P127" s="1931"/>
      <c r="Q127" s="281"/>
      <c r="R127" s="1028"/>
      <c r="S127" s="458"/>
      <c r="T127" s="1146"/>
      <c r="U127" s="1146"/>
    </row>
    <row r="128" spans="2:21" ht="19.5" outlineLevel="1" thickBot="1">
      <c r="B128" s="281"/>
      <c r="C128" s="281"/>
      <c r="D128" s="281"/>
      <c r="F128" s="283"/>
      <c r="G128" s="696" t="s">
        <v>26</v>
      </c>
      <c r="H128" s="697"/>
      <c r="I128" s="698"/>
      <c r="J128" s="367"/>
      <c r="K128" s="367"/>
      <c r="L128" s="544"/>
      <c r="M128" s="544"/>
      <c r="N128" s="281"/>
      <c r="O128" s="1932"/>
      <c r="P128" s="1933"/>
      <c r="Q128" s="281"/>
      <c r="R128" s="357"/>
      <c r="S128" s="458"/>
      <c r="T128" s="1146"/>
      <c r="U128" s="1146"/>
    </row>
    <row r="129" spans="2:21" ht="18.75" outlineLevel="1">
      <c r="B129" s="281"/>
      <c r="C129" s="281"/>
      <c r="D129" s="281"/>
      <c r="F129" s="293"/>
      <c r="G129" s="358" t="s">
        <v>29</v>
      </c>
      <c r="H129" s="115">
        <f>SUM(H98:H127)</f>
        <v>0</v>
      </c>
      <c r="I129" s="534">
        <f>SUM(H98:H127)</f>
        <v>0</v>
      </c>
      <c r="J129" s="361"/>
      <c r="K129" s="1032" t="s">
        <v>113</v>
      </c>
      <c r="L129" s="283"/>
      <c r="M129" s="1144" t="s">
        <v>1429</v>
      </c>
      <c r="O129" s="1923"/>
      <c r="P129" s="1924"/>
      <c r="R129" s="972"/>
      <c r="S129" s="458"/>
      <c r="T129" s="1146"/>
      <c r="U129" s="1146"/>
    </row>
    <row r="130" spans="2:21" ht="19.5" outlineLevel="1" thickBot="1">
      <c r="B130" s="281"/>
      <c r="C130" s="281"/>
      <c r="D130" s="281"/>
      <c r="F130" s="293"/>
      <c r="G130" s="360" t="s">
        <v>63</v>
      </c>
      <c r="H130" s="96"/>
      <c r="I130" s="535"/>
      <c r="K130" s="1033">
        <f>(H129/(1-M130))+H128</f>
        <v>0</v>
      </c>
      <c r="L130" s="283"/>
      <c r="M130" s="1268">
        <v>0.45</v>
      </c>
      <c r="O130" s="1925"/>
      <c r="P130" s="1926"/>
      <c r="R130" s="973"/>
      <c r="S130" s="458"/>
      <c r="T130" s="1146"/>
      <c r="U130" s="1146"/>
    </row>
    <row r="131" spans="2:21" ht="19.5" outlineLevel="1" thickBot="1">
      <c r="B131" s="281"/>
      <c r="C131" s="281"/>
      <c r="D131" s="281"/>
      <c r="F131" s="303"/>
      <c r="G131" s="362" t="s">
        <v>109</v>
      </c>
      <c r="H131" s="122">
        <f>H130-H129</f>
        <v>0</v>
      </c>
      <c r="I131" s="536">
        <f>H130-H129</f>
        <v>0</v>
      </c>
      <c r="J131" s="310"/>
      <c r="K131" s="310"/>
      <c r="N131" s="281"/>
      <c r="O131" s="458"/>
      <c r="Q131" s="281"/>
      <c r="S131" s="458"/>
      <c r="T131" s="1147"/>
      <c r="U131" s="961"/>
    </row>
    <row r="132" spans="2:21" ht="19.5" thickBot="1">
      <c r="B132" s="281"/>
      <c r="C132" s="1927" t="s">
        <v>1370</v>
      </c>
      <c r="D132" s="1927"/>
      <c r="E132" s="1927"/>
      <c r="F132" s="303"/>
      <c r="G132" s="677"/>
      <c r="H132" s="678"/>
      <c r="I132" s="678"/>
      <c r="J132" s="310"/>
      <c r="K132" s="310"/>
      <c r="N132" s="281"/>
      <c r="O132" s="458"/>
      <c r="Q132" s="281"/>
      <c r="S132" s="458"/>
      <c r="T132" s="1147"/>
      <c r="U132" s="961"/>
    </row>
    <row r="133" spans="2:21" s="320" customFormat="1" ht="32.25" outlineLevel="1" thickBot="1">
      <c r="B133" s="683" t="s">
        <v>1217</v>
      </c>
      <c r="C133" s="1948" t="s">
        <v>12</v>
      </c>
      <c r="D133" s="1949"/>
      <c r="E133" s="1950"/>
      <c r="F133" s="956" t="s">
        <v>13</v>
      </c>
      <c r="G133" s="955" t="s">
        <v>14</v>
      </c>
      <c r="H133" s="956" t="s">
        <v>95</v>
      </c>
      <c r="I133" s="956" t="s">
        <v>96</v>
      </c>
      <c r="J133" s="957" t="s">
        <v>97</v>
      </c>
      <c r="K133" s="1951" t="s">
        <v>98</v>
      </c>
      <c r="L133" s="1952"/>
      <c r="M133" s="1953"/>
      <c r="N133" s="319"/>
      <c r="O133" s="1954" t="s">
        <v>1396</v>
      </c>
      <c r="P133" s="1955"/>
      <c r="Q133" s="319"/>
      <c r="R133" s="1030" t="s">
        <v>491</v>
      </c>
      <c r="S133" s="458"/>
      <c r="T133" s="1967"/>
      <c r="U133" s="1967"/>
    </row>
    <row r="134" spans="2:21" ht="18.75" outlineLevel="1">
      <c r="B134" s="1222" t="s">
        <v>1372</v>
      </c>
      <c r="C134" s="1763" t="s">
        <v>1433</v>
      </c>
      <c r="D134" s="1764"/>
      <c r="E134" s="1765"/>
      <c r="F134" s="102">
        <f>IFERROR(IF(C134="","",VLOOKUP(C134,ProductTable[],2,FALSE)),0)</f>
        <v>333</v>
      </c>
      <c r="G134" s="111"/>
      <c r="H134" s="102">
        <f t="shared" ref="H134:H142" si="9">IF(F134="","",F134*G134)</f>
        <v>0</v>
      </c>
      <c r="I134" s="1238">
        <f>IF(F134="","", H134/(1-M166))</f>
        <v>0</v>
      </c>
      <c r="J134" s="2195" t="str">
        <f>IFERROR(IF(C134="","",VLOOKUP(C134,ProductTable[],3,FALSE)),0)</f>
        <v>https://amzn.eu/d/gQFNuqg</v>
      </c>
      <c r="K134" s="2062"/>
      <c r="L134" s="2063"/>
      <c r="M134" s="2064"/>
      <c r="N134" s="281"/>
      <c r="O134" s="1942" t="s">
        <v>1490</v>
      </c>
      <c r="P134" s="1943"/>
      <c r="Q134" s="281"/>
      <c r="R134" s="1025"/>
      <c r="S134" s="458"/>
      <c r="T134" s="1966"/>
      <c r="U134" s="1966"/>
    </row>
    <row r="135" spans="2:21" ht="18.75" outlineLevel="1">
      <c r="B135" s="693"/>
      <c r="C135" s="1766" t="s">
        <v>395</v>
      </c>
      <c r="D135" s="1767"/>
      <c r="E135" s="1768"/>
      <c r="F135" s="93">
        <f>IFERROR(IF(C135="","",VLOOKUP(C135,ProductTable[],2,FALSE)),0)</f>
        <v>183</v>
      </c>
      <c r="G135" s="98"/>
      <c r="H135" s="93">
        <f t="shared" si="9"/>
        <v>0</v>
      </c>
      <c r="I135" s="1219">
        <f>IF(F135="","", H135/(1-M166))</f>
        <v>0</v>
      </c>
      <c r="J135" s="2192" t="str">
        <f>IFERROR(IF(C135="","",VLOOKUP(C135,ProductTable[],3,FALSE)),0)</f>
        <v>https://www.amazon.co.uk/zowietek-Simultaneously-Standalone-Streaming-Facebook/dp/B0CWRP5PDR/ref=asc_df_B0CWRP5PDR?mcid=eefe34b1b2fc3fc1b3df43c973ffc2ed&amp;tag=googshopuk-21&amp;linkCode=df0&amp;hvadid=711120501807&amp;hvpos=&amp;hvnetw=g&amp;hvrand=4843177524831471375&amp;hvpone=&amp;hvptwo=&amp;hvqmt=&amp;hvdev=c&amp;hvdvcmdl=&amp;hvlocint=&amp;hvlocphy=9045657&amp;hvtargid=pla-2292002633496&amp;gad_source=1&amp;th=1</v>
      </c>
      <c r="K135" s="2065"/>
      <c r="L135" s="2066"/>
      <c r="M135" s="2067"/>
      <c r="N135" s="281"/>
      <c r="O135" s="1944"/>
      <c r="P135" s="1945"/>
      <c r="Q135" s="281"/>
      <c r="R135" s="1026"/>
      <c r="S135" s="458"/>
      <c r="T135" s="1966"/>
      <c r="U135" s="1966"/>
    </row>
    <row r="136" spans="2:21" ht="30.75" outlineLevel="1" thickBot="1">
      <c r="B136" s="694"/>
      <c r="C136" s="1769" t="s">
        <v>392</v>
      </c>
      <c r="D136" s="1769"/>
      <c r="E136" s="1769"/>
      <c r="F136" s="108">
        <f>IFERROR(IF(C136="","",VLOOKUP(C136,ProductTable[],2,FALSE)),0)</f>
        <v>85</v>
      </c>
      <c r="G136" s="109"/>
      <c r="H136" s="108">
        <f t="shared" si="9"/>
        <v>0</v>
      </c>
      <c r="I136" s="1247">
        <f>IF(F136="","", H136/(1-M166))</f>
        <v>0</v>
      </c>
      <c r="J136" s="2208" t="str">
        <f>IFERROR(IF(C136="","",VLOOKUP(C136,ProductTable[],3,FALSE)),0)</f>
        <v>https://www.amazon.co.uk/Distortion-Zowietek-Raspberry-Industrial-Telescope/dp/B0D46BX12G</v>
      </c>
      <c r="K136" s="2071"/>
      <c r="L136" s="2072"/>
      <c r="M136" s="2073"/>
      <c r="N136" s="281"/>
      <c r="O136" s="1944"/>
      <c r="P136" s="1945"/>
      <c r="Q136" s="281"/>
      <c r="R136" s="1027"/>
      <c r="S136" s="458"/>
      <c r="T136" s="1966"/>
      <c r="U136" s="1966"/>
    </row>
    <row r="137" spans="2:21" ht="19.5" outlineLevel="1" thickBot="1">
      <c r="B137" s="693" t="s">
        <v>1497</v>
      </c>
      <c r="C137" s="1770" t="s">
        <v>335</v>
      </c>
      <c r="D137" s="1770"/>
      <c r="E137" s="1770"/>
      <c r="F137" s="337">
        <f>IFERROR(IF(C137="","",VLOOKUP(C137,ProductTable[],2,FALSE)),0)</f>
        <v>989</v>
      </c>
      <c r="G137" s="669"/>
      <c r="H137" s="337">
        <f t="shared" si="9"/>
        <v>0</v>
      </c>
      <c r="I137" s="1824">
        <f>IF(F137="","", H137/(1-M166))</f>
        <v>0</v>
      </c>
      <c r="J137" s="2209" t="str">
        <f>IFERROR(IF(C137="","",VLOOKUP(C137,ProductTable[],3,FALSE)),0)</f>
        <v>https://www.laptopsdirect.co.uk/lenovo-loq-3-series-intel-core-i7-24gb-1tb-rtx-4050-144hz-15.6-inch-fhd-win-83dv00k6uk/version.asp?utm_campaign=369493_SHOPIA+%5BINVOKE+AB%5D&amp;utm_medium=affiliate&amp;refsource=awin&amp;sv1=affiliate&amp;sv_campaign_id=369493&amp;awc=74730_1742315475_74e57a67ca34be0df4d83028e86ddea6</v>
      </c>
      <c r="K137" s="2074"/>
      <c r="L137" s="2075"/>
      <c r="M137" s="2076"/>
      <c r="N137" s="281"/>
      <c r="O137" s="1944"/>
      <c r="P137" s="1945"/>
      <c r="Q137" s="281"/>
      <c r="R137" s="1026"/>
      <c r="S137" s="458"/>
      <c r="T137" s="1966"/>
      <c r="U137" s="1966"/>
    </row>
    <row r="138" spans="2:21" ht="19.5" outlineLevel="1" thickBot="1">
      <c r="B138" s="693"/>
      <c r="C138" s="1771" t="s">
        <v>1212</v>
      </c>
      <c r="D138" s="1771"/>
      <c r="E138" s="1771"/>
      <c r="F138" s="324">
        <f>IFERROR(IF(C138="","",VLOOKUP(C138,ProductTable[],2,FALSE)),0)</f>
        <v>540.83000000000004</v>
      </c>
      <c r="G138" s="439"/>
      <c r="H138" s="324">
        <f t="shared" si="9"/>
        <v>0</v>
      </c>
      <c r="I138" s="1820">
        <f>IF(F138="","", H138/(1-M166))</f>
        <v>0</v>
      </c>
      <c r="J138" s="2210" t="str">
        <f>IFERROR(IF(C138="","",VLOOKUP(C138,ProductTable[],3,FALSE)),0)</f>
        <v>https://www.hp.com/gb-en/shop/product.aspx?id=876Z1EA&amp;opt=ABU&amp;sel=NTB</v>
      </c>
      <c r="K138" s="2071"/>
      <c r="L138" s="2072"/>
      <c r="M138" s="2073"/>
      <c r="N138" s="281"/>
      <c r="O138" s="1946"/>
      <c r="P138" s="1947"/>
      <c r="Q138" s="281"/>
      <c r="R138" s="1027"/>
      <c r="S138" s="458"/>
      <c r="T138" s="1146"/>
      <c r="U138" s="1146"/>
    </row>
    <row r="139" spans="2:21" ht="18.75" outlineLevel="1">
      <c r="B139" s="1222" t="s">
        <v>1561</v>
      </c>
      <c r="C139" s="1772" t="s">
        <v>327</v>
      </c>
      <c r="D139" s="1772"/>
      <c r="E139" s="1772"/>
      <c r="F139" s="119">
        <f>IFERROR(IF(C139="","",VLOOKUP(C139,ProductTable[],2,FALSE)),0)</f>
        <v>191</v>
      </c>
      <c r="G139" s="113"/>
      <c r="H139" s="119">
        <f t="shared" si="9"/>
        <v>0</v>
      </c>
      <c r="I139" s="1244">
        <f>IF(F139="","", H139/(1-M166))</f>
        <v>0</v>
      </c>
      <c r="J139" s="2211" t="str">
        <f>IFERROR(IF(C139="","",VLOOKUP(C139,ProductTable[],3,FALSE)),0)</f>
        <v>https://www.amazon.co.uk/Elgato-Stream-Actions-Apps-Software-Like-OBS/dp/B07RL8H55Z/ref=sr_1_4?crid=1WI7RM7JG8FEL&amp;dib=eyJ2IjoiMSJ9.3e7r2_WlFipmynQmyTpMCH0VZPJVGpDDn7OmUARtn97gAoDMvjylJJtt_xSxzZDoa85TyT8W2OcnmlbWE02LKRXhYm7wwKyAkqGSV59Rx0IHaBpLR5XuKbE1nO1OCqD15sDwrWQqXtPMj9ZjOGmRcqvS1E-kak2KpCQebI2dhGg.hMi50WoFTSLYY3dlBnzqpprl2ZK8lsM5qu_VXhvY_Tc&amp;dib_tag=se&amp;keywords=streamdeck+xl&amp;qid=1742314174&amp;s=electronics&amp;sprefix=streamdeck+xl%2Celectronics%2C83&amp;sr=1-4</v>
      </c>
      <c r="K139" s="2074"/>
      <c r="L139" s="2075"/>
      <c r="M139" s="2076"/>
      <c r="N139" s="281"/>
      <c r="O139" s="1930"/>
      <c r="P139" s="1931"/>
      <c r="Q139" s="281"/>
      <c r="R139" s="1026"/>
      <c r="S139" s="458"/>
      <c r="T139" s="1146"/>
      <c r="U139" s="1146"/>
    </row>
    <row r="140" spans="2:21" ht="19.5" outlineLevel="1" thickBot="1">
      <c r="B140" s="694"/>
      <c r="C140" s="1769" t="s">
        <v>1562</v>
      </c>
      <c r="D140" s="1769"/>
      <c r="E140" s="1769"/>
      <c r="F140" s="108">
        <f>IFERROR(IF(C140="","",VLOOKUP(C140,ProductTable[],2,FALSE)),0)</f>
        <v>237.65</v>
      </c>
      <c r="G140" s="109"/>
      <c r="H140" s="108">
        <f t="shared" si="9"/>
        <v>0</v>
      </c>
      <c r="I140" s="1247">
        <f>IF(F140="","", H140/(1-M166))</f>
        <v>0</v>
      </c>
      <c r="J140" s="2208" t="str">
        <f>IFERROR(IF(C140="","",VLOOKUP(C140,ProductTable[],3,FALSE)),0)</f>
        <v>https://www.safefiredirect.co.uk/esp-5mp-external-pan-tilt-zoom-ptz-ip-camera-controller.aspx?gad_source=1&amp;gad_campaignid=21992665653&amp;gbraid=0AAAAADxevV8xV7BM81i-I4XcWwIx6TFC2&amp;gclid=CjwKCAjwxrLHBhA2EiwAu9EdMxxrjD4nvr6cjtE3cpAWpEpT4pvhQ2uqNzKkPfKRV9v-pS1swnEDnxoC5egQAvD_BwE</v>
      </c>
      <c r="K140" s="2071"/>
      <c r="L140" s="2072"/>
      <c r="M140" s="2073"/>
      <c r="N140" s="281"/>
      <c r="O140" s="1932"/>
      <c r="P140" s="1933"/>
      <c r="Q140" s="281"/>
      <c r="R140" s="1027"/>
      <c r="S140" s="458"/>
      <c r="T140" s="1146"/>
      <c r="U140" s="1146"/>
    </row>
    <row r="141" spans="2:21" ht="18.75" outlineLevel="1">
      <c r="B141" s="1222" t="s">
        <v>1565</v>
      </c>
      <c r="C141" s="1772" t="s">
        <v>346</v>
      </c>
      <c r="D141" s="1772"/>
      <c r="E141" s="1772"/>
      <c r="F141" s="337">
        <f>IFERROR(IF(C141="","",VLOOKUP(C141,ProductTable[],2,FALSE)),0)</f>
        <v>103.25</v>
      </c>
      <c r="G141" s="669"/>
      <c r="H141" s="337">
        <f t="shared" si="9"/>
        <v>0</v>
      </c>
      <c r="I141" s="1824">
        <f>IF(F141="","", H141/(1-M166))</f>
        <v>0</v>
      </c>
      <c r="J141" s="2209" t="str">
        <f>IFERROR(IF(C141="","",VLOOKUP(C141,ProductTable[],3,FALSE)),0)</f>
        <v>https://www.broadbandbuyer.com/products/51049-zyxel-xmg-108hp-gb0101f/</v>
      </c>
      <c r="K141" s="2074"/>
      <c r="L141" s="2075"/>
      <c r="M141" s="2076"/>
      <c r="N141" s="281"/>
      <c r="O141" s="1923"/>
      <c r="P141" s="1924"/>
      <c r="Q141" s="281"/>
      <c r="R141" s="1026"/>
      <c r="S141" s="458"/>
      <c r="T141" s="1146"/>
      <c r="U141" s="1146"/>
    </row>
    <row r="142" spans="2:21" ht="19.5" outlineLevel="1" thickBot="1">
      <c r="B142" s="693"/>
      <c r="C142" s="1769" t="s">
        <v>356</v>
      </c>
      <c r="D142" s="1769"/>
      <c r="E142" s="1769"/>
      <c r="F142" s="324">
        <f>IFERROR(IF(C142="","",VLOOKUP(C142,ProductTable[],2,FALSE)),0)</f>
        <v>177.37</v>
      </c>
      <c r="G142" s="439"/>
      <c r="H142" s="324">
        <f t="shared" si="9"/>
        <v>0</v>
      </c>
      <c r="I142" s="1820">
        <f>IF(F142="","", H142/(1-M166))</f>
        <v>0</v>
      </c>
      <c r="J142" s="2210" t="str">
        <f>IFERROR(IF(C142="","",VLOOKUP(C142,ProductTable[],3,FALSE)),0)</f>
        <v>https://www.kenable.co.uk/en/networking/network-cables-reels/indoor-ethernet-reels/11909-indoor-cat6a-23awg-copper-ethernet-sftp-network-cable-reel-305m-grey-5054338119090.html</v>
      </c>
      <c r="K142" s="2218"/>
      <c r="L142" s="2219"/>
      <c r="M142" s="2220"/>
      <c r="N142" s="281"/>
      <c r="O142" s="1930"/>
      <c r="P142" s="1931"/>
      <c r="Q142" s="281"/>
      <c r="R142" s="1027"/>
      <c r="S142" s="458"/>
      <c r="T142" s="1146"/>
      <c r="U142" s="1146"/>
    </row>
    <row r="143" spans="2:21" ht="18.75" outlineLevel="1">
      <c r="B143" s="1968" t="s">
        <v>1564</v>
      </c>
      <c r="C143" s="1773" t="s">
        <v>1450</v>
      </c>
      <c r="D143" s="1772"/>
      <c r="E143" s="1772"/>
      <c r="F143" s="119">
        <f>IFERROR(IF(C143="","",VLOOKUP(C143,ProductTable[],2,FALSE)),0)</f>
        <v>1387.2</v>
      </c>
      <c r="G143" s="113"/>
      <c r="H143" s="119">
        <f>IF(F143="","",F143*G143)</f>
        <v>0</v>
      </c>
      <c r="I143" s="1244">
        <f>IF(F143="","", H143/(1-M166))</f>
        <v>0</v>
      </c>
      <c r="J143" s="2211" t="str">
        <f>IFERROR(IF(C143="","",VLOOKUP(C143,ProductTable[],3,FALSE)),0)</f>
        <v>https://store.midwich.com/products/details/YOLOBOXEXTREME</v>
      </c>
      <c r="K143" s="2221"/>
      <c r="L143" s="2222"/>
      <c r="M143" s="2223"/>
      <c r="N143" s="281"/>
      <c r="O143" s="1932"/>
      <c r="P143" s="1933"/>
      <c r="Q143" s="281"/>
      <c r="R143" s="1026"/>
      <c r="S143" s="458"/>
      <c r="T143" s="1146"/>
      <c r="U143" s="1146"/>
    </row>
    <row r="144" spans="2:21" ht="18.75" outlineLevel="1">
      <c r="B144" s="1972"/>
      <c r="C144" s="1774" t="s">
        <v>1449</v>
      </c>
      <c r="D144" s="1775"/>
      <c r="E144" s="1775"/>
      <c r="F144" s="95">
        <f>IFERROR(IF(C144="","",VLOOKUP(C144,ProductTable[],2,FALSE)),0)</f>
        <v>1110.83</v>
      </c>
      <c r="G144" s="99"/>
      <c r="H144" s="95">
        <f>IF(F144="","",F144*G144)</f>
        <v>0</v>
      </c>
      <c r="I144" s="1220">
        <f>IF(F144="","", H144/(1-M166))</f>
        <v>0</v>
      </c>
      <c r="J144" s="2196" t="str">
        <f>IFERROR(IF(C144="","",VLOOKUP(C144,ProductTable[],3,FALSE)),0)</f>
        <v>https://store.midwich.com/products/details/YOLYOLOBOXULTRA</v>
      </c>
      <c r="K144" s="2224"/>
      <c r="L144" s="2225"/>
      <c r="M144" s="2226"/>
      <c r="N144" s="281"/>
      <c r="O144" s="1923"/>
      <c r="P144" s="1924"/>
      <c r="Q144" s="281"/>
      <c r="R144" s="1027"/>
      <c r="S144" s="458"/>
      <c r="T144" s="1146"/>
      <c r="U144" s="1146"/>
    </row>
    <row r="145" spans="2:21" ht="19.5" outlineLevel="1" thickBot="1">
      <c r="B145" s="1227"/>
      <c r="C145" s="1776" t="s">
        <v>1569</v>
      </c>
      <c r="D145" s="1777"/>
      <c r="E145" s="1777"/>
      <c r="F145" s="120">
        <f>IFERROR(IF(C145="","",VLOOKUP(C145,ProductTable[],2,FALSE)),0)</f>
        <v>99</v>
      </c>
      <c r="G145" s="100"/>
      <c r="H145" s="120">
        <f t="shared" ref="H145:H154" si="10">IF(F145="","",F145*G145)</f>
        <v>0</v>
      </c>
      <c r="I145" s="1761">
        <f>IF(F145="","", H145/(1-M166))</f>
        <v>0</v>
      </c>
      <c r="J145" s="2212" t="str">
        <f>IFERROR(IF(C145="","",VLOOKUP(C145,ProductTable[],3,FALSE)),0)</f>
        <v>https://store.yololiv.com/products/ndi</v>
      </c>
      <c r="K145" s="2227"/>
      <c r="L145" s="2228"/>
      <c r="M145" s="2229"/>
      <c r="N145" s="281"/>
      <c r="O145" s="1930"/>
      <c r="P145" s="1931"/>
      <c r="Q145" s="281"/>
      <c r="R145" s="1026"/>
      <c r="S145" s="458"/>
      <c r="T145" s="1146"/>
      <c r="U145" s="1146"/>
    </row>
    <row r="146" spans="2:21" ht="19.5" outlineLevel="1" thickBot="1">
      <c r="B146" s="1227" t="s">
        <v>1568</v>
      </c>
      <c r="C146" s="1778" t="s">
        <v>1446</v>
      </c>
      <c r="D146" s="1778"/>
      <c r="E146" s="1778"/>
      <c r="F146" s="1124">
        <f>IFERROR(IF(C146="","",VLOOKUP(C146,ProductTable[],2,FALSE)),0)</f>
        <v>119.17</v>
      </c>
      <c r="G146" s="1821"/>
      <c r="H146" s="1124">
        <f t="shared" si="10"/>
        <v>0</v>
      </c>
      <c r="I146" s="1822">
        <f>IF(F146="","", H146/(1-M166))</f>
        <v>0</v>
      </c>
      <c r="J146" s="2213" t="str">
        <f>IFERROR(IF(C146="","",VLOOKUP(C146,ProductTable[],3,FALSE)),0)</f>
        <v>https://www.thomann.co.uk/yololiv_yolodeck.htm?gad_source=1&amp;gad_campaignid=1581404125&amp;gbraid=0AAAAADuDMCWKMiQEcS3tqSbcYtV0R6Nop&amp;gclid=Cj0KCQjw0Y3HBhCxARIsAN7931Ws8E4wxg62GsWCJ3QVyMOjUZEfxYVUzU44gu5ficQxoS77Pti6tQgaAiZgEALw_wcB</v>
      </c>
      <c r="K146" s="2230"/>
      <c r="L146" s="2231"/>
      <c r="M146" s="2232"/>
      <c r="N146" s="281"/>
      <c r="O146" s="1932"/>
      <c r="P146" s="1933"/>
      <c r="Q146" s="281"/>
      <c r="R146" s="1027"/>
      <c r="S146" s="458"/>
      <c r="T146" s="1146"/>
      <c r="U146" s="1146"/>
    </row>
    <row r="147" spans="2:21" ht="19.5" outlineLevel="1" thickBot="1">
      <c r="B147" s="1224" t="s">
        <v>1566</v>
      </c>
      <c r="C147" s="1779" t="s">
        <v>350</v>
      </c>
      <c r="D147" s="1780"/>
      <c r="E147" s="1780"/>
      <c r="F147" s="1225">
        <f>IFERROR(IF(C147="","",VLOOKUP(C147,ProductTable[],2,FALSE)),0)</f>
        <v>76</v>
      </c>
      <c r="G147" s="1234"/>
      <c r="H147" s="1225">
        <f t="shared" si="10"/>
        <v>0</v>
      </c>
      <c r="I147" s="1235">
        <f>IF(F147="","", H147/(1-M166))</f>
        <v>0</v>
      </c>
      <c r="J147" s="2214" t="str">
        <f>IFERROR(IF(C147="","",VLOOKUP(C147,ProductTable[],3,FALSE)),0)</f>
        <v>https://www.amazon.co.uk/Elgato-Cam-Link-Broadcast-camcorder/dp/B07K3FN5MR/ref=sr_1_3?crid=3PHFNNPKNHY03&amp;dib=eyJ2IjoiMSJ9.UvfR7OQt4s7VnI1jy5-XKeOHymRUE9LGIk8FtABAkQ4mukuTYikPZ8iUGcuSEc4Deh0i2YKV54WGO8l3eEOaND3FgcgRlnPLCYyyFXzqBHhc6bgH50fsCe2zEW0ehP2NOJn4uqALFYTVtmUsRu1iCi0konxZ4G6SSjh75tSu02yaBY7IGaGtSQmDyRti-u0dK5UMTO2DPQlfLUvFvs3jVYqzTNtARJOGzInu3CToaXo.DhGJBsJHLmLjnDJQrG1whVkobN1wXEDB7-ke5fnBzXU&amp;dib_tag=se&amp;keywords=Camlink%2B4k&amp;qid=1742323415&amp;sprefix=camlink%2B4k%2Caps%2C170&amp;sr=8-3&amp;th=1</v>
      </c>
      <c r="K147" s="2068" t="s">
        <v>2458</v>
      </c>
      <c r="L147" s="2069"/>
      <c r="M147" s="2070"/>
      <c r="N147" s="281"/>
      <c r="O147" s="1923"/>
      <c r="P147" s="1924"/>
      <c r="Q147" s="281"/>
      <c r="R147" s="1026"/>
      <c r="S147" s="458"/>
      <c r="T147" s="1146"/>
      <c r="U147" s="1146"/>
    </row>
    <row r="148" spans="2:21" ht="18.75" outlineLevel="1">
      <c r="B148" s="693" t="s">
        <v>1578</v>
      </c>
      <c r="C148" s="1781" t="s">
        <v>331</v>
      </c>
      <c r="D148" s="1782"/>
      <c r="E148" s="1782"/>
      <c r="F148" s="524">
        <f>IFERROR(IF(C148="","",VLOOKUP(C148,ProductTable[],2,FALSE)),0)</f>
        <v>360</v>
      </c>
      <c r="G148" s="523"/>
      <c r="H148" s="524">
        <f t="shared" si="10"/>
        <v>0</v>
      </c>
      <c r="I148" s="1230">
        <f>IF(F148="","", H148/(1-M166))</f>
        <v>0</v>
      </c>
      <c r="J148" s="2215" t="str">
        <f>IFERROR(IF(C148="","",VLOOKUP(C148,ProductTable[],3,FALSE)),0)</f>
        <v>https://www.rcblogic.co.uk/product/magewell-pro-convert-for-ndi-to-hdmi?gad_source=1&amp;gclid=Cj0KCQiAz6q-BhCfARIsAOezPxm4JtZDjICEwf5vacWTvKGvT0YFj3YN6p1A1qcvRfGDHA5qQ-PMRa0aAuECEALw_wcB</v>
      </c>
      <c r="K148" s="2233"/>
      <c r="L148" s="2234"/>
      <c r="M148" s="2235"/>
      <c r="N148" s="281"/>
      <c r="O148" s="1930"/>
      <c r="P148" s="1931"/>
      <c r="Q148" s="281"/>
      <c r="R148" s="1027"/>
      <c r="S148" s="458"/>
      <c r="T148" s="1146"/>
      <c r="U148" s="1146"/>
    </row>
    <row r="149" spans="2:21" ht="18.75" outlineLevel="1">
      <c r="B149" s="693"/>
      <c r="C149" s="1766" t="s">
        <v>329</v>
      </c>
      <c r="D149" s="1767"/>
      <c r="E149" s="1767"/>
      <c r="F149" s="93">
        <f>IFERROR(IF(C149="","",VLOOKUP(C149,ProductTable[],2,FALSE)),0)</f>
        <v>132</v>
      </c>
      <c r="G149" s="98"/>
      <c r="H149" s="93">
        <f t="shared" si="10"/>
        <v>0</v>
      </c>
      <c r="I149" s="1219">
        <f>IF(F149="","", H149/(1-M166))</f>
        <v>0</v>
      </c>
      <c r="J149" s="2192" t="str">
        <f>IFERROR(IF(C149="","",VLOOKUP(C149,ProductTable[],3,FALSE)),0)</f>
        <v>https://www.amazon.co.uk/Zowietek-Converter-Pass-Through-Recorder-Streaming-Black/dp/B0CGRZ9DQ2/ref=asc_df_B0CGRZ9DQ2?mcid=900ea0258ed23a86947ef9d6a94d5f5c&amp;tag=googshopuk-21&amp;linkCode=df0&amp;hvadid=696452133725&amp;hvpos=&amp;hvnetw=g&amp;hvrand=15146796910511518096&amp;hvpone=&amp;hvptwo=&amp;hvqmt=&amp;hvdev=c&amp;hvdvcmdl=&amp;hvlocint=&amp;hvlocphy=9045657&amp;hvtargid=pla-2270008009917&amp;gad_source=1&amp;th=1</v>
      </c>
      <c r="K149" s="2236"/>
      <c r="L149" s="2237"/>
      <c r="M149" s="2238"/>
      <c r="N149" s="281"/>
      <c r="O149" s="1932"/>
      <c r="P149" s="1933"/>
      <c r="Q149" s="281"/>
      <c r="R149" s="1026"/>
      <c r="S149" s="458"/>
      <c r="T149" s="1146"/>
      <c r="U149" s="1146"/>
    </row>
    <row r="150" spans="2:21" ht="18.75" outlineLevel="1">
      <c r="B150" s="693"/>
      <c r="C150" s="1783"/>
      <c r="D150" s="1784"/>
      <c r="E150" s="1784"/>
      <c r="F150" s="95" t="str">
        <f>IFERROR(IF(C150="","",VLOOKUP(C150,ProductTable[],2,FALSE)),0)</f>
        <v/>
      </c>
      <c r="G150" s="99"/>
      <c r="H150" s="95" t="str">
        <f t="shared" si="10"/>
        <v/>
      </c>
      <c r="I150" s="1220" t="str">
        <f>IF(F150="","", H150/(1-M166))</f>
        <v/>
      </c>
      <c r="J150" s="2196" t="str">
        <f>IFERROR(IF(C150="","",VLOOKUP(C150,ProductTable[],3,FALSE)),0)</f>
        <v/>
      </c>
      <c r="K150" s="2224"/>
      <c r="L150" s="2225"/>
      <c r="M150" s="2239"/>
      <c r="N150" s="281"/>
      <c r="O150" s="1923"/>
      <c r="P150" s="1924"/>
      <c r="Q150" s="281"/>
      <c r="R150" s="1027"/>
      <c r="S150" s="458"/>
      <c r="T150" s="1146"/>
      <c r="U150" s="1146"/>
    </row>
    <row r="151" spans="2:21" ht="18.75" outlineLevel="1">
      <c r="B151" s="693"/>
      <c r="C151" s="1766"/>
      <c r="D151" s="1767"/>
      <c r="E151" s="1767"/>
      <c r="F151" s="93" t="str">
        <f>IFERROR(IF(C151="","",VLOOKUP(C151,ProductTable[],2,FALSE)),0)</f>
        <v/>
      </c>
      <c r="G151" s="98"/>
      <c r="H151" s="93" t="str">
        <f t="shared" si="10"/>
        <v/>
      </c>
      <c r="I151" s="1219" t="str">
        <f>IF(F151="","", H151/(1-M166))</f>
        <v/>
      </c>
      <c r="J151" s="2192" t="str">
        <f>IFERROR(IF(C151="","",VLOOKUP(C151,ProductTable[],3,FALSE)),0)</f>
        <v/>
      </c>
      <c r="K151" s="2236"/>
      <c r="L151" s="2237"/>
      <c r="M151" s="2238"/>
      <c r="N151" s="281"/>
      <c r="O151" s="1930"/>
      <c r="P151" s="1931"/>
      <c r="Q151" s="281"/>
      <c r="R151" s="1026"/>
      <c r="S151" s="458"/>
      <c r="T151" s="1146"/>
      <c r="U151" s="1146"/>
    </row>
    <row r="152" spans="2:21" ht="18.75" outlineLevel="1">
      <c r="B152" s="693"/>
      <c r="C152" s="1783"/>
      <c r="D152" s="1784"/>
      <c r="E152" s="1784"/>
      <c r="F152" s="95" t="str">
        <f>IFERROR(IF(C152="","",VLOOKUP(C152,ProductTable[],2,FALSE)),0)</f>
        <v/>
      </c>
      <c r="G152" s="99"/>
      <c r="H152" s="95" t="str">
        <f t="shared" si="10"/>
        <v/>
      </c>
      <c r="I152" s="1220" t="str">
        <f>IF(F152="","", H152/(1-M166))</f>
        <v/>
      </c>
      <c r="J152" s="2196" t="str">
        <f>IFERROR(IF(C152="","",VLOOKUP(C152,ProductTable[],3,FALSE)),0)</f>
        <v/>
      </c>
      <c r="K152" s="2224"/>
      <c r="L152" s="2225"/>
      <c r="M152" s="2239"/>
      <c r="N152" s="281"/>
      <c r="O152" s="1932"/>
      <c r="P152" s="1933"/>
      <c r="Q152" s="281"/>
      <c r="R152" s="1027"/>
      <c r="S152" s="458"/>
      <c r="T152" s="1146"/>
      <c r="U152" s="1146"/>
    </row>
    <row r="153" spans="2:21" ht="19.5" outlineLevel="1" thickBot="1">
      <c r="B153" s="692"/>
      <c r="C153" s="1766"/>
      <c r="D153" s="1767"/>
      <c r="E153" s="1767"/>
      <c r="F153" s="1101" t="str">
        <f>IFERROR(IF(C153="","",VLOOKUP(C153,ProductTable[],2,FALSE)),0)</f>
        <v/>
      </c>
      <c r="G153" s="1263"/>
      <c r="H153" s="1101" t="str">
        <f t="shared" si="10"/>
        <v/>
      </c>
      <c r="I153" s="1264" t="str">
        <f>IF(F153="","", H153/(1-M166))</f>
        <v/>
      </c>
      <c r="J153" s="2197" t="str">
        <f>IFERROR(IF(C153="","",VLOOKUP(C153,ProductTable[],3,FALSE)),0)</f>
        <v/>
      </c>
      <c r="K153" s="2227"/>
      <c r="L153" s="2228"/>
      <c r="M153" s="2240"/>
      <c r="N153" s="281"/>
      <c r="O153" s="1923"/>
      <c r="P153" s="1924"/>
      <c r="Q153" s="281"/>
      <c r="R153" s="1026"/>
      <c r="S153" s="458"/>
      <c r="T153" s="1146"/>
      <c r="U153" s="1146"/>
    </row>
    <row r="154" spans="2:21" ht="18.75" outlineLevel="1">
      <c r="B154" s="1940" t="s">
        <v>112</v>
      </c>
      <c r="C154" s="1763"/>
      <c r="D154" s="1785"/>
      <c r="E154" s="1786"/>
      <c r="F154" s="102"/>
      <c r="G154" s="111"/>
      <c r="H154" s="102" t="str">
        <f t="shared" si="10"/>
        <v/>
      </c>
      <c r="I154" s="1238" t="str">
        <f>IF(F154="","", H154/(1-M166))</f>
        <v/>
      </c>
      <c r="J154" s="2198"/>
      <c r="K154" s="2062"/>
      <c r="L154" s="2063"/>
      <c r="M154" s="2064"/>
      <c r="N154" s="281"/>
      <c r="O154" s="1930"/>
      <c r="P154" s="1931"/>
      <c r="Q154" s="281"/>
      <c r="R154" s="1027"/>
      <c r="S154" s="458"/>
      <c r="T154" s="1146"/>
      <c r="U154" s="1146"/>
    </row>
    <row r="155" spans="2:21" ht="19.5" outlineLevel="1" thickBot="1">
      <c r="B155" s="1941"/>
      <c r="C155" s="1766"/>
      <c r="D155" s="1787"/>
      <c r="E155" s="1766"/>
      <c r="F155" s="93"/>
      <c r="G155" s="98"/>
      <c r="H155" s="93" t="str">
        <f>IF(F155="","",F155*G155)</f>
        <v/>
      </c>
      <c r="I155" s="1219" t="str">
        <f>IF(F155="","", H155/(1-M166))</f>
        <v/>
      </c>
      <c r="J155" s="2199"/>
      <c r="K155" s="2065"/>
      <c r="L155" s="2066"/>
      <c r="M155" s="2067"/>
      <c r="N155" s="281"/>
      <c r="O155" s="1932"/>
      <c r="P155" s="1933"/>
      <c r="Q155" s="281"/>
      <c r="R155" s="1028"/>
      <c r="S155" s="458"/>
      <c r="T155" s="1146"/>
      <c r="U155" s="1146"/>
    </row>
    <row r="156" spans="2:21" ht="18.75" outlineLevel="1">
      <c r="B156" s="1941"/>
      <c r="C156" s="1781"/>
      <c r="D156" s="1788"/>
      <c r="E156" s="1789"/>
      <c r="F156" s="350"/>
      <c r="G156" s="99"/>
      <c r="H156" s="95" t="str">
        <f t="shared" ref="H156:H160" si="11">IF(F156="","",F156*G156)</f>
        <v/>
      </c>
      <c r="I156" s="1220" t="str">
        <f>IF(F156="","", H156/(1-M166))</f>
        <v/>
      </c>
      <c r="J156" s="2200"/>
      <c r="K156" s="2056"/>
      <c r="L156" s="2057"/>
      <c r="M156" s="2058"/>
      <c r="N156" s="281"/>
      <c r="O156" s="1923"/>
      <c r="P156" s="1924"/>
      <c r="Q156" s="281"/>
      <c r="R156" s="1025"/>
      <c r="S156" s="458"/>
      <c r="T156" s="1146"/>
      <c r="U156" s="1146"/>
    </row>
    <row r="157" spans="2:21" ht="18.75" outlineLevel="1">
      <c r="B157" s="1941"/>
      <c r="C157" s="1766"/>
      <c r="D157" s="1787"/>
      <c r="E157" s="1766"/>
      <c r="F157" s="69"/>
      <c r="G157" s="98"/>
      <c r="H157" s="93" t="str">
        <f t="shared" si="11"/>
        <v/>
      </c>
      <c r="I157" s="1219" t="str">
        <f>IF(F157="","", H157/(1-M166))</f>
        <v/>
      </c>
      <c r="J157" s="2199"/>
      <c r="K157" s="2065"/>
      <c r="L157" s="2066"/>
      <c r="M157" s="2067"/>
      <c r="N157" s="281"/>
      <c r="O157" s="1930"/>
      <c r="P157" s="1931"/>
      <c r="Q157" s="281"/>
      <c r="R157" s="1026"/>
      <c r="S157" s="458"/>
      <c r="T157" s="1146"/>
      <c r="U157" s="1146"/>
    </row>
    <row r="158" spans="2:21" ht="18.75" outlineLevel="1">
      <c r="B158" s="692"/>
      <c r="C158" s="1781"/>
      <c r="D158" s="1788"/>
      <c r="E158" s="1789"/>
      <c r="F158" s="350"/>
      <c r="G158" s="99"/>
      <c r="H158" s="95" t="str">
        <f t="shared" si="11"/>
        <v/>
      </c>
      <c r="I158" s="1220" t="str">
        <f>IF(F158="","", H158/(1-M166))</f>
        <v/>
      </c>
      <c r="J158" s="2200"/>
      <c r="K158" s="2056"/>
      <c r="L158" s="2057"/>
      <c r="M158" s="2058"/>
      <c r="N158" s="281"/>
      <c r="O158" s="1932"/>
      <c r="P158" s="1933"/>
      <c r="Q158" s="281"/>
      <c r="R158" s="1027"/>
      <c r="S158" s="458"/>
      <c r="T158" s="1146"/>
      <c r="U158" s="1146"/>
    </row>
    <row r="159" spans="2:21" ht="16.5" outlineLevel="1" thickBot="1">
      <c r="B159" s="765"/>
      <c r="C159" s="1790"/>
      <c r="D159" s="1791"/>
      <c r="E159" s="1790"/>
      <c r="F159" s="1012"/>
      <c r="G159" s="100"/>
      <c r="H159" s="120" t="str">
        <f t="shared" si="11"/>
        <v/>
      </c>
      <c r="I159" s="1761" t="str">
        <f>IF(F159="","", H159/(1-M166))</f>
        <v/>
      </c>
      <c r="J159" s="2202"/>
      <c r="K159" s="2059"/>
      <c r="L159" s="2060"/>
      <c r="M159" s="2061"/>
      <c r="N159" s="281"/>
      <c r="O159" s="1923"/>
      <c r="P159" s="1924"/>
      <c r="Q159" s="281"/>
      <c r="R159" s="1028"/>
      <c r="T159" s="1146"/>
      <c r="U159" s="1146"/>
    </row>
    <row r="160" spans="2:21" ht="18.75" outlineLevel="1">
      <c r="B160" s="969" t="s">
        <v>1373</v>
      </c>
      <c r="C160" s="1792" t="s">
        <v>1373</v>
      </c>
      <c r="D160" s="1785"/>
      <c r="E160" s="1785"/>
      <c r="F160" s="978">
        <f>IFERROR(IF(C160="","",VLOOKUP(C160,ProductTable[],2,FALSE)),0)</f>
        <v>150</v>
      </c>
      <c r="G160" s="1002"/>
      <c r="H160" s="974">
        <f t="shared" si="11"/>
        <v>0</v>
      </c>
      <c r="I160" s="1125">
        <f>IF(F160="","", H160/(1-N859))</f>
        <v>0</v>
      </c>
      <c r="J160" s="2203" t="str">
        <f>IFERROR(IF(C160="","",VLOOKUP(C160,ProductTable[],3,FALSE)),0)</f>
        <v xml:space="preserve"> </v>
      </c>
      <c r="K160" s="2062"/>
      <c r="L160" s="2063"/>
      <c r="M160" s="2064"/>
      <c r="N160" s="281"/>
      <c r="O160" s="1930"/>
      <c r="P160" s="1931"/>
      <c r="Q160" s="281"/>
      <c r="R160" s="1025"/>
      <c r="S160" s="458"/>
      <c r="T160" s="1146"/>
      <c r="U160" s="1146"/>
    </row>
    <row r="161" spans="2:21" ht="18.75" outlineLevel="1">
      <c r="B161" s="970" t="s">
        <v>100</v>
      </c>
      <c r="C161" s="1793" t="s">
        <v>59</v>
      </c>
      <c r="D161" s="1787"/>
      <c r="E161" s="1787"/>
      <c r="F161" s="93">
        <f>IFERROR(IF(C161="","",VLOOKUP(C161,ProductTable[],2,FALSE)),0)</f>
        <v>20</v>
      </c>
      <c r="G161" s="1003"/>
      <c r="H161" s="975">
        <f>IF(F161="","",F161*G161)</f>
        <v>0</v>
      </c>
      <c r="I161" s="959">
        <f>IF(F161="","", H161/(1-M166))</f>
        <v>0</v>
      </c>
      <c r="J161" s="2204" t="str">
        <f>IFERROR(IF(C161="","",VLOOKUP(C161,ProductTable[],3,FALSE)),0)</f>
        <v xml:space="preserve"> </v>
      </c>
      <c r="K161" s="2065"/>
      <c r="L161" s="2066"/>
      <c r="M161" s="2067"/>
      <c r="N161" s="281"/>
      <c r="O161" s="1932"/>
      <c r="P161" s="1933"/>
      <c r="Q161" s="281"/>
      <c r="R161" s="1026"/>
      <c r="S161" s="458"/>
      <c r="T161" s="1146"/>
      <c r="U161" s="1146"/>
    </row>
    <row r="162" spans="2:21" ht="18.75" outlineLevel="1">
      <c r="B162" s="967" t="s">
        <v>102</v>
      </c>
      <c r="C162" s="1774" t="s">
        <v>103</v>
      </c>
      <c r="D162" s="1775"/>
      <c r="E162" s="1775"/>
      <c r="F162" s="979">
        <f>IFERROR(IF(C162="","",VLOOKUP(C162,ProductTable[],2,FALSE)),0)</f>
        <v>250</v>
      </c>
      <c r="G162" s="1004"/>
      <c r="H162" s="976">
        <f>IF(F162="","",F162*G162)</f>
        <v>0</v>
      </c>
      <c r="I162" s="958">
        <f>IF(F162="","", H162/(1-M166))</f>
        <v>0</v>
      </c>
      <c r="J162" s="2205" t="str">
        <f>IFERROR(IF(C162="","",VLOOKUP(C162,ProductTable[],3,FALSE)),0)</f>
        <v xml:space="preserve"> </v>
      </c>
      <c r="K162" s="2056"/>
      <c r="L162" s="2057"/>
      <c r="M162" s="2058"/>
      <c r="N162" s="281"/>
      <c r="O162" s="1923"/>
      <c r="P162" s="1924"/>
      <c r="Q162" s="281"/>
      <c r="R162" s="1027"/>
      <c r="S162" s="458"/>
      <c r="T162" s="1146"/>
      <c r="U162" s="1146"/>
    </row>
    <row r="163" spans="2:21" ht="19.5" outlineLevel="1" thickBot="1">
      <c r="B163" s="971"/>
      <c r="C163" s="1794" t="s">
        <v>105</v>
      </c>
      <c r="D163" s="1791"/>
      <c r="E163" s="1791"/>
      <c r="F163" s="440">
        <f>IFERROR(IF(C163="","",VLOOKUP(C163,ProductTable[],2,FALSE)),0)</f>
        <v>500</v>
      </c>
      <c r="G163" s="529"/>
      <c r="H163" s="1008">
        <f>IF(F163="","",F163*G163)</f>
        <v>0</v>
      </c>
      <c r="I163" s="968">
        <f>IF(F163="","", H163/(1-M166))</f>
        <v>0</v>
      </c>
      <c r="J163" s="2206" t="str">
        <f>IFERROR(IF(C163="","",VLOOKUP(C163,ProductTable[],3,FALSE)),0)</f>
        <v xml:space="preserve"> </v>
      </c>
      <c r="K163" s="2059"/>
      <c r="L163" s="2060"/>
      <c r="M163" s="2061"/>
      <c r="N163" s="281"/>
      <c r="O163" s="1930"/>
      <c r="P163" s="1931"/>
      <c r="Q163" s="281"/>
      <c r="R163" s="1028"/>
      <c r="S163" s="458"/>
      <c r="T163" s="1146"/>
      <c r="U163" s="1146"/>
    </row>
    <row r="164" spans="2:21" ht="19.5" outlineLevel="1" thickBot="1">
      <c r="B164" s="281"/>
      <c r="C164" s="281"/>
      <c r="D164" s="281"/>
      <c r="F164" s="293"/>
      <c r="G164" s="354" t="s">
        <v>26</v>
      </c>
      <c r="H164" s="355"/>
      <c r="I164" s="533"/>
      <c r="J164" s="980"/>
      <c r="K164" s="980"/>
      <c r="L164" s="544"/>
      <c r="M164" s="544"/>
      <c r="N164" s="281"/>
      <c r="O164" s="1932"/>
      <c r="P164" s="1933"/>
      <c r="Q164" s="281"/>
      <c r="R164" s="357"/>
      <c r="S164" s="458"/>
      <c r="T164" s="1146"/>
      <c r="U164" s="1146"/>
    </row>
    <row r="165" spans="2:21" ht="18.75" outlineLevel="1">
      <c r="B165" s="1975"/>
      <c r="C165" s="1158"/>
      <c r="D165" s="281"/>
      <c r="F165" s="281"/>
      <c r="G165" s="1023" t="s">
        <v>29</v>
      </c>
      <c r="H165" s="1022">
        <f>SUM(H134:H164)</f>
        <v>0</v>
      </c>
      <c r="I165" s="534">
        <f>SUM(H134:H163)</f>
        <v>0</v>
      </c>
      <c r="J165" s="367"/>
      <c r="K165" s="1032" t="s">
        <v>113</v>
      </c>
      <c r="L165" s="283"/>
      <c r="M165" s="1032" t="s">
        <v>1429</v>
      </c>
      <c r="O165" s="1923"/>
      <c r="P165" s="1924"/>
      <c r="R165" s="972"/>
      <c r="S165" s="458"/>
      <c r="T165" s="1146"/>
      <c r="U165" s="1146"/>
    </row>
    <row r="166" spans="2:21" ht="16.5" outlineLevel="1" thickBot="1">
      <c r="B166" s="1975"/>
      <c r="C166" s="1158"/>
      <c r="D166" s="281"/>
      <c r="F166" s="281"/>
      <c r="G166" s="853" t="s">
        <v>63</v>
      </c>
      <c r="H166" s="854"/>
      <c r="I166" s="535"/>
      <c r="J166" s="384"/>
      <c r="K166" s="1033">
        <f>(H165/(1-M166))+H164</f>
        <v>0</v>
      </c>
      <c r="L166" s="283"/>
      <c r="M166" s="1267">
        <v>0.45</v>
      </c>
      <c r="O166" s="1925"/>
      <c r="P166" s="1926"/>
      <c r="R166" s="973"/>
      <c r="T166" s="1146"/>
      <c r="U166" s="1146"/>
    </row>
    <row r="167" spans="2:21" ht="16.5" outlineLevel="1" thickBot="1">
      <c r="B167" s="281"/>
      <c r="C167" s="281"/>
      <c r="D167" s="281"/>
      <c r="F167" s="294"/>
      <c r="G167" s="362" t="s">
        <v>109</v>
      </c>
      <c r="H167" s="122">
        <f>H166-H165</f>
        <v>0</v>
      </c>
      <c r="I167" s="536">
        <f>H166-H165</f>
        <v>0</v>
      </c>
      <c r="J167" s="2216"/>
      <c r="K167" s="282"/>
      <c r="L167" s="1021"/>
      <c r="M167" s="1021"/>
      <c r="N167" s="281"/>
      <c r="O167" s="386"/>
      <c r="Q167" s="281"/>
      <c r="R167" s="385" t="s">
        <v>118</v>
      </c>
      <c r="S167" s="386"/>
      <c r="T167" s="1148"/>
      <c r="U167" s="961"/>
    </row>
    <row r="168" spans="2:21" ht="16.5" thickBot="1">
      <c r="B168" s="281"/>
      <c r="C168" s="1927" t="s">
        <v>1371</v>
      </c>
      <c r="D168" s="1927"/>
      <c r="E168" s="1927"/>
      <c r="F168" s="281"/>
      <c r="G168" s="293"/>
      <c r="H168" s="387"/>
      <c r="I168" s="387"/>
      <c r="J168" s="367"/>
      <c r="K168" s="367"/>
      <c r="N168" s="281"/>
      <c r="O168" s="386"/>
      <c r="Q168" s="281"/>
      <c r="S168" s="386"/>
      <c r="T168" s="1148"/>
      <c r="U168" s="961"/>
    </row>
    <row r="169" spans="2:21" ht="32.25" outlineLevel="1" thickBot="1">
      <c r="B169" s="683" t="s">
        <v>1469</v>
      </c>
      <c r="C169" s="1948" t="s">
        <v>12</v>
      </c>
      <c r="D169" s="1949"/>
      <c r="E169" s="1950"/>
      <c r="F169" s="315" t="s">
        <v>13</v>
      </c>
      <c r="G169" s="955" t="s">
        <v>14</v>
      </c>
      <c r="H169" s="956" t="s">
        <v>95</v>
      </c>
      <c r="I169" s="956" t="s">
        <v>96</v>
      </c>
      <c r="J169" s="957" t="s">
        <v>97</v>
      </c>
      <c r="K169" s="1951" t="s">
        <v>98</v>
      </c>
      <c r="L169" s="1952"/>
      <c r="M169" s="1953"/>
      <c r="N169" s="281"/>
      <c r="O169" s="1954" t="s">
        <v>1396</v>
      </c>
      <c r="P169" s="1955"/>
      <c r="Q169" s="281"/>
      <c r="R169" s="1030" t="s">
        <v>491</v>
      </c>
      <c r="S169" s="386"/>
      <c r="T169" s="1967"/>
      <c r="U169" s="1967"/>
    </row>
    <row r="170" spans="2:21" ht="15.75" outlineLevel="1">
      <c r="B170" s="691" t="s">
        <v>1500</v>
      </c>
      <c r="C170" s="1783" t="s">
        <v>194</v>
      </c>
      <c r="D170" s="1784"/>
      <c r="E170" s="1795"/>
      <c r="F170" s="102">
        <f>IFERROR(IF(C170="","",VLOOKUP(C170,ProductTable[],2,FALSE)),0)</f>
        <v>203.33</v>
      </c>
      <c r="G170" s="111"/>
      <c r="H170" s="102">
        <f t="shared" ref="H170:H178" si="12">IF(F170="","",F170*G170)</f>
        <v>0</v>
      </c>
      <c r="I170" s="1238">
        <f>IF(F170="","", H170/(1-M202))</f>
        <v>0</v>
      </c>
      <c r="J170" s="2195" t="str">
        <f>IFERROR(IF(C170="","",VLOOKUP(C170,ProductTable[],3,FALSE)),0)</f>
        <v xml:space="preserve"> https://cpc.farnell.com/elumen8/mp-75-rgbw/fresnel-lantern-75w-rgbw-led-black/dp/DP34961?mckv=sshopping_dc|pcrid|605262956605|kword||match||plid||slid||product|DP34961|pgrid|138313685415|ptaid|pla-1710131349274|&amp;CMP=KNC-GUK-CPC-SHOPPING-9262013734-138313685415-DP34961&amp;s_kwcid=AL!5616!3!605262956605!!!network}!1710131349274!&amp;gad_source=1&amp;gad_campaignid=9262013734&amp;gbraid=0AAAAAD_m6B3w4_YUEOidXt6CYuWjpCA-O&amp;gclid=CjwKCAjwvO7CBhAqEiwA9q2YJWuFaYQJSyBu3DdroiI0622WYBPXr5ISO-PTXDbU1pS5bm0VHF6dhhoCVhIQAvD_BwE</v>
      </c>
      <c r="K170" s="2044"/>
      <c r="L170" s="2044"/>
      <c r="M170" s="2045"/>
      <c r="N170" s="281"/>
      <c r="O170" s="1942" t="s">
        <v>1490</v>
      </c>
      <c r="P170" s="1943"/>
      <c r="Q170" s="281"/>
      <c r="R170" s="1025"/>
      <c r="S170" s="386"/>
      <c r="T170" s="1966"/>
      <c r="U170" s="1966"/>
    </row>
    <row r="171" spans="2:21" ht="15.75" outlineLevel="1">
      <c r="B171" s="692"/>
      <c r="C171" s="1766"/>
      <c r="D171" s="1767"/>
      <c r="E171" s="1768"/>
      <c r="F171" s="93" t="str">
        <f>IFERROR(IF(C171="","",VLOOKUP(C171,ProductTable[],2,FALSE)),0)</f>
        <v/>
      </c>
      <c r="G171" s="98"/>
      <c r="H171" s="93" t="str">
        <f t="shared" si="12"/>
        <v/>
      </c>
      <c r="I171" s="1219" t="str">
        <f>IF(F171="","", H171/(1-M202))</f>
        <v/>
      </c>
      <c r="J171" s="2192" t="str">
        <f>IFERROR(IF(C171="","",VLOOKUP(C171,ProductTable[],3,FALSE)),0)</f>
        <v/>
      </c>
      <c r="K171" s="2046"/>
      <c r="L171" s="2046"/>
      <c r="M171" s="2047"/>
      <c r="N171" s="281"/>
      <c r="O171" s="1944"/>
      <c r="P171" s="1945"/>
      <c r="Q171" s="281"/>
      <c r="R171" s="1026"/>
      <c r="S171" s="386"/>
      <c r="T171" s="1966"/>
      <c r="U171" s="1966"/>
    </row>
    <row r="172" spans="2:21" ht="15.75" outlineLevel="1">
      <c r="B172" s="692" t="s">
        <v>1501</v>
      </c>
      <c r="C172" s="1774" t="s">
        <v>193</v>
      </c>
      <c r="D172" s="1775"/>
      <c r="E172" s="1775"/>
      <c r="F172" s="95">
        <f>IFERROR(IF(C172="","",VLOOKUP(C172,ProductTable[],2,FALSE)),0)</f>
        <v>136.66</v>
      </c>
      <c r="G172" s="99"/>
      <c r="H172" s="95">
        <f t="shared" si="12"/>
        <v>0</v>
      </c>
      <c r="I172" s="1220">
        <f>IF(F172="","", H172/(1-M202))</f>
        <v>0</v>
      </c>
      <c r="J172" s="2196" t="str">
        <f>IFERROR(IF(C172="","",VLOOKUP(C172,ProductTable[],3,FALSE)),0)</f>
        <v xml:space="preserve"> https://cpc.farnell.com/ledj/ledj252a/led-alu-par-18-x-10w-rgbwa-led/dp/DP33998?st=dp33998</v>
      </c>
      <c r="K172" s="2048"/>
      <c r="L172" s="2048"/>
      <c r="M172" s="2049"/>
      <c r="N172" s="281"/>
      <c r="O172" s="1944"/>
      <c r="P172" s="1945"/>
      <c r="Q172" s="281"/>
      <c r="R172" s="1027"/>
      <c r="S172" s="386"/>
      <c r="T172" s="1966"/>
      <c r="U172" s="1966"/>
    </row>
    <row r="173" spans="2:21" ht="16.5" outlineLevel="1" thickBot="1">
      <c r="B173" s="692"/>
      <c r="C173" s="1793"/>
      <c r="D173" s="1787"/>
      <c r="E173" s="1787"/>
      <c r="F173" s="93" t="str">
        <f>IFERROR(IF(C173="","",VLOOKUP(C173,ProductTable[],2,FALSE)),0)</f>
        <v/>
      </c>
      <c r="G173" s="98"/>
      <c r="H173" s="93" t="str">
        <f t="shared" si="12"/>
        <v/>
      </c>
      <c r="I173" s="1219" t="str">
        <f>IF(F173="","", H173/(1-M202))</f>
        <v/>
      </c>
      <c r="J173" s="2192" t="str">
        <f>IFERROR(IF(C173="","",VLOOKUP(C173,ProductTable[],3,FALSE)),0)</f>
        <v/>
      </c>
      <c r="K173" s="2046"/>
      <c r="L173" s="2046"/>
      <c r="M173" s="2047"/>
      <c r="N173" s="281"/>
      <c r="O173" s="1944"/>
      <c r="P173" s="1945"/>
      <c r="Q173" s="281"/>
      <c r="R173" s="1026"/>
      <c r="S173" s="386"/>
      <c r="T173" s="1966"/>
      <c r="U173" s="1966"/>
    </row>
    <row r="174" spans="2:21" ht="15.75" outlineLevel="1">
      <c r="B174" s="692"/>
      <c r="C174" s="1774"/>
      <c r="D174" s="1775"/>
      <c r="E174" s="1775"/>
      <c r="F174" s="95" t="str">
        <f>IFERROR(IF(C174="","",VLOOKUP(C174,ProductTable[],2,FALSE)),0)</f>
        <v/>
      </c>
      <c r="G174" s="99"/>
      <c r="H174" s="95" t="str">
        <f t="shared" si="12"/>
        <v/>
      </c>
      <c r="I174" s="1220" t="str">
        <f>IF(F174="","", H174/(1-M202))</f>
        <v/>
      </c>
      <c r="J174" s="2196" t="str">
        <f>IFERROR(IF(C174="","",VLOOKUP(C174,ProductTable[],3,FALSE)),0)</f>
        <v/>
      </c>
      <c r="K174" s="2048"/>
      <c r="L174" s="2048"/>
      <c r="M174" s="2049"/>
      <c r="N174" s="281"/>
      <c r="O174" s="1946"/>
      <c r="P174" s="1947"/>
      <c r="Q174" s="281"/>
      <c r="R174" s="1027"/>
      <c r="S174" s="386"/>
      <c r="T174" s="1146"/>
      <c r="U174" s="1146"/>
    </row>
    <row r="175" spans="2:21" ht="30" outlineLevel="1">
      <c r="B175" s="692" t="s">
        <v>1506</v>
      </c>
      <c r="C175" s="1793" t="s">
        <v>1504</v>
      </c>
      <c r="D175" s="1787"/>
      <c r="E175" s="1787"/>
      <c r="F175" s="93">
        <f>IFERROR(IF(C175="","",VLOOKUP(C175,ProductTable[],2,FALSE)),0)</f>
        <v>130</v>
      </c>
      <c r="G175" s="98"/>
      <c r="H175" s="93">
        <f t="shared" si="12"/>
        <v>0</v>
      </c>
      <c r="I175" s="1219">
        <f>IF(F175="","", H175/(1-M202))</f>
        <v>0</v>
      </c>
      <c r="J175" s="2192" t="str">
        <f>IFERROR(IF(C175="","",VLOOKUP(C175,ProductTable[],3,FALSE)),0)</f>
        <v>https://www.prolight.co.uk/Catalogue/Products/Lighting/Pars-and-Slim-Pars/LEDJ252XX?default_sku=4f9780d6-5bf2-40a2-af22-c67fb5050f0f&amp;selected=LEDJ252D</v>
      </c>
      <c r="K175" s="2046"/>
      <c r="L175" s="2046"/>
      <c r="M175" s="2047"/>
      <c r="N175" s="281"/>
      <c r="O175" s="1930"/>
      <c r="P175" s="1931"/>
      <c r="Q175" s="281"/>
      <c r="R175" s="1026"/>
      <c r="S175" s="386"/>
      <c r="T175" s="1146"/>
      <c r="U175" s="1146"/>
    </row>
    <row r="176" spans="2:21" ht="15.75" outlineLevel="1">
      <c r="B176" s="692"/>
      <c r="C176" s="1774"/>
      <c r="D176" s="1775"/>
      <c r="E176" s="1775"/>
      <c r="F176" s="95" t="str">
        <f>IFERROR(IF(C176="","",VLOOKUP(C176,ProductTable[],2,FALSE)),0)</f>
        <v/>
      </c>
      <c r="G176" s="99"/>
      <c r="H176" s="95" t="str">
        <f t="shared" si="12"/>
        <v/>
      </c>
      <c r="I176" s="1220" t="str">
        <f>IF(F176="","", H176/(1-M202))</f>
        <v/>
      </c>
      <c r="J176" s="2196" t="str">
        <f>IFERROR(IF(C176="","",VLOOKUP(C176,ProductTable[],3,FALSE)),0)</f>
        <v/>
      </c>
      <c r="K176" s="2048"/>
      <c r="L176" s="2048"/>
      <c r="M176" s="2049"/>
      <c r="N176" s="281"/>
      <c r="O176" s="1932"/>
      <c r="P176" s="1933"/>
      <c r="Q176" s="281"/>
      <c r="R176" s="1027"/>
      <c r="S176" s="386"/>
      <c r="T176" s="1146"/>
      <c r="U176" s="1146"/>
    </row>
    <row r="177" spans="2:21" ht="15.75" outlineLevel="1">
      <c r="B177" s="692"/>
      <c r="C177" s="1793"/>
      <c r="D177" s="1787"/>
      <c r="E177" s="1787"/>
      <c r="F177" s="93" t="str">
        <f>IFERROR(IF(C177="","",VLOOKUP(C177,ProductTable[],2,FALSE)),0)</f>
        <v/>
      </c>
      <c r="G177" s="98"/>
      <c r="H177" s="93" t="str">
        <f t="shared" si="12"/>
        <v/>
      </c>
      <c r="I177" s="1219" t="str">
        <f>IF(F177="","", H177/(1-M202))</f>
        <v/>
      </c>
      <c r="J177" s="2192" t="str">
        <f>IFERROR(IF(C177="","",VLOOKUP(C177,ProductTable[],3,FALSE)),0)</f>
        <v/>
      </c>
      <c r="K177" s="2046"/>
      <c r="L177" s="2046"/>
      <c r="M177" s="2047"/>
      <c r="N177" s="281"/>
      <c r="O177" s="1923"/>
      <c r="P177" s="1924"/>
      <c r="Q177" s="281"/>
      <c r="R177" s="1026"/>
      <c r="S177" s="386"/>
      <c r="T177" s="1146"/>
      <c r="U177" s="1146"/>
    </row>
    <row r="178" spans="2:21" ht="15.75" outlineLevel="1">
      <c r="B178" s="692" t="s">
        <v>1502</v>
      </c>
      <c r="C178" s="1774" t="s">
        <v>1507</v>
      </c>
      <c r="D178" s="1775"/>
      <c r="E178" s="1775"/>
      <c r="F178" s="95">
        <f>IFERROR(IF(C178="","",VLOOKUP(C178,ProductTable[],2,FALSE)),0)</f>
        <v>44.56</v>
      </c>
      <c r="G178" s="99"/>
      <c r="H178" s="95">
        <f t="shared" si="12"/>
        <v>0</v>
      </c>
      <c r="I178" s="1220">
        <f>IF(F178="","", H178/(1-M202))</f>
        <v>0</v>
      </c>
      <c r="J178" s="2196" t="str">
        <f>IFERROR(IF(C178="","",VLOOKUP(C178,ProductTable[],3,FALSE)),0)</f>
        <v>https://cpc.farnell.com/qtx/dmx-192/192-channel-dmx-controller/dp/DP37696?st=LCS%20DR%20QQ%20DSS-001-1</v>
      </c>
      <c r="K178" s="2048"/>
      <c r="L178" s="2048"/>
      <c r="M178" s="2049"/>
      <c r="N178" s="281"/>
      <c r="O178" s="1930"/>
      <c r="P178" s="1931"/>
      <c r="Q178" s="281"/>
      <c r="R178" s="1027"/>
      <c r="S178" s="386"/>
      <c r="T178" s="1146"/>
      <c r="U178" s="1146"/>
    </row>
    <row r="179" spans="2:21" ht="15.75" outlineLevel="1">
      <c r="B179" s="692"/>
      <c r="C179" s="1793"/>
      <c r="D179" s="1787"/>
      <c r="E179" s="1787"/>
      <c r="F179" s="93" t="str">
        <f>IFERROR(IF(C179="","",VLOOKUP(C179,ProductTable[],2,FALSE)),0)</f>
        <v/>
      </c>
      <c r="G179" s="98"/>
      <c r="H179" s="93" t="str">
        <f>IF(F179="","",F179*G179)</f>
        <v/>
      </c>
      <c r="I179" s="1219" t="str">
        <f>IF(F179="","", H179/(1-M202))</f>
        <v/>
      </c>
      <c r="J179" s="2192" t="str">
        <f>IFERROR(IF(C179="","",VLOOKUP(C179,ProductTable[],3,FALSE)),0)</f>
        <v/>
      </c>
      <c r="K179" s="2046"/>
      <c r="L179" s="2046"/>
      <c r="M179" s="2047"/>
      <c r="N179" s="281"/>
      <c r="O179" s="1932"/>
      <c r="P179" s="1933"/>
      <c r="Q179" s="281"/>
      <c r="R179" s="1026"/>
      <c r="S179" s="386"/>
      <c r="T179" s="1146"/>
      <c r="U179" s="1146"/>
    </row>
    <row r="180" spans="2:21" ht="15.75" outlineLevel="1">
      <c r="B180" s="692"/>
      <c r="C180" s="1774"/>
      <c r="D180" s="1775"/>
      <c r="E180" s="1775"/>
      <c r="F180" s="95" t="str">
        <f>IFERROR(IF(C180="","",VLOOKUP(C180,ProductTable[],2,FALSE)),0)</f>
        <v/>
      </c>
      <c r="G180" s="99"/>
      <c r="H180" s="95" t="str">
        <f>IF(F180="","",F180*G180)</f>
        <v/>
      </c>
      <c r="I180" s="1220" t="str">
        <f>IF(F180="","", H180/(1-M202))</f>
        <v/>
      </c>
      <c r="J180" s="2196" t="str">
        <f>IFERROR(IF(C180="","",VLOOKUP(C180,ProductTable[],3,FALSE)),0)</f>
        <v/>
      </c>
      <c r="K180" s="2048"/>
      <c r="L180" s="2048"/>
      <c r="M180" s="2049"/>
      <c r="N180" s="281"/>
      <c r="O180" s="1923"/>
      <c r="P180" s="1924"/>
      <c r="Q180" s="281"/>
      <c r="R180" s="1027"/>
      <c r="S180" s="386"/>
      <c r="T180" s="1146"/>
      <c r="U180" s="1146"/>
    </row>
    <row r="181" spans="2:21" ht="15.75" outlineLevel="1">
      <c r="B181" s="692" t="s">
        <v>1503</v>
      </c>
      <c r="C181" s="1793" t="s">
        <v>200</v>
      </c>
      <c r="D181" s="1787"/>
      <c r="E181" s="1787"/>
      <c r="F181" s="93">
        <f>IFERROR(IF(C181="","",VLOOKUP(C181,ProductTable[],2,FALSE)),0)</f>
        <v>21.6</v>
      </c>
      <c r="G181" s="98"/>
      <c r="H181" s="93">
        <f t="shared" ref="H181:H190" si="13">IF(F181="","",F181*G181)</f>
        <v>0</v>
      </c>
      <c r="I181" s="1219">
        <f>IF(F181="","", H181/(1-M202))</f>
        <v>0</v>
      </c>
      <c r="J181" s="2192" t="str">
        <f>IFERROR(IF(C181="","",VLOOKUP(C181,ProductTable[],3,FALSE)),0)</f>
        <v>www.amazon.co.uk/Pipe-To-Wall-Bracket-300mm/dp/B017735G1U/</v>
      </c>
      <c r="K181" s="2046"/>
      <c r="L181" s="2046"/>
      <c r="M181" s="2047"/>
      <c r="N181" s="281"/>
      <c r="O181" s="1930"/>
      <c r="P181" s="1931"/>
      <c r="Q181" s="281"/>
      <c r="R181" s="1026"/>
      <c r="S181" s="386"/>
      <c r="T181" s="1146"/>
      <c r="U181" s="1146"/>
    </row>
    <row r="182" spans="2:21" ht="15.75" outlineLevel="1">
      <c r="B182" s="692"/>
      <c r="C182" s="1774" t="s">
        <v>204</v>
      </c>
      <c r="D182" s="1775"/>
      <c r="E182" s="1775"/>
      <c r="F182" s="95">
        <f>IFERROR(IF(C182="","",VLOOKUP(C182,ProductTable[],2,FALSE)),0)</f>
        <v>30</v>
      </c>
      <c r="G182" s="99"/>
      <c r="H182" s="95">
        <f t="shared" si="13"/>
        <v>0</v>
      </c>
      <c r="I182" s="1220">
        <f>IF(F182="","", H182/(1-M202))</f>
        <v>0</v>
      </c>
      <c r="J182" s="2196" t="str">
        <f>IFERROR(IF(C182="","",VLOOKUP(C182,ProductTable[],3,FALSE)),0)</f>
        <v xml:space="preserve"> </v>
      </c>
      <c r="K182" s="2048"/>
      <c r="L182" s="2048"/>
      <c r="M182" s="2049"/>
      <c r="N182" s="281"/>
      <c r="O182" s="1932"/>
      <c r="P182" s="1933"/>
      <c r="Q182" s="281"/>
      <c r="R182" s="1027"/>
      <c r="S182" s="386"/>
      <c r="T182" s="1146"/>
      <c r="U182" s="1146"/>
    </row>
    <row r="183" spans="2:21" ht="15.75" outlineLevel="1">
      <c r="B183" s="692"/>
      <c r="C183" s="1793" t="s">
        <v>199</v>
      </c>
      <c r="D183" s="1787"/>
      <c r="E183" s="1787"/>
      <c r="F183" s="93">
        <f>IFERROR(IF(C183="","",VLOOKUP(C183,ProductTable[],2,FALSE)),0)</f>
        <v>9</v>
      </c>
      <c r="G183" s="98"/>
      <c r="H183" s="93">
        <f t="shared" si="13"/>
        <v>0</v>
      </c>
      <c r="I183" s="1219">
        <f>IF(F183="","", H183/(1-M202))</f>
        <v>0</v>
      </c>
      <c r="J183" s="2192" t="str">
        <f>IFERROR(IF(C183="","",VLOOKUP(C183,ProductTable[],3,FALSE)),0)</f>
        <v xml:space="preserve"> </v>
      </c>
      <c r="K183" s="2046"/>
      <c r="L183" s="2046"/>
      <c r="M183" s="2047"/>
      <c r="N183" s="281"/>
      <c r="O183" s="1923"/>
      <c r="P183" s="1924"/>
      <c r="Q183" s="281"/>
      <c r="R183" s="1026"/>
      <c r="S183" s="386"/>
      <c r="T183" s="1146"/>
      <c r="U183" s="1146"/>
    </row>
    <row r="184" spans="2:21" ht="15.75" outlineLevel="1">
      <c r="B184" s="692"/>
      <c r="C184" s="1774" t="s">
        <v>202</v>
      </c>
      <c r="D184" s="1775"/>
      <c r="E184" s="1775"/>
      <c r="F184" s="95">
        <f>IFERROR(IF(C184="","",VLOOKUP(C184,ProductTable[],2,FALSE)),0)</f>
        <v>3</v>
      </c>
      <c r="G184" s="99"/>
      <c r="H184" s="95">
        <f t="shared" si="13"/>
        <v>0</v>
      </c>
      <c r="I184" s="1220">
        <f>IF(F184="","", H184/(1-M202))</f>
        <v>0</v>
      </c>
      <c r="J184" s="2196" t="str">
        <f>IFERROR(IF(C184="","",VLOOKUP(C184,ProductTable[],3,FALSE)),0)</f>
        <v xml:space="preserve"> </v>
      </c>
      <c r="K184" s="2048"/>
      <c r="L184" s="2048"/>
      <c r="M184" s="2049"/>
      <c r="N184" s="281"/>
      <c r="O184" s="1930"/>
      <c r="P184" s="1931"/>
      <c r="Q184" s="281"/>
      <c r="R184" s="1027"/>
      <c r="S184" s="386"/>
      <c r="T184" s="1146"/>
      <c r="U184" s="1146"/>
    </row>
    <row r="185" spans="2:21" ht="15.75" outlineLevel="1">
      <c r="B185" s="692"/>
      <c r="C185" s="1793"/>
      <c r="D185" s="1787"/>
      <c r="E185" s="1787"/>
      <c r="F185" s="93" t="str">
        <f>IFERROR(IF(C185="","",VLOOKUP(C185,ProductTable[],2,FALSE)),0)</f>
        <v/>
      </c>
      <c r="G185" s="98"/>
      <c r="H185" s="93" t="str">
        <f t="shared" si="13"/>
        <v/>
      </c>
      <c r="I185" s="1219" t="str">
        <f>IF(F185="","", H185/(1-M202))</f>
        <v/>
      </c>
      <c r="J185" s="2192" t="str">
        <f>IFERROR(IF(C185="","",VLOOKUP(C185,ProductTable[],3,FALSE)),0)</f>
        <v/>
      </c>
      <c r="K185" s="2046"/>
      <c r="L185" s="2046"/>
      <c r="M185" s="2047"/>
      <c r="N185" s="281"/>
      <c r="O185" s="1932"/>
      <c r="P185" s="1933"/>
      <c r="Q185" s="281"/>
      <c r="R185" s="1026"/>
      <c r="S185" s="386"/>
      <c r="T185" s="1146"/>
      <c r="U185" s="1146"/>
    </row>
    <row r="186" spans="2:21" ht="15.75" outlineLevel="1">
      <c r="B186" s="692" t="s">
        <v>1555</v>
      </c>
      <c r="C186" s="1774" t="s">
        <v>1139</v>
      </c>
      <c r="D186" s="1775"/>
      <c r="E186" s="1775"/>
      <c r="F186" s="95">
        <f>IFERROR(IF(C186="","",VLOOKUP(C186,ProductTable[],2,FALSE)),0)</f>
        <v>235</v>
      </c>
      <c r="G186" s="99"/>
      <c r="H186" s="95">
        <f t="shared" si="13"/>
        <v>0</v>
      </c>
      <c r="I186" s="1220">
        <f>IF(F186="","", H186/(1-M202))</f>
        <v>0</v>
      </c>
      <c r="J186" s="2196" t="str">
        <f>IFERROR(IF(C186="","",VLOOKUP(C186,ProductTable[],3,FALSE)),0)</f>
        <v xml:space="preserve"> </v>
      </c>
      <c r="K186" s="2048"/>
      <c r="L186" s="2048"/>
      <c r="M186" s="2049"/>
      <c r="N186" s="281"/>
      <c r="O186" s="1923"/>
      <c r="P186" s="1924"/>
      <c r="Q186" s="281"/>
      <c r="R186" s="1027"/>
      <c r="S186" s="386"/>
      <c r="T186" s="1146"/>
      <c r="U186" s="1146"/>
    </row>
    <row r="187" spans="2:21" ht="15.75" outlineLevel="1">
      <c r="B187" s="692"/>
      <c r="C187" s="1793"/>
      <c r="D187" s="1787"/>
      <c r="E187" s="1787"/>
      <c r="F187" s="93" t="str">
        <f>IFERROR(IF(C187="","",VLOOKUP(C187,ProductTable[],2,FALSE)),0)</f>
        <v/>
      </c>
      <c r="G187" s="98"/>
      <c r="H187" s="93" t="str">
        <f t="shared" si="13"/>
        <v/>
      </c>
      <c r="I187" s="1219" t="str">
        <f>IF(F187="","", H187/(1-M202))</f>
        <v/>
      </c>
      <c r="J187" s="2192" t="str">
        <f>IFERROR(IF(C187="","",VLOOKUP(C187,ProductTable[],3,FALSE)),0)</f>
        <v/>
      </c>
      <c r="K187" s="2046"/>
      <c r="L187" s="2046"/>
      <c r="M187" s="2047"/>
      <c r="N187" s="281"/>
      <c r="O187" s="1930"/>
      <c r="P187" s="1931"/>
      <c r="Q187" s="281"/>
      <c r="R187" s="1026"/>
      <c r="S187" s="386"/>
      <c r="T187" s="1146"/>
      <c r="U187" s="1146"/>
    </row>
    <row r="188" spans="2:21" ht="15.75" outlineLevel="1">
      <c r="B188" s="692"/>
      <c r="C188" s="1774"/>
      <c r="D188" s="1775"/>
      <c r="E188" s="1775"/>
      <c r="F188" s="95" t="str">
        <f>IFERROR(IF(C188="","",VLOOKUP(C188,ProductTable[],2,FALSE)),0)</f>
        <v/>
      </c>
      <c r="G188" s="99"/>
      <c r="H188" s="95" t="str">
        <f t="shared" si="13"/>
        <v/>
      </c>
      <c r="I188" s="1220" t="str">
        <f>IF(F188="","", H188/(1-M202))</f>
        <v/>
      </c>
      <c r="J188" s="2196" t="str">
        <f>IFERROR(IF(C188="","",VLOOKUP(C188,ProductTable[],3,FALSE)),0)</f>
        <v/>
      </c>
      <c r="K188" s="2048"/>
      <c r="L188" s="2048"/>
      <c r="M188" s="2049"/>
      <c r="N188" s="281"/>
      <c r="O188" s="1932"/>
      <c r="P188" s="1933"/>
      <c r="Q188" s="281"/>
      <c r="R188" s="1027"/>
      <c r="S188" s="386"/>
      <c r="T188" s="1146"/>
      <c r="U188" s="1146"/>
    </row>
    <row r="189" spans="2:21" ht="16.5" outlineLevel="1" thickBot="1">
      <c r="B189" s="692"/>
      <c r="C189" s="1793"/>
      <c r="D189" s="1787"/>
      <c r="E189" s="1787"/>
      <c r="F189" s="1101" t="str">
        <f>IFERROR(IF(C189="","",VLOOKUP(C189,ProductTable[],2,FALSE)),0)</f>
        <v/>
      </c>
      <c r="G189" s="1263"/>
      <c r="H189" s="1101" t="str">
        <f t="shared" si="13"/>
        <v/>
      </c>
      <c r="I189" s="1264" t="str">
        <f>IF(F189="","", H189/(1-M202))</f>
        <v/>
      </c>
      <c r="J189" s="2197" t="str">
        <f>IFERROR(IF(C189="","",VLOOKUP(C189,ProductTable[],3,FALSE)),0)</f>
        <v/>
      </c>
      <c r="K189" s="2046"/>
      <c r="L189" s="2046"/>
      <c r="M189" s="2047"/>
      <c r="N189" s="281"/>
      <c r="O189" s="1923"/>
      <c r="P189" s="1924"/>
      <c r="Q189" s="281"/>
      <c r="R189" s="1026"/>
      <c r="S189" s="386"/>
      <c r="T189" s="1146"/>
      <c r="U189" s="1146"/>
    </row>
    <row r="190" spans="2:21" ht="15.75" outlineLevel="1">
      <c r="B190" s="1940" t="s">
        <v>112</v>
      </c>
      <c r="C190" s="1763"/>
      <c r="D190" s="1785"/>
      <c r="E190" s="1786"/>
      <c r="F190" s="102"/>
      <c r="G190" s="111"/>
      <c r="H190" s="102" t="str">
        <f t="shared" si="13"/>
        <v/>
      </c>
      <c r="I190" s="1238" t="str">
        <f>IF(F190="","", H190/(1-M202))</f>
        <v/>
      </c>
      <c r="J190" s="2198"/>
      <c r="K190" s="2044"/>
      <c r="L190" s="2044"/>
      <c r="M190" s="2045"/>
      <c r="N190" s="281"/>
      <c r="O190" s="1930"/>
      <c r="P190" s="1931"/>
      <c r="Q190" s="281"/>
      <c r="R190" s="1027"/>
      <c r="S190" s="386"/>
      <c r="T190" s="1146"/>
      <c r="U190" s="1146"/>
    </row>
    <row r="191" spans="2:21" ht="16.5" outlineLevel="1" thickBot="1">
      <c r="B191" s="1941"/>
      <c r="C191" s="1766"/>
      <c r="D191" s="1787"/>
      <c r="E191" s="1766"/>
      <c r="F191" s="93"/>
      <c r="G191" s="98"/>
      <c r="H191" s="93" t="str">
        <f>IF(F191="","",F191*G191)</f>
        <v/>
      </c>
      <c r="I191" s="1219" t="str">
        <f>IF(F191="","", H191/(1-M202))</f>
        <v/>
      </c>
      <c r="J191" s="2199"/>
      <c r="K191" s="2046"/>
      <c r="L191" s="2046"/>
      <c r="M191" s="2047"/>
      <c r="N191" s="281"/>
      <c r="O191" s="1932"/>
      <c r="P191" s="1933"/>
      <c r="Q191" s="281"/>
      <c r="R191" s="1028"/>
      <c r="S191" s="386"/>
      <c r="T191" s="1146"/>
      <c r="U191" s="1146"/>
    </row>
    <row r="192" spans="2:21" ht="15.75" outlineLevel="1">
      <c r="B192" s="1941"/>
      <c r="C192" s="1781"/>
      <c r="D192" s="1788"/>
      <c r="E192" s="1789"/>
      <c r="F192" s="350"/>
      <c r="G192" s="99"/>
      <c r="H192" s="95" t="str">
        <f t="shared" ref="H192:H196" si="14">IF(F192="","",F192*G192)</f>
        <v/>
      </c>
      <c r="I192" s="1220" t="str">
        <f>IF(F192="","", H192/(1-M202))</f>
        <v/>
      </c>
      <c r="J192" s="2200"/>
      <c r="K192" s="2052"/>
      <c r="L192" s="2052"/>
      <c r="M192" s="2053"/>
      <c r="N192" s="281"/>
      <c r="O192" s="1923"/>
      <c r="P192" s="1924"/>
      <c r="Q192" s="281"/>
      <c r="R192" s="1025"/>
      <c r="S192" s="386"/>
      <c r="T192" s="1146"/>
      <c r="U192" s="1146"/>
    </row>
    <row r="193" spans="2:21" ht="15.75" outlineLevel="1">
      <c r="B193" s="1941"/>
      <c r="C193" s="1766"/>
      <c r="D193" s="1787"/>
      <c r="E193" s="1766"/>
      <c r="F193" s="69"/>
      <c r="G193" s="98"/>
      <c r="H193" s="93" t="str">
        <f t="shared" si="14"/>
        <v/>
      </c>
      <c r="I193" s="1219" t="str">
        <f>IF(F193="","", H193/(1-M202))</f>
        <v/>
      </c>
      <c r="J193" s="2199"/>
      <c r="K193" s="2046"/>
      <c r="L193" s="2046"/>
      <c r="M193" s="2047"/>
      <c r="N193" s="281"/>
      <c r="O193" s="1930"/>
      <c r="P193" s="1931"/>
      <c r="Q193" s="281"/>
      <c r="R193" s="1026"/>
      <c r="S193" s="386"/>
      <c r="T193" s="1146"/>
      <c r="U193" s="1146"/>
    </row>
    <row r="194" spans="2:21" ht="15.75" outlineLevel="1">
      <c r="B194" s="692"/>
      <c r="C194" s="1781"/>
      <c r="D194" s="1788"/>
      <c r="E194" s="1789"/>
      <c r="F194" s="350"/>
      <c r="G194" s="99"/>
      <c r="H194" s="95" t="str">
        <f t="shared" si="14"/>
        <v/>
      </c>
      <c r="I194" s="1220" t="str">
        <f>IF(F194="","", H194/(1-M202))</f>
        <v/>
      </c>
      <c r="J194" s="2200"/>
      <c r="K194" s="2048"/>
      <c r="L194" s="2048"/>
      <c r="M194" s="2049"/>
      <c r="N194" s="281"/>
      <c r="O194" s="1932"/>
      <c r="P194" s="1933"/>
      <c r="Q194" s="281"/>
      <c r="R194" s="1027"/>
      <c r="S194" s="386"/>
      <c r="T194" s="1146"/>
      <c r="U194" s="1146"/>
    </row>
    <row r="195" spans="2:21" ht="16.5" outlineLevel="1" thickBot="1">
      <c r="B195" s="765"/>
      <c r="C195" s="1790"/>
      <c r="D195" s="1791"/>
      <c r="E195" s="1790"/>
      <c r="F195" s="1012"/>
      <c r="G195" s="100"/>
      <c r="H195" s="120" t="str">
        <f t="shared" si="14"/>
        <v/>
      </c>
      <c r="I195" s="1761" t="str">
        <f>IF(F195="","", H195/(1-M202))</f>
        <v/>
      </c>
      <c r="J195" s="2202"/>
      <c r="K195" s="2050"/>
      <c r="L195" s="2050"/>
      <c r="M195" s="2051"/>
      <c r="N195" s="281"/>
      <c r="O195" s="1923"/>
      <c r="P195" s="1924"/>
      <c r="Q195" s="281"/>
      <c r="R195" s="1028"/>
      <c r="S195" s="386"/>
      <c r="T195" s="1146"/>
      <c r="U195" s="1146"/>
    </row>
    <row r="196" spans="2:21" ht="15.75" outlineLevel="1">
      <c r="B196" s="969" t="s">
        <v>1373</v>
      </c>
      <c r="C196" s="1792" t="s">
        <v>1373</v>
      </c>
      <c r="D196" s="1785"/>
      <c r="E196" s="1785"/>
      <c r="F196" s="978">
        <f>IFERROR(IF(C196="","",VLOOKUP(C196,ProductTable[],2,FALSE)),0)</f>
        <v>150</v>
      </c>
      <c r="G196" s="1002"/>
      <c r="H196" s="974">
        <f t="shared" si="14"/>
        <v>0</v>
      </c>
      <c r="I196" s="1125">
        <f>IF(F196="","", H196/(1-N895))</f>
        <v>0</v>
      </c>
      <c r="J196" s="2203" t="str">
        <f>IFERROR(IF(C196="","",VLOOKUP(C196,ProductTable[],3,FALSE)),0)</f>
        <v xml:space="preserve"> </v>
      </c>
      <c r="K196" s="2044"/>
      <c r="L196" s="2044"/>
      <c r="M196" s="2045"/>
      <c r="N196" s="281"/>
      <c r="O196" s="1930"/>
      <c r="P196" s="1931"/>
      <c r="Q196" s="281"/>
      <c r="R196" s="1025"/>
      <c r="S196" s="386"/>
      <c r="T196" s="1146"/>
      <c r="U196" s="1146"/>
    </row>
    <row r="197" spans="2:21" ht="15.75" outlineLevel="1">
      <c r="B197" s="970" t="s">
        <v>100</v>
      </c>
      <c r="C197" s="1793" t="s">
        <v>59</v>
      </c>
      <c r="D197" s="1787"/>
      <c r="E197" s="1787"/>
      <c r="F197" s="93">
        <f>IFERROR(IF(C197="","",VLOOKUP(C197,ProductTable[],2,FALSE)),0)</f>
        <v>20</v>
      </c>
      <c r="G197" s="1003"/>
      <c r="H197" s="975">
        <f>IF(F197="","",F197*G197)</f>
        <v>0</v>
      </c>
      <c r="I197" s="959">
        <f>IF(F197="","", H197/(1-M202))</f>
        <v>0</v>
      </c>
      <c r="J197" s="2204" t="str">
        <f>IFERROR(IF(C197="","",VLOOKUP(C197,ProductTable[],3,FALSE)),0)</f>
        <v xml:space="preserve"> </v>
      </c>
      <c r="K197" s="2046"/>
      <c r="L197" s="2046"/>
      <c r="M197" s="2047"/>
      <c r="N197" s="281"/>
      <c r="O197" s="1932"/>
      <c r="P197" s="1933"/>
      <c r="Q197" s="281"/>
      <c r="R197" s="1026"/>
      <c r="S197" s="386"/>
      <c r="T197" s="1146"/>
      <c r="U197" s="1146"/>
    </row>
    <row r="198" spans="2:21" ht="15.75" outlineLevel="1">
      <c r="B198" s="967" t="s">
        <v>102</v>
      </c>
      <c r="C198" s="1774" t="s">
        <v>103</v>
      </c>
      <c r="D198" s="1775"/>
      <c r="E198" s="1775"/>
      <c r="F198" s="979">
        <f>IFERROR(IF(C198="","",VLOOKUP(C198,ProductTable[],2,FALSE)),0)</f>
        <v>250</v>
      </c>
      <c r="G198" s="1004"/>
      <c r="H198" s="976">
        <f>IF(F198="","",F198*G198)</f>
        <v>0</v>
      </c>
      <c r="I198" s="958">
        <f>IF(F198="","", H198/(1-M202))</f>
        <v>0</v>
      </c>
      <c r="J198" s="2205" t="str">
        <f>IFERROR(IF(C198="","",VLOOKUP(C198,ProductTable[],3,FALSE)),0)</f>
        <v xml:space="preserve"> </v>
      </c>
      <c r="K198" s="2048"/>
      <c r="L198" s="2048"/>
      <c r="M198" s="2049"/>
      <c r="O198" s="1923"/>
      <c r="P198" s="1924"/>
      <c r="R198" s="1027"/>
      <c r="T198" s="1146"/>
      <c r="U198" s="1146"/>
    </row>
    <row r="199" spans="2:21" ht="16.5" outlineLevel="1" thickBot="1">
      <c r="B199" s="971"/>
      <c r="C199" s="1794" t="s">
        <v>105</v>
      </c>
      <c r="D199" s="1791"/>
      <c r="E199" s="1791"/>
      <c r="F199" s="440">
        <f>IFERROR(IF(C199="","",VLOOKUP(C199,ProductTable[],2,FALSE)),0)</f>
        <v>500</v>
      </c>
      <c r="G199" s="529"/>
      <c r="H199" s="1008">
        <f>IF(F199="","",F199*G199)</f>
        <v>0</v>
      </c>
      <c r="I199" s="968">
        <f>IF(F199="","", H199/(1-M202))</f>
        <v>0</v>
      </c>
      <c r="J199" s="2206" t="str">
        <f>IFERROR(IF(C199="","",VLOOKUP(C199,ProductTable[],3,FALSE)),0)</f>
        <v xml:space="preserve"> </v>
      </c>
      <c r="K199" s="2050"/>
      <c r="L199" s="2050"/>
      <c r="M199" s="2051"/>
      <c r="N199" s="281"/>
      <c r="O199" s="1930"/>
      <c r="P199" s="1931"/>
      <c r="Q199" s="281"/>
      <c r="R199" s="1028"/>
      <c r="S199" s="386"/>
      <c r="T199" s="1146"/>
      <c r="U199" s="1146"/>
    </row>
    <row r="200" spans="2:21" ht="16.5" outlineLevel="1" thickBot="1">
      <c r="B200" s="281"/>
      <c r="C200" s="281"/>
      <c r="D200" s="281"/>
      <c r="F200" s="293"/>
      <c r="G200" s="696" t="s">
        <v>26</v>
      </c>
      <c r="H200" s="697"/>
      <c r="I200" s="698"/>
      <c r="J200" s="367"/>
      <c r="K200" s="367"/>
      <c r="L200" s="544"/>
      <c r="M200" s="544"/>
      <c r="N200" s="281"/>
      <c r="O200" s="1932"/>
      <c r="P200" s="1933"/>
      <c r="Q200" s="281"/>
      <c r="S200" s="386"/>
      <c r="T200" s="1146"/>
      <c r="U200" s="1146"/>
    </row>
    <row r="201" spans="2:21" ht="15.75" outlineLevel="1">
      <c r="B201" s="281"/>
      <c r="C201" s="281"/>
      <c r="D201" s="281"/>
      <c r="F201" s="281"/>
      <c r="G201" s="358" t="s">
        <v>29</v>
      </c>
      <c r="H201" s="115">
        <f>SUM(H170:H199)</f>
        <v>0</v>
      </c>
      <c r="I201" s="534">
        <f>SUM(H170:H199)</f>
        <v>0</v>
      </c>
      <c r="J201" s="367"/>
      <c r="K201" s="1032" t="s">
        <v>113</v>
      </c>
      <c r="L201" s="283"/>
      <c r="M201" s="1032" t="s">
        <v>1429</v>
      </c>
      <c r="O201" s="1923"/>
      <c r="P201" s="1924"/>
      <c r="S201" s="386"/>
      <c r="T201" s="1146"/>
      <c r="U201" s="1146"/>
    </row>
    <row r="202" spans="2:21" ht="16.5" outlineLevel="1" thickBot="1">
      <c r="B202" s="281"/>
      <c r="C202" s="281"/>
      <c r="D202" s="281"/>
      <c r="F202" s="281"/>
      <c r="G202" s="360" t="s">
        <v>63</v>
      </c>
      <c r="H202" s="96"/>
      <c r="I202" s="535"/>
      <c r="J202" s="2217"/>
      <c r="K202" s="1033">
        <f>(H201/(1-M202))+H200</f>
        <v>0</v>
      </c>
      <c r="L202" s="283"/>
      <c r="M202" s="1267">
        <v>0.45</v>
      </c>
      <c r="O202" s="1925"/>
      <c r="P202" s="1926"/>
      <c r="S202" s="386"/>
      <c r="T202" s="1146"/>
      <c r="U202" s="1146"/>
    </row>
    <row r="203" spans="2:21" ht="16.5" outlineLevel="1" thickBot="1">
      <c r="B203" s="281"/>
      <c r="C203" s="281"/>
      <c r="D203" s="281"/>
      <c r="F203" s="294"/>
      <c r="G203" s="362" t="s">
        <v>109</v>
      </c>
      <c r="H203" s="122">
        <f>H202-H201</f>
        <v>0</v>
      </c>
      <c r="I203" s="536">
        <f>H202-H201</f>
        <v>0</v>
      </c>
      <c r="J203" s="2216"/>
      <c r="K203" s="282"/>
      <c r="L203" s="1024"/>
      <c r="M203" s="1024"/>
      <c r="N203" s="281"/>
      <c r="O203" s="386"/>
      <c r="Q203" s="281"/>
      <c r="S203" s="386"/>
      <c r="T203" s="1148"/>
      <c r="U203" s="961"/>
    </row>
    <row r="204" spans="2:21" ht="16.5" thickBot="1">
      <c r="C204" s="1927" t="s">
        <v>1470</v>
      </c>
      <c r="D204" s="1927"/>
      <c r="E204" s="1927"/>
      <c r="N204" s="281"/>
      <c r="O204" s="386"/>
      <c r="Q204" s="281"/>
      <c r="S204" s="386"/>
      <c r="T204" s="1148"/>
      <c r="U204" s="961"/>
    </row>
    <row r="205" spans="2:21" ht="33.75" customHeight="1" outlineLevel="1" thickBot="1">
      <c r="B205" s="683" t="s">
        <v>1471</v>
      </c>
      <c r="C205" s="1948" t="s">
        <v>12</v>
      </c>
      <c r="D205" s="1949"/>
      <c r="E205" s="1950"/>
      <c r="F205" s="315" t="s">
        <v>13</v>
      </c>
      <c r="G205" s="955" t="s">
        <v>14</v>
      </c>
      <c r="H205" s="956" t="s">
        <v>95</v>
      </c>
      <c r="I205" s="956" t="s">
        <v>96</v>
      </c>
      <c r="J205" s="957" t="s">
        <v>97</v>
      </c>
      <c r="K205" s="1951" t="s">
        <v>98</v>
      </c>
      <c r="L205" s="1952"/>
      <c r="M205" s="1953"/>
      <c r="N205" s="281"/>
      <c r="O205" s="1954" t="s">
        <v>1396</v>
      </c>
      <c r="P205" s="1955"/>
      <c r="Q205" s="281"/>
      <c r="R205" s="1030" t="s">
        <v>491</v>
      </c>
      <c r="S205" s="386"/>
      <c r="T205" s="1967"/>
      <c r="U205" s="1967"/>
    </row>
    <row r="206" spans="2:21" ht="15.75" outlineLevel="1">
      <c r="B206" s="691" t="s">
        <v>1479</v>
      </c>
      <c r="C206" s="1783" t="s">
        <v>1483</v>
      </c>
      <c r="D206" s="1784"/>
      <c r="E206" s="1795"/>
      <c r="F206" s="102">
        <f>IFERROR(IF(C206="","",VLOOKUP(C206,ProductTable[],2,FALSE)),0)</f>
        <v>90</v>
      </c>
      <c r="G206" s="111"/>
      <c r="H206" s="102">
        <f t="shared" ref="H206:H214" si="15">IF(F206="","",F206*G206)</f>
        <v>0</v>
      </c>
      <c r="I206" s="1238">
        <f>IF(F206="","", H206/(1-M238))</f>
        <v>0</v>
      </c>
      <c r="J206" s="2195" t="str">
        <f>IFERROR(IF(C206="","",VLOOKUP(C206,ProductTable[],3,FALSE)),0)</f>
        <v>https://cctvdirect.co.uk/products/ipc3528le-adf28k-wp?pr_prod_strat=e5_desc&amp;pr_rec_id=160fe5717&amp;pr_rec_pid=15135557058938&amp;pr_ref_pid=7086448312511&amp;pr_seq=uniform</v>
      </c>
      <c r="K206" s="2044" t="s">
        <v>1489</v>
      </c>
      <c r="L206" s="2044"/>
      <c r="M206" s="2045"/>
      <c r="N206" s="281"/>
      <c r="O206" s="1942" t="s">
        <v>1490</v>
      </c>
      <c r="P206" s="1943"/>
      <c r="Q206" s="281"/>
      <c r="R206" s="1025"/>
      <c r="S206" s="386"/>
      <c r="T206" s="1966"/>
      <c r="U206" s="1966"/>
    </row>
    <row r="207" spans="2:21" ht="15.75" outlineLevel="1">
      <c r="B207" s="692"/>
      <c r="C207" s="1766"/>
      <c r="D207" s="1767"/>
      <c r="E207" s="1768"/>
      <c r="F207" s="93" t="str">
        <f>IFERROR(IF(C207="","",VLOOKUP(C207,ProductTable[],2,FALSE)),0)</f>
        <v/>
      </c>
      <c r="G207" s="98"/>
      <c r="H207" s="93" t="str">
        <f t="shared" si="15"/>
        <v/>
      </c>
      <c r="I207" s="1219" t="str">
        <f>IF(F207="","", H207/(1-M238))</f>
        <v/>
      </c>
      <c r="J207" s="2192" t="str">
        <f>IFERROR(IF(C207="","",VLOOKUP(C207,ProductTable[],3,FALSE)),0)</f>
        <v/>
      </c>
      <c r="K207" s="2046"/>
      <c r="L207" s="2046"/>
      <c r="M207" s="2047"/>
      <c r="N207" s="281"/>
      <c r="O207" s="1944"/>
      <c r="P207" s="1945"/>
      <c r="Q207" s="281"/>
      <c r="R207" s="1026"/>
      <c r="S207" s="386"/>
      <c r="T207" s="1966"/>
      <c r="U207" s="1966"/>
    </row>
    <row r="208" spans="2:21" ht="15.75" outlineLevel="1">
      <c r="B208" s="692"/>
      <c r="C208" s="1774"/>
      <c r="D208" s="1775"/>
      <c r="E208" s="1775"/>
      <c r="F208" s="95" t="str">
        <f>IFERROR(IF(C208="","",VLOOKUP(C208,ProductTable[],2,FALSE)),0)</f>
        <v/>
      </c>
      <c r="G208" s="99"/>
      <c r="H208" s="95" t="str">
        <f t="shared" si="15"/>
        <v/>
      </c>
      <c r="I208" s="1220" t="str">
        <f>IF(F208="","", H208/(1-M238))</f>
        <v/>
      </c>
      <c r="J208" s="2196" t="str">
        <f>IFERROR(IF(C208="","",VLOOKUP(C208,ProductTable[],3,FALSE)),0)</f>
        <v/>
      </c>
      <c r="K208" s="2048"/>
      <c r="L208" s="2048"/>
      <c r="M208" s="2049"/>
      <c r="N208" s="281"/>
      <c r="O208" s="1944"/>
      <c r="P208" s="1945"/>
      <c r="Q208" s="281"/>
      <c r="R208" s="1027"/>
      <c r="S208" s="386"/>
      <c r="T208" s="1966"/>
      <c r="U208" s="1966"/>
    </row>
    <row r="209" spans="2:21" ht="16.5" outlineLevel="1" thickBot="1">
      <c r="B209" s="692" t="s">
        <v>69</v>
      </c>
      <c r="C209" s="1793" t="s">
        <v>1484</v>
      </c>
      <c r="D209" s="1787"/>
      <c r="E209" s="1787"/>
      <c r="F209" s="93">
        <f>IFERROR(IF(C209="","",VLOOKUP(C209,ProductTable[],2,FALSE)),0)</f>
        <v>11</v>
      </c>
      <c r="G209" s="98"/>
      <c r="H209" s="93">
        <f t="shared" si="15"/>
        <v>0</v>
      </c>
      <c r="I209" s="1219">
        <f>IF(F209="","", H209/(1-M238))</f>
        <v>0</v>
      </c>
      <c r="J209" s="2192" t="str">
        <f>IFERROR(IF(C209="","",VLOOKUP(C209,ProductTable[],3,FALSE)),0)</f>
        <v>https://cctvdirect.co.uk/products/uniview-3-extension-ring-for-ip-turret-cctv-camera</v>
      </c>
      <c r="K209" s="2046"/>
      <c r="L209" s="2046"/>
      <c r="M209" s="2047"/>
      <c r="N209" s="281"/>
      <c r="O209" s="1944"/>
      <c r="P209" s="1945"/>
      <c r="Q209" s="281"/>
      <c r="R209" s="1026"/>
      <c r="S209" s="386"/>
      <c r="T209" s="1966"/>
      <c r="U209" s="1966"/>
    </row>
    <row r="210" spans="2:21" ht="15.75" outlineLevel="1">
      <c r="B210" s="692"/>
      <c r="C210" s="1774"/>
      <c r="D210" s="1775"/>
      <c r="E210" s="1775"/>
      <c r="F210" s="95" t="str">
        <f>IFERROR(IF(C210="","",VLOOKUP(C210,ProductTable[],2,FALSE)),0)</f>
        <v/>
      </c>
      <c r="G210" s="99"/>
      <c r="H210" s="95" t="str">
        <f t="shared" si="15"/>
        <v/>
      </c>
      <c r="I210" s="1220" t="str">
        <f>IF(F210="","", H210/(1-M238))</f>
        <v/>
      </c>
      <c r="J210" s="2196" t="str">
        <f>IFERROR(IF(C210="","",VLOOKUP(C210,ProductTable[],3,FALSE)),0)</f>
        <v/>
      </c>
      <c r="K210" s="2048"/>
      <c r="L210" s="2048"/>
      <c r="M210" s="2049"/>
      <c r="N210" s="281"/>
      <c r="O210" s="1118"/>
      <c r="P210" s="1119"/>
      <c r="Q210" s="281"/>
      <c r="R210" s="1027"/>
      <c r="S210" s="386"/>
      <c r="T210" s="1146"/>
      <c r="U210" s="1146"/>
    </row>
    <row r="211" spans="2:21" ht="15.75" outlineLevel="1">
      <c r="B211" s="692"/>
      <c r="C211" s="1793"/>
      <c r="D211" s="1787"/>
      <c r="E211" s="1787"/>
      <c r="F211" s="93" t="str">
        <f>IFERROR(IF(C211="","",VLOOKUP(C211,ProductTable[],2,FALSE)),0)</f>
        <v/>
      </c>
      <c r="G211" s="98"/>
      <c r="H211" s="93" t="str">
        <f t="shared" si="15"/>
        <v/>
      </c>
      <c r="I211" s="1219" t="str">
        <f>IF(F211="","", H211/(1-M238))</f>
        <v/>
      </c>
      <c r="J211" s="2192" t="str">
        <f>IFERROR(IF(C211="","",VLOOKUP(C211,ProductTable[],3,FALSE)),0)</f>
        <v/>
      </c>
      <c r="K211" s="2046"/>
      <c r="L211" s="2046"/>
      <c r="M211" s="2047"/>
      <c r="N211" s="281"/>
      <c r="O211" s="1116"/>
      <c r="P211" s="1117"/>
      <c r="Q211" s="281"/>
      <c r="R211" s="1026"/>
      <c r="S211" s="386"/>
      <c r="T211" s="1146"/>
      <c r="U211" s="1146"/>
    </row>
    <row r="212" spans="2:21" ht="15.75" outlineLevel="1">
      <c r="B212" s="1972" t="s">
        <v>1480</v>
      </c>
      <c r="C212" s="1774" t="s">
        <v>1485</v>
      </c>
      <c r="D212" s="1775"/>
      <c r="E212" s="1775"/>
      <c r="F212" s="95">
        <f>IFERROR(IF(C212="","",VLOOKUP(C212,ProductTable[],2,FALSE)),0)</f>
        <v>179</v>
      </c>
      <c r="G212" s="99"/>
      <c r="H212" s="95">
        <f t="shared" si="15"/>
        <v>0</v>
      </c>
      <c r="I212" s="1220">
        <f>IF(F212="","", H212/(1-M238))</f>
        <v>0</v>
      </c>
      <c r="J212" s="2196" t="str">
        <f>IFERROR(IF(C212="","",VLOOKUP(C212,ProductTable[],3,FALSE)),0)</f>
        <v>https://cctvdirect.co.uk/products/unv-recorder-8-channel-nvr-4k-ai-pro-iq-nvr501-08-p8-iq?variant=55953724998010</v>
      </c>
      <c r="K212" s="2048"/>
      <c r="L212" s="2048"/>
      <c r="M212" s="2049"/>
      <c r="N212" s="281"/>
      <c r="O212" s="1039"/>
      <c r="P212" s="1040"/>
      <c r="Q212" s="281"/>
      <c r="R212" s="1027"/>
      <c r="S212" s="386"/>
      <c r="T212" s="1146"/>
      <c r="U212" s="1146"/>
    </row>
    <row r="213" spans="2:21" ht="15.75" outlineLevel="1">
      <c r="B213" s="1972"/>
      <c r="C213" s="1793"/>
      <c r="D213" s="1787"/>
      <c r="E213" s="1787"/>
      <c r="F213" s="93" t="str">
        <f>IFERROR(IF(C213="","",VLOOKUP(C213,ProductTable[],2,FALSE)),0)</f>
        <v/>
      </c>
      <c r="G213" s="98"/>
      <c r="H213" s="93" t="str">
        <f t="shared" si="15"/>
        <v/>
      </c>
      <c r="I213" s="1219" t="str">
        <f>IF(F213="","", H213/(1-M238))</f>
        <v/>
      </c>
      <c r="J213" s="2192" t="str">
        <f>IFERROR(IF(C213="","",VLOOKUP(C213,ProductTable[],3,FALSE)),0)</f>
        <v/>
      </c>
      <c r="K213" s="2046"/>
      <c r="L213" s="2046"/>
      <c r="M213" s="2047"/>
      <c r="N213" s="281"/>
      <c r="O213" s="1037"/>
      <c r="P213" s="1038"/>
      <c r="Q213" s="281"/>
      <c r="R213" s="1026"/>
      <c r="S213" s="386"/>
      <c r="T213" s="1146"/>
      <c r="U213" s="1146"/>
    </row>
    <row r="214" spans="2:21" ht="15.75" outlineLevel="1">
      <c r="B214" s="692"/>
      <c r="C214" s="1774"/>
      <c r="D214" s="1775"/>
      <c r="E214" s="1775"/>
      <c r="F214" s="95" t="str">
        <f>IFERROR(IF(C214="","",VLOOKUP(C214,ProductTable[],2,FALSE)),0)</f>
        <v/>
      </c>
      <c r="G214" s="99"/>
      <c r="H214" s="95" t="str">
        <f t="shared" si="15"/>
        <v/>
      </c>
      <c r="I214" s="1220" t="str">
        <f>IF(F214="","", H214/(1-M238))</f>
        <v/>
      </c>
      <c r="J214" s="2196" t="str">
        <f>IFERROR(IF(C214="","",VLOOKUP(C214,ProductTable[],3,FALSE)),0)</f>
        <v/>
      </c>
      <c r="K214" s="2048"/>
      <c r="L214" s="2048"/>
      <c r="M214" s="2049"/>
      <c r="N214" s="281"/>
      <c r="O214" s="1116"/>
      <c r="P214" s="1117"/>
      <c r="Q214" s="281"/>
      <c r="R214" s="1027"/>
      <c r="S214" s="386"/>
      <c r="T214" s="1146"/>
      <c r="U214" s="1146"/>
    </row>
    <row r="215" spans="2:21" ht="15.75" outlineLevel="1">
      <c r="B215" s="692" t="s">
        <v>1481</v>
      </c>
      <c r="C215" s="1793" t="s">
        <v>1486</v>
      </c>
      <c r="D215" s="1787"/>
      <c r="E215" s="1787"/>
      <c r="F215" s="93">
        <f>IFERROR(IF(C215="","",VLOOKUP(C215,ProductTable[],2,FALSE)),0)</f>
        <v>59</v>
      </c>
      <c r="G215" s="98"/>
      <c r="H215" s="93">
        <f>IF(F215="","",F215*G215)</f>
        <v>0</v>
      </c>
      <c r="I215" s="1219">
        <f>IF(F215="","", H215/(1-M238))</f>
        <v>0</v>
      </c>
      <c r="J215" s="2192" t="str">
        <f>IFERROR(IF(C215="","",VLOOKUP(C215,ProductTable[],3,FALSE)),0)</f>
        <v>https://cctvdirect.co.uk/products/vuenet-22-fhd-professional-surveillance-monitor</v>
      </c>
      <c r="K215" s="2046"/>
      <c r="L215" s="2046"/>
      <c r="M215" s="2047"/>
      <c r="N215" s="281"/>
      <c r="O215" s="1039"/>
      <c r="P215" s="1040"/>
      <c r="Q215" s="281"/>
      <c r="R215" s="1026"/>
      <c r="S215" s="386"/>
      <c r="T215" s="1146"/>
      <c r="U215" s="1146"/>
    </row>
    <row r="216" spans="2:21" ht="15.75" outlineLevel="1">
      <c r="B216" s="692"/>
      <c r="C216" s="1774"/>
      <c r="D216" s="1775"/>
      <c r="E216" s="1775"/>
      <c r="F216" s="95" t="str">
        <f>IFERROR(IF(C216="","",VLOOKUP(C216,ProductTable[],2,FALSE)),0)</f>
        <v/>
      </c>
      <c r="G216" s="99"/>
      <c r="H216" s="95" t="str">
        <f>IF(F216="","",F216*G216)</f>
        <v/>
      </c>
      <c r="I216" s="1220" t="str">
        <f>IF(F216="","", H216/(1-M238))</f>
        <v/>
      </c>
      <c r="J216" s="2196" t="str">
        <f>IFERROR(IF(C216="","",VLOOKUP(C216,ProductTable[],3,FALSE)),0)</f>
        <v/>
      </c>
      <c r="K216" s="2048"/>
      <c r="L216" s="2048"/>
      <c r="M216" s="2049"/>
      <c r="N216" s="281"/>
      <c r="O216" s="1037"/>
      <c r="P216" s="1038"/>
      <c r="Q216" s="281"/>
      <c r="R216" s="1027"/>
      <c r="S216" s="386"/>
      <c r="T216" s="1146"/>
      <c r="U216" s="1146"/>
    </row>
    <row r="217" spans="2:21" ht="15.75" outlineLevel="1">
      <c r="B217" s="692"/>
      <c r="C217" s="1793"/>
      <c r="D217" s="1787"/>
      <c r="E217" s="1787"/>
      <c r="F217" s="93" t="str">
        <f>IFERROR(IF(C217="","",VLOOKUP(C217,ProductTable[],2,FALSE)),0)</f>
        <v/>
      </c>
      <c r="G217" s="98"/>
      <c r="H217" s="93" t="str">
        <f t="shared" ref="H217:H226" si="16">IF(F217="","",F217*G217)</f>
        <v/>
      </c>
      <c r="I217" s="1219" t="str">
        <f>IF(F217="","", H217/(1-M238))</f>
        <v/>
      </c>
      <c r="J217" s="2192" t="str">
        <f>IFERROR(IF(C217="","",VLOOKUP(C217,ProductTable[],3,FALSE)),0)</f>
        <v/>
      </c>
      <c r="K217" s="2046"/>
      <c r="L217" s="2046"/>
      <c r="M217" s="2047"/>
      <c r="N217" s="281"/>
      <c r="O217" s="1116"/>
      <c r="P217" s="1117"/>
      <c r="Q217" s="281"/>
      <c r="R217" s="1026"/>
      <c r="S217" s="386"/>
      <c r="T217" s="1146"/>
      <c r="U217" s="1146"/>
    </row>
    <row r="218" spans="2:21" ht="15.75" outlineLevel="1">
      <c r="B218" s="692" t="s">
        <v>1482</v>
      </c>
      <c r="C218" s="1774" t="s">
        <v>1488</v>
      </c>
      <c r="D218" s="1775"/>
      <c r="E218" s="1775"/>
      <c r="F218" s="95">
        <f>IFERROR(IF(C218="","",VLOOKUP(C218,ProductTable[],2,FALSE)),0)</f>
        <v>99</v>
      </c>
      <c r="G218" s="99"/>
      <c r="H218" s="95">
        <f t="shared" si="16"/>
        <v>0</v>
      </c>
      <c r="I218" s="1220">
        <f>IF(F218="","", H218/(1-M238))</f>
        <v>0</v>
      </c>
      <c r="J218" s="2196" t="str">
        <f>IFERROR(IF(C218="","",VLOOKUP(C218,ProductTable[],3,FALSE)),0)</f>
        <v>https://cctvdirect.co.uk/products/easylink-wifi-link</v>
      </c>
      <c r="K218" s="2048"/>
      <c r="L218" s="2048"/>
      <c r="M218" s="2049"/>
      <c r="N218" s="281"/>
      <c r="O218" s="1039"/>
      <c r="P218" s="1040"/>
      <c r="Q218" s="281"/>
      <c r="R218" s="1027"/>
      <c r="S218" s="386"/>
      <c r="T218" s="1146"/>
      <c r="U218" s="1146"/>
    </row>
    <row r="219" spans="2:21" ht="15.75" outlineLevel="1">
      <c r="B219" s="692"/>
      <c r="C219" s="1793"/>
      <c r="D219" s="1787"/>
      <c r="E219" s="1787"/>
      <c r="F219" s="93" t="str">
        <f>IFERROR(IF(C219="","",VLOOKUP(C219,ProductTable[],2,FALSE)),0)</f>
        <v/>
      </c>
      <c r="G219" s="98"/>
      <c r="H219" s="93" t="str">
        <f t="shared" si="16"/>
        <v/>
      </c>
      <c r="I219" s="1219" t="str">
        <f>IF(F219="","", H219/(1-M238))</f>
        <v/>
      </c>
      <c r="J219" s="2192" t="str">
        <f>IFERROR(IF(C219="","",VLOOKUP(C219,ProductTable[],3,FALSE)),0)</f>
        <v/>
      </c>
      <c r="K219" s="2046"/>
      <c r="L219" s="2046"/>
      <c r="M219" s="2047"/>
      <c r="N219" s="281"/>
      <c r="O219" s="1037"/>
      <c r="P219" s="1038"/>
      <c r="Q219" s="281"/>
      <c r="R219" s="1026"/>
      <c r="S219" s="386"/>
      <c r="T219" s="1146"/>
      <c r="U219" s="1146"/>
    </row>
    <row r="220" spans="2:21" ht="15.75" outlineLevel="1">
      <c r="B220" s="692"/>
      <c r="C220" s="1774"/>
      <c r="D220" s="1775"/>
      <c r="E220" s="1775"/>
      <c r="F220" s="95" t="str">
        <f>IFERROR(IF(C220="","",VLOOKUP(C220,ProductTable[],2,FALSE)),0)</f>
        <v/>
      </c>
      <c r="G220" s="99"/>
      <c r="H220" s="95" t="str">
        <f t="shared" si="16"/>
        <v/>
      </c>
      <c r="I220" s="1220" t="str">
        <f>IF(F220="","", H220/(1-M238))</f>
        <v/>
      </c>
      <c r="J220" s="2196" t="str">
        <f>IFERROR(IF(C220="","",VLOOKUP(C220,ProductTable[],3,FALSE)),0)</f>
        <v/>
      </c>
      <c r="K220" s="2048"/>
      <c r="L220" s="2048"/>
      <c r="M220" s="2049"/>
      <c r="N220" s="281"/>
      <c r="O220" s="1116"/>
      <c r="P220" s="1117"/>
      <c r="Q220" s="281"/>
      <c r="R220" s="1027"/>
      <c r="S220" s="386"/>
      <c r="T220" s="1146"/>
      <c r="U220" s="1146"/>
    </row>
    <row r="221" spans="2:21" ht="15.75" outlineLevel="1">
      <c r="B221" s="692"/>
      <c r="C221" s="1793"/>
      <c r="D221" s="1787"/>
      <c r="E221" s="1787"/>
      <c r="F221" s="93" t="str">
        <f>IFERROR(IF(C221="","",VLOOKUP(C221,ProductTable[],2,FALSE)),0)</f>
        <v/>
      </c>
      <c r="G221" s="98"/>
      <c r="H221" s="93" t="str">
        <f t="shared" si="16"/>
        <v/>
      </c>
      <c r="I221" s="1219" t="str">
        <f>IF(F221="","", H221/(1-M238))</f>
        <v/>
      </c>
      <c r="J221" s="2192" t="str">
        <f>IFERROR(IF(C221="","",VLOOKUP(C221,ProductTable[],3,FALSE)),0)</f>
        <v/>
      </c>
      <c r="K221" s="2046"/>
      <c r="L221" s="2046"/>
      <c r="M221" s="2047"/>
      <c r="N221" s="281"/>
      <c r="O221" s="1039"/>
      <c r="P221" s="1040"/>
      <c r="Q221" s="281"/>
      <c r="R221" s="1026"/>
      <c r="S221" s="386"/>
      <c r="T221" s="1146"/>
      <c r="U221" s="1146"/>
    </row>
    <row r="222" spans="2:21" ht="15.75" outlineLevel="1">
      <c r="B222" s="692"/>
      <c r="C222" s="1774"/>
      <c r="D222" s="1775"/>
      <c r="E222" s="1775"/>
      <c r="F222" s="95" t="str">
        <f>IFERROR(IF(C222="","",VLOOKUP(C222,ProductTable[],2,FALSE)),0)</f>
        <v/>
      </c>
      <c r="G222" s="99"/>
      <c r="H222" s="95" t="str">
        <f t="shared" si="16"/>
        <v/>
      </c>
      <c r="I222" s="1220" t="str">
        <f>IF(F222="","", H222/(1-M238))</f>
        <v/>
      </c>
      <c r="J222" s="2196" t="str">
        <f>IFERROR(IF(C222="","",VLOOKUP(C222,ProductTable[],3,FALSE)),0)</f>
        <v/>
      </c>
      <c r="K222" s="2048"/>
      <c r="L222" s="2048"/>
      <c r="M222" s="2049"/>
      <c r="N222" s="281"/>
      <c r="O222" s="1037"/>
      <c r="P222" s="1038"/>
      <c r="Q222" s="281"/>
      <c r="R222" s="1027"/>
      <c r="S222" s="386"/>
      <c r="T222" s="1146"/>
      <c r="U222" s="1146"/>
    </row>
    <row r="223" spans="2:21" ht="15.75" outlineLevel="1">
      <c r="B223" s="692"/>
      <c r="C223" s="1793"/>
      <c r="D223" s="1787"/>
      <c r="E223" s="1787"/>
      <c r="F223" s="93" t="str">
        <f>IFERROR(IF(C223="","",VLOOKUP(C223,ProductTable[],2,FALSE)),0)</f>
        <v/>
      </c>
      <c r="G223" s="98"/>
      <c r="H223" s="93" t="str">
        <f t="shared" si="16"/>
        <v/>
      </c>
      <c r="I223" s="1219" t="str">
        <f>IF(F223="","", H223/(1-M238))</f>
        <v/>
      </c>
      <c r="J223" s="2192" t="str">
        <f>IFERROR(IF(C223="","",VLOOKUP(C223,ProductTable[],3,FALSE)),0)</f>
        <v/>
      </c>
      <c r="K223" s="2046"/>
      <c r="L223" s="2046"/>
      <c r="M223" s="2047"/>
      <c r="N223" s="281"/>
      <c r="O223" s="1116"/>
      <c r="P223" s="1117"/>
      <c r="Q223" s="281"/>
      <c r="R223" s="1026"/>
      <c r="S223" s="386"/>
      <c r="T223" s="1146"/>
      <c r="U223" s="1146"/>
    </row>
    <row r="224" spans="2:21" ht="15.75" outlineLevel="1">
      <c r="B224" s="692"/>
      <c r="C224" s="1774"/>
      <c r="D224" s="1775"/>
      <c r="E224" s="1775"/>
      <c r="F224" s="95" t="str">
        <f>IFERROR(IF(C224="","",VLOOKUP(C224,ProductTable[],2,FALSE)),0)</f>
        <v/>
      </c>
      <c r="G224" s="99"/>
      <c r="H224" s="95" t="str">
        <f t="shared" si="16"/>
        <v/>
      </c>
      <c r="I224" s="1220" t="str">
        <f>IF(F224="","", H224/(1-M238))</f>
        <v/>
      </c>
      <c r="J224" s="2196" t="str">
        <f>IFERROR(IF(C224="","",VLOOKUP(C224,ProductTable[],3,FALSE)),0)</f>
        <v/>
      </c>
      <c r="K224" s="2048"/>
      <c r="L224" s="2048"/>
      <c r="M224" s="2049"/>
      <c r="N224" s="281"/>
      <c r="O224" s="1039"/>
      <c r="P224" s="1040"/>
      <c r="Q224" s="281"/>
      <c r="R224" s="1027"/>
      <c r="S224" s="386"/>
      <c r="T224" s="1146"/>
      <c r="U224" s="1146"/>
    </row>
    <row r="225" spans="2:21" ht="16.5" outlineLevel="1" thickBot="1">
      <c r="B225" s="692"/>
      <c r="C225" s="1793"/>
      <c r="D225" s="1787"/>
      <c r="E225" s="1787"/>
      <c r="F225" s="1101" t="str">
        <f>IFERROR(IF(C225="","",VLOOKUP(C225,ProductTable[],2,FALSE)),0)</f>
        <v/>
      </c>
      <c r="G225" s="1263"/>
      <c r="H225" s="1101" t="str">
        <f t="shared" si="16"/>
        <v/>
      </c>
      <c r="I225" s="1264" t="str">
        <f>IF(F225="","", H225/(1-M238))</f>
        <v/>
      </c>
      <c r="J225" s="2197" t="str">
        <f>IFERROR(IF(C225="","",VLOOKUP(C225,ProductTable[],3,FALSE)),0)</f>
        <v/>
      </c>
      <c r="K225" s="2046"/>
      <c r="L225" s="2046"/>
      <c r="M225" s="2047"/>
      <c r="N225" s="281"/>
      <c r="O225" s="1037"/>
      <c r="P225" s="1038"/>
      <c r="Q225" s="281"/>
      <c r="R225" s="1026"/>
      <c r="S225" s="386"/>
      <c r="T225" s="1146"/>
      <c r="U225" s="1146"/>
    </row>
    <row r="226" spans="2:21" ht="15.75" outlineLevel="1">
      <c r="B226" s="1940" t="s">
        <v>112</v>
      </c>
      <c r="C226" s="1763"/>
      <c r="D226" s="1785"/>
      <c r="E226" s="1786"/>
      <c r="F226" s="102"/>
      <c r="G226" s="111"/>
      <c r="H226" s="102" t="str">
        <f t="shared" si="16"/>
        <v/>
      </c>
      <c r="I226" s="1238" t="str">
        <f>IF(F226="","", H226/(1-M238))</f>
        <v/>
      </c>
      <c r="J226" s="2198"/>
      <c r="K226" s="2044"/>
      <c r="L226" s="2044"/>
      <c r="M226" s="2045"/>
      <c r="N226" s="281"/>
      <c r="O226" s="1116"/>
      <c r="P226" s="1117"/>
      <c r="Q226" s="281"/>
      <c r="R226" s="1027"/>
      <c r="S226" s="386"/>
      <c r="T226" s="1146"/>
      <c r="U226" s="1146"/>
    </row>
    <row r="227" spans="2:21" ht="16.5" outlineLevel="1" thickBot="1">
      <c r="B227" s="1941"/>
      <c r="C227" s="1766"/>
      <c r="D227" s="1787"/>
      <c r="E227" s="1766"/>
      <c r="F227" s="93"/>
      <c r="G227" s="98"/>
      <c r="H227" s="93" t="str">
        <f>IF(F227="","",F227*G227)</f>
        <v/>
      </c>
      <c r="I227" s="1219" t="str">
        <f>IF(F227="","", H227/(1-M238))</f>
        <v/>
      </c>
      <c r="J227" s="2199"/>
      <c r="K227" s="2046"/>
      <c r="L227" s="2046"/>
      <c r="M227" s="2047"/>
      <c r="N227" s="281"/>
      <c r="O227" s="1039"/>
      <c r="P227" s="1040"/>
      <c r="Q227" s="281"/>
      <c r="R227" s="1028"/>
      <c r="S227" s="386"/>
      <c r="T227" s="1146"/>
      <c r="U227" s="1146"/>
    </row>
    <row r="228" spans="2:21" ht="15.75" outlineLevel="1">
      <c r="B228" s="1941"/>
      <c r="C228" s="1781"/>
      <c r="D228" s="1788"/>
      <c r="E228" s="1789"/>
      <c r="F228" s="350"/>
      <c r="G228" s="99"/>
      <c r="H228" s="95" t="str">
        <f t="shared" ref="H228:H232" si="17">IF(F228="","",F228*G228)</f>
        <v/>
      </c>
      <c r="I228" s="1220" t="str">
        <f>IF(F228="","", H228/(1-M238))</f>
        <v/>
      </c>
      <c r="J228" s="2200"/>
      <c r="K228" s="2052"/>
      <c r="L228" s="2052"/>
      <c r="M228" s="2053"/>
      <c r="N228" s="281"/>
      <c r="O228" s="1037"/>
      <c r="P228" s="1038"/>
      <c r="Q228" s="281"/>
      <c r="R228" s="1025"/>
      <c r="S228" s="386"/>
      <c r="T228" s="1146"/>
      <c r="U228" s="1146"/>
    </row>
    <row r="229" spans="2:21" ht="15.75" outlineLevel="1">
      <c r="B229" s="1941"/>
      <c r="C229" s="1766"/>
      <c r="D229" s="1787"/>
      <c r="E229" s="1766"/>
      <c r="F229" s="69"/>
      <c r="G229" s="98"/>
      <c r="H229" s="93" t="str">
        <f t="shared" si="17"/>
        <v/>
      </c>
      <c r="I229" s="1219" t="str">
        <f>IF(F229="","", H229/(1-M238))</f>
        <v/>
      </c>
      <c r="J229" s="2199"/>
      <c r="K229" s="2046"/>
      <c r="L229" s="2046"/>
      <c r="M229" s="2047"/>
      <c r="N229" s="281"/>
      <c r="O229" s="1116"/>
      <c r="P229" s="1117"/>
      <c r="Q229" s="281"/>
      <c r="R229" s="1026"/>
      <c r="S229" s="386"/>
      <c r="T229" s="1146"/>
      <c r="U229" s="1146"/>
    </row>
    <row r="230" spans="2:21" ht="15.75" outlineLevel="1">
      <c r="B230" s="692"/>
      <c r="C230" s="1781"/>
      <c r="D230" s="1788"/>
      <c r="E230" s="1789"/>
      <c r="F230" s="350"/>
      <c r="G230" s="99"/>
      <c r="H230" s="95" t="str">
        <f t="shared" si="17"/>
        <v/>
      </c>
      <c r="I230" s="1220" t="str">
        <f>IF(F230="","", H230/(1-M238))</f>
        <v/>
      </c>
      <c r="J230" s="2200"/>
      <c r="K230" s="2048"/>
      <c r="L230" s="2048"/>
      <c r="M230" s="2049"/>
      <c r="N230" s="281"/>
      <c r="O230" s="1039"/>
      <c r="P230" s="1040"/>
      <c r="Q230" s="281"/>
      <c r="R230" s="1027"/>
      <c r="S230" s="386"/>
      <c r="T230" s="1146"/>
      <c r="U230" s="1146"/>
    </row>
    <row r="231" spans="2:21" ht="16.5" outlineLevel="1" thickBot="1">
      <c r="B231" s="765"/>
      <c r="C231" s="1790"/>
      <c r="D231" s="1791"/>
      <c r="E231" s="1790"/>
      <c r="F231" s="1012"/>
      <c r="G231" s="100"/>
      <c r="H231" s="120" t="str">
        <f t="shared" si="17"/>
        <v/>
      </c>
      <c r="I231" s="1761" t="str">
        <f>IF(F231="","", H231/(1-M238))</f>
        <v/>
      </c>
      <c r="J231" s="2202"/>
      <c r="K231" s="2050"/>
      <c r="L231" s="2050"/>
      <c r="M231" s="2051"/>
      <c r="N231" s="281"/>
      <c r="O231" s="1037"/>
      <c r="P231" s="1038"/>
      <c r="Q231" s="281"/>
      <c r="R231" s="1028"/>
      <c r="S231" s="386"/>
      <c r="T231" s="1146"/>
      <c r="U231" s="1146"/>
    </row>
    <row r="232" spans="2:21" ht="15.75" outlineLevel="1">
      <c r="B232" s="969" t="s">
        <v>1373</v>
      </c>
      <c r="C232" s="1792" t="s">
        <v>1373</v>
      </c>
      <c r="D232" s="1785"/>
      <c r="E232" s="1785"/>
      <c r="F232" s="978">
        <f>IFERROR(IF(C232="","",VLOOKUP(C232,ProductTable[],2,FALSE)),0)</f>
        <v>150</v>
      </c>
      <c r="G232" s="1002"/>
      <c r="H232" s="974">
        <f t="shared" si="17"/>
        <v>0</v>
      </c>
      <c r="I232" s="1125">
        <f>IF(F232="","", H232/(1-N931))</f>
        <v>0</v>
      </c>
      <c r="J232" s="2203" t="str">
        <f>IFERROR(IF(C232="","",VLOOKUP(C232,ProductTable[],3,FALSE)),0)</f>
        <v xml:space="preserve"> </v>
      </c>
      <c r="K232" s="2044"/>
      <c r="L232" s="2044"/>
      <c r="M232" s="2045"/>
      <c r="N232" s="281"/>
      <c r="O232" s="1116"/>
      <c r="P232" s="1117"/>
      <c r="Q232" s="281"/>
      <c r="R232" s="1025"/>
      <c r="S232" s="386"/>
      <c r="T232" s="1146"/>
      <c r="U232" s="1146"/>
    </row>
    <row r="233" spans="2:21" ht="15.75" outlineLevel="1">
      <c r="B233" s="970" t="s">
        <v>100</v>
      </c>
      <c r="C233" s="1793" t="s">
        <v>59</v>
      </c>
      <c r="D233" s="1787"/>
      <c r="E233" s="1787"/>
      <c r="F233" s="93">
        <f>IFERROR(IF(C233="","",VLOOKUP(C233,ProductTable[],2,FALSE)),0)</f>
        <v>20</v>
      </c>
      <c r="G233" s="1003"/>
      <c r="H233" s="975">
        <f>IF(F233="","",F233*G233)</f>
        <v>0</v>
      </c>
      <c r="I233" s="959">
        <f>IF(F233="","", H233/(1-M238))</f>
        <v>0</v>
      </c>
      <c r="J233" s="2204" t="str">
        <f>IFERROR(IF(C233="","",VLOOKUP(C233,ProductTable[],3,FALSE)),0)</f>
        <v xml:space="preserve"> </v>
      </c>
      <c r="K233" s="2046"/>
      <c r="L233" s="2046"/>
      <c r="M233" s="2047"/>
      <c r="N233" s="281"/>
      <c r="O233" s="1039"/>
      <c r="P233" s="1040"/>
      <c r="Q233" s="281"/>
      <c r="R233" s="1026"/>
      <c r="S233" s="386"/>
      <c r="T233" s="1146"/>
      <c r="U233" s="1146"/>
    </row>
    <row r="234" spans="2:21" ht="15.75" outlineLevel="1">
      <c r="B234" s="967" t="s">
        <v>102</v>
      </c>
      <c r="C234" s="1774" t="s">
        <v>103</v>
      </c>
      <c r="D234" s="1775"/>
      <c r="E234" s="1775"/>
      <c r="F234" s="979">
        <f>IFERROR(IF(C234="","",VLOOKUP(C234,ProductTable[],2,FALSE)),0)</f>
        <v>250</v>
      </c>
      <c r="G234" s="1004"/>
      <c r="H234" s="976">
        <f>IF(F234="","",F234*G234)</f>
        <v>0</v>
      </c>
      <c r="I234" s="958">
        <f>IF(F234="","", H234/(1-M238))</f>
        <v>0</v>
      </c>
      <c r="J234" s="2205" t="str">
        <f>IFERROR(IF(C234="","",VLOOKUP(C234,ProductTable[],3,FALSE)),0)</f>
        <v xml:space="preserve"> </v>
      </c>
      <c r="K234" s="2048"/>
      <c r="L234" s="2048"/>
      <c r="M234" s="2049"/>
      <c r="O234" s="1037"/>
      <c r="P234" s="1038"/>
      <c r="R234" s="1027"/>
      <c r="T234" s="1146"/>
      <c r="U234" s="1146"/>
    </row>
    <row r="235" spans="2:21" ht="16.5" outlineLevel="1" thickBot="1">
      <c r="B235" s="971"/>
      <c r="C235" s="1794" t="s">
        <v>105</v>
      </c>
      <c r="D235" s="1791"/>
      <c r="E235" s="1791"/>
      <c r="F235" s="440">
        <f>IFERROR(IF(C235="","",VLOOKUP(C235,ProductTable[],2,FALSE)),0)</f>
        <v>500</v>
      </c>
      <c r="G235" s="529"/>
      <c r="H235" s="1008">
        <f>IF(F235="","",F235*G235)</f>
        <v>0</v>
      </c>
      <c r="I235" s="968">
        <f>IF(F235="","", H235/(1-M238))</f>
        <v>0</v>
      </c>
      <c r="J235" s="2206" t="str">
        <f>IFERROR(IF(C235="","",VLOOKUP(C235,ProductTable[],3,FALSE)),0)</f>
        <v xml:space="preserve"> </v>
      </c>
      <c r="K235" s="2050"/>
      <c r="L235" s="2050"/>
      <c r="M235" s="2051"/>
      <c r="N235" s="281"/>
      <c r="O235" s="1116"/>
      <c r="P235" s="1117"/>
      <c r="Q235" s="281"/>
      <c r="R235" s="1028"/>
      <c r="S235" s="386"/>
      <c r="T235" s="1146"/>
      <c r="U235" s="1146"/>
    </row>
    <row r="236" spans="2:21" ht="16.5" outlineLevel="1" thickBot="1">
      <c r="B236" s="281"/>
      <c r="C236" s="281"/>
      <c r="D236" s="281"/>
      <c r="F236" s="293"/>
      <c r="G236" s="696" t="s">
        <v>26</v>
      </c>
      <c r="H236" s="697"/>
      <c r="I236" s="698"/>
      <c r="J236" s="367"/>
      <c r="K236" s="367"/>
      <c r="L236" s="544"/>
      <c r="M236" s="544"/>
      <c r="N236" s="281"/>
      <c r="O236" s="1039"/>
      <c r="P236" s="1040"/>
      <c r="Q236" s="281"/>
      <c r="S236" s="386"/>
      <c r="T236" s="1146"/>
      <c r="U236" s="1146"/>
    </row>
    <row r="237" spans="2:21" ht="15.75" outlineLevel="1">
      <c r="B237" s="281"/>
      <c r="C237" s="281"/>
      <c r="D237" s="281"/>
      <c r="F237" s="281"/>
      <c r="G237" s="358" t="s">
        <v>29</v>
      </c>
      <c r="H237" s="115">
        <f>SUM(H206:H235)</f>
        <v>0</v>
      </c>
      <c r="I237" s="534">
        <f>SUM(H206:H235)</f>
        <v>0</v>
      </c>
      <c r="J237" s="367"/>
      <c r="K237" s="1032" t="s">
        <v>113</v>
      </c>
      <c r="L237" s="283"/>
      <c r="M237" s="1032" t="s">
        <v>1429</v>
      </c>
      <c r="O237" s="1037"/>
      <c r="P237" s="1038"/>
      <c r="S237" s="386"/>
      <c r="T237" s="1146"/>
      <c r="U237" s="1146"/>
    </row>
    <row r="238" spans="2:21" ht="16.5" outlineLevel="1" thickBot="1">
      <c r="B238" s="281"/>
      <c r="C238" s="281"/>
      <c r="D238" s="281"/>
      <c r="F238" s="281"/>
      <c r="G238" s="360" t="s">
        <v>63</v>
      </c>
      <c r="H238" s="96"/>
      <c r="I238" s="535"/>
      <c r="J238" s="2217"/>
      <c r="K238" s="1033">
        <f>(H237/(1-M238))+H236</f>
        <v>0</v>
      </c>
      <c r="L238" s="283"/>
      <c r="M238" s="1267">
        <v>0.45</v>
      </c>
      <c r="O238" s="1120"/>
      <c r="P238" s="1121"/>
      <c r="S238" s="386"/>
      <c r="T238" s="1146"/>
      <c r="U238" s="1146"/>
    </row>
    <row r="239" spans="2:21" ht="16.5" outlineLevel="1" thickBot="1">
      <c r="B239" s="281"/>
      <c r="C239" s="281"/>
      <c r="D239" s="281"/>
      <c r="F239" s="294"/>
      <c r="G239" s="362" t="s">
        <v>109</v>
      </c>
      <c r="H239" s="122">
        <f>H238-H237</f>
        <v>0</v>
      </c>
      <c r="I239" s="536">
        <f>H238-H237</f>
        <v>0</v>
      </c>
      <c r="J239" s="2216"/>
      <c r="K239" s="282"/>
      <c r="L239" s="1024"/>
      <c r="M239" s="1024"/>
      <c r="N239" s="281"/>
      <c r="O239" s="386"/>
      <c r="Q239" s="281"/>
      <c r="S239" s="386"/>
      <c r="T239" s="1148"/>
      <c r="U239" s="961"/>
    </row>
    <row r="240" spans="2:21" ht="16.5" thickBot="1">
      <c r="C240" s="1927" t="s">
        <v>1472</v>
      </c>
      <c r="D240" s="1927"/>
      <c r="E240" s="1927"/>
      <c r="N240" s="281"/>
      <c r="O240" s="386"/>
      <c r="Q240" s="281"/>
      <c r="S240" s="386"/>
      <c r="T240" s="1148"/>
      <c r="U240" s="961"/>
    </row>
    <row r="241" spans="2:21" ht="40.5" customHeight="1" outlineLevel="1" thickBot="1">
      <c r="B241" s="683" t="s">
        <v>1474</v>
      </c>
      <c r="C241" s="1948" t="s">
        <v>1594</v>
      </c>
      <c r="D241" s="1949"/>
      <c r="E241" s="1950"/>
      <c r="F241" s="315" t="s">
        <v>13</v>
      </c>
      <c r="G241" s="955" t="s">
        <v>14</v>
      </c>
      <c r="H241" s="956" t="s">
        <v>95</v>
      </c>
      <c r="I241" s="956" t="s">
        <v>96</v>
      </c>
      <c r="J241" s="957" t="s">
        <v>97</v>
      </c>
      <c r="K241" s="1951" t="s">
        <v>98</v>
      </c>
      <c r="L241" s="1952"/>
      <c r="M241" s="1953"/>
      <c r="N241" s="281"/>
      <c r="O241" s="1954" t="s">
        <v>1396</v>
      </c>
      <c r="P241" s="1955"/>
      <c r="Q241" s="281"/>
      <c r="R241" s="1030" t="s">
        <v>491</v>
      </c>
      <c r="S241" s="386"/>
      <c r="T241" s="1967"/>
      <c r="U241" s="1967"/>
    </row>
    <row r="242" spans="2:21" outlineLevel="1">
      <c r="B242" s="1968" t="s">
        <v>1541</v>
      </c>
      <c r="C242" s="1796" t="s">
        <v>1510</v>
      </c>
      <c r="D242" s="1764"/>
      <c r="E242" s="1765"/>
      <c r="F242" s="102">
        <f>IFERROR(IF(C242="","",VLOOKUP(C242,ProductTable[],2,FALSE)),0)</f>
        <v>137</v>
      </c>
      <c r="G242" s="111"/>
      <c r="H242" s="102">
        <f t="shared" ref="H242:H250" si="18">IF(F242="","",F242*G242)</f>
        <v>0</v>
      </c>
      <c r="I242" s="1238">
        <f>IF(F242="","", H242/(1-M274))</f>
        <v>0</v>
      </c>
      <c r="J242" s="2195" t="str">
        <f>IFERROR(IF(C242="","",VLOOKUP(C242,ProductTable[],3,FALSE)),0)</f>
        <v>https://soundproofingstore.uk/product/prosound-acoustic-wall-panels/</v>
      </c>
      <c r="K242" s="2044"/>
      <c r="L242" s="2044"/>
      <c r="M242" s="2045"/>
      <c r="N242" s="281"/>
      <c r="O242" s="1942" t="s">
        <v>1490</v>
      </c>
      <c r="P242" s="1943"/>
      <c r="Q242" s="281"/>
      <c r="R242" s="1025"/>
      <c r="S242" s="386"/>
      <c r="T242" s="1966"/>
      <c r="U242" s="1966"/>
    </row>
    <row r="243" spans="2:21" outlineLevel="1">
      <c r="B243" s="1972"/>
      <c r="C243" s="1797"/>
      <c r="D243" s="1767"/>
      <c r="E243" s="1768"/>
      <c r="F243" s="93" t="str">
        <f>IFERROR(IF(C243="","",VLOOKUP(C243,ProductTable[],2,FALSE)),0)</f>
        <v/>
      </c>
      <c r="G243" s="98"/>
      <c r="H243" s="93" t="str">
        <f t="shared" si="18"/>
        <v/>
      </c>
      <c r="I243" s="1219" t="str">
        <f>IF(F243="","", H243/(1-M274))</f>
        <v/>
      </c>
      <c r="J243" s="2192" t="str">
        <f>IFERROR(IF(C243="","",VLOOKUP(C243,ProductTable[],3,FALSE)),0)</f>
        <v/>
      </c>
      <c r="K243" s="2046"/>
      <c r="L243" s="2046"/>
      <c r="M243" s="2047"/>
      <c r="N243" s="281"/>
      <c r="O243" s="1944"/>
      <c r="P243" s="1945"/>
      <c r="Q243" s="281"/>
      <c r="R243" s="1026"/>
      <c r="S243" s="386"/>
      <c r="T243" s="1966"/>
      <c r="U243" s="1966"/>
    </row>
    <row r="244" spans="2:21" ht="15.75" outlineLevel="1">
      <c r="B244" s="692"/>
      <c r="C244" s="1774"/>
      <c r="D244" s="1775"/>
      <c r="E244" s="1775"/>
      <c r="F244" s="95" t="str">
        <f>IFERROR(IF(C244="","",VLOOKUP(C244,ProductTable[],2,FALSE)),0)</f>
        <v/>
      </c>
      <c r="G244" s="99"/>
      <c r="H244" s="95" t="str">
        <f t="shared" si="18"/>
        <v/>
      </c>
      <c r="I244" s="1220" t="str">
        <f>IF(F244="","", H244/(1-M274))</f>
        <v/>
      </c>
      <c r="J244" s="2196" t="str">
        <f>IFERROR(IF(C244="","",VLOOKUP(C244,ProductTable[],3,FALSE)),0)</f>
        <v/>
      </c>
      <c r="K244" s="2048"/>
      <c r="L244" s="2048"/>
      <c r="M244" s="2049"/>
      <c r="N244" s="281"/>
      <c r="O244" s="1944"/>
      <c r="P244" s="1945"/>
      <c r="Q244" s="281"/>
      <c r="R244" s="1027"/>
      <c r="S244" s="386"/>
      <c r="T244" s="1966"/>
      <c r="U244" s="1966"/>
    </row>
    <row r="245" spans="2:21" ht="16.5" outlineLevel="1" thickBot="1">
      <c r="B245" s="692"/>
      <c r="C245" s="1793"/>
      <c r="D245" s="1787"/>
      <c r="E245" s="1787"/>
      <c r="F245" s="93" t="str">
        <f>IFERROR(IF(C245="","",VLOOKUP(C245,ProductTable[],2,FALSE)),0)</f>
        <v/>
      </c>
      <c r="G245" s="98"/>
      <c r="H245" s="93" t="str">
        <f t="shared" si="18"/>
        <v/>
      </c>
      <c r="I245" s="1219" t="str">
        <f>IF(F245="","", H245/(1-M274))</f>
        <v/>
      </c>
      <c r="J245" s="2192" t="str">
        <f>IFERROR(IF(C245="","",VLOOKUP(C245,ProductTable[],3,FALSE)),0)</f>
        <v/>
      </c>
      <c r="K245" s="2046"/>
      <c r="L245" s="2046"/>
      <c r="M245" s="2047"/>
      <c r="N245" s="281"/>
      <c r="O245" s="1944"/>
      <c r="P245" s="1945"/>
      <c r="Q245" s="281"/>
      <c r="R245" s="1026"/>
      <c r="S245" s="386"/>
      <c r="T245" s="1966"/>
      <c r="U245" s="1966"/>
    </row>
    <row r="246" spans="2:21" ht="15.75" outlineLevel="1">
      <c r="B246" s="692"/>
      <c r="C246" s="1774"/>
      <c r="D246" s="1775"/>
      <c r="E246" s="1775"/>
      <c r="F246" s="95" t="str">
        <f>IFERROR(IF(C246="","",VLOOKUP(C246,ProductTable[],2,FALSE)),0)</f>
        <v/>
      </c>
      <c r="G246" s="99"/>
      <c r="H246" s="95" t="str">
        <f t="shared" si="18"/>
        <v/>
      </c>
      <c r="I246" s="1220" t="str">
        <f>IF(F246="","", H246/(1-M274))</f>
        <v/>
      </c>
      <c r="J246" s="2196" t="str">
        <f>IFERROR(IF(C246="","",VLOOKUP(C246,ProductTable[],3,FALSE)),0)</f>
        <v/>
      </c>
      <c r="K246" s="2048"/>
      <c r="L246" s="2048"/>
      <c r="M246" s="2049"/>
      <c r="N246" s="281"/>
      <c r="O246" s="1946"/>
      <c r="P246" s="1947"/>
      <c r="Q246" s="281"/>
      <c r="R246" s="1027"/>
      <c r="S246" s="386"/>
      <c r="T246" s="1146"/>
      <c r="U246" s="1146"/>
    </row>
    <row r="247" spans="2:21" ht="16.5" outlineLevel="1" thickBot="1">
      <c r="B247" s="765"/>
      <c r="C247" s="1798"/>
      <c r="D247" s="1799"/>
      <c r="E247" s="1799"/>
      <c r="F247" s="1101" t="str">
        <f>IFERROR(IF(C247="","",VLOOKUP(C247,ProductTable[],2,FALSE)),0)</f>
        <v/>
      </c>
      <c r="G247" s="1263"/>
      <c r="H247" s="1101" t="str">
        <f t="shared" si="18"/>
        <v/>
      </c>
      <c r="I247" s="1264" t="str">
        <f>IF(F247="","", H247/(1-M274))</f>
        <v/>
      </c>
      <c r="J247" s="2197" t="str">
        <f>IFERROR(IF(C247="","",VLOOKUP(C247,ProductTable[],3,FALSE)),0)</f>
        <v/>
      </c>
      <c r="K247" s="2054"/>
      <c r="L247" s="2054"/>
      <c r="M247" s="2055"/>
      <c r="N247" s="281"/>
      <c r="O247" s="1930"/>
      <c r="P247" s="1931"/>
      <c r="Q247" s="281"/>
      <c r="R247" s="1026"/>
      <c r="S247" s="386"/>
      <c r="T247" s="1146"/>
      <c r="U247" s="1146"/>
    </row>
    <row r="248" spans="2:21" ht="15.75" outlineLevel="1">
      <c r="B248" s="1968" t="s">
        <v>1540</v>
      </c>
      <c r="C248" s="1792" t="s">
        <v>1536</v>
      </c>
      <c r="D248" s="1785"/>
      <c r="E248" s="1785"/>
      <c r="F248" s="102">
        <f>IFERROR(IF(C248="","",VLOOKUP(C248,ProductTable[],2,FALSE)),0)</f>
        <v>391</v>
      </c>
      <c r="G248" s="111"/>
      <c r="H248" s="102">
        <f t="shared" si="18"/>
        <v>0</v>
      </c>
      <c r="I248" s="1238">
        <f>IF(F248="","", H248/(1-M274))</f>
        <v>0</v>
      </c>
      <c r="J248" s="2195" t="str">
        <f>IFERROR(IF(C248="","",VLOOKUP(C248,ProductTable[],3,FALSE)),0)</f>
        <v>https://www.soundproofingstore.co.uk/acoustic-bass-plus-panels</v>
      </c>
      <c r="K248" s="2044"/>
      <c r="L248" s="2044"/>
      <c r="M248" s="2045"/>
      <c r="N248" s="281"/>
      <c r="O248" s="1932"/>
      <c r="P248" s="1933"/>
      <c r="Q248" s="281"/>
      <c r="R248" s="1027"/>
      <c r="S248" s="386"/>
      <c r="T248" s="1146"/>
      <c r="U248" s="1146"/>
    </row>
    <row r="249" spans="2:21" ht="15.75" outlineLevel="1">
      <c r="B249" s="1972"/>
      <c r="C249" s="1793"/>
      <c r="D249" s="1787"/>
      <c r="E249" s="1787"/>
      <c r="F249" s="93" t="str">
        <f>IFERROR(IF(C249="","",VLOOKUP(C249,ProductTable[],2,FALSE)),0)</f>
        <v/>
      </c>
      <c r="G249" s="98"/>
      <c r="H249" s="93" t="str">
        <f t="shared" si="18"/>
        <v/>
      </c>
      <c r="I249" s="1219" t="str">
        <f>IF(F249="","", H249/(1-M274))</f>
        <v/>
      </c>
      <c r="J249" s="2192" t="str">
        <f>IFERROR(IF(C249="","",VLOOKUP(C249,ProductTable[],3,FALSE)),0)</f>
        <v/>
      </c>
      <c r="K249" s="2046"/>
      <c r="L249" s="2046"/>
      <c r="M249" s="2047"/>
      <c r="N249" s="281"/>
      <c r="O249" s="1923"/>
      <c r="P249" s="1924"/>
      <c r="Q249" s="281"/>
      <c r="R249" s="1026"/>
      <c r="S249" s="386"/>
      <c r="T249" s="1146"/>
      <c r="U249" s="1146"/>
    </row>
    <row r="250" spans="2:21" ht="15.75" outlineLevel="1">
      <c r="B250" s="692"/>
      <c r="C250" s="1774"/>
      <c r="D250" s="1775"/>
      <c r="E250" s="1775"/>
      <c r="F250" s="95" t="str">
        <f>IFERROR(IF(C250="","",VLOOKUP(C250,ProductTable[],2,FALSE)),0)</f>
        <v/>
      </c>
      <c r="G250" s="99"/>
      <c r="H250" s="95" t="str">
        <f t="shared" si="18"/>
        <v/>
      </c>
      <c r="I250" s="1220" t="str">
        <f>IF(F250="","", H250/(1-M274))</f>
        <v/>
      </c>
      <c r="J250" s="2196" t="str">
        <f>IFERROR(IF(C250="","",VLOOKUP(C250,ProductTable[],3,FALSE)),0)</f>
        <v/>
      </c>
      <c r="K250" s="2048"/>
      <c r="L250" s="2048"/>
      <c r="M250" s="2049"/>
      <c r="N250" s="281"/>
      <c r="O250" s="1930"/>
      <c r="P250" s="1931"/>
      <c r="Q250" s="281"/>
      <c r="R250" s="1027"/>
      <c r="S250" s="386"/>
      <c r="T250" s="1146"/>
      <c r="U250" s="1146"/>
    </row>
    <row r="251" spans="2:21" ht="15.75" outlineLevel="1">
      <c r="B251" s="692"/>
      <c r="C251" s="1793"/>
      <c r="D251" s="1787"/>
      <c r="E251" s="1787"/>
      <c r="F251" s="93" t="str">
        <f>IFERROR(IF(C251="","",VLOOKUP(C251,ProductTable[],2,FALSE)),0)</f>
        <v/>
      </c>
      <c r="G251" s="98"/>
      <c r="H251" s="93" t="str">
        <f>IF(F251="","",F251*G251)</f>
        <v/>
      </c>
      <c r="I251" s="1219" t="str">
        <f>IF(F251="","", H251/(1-M274))</f>
        <v/>
      </c>
      <c r="J251" s="2192" t="str">
        <f>IFERROR(IF(C251="","",VLOOKUP(C251,ProductTable[],3,FALSE)),0)</f>
        <v/>
      </c>
      <c r="K251" s="2046"/>
      <c r="L251" s="2046"/>
      <c r="M251" s="2047"/>
      <c r="N251" s="281"/>
      <c r="O251" s="1932"/>
      <c r="P251" s="1933"/>
      <c r="Q251" s="281"/>
      <c r="R251" s="1026"/>
      <c r="S251" s="386"/>
      <c r="T251" s="1146"/>
      <c r="U251" s="1146"/>
    </row>
    <row r="252" spans="2:21" ht="15.75" outlineLevel="1">
      <c r="B252" s="692"/>
      <c r="C252" s="1774"/>
      <c r="D252" s="1775"/>
      <c r="E252" s="1775"/>
      <c r="F252" s="95" t="str">
        <f>IFERROR(IF(C252="","",VLOOKUP(C252,ProductTable[],2,FALSE)),0)</f>
        <v/>
      </c>
      <c r="G252" s="99"/>
      <c r="H252" s="95" t="str">
        <f>IF(F252="","",F252*G252)</f>
        <v/>
      </c>
      <c r="I252" s="1220" t="str">
        <f>IF(F252="","", H252/(1-M274))</f>
        <v/>
      </c>
      <c r="J252" s="2196" t="str">
        <f>IFERROR(IF(C252="","",VLOOKUP(C252,ProductTable[],3,FALSE)),0)</f>
        <v/>
      </c>
      <c r="K252" s="2048"/>
      <c r="L252" s="2048"/>
      <c r="M252" s="2049"/>
      <c r="N252" s="281"/>
      <c r="O252" s="1923"/>
      <c r="P252" s="1924"/>
      <c r="Q252" s="281"/>
      <c r="R252" s="1027"/>
      <c r="S252" s="386"/>
      <c r="T252" s="1146"/>
      <c r="U252" s="1146"/>
    </row>
    <row r="253" spans="2:21" ht="16.5" outlineLevel="1" thickBot="1">
      <c r="B253" s="765"/>
      <c r="C253" s="1794"/>
      <c r="D253" s="1791"/>
      <c r="E253" s="1791"/>
      <c r="F253" s="120" t="str">
        <f>IFERROR(IF(C253="","",VLOOKUP(C253,ProductTable[],2,FALSE)),0)</f>
        <v/>
      </c>
      <c r="G253" s="100"/>
      <c r="H253" s="120" t="str">
        <f t="shared" ref="H253:H262" si="19">IF(F253="","",F253*G253)</f>
        <v/>
      </c>
      <c r="I253" s="1761" t="str">
        <f>IF(F253="","", H253/(1-M274))</f>
        <v/>
      </c>
      <c r="J253" s="2212" t="str">
        <f>IFERROR(IF(C253="","",VLOOKUP(C253,ProductTable[],3,FALSE)),0)</f>
        <v/>
      </c>
      <c r="K253" s="2050"/>
      <c r="L253" s="2050"/>
      <c r="M253" s="2051"/>
      <c r="N253" s="281"/>
      <c r="O253" s="1930"/>
      <c r="P253" s="1931"/>
      <c r="Q253" s="281"/>
      <c r="R253" s="1026"/>
      <c r="S253" s="386"/>
      <c r="T253" s="1146"/>
      <c r="U253" s="1146"/>
    </row>
    <row r="254" spans="2:21" ht="15.75" outlineLevel="1">
      <c r="B254" s="1968" t="s">
        <v>1539</v>
      </c>
      <c r="C254" s="1792" t="s">
        <v>1529</v>
      </c>
      <c r="D254" s="1785"/>
      <c r="E254" s="1785"/>
      <c r="F254" s="524">
        <f>IFERROR(IF(C254="","",VLOOKUP(C254,ProductTable[],2,FALSE)),0)</f>
        <v>275</v>
      </c>
      <c r="G254" s="523"/>
      <c r="H254" s="524">
        <f t="shared" si="19"/>
        <v>0</v>
      </c>
      <c r="I254" s="1230">
        <f>IF(F254="","", H254/(1-M274))</f>
        <v>0</v>
      </c>
      <c r="J254" s="2215" t="str">
        <f>IFERROR(IF(C254="","",VLOOKUP(C254,ProductTable[],3,FALSE)),0)</f>
        <v>https://soundproofingstore.uk/product/prosound-acoustic-ceiling-rafts/</v>
      </c>
      <c r="K254" s="2044"/>
      <c r="L254" s="2044"/>
      <c r="M254" s="2045"/>
      <c r="N254" s="281"/>
      <c r="O254" s="1932"/>
      <c r="P254" s="1933"/>
      <c r="Q254" s="281"/>
      <c r="R254" s="1027"/>
      <c r="S254" s="386"/>
      <c r="T254" s="1146"/>
      <c r="U254" s="1146"/>
    </row>
    <row r="255" spans="2:21" ht="15.75" outlineLevel="1">
      <c r="B255" s="1972"/>
      <c r="C255" s="1793"/>
      <c r="D255" s="1787"/>
      <c r="E255" s="1787"/>
      <c r="F255" s="93" t="str">
        <f>IFERROR(IF(C255="","",VLOOKUP(C255,ProductTable[],2,FALSE)),0)</f>
        <v/>
      </c>
      <c r="G255" s="98"/>
      <c r="H255" s="93" t="str">
        <f t="shared" si="19"/>
        <v/>
      </c>
      <c r="I255" s="1219" t="str">
        <f>IF(F255="","", H255/(1-M274))</f>
        <v/>
      </c>
      <c r="J255" s="2192" t="str">
        <f>IFERROR(IF(C255="","",VLOOKUP(C255,ProductTable[],3,FALSE)),0)</f>
        <v/>
      </c>
      <c r="K255" s="2046"/>
      <c r="L255" s="2046"/>
      <c r="M255" s="2047"/>
      <c r="N255" s="281"/>
      <c r="O255" s="1923"/>
      <c r="P255" s="1924"/>
      <c r="Q255" s="281"/>
      <c r="R255" s="1026"/>
      <c r="S255" s="386"/>
      <c r="T255" s="1146"/>
      <c r="U255" s="1146"/>
    </row>
    <row r="256" spans="2:21" ht="15.75" outlineLevel="1">
      <c r="B256" s="692"/>
      <c r="C256" s="1774"/>
      <c r="D256" s="1775"/>
      <c r="E256" s="1775"/>
      <c r="F256" s="95" t="str">
        <f>IFERROR(IF(C256="","",VLOOKUP(C256,ProductTable[],2,FALSE)),0)</f>
        <v/>
      </c>
      <c r="G256" s="99"/>
      <c r="H256" s="95" t="str">
        <f t="shared" si="19"/>
        <v/>
      </c>
      <c r="I256" s="1220" t="str">
        <f>IF(F256="","", H256/(1-M274))</f>
        <v/>
      </c>
      <c r="J256" s="2196" t="str">
        <f>IFERROR(IF(C256="","",VLOOKUP(C256,ProductTable[],3,FALSE)),0)</f>
        <v/>
      </c>
      <c r="K256" s="2048"/>
      <c r="L256" s="2048"/>
      <c r="M256" s="2049"/>
      <c r="N256" s="281"/>
      <c r="O256" s="1930"/>
      <c r="P256" s="1931"/>
      <c r="Q256" s="281"/>
      <c r="R256" s="1027"/>
      <c r="S256" s="386"/>
      <c r="T256" s="1146"/>
      <c r="U256" s="1146"/>
    </row>
    <row r="257" spans="2:21" ht="15.75" outlineLevel="1">
      <c r="B257" s="692"/>
      <c r="C257" s="1793"/>
      <c r="D257" s="1787"/>
      <c r="E257" s="1787"/>
      <c r="F257" s="93" t="str">
        <f>IFERROR(IF(C257="","",VLOOKUP(C257,ProductTable[],2,FALSE)),0)</f>
        <v/>
      </c>
      <c r="G257" s="98"/>
      <c r="H257" s="93" t="str">
        <f t="shared" si="19"/>
        <v/>
      </c>
      <c r="I257" s="1219" t="str">
        <f>IF(F257="","", H257/(1-M274))</f>
        <v/>
      </c>
      <c r="J257" s="2192" t="str">
        <f>IFERROR(IF(C257="","",VLOOKUP(C257,ProductTable[],3,FALSE)),0)</f>
        <v/>
      </c>
      <c r="K257" s="2046"/>
      <c r="L257" s="2046"/>
      <c r="M257" s="2047"/>
      <c r="N257" s="281"/>
      <c r="O257" s="1932"/>
      <c r="P257" s="1933"/>
      <c r="Q257" s="281"/>
      <c r="R257" s="1026"/>
      <c r="S257" s="386"/>
      <c r="T257" s="1146"/>
      <c r="U257" s="1146"/>
    </row>
    <row r="258" spans="2:21" ht="15.75" outlineLevel="1">
      <c r="B258" s="692"/>
      <c r="C258" s="1774"/>
      <c r="D258" s="1775"/>
      <c r="E258" s="1775"/>
      <c r="F258" s="95" t="str">
        <f>IFERROR(IF(C258="","",VLOOKUP(C258,ProductTable[],2,FALSE)),0)</f>
        <v/>
      </c>
      <c r="G258" s="99"/>
      <c r="H258" s="95" t="str">
        <f t="shared" si="19"/>
        <v/>
      </c>
      <c r="I258" s="1220" t="str">
        <f>IF(F258="","", H258/(1-M274))</f>
        <v/>
      </c>
      <c r="J258" s="2196" t="str">
        <f>IFERROR(IF(C258="","",VLOOKUP(C258,ProductTable[],3,FALSE)),0)</f>
        <v/>
      </c>
      <c r="K258" s="2048"/>
      <c r="L258" s="2048"/>
      <c r="M258" s="2049"/>
      <c r="N258" s="281"/>
      <c r="O258" s="1923"/>
      <c r="P258" s="1924"/>
      <c r="Q258" s="281"/>
      <c r="R258" s="1027"/>
      <c r="S258" s="386"/>
      <c r="T258" s="1146"/>
      <c r="U258" s="1146"/>
    </row>
    <row r="259" spans="2:21" ht="16.5" outlineLevel="1" thickBot="1">
      <c r="B259" s="765"/>
      <c r="C259" s="1794"/>
      <c r="D259" s="1791"/>
      <c r="E259" s="1791"/>
      <c r="F259" s="1101" t="str">
        <f>IFERROR(IF(C259="","",VLOOKUP(C259,ProductTable[],2,FALSE)),0)</f>
        <v/>
      </c>
      <c r="G259" s="1263"/>
      <c r="H259" s="1101" t="str">
        <f t="shared" si="19"/>
        <v/>
      </c>
      <c r="I259" s="1264" t="str">
        <f>IF(F259="","", H259/(1-M274))</f>
        <v/>
      </c>
      <c r="J259" s="2197" t="str">
        <f>IFERROR(IF(C259="","",VLOOKUP(C259,ProductTable[],3,FALSE)),0)</f>
        <v/>
      </c>
      <c r="K259" s="2050"/>
      <c r="L259" s="2050"/>
      <c r="M259" s="2051"/>
      <c r="N259" s="281"/>
      <c r="O259" s="1930"/>
      <c r="P259" s="1931"/>
      <c r="Q259" s="281"/>
      <c r="R259" s="1026"/>
      <c r="S259" s="386"/>
      <c r="T259" s="1146"/>
      <c r="U259" s="1146"/>
    </row>
    <row r="260" spans="2:21" ht="15.75" outlineLevel="1">
      <c r="B260" s="692" t="s">
        <v>1544</v>
      </c>
      <c r="C260" s="1792" t="s">
        <v>1542</v>
      </c>
      <c r="D260" s="1785"/>
      <c r="E260" s="1785"/>
      <c r="F260" s="102">
        <f>IFERROR(IF(C260="","",VLOOKUP(C260,ProductTable[],2,FALSE)),0)</f>
        <v>12.5</v>
      </c>
      <c r="G260" s="111"/>
      <c r="H260" s="102">
        <f t="shared" si="19"/>
        <v>0</v>
      </c>
      <c r="I260" s="1238">
        <f>IF(F260="","", H260/(1-M274))</f>
        <v>0</v>
      </c>
      <c r="J260" s="2195" t="str">
        <f>IFERROR(IF(C260="","",VLOOKUP(C260,ProductTable[],3,FALSE)),0)</f>
        <v>https://soundproofingstore.uk/product/max-torque-grab-adhesive-290ml/</v>
      </c>
      <c r="K260" s="2044"/>
      <c r="L260" s="2044"/>
      <c r="M260" s="2045"/>
      <c r="N260" s="281"/>
      <c r="O260" s="1932"/>
      <c r="P260" s="1933"/>
      <c r="Q260" s="281"/>
      <c r="R260" s="1027"/>
      <c r="S260" s="386"/>
      <c r="T260" s="1146"/>
      <c r="U260" s="1146"/>
    </row>
    <row r="261" spans="2:21" ht="16.5" outlineLevel="1" thickBot="1">
      <c r="B261" s="692"/>
      <c r="C261" s="1794"/>
      <c r="D261" s="1791"/>
      <c r="E261" s="1791"/>
      <c r="F261" s="120" t="str">
        <f>IFERROR(IF(C261="","",VLOOKUP(C261,ProductTable[],2,FALSE)),0)</f>
        <v/>
      </c>
      <c r="G261" s="100"/>
      <c r="H261" s="120" t="str">
        <f t="shared" si="19"/>
        <v/>
      </c>
      <c r="I261" s="1761" t="str">
        <f>IF(F261="","", H261/(1-M274))</f>
        <v/>
      </c>
      <c r="J261" s="2212" t="str">
        <f>IFERROR(IF(C261="","",VLOOKUP(C261,ProductTable[],3,FALSE)),0)</f>
        <v/>
      </c>
      <c r="K261" s="2050"/>
      <c r="L261" s="2050"/>
      <c r="M261" s="2051"/>
      <c r="N261" s="281"/>
      <c r="O261" s="1923"/>
      <c r="P261" s="1924"/>
      <c r="Q261" s="281"/>
      <c r="R261" s="1026"/>
      <c r="S261" s="386"/>
      <c r="T261" s="1146"/>
      <c r="U261" s="1146"/>
    </row>
    <row r="262" spans="2:21" ht="15.75" outlineLevel="1">
      <c r="B262" s="1968" t="s">
        <v>1571</v>
      </c>
      <c r="C262" s="1792" t="s">
        <v>1456</v>
      </c>
      <c r="D262" s="1785"/>
      <c r="E262" s="1785"/>
      <c r="F262" s="102"/>
      <c r="G262" s="111"/>
      <c r="H262" s="102" t="str">
        <f t="shared" si="19"/>
        <v/>
      </c>
      <c r="I262" s="1238" t="str">
        <f>IF(F262="","", H262/(1-M274))</f>
        <v/>
      </c>
      <c r="J262" s="2195"/>
      <c r="K262" s="2044"/>
      <c r="L262" s="2044"/>
      <c r="M262" s="2045"/>
      <c r="N262" s="281"/>
      <c r="O262" s="1930"/>
      <c r="P262" s="1931"/>
      <c r="Q262" s="281"/>
      <c r="R262" s="1027"/>
      <c r="S262" s="386"/>
      <c r="T262" s="1146"/>
      <c r="U262" s="1146"/>
    </row>
    <row r="263" spans="2:21" ht="16.5" outlineLevel="1" thickBot="1">
      <c r="B263" s="1969"/>
      <c r="C263" s="1798"/>
      <c r="D263" s="1799"/>
      <c r="E263" s="1799"/>
      <c r="F263" s="1101"/>
      <c r="G263" s="1263"/>
      <c r="H263" s="1101" t="str">
        <f>IF(F263="","",F263*G263)</f>
        <v/>
      </c>
      <c r="I263" s="1264" t="str">
        <f>IF(F263="","", H263/(1-M274))</f>
        <v/>
      </c>
      <c r="J263" s="2197"/>
      <c r="K263" s="2054"/>
      <c r="L263" s="2054"/>
      <c r="M263" s="2055"/>
      <c r="N263" s="281"/>
      <c r="O263" s="1932"/>
      <c r="P263" s="1933"/>
      <c r="Q263" s="281"/>
      <c r="R263" s="1028"/>
      <c r="S263" s="386"/>
      <c r="T263" s="1146"/>
      <c r="U263" s="1146"/>
    </row>
    <row r="264" spans="2:21" ht="15.75" outlineLevel="1">
      <c r="B264" s="1940" t="s">
        <v>112</v>
      </c>
      <c r="C264" s="1792"/>
      <c r="D264" s="1785"/>
      <c r="E264" s="1785"/>
      <c r="F264" s="103"/>
      <c r="G264" s="111"/>
      <c r="H264" s="102" t="str">
        <f t="shared" ref="H264:H268" si="20">IF(F264="","",F264*G264)</f>
        <v/>
      </c>
      <c r="I264" s="1238" t="str">
        <f>IF(F264="","", H264/(1-M274))</f>
        <v/>
      </c>
      <c r="J264" s="2198"/>
      <c r="K264" s="2044"/>
      <c r="L264" s="2044"/>
      <c r="M264" s="2045"/>
      <c r="N264" s="281"/>
      <c r="O264" s="1923"/>
      <c r="P264" s="1924"/>
      <c r="Q264" s="281"/>
      <c r="R264" s="1025"/>
      <c r="S264" s="386"/>
      <c r="T264" s="1146"/>
      <c r="U264" s="1146"/>
    </row>
    <row r="265" spans="2:21" ht="15.75" outlineLevel="1">
      <c r="B265" s="1941"/>
      <c r="C265" s="1798"/>
      <c r="D265" s="1799"/>
      <c r="E265" s="1799"/>
      <c r="F265" s="69"/>
      <c r="G265" s="98"/>
      <c r="H265" s="93" t="str">
        <f t="shared" si="20"/>
        <v/>
      </c>
      <c r="I265" s="1219" t="str">
        <f>IF(F265="","", H265/(1-M274))</f>
        <v/>
      </c>
      <c r="J265" s="2199"/>
      <c r="K265" s="2046"/>
      <c r="L265" s="2046"/>
      <c r="M265" s="2047"/>
      <c r="N265" s="281"/>
      <c r="O265" s="1930"/>
      <c r="P265" s="1931"/>
      <c r="Q265" s="281"/>
      <c r="R265" s="1026"/>
      <c r="S265" s="386"/>
      <c r="T265" s="1146"/>
      <c r="U265" s="1146"/>
    </row>
    <row r="266" spans="2:21" ht="15.75" outlineLevel="1">
      <c r="B266" s="692"/>
      <c r="C266" s="1774"/>
      <c r="D266" s="1775"/>
      <c r="E266" s="1775"/>
      <c r="F266" s="350"/>
      <c r="G266" s="99"/>
      <c r="H266" s="95" t="str">
        <f t="shared" si="20"/>
        <v/>
      </c>
      <c r="I266" s="1220" t="str">
        <f>IF(F266="","", H266/(1-M274))</f>
        <v/>
      </c>
      <c r="J266" s="2200"/>
      <c r="K266" s="2048"/>
      <c r="L266" s="2048"/>
      <c r="M266" s="2049"/>
      <c r="N266" s="281"/>
      <c r="O266" s="1932"/>
      <c r="P266" s="1933"/>
      <c r="Q266" s="281"/>
      <c r="R266" s="1027"/>
      <c r="S266" s="386"/>
      <c r="T266" s="1146"/>
      <c r="U266" s="1146"/>
    </row>
    <row r="267" spans="2:21" ht="16.5" outlineLevel="1" thickBot="1">
      <c r="B267" s="692"/>
      <c r="C267" s="1794"/>
      <c r="D267" s="1791"/>
      <c r="E267" s="1791"/>
      <c r="F267" s="1012"/>
      <c r="G267" s="100"/>
      <c r="H267" s="120" t="str">
        <f t="shared" si="20"/>
        <v/>
      </c>
      <c r="I267" s="1761" t="str">
        <f>IF(F267="","", H267/(1-M274))</f>
        <v/>
      </c>
      <c r="J267" s="2202"/>
      <c r="K267" s="2050"/>
      <c r="L267" s="2050"/>
      <c r="M267" s="2051"/>
      <c r="N267" s="281"/>
      <c r="O267" s="1923"/>
      <c r="P267" s="1924"/>
      <c r="Q267" s="281"/>
      <c r="R267" s="1028"/>
      <c r="S267" s="386"/>
      <c r="T267" s="1146"/>
      <c r="U267" s="1146"/>
    </row>
    <row r="268" spans="2:21" ht="15.75" outlineLevel="1">
      <c r="B268" s="969" t="s">
        <v>1373</v>
      </c>
      <c r="C268" s="1792" t="s">
        <v>1373</v>
      </c>
      <c r="D268" s="1785"/>
      <c r="E268" s="1785"/>
      <c r="F268" s="978">
        <f>IFERROR(IF(C268="","",VLOOKUP(C268,ProductTable[],2,FALSE)),0)</f>
        <v>150</v>
      </c>
      <c r="G268" s="1002"/>
      <c r="H268" s="974">
        <f t="shared" si="20"/>
        <v>0</v>
      </c>
      <c r="I268" s="1125">
        <f>IF(F268="","", H268/(1-N967))</f>
        <v>0</v>
      </c>
      <c r="J268" s="2203" t="str">
        <f>IFERROR(IF(C268="","",VLOOKUP(C268,ProductTable[],3,FALSE)),0)</f>
        <v xml:space="preserve"> </v>
      </c>
      <c r="K268" s="2044"/>
      <c r="L268" s="2044"/>
      <c r="M268" s="2045"/>
      <c r="N268" s="281"/>
      <c r="O268" s="1930"/>
      <c r="P268" s="1931"/>
      <c r="Q268" s="281"/>
      <c r="R268" s="1025"/>
      <c r="S268" s="386"/>
      <c r="T268" s="1146"/>
      <c r="U268" s="1146"/>
    </row>
    <row r="269" spans="2:21" ht="15.75" outlineLevel="1">
      <c r="B269" s="970" t="s">
        <v>100</v>
      </c>
      <c r="C269" s="1793" t="s">
        <v>59</v>
      </c>
      <c r="D269" s="1787"/>
      <c r="E269" s="1787"/>
      <c r="F269" s="93">
        <f>IFERROR(IF(C269="","",VLOOKUP(C269,ProductTable[],2,FALSE)),0)</f>
        <v>20</v>
      </c>
      <c r="G269" s="1003"/>
      <c r="H269" s="975">
        <f>IF(F269="","",F269*G269)</f>
        <v>0</v>
      </c>
      <c r="I269" s="959">
        <f>IF(F269="","", H269/(1-M274))</f>
        <v>0</v>
      </c>
      <c r="J269" s="2204" t="str">
        <f>IFERROR(IF(C269="","",VLOOKUP(C269,ProductTable[],3,FALSE)),0)</f>
        <v xml:space="preserve"> </v>
      </c>
      <c r="K269" s="2046"/>
      <c r="L269" s="2046"/>
      <c r="M269" s="2047"/>
      <c r="N269" s="281"/>
      <c r="O269" s="1932"/>
      <c r="P269" s="1933"/>
      <c r="Q269" s="281"/>
      <c r="R269" s="1026"/>
      <c r="S269" s="386"/>
      <c r="T269" s="1146"/>
      <c r="U269" s="1146"/>
    </row>
    <row r="270" spans="2:21" ht="15.75" outlineLevel="1">
      <c r="B270" s="967" t="s">
        <v>102</v>
      </c>
      <c r="C270" s="1774" t="s">
        <v>103</v>
      </c>
      <c r="D270" s="1775"/>
      <c r="E270" s="1775"/>
      <c r="F270" s="979">
        <f>IFERROR(IF(C270="","",VLOOKUP(C270,ProductTable[],2,FALSE)),0)</f>
        <v>250</v>
      </c>
      <c r="G270" s="1004"/>
      <c r="H270" s="976">
        <f>IF(F270="","",F270*G270)</f>
        <v>0</v>
      </c>
      <c r="I270" s="958">
        <f>IF(F270="","", H270/(1-M274))</f>
        <v>0</v>
      </c>
      <c r="J270" s="2205" t="str">
        <f>IFERROR(IF(C270="","",VLOOKUP(C270,ProductTable[],3,FALSE)),0)</f>
        <v xml:space="preserve"> </v>
      </c>
      <c r="K270" s="2048"/>
      <c r="L270" s="2048"/>
      <c r="M270" s="2049"/>
      <c r="O270" s="1923"/>
      <c r="P270" s="1924"/>
      <c r="R270" s="1027"/>
      <c r="T270" s="1146"/>
      <c r="U270" s="1146"/>
    </row>
    <row r="271" spans="2:21" ht="16.5" outlineLevel="1" thickBot="1">
      <c r="B271" s="971"/>
      <c r="C271" s="1794" t="s">
        <v>105</v>
      </c>
      <c r="D271" s="1791"/>
      <c r="E271" s="1791"/>
      <c r="F271" s="440">
        <f>IFERROR(IF(C271="","",VLOOKUP(C271,ProductTable[],2,FALSE)),0)</f>
        <v>500</v>
      </c>
      <c r="G271" s="529"/>
      <c r="H271" s="1008">
        <f>IF(F271="","",F271*G271)</f>
        <v>0</v>
      </c>
      <c r="I271" s="968">
        <f>IF(F271="","", H271/(1-M274))</f>
        <v>0</v>
      </c>
      <c r="J271" s="2206" t="str">
        <f>IFERROR(IF(C271="","",VLOOKUP(C271,ProductTable[],3,FALSE)),0)</f>
        <v xml:space="preserve"> </v>
      </c>
      <c r="K271" s="2050"/>
      <c r="L271" s="2050"/>
      <c r="M271" s="2051"/>
      <c r="N271" s="281"/>
      <c r="O271" s="1930"/>
      <c r="P271" s="1931"/>
      <c r="Q271" s="281"/>
      <c r="R271" s="1028"/>
      <c r="S271" s="386"/>
      <c r="T271" s="1146"/>
      <c r="U271" s="1146"/>
    </row>
    <row r="272" spans="2:21" ht="16.5" outlineLevel="1" thickBot="1">
      <c r="B272" s="281"/>
      <c r="C272" s="281"/>
      <c r="D272" s="281"/>
      <c r="F272" s="293"/>
      <c r="G272" s="696" t="s">
        <v>26</v>
      </c>
      <c r="H272" s="697"/>
      <c r="I272" s="698"/>
      <c r="J272" s="367"/>
      <c r="K272" s="367"/>
      <c r="L272" s="544"/>
      <c r="M272" s="544"/>
      <c r="N272" s="281"/>
      <c r="O272" s="1932"/>
      <c r="P272" s="1933"/>
      <c r="Q272" s="281"/>
      <c r="S272" s="386"/>
      <c r="T272" s="1146"/>
      <c r="U272" s="1146"/>
    </row>
    <row r="273" spans="2:21" ht="15.75" outlineLevel="1">
      <c r="B273" s="281"/>
      <c r="C273" s="281"/>
      <c r="D273" s="281"/>
      <c r="F273" s="281"/>
      <c r="G273" s="358" t="s">
        <v>29</v>
      </c>
      <c r="H273" s="115">
        <f>SUM(H242:H271)</f>
        <v>0</v>
      </c>
      <c r="I273" s="534">
        <f>SUM(H242:H271)</f>
        <v>0</v>
      </c>
      <c r="J273" s="367"/>
      <c r="K273" s="1032" t="s">
        <v>113</v>
      </c>
      <c r="L273" s="283"/>
      <c r="M273" s="1032" t="s">
        <v>1429</v>
      </c>
      <c r="O273" s="1923"/>
      <c r="P273" s="1924"/>
      <c r="S273" s="386"/>
      <c r="T273" s="1146"/>
      <c r="U273" s="1146"/>
    </row>
    <row r="274" spans="2:21" ht="16.5" outlineLevel="1" thickBot="1">
      <c r="B274" s="281"/>
      <c r="C274" s="281"/>
      <c r="D274" s="281"/>
      <c r="F274" s="281"/>
      <c r="G274" s="360" t="s">
        <v>63</v>
      </c>
      <c r="H274" s="96"/>
      <c r="I274" s="535"/>
      <c r="J274" s="2217"/>
      <c r="K274" s="1033">
        <f>(H273/(1-M274))+H272</f>
        <v>0</v>
      </c>
      <c r="L274" s="283"/>
      <c r="M274" s="1267">
        <v>0.45</v>
      </c>
      <c r="O274" s="1925"/>
      <c r="P274" s="1926"/>
      <c r="S274" s="386"/>
      <c r="T274" s="1146"/>
      <c r="U274" s="1146"/>
    </row>
    <row r="275" spans="2:21" ht="16.5" outlineLevel="1" thickBot="1">
      <c r="B275" s="281"/>
      <c r="C275" s="281"/>
      <c r="D275" s="281"/>
      <c r="F275" s="294"/>
      <c r="G275" s="362" t="s">
        <v>109</v>
      </c>
      <c r="H275" s="122">
        <f>H274-H273</f>
        <v>0</v>
      </c>
      <c r="I275" s="536">
        <f>H274-H273</f>
        <v>0</v>
      </c>
      <c r="J275" s="2216"/>
      <c r="K275" s="282"/>
      <c r="L275" s="1024"/>
      <c r="M275" s="1024"/>
      <c r="N275" s="281"/>
      <c r="O275" s="386"/>
      <c r="Q275" s="281"/>
      <c r="S275" s="386"/>
      <c r="T275" s="1148"/>
      <c r="U275" s="961"/>
    </row>
    <row r="276" spans="2:21" ht="16.5" thickBot="1">
      <c r="C276" s="1927" t="s">
        <v>1473</v>
      </c>
      <c r="D276" s="1927"/>
      <c r="E276" s="1927"/>
      <c r="N276" s="281"/>
      <c r="O276" s="386"/>
      <c r="Q276" s="281"/>
      <c r="S276" s="386"/>
      <c r="T276" s="1148"/>
      <c r="U276" s="961"/>
    </row>
    <row r="277" spans="2:21" ht="34.5" customHeight="1" outlineLevel="1" thickBot="1">
      <c r="B277" s="363" t="s">
        <v>1395</v>
      </c>
      <c r="C277" s="1948" t="s">
        <v>12</v>
      </c>
      <c r="D277" s="1949"/>
      <c r="E277" s="1949"/>
      <c r="F277" s="315" t="s">
        <v>13</v>
      </c>
      <c r="G277" s="955" t="s">
        <v>14</v>
      </c>
      <c r="H277" s="956" t="s">
        <v>95</v>
      </c>
      <c r="I277" s="956" t="s">
        <v>96</v>
      </c>
      <c r="J277" s="957" t="s">
        <v>97</v>
      </c>
      <c r="K277" s="1951" t="s">
        <v>98</v>
      </c>
      <c r="L277" s="1952"/>
      <c r="M277" s="1953"/>
      <c r="N277" s="281"/>
      <c r="O277" s="1954" t="s">
        <v>1396</v>
      </c>
      <c r="P277" s="1955"/>
      <c r="Q277" s="281"/>
      <c r="R277" s="1030" t="s">
        <v>491</v>
      </c>
      <c r="S277" s="386"/>
      <c r="T277" s="1967"/>
      <c r="U277" s="1967"/>
    </row>
    <row r="278" spans="2:21" ht="15.75" outlineLevel="1">
      <c r="B278" s="691"/>
      <c r="C278" s="1796"/>
      <c r="D278" s="1764"/>
      <c r="E278" s="1765"/>
      <c r="F278" s="102" t="str">
        <f>IFERROR(IF(C278="","",VLOOKUP(C278,ProductTable[],2,FALSE)),0)</f>
        <v/>
      </c>
      <c r="G278" s="111"/>
      <c r="H278" s="102" t="str">
        <f t="shared" ref="H278:H286" si="21">IF(F278="","",F278*G278)</f>
        <v/>
      </c>
      <c r="I278" s="1238" t="str">
        <f>IF(F278="","", H278/(1-M310))</f>
        <v/>
      </c>
      <c r="J278" s="2195" t="str">
        <f>IFERROR(IF(C278="","",VLOOKUP(C278,ProductTable[],3,FALSE)),0)</f>
        <v/>
      </c>
      <c r="K278" s="2044"/>
      <c r="L278" s="2044"/>
      <c r="M278" s="2045"/>
      <c r="N278" s="281"/>
      <c r="O278" s="1942" t="s">
        <v>1490</v>
      </c>
      <c r="P278" s="1943"/>
      <c r="Q278" s="281"/>
      <c r="R278" s="1025"/>
      <c r="S278" s="386"/>
      <c r="T278" s="1966"/>
      <c r="U278" s="1966"/>
    </row>
    <row r="279" spans="2:21" ht="15.75" outlineLevel="1">
      <c r="B279" s="692"/>
      <c r="C279" s="1797"/>
      <c r="D279" s="1767"/>
      <c r="E279" s="1768"/>
      <c r="F279" s="93" t="str">
        <f>IFERROR(IF(C279="","",VLOOKUP(C279,ProductTable[],2,FALSE)),0)</f>
        <v/>
      </c>
      <c r="G279" s="98"/>
      <c r="H279" s="93" t="str">
        <f t="shared" si="21"/>
        <v/>
      </c>
      <c r="I279" s="1219" t="str">
        <f>IF(F279="","", H279/(1-M310))</f>
        <v/>
      </c>
      <c r="J279" s="2192" t="str">
        <f>IFERROR(IF(C279="","",VLOOKUP(C279,ProductTable[],3,FALSE)),0)</f>
        <v/>
      </c>
      <c r="K279" s="2046"/>
      <c r="L279" s="2046"/>
      <c r="M279" s="2047"/>
      <c r="N279" s="281"/>
      <c r="O279" s="1944"/>
      <c r="P279" s="1945"/>
      <c r="Q279" s="281"/>
      <c r="R279" s="1026"/>
      <c r="S279" s="386"/>
      <c r="T279" s="1966"/>
      <c r="U279" s="1966"/>
    </row>
    <row r="280" spans="2:21" ht="15.75" outlineLevel="1">
      <c r="B280" s="692"/>
      <c r="C280" s="1774"/>
      <c r="D280" s="1775"/>
      <c r="E280" s="1775"/>
      <c r="F280" s="95" t="str">
        <f>IFERROR(IF(C280="","",VLOOKUP(C280,ProductTable[],2,FALSE)),0)</f>
        <v/>
      </c>
      <c r="G280" s="99"/>
      <c r="H280" s="95" t="str">
        <f t="shared" si="21"/>
        <v/>
      </c>
      <c r="I280" s="1220" t="str">
        <f>IF(F280="","", H280/(1-M310))</f>
        <v/>
      </c>
      <c r="J280" s="2196" t="str">
        <f>IFERROR(IF(C280="","",VLOOKUP(C280,ProductTable[],3,FALSE)),0)</f>
        <v/>
      </c>
      <c r="K280" s="2048"/>
      <c r="L280" s="2048"/>
      <c r="M280" s="2049"/>
      <c r="N280" s="281"/>
      <c r="O280" s="1944"/>
      <c r="P280" s="1945"/>
      <c r="Q280" s="281"/>
      <c r="R280" s="1027"/>
      <c r="S280" s="386"/>
      <c r="T280" s="1966"/>
      <c r="U280" s="1966"/>
    </row>
    <row r="281" spans="2:21" ht="16.5" outlineLevel="1" thickBot="1">
      <c r="B281" s="692"/>
      <c r="C281" s="1793"/>
      <c r="D281" s="1787"/>
      <c r="E281" s="1787"/>
      <c r="F281" s="93" t="str">
        <f>IFERROR(IF(C281="","",VLOOKUP(C281,ProductTable[],2,FALSE)),0)</f>
        <v/>
      </c>
      <c r="G281" s="98"/>
      <c r="H281" s="93" t="str">
        <f t="shared" si="21"/>
        <v/>
      </c>
      <c r="I281" s="1219" t="str">
        <f>IF(F281="","", H281/(1-M310))</f>
        <v/>
      </c>
      <c r="J281" s="2192" t="str">
        <f>IFERROR(IF(C281="","",VLOOKUP(C281,ProductTable[],3,FALSE)),0)</f>
        <v/>
      </c>
      <c r="K281" s="2046"/>
      <c r="L281" s="2046"/>
      <c r="M281" s="2047"/>
      <c r="N281" s="281"/>
      <c r="O281" s="1944"/>
      <c r="P281" s="1945"/>
      <c r="Q281" s="281"/>
      <c r="R281" s="1026"/>
      <c r="S281" s="386"/>
      <c r="T281" s="1966"/>
      <c r="U281" s="1966"/>
    </row>
    <row r="282" spans="2:21" ht="15.75" outlineLevel="1">
      <c r="B282" s="692"/>
      <c r="C282" s="1774"/>
      <c r="D282" s="1775"/>
      <c r="E282" s="1775"/>
      <c r="F282" s="95" t="str">
        <f>IFERROR(IF(C282="","",VLOOKUP(C282,ProductTable[],2,FALSE)),0)</f>
        <v/>
      </c>
      <c r="G282" s="99"/>
      <c r="H282" s="95" t="str">
        <f t="shared" si="21"/>
        <v/>
      </c>
      <c r="I282" s="1220" t="str">
        <f>IF(F282="","", H282/(1-M310))</f>
        <v/>
      </c>
      <c r="J282" s="2196" t="str">
        <f>IFERROR(IF(C282="","",VLOOKUP(C282,ProductTable[],3,FALSE)),0)</f>
        <v/>
      </c>
      <c r="K282" s="2048"/>
      <c r="L282" s="2048"/>
      <c r="M282" s="2049"/>
      <c r="N282" s="281"/>
      <c r="O282" s="1946"/>
      <c r="P282" s="1947"/>
      <c r="Q282" s="281"/>
      <c r="R282" s="1156"/>
      <c r="S282" s="1148"/>
      <c r="T282" s="1146"/>
      <c r="U282" s="1146"/>
    </row>
    <row r="283" spans="2:21" ht="15.75" outlineLevel="1">
      <c r="B283" s="692"/>
      <c r="C283" s="1793"/>
      <c r="D283" s="1787"/>
      <c r="E283" s="1787"/>
      <c r="F283" s="93" t="str">
        <f>IFERROR(IF(C283="","",VLOOKUP(C283,ProductTable[],2,FALSE)),0)</f>
        <v/>
      </c>
      <c r="G283" s="98"/>
      <c r="H283" s="93" t="str">
        <f t="shared" si="21"/>
        <v/>
      </c>
      <c r="I283" s="1219" t="str">
        <f>IF(F283="","", H283/(1-M310))</f>
        <v/>
      </c>
      <c r="J283" s="2192" t="str">
        <f>IFERROR(IF(C283="","",VLOOKUP(C283,ProductTable[],3,FALSE)),0)</f>
        <v/>
      </c>
      <c r="K283" s="2046"/>
      <c r="L283" s="2046"/>
      <c r="M283" s="2047"/>
      <c r="N283" s="281"/>
      <c r="O283" s="1930"/>
      <c r="P283" s="1931"/>
      <c r="Q283" s="281"/>
      <c r="R283" s="1157"/>
      <c r="S283" s="1148"/>
      <c r="T283" s="1146"/>
      <c r="U283" s="1146"/>
    </row>
    <row r="284" spans="2:21" ht="15.75" outlineLevel="1">
      <c r="B284" s="692"/>
      <c r="C284" s="1774"/>
      <c r="D284" s="1775"/>
      <c r="E284" s="1775"/>
      <c r="F284" s="95" t="str">
        <f>IFERROR(IF(C284="","",VLOOKUP(C284,ProductTable[],2,FALSE)),0)</f>
        <v/>
      </c>
      <c r="G284" s="99"/>
      <c r="H284" s="95" t="str">
        <f t="shared" si="21"/>
        <v/>
      </c>
      <c r="I284" s="1220" t="str">
        <f>IF(F284="","", H284/(1-M310))</f>
        <v/>
      </c>
      <c r="J284" s="2196" t="str">
        <f>IFERROR(IF(C284="","",VLOOKUP(C284,ProductTable[],3,FALSE)),0)</f>
        <v/>
      </c>
      <c r="K284" s="2048"/>
      <c r="L284" s="2048"/>
      <c r="M284" s="2049"/>
      <c r="N284" s="281"/>
      <c r="O284" s="1932"/>
      <c r="P284" s="1933"/>
      <c r="Q284" s="281"/>
      <c r="R284" s="1156"/>
      <c r="S284" s="1148"/>
      <c r="T284" s="1146"/>
      <c r="U284" s="1146"/>
    </row>
    <row r="285" spans="2:21" ht="15.75" outlineLevel="1">
      <c r="B285" s="692"/>
      <c r="C285" s="1793"/>
      <c r="D285" s="1787"/>
      <c r="E285" s="1787"/>
      <c r="F285" s="93" t="str">
        <f>IFERROR(IF(C285="","",VLOOKUP(C285,ProductTable[],2,FALSE)),0)</f>
        <v/>
      </c>
      <c r="G285" s="98"/>
      <c r="H285" s="93" t="str">
        <f t="shared" si="21"/>
        <v/>
      </c>
      <c r="I285" s="1219" t="str">
        <f>IF(F285="","", H285/(1-M310))</f>
        <v/>
      </c>
      <c r="J285" s="2192" t="str">
        <f>IFERROR(IF(C285="","",VLOOKUP(C285,ProductTable[],3,FALSE)),0)</f>
        <v/>
      </c>
      <c r="K285" s="2046"/>
      <c r="L285" s="2046"/>
      <c r="M285" s="2047"/>
      <c r="N285" s="281"/>
      <c r="O285" s="1923"/>
      <c r="P285" s="1924"/>
      <c r="Q285" s="281"/>
      <c r="R285" s="1157"/>
      <c r="S285" s="1158"/>
      <c r="T285" s="1146"/>
      <c r="U285" s="1146"/>
    </row>
    <row r="286" spans="2:21" ht="15.75" outlineLevel="1">
      <c r="B286" s="692"/>
      <c r="C286" s="1774"/>
      <c r="D286" s="1775"/>
      <c r="E286" s="1775"/>
      <c r="F286" s="95" t="str">
        <f>IFERROR(IF(C286="","",VLOOKUP(C286,ProductTable[],2,FALSE)),0)</f>
        <v/>
      </c>
      <c r="G286" s="99"/>
      <c r="H286" s="95" t="str">
        <f t="shared" si="21"/>
        <v/>
      </c>
      <c r="I286" s="1220" t="str">
        <f>IF(F286="","", H286/(1-M310))</f>
        <v/>
      </c>
      <c r="J286" s="2196" t="str">
        <f>IFERROR(IF(C286="","",VLOOKUP(C286,ProductTable[],3,FALSE)),0)</f>
        <v/>
      </c>
      <c r="K286" s="2048"/>
      <c r="L286" s="2048"/>
      <c r="M286" s="2049"/>
      <c r="N286" s="281"/>
      <c r="O286" s="1930"/>
      <c r="P286" s="1931"/>
      <c r="Q286" s="281"/>
      <c r="R286" s="1156"/>
      <c r="S286" s="1158"/>
      <c r="T286" s="1146"/>
      <c r="U286" s="1146"/>
    </row>
    <row r="287" spans="2:21" ht="15.75" outlineLevel="1">
      <c r="B287" s="692"/>
      <c r="C287" s="1793"/>
      <c r="D287" s="1787"/>
      <c r="E287" s="1787"/>
      <c r="F287" s="93" t="str">
        <f>IFERROR(IF(C287="","",VLOOKUP(C287,ProductTable[],2,FALSE)),0)</f>
        <v/>
      </c>
      <c r="G287" s="98"/>
      <c r="H287" s="93" t="str">
        <f>IF(F287="","",F287*G287)</f>
        <v/>
      </c>
      <c r="I287" s="1219" t="str">
        <f>IF(F287="","", H287/(1-M310))</f>
        <v/>
      </c>
      <c r="J287" s="2192" t="str">
        <f>IFERROR(IF(C287="","",VLOOKUP(C287,ProductTable[],3,FALSE)),0)</f>
        <v/>
      </c>
      <c r="K287" s="2046"/>
      <c r="L287" s="2046"/>
      <c r="M287" s="2047"/>
      <c r="N287" s="281"/>
      <c r="O287" s="1932"/>
      <c r="P287" s="1933"/>
      <c r="Q287" s="281"/>
      <c r="R287" s="1157"/>
      <c r="S287" s="1158"/>
      <c r="T287" s="1146"/>
      <c r="U287" s="1146"/>
    </row>
    <row r="288" spans="2:21" ht="15.75" outlineLevel="1">
      <c r="B288" s="692"/>
      <c r="C288" s="1774"/>
      <c r="D288" s="1775"/>
      <c r="E288" s="1775"/>
      <c r="F288" s="95" t="str">
        <f>IFERROR(IF(C288="","",VLOOKUP(C288,ProductTable[],2,FALSE)),0)</f>
        <v/>
      </c>
      <c r="G288" s="99"/>
      <c r="H288" s="95" t="str">
        <f>IF(F288="","",F288*G288)</f>
        <v/>
      </c>
      <c r="I288" s="1220" t="str">
        <f>IF(F288="","", H288/(1-M310))</f>
        <v/>
      </c>
      <c r="J288" s="2196" t="str">
        <f>IFERROR(IF(C288="","",VLOOKUP(C288,ProductTable[],3,FALSE)),0)</f>
        <v/>
      </c>
      <c r="K288" s="2048"/>
      <c r="L288" s="2048"/>
      <c r="M288" s="2049"/>
      <c r="N288" s="281"/>
      <c r="O288" s="1923"/>
      <c r="P288" s="1924"/>
      <c r="Q288" s="281"/>
      <c r="R288" s="1156"/>
      <c r="S288" s="1148"/>
      <c r="T288" s="1146"/>
      <c r="U288" s="1146"/>
    </row>
    <row r="289" spans="2:21" ht="15.75" outlineLevel="1">
      <c r="B289" s="692"/>
      <c r="C289" s="1793"/>
      <c r="D289" s="1787"/>
      <c r="E289" s="1787"/>
      <c r="F289" s="93" t="str">
        <f>IFERROR(IF(C289="","",VLOOKUP(C289,ProductTable[],2,FALSE)),0)</f>
        <v/>
      </c>
      <c r="G289" s="98"/>
      <c r="H289" s="93" t="str">
        <f t="shared" ref="H289:H298" si="22">IF(F289="","",F289*G289)</f>
        <v/>
      </c>
      <c r="I289" s="1219" t="str">
        <f>IF(F289="","", H289/(1-M310))</f>
        <v/>
      </c>
      <c r="J289" s="2192" t="str">
        <f>IFERROR(IF(C289="","",VLOOKUP(C289,ProductTable[],3,FALSE)),0)</f>
        <v/>
      </c>
      <c r="K289" s="2046"/>
      <c r="L289" s="2046"/>
      <c r="M289" s="2047"/>
      <c r="N289" s="281"/>
      <c r="O289" s="1930"/>
      <c r="P289" s="1931"/>
      <c r="Q289" s="281"/>
      <c r="R289" s="1157"/>
      <c r="S289" s="1148"/>
      <c r="T289" s="1146"/>
      <c r="U289" s="1146"/>
    </row>
    <row r="290" spans="2:21" ht="15.75" outlineLevel="1">
      <c r="B290" s="692"/>
      <c r="C290" s="1774"/>
      <c r="D290" s="1775"/>
      <c r="E290" s="1775"/>
      <c r="F290" s="95" t="str">
        <f>IFERROR(IF(C290="","",VLOOKUP(C290,ProductTable[],2,FALSE)),0)</f>
        <v/>
      </c>
      <c r="G290" s="99"/>
      <c r="H290" s="95" t="str">
        <f t="shared" si="22"/>
        <v/>
      </c>
      <c r="I290" s="1220" t="str">
        <f>IF(F290="","", H290/(1-M310))</f>
        <v/>
      </c>
      <c r="J290" s="2196" t="str">
        <f>IFERROR(IF(C290="","",VLOOKUP(C290,ProductTable[],3,FALSE)),0)</f>
        <v/>
      </c>
      <c r="K290" s="2048"/>
      <c r="L290" s="2048"/>
      <c r="M290" s="2049"/>
      <c r="N290" s="281"/>
      <c r="O290" s="1932"/>
      <c r="P290" s="1933"/>
      <c r="Q290" s="281"/>
      <c r="R290" s="1027"/>
      <c r="S290" s="386"/>
      <c r="T290" s="1146"/>
      <c r="U290" s="1146"/>
    </row>
    <row r="291" spans="2:21" ht="15.75" outlineLevel="1">
      <c r="B291" s="692"/>
      <c r="C291" s="1793"/>
      <c r="D291" s="1787"/>
      <c r="E291" s="1787"/>
      <c r="F291" s="93" t="str">
        <f>IFERROR(IF(C291="","",VLOOKUP(C291,ProductTable[],2,FALSE)),0)</f>
        <v/>
      </c>
      <c r="G291" s="98"/>
      <c r="H291" s="93" t="str">
        <f t="shared" si="22"/>
        <v/>
      </c>
      <c r="I291" s="1219" t="str">
        <f>IF(F291="","", H291/(1-M310))</f>
        <v/>
      </c>
      <c r="J291" s="2192" t="str">
        <f>IFERROR(IF(C291="","",VLOOKUP(C291,ProductTable[],3,FALSE)),0)</f>
        <v/>
      </c>
      <c r="K291" s="2046"/>
      <c r="L291" s="2046"/>
      <c r="M291" s="2047"/>
      <c r="N291" s="281"/>
      <c r="O291" s="1923"/>
      <c r="P291" s="1924"/>
      <c r="Q291" s="281"/>
      <c r="R291" s="1026"/>
      <c r="S291" s="386"/>
      <c r="T291" s="1146"/>
      <c r="U291" s="1146"/>
    </row>
    <row r="292" spans="2:21" ht="15.75" outlineLevel="1">
      <c r="B292" s="692"/>
      <c r="C292" s="1774"/>
      <c r="D292" s="1775"/>
      <c r="E292" s="1775"/>
      <c r="F292" s="95" t="str">
        <f>IFERROR(IF(C292="","",VLOOKUP(C292,ProductTable[],2,FALSE)),0)</f>
        <v/>
      </c>
      <c r="G292" s="99"/>
      <c r="H292" s="95" t="str">
        <f t="shared" si="22"/>
        <v/>
      </c>
      <c r="I292" s="1220" t="str">
        <f>IF(F292="","", H292/(1-M310))</f>
        <v/>
      </c>
      <c r="J292" s="2196" t="str">
        <f>IFERROR(IF(C292="","",VLOOKUP(C292,ProductTable[],3,FALSE)),0)</f>
        <v/>
      </c>
      <c r="K292" s="2048"/>
      <c r="L292" s="2048"/>
      <c r="M292" s="2049"/>
      <c r="N292" s="281"/>
      <c r="O292" s="1930"/>
      <c r="P292" s="1931"/>
      <c r="Q292" s="281"/>
      <c r="R292" s="1027"/>
      <c r="S292" s="386"/>
      <c r="T292" s="1146"/>
      <c r="U292" s="1146"/>
    </row>
    <row r="293" spans="2:21" ht="15.75" outlineLevel="1">
      <c r="B293" s="692"/>
      <c r="C293" s="1793"/>
      <c r="D293" s="1787"/>
      <c r="E293" s="1787"/>
      <c r="F293" s="93" t="str">
        <f>IFERROR(IF(C293="","",VLOOKUP(C293,ProductTable[],2,FALSE)),0)</f>
        <v/>
      </c>
      <c r="G293" s="98"/>
      <c r="H293" s="93" t="str">
        <f t="shared" si="22"/>
        <v/>
      </c>
      <c r="I293" s="1219" t="str">
        <f>IF(F293="","", H293/(1-M310))</f>
        <v/>
      </c>
      <c r="J293" s="2192" t="str">
        <f>IFERROR(IF(C293="","",VLOOKUP(C293,ProductTable[],3,FALSE)),0)</f>
        <v/>
      </c>
      <c r="K293" s="2046"/>
      <c r="L293" s="2046"/>
      <c r="M293" s="2047"/>
      <c r="N293" s="281"/>
      <c r="O293" s="1932"/>
      <c r="P293" s="1933"/>
      <c r="Q293" s="281"/>
      <c r="R293" s="1026"/>
      <c r="S293" s="386"/>
      <c r="T293" s="1146"/>
      <c r="U293" s="1146"/>
    </row>
    <row r="294" spans="2:21" ht="15.75" outlineLevel="1">
      <c r="B294" s="692"/>
      <c r="C294" s="1774"/>
      <c r="D294" s="1775"/>
      <c r="E294" s="1775"/>
      <c r="F294" s="95" t="str">
        <f>IFERROR(IF(C294="","",VLOOKUP(C294,ProductTable[],2,FALSE)),0)</f>
        <v/>
      </c>
      <c r="G294" s="99"/>
      <c r="H294" s="95" t="str">
        <f t="shared" si="22"/>
        <v/>
      </c>
      <c r="I294" s="1220" t="str">
        <f>IF(F294="","", H294/(1-M310))</f>
        <v/>
      </c>
      <c r="J294" s="2196" t="str">
        <f>IFERROR(IF(C294="","",VLOOKUP(C294,ProductTable[],3,FALSE)),0)</f>
        <v/>
      </c>
      <c r="K294" s="2048"/>
      <c r="L294" s="2048"/>
      <c r="M294" s="2049"/>
      <c r="N294" s="281"/>
      <c r="O294" s="1923"/>
      <c r="P294" s="1924"/>
      <c r="Q294" s="281"/>
      <c r="R294" s="1027"/>
      <c r="S294" s="386"/>
      <c r="T294" s="1146"/>
      <c r="U294" s="1146"/>
    </row>
    <row r="295" spans="2:21" ht="15.75" outlineLevel="1">
      <c r="B295" s="692"/>
      <c r="C295" s="1793"/>
      <c r="D295" s="1787"/>
      <c r="E295" s="1787"/>
      <c r="F295" s="93" t="str">
        <f>IFERROR(IF(C295="","",VLOOKUP(C295,ProductTable[],2,FALSE)),0)</f>
        <v/>
      </c>
      <c r="G295" s="98"/>
      <c r="H295" s="93" t="str">
        <f t="shared" si="22"/>
        <v/>
      </c>
      <c r="I295" s="1219" t="str">
        <f>IF(F295="","", H295/(1-M310))</f>
        <v/>
      </c>
      <c r="J295" s="2192" t="str">
        <f>IFERROR(IF(C295="","",VLOOKUP(C295,ProductTable[],3,FALSE)),0)</f>
        <v/>
      </c>
      <c r="K295" s="2046"/>
      <c r="L295" s="2046"/>
      <c r="M295" s="2047"/>
      <c r="N295" s="281"/>
      <c r="O295" s="1930"/>
      <c r="P295" s="1931"/>
      <c r="Q295" s="281"/>
      <c r="R295" s="1026"/>
      <c r="S295" s="386"/>
      <c r="T295" s="1146"/>
      <c r="U295" s="1146"/>
    </row>
    <row r="296" spans="2:21" ht="15.75" outlineLevel="1">
      <c r="B296" s="692"/>
      <c r="C296" s="1774"/>
      <c r="D296" s="1775"/>
      <c r="E296" s="1775"/>
      <c r="F296" s="95" t="str">
        <f>IFERROR(IF(C296="","",VLOOKUP(C296,ProductTable[],2,FALSE)),0)</f>
        <v/>
      </c>
      <c r="G296" s="99"/>
      <c r="H296" s="95" t="str">
        <f t="shared" si="22"/>
        <v/>
      </c>
      <c r="I296" s="1220" t="str">
        <f>IF(F296="","", H296/(1-M310))</f>
        <v/>
      </c>
      <c r="J296" s="2196" t="str">
        <f>IFERROR(IF(C296="","",VLOOKUP(C296,ProductTable[],3,FALSE)),0)</f>
        <v/>
      </c>
      <c r="K296" s="2048"/>
      <c r="L296" s="2048"/>
      <c r="M296" s="2049"/>
      <c r="N296" s="281"/>
      <c r="O296" s="1932"/>
      <c r="P296" s="1933"/>
      <c r="Q296" s="281"/>
      <c r="R296" s="1027"/>
      <c r="S296" s="386"/>
      <c r="T296" s="1146"/>
      <c r="U296" s="1146"/>
    </row>
    <row r="297" spans="2:21" ht="16.5" outlineLevel="1" thickBot="1">
      <c r="B297" s="692"/>
      <c r="C297" s="1793"/>
      <c r="D297" s="1787"/>
      <c r="E297" s="1787"/>
      <c r="F297" s="1101" t="str">
        <f>IFERROR(IF(C297="","",VLOOKUP(C297,ProductTable[],2,FALSE)),0)</f>
        <v/>
      </c>
      <c r="G297" s="1263"/>
      <c r="H297" s="1101" t="str">
        <f t="shared" si="22"/>
        <v/>
      </c>
      <c r="I297" s="1264" t="str">
        <f>IF(F297="","", H297/(1-M310))</f>
        <v/>
      </c>
      <c r="J297" s="2197" t="str">
        <f>IFERROR(IF(C297="","",VLOOKUP(C297,ProductTable[],3,FALSE)),0)</f>
        <v/>
      </c>
      <c r="K297" s="2046"/>
      <c r="L297" s="2046"/>
      <c r="M297" s="2047"/>
      <c r="N297" s="281"/>
      <c r="O297" s="1923"/>
      <c r="P297" s="1924"/>
      <c r="Q297" s="281"/>
      <c r="R297" s="1026"/>
      <c r="S297" s="386"/>
      <c r="T297" s="1146"/>
      <c r="U297" s="1146"/>
    </row>
    <row r="298" spans="2:21" ht="15.75" outlineLevel="1">
      <c r="B298" s="1940" t="s">
        <v>112</v>
      </c>
      <c r="C298" s="1763"/>
      <c r="D298" s="1785"/>
      <c r="E298" s="1786"/>
      <c r="F298" s="102"/>
      <c r="G298" s="111"/>
      <c r="H298" s="102" t="str">
        <f t="shared" si="22"/>
        <v/>
      </c>
      <c r="I298" s="1238" t="str">
        <f>IF(F298="","", H298/(1-M310))</f>
        <v/>
      </c>
      <c r="J298" s="2198"/>
      <c r="K298" s="2044"/>
      <c r="L298" s="2044"/>
      <c r="M298" s="2045"/>
      <c r="N298" s="281"/>
      <c r="O298" s="1930"/>
      <c r="P298" s="1931"/>
      <c r="Q298" s="281"/>
      <c r="R298" s="1027"/>
      <c r="S298" s="386"/>
      <c r="T298" s="1146"/>
      <c r="U298" s="1146"/>
    </row>
    <row r="299" spans="2:21" ht="16.5" outlineLevel="1" thickBot="1">
      <c r="B299" s="1941"/>
      <c r="C299" s="1766"/>
      <c r="D299" s="1787"/>
      <c r="E299" s="1766"/>
      <c r="F299" s="93"/>
      <c r="G299" s="98"/>
      <c r="H299" s="93" t="str">
        <f>IF(F299="","",F299*G299)</f>
        <v/>
      </c>
      <c r="I299" s="1219" t="str">
        <f>IF(F299="","", H299/(1-M310))</f>
        <v/>
      </c>
      <c r="J299" s="2199"/>
      <c r="K299" s="2046"/>
      <c r="L299" s="2046"/>
      <c r="M299" s="2047"/>
      <c r="N299" s="281"/>
      <c r="O299" s="1932"/>
      <c r="P299" s="1933"/>
      <c r="Q299" s="281"/>
      <c r="R299" s="1028"/>
      <c r="S299" s="386"/>
      <c r="T299" s="1146"/>
      <c r="U299" s="1146"/>
    </row>
    <row r="300" spans="2:21" ht="15.75" outlineLevel="1">
      <c r="B300" s="1941"/>
      <c r="C300" s="1781"/>
      <c r="D300" s="1788"/>
      <c r="E300" s="1789"/>
      <c r="F300" s="350"/>
      <c r="G300" s="99"/>
      <c r="H300" s="95" t="str">
        <f t="shared" ref="H300:H304" si="23">IF(F300="","",F300*G300)</f>
        <v/>
      </c>
      <c r="I300" s="1220" t="str">
        <f>IF(F300="","", H300/(1-M310))</f>
        <v/>
      </c>
      <c r="J300" s="2200"/>
      <c r="K300" s="2052"/>
      <c r="L300" s="2052"/>
      <c r="M300" s="2053"/>
      <c r="N300" s="281"/>
      <c r="O300" s="1923"/>
      <c r="P300" s="1924"/>
      <c r="Q300" s="281"/>
      <c r="R300" s="1025"/>
      <c r="S300" s="386"/>
      <c r="T300" s="1146"/>
      <c r="U300" s="1146"/>
    </row>
    <row r="301" spans="2:21" ht="15.75" outlineLevel="1">
      <c r="B301" s="1941"/>
      <c r="C301" s="1766"/>
      <c r="D301" s="1787"/>
      <c r="E301" s="1766"/>
      <c r="F301" s="69"/>
      <c r="G301" s="98"/>
      <c r="H301" s="93" t="str">
        <f t="shared" si="23"/>
        <v/>
      </c>
      <c r="I301" s="1219" t="str">
        <f>IF(F301="","", H301/(1-M310))</f>
        <v/>
      </c>
      <c r="J301" s="2199"/>
      <c r="K301" s="2046"/>
      <c r="L301" s="2046"/>
      <c r="M301" s="2047"/>
      <c r="N301" s="281"/>
      <c r="O301" s="1930"/>
      <c r="P301" s="1931"/>
      <c r="Q301" s="281"/>
      <c r="R301" s="1026"/>
      <c r="S301" s="386"/>
      <c r="T301" s="1146"/>
      <c r="U301" s="1146"/>
    </row>
    <row r="302" spans="2:21" ht="15.75" outlineLevel="1">
      <c r="B302" s="692"/>
      <c r="C302" s="1781"/>
      <c r="D302" s="1788"/>
      <c r="E302" s="1789"/>
      <c r="F302" s="350"/>
      <c r="G302" s="99"/>
      <c r="H302" s="95" t="str">
        <f t="shared" si="23"/>
        <v/>
      </c>
      <c r="I302" s="1220" t="str">
        <f>IF(F302="","", H302/(1-M310))</f>
        <v/>
      </c>
      <c r="J302" s="2200"/>
      <c r="K302" s="2048"/>
      <c r="L302" s="2048"/>
      <c r="M302" s="2049"/>
      <c r="N302" s="281"/>
      <c r="O302" s="1932"/>
      <c r="P302" s="1933"/>
      <c r="Q302" s="281"/>
      <c r="R302" s="1027"/>
      <c r="S302" s="386"/>
      <c r="T302" s="1146"/>
      <c r="U302" s="1146"/>
    </row>
    <row r="303" spans="2:21" ht="16.5" outlineLevel="1" thickBot="1">
      <c r="B303" s="765"/>
      <c r="C303" s="1790"/>
      <c r="D303" s="1791"/>
      <c r="E303" s="1790"/>
      <c r="F303" s="1012"/>
      <c r="G303" s="100"/>
      <c r="H303" s="120" t="str">
        <f t="shared" si="23"/>
        <v/>
      </c>
      <c r="I303" s="1761" t="str">
        <f>IF(F303="","", H303/(1-M310))</f>
        <v/>
      </c>
      <c r="J303" s="2202"/>
      <c r="K303" s="2050"/>
      <c r="L303" s="2050"/>
      <c r="M303" s="2051"/>
      <c r="N303" s="281"/>
      <c r="O303" s="1923"/>
      <c r="P303" s="1924"/>
      <c r="Q303" s="281"/>
      <c r="R303" s="1028"/>
      <c r="S303" s="386"/>
      <c r="T303" s="1146"/>
      <c r="U303" s="1146"/>
    </row>
    <row r="304" spans="2:21" ht="15.75" outlineLevel="1">
      <c r="B304" s="969" t="s">
        <v>1373</v>
      </c>
      <c r="C304" s="1792" t="s">
        <v>1373</v>
      </c>
      <c r="D304" s="1785"/>
      <c r="E304" s="1785"/>
      <c r="F304" s="978">
        <f>IFERROR(IF(C304="","",VLOOKUP(C304,ProductTable[],2,FALSE)),0)</f>
        <v>150</v>
      </c>
      <c r="G304" s="1002"/>
      <c r="H304" s="974">
        <f t="shared" si="23"/>
        <v>0</v>
      </c>
      <c r="I304" s="1125">
        <f>IF(F304="","", H304/(1-N1003))</f>
        <v>0</v>
      </c>
      <c r="J304" s="2203" t="str">
        <f>IFERROR(IF(C304="","",VLOOKUP(C304,ProductTable[],3,FALSE)),0)</f>
        <v xml:space="preserve"> </v>
      </c>
      <c r="K304" s="2044"/>
      <c r="L304" s="2044"/>
      <c r="M304" s="2045"/>
      <c r="N304" s="281"/>
      <c r="O304" s="1930"/>
      <c r="P304" s="1931"/>
      <c r="Q304" s="281"/>
      <c r="R304" s="1025"/>
      <c r="S304" s="386"/>
      <c r="T304" s="1146"/>
      <c r="U304" s="1146"/>
    </row>
    <row r="305" spans="2:21" ht="15.75" outlineLevel="1">
      <c r="B305" s="970" t="s">
        <v>100</v>
      </c>
      <c r="C305" s="1793" t="s">
        <v>59</v>
      </c>
      <c r="D305" s="1787"/>
      <c r="E305" s="1787"/>
      <c r="F305" s="93">
        <f>IFERROR(IF(C305="","",VLOOKUP(C305,ProductTable[],2,FALSE)),0)</f>
        <v>20</v>
      </c>
      <c r="G305" s="1003"/>
      <c r="H305" s="975">
        <f>IF(F305="","",F305*G305)</f>
        <v>0</v>
      </c>
      <c r="I305" s="959">
        <f>IF(F305="","", H305/(1-M310))</f>
        <v>0</v>
      </c>
      <c r="J305" s="2204" t="str">
        <f>IFERROR(IF(C305="","",VLOOKUP(C305,ProductTable[],3,FALSE)),0)</f>
        <v xml:space="preserve"> </v>
      </c>
      <c r="K305" s="2046"/>
      <c r="L305" s="2046"/>
      <c r="M305" s="2047"/>
      <c r="N305" s="281"/>
      <c r="O305" s="1932"/>
      <c r="P305" s="1933"/>
      <c r="Q305" s="281"/>
      <c r="R305" s="1026"/>
      <c r="S305" s="386"/>
      <c r="T305" s="1146"/>
      <c r="U305" s="1146"/>
    </row>
    <row r="306" spans="2:21" ht="15.75" outlineLevel="1">
      <c r="B306" s="967" t="s">
        <v>102</v>
      </c>
      <c r="C306" s="1774" t="s">
        <v>103</v>
      </c>
      <c r="D306" s="1775"/>
      <c r="E306" s="1775"/>
      <c r="F306" s="979">
        <f>IFERROR(IF(C306="","",VLOOKUP(C306,ProductTable[],2,FALSE)),0)</f>
        <v>250</v>
      </c>
      <c r="G306" s="1004"/>
      <c r="H306" s="976">
        <f>IF(F306="","",F306*G306)</f>
        <v>0</v>
      </c>
      <c r="I306" s="958">
        <f>IF(F306="","", H306/(1-M310))</f>
        <v>0</v>
      </c>
      <c r="J306" s="2205" t="str">
        <f>IFERROR(IF(C306="","",VLOOKUP(C306,ProductTable[],3,FALSE)),0)</f>
        <v xml:space="preserve"> </v>
      </c>
      <c r="K306" s="2048"/>
      <c r="L306" s="2048"/>
      <c r="M306" s="2049"/>
      <c r="O306" s="1923"/>
      <c r="P306" s="1924"/>
      <c r="R306" s="1027"/>
      <c r="T306" s="1146"/>
      <c r="U306" s="1146"/>
    </row>
    <row r="307" spans="2:21" ht="16.5" outlineLevel="1" thickBot="1">
      <c r="B307" s="971"/>
      <c r="C307" s="1794" t="s">
        <v>105</v>
      </c>
      <c r="D307" s="1791"/>
      <c r="E307" s="1791"/>
      <c r="F307" s="440">
        <f>IFERROR(IF(C307="","",VLOOKUP(C307,ProductTable[],2,FALSE)),0)</f>
        <v>500</v>
      </c>
      <c r="G307" s="529"/>
      <c r="H307" s="1008">
        <f>IF(F307="","",F307*G307)</f>
        <v>0</v>
      </c>
      <c r="I307" s="968">
        <f>IF(F307="","", H307/(1-M310))</f>
        <v>0</v>
      </c>
      <c r="J307" s="2206" t="str">
        <f>IFERROR(IF(C307="","",VLOOKUP(C307,ProductTable[],3,FALSE)),0)</f>
        <v xml:space="preserve"> </v>
      </c>
      <c r="K307" s="2050"/>
      <c r="L307" s="2050"/>
      <c r="M307" s="2051"/>
      <c r="N307" s="281"/>
      <c r="O307" s="1930"/>
      <c r="P307" s="1931"/>
      <c r="Q307" s="281"/>
      <c r="R307" s="1028"/>
      <c r="S307" s="386"/>
      <c r="T307" s="1146"/>
      <c r="U307" s="1146"/>
    </row>
    <row r="308" spans="2:21" ht="16.5" outlineLevel="1" thickBot="1">
      <c r="B308" s="281"/>
      <c r="C308" s="281"/>
      <c r="D308" s="281"/>
      <c r="F308" s="293"/>
      <c r="G308" s="696" t="s">
        <v>26</v>
      </c>
      <c r="H308" s="697"/>
      <c r="I308" s="698"/>
      <c r="J308" s="367"/>
      <c r="K308" s="367"/>
      <c r="L308" s="544"/>
      <c r="M308" s="544"/>
      <c r="N308" s="281"/>
      <c r="O308" s="1932"/>
      <c r="P308" s="1933"/>
      <c r="Q308" s="281"/>
      <c r="S308" s="386"/>
      <c r="T308" s="1146"/>
      <c r="U308" s="1146"/>
    </row>
    <row r="309" spans="2:21" ht="15.75" outlineLevel="1">
      <c r="B309" s="281"/>
      <c r="C309" s="281"/>
      <c r="D309" s="281"/>
      <c r="F309" s="281"/>
      <c r="G309" s="358" t="s">
        <v>29</v>
      </c>
      <c r="H309" s="115">
        <f>SUM(H278:H307)</f>
        <v>0</v>
      </c>
      <c r="I309" s="534">
        <f>SUM(H278:H307)</f>
        <v>0</v>
      </c>
      <c r="J309" s="367"/>
      <c r="K309" s="1032" t="s">
        <v>113</v>
      </c>
      <c r="L309" s="283"/>
      <c r="M309" s="1032" t="s">
        <v>1429</v>
      </c>
      <c r="O309" s="1923"/>
      <c r="P309" s="1924"/>
      <c r="S309" s="386"/>
      <c r="T309" s="1146"/>
      <c r="U309" s="1146"/>
    </row>
    <row r="310" spans="2:21" ht="16.5" outlineLevel="1" thickBot="1">
      <c r="B310" s="281"/>
      <c r="C310" s="281"/>
      <c r="D310" s="281"/>
      <c r="F310" s="281"/>
      <c r="G310" s="360" t="s">
        <v>63</v>
      </c>
      <c r="H310" s="96"/>
      <c r="I310" s="535"/>
      <c r="J310" s="2217"/>
      <c r="K310" s="1033">
        <f>(H309/(1-M310))+H308</f>
        <v>0</v>
      </c>
      <c r="L310" s="283"/>
      <c r="M310" s="1267">
        <v>0.45</v>
      </c>
      <c r="O310" s="1925"/>
      <c r="P310" s="1926"/>
      <c r="S310" s="386"/>
      <c r="T310" s="1146"/>
      <c r="U310" s="1146"/>
    </row>
    <row r="311" spans="2:21" ht="16.5" outlineLevel="1" thickBot="1">
      <c r="B311" s="281"/>
      <c r="C311" s="281"/>
      <c r="D311" s="281"/>
      <c r="F311" s="294"/>
      <c r="G311" s="362" t="s">
        <v>109</v>
      </c>
      <c r="H311" s="122">
        <f>H310-H309</f>
        <v>0</v>
      </c>
      <c r="I311" s="536">
        <f>H310-H309</f>
        <v>0</v>
      </c>
      <c r="J311" s="2216"/>
      <c r="K311" s="282"/>
      <c r="L311" s="1024"/>
      <c r="M311" s="1024"/>
      <c r="N311" s="281"/>
      <c r="O311" s="281"/>
      <c r="P311" s="281"/>
      <c r="Q311" s="281"/>
      <c r="S311" s="386"/>
      <c r="T311" s="1148"/>
      <c r="U311" s="961"/>
    </row>
    <row r="312" spans="2:21" ht="16.5" thickBot="1">
      <c r="C312" s="1927" t="s">
        <v>1597</v>
      </c>
      <c r="D312" s="1927"/>
      <c r="E312" s="1927"/>
      <c r="N312" s="281"/>
      <c r="O312" s="281"/>
      <c r="P312" s="281"/>
      <c r="Q312" s="281"/>
      <c r="S312" s="386"/>
      <c r="T312" s="1148"/>
      <c r="U312" s="961"/>
    </row>
    <row r="313" spans="2:21" ht="16.5" outlineLevel="1" thickBot="1">
      <c r="B313" s="363" t="s">
        <v>1573</v>
      </c>
      <c r="C313" s="1948" t="s">
        <v>12</v>
      </c>
      <c r="D313" s="1949"/>
      <c r="E313" s="1950"/>
      <c r="F313" s="315" t="s">
        <v>13</v>
      </c>
      <c r="G313" s="955" t="s">
        <v>14</v>
      </c>
      <c r="H313" s="956" t="s">
        <v>95</v>
      </c>
      <c r="I313" s="956" t="s">
        <v>96</v>
      </c>
      <c r="J313" s="957" t="s">
        <v>97</v>
      </c>
      <c r="K313" s="1951" t="s">
        <v>98</v>
      </c>
      <c r="L313" s="1952"/>
      <c r="M313" s="1953"/>
      <c r="N313" s="281"/>
      <c r="O313" s="1954" t="s">
        <v>1396</v>
      </c>
      <c r="P313" s="1955"/>
    </row>
    <row r="314" spans="2:21" ht="15.75" outlineLevel="1">
      <c r="B314" s="691"/>
      <c r="C314" s="1096"/>
      <c r="D314" s="1800"/>
      <c r="E314" s="1801"/>
      <c r="F314" s="102" t="str">
        <f>IFERROR(IF(C314="","",VLOOKUP(C314,ProductTable[],2,FALSE)),0)</f>
        <v/>
      </c>
      <c r="G314" s="111"/>
      <c r="H314" s="102" t="str">
        <f t="shared" ref="H314:H322" si="24">IF(F314="","",F314*G314)</f>
        <v/>
      </c>
      <c r="I314" s="1238" t="str">
        <f>IF(F314="","", H314/(1-M346))</f>
        <v/>
      </c>
      <c r="J314" s="2195" t="str">
        <f>IFERROR(IF(C314="","",VLOOKUP(C314,ProductTable[],3,FALSE)),0)</f>
        <v/>
      </c>
      <c r="K314" s="1934"/>
      <c r="L314" s="1934"/>
      <c r="M314" s="1935"/>
      <c r="N314" s="281"/>
      <c r="O314" s="1942" t="s">
        <v>1490</v>
      </c>
      <c r="P314" s="1943"/>
    </row>
    <row r="315" spans="2:21" ht="15.75" outlineLevel="1">
      <c r="B315" s="692"/>
      <c r="C315" s="1097"/>
      <c r="D315" s="1802"/>
      <c r="E315" s="1803"/>
      <c r="F315" s="93" t="str">
        <f>IFERROR(IF(C315="","",VLOOKUP(C315,ProductTable[],2,FALSE)),0)</f>
        <v/>
      </c>
      <c r="G315" s="98"/>
      <c r="H315" s="93" t="str">
        <f t="shared" si="24"/>
        <v/>
      </c>
      <c r="I315" s="1219" t="str">
        <f>IF(F315="","", H315/(1-M346))</f>
        <v/>
      </c>
      <c r="J315" s="2192" t="str">
        <f>IFERROR(IF(C315="","",VLOOKUP(C315,ProductTable[],3,FALSE)),0)</f>
        <v/>
      </c>
      <c r="K315" s="1936"/>
      <c r="L315" s="1936"/>
      <c r="M315" s="1937"/>
      <c r="N315" s="281"/>
      <c r="O315" s="1944"/>
      <c r="P315" s="1945"/>
    </row>
    <row r="316" spans="2:21" ht="15.75" outlineLevel="1">
      <c r="B316" s="692"/>
      <c r="C316" s="1067"/>
      <c r="D316" s="1068"/>
      <c r="E316" s="1068"/>
      <c r="F316" s="95" t="str">
        <f>IFERROR(IF(C316="","",VLOOKUP(C316,ProductTable[],2,FALSE)),0)</f>
        <v/>
      </c>
      <c r="G316" s="99"/>
      <c r="H316" s="95" t="str">
        <f t="shared" si="24"/>
        <v/>
      </c>
      <c r="I316" s="1220" t="str">
        <f>IF(F316="","", H316/(1-M346))</f>
        <v/>
      </c>
      <c r="J316" s="2196" t="str">
        <f>IFERROR(IF(C316="","",VLOOKUP(C316,ProductTable[],3,FALSE)),0)</f>
        <v/>
      </c>
      <c r="K316" s="1938"/>
      <c r="L316" s="1938"/>
      <c r="M316" s="1939"/>
      <c r="N316" s="281"/>
      <c r="O316" s="1944"/>
      <c r="P316" s="1945"/>
    </row>
    <row r="317" spans="2:21" ht="16.5" outlineLevel="1" thickBot="1">
      <c r="B317" s="692"/>
      <c r="C317" s="1064"/>
      <c r="D317" s="1065"/>
      <c r="E317" s="1065"/>
      <c r="F317" s="93" t="str">
        <f>IFERROR(IF(C317="","",VLOOKUP(C317,ProductTable[],2,FALSE)),0)</f>
        <v/>
      </c>
      <c r="G317" s="98"/>
      <c r="H317" s="93" t="str">
        <f t="shared" si="24"/>
        <v/>
      </c>
      <c r="I317" s="1219" t="str">
        <f>IF(F317="","", H317/(1-M346))</f>
        <v/>
      </c>
      <c r="J317" s="2192" t="str">
        <f>IFERROR(IF(C317="","",VLOOKUP(C317,ProductTable[],3,FALSE)),0)</f>
        <v/>
      </c>
      <c r="K317" s="1936"/>
      <c r="L317" s="1936"/>
      <c r="M317" s="1937"/>
      <c r="N317" s="281"/>
      <c r="O317" s="1944"/>
      <c r="P317" s="1945"/>
    </row>
    <row r="318" spans="2:21" ht="15.75" outlineLevel="1">
      <c r="B318" s="692"/>
      <c r="C318" s="1067"/>
      <c r="D318" s="1068"/>
      <c r="E318" s="1068"/>
      <c r="F318" s="95" t="str">
        <f>IFERROR(IF(C318="","",VLOOKUP(C318,ProductTable[],2,FALSE)),0)</f>
        <v/>
      </c>
      <c r="G318" s="99"/>
      <c r="H318" s="95" t="str">
        <f t="shared" si="24"/>
        <v/>
      </c>
      <c r="I318" s="1220" t="str">
        <f>IF(F318="","", H318/(1-M346))</f>
        <v/>
      </c>
      <c r="J318" s="2196" t="str">
        <f>IFERROR(IF(C318="","",VLOOKUP(C318,ProductTable[],3,FALSE)),0)</f>
        <v/>
      </c>
      <c r="K318" s="1938"/>
      <c r="L318" s="1938"/>
      <c r="M318" s="1939"/>
      <c r="N318" s="281"/>
      <c r="O318" s="2042"/>
      <c r="P318" s="2043"/>
    </row>
    <row r="319" spans="2:21" ht="15.75" outlineLevel="1">
      <c r="B319" s="692"/>
      <c r="C319" s="1064"/>
      <c r="D319" s="1065"/>
      <c r="E319" s="1065"/>
      <c r="F319" s="93" t="str">
        <f>IFERROR(IF(C319="","",VLOOKUP(C319,ProductTable[],2,FALSE)),0)</f>
        <v/>
      </c>
      <c r="G319" s="98"/>
      <c r="H319" s="93" t="str">
        <f t="shared" si="24"/>
        <v/>
      </c>
      <c r="I319" s="1219" t="str">
        <f>IF(F319="","", H319/(1-M346))</f>
        <v/>
      </c>
      <c r="J319" s="2192" t="str">
        <f>IFERROR(IF(C319="","",VLOOKUP(C319,ProductTable[],3,FALSE)),0)</f>
        <v/>
      </c>
      <c r="K319" s="1936"/>
      <c r="L319" s="1936"/>
      <c r="M319" s="1937"/>
      <c r="N319" s="281"/>
      <c r="O319" s="2036"/>
      <c r="P319" s="2037"/>
    </row>
    <row r="320" spans="2:21" ht="15.75" outlineLevel="1">
      <c r="B320" s="692"/>
      <c r="C320" s="1067"/>
      <c r="D320" s="1068"/>
      <c r="E320" s="1068"/>
      <c r="F320" s="95" t="str">
        <f>IFERROR(IF(C320="","",VLOOKUP(C320,ProductTable[],2,FALSE)),0)</f>
        <v/>
      </c>
      <c r="G320" s="99"/>
      <c r="H320" s="95" t="str">
        <f t="shared" si="24"/>
        <v/>
      </c>
      <c r="I320" s="1220" t="str">
        <f>IF(F320="","", H320/(1-M346))</f>
        <v/>
      </c>
      <c r="J320" s="2196" t="str">
        <f>IFERROR(IF(C320="","",VLOOKUP(C320,ProductTable[],3,FALSE)),0)</f>
        <v/>
      </c>
      <c r="K320" s="1938"/>
      <c r="L320" s="1938"/>
      <c r="M320" s="1939"/>
      <c r="N320" s="281"/>
      <c r="O320" s="2038"/>
      <c r="P320" s="2039"/>
    </row>
    <row r="321" spans="2:16" ht="15.75" outlineLevel="1">
      <c r="B321" s="692"/>
      <c r="C321" s="1064"/>
      <c r="D321" s="1065"/>
      <c r="E321" s="1065"/>
      <c r="F321" s="93" t="str">
        <f>IFERROR(IF(C321="","",VLOOKUP(C321,ProductTable[],2,FALSE)),0)</f>
        <v/>
      </c>
      <c r="G321" s="98"/>
      <c r="H321" s="93" t="str">
        <f t="shared" si="24"/>
        <v/>
      </c>
      <c r="I321" s="1219" t="str">
        <f>IF(F321="","", H321/(1-M346))</f>
        <v/>
      </c>
      <c r="J321" s="2192" t="str">
        <f>IFERROR(IF(C321="","",VLOOKUP(C321,ProductTable[],3,FALSE)),0)</f>
        <v/>
      </c>
      <c r="K321" s="1936"/>
      <c r="L321" s="1936"/>
      <c r="M321" s="1937"/>
      <c r="N321" s="281"/>
      <c r="O321" s="2034"/>
      <c r="P321" s="2035"/>
    </row>
    <row r="322" spans="2:16" ht="15.75" outlineLevel="1">
      <c r="B322" s="692"/>
      <c r="C322" s="1067"/>
      <c r="D322" s="1068"/>
      <c r="E322" s="1068"/>
      <c r="F322" s="95" t="str">
        <f>IFERROR(IF(C322="","",VLOOKUP(C322,ProductTable[],2,FALSE)),0)</f>
        <v/>
      </c>
      <c r="G322" s="99"/>
      <c r="H322" s="95" t="str">
        <f t="shared" si="24"/>
        <v/>
      </c>
      <c r="I322" s="1220" t="str">
        <f>IF(F322="","", H322/(1-M346))</f>
        <v/>
      </c>
      <c r="J322" s="2196" t="str">
        <f>IFERROR(IF(C322="","",VLOOKUP(C322,ProductTable[],3,FALSE)),0)</f>
        <v/>
      </c>
      <c r="K322" s="1938"/>
      <c r="L322" s="1938"/>
      <c r="M322" s="1939"/>
      <c r="N322" s="281"/>
      <c r="O322" s="2036"/>
      <c r="P322" s="2037"/>
    </row>
    <row r="323" spans="2:16" ht="15.75" outlineLevel="1">
      <c r="B323" s="692"/>
      <c r="C323" s="1064"/>
      <c r="D323" s="1065"/>
      <c r="E323" s="1065"/>
      <c r="F323" s="93" t="str">
        <f>IFERROR(IF(C323="","",VLOOKUP(C323,ProductTable[],2,FALSE)),0)</f>
        <v/>
      </c>
      <c r="G323" s="98"/>
      <c r="H323" s="93" t="str">
        <f>IF(F323="","",F323*G323)</f>
        <v/>
      </c>
      <c r="I323" s="1219" t="str">
        <f>IF(F323="","", H323/(1-M346))</f>
        <v/>
      </c>
      <c r="J323" s="2192" t="str">
        <f>IFERROR(IF(C323="","",VLOOKUP(C323,ProductTable[],3,FALSE)),0)</f>
        <v/>
      </c>
      <c r="K323" s="1936"/>
      <c r="L323" s="1936"/>
      <c r="M323" s="1937"/>
      <c r="N323" s="281"/>
      <c r="O323" s="2038"/>
      <c r="P323" s="2039"/>
    </row>
    <row r="324" spans="2:16" ht="15.75" outlineLevel="1">
      <c r="B324" s="692"/>
      <c r="C324" s="1067"/>
      <c r="D324" s="1068"/>
      <c r="E324" s="1068"/>
      <c r="F324" s="95" t="str">
        <f>IFERROR(IF(C324="","",VLOOKUP(C324,ProductTable[],2,FALSE)),0)</f>
        <v/>
      </c>
      <c r="G324" s="99"/>
      <c r="H324" s="95" t="str">
        <f>IF(F324="","",F324*G324)</f>
        <v/>
      </c>
      <c r="I324" s="1220" t="str">
        <f>IF(F324="","", H324/(1-M346))</f>
        <v/>
      </c>
      <c r="J324" s="2196" t="str">
        <f>IFERROR(IF(C324="","",VLOOKUP(C324,ProductTable[],3,FALSE)),0)</f>
        <v/>
      </c>
      <c r="K324" s="1938"/>
      <c r="L324" s="1938"/>
      <c r="M324" s="1939"/>
      <c r="N324" s="281"/>
      <c r="O324" s="2034"/>
      <c r="P324" s="2035"/>
    </row>
    <row r="325" spans="2:16" ht="15.75" outlineLevel="1">
      <c r="B325" s="692"/>
      <c r="C325" s="1064"/>
      <c r="D325" s="1065"/>
      <c r="E325" s="1065"/>
      <c r="F325" s="93" t="str">
        <f>IFERROR(IF(C325="","",VLOOKUP(C325,ProductTable[],2,FALSE)),0)</f>
        <v/>
      </c>
      <c r="G325" s="98"/>
      <c r="H325" s="93" t="str">
        <f t="shared" ref="H325:H334" si="25">IF(F325="","",F325*G325)</f>
        <v/>
      </c>
      <c r="I325" s="1219" t="str">
        <f>IF(F325="","", H325/(1-M346))</f>
        <v/>
      </c>
      <c r="J325" s="2192" t="str">
        <f>IFERROR(IF(C325="","",VLOOKUP(C325,ProductTable[],3,FALSE)),0)</f>
        <v/>
      </c>
      <c r="K325" s="1936"/>
      <c r="L325" s="1936"/>
      <c r="M325" s="1937"/>
      <c r="N325" s="281"/>
      <c r="O325" s="2036"/>
      <c r="P325" s="2037"/>
    </row>
    <row r="326" spans="2:16" ht="15.75" outlineLevel="1">
      <c r="B326" s="692"/>
      <c r="C326" s="1067"/>
      <c r="D326" s="1068"/>
      <c r="E326" s="1068"/>
      <c r="F326" s="95" t="str">
        <f>IFERROR(IF(C326="","",VLOOKUP(C326,ProductTable[],2,FALSE)),0)</f>
        <v/>
      </c>
      <c r="G326" s="99"/>
      <c r="H326" s="95" t="str">
        <f t="shared" si="25"/>
        <v/>
      </c>
      <c r="I326" s="1220" t="str">
        <f>IF(F326="","", H326/(1-M346))</f>
        <v/>
      </c>
      <c r="J326" s="2196" t="str">
        <f>IFERROR(IF(C326="","",VLOOKUP(C326,ProductTable[],3,FALSE)),0)</f>
        <v/>
      </c>
      <c r="K326" s="1938"/>
      <c r="L326" s="1938"/>
      <c r="M326" s="1939"/>
      <c r="N326" s="281"/>
      <c r="O326" s="2038"/>
      <c r="P326" s="2039"/>
    </row>
    <row r="327" spans="2:16" ht="15.75" outlineLevel="1">
      <c r="B327" s="692"/>
      <c r="C327" s="1064"/>
      <c r="D327" s="1065"/>
      <c r="E327" s="1065"/>
      <c r="F327" s="93" t="str">
        <f>IFERROR(IF(C327="","",VLOOKUP(C327,ProductTable[],2,FALSE)),0)</f>
        <v/>
      </c>
      <c r="G327" s="98"/>
      <c r="H327" s="93" t="str">
        <f t="shared" si="25"/>
        <v/>
      </c>
      <c r="I327" s="1219" t="str">
        <f>IF(F327="","", H327/(1-M346))</f>
        <v/>
      </c>
      <c r="J327" s="2192" t="str">
        <f>IFERROR(IF(C327="","",VLOOKUP(C327,ProductTable[],3,FALSE)),0)</f>
        <v/>
      </c>
      <c r="K327" s="1936"/>
      <c r="L327" s="1936"/>
      <c r="M327" s="1937"/>
      <c r="N327" s="281"/>
      <c r="O327" s="2034"/>
      <c r="P327" s="2035"/>
    </row>
    <row r="328" spans="2:16" ht="15.75" outlineLevel="1">
      <c r="B328" s="692"/>
      <c r="C328" s="1067"/>
      <c r="D328" s="1068"/>
      <c r="E328" s="1068"/>
      <c r="F328" s="95" t="str">
        <f>IFERROR(IF(C328="","",VLOOKUP(C328,ProductTable[],2,FALSE)),0)</f>
        <v/>
      </c>
      <c r="G328" s="99"/>
      <c r="H328" s="95" t="str">
        <f t="shared" si="25"/>
        <v/>
      </c>
      <c r="I328" s="1220" t="str">
        <f>IF(F328="","", H328/(1-M346))</f>
        <v/>
      </c>
      <c r="J328" s="2196" t="str">
        <f>IFERROR(IF(C328="","",VLOOKUP(C328,ProductTable[],3,FALSE)),0)</f>
        <v/>
      </c>
      <c r="K328" s="1938"/>
      <c r="L328" s="1938"/>
      <c r="M328" s="1939"/>
      <c r="N328" s="281"/>
      <c r="O328" s="2036"/>
      <c r="P328" s="2037"/>
    </row>
    <row r="329" spans="2:16" ht="15.75" outlineLevel="1">
      <c r="B329" s="692"/>
      <c r="C329" s="1064"/>
      <c r="D329" s="1065"/>
      <c r="E329" s="1065"/>
      <c r="F329" s="93" t="str">
        <f>IFERROR(IF(C329="","",VLOOKUP(C329,ProductTable[],2,FALSE)),0)</f>
        <v/>
      </c>
      <c r="G329" s="98"/>
      <c r="H329" s="93" t="str">
        <f t="shared" si="25"/>
        <v/>
      </c>
      <c r="I329" s="1219" t="str">
        <f>IF(F329="","", H329/(1-M346))</f>
        <v/>
      </c>
      <c r="J329" s="2192" t="str">
        <f>IFERROR(IF(C329="","",VLOOKUP(C329,ProductTable[],3,FALSE)),0)</f>
        <v/>
      </c>
      <c r="K329" s="1936"/>
      <c r="L329" s="1936"/>
      <c r="M329" s="1937"/>
      <c r="N329" s="281"/>
      <c r="O329" s="2038"/>
      <c r="P329" s="2039"/>
    </row>
    <row r="330" spans="2:16" ht="15.75" outlineLevel="1">
      <c r="B330" s="692"/>
      <c r="C330" s="1067"/>
      <c r="D330" s="1068"/>
      <c r="E330" s="1068"/>
      <c r="F330" s="95" t="str">
        <f>IFERROR(IF(C330="","",VLOOKUP(C330,ProductTable[],2,FALSE)),0)</f>
        <v/>
      </c>
      <c r="G330" s="99"/>
      <c r="H330" s="95" t="str">
        <f t="shared" si="25"/>
        <v/>
      </c>
      <c r="I330" s="1220" t="str">
        <f>IF(F330="","", H330/(1-M346))</f>
        <v/>
      </c>
      <c r="J330" s="2196" t="str">
        <f>IFERROR(IF(C330="","",VLOOKUP(C330,ProductTable[],3,FALSE)),0)</f>
        <v/>
      </c>
      <c r="K330" s="1938"/>
      <c r="L330" s="1938"/>
      <c r="M330" s="1939"/>
      <c r="N330" s="281"/>
      <c r="O330" s="2034"/>
      <c r="P330" s="2035"/>
    </row>
    <row r="331" spans="2:16" ht="15.75" outlineLevel="1">
      <c r="B331" s="692"/>
      <c r="C331" s="1064"/>
      <c r="D331" s="1065"/>
      <c r="E331" s="1065"/>
      <c r="F331" s="93" t="str">
        <f>IFERROR(IF(C331="","",VLOOKUP(C331,ProductTable[],2,FALSE)),0)</f>
        <v/>
      </c>
      <c r="G331" s="98"/>
      <c r="H331" s="93" t="str">
        <f t="shared" si="25"/>
        <v/>
      </c>
      <c r="I331" s="1219" t="str">
        <f>IF(F331="","", H331/(1-M346))</f>
        <v/>
      </c>
      <c r="J331" s="2192" t="str">
        <f>IFERROR(IF(C331="","",VLOOKUP(C331,ProductTable[],3,FALSE)),0)</f>
        <v/>
      </c>
      <c r="K331" s="1936"/>
      <c r="L331" s="1936"/>
      <c r="M331" s="1937"/>
      <c r="N331" s="281"/>
      <c r="O331" s="2036"/>
      <c r="P331" s="2037"/>
    </row>
    <row r="332" spans="2:16" ht="15.75" outlineLevel="1">
      <c r="B332" s="692"/>
      <c r="C332" s="1067"/>
      <c r="D332" s="1068"/>
      <c r="E332" s="1068"/>
      <c r="F332" s="95" t="str">
        <f>IFERROR(IF(C332="","",VLOOKUP(C332,ProductTable[],2,FALSE)),0)</f>
        <v/>
      </c>
      <c r="G332" s="99"/>
      <c r="H332" s="95" t="str">
        <f t="shared" si="25"/>
        <v/>
      </c>
      <c r="I332" s="1220" t="str">
        <f>IF(F332="","", H332/(1-M346))</f>
        <v/>
      </c>
      <c r="J332" s="2196" t="str">
        <f>IFERROR(IF(C332="","",VLOOKUP(C332,ProductTable[],3,FALSE)),0)</f>
        <v/>
      </c>
      <c r="K332" s="1938"/>
      <c r="L332" s="1938"/>
      <c r="M332" s="1939"/>
      <c r="N332" s="281"/>
      <c r="O332" s="2038"/>
      <c r="P332" s="2039"/>
    </row>
    <row r="333" spans="2:16" ht="16.5" outlineLevel="1" thickBot="1">
      <c r="B333" s="692"/>
      <c r="C333" s="1064"/>
      <c r="D333" s="1065"/>
      <c r="E333" s="1065"/>
      <c r="F333" s="1101" t="str">
        <f>IFERROR(IF(C333="","",VLOOKUP(C333,ProductTable[],2,FALSE)),0)</f>
        <v/>
      </c>
      <c r="G333" s="1263"/>
      <c r="H333" s="1101" t="str">
        <f t="shared" si="25"/>
        <v/>
      </c>
      <c r="I333" s="1264" t="str">
        <f>IF(F333="","", H333/(1-M346))</f>
        <v/>
      </c>
      <c r="J333" s="2197" t="str">
        <f>IFERROR(IF(C333="","",VLOOKUP(C333,ProductTable[],3,FALSE)),0)</f>
        <v/>
      </c>
      <c r="K333" s="1936"/>
      <c r="L333" s="1936"/>
      <c r="M333" s="1937"/>
      <c r="N333" s="281"/>
      <c r="O333" s="2034"/>
      <c r="P333" s="2035"/>
    </row>
    <row r="334" spans="2:16" outlineLevel="1">
      <c r="B334" s="1940" t="s">
        <v>112</v>
      </c>
      <c r="C334" s="1804"/>
      <c r="D334" s="1076"/>
      <c r="E334" s="1077"/>
      <c r="F334" s="102"/>
      <c r="G334" s="111"/>
      <c r="H334" s="102" t="str">
        <f t="shared" si="25"/>
        <v/>
      </c>
      <c r="I334" s="1238" t="str">
        <f>IF(F334="","", H334/(1-M346))</f>
        <v/>
      </c>
      <c r="J334" s="2198"/>
      <c r="K334" s="1934"/>
      <c r="L334" s="1934"/>
      <c r="M334" s="1935"/>
      <c r="N334" s="281"/>
      <c r="O334" s="2036"/>
      <c r="P334" s="2037"/>
    </row>
    <row r="335" spans="2:16" outlineLevel="1">
      <c r="B335" s="1941"/>
      <c r="C335" s="1805"/>
      <c r="D335" s="1065"/>
      <c r="E335" s="1805"/>
      <c r="F335" s="93"/>
      <c r="G335" s="98"/>
      <c r="H335" s="93" t="str">
        <f>IF(F335="","",F335*G335)</f>
        <v/>
      </c>
      <c r="I335" s="1219" t="str">
        <f>IF(F335="","", H335/(1-M346))</f>
        <v/>
      </c>
      <c r="J335" s="2199"/>
      <c r="K335" s="1936"/>
      <c r="L335" s="1936"/>
      <c r="M335" s="1937"/>
      <c r="N335" s="281"/>
      <c r="O335" s="2038"/>
      <c r="P335" s="2039"/>
    </row>
    <row r="336" spans="2:16" outlineLevel="1">
      <c r="B336" s="1941"/>
      <c r="C336" s="1806"/>
      <c r="D336" s="1086"/>
      <c r="E336" s="1087"/>
      <c r="F336" s="350"/>
      <c r="G336" s="99"/>
      <c r="H336" s="95" t="str">
        <f t="shared" ref="H336:H340" si="26">IF(F336="","",F336*G336)</f>
        <v/>
      </c>
      <c r="I336" s="1220" t="str">
        <f>IF(F336="","", H336/(1-M346))</f>
        <v/>
      </c>
      <c r="J336" s="2200"/>
      <c r="K336" s="1970"/>
      <c r="L336" s="1970"/>
      <c r="M336" s="1971"/>
      <c r="N336" s="281"/>
      <c r="O336" s="2034"/>
      <c r="P336" s="2035"/>
    </row>
    <row r="337" spans="2:16" outlineLevel="1">
      <c r="B337" s="1941"/>
      <c r="C337" s="1805"/>
      <c r="D337" s="1065"/>
      <c r="E337" s="1805"/>
      <c r="F337" s="69"/>
      <c r="G337" s="98"/>
      <c r="H337" s="93" t="str">
        <f t="shared" si="26"/>
        <v/>
      </c>
      <c r="I337" s="1219" t="str">
        <f>IF(F337="","", H337/(1-M346))</f>
        <v/>
      </c>
      <c r="J337" s="2199"/>
      <c r="K337" s="1936"/>
      <c r="L337" s="1936"/>
      <c r="M337" s="1937"/>
      <c r="N337" s="281"/>
      <c r="O337" s="2036"/>
      <c r="P337" s="2037"/>
    </row>
    <row r="338" spans="2:16" ht="15.75" outlineLevel="1">
      <c r="B338" s="692"/>
      <c r="C338" s="1806"/>
      <c r="D338" s="1086"/>
      <c r="E338" s="1087"/>
      <c r="F338" s="350"/>
      <c r="G338" s="99"/>
      <c r="H338" s="95" t="str">
        <f t="shared" si="26"/>
        <v/>
      </c>
      <c r="I338" s="1220" t="str">
        <f>IF(F338="","", H338/(1-M346))</f>
        <v/>
      </c>
      <c r="J338" s="2200"/>
      <c r="K338" s="1938"/>
      <c r="L338" s="1938"/>
      <c r="M338" s="1939"/>
      <c r="N338" s="281"/>
      <c r="O338" s="2038"/>
      <c r="P338" s="2039"/>
    </row>
    <row r="339" spans="2:16" ht="16.5" outlineLevel="1" thickBot="1">
      <c r="B339" s="765"/>
      <c r="C339" s="1807"/>
      <c r="D339" s="1071"/>
      <c r="E339" s="1807"/>
      <c r="F339" s="1012"/>
      <c r="G339" s="100"/>
      <c r="H339" s="120" t="str">
        <f t="shared" si="26"/>
        <v/>
      </c>
      <c r="I339" s="1761" t="str">
        <f>IF(F339="","", H339/(1-M346))</f>
        <v/>
      </c>
      <c r="J339" s="2202"/>
      <c r="K339" s="1928"/>
      <c r="L339" s="1928"/>
      <c r="M339" s="1929"/>
      <c r="N339" s="281"/>
      <c r="O339" s="2034"/>
      <c r="P339" s="2035"/>
    </row>
    <row r="340" spans="2:16" ht="15.75" outlineLevel="1">
      <c r="B340" s="969" t="s">
        <v>1373</v>
      </c>
      <c r="C340" s="327" t="s">
        <v>1373</v>
      </c>
      <c r="D340" s="1076"/>
      <c r="E340" s="1076"/>
      <c r="F340" s="978">
        <f>IFERROR(IF(C340="","",VLOOKUP(C340,ProductTable[],2,FALSE)),0)</f>
        <v>150</v>
      </c>
      <c r="G340" s="1002"/>
      <c r="H340" s="974">
        <f t="shared" si="26"/>
        <v>0</v>
      </c>
      <c r="I340" s="1125">
        <f>IF(F340="","", H340/(1-N1039))</f>
        <v>0</v>
      </c>
      <c r="J340" s="2203" t="str">
        <f>IFERROR(IF(C340="","",VLOOKUP(C340,ProductTable[],3,FALSE)),0)</f>
        <v xml:space="preserve"> </v>
      </c>
      <c r="K340" s="1934"/>
      <c r="L340" s="1934"/>
      <c r="M340" s="1935"/>
      <c r="N340" s="281"/>
      <c r="O340" s="2036"/>
      <c r="P340" s="2037"/>
    </row>
    <row r="341" spans="2:16" ht="15.75" outlineLevel="1">
      <c r="B341" s="970" t="s">
        <v>100</v>
      </c>
      <c r="C341" s="1064" t="s">
        <v>59</v>
      </c>
      <c r="D341" s="1065"/>
      <c r="E341" s="1065"/>
      <c r="F341" s="93">
        <f>IFERROR(IF(C341="","",VLOOKUP(C341,ProductTable[],2,FALSE)),0)</f>
        <v>20</v>
      </c>
      <c r="G341" s="1003"/>
      <c r="H341" s="975">
        <f>IF(F341="","",F341*G341)</f>
        <v>0</v>
      </c>
      <c r="I341" s="959">
        <f>IF(F341="","", H341/(1-M346))</f>
        <v>0</v>
      </c>
      <c r="J341" s="2204" t="str">
        <f>IFERROR(IF(C341="","",VLOOKUP(C341,ProductTable[],3,FALSE)),0)</f>
        <v xml:space="preserve"> </v>
      </c>
      <c r="K341" s="1936"/>
      <c r="L341" s="1936"/>
      <c r="M341" s="1937"/>
      <c r="N341" s="281"/>
      <c r="O341" s="2038"/>
      <c r="P341" s="2039"/>
    </row>
    <row r="342" spans="2:16" ht="15.75" outlineLevel="1">
      <c r="B342" s="967" t="s">
        <v>102</v>
      </c>
      <c r="C342" s="1067" t="s">
        <v>103</v>
      </c>
      <c r="D342" s="1068"/>
      <c r="E342" s="1068"/>
      <c r="F342" s="979">
        <f>IFERROR(IF(C342="","",VLOOKUP(C342,ProductTable[],2,FALSE)),0)</f>
        <v>250</v>
      </c>
      <c r="G342" s="1004"/>
      <c r="H342" s="976">
        <f>IF(F342="","",F342*G342)</f>
        <v>0</v>
      </c>
      <c r="I342" s="958">
        <f>IF(F342="","", H342/(1-M346))</f>
        <v>0</v>
      </c>
      <c r="J342" s="2205" t="str">
        <f>IFERROR(IF(C342="","",VLOOKUP(C342,ProductTable[],3,FALSE)),0)</f>
        <v xml:space="preserve"> </v>
      </c>
      <c r="K342" s="1938"/>
      <c r="L342" s="1938"/>
      <c r="M342" s="1939"/>
      <c r="O342" s="2034"/>
      <c r="P342" s="2035"/>
    </row>
    <row r="343" spans="2:16" ht="16.5" outlineLevel="1" thickBot="1">
      <c r="B343" s="971"/>
      <c r="C343" s="1070" t="s">
        <v>105</v>
      </c>
      <c r="D343" s="1071"/>
      <c r="E343" s="1071"/>
      <c r="F343" s="440">
        <f>IFERROR(IF(C343="","",VLOOKUP(C343,ProductTable[],2,FALSE)),0)</f>
        <v>500</v>
      </c>
      <c r="G343" s="529"/>
      <c r="H343" s="1008">
        <f>IF(F343="","",F343*G343)</f>
        <v>0</v>
      </c>
      <c r="I343" s="968">
        <f>IF(F343="","", H343/(1-M346))</f>
        <v>0</v>
      </c>
      <c r="J343" s="2206" t="str">
        <f>IFERROR(IF(C343="","",VLOOKUP(C343,ProductTable[],3,FALSE)),0)</f>
        <v xml:space="preserve"> </v>
      </c>
      <c r="K343" s="1928"/>
      <c r="L343" s="1928"/>
      <c r="M343" s="1929"/>
      <c r="N343" s="281"/>
      <c r="O343" s="2036"/>
      <c r="P343" s="2037"/>
    </row>
    <row r="344" spans="2:16" ht="16.5" outlineLevel="1" thickBot="1">
      <c r="B344" s="281"/>
      <c r="C344" s="281"/>
      <c r="D344" s="281"/>
      <c r="F344" s="293"/>
      <c r="G344" s="696" t="s">
        <v>26</v>
      </c>
      <c r="H344" s="915"/>
      <c r="I344" s="698"/>
      <c r="J344" s="367"/>
      <c r="K344" s="367"/>
      <c r="L344" s="544"/>
      <c r="M344" s="544"/>
      <c r="N344" s="281"/>
      <c r="O344" s="2038"/>
      <c r="P344" s="2039"/>
    </row>
    <row r="345" spans="2:16" ht="15.75" outlineLevel="1">
      <c r="B345" s="281"/>
      <c r="C345" s="281"/>
      <c r="D345" s="281"/>
      <c r="F345" s="281"/>
      <c r="G345" s="358" t="s">
        <v>29</v>
      </c>
      <c r="H345" s="115">
        <f>SUM(H314:H343)</f>
        <v>0</v>
      </c>
      <c r="I345" s="534">
        <f>SUM(H314:H343)</f>
        <v>0</v>
      </c>
      <c r="J345" s="367"/>
      <c r="K345" s="1032" t="s">
        <v>113</v>
      </c>
      <c r="L345" s="283"/>
      <c r="M345" s="1032" t="s">
        <v>1429</v>
      </c>
      <c r="O345" s="2034"/>
      <c r="P345" s="2035"/>
    </row>
    <row r="346" spans="2:16" ht="16.5" outlineLevel="1" thickBot="1">
      <c r="B346" s="281"/>
      <c r="C346" s="281"/>
      <c r="D346" s="281"/>
      <c r="F346" s="281"/>
      <c r="G346" s="360" t="s">
        <v>63</v>
      </c>
      <c r="H346" s="916"/>
      <c r="I346" s="535"/>
      <c r="J346" s="2217"/>
      <c r="K346" s="1033">
        <f>(H345/(1-M346))+H344</f>
        <v>0</v>
      </c>
      <c r="L346" s="283"/>
      <c r="M346" s="1143">
        <v>0.45</v>
      </c>
      <c r="O346" s="2040"/>
      <c r="P346" s="2041"/>
    </row>
    <row r="347" spans="2:16" ht="16.5" outlineLevel="1" thickBot="1">
      <c r="B347" s="281"/>
      <c r="C347" s="281"/>
      <c r="D347" s="281"/>
      <c r="F347" s="294"/>
      <c r="G347" s="362" t="s">
        <v>109</v>
      </c>
      <c r="H347" s="122">
        <f>H346-H345</f>
        <v>0</v>
      </c>
      <c r="I347" s="536">
        <f>H346-H345</f>
        <v>0</v>
      </c>
      <c r="J347" s="2216"/>
      <c r="K347" s="282"/>
      <c r="L347" s="1024"/>
      <c r="M347" s="1024"/>
      <c r="N347" s="281"/>
      <c r="O347" s="281"/>
      <c r="P347" s="281"/>
    </row>
    <row r="348" spans="2:16" ht="15.75">
      <c r="C348" s="1927" t="s">
        <v>1572</v>
      </c>
      <c r="D348" s="1927"/>
      <c r="E348" s="1927"/>
      <c r="N348" s="281"/>
      <c r="O348" s="281"/>
      <c r="P348" s="281"/>
    </row>
  </sheetData>
  <sheetProtection formatRows="0" selectLockedCells="1"/>
  <mergeCells count="464">
    <mergeCell ref="B1:E2"/>
    <mergeCell ref="L2:M2"/>
    <mergeCell ref="L3:M3"/>
    <mergeCell ref="L4:M4"/>
    <mergeCell ref="L6:M6"/>
    <mergeCell ref="L7:M7"/>
    <mergeCell ref="L15:M15"/>
    <mergeCell ref="L17:M17"/>
    <mergeCell ref="L18:M18"/>
    <mergeCell ref="L5:M5"/>
    <mergeCell ref="C20:E20"/>
    <mergeCell ref="B23:C23"/>
    <mergeCell ref="C24:E24"/>
    <mergeCell ref="H24:J24"/>
    <mergeCell ref="L8:M8"/>
    <mergeCell ref="L9:M9"/>
    <mergeCell ref="L10:M10"/>
    <mergeCell ref="L11:M11"/>
    <mergeCell ref="L12:M12"/>
    <mergeCell ref="K14:M14"/>
    <mergeCell ref="C25:E25"/>
    <mergeCell ref="K25:M25"/>
    <mergeCell ref="O25:P25"/>
    <mergeCell ref="T25:U25"/>
    <mergeCell ref="K26:M26"/>
    <mergeCell ref="O26:P29"/>
    <mergeCell ref="T26:U29"/>
    <mergeCell ref="K27:M27"/>
    <mergeCell ref="K28:M28"/>
    <mergeCell ref="K29:M29"/>
    <mergeCell ref="K36:M36"/>
    <mergeCell ref="K37:M37"/>
    <mergeCell ref="K38:M38"/>
    <mergeCell ref="K39:M39"/>
    <mergeCell ref="K40:M40"/>
    <mergeCell ref="K41:M41"/>
    <mergeCell ref="K30:M30"/>
    <mergeCell ref="K31:M31"/>
    <mergeCell ref="K32:M32"/>
    <mergeCell ref="K33:M33"/>
    <mergeCell ref="K34:M34"/>
    <mergeCell ref="K35:M35"/>
    <mergeCell ref="K47:M47"/>
    <mergeCell ref="V47:X47"/>
    <mergeCell ref="B48:B49"/>
    <mergeCell ref="K48:M48"/>
    <mergeCell ref="V48:X48"/>
    <mergeCell ref="K49:M49"/>
    <mergeCell ref="V49:X49"/>
    <mergeCell ref="K42:M42"/>
    <mergeCell ref="K43:M43"/>
    <mergeCell ref="K44:M44"/>
    <mergeCell ref="K45:M45"/>
    <mergeCell ref="V45:X45"/>
    <mergeCell ref="K46:M46"/>
    <mergeCell ref="V46:X46"/>
    <mergeCell ref="B46:B47"/>
    <mergeCell ref="K53:M53"/>
    <mergeCell ref="K54:M54"/>
    <mergeCell ref="K55:M55"/>
    <mergeCell ref="C60:E60"/>
    <mergeCell ref="C61:E61"/>
    <mergeCell ref="K61:M61"/>
    <mergeCell ref="K50:M50"/>
    <mergeCell ref="V50:X50"/>
    <mergeCell ref="K51:M51"/>
    <mergeCell ref="V51:X51"/>
    <mergeCell ref="K52:M52"/>
    <mergeCell ref="V52:X52"/>
    <mergeCell ref="O57:P58"/>
    <mergeCell ref="K66:M66"/>
    <mergeCell ref="K67:M67"/>
    <mergeCell ref="K68:M68"/>
    <mergeCell ref="K69:M69"/>
    <mergeCell ref="K70:M70"/>
    <mergeCell ref="K71:M71"/>
    <mergeCell ref="O61:P61"/>
    <mergeCell ref="T61:U61"/>
    <mergeCell ref="K62:M62"/>
    <mergeCell ref="O62:P65"/>
    <mergeCell ref="T62:U65"/>
    <mergeCell ref="K63:M63"/>
    <mergeCell ref="K64:M64"/>
    <mergeCell ref="K65:M65"/>
    <mergeCell ref="O66:P68"/>
    <mergeCell ref="O69:P71"/>
    <mergeCell ref="K78:M78"/>
    <mergeCell ref="K79:M79"/>
    <mergeCell ref="K80:M80"/>
    <mergeCell ref="K81:M81"/>
    <mergeCell ref="K82:M82"/>
    <mergeCell ref="K83:M83"/>
    <mergeCell ref="K72:M72"/>
    <mergeCell ref="K73:M73"/>
    <mergeCell ref="K74:M74"/>
    <mergeCell ref="K75:M75"/>
    <mergeCell ref="K76:M76"/>
    <mergeCell ref="K77:M77"/>
    <mergeCell ref="K89:M89"/>
    <mergeCell ref="K90:M90"/>
    <mergeCell ref="K91:M91"/>
    <mergeCell ref="E94:F94"/>
    <mergeCell ref="C96:E96"/>
    <mergeCell ref="C97:E97"/>
    <mergeCell ref="K97:M97"/>
    <mergeCell ref="B84:B85"/>
    <mergeCell ref="K84:M84"/>
    <mergeCell ref="K85:M85"/>
    <mergeCell ref="K86:M86"/>
    <mergeCell ref="K87:M87"/>
    <mergeCell ref="K88:M88"/>
    <mergeCell ref="K102:M102"/>
    <mergeCell ref="K103:M103"/>
    <mergeCell ref="K104:M104"/>
    <mergeCell ref="K105:M105"/>
    <mergeCell ref="K106:M106"/>
    <mergeCell ref="K107:M107"/>
    <mergeCell ref="O97:P97"/>
    <mergeCell ref="T97:U97"/>
    <mergeCell ref="K98:M98"/>
    <mergeCell ref="O98:P101"/>
    <mergeCell ref="T98:U101"/>
    <mergeCell ref="K99:M99"/>
    <mergeCell ref="K100:M100"/>
    <mergeCell ref="K101:M101"/>
    <mergeCell ref="O105:P107"/>
    <mergeCell ref="K114:M114"/>
    <mergeCell ref="K115:M115"/>
    <mergeCell ref="K116:M116"/>
    <mergeCell ref="K117:M117"/>
    <mergeCell ref="K118:M118"/>
    <mergeCell ref="K119:M119"/>
    <mergeCell ref="K108:M108"/>
    <mergeCell ref="K109:M109"/>
    <mergeCell ref="K110:M110"/>
    <mergeCell ref="K111:M111"/>
    <mergeCell ref="K112:M112"/>
    <mergeCell ref="K113:M113"/>
    <mergeCell ref="C132:E132"/>
    <mergeCell ref="C133:E133"/>
    <mergeCell ref="K133:M133"/>
    <mergeCell ref="B118:B119"/>
    <mergeCell ref="K120:M120"/>
    <mergeCell ref="K121:M121"/>
    <mergeCell ref="K122:M122"/>
    <mergeCell ref="K123:M123"/>
    <mergeCell ref="K124:M124"/>
    <mergeCell ref="B120:B121"/>
    <mergeCell ref="T133:U133"/>
    <mergeCell ref="K134:M134"/>
    <mergeCell ref="O134:P137"/>
    <mergeCell ref="T134:U137"/>
    <mergeCell ref="K135:M135"/>
    <mergeCell ref="K136:M136"/>
    <mergeCell ref="K137:M137"/>
    <mergeCell ref="K125:M125"/>
    <mergeCell ref="K126:M126"/>
    <mergeCell ref="K127:M127"/>
    <mergeCell ref="K138:M138"/>
    <mergeCell ref="K139:M139"/>
    <mergeCell ref="K140:M140"/>
    <mergeCell ref="K141:M141"/>
    <mergeCell ref="K142:M142"/>
    <mergeCell ref="B143:B144"/>
    <mergeCell ref="K143:M143"/>
    <mergeCell ref="K144:M144"/>
    <mergeCell ref="O133:P133"/>
    <mergeCell ref="O141:P143"/>
    <mergeCell ref="O144:P146"/>
    <mergeCell ref="K151:M151"/>
    <mergeCell ref="K152:M152"/>
    <mergeCell ref="K153:M153"/>
    <mergeCell ref="K154:M154"/>
    <mergeCell ref="K155:M155"/>
    <mergeCell ref="B156:B157"/>
    <mergeCell ref="K156:M156"/>
    <mergeCell ref="K157:M157"/>
    <mergeCell ref="K145:M145"/>
    <mergeCell ref="K146:M146"/>
    <mergeCell ref="K147:M147"/>
    <mergeCell ref="K148:M148"/>
    <mergeCell ref="K149:M149"/>
    <mergeCell ref="K150:M150"/>
    <mergeCell ref="B165:B166"/>
    <mergeCell ref="C168:E168"/>
    <mergeCell ref="C169:E169"/>
    <mergeCell ref="K169:M169"/>
    <mergeCell ref="O169:P169"/>
    <mergeCell ref="T169:U169"/>
    <mergeCell ref="K158:M158"/>
    <mergeCell ref="K159:M159"/>
    <mergeCell ref="K160:M160"/>
    <mergeCell ref="K161:M161"/>
    <mergeCell ref="K162:M162"/>
    <mergeCell ref="K163:M163"/>
    <mergeCell ref="K174:M174"/>
    <mergeCell ref="K175:M175"/>
    <mergeCell ref="K176:M176"/>
    <mergeCell ref="K177:M177"/>
    <mergeCell ref="K178:M178"/>
    <mergeCell ref="K179:M179"/>
    <mergeCell ref="K170:M170"/>
    <mergeCell ref="O170:P173"/>
    <mergeCell ref="T170:U173"/>
    <mergeCell ref="K171:M171"/>
    <mergeCell ref="K172:M172"/>
    <mergeCell ref="K173:M173"/>
    <mergeCell ref="K186:M186"/>
    <mergeCell ref="K187:M187"/>
    <mergeCell ref="K188:M188"/>
    <mergeCell ref="K189:M189"/>
    <mergeCell ref="K190:M190"/>
    <mergeCell ref="K191:M191"/>
    <mergeCell ref="K180:M180"/>
    <mergeCell ref="K181:M181"/>
    <mergeCell ref="K182:M182"/>
    <mergeCell ref="K183:M183"/>
    <mergeCell ref="K184:M184"/>
    <mergeCell ref="K185:M185"/>
    <mergeCell ref="C204:E204"/>
    <mergeCell ref="C205:E205"/>
    <mergeCell ref="K205:M205"/>
    <mergeCell ref="B192:B193"/>
    <mergeCell ref="K192:M192"/>
    <mergeCell ref="K193:M193"/>
    <mergeCell ref="K194:M194"/>
    <mergeCell ref="K195:M195"/>
    <mergeCell ref="K196:M196"/>
    <mergeCell ref="T205:U205"/>
    <mergeCell ref="K206:M206"/>
    <mergeCell ref="O206:P209"/>
    <mergeCell ref="T206:U209"/>
    <mergeCell ref="K207:M207"/>
    <mergeCell ref="K208:M208"/>
    <mergeCell ref="K209:M209"/>
    <mergeCell ref="K197:M197"/>
    <mergeCell ref="K198:M198"/>
    <mergeCell ref="K199:M199"/>
    <mergeCell ref="O195:P197"/>
    <mergeCell ref="O198:P200"/>
    <mergeCell ref="O201:P202"/>
    <mergeCell ref="K215:M215"/>
    <mergeCell ref="K216:M216"/>
    <mergeCell ref="K217:M217"/>
    <mergeCell ref="K218:M218"/>
    <mergeCell ref="K219:M219"/>
    <mergeCell ref="K220:M220"/>
    <mergeCell ref="K210:M210"/>
    <mergeCell ref="K211:M211"/>
    <mergeCell ref="B212:B213"/>
    <mergeCell ref="K212:M212"/>
    <mergeCell ref="K213:M213"/>
    <mergeCell ref="K214:M214"/>
    <mergeCell ref="K227:M227"/>
    <mergeCell ref="B228:B229"/>
    <mergeCell ref="K228:M228"/>
    <mergeCell ref="K229:M229"/>
    <mergeCell ref="K230:M230"/>
    <mergeCell ref="K231:M231"/>
    <mergeCell ref="K221:M221"/>
    <mergeCell ref="K222:M222"/>
    <mergeCell ref="K223:M223"/>
    <mergeCell ref="K224:M224"/>
    <mergeCell ref="K225:M225"/>
    <mergeCell ref="K226:M226"/>
    <mergeCell ref="T241:U241"/>
    <mergeCell ref="B242:B243"/>
    <mergeCell ref="K242:M242"/>
    <mergeCell ref="O242:P245"/>
    <mergeCell ref="T242:U245"/>
    <mergeCell ref="K243:M243"/>
    <mergeCell ref="K244:M244"/>
    <mergeCell ref="K245:M245"/>
    <mergeCell ref="K232:M232"/>
    <mergeCell ref="K233:M233"/>
    <mergeCell ref="K234:M234"/>
    <mergeCell ref="K235:M235"/>
    <mergeCell ref="C240:E240"/>
    <mergeCell ref="C241:E241"/>
    <mergeCell ref="K241:M241"/>
    <mergeCell ref="K251:M251"/>
    <mergeCell ref="K252:M252"/>
    <mergeCell ref="K253:M253"/>
    <mergeCell ref="B254:B255"/>
    <mergeCell ref="K254:M254"/>
    <mergeCell ref="K255:M255"/>
    <mergeCell ref="K246:M246"/>
    <mergeCell ref="K247:M247"/>
    <mergeCell ref="B248:B249"/>
    <mergeCell ref="K248:M248"/>
    <mergeCell ref="K249:M249"/>
    <mergeCell ref="K250:M250"/>
    <mergeCell ref="B262:B263"/>
    <mergeCell ref="K262:M262"/>
    <mergeCell ref="K263:M263"/>
    <mergeCell ref="B264:B265"/>
    <mergeCell ref="K264:M264"/>
    <mergeCell ref="K265:M265"/>
    <mergeCell ref="K256:M256"/>
    <mergeCell ref="K257:M257"/>
    <mergeCell ref="K258:M258"/>
    <mergeCell ref="K259:M259"/>
    <mergeCell ref="K260:M260"/>
    <mergeCell ref="K261:M261"/>
    <mergeCell ref="O277:P277"/>
    <mergeCell ref="T277:U277"/>
    <mergeCell ref="K278:M278"/>
    <mergeCell ref="O278:P281"/>
    <mergeCell ref="T278:U281"/>
    <mergeCell ref="K279:M279"/>
    <mergeCell ref="K280:M280"/>
    <mergeCell ref="K266:M266"/>
    <mergeCell ref="K267:M267"/>
    <mergeCell ref="K268:M268"/>
    <mergeCell ref="K269:M269"/>
    <mergeCell ref="K270:M270"/>
    <mergeCell ref="K271:M271"/>
    <mergeCell ref="K281:M281"/>
    <mergeCell ref="K282:M282"/>
    <mergeCell ref="K283:M283"/>
    <mergeCell ref="K284:M284"/>
    <mergeCell ref="K285:M285"/>
    <mergeCell ref="K286:M286"/>
    <mergeCell ref="C276:E276"/>
    <mergeCell ref="C277:E277"/>
    <mergeCell ref="K277:M277"/>
    <mergeCell ref="K293:M293"/>
    <mergeCell ref="K294:M294"/>
    <mergeCell ref="K295:M295"/>
    <mergeCell ref="K296:M296"/>
    <mergeCell ref="K297:M297"/>
    <mergeCell ref="K298:M298"/>
    <mergeCell ref="K287:M287"/>
    <mergeCell ref="K288:M288"/>
    <mergeCell ref="K289:M289"/>
    <mergeCell ref="K290:M290"/>
    <mergeCell ref="K291:M291"/>
    <mergeCell ref="K292:M292"/>
    <mergeCell ref="K304:M304"/>
    <mergeCell ref="K305:M305"/>
    <mergeCell ref="K306:M306"/>
    <mergeCell ref="K307:M307"/>
    <mergeCell ref="C312:E312"/>
    <mergeCell ref="C313:E313"/>
    <mergeCell ref="K313:M313"/>
    <mergeCell ref="K299:M299"/>
    <mergeCell ref="B300:B301"/>
    <mergeCell ref="K300:M300"/>
    <mergeCell ref="K301:M301"/>
    <mergeCell ref="K302:M302"/>
    <mergeCell ref="K303:M303"/>
    <mergeCell ref="K318:M318"/>
    <mergeCell ref="K319:M319"/>
    <mergeCell ref="K320:M320"/>
    <mergeCell ref="K321:M321"/>
    <mergeCell ref="K322:M322"/>
    <mergeCell ref="K323:M323"/>
    <mergeCell ref="O313:P313"/>
    <mergeCell ref="K314:M314"/>
    <mergeCell ref="O314:P317"/>
    <mergeCell ref="K315:M315"/>
    <mergeCell ref="K316:M316"/>
    <mergeCell ref="K317:M317"/>
    <mergeCell ref="O318:P320"/>
    <mergeCell ref="O321:P323"/>
    <mergeCell ref="K330:M330"/>
    <mergeCell ref="K331:M331"/>
    <mergeCell ref="K332:M332"/>
    <mergeCell ref="K333:M333"/>
    <mergeCell ref="K334:M334"/>
    <mergeCell ref="K335:M335"/>
    <mergeCell ref="K324:M324"/>
    <mergeCell ref="K325:M325"/>
    <mergeCell ref="K326:M326"/>
    <mergeCell ref="K327:M327"/>
    <mergeCell ref="K328:M328"/>
    <mergeCell ref="K329:M329"/>
    <mergeCell ref="K341:M341"/>
    <mergeCell ref="K342:M342"/>
    <mergeCell ref="K343:M343"/>
    <mergeCell ref="C348:E348"/>
    <mergeCell ref="B336:B337"/>
    <mergeCell ref="K336:M336"/>
    <mergeCell ref="K337:M337"/>
    <mergeCell ref="K338:M338"/>
    <mergeCell ref="K339:M339"/>
    <mergeCell ref="K340:M340"/>
    <mergeCell ref="O30:P32"/>
    <mergeCell ref="O33:P35"/>
    <mergeCell ref="O36:P38"/>
    <mergeCell ref="O39:P41"/>
    <mergeCell ref="O42:P44"/>
    <mergeCell ref="O45:P47"/>
    <mergeCell ref="O48:P50"/>
    <mergeCell ref="O51:P53"/>
    <mergeCell ref="O54:P56"/>
    <mergeCell ref="O72:P74"/>
    <mergeCell ref="O75:P77"/>
    <mergeCell ref="O78:P80"/>
    <mergeCell ref="O81:P83"/>
    <mergeCell ref="O84:P86"/>
    <mergeCell ref="O87:P89"/>
    <mergeCell ref="O90:P92"/>
    <mergeCell ref="O93:P94"/>
    <mergeCell ref="O102:P104"/>
    <mergeCell ref="O108:P110"/>
    <mergeCell ref="O111:P113"/>
    <mergeCell ref="O114:P116"/>
    <mergeCell ref="O117:P119"/>
    <mergeCell ref="O120:P122"/>
    <mergeCell ref="O123:P125"/>
    <mergeCell ref="O126:P128"/>
    <mergeCell ref="O129:P130"/>
    <mergeCell ref="O138:P140"/>
    <mergeCell ref="O246:P248"/>
    <mergeCell ref="O241:P241"/>
    <mergeCell ref="O205:P205"/>
    <mergeCell ref="O147:P149"/>
    <mergeCell ref="O150:P152"/>
    <mergeCell ref="O153:P155"/>
    <mergeCell ref="O156:P158"/>
    <mergeCell ref="O159:P161"/>
    <mergeCell ref="O162:P164"/>
    <mergeCell ref="O165:P166"/>
    <mergeCell ref="O174:P176"/>
    <mergeCell ref="O177:P179"/>
    <mergeCell ref="O336:P338"/>
    <mergeCell ref="O339:P341"/>
    <mergeCell ref="O342:P344"/>
    <mergeCell ref="O345:P346"/>
    <mergeCell ref="O282:P284"/>
    <mergeCell ref="O285:P287"/>
    <mergeCell ref="O288:P290"/>
    <mergeCell ref="O291:P293"/>
    <mergeCell ref="O294:P296"/>
    <mergeCell ref="O297:P299"/>
    <mergeCell ref="O300:P302"/>
    <mergeCell ref="O303:P305"/>
    <mergeCell ref="O306:P308"/>
    <mergeCell ref="O309:P310"/>
    <mergeCell ref="B82:B83"/>
    <mergeCell ref="B154:B155"/>
    <mergeCell ref="B190:B191"/>
    <mergeCell ref="B226:B227"/>
    <mergeCell ref="B298:B299"/>
    <mergeCell ref="B334:B335"/>
    <mergeCell ref="O324:P326"/>
    <mergeCell ref="O327:P329"/>
    <mergeCell ref="O330:P332"/>
    <mergeCell ref="O333:P335"/>
    <mergeCell ref="O249:P251"/>
    <mergeCell ref="O252:P254"/>
    <mergeCell ref="O255:P257"/>
    <mergeCell ref="O258:P260"/>
    <mergeCell ref="O261:P263"/>
    <mergeCell ref="O264:P266"/>
    <mergeCell ref="O267:P269"/>
    <mergeCell ref="O270:P272"/>
    <mergeCell ref="O273:P274"/>
    <mergeCell ref="O180:P182"/>
    <mergeCell ref="O183:P185"/>
    <mergeCell ref="O186:P188"/>
    <mergeCell ref="O189:P191"/>
    <mergeCell ref="O192:P194"/>
  </mergeCells>
  <dataValidations count="1">
    <dataValidation type="list" allowBlank="1" showInputMessage="1" showErrorMessage="1" sqref="C26:E26 C170:E170 C134:E134 C206:E206 D314:E314 D242:E242 D278:E278 C62:E62" xr:uid="{E1ABC3C8-E323-4F7F-9326-6462B67D1C74}">
      <formula1>ProductList</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xr:uid="{37DF81D7-5A74-4F69-AEFF-5230C4E9D6D8}">
          <x14:formula1>
            <xm:f>Products!$A:$A</xm:f>
          </x14:formula1>
          <xm:sqref>C340:C343 S285:S287 C160:C163 C27:C45 C196:C199 C52:C55 C165:C166 V49:V52 C124:C127 C135:C153 C110:C121 C232:C235 C171:C189 C268:C271 C207:C225 C304:C307 C260:C263 C63:C81 C88:C91</xm:sqref>
        </x14:dataValidation>
        <x14:dataValidation type="list" allowBlank="1" showInputMessage="1" xr:uid="{452D023C-727E-447B-94F1-E284AFCD52E8}">
          <x14:formula1>
            <xm:f>Products!$A$395:$A$404</xm:f>
          </x14:formula1>
          <xm:sqref>C254:C259</xm:sqref>
        </x14:dataValidation>
        <x14:dataValidation type="list" allowBlank="1" showInputMessage="1" xr:uid="{96285F02-BFF5-4777-8613-4E56F64EE917}">
          <x14:formula1>
            <xm:f>Products!$A$405:$A$410</xm:f>
          </x14:formula1>
          <xm:sqref>C248:C253</xm:sqref>
        </x14:dataValidation>
        <x14:dataValidation type="list" allowBlank="1" showInputMessage="1" showErrorMessage="1" xr:uid="{94814B0C-F12A-4ECD-A09C-FFD30EC78F30}">
          <x14:formula1>
            <xm:f>Products!$A$383:$A$394</xm:f>
          </x14:formula1>
          <xm:sqref>C242:C247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9FA55-8036-4523-A4EF-01C7B5CF8597}">
  <sheetPr codeName="Sheet3"/>
  <dimension ref="A1:H503"/>
  <sheetViews>
    <sheetView topLeftCell="A393" zoomScaleNormal="100" workbookViewId="0">
      <selection activeCell="A424" sqref="A424"/>
    </sheetView>
  </sheetViews>
  <sheetFormatPr defaultColWidth="47.140625" defaultRowHeight="15" customHeight="1"/>
  <cols>
    <col min="1" max="1" width="83.140625" style="58" customWidth="1"/>
    <col min="2" max="2" width="11.7109375" style="131" customWidth="1"/>
    <col min="3" max="3" width="74.28515625" style="62" customWidth="1"/>
    <col min="4" max="4" width="26.42578125" style="58" customWidth="1"/>
    <col min="5" max="5" width="16.85546875" style="583" customWidth="1"/>
    <col min="6" max="6" width="11.42578125" style="125" customWidth="1"/>
    <col min="7" max="7" width="9.140625" style="58" customWidth="1"/>
  </cols>
  <sheetData>
    <row r="1" spans="1:8" ht="9" customHeight="1">
      <c r="A1" s="53"/>
      <c r="B1" s="128"/>
      <c r="C1" s="59"/>
      <c r="D1" s="63"/>
      <c r="E1" s="66"/>
      <c r="F1" s="124"/>
      <c r="G1"/>
    </row>
    <row r="2" spans="1:8" ht="9" customHeight="1">
      <c r="A2" s="53"/>
      <c r="B2" s="128"/>
      <c r="C2" s="59"/>
      <c r="D2" s="63"/>
      <c r="E2" s="66"/>
      <c r="F2" s="124"/>
      <c r="G2"/>
    </row>
    <row r="3" spans="1:8" ht="39" customHeight="1">
      <c r="A3" s="1046" t="s">
        <v>12</v>
      </c>
      <c r="B3" s="1047" t="s">
        <v>13</v>
      </c>
      <c r="C3" s="1046" t="s">
        <v>97</v>
      </c>
      <c r="D3" s="1048" t="s">
        <v>98</v>
      </c>
      <c r="E3" s="1239" t="s">
        <v>491</v>
      </c>
      <c r="F3" s="1240" t="s">
        <v>139</v>
      </c>
      <c r="G3" s="1241" t="s">
        <v>1467</v>
      </c>
    </row>
    <row r="4" spans="1:8" ht="15" customHeight="1">
      <c r="A4" s="54" t="s">
        <v>140</v>
      </c>
      <c r="B4" s="129">
        <v>420</v>
      </c>
      <c r="C4" s="60" t="s">
        <v>20</v>
      </c>
      <c r="D4" s="849">
        <v>44585</v>
      </c>
      <c r="E4" s="60"/>
      <c r="F4" s="126">
        <v>1</v>
      </c>
      <c r="G4" s="1258" t="s">
        <v>1323</v>
      </c>
      <c r="H4" s="1260"/>
    </row>
    <row r="5" spans="1:8" ht="15" customHeight="1">
      <c r="A5" s="55" t="s">
        <v>141</v>
      </c>
      <c r="B5" s="130">
        <v>530</v>
      </c>
      <c r="C5" s="61" t="s">
        <v>20</v>
      </c>
      <c r="D5" s="850">
        <v>44585</v>
      </c>
      <c r="E5" s="61"/>
      <c r="F5" s="127">
        <v>2</v>
      </c>
      <c r="G5" s="1259" t="s">
        <v>1323</v>
      </c>
      <c r="H5" s="1260"/>
    </row>
    <row r="6" spans="1:8" ht="15" customHeight="1">
      <c r="A6" s="54" t="s">
        <v>142</v>
      </c>
      <c r="B6" s="129">
        <v>850</v>
      </c>
      <c r="C6" s="60" t="s">
        <v>20</v>
      </c>
      <c r="D6" s="849">
        <v>44585</v>
      </c>
      <c r="E6" s="60"/>
      <c r="F6" s="126">
        <v>3</v>
      </c>
      <c r="G6" s="1258" t="s">
        <v>1323</v>
      </c>
      <c r="H6" s="1260"/>
    </row>
    <row r="7" spans="1:8" ht="15" customHeight="1">
      <c r="A7" s="55" t="s">
        <v>143</v>
      </c>
      <c r="B7" s="130">
        <v>710</v>
      </c>
      <c r="C7" s="61" t="s">
        <v>20</v>
      </c>
      <c r="D7" s="850">
        <v>44608</v>
      </c>
      <c r="E7" s="61"/>
      <c r="F7" s="127">
        <v>4</v>
      </c>
      <c r="G7" s="1259" t="s">
        <v>1323</v>
      </c>
      <c r="H7" s="1260"/>
    </row>
    <row r="8" spans="1:8" ht="15" customHeight="1">
      <c r="A8" s="54" t="s">
        <v>144</v>
      </c>
      <c r="B8" s="132">
        <v>1180</v>
      </c>
      <c r="C8" s="60" t="s">
        <v>20</v>
      </c>
      <c r="D8" s="849">
        <v>44585</v>
      </c>
      <c r="E8" s="60"/>
      <c r="F8" s="126">
        <v>5</v>
      </c>
      <c r="G8" s="1258" t="s">
        <v>1323</v>
      </c>
      <c r="H8" s="1260"/>
    </row>
    <row r="9" spans="1:8" ht="15" customHeight="1">
      <c r="A9" s="56" t="s">
        <v>145</v>
      </c>
      <c r="B9" s="133">
        <v>329</v>
      </c>
      <c r="C9" s="61" t="s">
        <v>20</v>
      </c>
      <c r="D9" s="840" t="s">
        <v>1265</v>
      </c>
      <c r="E9" s="841" t="s">
        <v>495</v>
      </c>
      <c r="F9" s="127">
        <v>6</v>
      </c>
      <c r="G9" s="1259" t="s">
        <v>1323</v>
      </c>
      <c r="H9" s="1260"/>
    </row>
    <row r="10" spans="1:8" ht="15" customHeight="1">
      <c r="A10" s="56" t="s">
        <v>146</v>
      </c>
      <c r="B10" s="132">
        <v>400</v>
      </c>
      <c r="C10" s="60" t="s">
        <v>20</v>
      </c>
      <c r="D10" s="840" t="s">
        <v>1266</v>
      </c>
      <c r="E10" s="842" t="s">
        <v>496</v>
      </c>
      <c r="F10" s="126">
        <v>7</v>
      </c>
      <c r="G10" s="1258" t="s">
        <v>1323</v>
      </c>
      <c r="H10" s="1260"/>
    </row>
    <row r="11" spans="1:8" ht="15" customHeight="1">
      <c r="A11" s="56" t="s">
        <v>147</v>
      </c>
      <c r="B11" s="133">
        <v>445</v>
      </c>
      <c r="C11" s="61" t="s">
        <v>20</v>
      </c>
      <c r="D11" s="840">
        <v>444.69</v>
      </c>
      <c r="E11" s="841" t="s">
        <v>505</v>
      </c>
      <c r="F11" s="127">
        <v>8</v>
      </c>
      <c r="G11" s="1259" t="s">
        <v>1323</v>
      </c>
      <c r="H11" s="1260"/>
    </row>
    <row r="12" spans="1:8" ht="15" customHeight="1">
      <c r="A12" s="56" t="s">
        <v>148</v>
      </c>
      <c r="B12" s="132">
        <v>605</v>
      </c>
      <c r="C12" s="60" t="s">
        <v>20</v>
      </c>
      <c r="D12" s="840">
        <v>604.95000000000005</v>
      </c>
      <c r="E12" s="842" t="s">
        <v>498</v>
      </c>
      <c r="F12" s="126">
        <v>9</v>
      </c>
      <c r="G12" s="1258" t="s">
        <v>1323</v>
      </c>
      <c r="H12" s="1260"/>
    </row>
    <row r="13" spans="1:8" ht="15" customHeight="1">
      <c r="A13" s="56" t="s">
        <v>149</v>
      </c>
      <c r="B13" s="133">
        <v>689</v>
      </c>
      <c r="C13" s="61" t="s">
        <v>20</v>
      </c>
      <c r="D13" s="840">
        <v>688.18</v>
      </c>
      <c r="E13" s="841" t="s">
        <v>497</v>
      </c>
      <c r="F13" s="127">
        <v>10</v>
      </c>
      <c r="G13" s="1259" t="s">
        <v>1323</v>
      </c>
      <c r="H13" s="1260"/>
    </row>
    <row r="14" spans="1:8" ht="15" customHeight="1">
      <c r="A14" s="56" t="s">
        <v>150</v>
      </c>
      <c r="B14" s="132">
        <v>1085</v>
      </c>
      <c r="C14" s="60" t="s">
        <v>20</v>
      </c>
      <c r="D14" s="840">
        <v>1084.94</v>
      </c>
      <c r="E14" s="842" t="s">
        <v>501</v>
      </c>
      <c r="F14" s="126">
        <v>11</v>
      </c>
      <c r="G14" s="1258" t="s">
        <v>1323</v>
      </c>
      <c r="H14" s="1260"/>
    </row>
    <row r="15" spans="1:8" ht="15" customHeight="1">
      <c r="A15" s="56" t="s">
        <v>151</v>
      </c>
      <c r="B15" s="133">
        <v>1456</v>
      </c>
      <c r="C15" s="61" t="s">
        <v>20</v>
      </c>
      <c r="D15" s="840">
        <v>1455.91</v>
      </c>
      <c r="E15" s="841" t="s">
        <v>499</v>
      </c>
      <c r="F15" s="127">
        <v>12</v>
      </c>
      <c r="G15" s="1259" t="s">
        <v>1323</v>
      </c>
      <c r="H15" s="1260"/>
    </row>
    <row r="16" spans="1:8" ht="15" customHeight="1">
      <c r="A16" s="56" t="s">
        <v>152</v>
      </c>
      <c r="B16" s="132">
        <v>2317</v>
      </c>
      <c r="C16" s="60" t="s">
        <v>20</v>
      </c>
      <c r="D16" s="840">
        <v>2316.12</v>
      </c>
      <c r="E16" s="842" t="s">
        <v>500</v>
      </c>
      <c r="F16" s="126">
        <v>13</v>
      </c>
      <c r="G16" s="1258" t="s">
        <v>1323</v>
      </c>
      <c r="H16" s="1260"/>
    </row>
    <row r="17" spans="1:8" ht="15" customHeight="1">
      <c r="A17" s="56" t="s">
        <v>153</v>
      </c>
      <c r="B17" s="133">
        <v>3440</v>
      </c>
      <c r="C17" s="61" t="s">
        <v>20</v>
      </c>
      <c r="D17" s="840">
        <v>3439.31</v>
      </c>
      <c r="E17" s="841" t="s">
        <v>502</v>
      </c>
      <c r="F17" s="127">
        <v>14</v>
      </c>
      <c r="G17" s="1259" t="s">
        <v>1323</v>
      </c>
      <c r="H17" s="1260"/>
    </row>
    <row r="18" spans="1:8" ht="15" customHeight="1">
      <c r="A18" s="56" t="s">
        <v>154</v>
      </c>
      <c r="B18" s="132">
        <v>168</v>
      </c>
      <c r="C18" s="60" t="s">
        <v>20</v>
      </c>
      <c r="D18" s="840">
        <v>209.23</v>
      </c>
      <c r="E18" s="843"/>
      <c r="F18" s="126">
        <v>15</v>
      </c>
      <c r="G18" s="1258" t="s">
        <v>1323</v>
      </c>
      <c r="H18" s="1260"/>
    </row>
    <row r="19" spans="1:8" ht="15" customHeight="1">
      <c r="A19" s="56" t="s">
        <v>155</v>
      </c>
      <c r="B19" s="133">
        <v>95</v>
      </c>
      <c r="C19" s="61" t="s">
        <v>20</v>
      </c>
      <c r="D19" s="840">
        <v>94.04</v>
      </c>
      <c r="E19" s="844"/>
      <c r="F19" s="127">
        <v>16</v>
      </c>
      <c r="G19" s="1259" t="s">
        <v>1323</v>
      </c>
      <c r="H19" s="1260"/>
    </row>
    <row r="20" spans="1:8" ht="15" customHeight="1">
      <c r="A20" s="56" t="s">
        <v>156</v>
      </c>
      <c r="B20" s="132">
        <v>143</v>
      </c>
      <c r="C20" s="60" t="s">
        <v>20</v>
      </c>
      <c r="D20" s="840">
        <v>142.68</v>
      </c>
      <c r="E20" s="843"/>
      <c r="F20" s="126">
        <v>17</v>
      </c>
      <c r="G20" s="1258" t="s">
        <v>1323</v>
      </c>
      <c r="H20" s="1260"/>
    </row>
    <row r="21" spans="1:8" ht="15" customHeight="1">
      <c r="A21" s="56" t="s">
        <v>157</v>
      </c>
      <c r="B21" s="133">
        <v>120</v>
      </c>
      <c r="C21" s="61" t="s">
        <v>20</v>
      </c>
      <c r="D21" s="840">
        <v>119.91</v>
      </c>
      <c r="E21" s="67"/>
      <c r="F21" s="127">
        <v>18</v>
      </c>
      <c r="G21" s="1259" t="s">
        <v>1323</v>
      </c>
      <c r="H21" s="1260"/>
    </row>
    <row r="22" spans="1:8" ht="15" customHeight="1">
      <c r="A22" s="54" t="s">
        <v>158</v>
      </c>
      <c r="B22" s="132">
        <v>294</v>
      </c>
      <c r="C22" s="60" t="s">
        <v>20</v>
      </c>
      <c r="D22" s="840">
        <v>293.14999999999998</v>
      </c>
      <c r="E22" s="67"/>
      <c r="F22" s="126">
        <v>19</v>
      </c>
      <c r="G22" s="1258" t="s">
        <v>1323</v>
      </c>
      <c r="H22" s="1260"/>
    </row>
    <row r="23" spans="1:8" ht="15" customHeight="1">
      <c r="A23" s="55" t="s">
        <v>159</v>
      </c>
      <c r="B23" s="133">
        <v>100</v>
      </c>
      <c r="C23" s="61" t="s">
        <v>20</v>
      </c>
      <c r="D23" s="55"/>
      <c r="E23" s="61"/>
      <c r="F23" s="127">
        <v>20</v>
      </c>
      <c r="G23" s="1259" t="s">
        <v>1323</v>
      </c>
      <c r="H23" s="1260"/>
    </row>
    <row r="24" spans="1:8" ht="15" customHeight="1">
      <c r="A24" s="54" t="s">
        <v>161</v>
      </c>
      <c r="B24" s="132">
        <v>180</v>
      </c>
      <c r="C24" s="60" t="s">
        <v>20</v>
      </c>
      <c r="D24" s="54"/>
      <c r="E24" s="60"/>
      <c r="F24" s="126">
        <v>21</v>
      </c>
      <c r="G24" s="1258" t="s">
        <v>1323</v>
      </c>
      <c r="H24" s="1260"/>
    </row>
    <row r="25" spans="1:8" ht="15" customHeight="1">
      <c r="A25" s="55" t="s">
        <v>1267</v>
      </c>
      <c r="B25" s="133">
        <v>2312</v>
      </c>
      <c r="C25" s="61" t="s">
        <v>20</v>
      </c>
      <c r="D25" s="840" t="s">
        <v>162</v>
      </c>
      <c r="E25" s="67"/>
      <c r="F25" s="127">
        <v>22</v>
      </c>
      <c r="G25" s="1259" t="s">
        <v>1323</v>
      </c>
      <c r="H25" s="1260"/>
    </row>
    <row r="26" spans="1:8" ht="15" customHeight="1">
      <c r="A26" s="54" t="s">
        <v>1268</v>
      </c>
      <c r="B26" s="132">
        <v>2321</v>
      </c>
      <c r="C26" s="60" t="s">
        <v>20</v>
      </c>
      <c r="D26" s="840" t="s">
        <v>162</v>
      </c>
      <c r="E26" s="67"/>
      <c r="F26" s="126">
        <v>23</v>
      </c>
      <c r="G26" s="1258" t="s">
        <v>1323</v>
      </c>
      <c r="H26" s="1260"/>
    </row>
    <row r="27" spans="1:8" ht="15" customHeight="1">
      <c r="A27" s="55" t="s">
        <v>1269</v>
      </c>
      <c r="B27" s="133">
        <v>2395</v>
      </c>
      <c r="C27" s="61" t="s">
        <v>20</v>
      </c>
      <c r="D27" s="840" t="s">
        <v>162</v>
      </c>
      <c r="E27" s="67"/>
      <c r="F27" s="127">
        <v>24</v>
      </c>
      <c r="G27" s="1259" t="s">
        <v>1323</v>
      </c>
      <c r="H27" s="1260"/>
    </row>
    <row r="28" spans="1:8" ht="15" customHeight="1">
      <c r="A28" s="54" t="s">
        <v>2446</v>
      </c>
      <c r="B28" s="132">
        <v>92</v>
      </c>
      <c r="C28" s="1000" t="s">
        <v>2447</v>
      </c>
      <c r="D28" s="54"/>
      <c r="E28" s="60"/>
      <c r="F28" s="126">
        <v>25</v>
      </c>
      <c r="G28" s="1258" t="s">
        <v>1323</v>
      </c>
      <c r="H28" s="1260"/>
    </row>
    <row r="29" spans="1:8" ht="15" customHeight="1">
      <c r="A29" s="55" t="s">
        <v>2444</v>
      </c>
      <c r="B29" s="133">
        <v>70</v>
      </c>
      <c r="C29" s="999" t="s">
        <v>2445</v>
      </c>
      <c r="D29" s="55"/>
      <c r="E29" s="61"/>
      <c r="F29" s="127">
        <v>26</v>
      </c>
      <c r="G29" s="1259" t="s">
        <v>1323</v>
      </c>
      <c r="H29" s="1260"/>
    </row>
    <row r="30" spans="1:8" ht="15" customHeight="1">
      <c r="A30" s="54" t="s">
        <v>163</v>
      </c>
      <c r="B30" s="132">
        <v>100</v>
      </c>
      <c r="C30" s="60" t="s">
        <v>20</v>
      </c>
      <c r="D30" s="54"/>
      <c r="E30" s="60"/>
      <c r="F30" s="126">
        <v>27</v>
      </c>
      <c r="G30" s="1258" t="s">
        <v>1323</v>
      </c>
      <c r="H30" s="1260"/>
    </row>
    <row r="31" spans="1:8" ht="15" customHeight="1">
      <c r="A31" s="55" t="s">
        <v>2450</v>
      </c>
      <c r="B31" s="133">
        <v>15</v>
      </c>
      <c r="C31" s="999" t="s">
        <v>2451</v>
      </c>
      <c r="D31" s="55"/>
      <c r="E31" s="61"/>
      <c r="F31" s="127">
        <v>28</v>
      </c>
      <c r="G31" s="1259" t="s">
        <v>1323</v>
      </c>
      <c r="H31" s="1260"/>
    </row>
    <row r="32" spans="1:8" ht="15" customHeight="1">
      <c r="A32" s="54" t="s">
        <v>2448</v>
      </c>
      <c r="B32" s="132">
        <v>18</v>
      </c>
      <c r="C32" s="1000" t="s">
        <v>2449</v>
      </c>
      <c r="D32" s="54"/>
      <c r="E32" s="60"/>
      <c r="F32" s="126">
        <v>29</v>
      </c>
      <c r="G32" s="1258" t="s">
        <v>1323</v>
      </c>
      <c r="H32" s="1260"/>
    </row>
    <row r="33" spans="1:8" ht="15" customHeight="1">
      <c r="A33" s="55" t="s">
        <v>165</v>
      </c>
      <c r="B33" s="133">
        <v>60</v>
      </c>
      <c r="C33" s="61" t="s">
        <v>20</v>
      </c>
      <c r="D33" s="55" t="s">
        <v>166</v>
      </c>
      <c r="E33" s="61"/>
      <c r="F33" s="127">
        <v>30</v>
      </c>
      <c r="G33" s="1259" t="s">
        <v>1323</v>
      </c>
      <c r="H33" s="1260"/>
    </row>
    <row r="34" spans="1:8" ht="15" customHeight="1">
      <c r="A34" s="54" t="s">
        <v>167</v>
      </c>
      <c r="B34" s="132">
        <v>180</v>
      </c>
      <c r="C34" s="60" t="s">
        <v>20</v>
      </c>
      <c r="D34" s="54"/>
      <c r="E34" s="60"/>
      <c r="F34" s="126">
        <v>31</v>
      </c>
      <c r="G34" s="1258" t="s">
        <v>1323</v>
      </c>
      <c r="H34" s="1260"/>
    </row>
    <row r="35" spans="1:8" ht="15" customHeight="1">
      <c r="A35" s="55" t="s">
        <v>169</v>
      </c>
      <c r="B35" s="133">
        <v>15</v>
      </c>
      <c r="C35" s="61" t="s">
        <v>20</v>
      </c>
      <c r="D35" s="55"/>
      <c r="E35" s="61"/>
      <c r="F35" s="127">
        <v>32</v>
      </c>
      <c r="G35" s="1259" t="s">
        <v>1323</v>
      </c>
      <c r="H35" s="1260"/>
    </row>
    <row r="36" spans="1:8" ht="15" customHeight="1">
      <c r="A36" s="54" t="s">
        <v>170</v>
      </c>
      <c r="B36" s="132">
        <v>15</v>
      </c>
      <c r="C36" s="60" t="s">
        <v>20</v>
      </c>
      <c r="D36" s="54"/>
      <c r="E36" s="60"/>
      <c r="F36" s="126">
        <v>33</v>
      </c>
      <c r="G36" s="1258" t="s">
        <v>1323</v>
      </c>
      <c r="H36" s="1260"/>
    </row>
    <row r="37" spans="1:8" ht="15" customHeight="1">
      <c r="A37" s="55" t="s">
        <v>171</v>
      </c>
      <c r="B37" s="133">
        <v>195</v>
      </c>
      <c r="C37" s="61" t="s">
        <v>20</v>
      </c>
      <c r="D37" s="55"/>
      <c r="E37" s="61"/>
      <c r="F37" s="127">
        <v>34</v>
      </c>
      <c r="G37" s="1259" t="s">
        <v>1323</v>
      </c>
      <c r="H37" s="1260"/>
    </row>
    <row r="38" spans="1:8" ht="15" customHeight="1">
      <c r="A38" s="54" t="s">
        <v>172</v>
      </c>
      <c r="B38" s="132">
        <v>89</v>
      </c>
      <c r="C38" s="60" t="s">
        <v>20</v>
      </c>
      <c r="D38" s="54"/>
      <c r="E38" s="60"/>
      <c r="F38" s="126">
        <v>35</v>
      </c>
      <c r="G38" s="1258" t="s">
        <v>1323</v>
      </c>
      <c r="H38" s="1260"/>
    </row>
    <row r="39" spans="1:8" ht="15" customHeight="1">
      <c r="A39" s="55" t="s">
        <v>173</v>
      </c>
      <c r="B39" s="133">
        <v>100</v>
      </c>
      <c r="C39" s="61"/>
      <c r="D39" s="55"/>
      <c r="E39" s="845" t="s">
        <v>1270</v>
      </c>
      <c r="F39" s="127">
        <v>36</v>
      </c>
      <c r="G39" s="1259" t="s">
        <v>1323</v>
      </c>
      <c r="H39" s="1260"/>
    </row>
    <row r="40" spans="1:8" ht="15" customHeight="1">
      <c r="A40" s="54" t="s">
        <v>174</v>
      </c>
      <c r="B40" s="132">
        <v>130</v>
      </c>
      <c r="C40" s="60"/>
      <c r="D40" s="54"/>
      <c r="E40" s="846" t="s">
        <v>1271</v>
      </c>
      <c r="F40" s="126">
        <v>37</v>
      </c>
      <c r="G40" s="1258" t="s">
        <v>1323</v>
      </c>
      <c r="H40" s="1260"/>
    </row>
    <row r="41" spans="1:8" ht="15" customHeight="1">
      <c r="A41" s="55" t="s">
        <v>175</v>
      </c>
      <c r="B41" s="133">
        <v>140</v>
      </c>
      <c r="C41" s="61"/>
      <c r="D41" s="55"/>
      <c r="E41" s="845" t="s">
        <v>1272</v>
      </c>
      <c r="F41" s="127">
        <v>38</v>
      </c>
      <c r="G41" s="1259" t="s">
        <v>1323</v>
      </c>
      <c r="H41" s="1260"/>
    </row>
    <row r="42" spans="1:8" ht="15" customHeight="1">
      <c r="A42" s="54" t="s">
        <v>176</v>
      </c>
      <c r="B42" s="132">
        <v>170</v>
      </c>
      <c r="C42" s="60"/>
      <c r="D42" s="54"/>
      <c r="E42" s="846" t="s">
        <v>1273</v>
      </c>
      <c r="F42" s="126">
        <v>39</v>
      </c>
      <c r="G42" s="1258" t="s">
        <v>1323</v>
      </c>
      <c r="H42" s="1260"/>
    </row>
    <row r="43" spans="1:8" ht="15" customHeight="1">
      <c r="A43" s="55" t="s">
        <v>1410</v>
      </c>
      <c r="B43" s="133">
        <v>329</v>
      </c>
      <c r="C43" s="999" t="s">
        <v>1407</v>
      </c>
      <c r="D43" s="55"/>
      <c r="E43" s="845" t="s">
        <v>1274</v>
      </c>
      <c r="F43" s="127">
        <v>40</v>
      </c>
      <c r="G43" s="1259" t="s">
        <v>1323</v>
      </c>
      <c r="H43" s="1260"/>
    </row>
    <row r="44" spans="1:8" ht="15" customHeight="1">
      <c r="A44" s="54" t="s">
        <v>1409</v>
      </c>
      <c r="B44" s="132">
        <v>335</v>
      </c>
      <c r="C44" s="1000" t="s">
        <v>1406</v>
      </c>
      <c r="D44" s="54"/>
      <c r="E44" s="846" t="s">
        <v>1275</v>
      </c>
      <c r="F44" s="126">
        <v>41</v>
      </c>
      <c r="G44" s="1258" t="s">
        <v>1323</v>
      </c>
      <c r="H44" s="1260"/>
    </row>
    <row r="45" spans="1:8" ht="15" customHeight="1">
      <c r="A45" s="55" t="s">
        <v>177</v>
      </c>
      <c r="B45" s="133">
        <v>400</v>
      </c>
      <c r="C45" s="999" t="s">
        <v>1405</v>
      </c>
      <c r="D45" s="55"/>
      <c r="E45" s="845" t="s">
        <v>1276</v>
      </c>
      <c r="F45" s="127">
        <v>42</v>
      </c>
      <c r="G45" s="1259" t="s">
        <v>1323</v>
      </c>
      <c r="H45" s="1260"/>
    </row>
    <row r="46" spans="1:8" ht="15" customHeight="1">
      <c r="A46" s="54" t="s">
        <v>1408</v>
      </c>
      <c r="B46" s="132">
        <v>360</v>
      </c>
      <c r="C46" s="1000"/>
      <c r="D46" s="54"/>
      <c r="E46" s="846" t="s">
        <v>1277</v>
      </c>
      <c r="F46" s="126">
        <v>43</v>
      </c>
      <c r="G46" s="1258" t="s">
        <v>1323</v>
      </c>
      <c r="H46" s="1260"/>
    </row>
    <row r="47" spans="1:8" ht="15" customHeight="1">
      <c r="A47" s="55" t="s">
        <v>178</v>
      </c>
      <c r="B47" s="133">
        <v>600</v>
      </c>
      <c r="C47" s="999" t="s">
        <v>1404</v>
      </c>
      <c r="D47" s="55"/>
      <c r="E47" s="845" t="s">
        <v>1278</v>
      </c>
      <c r="F47" s="127">
        <v>44</v>
      </c>
      <c r="G47" s="1259" t="s">
        <v>1323</v>
      </c>
      <c r="H47" s="1260"/>
    </row>
    <row r="48" spans="1:8" ht="15" customHeight="1">
      <c r="A48" s="54" t="s">
        <v>1411</v>
      </c>
      <c r="B48" s="132">
        <v>830</v>
      </c>
      <c r="C48" s="60"/>
      <c r="D48" s="54"/>
      <c r="E48" s="846" t="s">
        <v>1279</v>
      </c>
      <c r="F48" s="126">
        <v>45</v>
      </c>
      <c r="G48" s="1258" t="s">
        <v>1323</v>
      </c>
      <c r="H48" s="1260"/>
    </row>
    <row r="49" spans="1:8" ht="15" customHeight="1">
      <c r="A49" s="55" t="s">
        <v>179</v>
      </c>
      <c r="B49" s="133">
        <v>800</v>
      </c>
      <c r="C49" s="999" t="s">
        <v>1403</v>
      </c>
      <c r="D49" s="55"/>
      <c r="E49" s="845" t="s">
        <v>1280</v>
      </c>
      <c r="F49" s="127">
        <v>46</v>
      </c>
      <c r="G49" s="1259" t="s">
        <v>1323</v>
      </c>
      <c r="H49" s="1260"/>
    </row>
    <row r="50" spans="1:8" ht="15" customHeight="1">
      <c r="A50" s="54" t="s">
        <v>180</v>
      </c>
      <c r="B50" s="132">
        <v>1099</v>
      </c>
      <c r="C50" s="1000" t="s">
        <v>1402</v>
      </c>
      <c r="D50" s="54"/>
      <c r="E50" s="846" t="s">
        <v>1281</v>
      </c>
      <c r="F50" s="126">
        <v>47</v>
      </c>
      <c r="G50" s="1258" t="s">
        <v>1323</v>
      </c>
      <c r="H50" s="1260"/>
    </row>
    <row r="51" spans="1:8" ht="15" customHeight="1">
      <c r="A51" s="55"/>
      <c r="B51" s="133"/>
      <c r="C51" s="999"/>
      <c r="D51" s="55"/>
      <c r="E51" s="61"/>
      <c r="F51" s="127">
        <v>48</v>
      </c>
      <c r="G51" s="1259" t="s">
        <v>1323</v>
      </c>
      <c r="H51" s="1260"/>
    </row>
    <row r="52" spans="1:8" ht="15" customHeight="1">
      <c r="A52" s="54" t="s">
        <v>181</v>
      </c>
      <c r="B52" s="132">
        <v>200</v>
      </c>
      <c r="C52" s="985" t="s">
        <v>182</v>
      </c>
      <c r="D52" s="54"/>
      <c r="E52" s="60"/>
      <c r="F52" s="126">
        <v>49</v>
      </c>
      <c r="G52" s="1258" t="s">
        <v>1323</v>
      </c>
      <c r="H52" s="1260"/>
    </row>
    <row r="53" spans="1:8" ht="15" customHeight="1">
      <c r="A53" s="55"/>
      <c r="B53" s="133"/>
      <c r="C53" s="999"/>
      <c r="D53" s="55"/>
      <c r="E53" s="61"/>
      <c r="F53" s="127">
        <v>50</v>
      </c>
      <c r="G53" s="1259" t="s">
        <v>1323</v>
      </c>
      <c r="H53" s="1260"/>
    </row>
    <row r="54" spans="1:8" ht="15" customHeight="1">
      <c r="A54" s="54" t="s">
        <v>183</v>
      </c>
      <c r="B54" s="132">
        <v>65</v>
      </c>
      <c r="C54" s="60" t="s">
        <v>20</v>
      </c>
      <c r="D54" s="54"/>
      <c r="E54" s="60"/>
      <c r="F54" s="126">
        <v>51</v>
      </c>
      <c r="G54" s="1258" t="s">
        <v>1323</v>
      </c>
      <c r="H54" s="1260"/>
    </row>
    <row r="55" spans="1:8" ht="15" customHeight="1">
      <c r="A55" s="55" t="s">
        <v>184</v>
      </c>
      <c r="B55" s="133">
        <v>110</v>
      </c>
      <c r="C55" s="61" t="s">
        <v>20</v>
      </c>
      <c r="D55" s="55"/>
      <c r="E55" s="61"/>
      <c r="F55" s="127">
        <v>52</v>
      </c>
      <c r="G55" s="1259" t="s">
        <v>1323</v>
      </c>
      <c r="H55" s="1260"/>
    </row>
    <row r="56" spans="1:8" ht="15" customHeight="1">
      <c r="A56" s="54" t="s">
        <v>185</v>
      </c>
      <c r="B56" s="132">
        <v>1015</v>
      </c>
      <c r="C56" s="60" t="s">
        <v>20</v>
      </c>
      <c r="D56" s="54" t="s">
        <v>186</v>
      </c>
      <c r="E56" s="60"/>
      <c r="F56" s="126">
        <v>53</v>
      </c>
      <c r="G56" s="1258" t="s">
        <v>1323</v>
      </c>
      <c r="H56" s="1260"/>
    </row>
    <row r="57" spans="1:8" ht="15" customHeight="1">
      <c r="A57" s="55" t="s">
        <v>187</v>
      </c>
      <c r="B57" s="133">
        <v>138</v>
      </c>
      <c r="C57" s="61" t="s">
        <v>20</v>
      </c>
      <c r="D57" s="55"/>
      <c r="E57" s="61"/>
      <c r="F57" s="127">
        <v>54</v>
      </c>
      <c r="G57" s="1259" t="s">
        <v>1323</v>
      </c>
      <c r="H57" s="1260"/>
    </row>
    <row r="58" spans="1:8" ht="15" customHeight="1">
      <c r="A58" s="54" t="s">
        <v>188</v>
      </c>
      <c r="B58" s="132">
        <v>78</v>
      </c>
      <c r="C58" s="60" t="s">
        <v>20</v>
      </c>
      <c r="D58" s="54"/>
      <c r="E58" s="60"/>
      <c r="F58" s="126">
        <v>55</v>
      </c>
      <c r="G58" s="1258" t="s">
        <v>1323</v>
      </c>
      <c r="H58" s="1260"/>
    </row>
    <row r="59" spans="1:8" ht="15" customHeight="1">
      <c r="A59" s="55" t="s">
        <v>1282</v>
      </c>
      <c r="B59" s="133">
        <v>4125</v>
      </c>
      <c r="C59" s="61" t="s">
        <v>20</v>
      </c>
      <c r="D59" s="851">
        <v>1264.17</v>
      </c>
      <c r="E59" s="61"/>
      <c r="F59" s="127">
        <v>56</v>
      </c>
      <c r="G59" s="1259" t="s">
        <v>1323</v>
      </c>
      <c r="H59" s="1260"/>
    </row>
    <row r="60" spans="1:8" ht="15" customHeight="1">
      <c r="A60" s="54" t="s">
        <v>1283</v>
      </c>
      <c r="B60" s="132">
        <v>4514</v>
      </c>
      <c r="C60" s="60" t="s">
        <v>20</v>
      </c>
      <c r="D60" s="852">
        <v>1369.8</v>
      </c>
      <c r="E60" s="60"/>
      <c r="F60" s="126">
        <v>57</v>
      </c>
      <c r="G60" s="1258" t="s">
        <v>1323</v>
      </c>
      <c r="H60" s="1260"/>
    </row>
    <row r="61" spans="1:8" ht="15" customHeight="1">
      <c r="A61" s="55" t="s">
        <v>1284</v>
      </c>
      <c r="B61" s="133">
        <v>5306</v>
      </c>
      <c r="C61" s="61" t="s">
        <v>20</v>
      </c>
      <c r="D61" s="851">
        <v>1661.08</v>
      </c>
      <c r="E61" s="61"/>
      <c r="F61" s="127">
        <v>58</v>
      </c>
      <c r="G61" s="1259" t="s">
        <v>1323</v>
      </c>
      <c r="H61" s="1260"/>
    </row>
    <row r="62" spans="1:8" ht="15" customHeight="1">
      <c r="A62" s="54" t="s">
        <v>1285</v>
      </c>
      <c r="B62" s="132">
        <v>5967</v>
      </c>
      <c r="C62" s="60" t="s">
        <v>20</v>
      </c>
      <c r="D62" s="852">
        <v>2322.79</v>
      </c>
      <c r="E62" s="60"/>
      <c r="F62" s="126">
        <v>59</v>
      </c>
      <c r="G62" s="1258" t="s">
        <v>1323</v>
      </c>
      <c r="H62" s="1260"/>
    </row>
    <row r="63" spans="1:8" ht="15" customHeight="1">
      <c r="A63" s="55" t="s">
        <v>189</v>
      </c>
      <c r="B63" s="133">
        <v>2495</v>
      </c>
      <c r="C63" s="61" t="s">
        <v>20</v>
      </c>
      <c r="D63" s="55"/>
      <c r="E63" s="61"/>
      <c r="F63" s="127">
        <v>60</v>
      </c>
      <c r="G63" s="1259" t="s">
        <v>1323</v>
      </c>
      <c r="H63" s="1260"/>
    </row>
    <row r="64" spans="1:8" ht="15" customHeight="1">
      <c r="A64" s="54" t="s">
        <v>190</v>
      </c>
      <c r="B64" s="132">
        <v>3384</v>
      </c>
      <c r="C64" s="60" t="s">
        <v>20</v>
      </c>
      <c r="D64" s="54"/>
      <c r="E64" s="60"/>
      <c r="F64" s="126">
        <v>61</v>
      </c>
      <c r="G64" s="1258" t="s">
        <v>1323</v>
      </c>
      <c r="H64" s="1260"/>
    </row>
    <row r="65" spans="1:8" ht="15" customHeight="1">
      <c r="A65" s="55" t="s">
        <v>191</v>
      </c>
      <c r="B65" s="133">
        <v>4125</v>
      </c>
      <c r="C65" s="61" t="s">
        <v>20</v>
      </c>
      <c r="D65" s="55"/>
      <c r="E65" s="61"/>
      <c r="F65" s="127">
        <v>62</v>
      </c>
      <c r="G65" s="1259" t="s">
        <v>1323</v>
      </c>
      <c r="H65" s="1260"/>
    </row>
    <row r="66" spans="1:8" ht="15" customHeight="1">
      <c r="A66" s="54"/>
      <c r="B66" s="132"/>
      <c r="C66" s="1000"/>
      <c r="D66" s="54"/>
      <c r="E66" s="60"/>
      <c r="F66" s="126">
        <v>63</v>
      </c>
      <c r="G66" s="1258" t="s">
        <v>1323</v>
      </c>
      <c r="H66" s="1260"/>
    </row>
    <row r="67" spans="1:8" ht="15" customHeight="1">
      <c r="A67" s="55" t="s">
        <v>192</v>
      </c>
      <c r="B67" s="133">
        <v>80</v>
      </c>
      <c r="C67" s="61" t="s">
        <v>20</v>
      </c>
      <c r="D67" s="55"/>
      <c r="E67" s="61"/>
      <c r="F67" s="127">
        <v>64</v>
      </c>
      <c r="G67" s="1259" t="s">
        <v>1323</v>
      </c>
      <c r="H67" s="1260"/>
    </row>
    <row r="68" spans="1:8" ht="15" customHeight="1">
      <c r="A68" s="54" t="s">
        <v>193</v>
      </c>
      <c r="B68" s="132">
        <v>136.66</v>
      </c>
      <c r="C68" s="54" t="s">
        <v>1498</v>
      </c>
      <c r="D68" s="54"/>
      <c r="E68" s="843" t="s">
        <v>504</v>
      </c>
      <c r="F68" s="126">
        <v>65</v>
      </c>
      <c r="G68" s="1258" t="s">
        <v>1323</v>
      </c>
      <c r="H68" s="1260"/>
    </row>
    <row r="69" spans="1:8" ht="15" customHeight="1">
      <c r="A69" s="55" t="s">
        <v>194</v>
      </c>
      <c r="B69" s="133">
        <v>203.33</v>
      </c>
      <c r="C69" s="55" t="s">
        <v>1499</v>
      </c>
      <c r="D69" s="55"/>
      <c r="E69" s="844" t="s">
        <v>503</v>
      </c>
      <c r="F69" s="127">
        <v>66</v>
      </c>
      <c r="G69" s="1259" t="s">
        <v>1323</v>
      </c>
      <c r="H69" s="1260"/>
    </row>
    <row r="70" spans="1:8" ht="15" customHeight="1">
      <c r="A70" s="54" t="s">
        <v>195</v>
      </c>
      <c r="B70" s="132">
        <v>120</v>
      </c>
      <c r="C70" s="1000" t="s">
        <v>1468</v>
      </c>
      <c r="D70" s="54"/>
      <c r="E70" s="60"/>
      <c r="F70" s="126">
        <v>67</v>
      </c>
      <c r="G70" s="1258" t="s">
        <v>1323</v>
      </c>
      <c r="H70" s="1260"/>
    </row>
    <row r="71" spans="1:8" ht="15" customHeight="1">
      <c r="A71" s="55" t="s">
        <v>196</v>
      </c>
      <c r="B71" s="133">
        <v>30</v>
      </c>
      <c r="C71" s="61" t="s">
        <v>20</v>
      </c>
      <c r="D71" s="55"/>
      <c r="E71" s="61"/>
      <c r="F71" s="127">
        <v>68</v>
      </c>
      <c r="G71" s="1259" t="s">
        <v>1323</v>
      </c>
      <c r="H71" s="1260"/>
    </row>
    <row r="72" spans="1:8" ht="15" customHeight="1">
      <c r="A72" s="54" t="s">
        <v>197</v>
      </c>
      <c r="B72" s="132">
        <v>3.6</v>
      </c>
      <c r="C72" s="60" t="s">
        <v>20</v>
      </c>
      <c r="D72" s="54"/>
      <c r="E72" s="60"/>
      <c r="F72" s="126">
        <v>69</v>
      </c>
      <c r="G72" s="1258" t="s">
        <v>1323</v>
      </c>
      <c r="H72" s="1260"/>
    </row>
    <row r="73" spans="1:8" ht="15" customHeight="1">
      <c r="A73" s="55" t="s">
        <v>198</v>
      </c>
      <c r="B73" s="133">
        <v>23</v>
      </c>
      <c r="C73" s="61" t="s">
        <v>20</v>
      </c>
      <c r="D73" s="55"/>
      <c r="E73" s="61"/>
      <c r="F73" s="127">
        <v>70</v>
      </c>
      <c r="G73" s="1259" t="s">
        <v>1323</v>
      </c>
      <c r="H73" s="1260"/>
    </row>
    <row r="74" spans="1:8" ht="15" customHeight="1">
      <c r="A74" s="54" t="s">
        <v>199</v>
      </c>
      <c r="B74" s="132">
        <v>9</v>
      </c>
      <c r="C74" s="60" t="s">
        <v>20</v>
      </c>
      <c r="D74" s="54"/>
      <c r="E74" s="60"/>
      <c r="F74" s="126">
        <v>71</v>
      </c>
      <c r="G74" s="1258" t="s">
        <v>1323</v>
      </c>
      <c r="H74" s="1260"/>
    </row>
    <row r="75" spans="1:8" ht="15" customHeight="1">
      <c r="A75" s="55" t="s">
        <v>200</v>
      </c>
      <c r="B75" s="133">
        <v>21.6</v>
      </c>
      <c r="C75" s="1122" t="s">
        <v>201</v>
      </c>
      <c r="D75" s="55"/>
      <c r="E75" s="61"/>
      <c r="F75" s="127">
        <v>72</v>
      </c>
      <c r="G75" s="1259" t="s">
        <v>1323</v>
      </c>
      <c r="H75" s="1260"/>
    </row>
    <row r="76" spans="1:8" ht="15" customHeight="1">
      <c r="A76" s="54" t="s">
        <v>202</v>
      </c>
      <c r="B76" s="132">
        <v>3</v>
      </c>
      <c r="C76" s="60" t="s">
        <v>20</v>
      </c>
      <c r="D76" s="54"/>
      <c r="E76" s="60"/>
      <c r="F76" s="126">
        <v>73</v>
      </c>
      <c r="G76" s="1258" t="s">
        <v>1323</v>
      </c>
      <c r="H76" s="1260"/>
    </row>
    <row r="77" spans="1:8" ht="15" customHeight="1">
      <c r="A77" s="55" t="s">
        <v>203</v>
      </c>
      <c r="B77" s="133">
        <v>2</v>
      </c>
      <c r="C77" s="61" t="s">
        <v>20</v>
      </c>
      <c r="D77" s="55"/>
      <c r="E77" s="61"/>
      <c r="F77" s="127">
        <v>74</v>
      </c>
      <c r="G77" s="1259" t="s">
        <v>1323</v>
      </c>
      <c r="H77" s="1260"/>
    </row>
    <row r="78" spans="1:8" ht="15" customHeight="1">
      <c r="A78" s="54" t="s">
        <v>204</v>
      </c>
      <c r="B78" s="132">
        <v>30</v>
      </c>
      <c r="C78" s="60" t="s">
        <v>20</v>
      </c>
      <c r="D78" s="54"/>
      <c r="E78" s="60"/>
      <c r="F78" s="126">
        <v>75</v>
      </c>
      <c r="G78" s="1258" t="s">
        <v>1323</v>
      </c>
      <c r="H78" s="1260"/>
    </row>
    <row r="79" spans="1:8" ht="15" customHeight="1">
      <c r="A79" s="55" t="s">
        <v>205</v>
      </c>
      <c r="B79" s="133">
        <v>135</v>
      </c>
      <c r="C79" s="61" t="s">
        <v>20</v>
      </c>
      <c r="D79" s="55"/>
      <c r="E79" s="61"/>
      <c r="F79" s="127">
        <v>76</v>
      </c>
      <c r="G79" s="1259" t="s">
        <v>1323</v>
      </c>
      <c r="H79" s="1260"/>
    </row>
    <row r="80" spans="1:8" ht="15" customHeight="1">
      <c r="A80" s="54" t="s">
        <v>206</v>
      </c>
      <c r="B80" s="132">
        <v>235</v>
      </c>
      <c r="C80" s="60" t="s">
        <v>20</v>
      </c>
      <c r="D80" s="54"/>
      <c r="E80" s="60"/>
      <c r="F80" s="126">
        <v>77</v>
      </c>
      <c r="G80" s="1258" t="s">
        <v>1323</v>
      </c>
      <c r="H80" s="1260"/>
    </row>
    <row r="81" spans="1:8" ht="15" customHeight="1">
      <c r="A81" s="55" t="s">
        <v>207</v>
      </c>
      <c r="B81" s="133">
        <v>260</v>
      </c>
      <c r="C81" s="61" t="s">
        <v>20</v>
      </c>
      <c r="D81" s="55"/>
      <c r="E81" s="61"/>
      <c r="F81" s="127">
        <v>78</v>
      </c>
      <c r="G81" s="1259" t="s">
        <v>1323</v>
      </c>
      <c r="H81" s="1260"/>
    </row>
    <row r="82" spans="1:8" ht="15" customHeight="1">
      <c r="A82" s="54" t="s">
        <v>1286</v>
      </c>
      <c r="B82" s="132">
        <v>250</v>
      </c>
      <c r="C82" s="60" t="s">
        <v>20</v>
      </c>
      <c r="D82" s="54"/>
      <c r="E82" s="60"/>
      <c r="F82" s="126">
        <v>79</v>
      </c>
      <c r="G82" s="1258" t="s">
        <v>1323</v>
      </c>
      <c r="H82" s="1260"/>
    </row>
    <row r="83" spans="1:8" ht="15" customHeight="1">
      <c r="A83" s="55" t="s">
        <v>1287</v>
      </c>
      <c r="B83" s="133">
        <v>219</v>
      </c>
      <c r="C83" s="61" t="s">
        <v>20</v>
      </c>
      <c r="D83" s="55"/>
      <c r="E83" s="61"/>
      <c r="F83" s="127">
        <v>80</v>
      </c>
      <c r="G83" s="1259" t="s">
        <v>1323</v>
      </c>
      <c r="H83" s="1260"/>
    </row>
    <row r="84" spans="1:8" ht="15" customHeight="1">
      <c r="A84" s="54" t="s">
        <v>1454</v>
      </c>
      <c r="B84" s="132">
        <v>220</v>
      </c>
      <c r="C84" s="60" t="s">
        <v>20</v>
      </c>
      <c r="D84" s="54"/>
      <c r="E84" s="60"/>
      <c r="F84" s="126">
        <v>81</v>
      </c>
      <c r="G84" s="1258" t="s">
        <v>1323</v>
      </c>
      <c r="H84" s="1260"/>
    </row>
    <row r="85" spans="1:8" ht="15" customHeight="1">
      <c r="A85" s="55" t="s">
        <v>208</v>
      </c>
      <c r="B85" s="133">
        <v>115</v>
      </c>
      <c r="C85" s="61" t="s">
        <v>20</v>
      </c>
      <c r="D85" s="55"/>
      <c r="E85" s="61"/>
      <c r="F85" s="127">
        <v>82</v>
      </c>
      <c r="G85" s="1259" t="s">
        <v>1323</v>
      </c>
      <c r="H85" s="1260"/>
    </row>
    <row r="86" spans="1:8" ht="15" customHeight="1">
      <c r="A86" s="54" t="s">
        <v>209</v>
      </c>
      <c r="B86" s="132">
        <v>400</v>
      </c>
      <c r="C86" s="60" t="s">
        <v>20</v>
      </c>
      <c r="D86" s="54"/>
      <c r="E86" s="60"/>
      <c r="F86" s="126">
        <v>83</v>
      </c>
      <c r="G86" s="1258" t="s">
        <v>1323</v>
      </c>
      <c r="H86" s="1260"/>
    </row>
    <row r="87" spans="1:8" ht="15" customHeight="1">
      <c r="A87" s="55"/>
      <c r="B87" s="133"/>
      <c r="C87" s="61" t="s">
        <v>20</v>
      </c>
      <c r="D87" s="55"/>
      <c r="E87" s="61"/>
      <c r="F87" s="127">
        <v>84</v>
      </c>
      <c r="G87" s="1259" t="s">
        <v>1323</v>
      </c>
      <c r="H87" s="1260"/>
    </row>
    <row r="88" spans="1:8" ht="15" customHeight="1">
      <c r="A88" s="54" t="s">
        <v>1288</v>
      </c>
      <c r="B88" s="132">
        <v>55</v>
      </c>
      <c r="C88" s="60" t="s">
        <v>20</v>
      </c>
      <c r="D88" s="54"/>
      <c r="E88" s="60"/>
      <c r="F88" s="126">
        <v>85</v>
      </c>
      <c r="G88" s="1258" t="s">
        <v>1323</v>
      </c>
      <c r="H88" s="1260"/>
    </row>
    <row r="89" spans="1:8" ht="15" customHeight="1">
      <c r="A89" s="55" t="s">
        <v>210</v>
      </c>
      <c r="B89" s="133">
        <v>110</v>
      </c>
      <c r="C89" s="61" t="s">
        <v>20</v>
      </c>
      <c r="D89" s="55"/>
      <c r="E89" s="61"/>
      <c r="F89" s="127">
        <v>86</v>
      </c>
      <c r="G89" s="1259" t="s">
        <v>1323</v>
      </c>
      <c r="H89" s="1260"/>
    </row>
    <row r="90" spans="1:8" ht="15" customHeight="1">
      <c r="A90" s="54" t="s">
        <v>1289</v>
      </c>
      <c r="B90" s="132">
        <v>70</v>
      </c>
      <c r="C90" s="60" t="s">
        <v>20</v>
      </c>
      <c r="D90" s="54"/>
      <c r="E90" s="60"/>
      <c r="F90" s="126">
        <v>87</v>
      </c>
      <c r="G90" s="1258" t="s">
        <v>1323</v>
      </c>
      <c r="H90" s="1260"/>
    </row>
    <row r="91" spans="1:8" ht="15" customHeight="1">
      <c r="A91" s="55" t="s">
        <v>1290</v>
      </c>
      <c r="B91" s="133">
        <v>130</v>
      </c>
      <c r="C91" s="61" t="s">
        <v>211</v>
      </c>
      <c r="D91" s="55"/>
      <c r="E91" s="61"/>
      <c r="F91" s="127">
        <v>88</v>
      </c>
      <c r="G91" s="1259" t="s">
        <v>1323</v>
      </c>
      <c r="H91" s="1260"/>
    </row>
    <row r="92" spans="1:8" ht="15" customHeight="1">
      <c r="A92" s="54" t="s">
        <v>212</v>
      </c>
      <c r="B92" s="132">
        <v>46</v>
      </c>
      <c r="C92" s="60" t="s">
        <v>20</v>
      </c>
      <c r="D92" s="54"/>
      <c r="E92" s="60"/>
      <c r="F92" s="126">
        <v>89</v>
      </c>
      <c r="G92" s="1258" t="s">
        <v>1323</v>
      </c>
      <c r="H92" s="1260"/>
    </row>
    <row r="93" spans="1:8" ht="15" customHeight="1">
      <c r="A93" s="55" t="s">
        <v>213</v>
      </c>
      <c r="B93" s="133">
        <v>50</v>
      </c>
      <c r="C93" s="61" t="s">
        <v>20</v>
      </c>
      <c r="D93" s="55"/>
      <c r="E93" s="61"/>
      <c r="F93" s="127">
        <v>90</v>
      </c>
      <c r="G93" s="1259" t="s">
        <v>1323</v>
      </c>
      <c r="H93" s="1260"/>
    </row>
    <row r="94" spans="1:8" ht="15" customHeight="1">
      <c r="A94" s="54" t="s">
        <v>214</v>
      </c>
      <c r="B94" s="132">
        <v>122</v>
      </c>
      <c r="C94" s="60" t="s">
        <v>20</v>
      </c>
      <c r="D94" s="54"/>
      <c r="E94" s="60"/>
      <c r="F94" s="126">
        <v>91</v>
      </c>
      <c r="G94" s="1258" t="s">
        <v>1323</v>
      </c>
      <c r="H94" s="1260"/>
    </row>
    <row r="95" spans="1:8" ht="15" customHeight="1">
      <c r="A95" s="55" t="s">
        <v>215</v>
      </c>
      <c r="B95" s="133">
        <v>291</v>
      </c>
      <c r="C95" s="61" t="s">
        <v>20</v>
      </c>
      <c r="D95" s="55"/>
      <c r="E95" s="61"/>
      <c r="F95" s="127">
        <v>92</v>
      </c>
      <c r="G95" s="1259" t="s">
        <v>1323</v>
      </c>
      <c r="H95" s="1260"/>
    </row>
    <row r="96" spans="1:8" ht="15" customHeight="1">
      <c r="A96" s="54" t="s">
        <v>216</v>
      </c>
      <c r="B96" s="132">
        <v>201</v>
      </c>
      <c r="C96" s="60" t="s">
        <v>20</v>
      </c>
      <c r="D96" s="54"/>
      <c r="E96" s="60"/>
      <c r="F96" s="126">
        <v>93</v>
      </c>
      <c r="G96" s="1258" t="s">
        <v>1323</v>
      </c>
      <c r="H96" s="1260"/>
    </row>
    <row r="97" spans="1:8" ht="15" customHeight="1">
      <c r="A97" s="55" t="s">
        <v>217</v>
      </c>
      <c r="B97" s="133">
        <v>92</v>
      </c>
      <c r="C97" s="61" t="s">
        <v>20</v>
      </c>
      <c r="D97" s="55"/>
      <c r="E97" s="61"/>
      <c r="F97" s="127">
        <v>94</v>
      </c>
      <c r="G97" s="1259" t="s">
        <v>1323</v>
      </c>
      <c r="H97" s="1260"/>
    </row>
    <row r="98" spans="1:8" ht="15" customHeight="1">
      <c r="A98" s="54" t="s">
        <v>218</v>
      </c>
      <c r="B98" s="132">
        <v>117</v>
      </c>
      <c r="C98" s="60" t="s">
        <v>20</v>
      </c>
      <c r="D98" s="54"/>
      <c r="E98" s="60"/>
      <c r="F98" s="126">
        <v>95</v>
      </c>
      <c r="G98" s="1258" t="s">
        <v>1323</v>
      </c>
      <c r="H98" s="1260"/>
    </row>
    <row r="99" spans="1:8" ht="15" customHeight="1">
      <c r="A99" s="55" t="s">
        <v>219</v>
      </c>
      <c r="B99" s="133">
        <v>24</v>
      </c>
      <c r="C99" s="61" t="s">
        <v>20</v>
      </c>
      <c r="D99" s="55"/>
      <c r="E99" s="61"/>
      <c r="F99" s="127">
        <v>96</v>
      </c>
      <c r="G99" s="1259" t="s">
        <v>1323</v>
      </c>
      <c r="H99" s="1260"/>
    </row>
    <row r="100" spans="1:8" ht="15" customHeight="1">
      <c r="A100" s="54" t="s">
        <v>220</v>
      </c>
      <c r="B100" s="132">
        <v>31</v>
      </c>
      <c r="C100" s="60" t="s">
        <v>20</v>
      </c>
      <c r="D100" s="54"/>
      <c r="E100" s="60"/>
      <c r="F100" s="126">
        <v>97</v>
      </c>
      <c r="G100" s="1258" t="s">
        <v>1323</v>
      </c>
      <c r="H100" s="1260"/>
    </row>
    <row r="101" spans="1:8" ht="15" customHeight="1">
      <c r="A101" s="55" t="s">
        <v>221</v>
      </c>
      <c r="B101" s="133">
        <v>20</v>
      </c>
      <c r="C101" s="61" t="s">
        <v>20</v>
      </c>
      <c r="D101" s="55"/>
      <c r="E101" s="61"/>
      <c r="F101" s="127">
        <v>98</v>
      </c>
      <c r="G101" s="1259" t="s">
        <v>1323</v>
      </c>
      <c r="H101" s="1260"/>
    </row>
    <row r="102" spans="1:8" ht="15" customHeight="1">
      <c r="A102" s="54" t="s">
        <v>222</v>
      </c>
      <c r="B102" s="132">
        <v>85</v>
      </c>
      <c r="C102" s="60" t="s">
        <v>20</v>
      </c>
      <c r="D102" s="54"/>
      <c r="E102" s="60"/>
      <c r="F102" s="126">
        <v>99</v>
      </c>
      <c r="G102" s="1258" t="s">
        <v>1323</v>
      </c>
      <c r="H102" s="1260"/>
    </row>
    <row r="103" spans="1:8" ht="15" customHeight="1">
      <c r="A103" s="55" t="s">
        <v>223</v>
      </c>
      <c r="B103" s="133">
        <v>50</v>
      </c>
      <c r="C103" s="61" t="s">
        <v>20</v>
      </c>
      <c r="D103" s="55"/>
      <c r="E103" s="61"/>
      <c r="F103" s="127">
        <v>100</v>
      </c>
      <c r="G103" s="1259" t="s">
        <v>1323</v>
      </c>
      <c r="H103" s="1260"/>
    </row>
    <row r="104" spans="1:8" ht="15" customHeight="1">
      <c r="A104" s="54" t="s">
        <v>224</v>
      </c>
      <c r="B104" s="132">
        <v>50</v>
      </c>
      <c r="C104" s="60" t="s">
        <v>20</v>
      </c>
      <c r="D104" s="54"/>
      <c r="E104" s="60"/>
      <c r="F104" s="126">
        <v>101</v>
      </c>
      <c r="G104" s="1258" t="s">
        <v>1323</v>
      </c>
      <c r="H104" s="1260"/>
    </row>
    <row r="105" spans="1:8" ht="15" customHeight="1">
      <c r="A105" s="55" t="s">
        <v>225</v>
      </c>
      <c r="B105" s="133">
        <v>100</v>
      </c>
      <c r="C105" s="61" t="s">
        <v>20</v>
      </c>
      <c r="D105" s="55"/>
      <c r="E105" s="61"/>
      <c r="F105" s="127">
        <v>102</v>
      </c>
      <c r="G105" s="1259" t="s">
        <v>1323</v>
      </c>
      <c r="H105" s="1260"/>
    </row>
    <row r="106" spans="1:8" ht="15" customHeight="1">
      <c r="A106" s="54" t="s">
        <v>226</v>
      </c>
      <c r="B106" s="132">
        <v>30</v>
      </c>
      <c r="C106" s="60" t="s">
        <v>20</v>
      </c>
      <c r="D106" s="54"/>
      <c r="E106" s="60"/>
      <c r="F106" s="126">
        <v>103</v>
      </c>
      <c r="G106" s="1258" t="s">
        <v>1323</v>
      </c>
      <c r="H106" s="1260"/>
    </row>
    <row r="107" spans="1:8" ht="15" customHeight="1">
      <c r="A107" s="55" t="s">
        <v>1291</v>
      </c>
      <c r="B107" s="133">
        <v>18</v>
      </c>
      <c r="C107" s="61" t="s">
        <v>20</v>
      </c>
      <c r="D107" s="55"/>
      <c r="E107" s="61"/>
      <c r="F107" s="127">
        <v>104</v>
      </c>
      <c r="G107" s="1259" t="s">
        <v>1323</v>
      </c>
      <c r="H107" s="1260"/>
    </row>
    <row r="108" spans="1:8" ht="15" customHeight="1">
      <c r="A108" s="54" t="s">
        <v>227</v>
      </c>
      <c r="B108" s="132">
        <v>29</v>
      </c>
      <c r="C108" s="60" t="s">
        <v>20</v>
      </c>
      <c r="D108" s="54"/>
      <c r="E108" s="60"/>
      <c r="F108" s="126">
        <v>105</v>
      </c>
      <c r="G108" s="1258" t="s">
        <v>1323</v>
      </c>
      <c r="H108" s="1260"/>
    </row>
    <row r="109" spans="1:8" ht="15" customHeight="1">
      <c r="A109" s="55" t="s">
        <v>1451</v>
      </c>
      <c r="B109" s="133">
        <v>215</v>
      </c>
      <c r="C109" s="61" t="s">
        <v>20</v>
      </c>
      <c r="D109" s="55"/>
      <c r="E109" s="845"/>
      <c r="F109" s="127">
        <v>106</v>
      </c>
      <c r="G109" s="1259" t="s">
        <v>1323</v>
      </c>
      <c r="H109" s="1260"/>
    </row>
    <row r="110" spans="1:8" ht="15" customHeight="1">
      <c r="A110" s="54" t="s">
        <v>229</v>
      </c>
      <c r="B110" s="132">
        <v>385</v>
      </c>
      <c r="C110" s="60" t="s">
        <v>20</v>
      </c>
      <c r="D110" s="54" t="s">
        <v>20</v>
      </c>
      <c r="E110" s="60" t="s">
        <v>20</v>
      </c>
      <c r="F110" s="126">
        <v>107</v>
      </c>
      <c r="G110" s="1258" t="s">
        <v>1323</v>
      </c>
      <c r="H110" s="1260"/>
    </row>
    <row r="111" spans="1:8" ht="15" customHeight="1">
      <c r="A111" s="55" t="s">
        <v>1557</v>
      </c>
      <c r="B111" s="133">
        <v>94</v>
      </c>
      <c r="C111" s="61" t="s">
        <v>20</v>
      </c>
      <c r="D111" s="55"/>
      <c r="E111" s="582" t="s">
        <v>1324</v>
      </c>
      <c r="F111" s="127">
        <v>108</v>
      </c>
      <c r="G111" s="1259" t="s">
        <v>1323</v>
      </c>
      <c r="H111" s="1260"/>
    </row>
    <row r="112" spans="1:8" ht="15" customHeight="1">
      <c r="A112" s="54" t="s">
        <v>1452</v>
      </c>
      <c r="B112" s="132">
        <v>115</v>
      </c>
      <c r="C112" s="60" t="s">
        <v>20</v>
      </c>
      <c r="D112" s="54" t="s">
        <v>230</v>
      </c>
      <c r="E112" s="846"/>
      <c r="F112" s="126">
        <v>109</v>
      </c>
      <c r="G112" s="1258" t="s">
        <v>1323</v>
      </c>
      <c r="H112" s="1260"/>
    </row>
    <row r="113" spans="1:8" ht="15" customHeight="1">
      <c r="A113" s="55" t="s">
        <v>231</v>
      </c>
      <c r="B113" s="133">
        <v>93</v>
      </c>
      <c r="C113" s="61" t="s">
        <v>20</v>
      </c>
      <c r="D113" s="55"/>
      <c r="E113" s="61"/>
      <c r="F113" s="127">
        <v>110</v>
      </c>
      <c r="G113" s="1259" t="s">
        <v>1323</v>
      </c>
      <c r="H113" s="1260"/>
    </row>
    <row r="114" spans="1:8" ht="15" customHeight="1">
      <c r="A114" s="54" t="s">
        <v>1453</v>
      </c>
      <c r="B114" s="132">
        <v>240</v>
      </c>
      <c r="C114" s="60" t="s">
        <v>20</v>
      </c>
      <c r="D114" s="54"/>
      <c r="E114" s="599" t="s">
        <v>1325</v>
      </c>
      <c r="F114" s="126">
        <v>111</v>
      </c>
      <c r="G114" s="1258" t="s">
        <v>1323</v>
      </c>
      <c r="H114" s="1260"/>
    </row>
    <row r="115" spans="1:8" ht="15" customHeight="1">
      <c r="A115" s="55" t="s">
        <v>233</v>
      </c>
      <c r="B115" s="133">
        <v>42</v>
      </c>
      <c r="C115" s="61" t="s">
        <v>1292</v>
      </c>
      <c r="D115" s="55"/>
      <c r="E115" s="61"/>
      <c r="F115" s="127">
        <v>112</v>
      </c>
      <c r="G115" s="1259" t="s">
        <v>1323</v>
      </c>
      <c r="H115" s="1260"/>
    </row>
    <row r="116" spans="1:8" ht="15" customHeight="1">
      <c r="A116" s="57" t="s">
        <v>234</v>
      </c>
      <c r="B116" s="134">
        <v>101</v>
      </c>
      <c r="C116" s="60" t="s">
        <v>20</v>
      </c>
      <c r="D116" s="54"/>
      <c r="E116" s="60"/>
      <c r="F116" s="126">
        <v>113</v>
      </c>
      <c r="G116" s="1258" t="s">
        <v>1323</v>
      </c>
      <c r="H116" s="1260"/>
    </row>
    <row r="117" spans="1:8" ht="15" customHeight="1">
      <c r="A117" s="57" t="s">
        <v>235</v>
      </c>
      <c r="B117" s="134">
        <v>17.5</v>
      </c>
      <c r="C117" s="61" t="s">
        <v>20</v>
      </c>
      <c r="D117" s="55"/>
      <c r="E117" s="845"/>
      <c r="F117" s="127">
        <v>114</v>
      </c>
      <c r="G117" s="1259" t="s">
        <v>1323</v>
      </c>
      <c r="H117" s="1260"/>
    </row>
    <row r="118" spans="1:8" ht="15" customHeight="1">
      <c r="A118" s="57" t="s">
        <v>236</v>
      </c>
      <c r="B118" s="134">
        <v>150</v>
      </c>
      <c r="C118" s="60" t="s">
        <v>20</v>
      </c>
      <c r="D118" s="54"/>
      <c r="E118" s="846"/>
      <c r="F118" s="126">
        <v>115</v>
      </c>
      <c r="G118" s="1258" t="s">
        <v>1323</v>
      </c>
      <c r="H118" s="1260"/>
    </row>
    <row r="119" spans="1:8" ht="15" customHeight="1">
      <c r="A119" s="55" t="s">
        <v>237</v>
      </c>
      <c r="B119" s="133">
        <v>175</v>
      </c>
      <c r="C119" s="61" t="s">
        <v>20</v>
      </c>
      <c r="D119" s="55"/>
      <c r="E119" s="582" t="s">
        <v>1326</v>
      </c>
      <c r="F119" s="127">
        <v>116</v>
      </c>
      <c r="G119" s="1259" t="s">
        <v>1323</v>
      </c>
      <c r="H119" s="1260"/>
    </row>
    <row r="120" spans="1:8" ht="15" customHeight="1">
      <c r="A120" s="57" t="s">
        <v>238</v>
      </c>
      <c r="B120" s="134">
        <v>265</v>
      </c>
      <c r="C120" s="60" t="s">
        <v>20</v>
      </c>
      <c r="D120" s="54"/>
      <c r="E120" s="599" t="s">
        <v>1326</v>
      </c>
      <c r="F120" s="126">
        <v>117</v>
      </c>
      <c r="G120" s="1258" t="s">
        <v>1323</v>
      </c>
      <c r="H120" s="1260"/>
    </row>
    <row r="121" spans="1:8" ht="15" customHeight="1">
      <c r="A121" s="55" t="s">
        <v>239</v>
      </c>
      <c r="B121" s="133">
        <v>107</v>
      </c>
      <c r="C121" s="61" t="s">
        <v>20</v>
      </c>
      <c r="D121" s="55"/>
      <c r="E121" s="61"/>
      <c r="F121" s="127">
        <v>118</v>
      </c>
      <c r="G121" s="1259" t="s">
        <v>1323</v>
      </c>
      <c r="H121" s="1260"/>
    </row>
    <row r="122" spans="1:8" ht="15" customHeight="1">
      <c r="A122" s="54" t="s">
        <v>240</v>
      </c>
      <c r="B122" s="132">
        <v>77</v>
      </c>
      <c r="C122" s="60" t="s">
        <v>20</v>
      </c>
      <c r="D122" s="54"/>
      <c r="E122" s="846"/>
      <c r="F122" s="126">
        <v>119</v>
      </c>
      <c r="G122" s="1258" t="s">
        <v>1323</v>
      </c>
      <c r="H122" s="1260"/>
    </row>
    <row r="123" spans="1:8" ht="15" customHeight="1">
      <c r="A123" s="55" t="s">
        <v>241</v>
      </c>
      <c r="B123" s="133">
        <v>465</v>
      </c>
      <c r="C123" s="61" t="s">
        <v>20</v>
      </c>
      <c r="D123" s="55"/>
      <c r="E123" s="61"/>
      <c r="F123" s="127">
        <v>120</v>
      </c>
      <c r="G123" s="1259" t="s">
        <v>1323</v>
      </c>
      <c r="H123" s="1260"/>
    </row>
    <row r="124" spans="1:8" ht="15" customHeight="1">
      <c r="A124" s="54" t="s">
        <v>242</v>
      </c>
      <c r="B124" s="132">
        <v>363</v>
      </c>
      <c r="C124" s="60" t="s">
        <v>20</v>
      </c>
      <c r="D124" s="852">
        <v>362.89</v>
      </c>
      <c r="E124" s="599" t="s">
        <v>1327</v>
      </c>
      <c r="F124" s="126">
        <v>121</v>
      </c>
      <c r="G124" s="1258" t="s">
        <v>1323</v>
      </c>
      <c r="H124" s="1260"/>
    </row>
    <row r="125" spans="1:8" ht="15" customHeight="1">
      <c r="A125" s="55" t="s">
        <v>243</v>
      </c>
      <c r="B125" s="133">
        <v>30</v>
      </c>
      <c r="C125" s="61" t="s">
        <v>20</v>
      </c>
      <c r="D125" s="55"/>
      <c r="E125" s="844"/>
      <c r="F125" s="127">
        <v>122</v>
      </c>
      <c r="G125" s="1259" t="s">
        <v>1323</v>
      </c>
      <c r="H125" s="1260"/>
    </row>
    <row r="126" spans="1:8" ht="15" customHeight="1">
      <c r="A126" s="54" t="s">
        <v>1455</v>
      </c>
      <c r="B126" s="132">
        <v>150</v>
      </c>
      <c r="C126" s="60" t="s">
        <v>20</v>
      </c>
      <c r="D126" s="54"/>
      <c r="E126" s="843"/>
      <c r="F126" s="126">
        <v>123</v>
      </c>
      <c r="G126" s="1258" t="s">
        <v>1323</v>
      </c>
      <c r="H126" s="1260"/>
    </row>
    <row r="127" spans="1:8" ht="15" customHeight="1">
      <c r="A127" s="55" t="s">
        <v>244</v>
      </c>
      <c r="B127" s="133">
        <v>160</v>
      </c>
      <c r="C127" s="61" t="s">
        <v>20</v>
      </c>
      <c r="D127" s="55"/>
      <c r="E127" s="844" t="s">
        <v>1328</v>
      </c>
      <c r="F127" s="127">
        <v>124</v>
      </c>
      <c r="G127" s="1259" t="s">
        <v>1323</v>
      </c>
      <c r="H127" s="1260"/>
    </row>
    <row r="128" spans="1:8" ht="15" customHeight="1">
      <c r="A128" s="54" t="s">
        <v>245</v>
      </c>
      <c r="B128" s="132">
        <v>118</v>
      </c>
      <c r="C128" s="60" t="s">
        <v>20</v>
      </c>
      <c r="D128" s="54"/>
      <c r="E128" s="599" t="s">
        <v>1329</v>
      </c>
      <c r="F128" s="126">
        <v>125</v>
      </c>
      <c r="G128" s="1258" t="s">
        <v>1323</v>
      </c>
      <c r="H128" s="1260"/>
    </row>
    <row r="129" spans="1:8" ht="15" customHeight="1">
      <c r="A129" s="55" t="s">
        <v>246</v>
      </c>
      <c r="B129" s="133">
        <v>265</v>
      </c>
      <c r="C129" s="61" t="s">
        <v>20</v>
      </c>
      <c r="D129" s="55"/>
      <c r="E129" s="582" t="s">
        <v>1329</v>
      </c>
      <c r="F129" s="127">
        <v>126</v>
      </c>
      <c r="G129" s="1259" t="s">
        <v>1323</v>
      </c>
      <c r="H129" s="1260"/>
    </row>
    <row r="130" spans="1:8" ht="15" customHeight="1">
      <c r="A130" s="136" t="s">
        <v>59</v>
      </c>
      <c r="B130" s="132">
        <v>20</v>
      </c>
      <c r="C130" s="60" t="s">
        <v>20</v>
      </c>
      <c r="D130" s="136" t="s">
        <v>20</v>
      </c>
      <c r="E130" s="599" t="s">
        <v>20</v>
      </c>
      <c r="F130" s="126">
        <v>127</v>
      </c>
      <c r="G130" s="1258" t="s">
        <v>1323</v>
      </c>
      <c r="H130" s="1260"/>
    </row>
    <row r="131" spans="1:8" ht="15" customHeight="1">
      <c r="A131" s="55" t="s">
        <v>1462</v>
      </c>
      <c r="B131" s="133">
        <v>20</v>
      </c>
      <c r="C131" s="61" t="s">
        <v>20</v>
      </c>
      <c r="D131" s="55"/>
      <c r="E131" s="61"/>
      <c r="F131" s="127">
        <v>128</v>
      </c>
      <c r="G131" s="1259" t="s">
        <v>1323</v>
      </c>
      <c r="H131" s="1260"/>
    </row>
    <row r="132" spans="1:8" ht="15" customHeight="1">
      <c r="A132" s="54" t="s">
        <v>1461</v>
      </c>
      <c r="B132" s="132">
        <v>35</v>
      </c>
      <c r="C132" s="60" t="s">
        <v>20</v>
      </c>
      <c r="D132" s="54"/>
      <c r="E132" s="60"/>
      <c r="F132" s="126">
        <v>129</v>
      </c>
      <c r="G132" s="1258" t="s">
        <v>1323</v>
      </c>
      <c r="H132" s="1260"/>
    </row>
    <row r="133" spans="1:8" ht="15" customHeight="1">
      <c r="A133" s="55" t="s">
        <v>247</v>
      </c>
      <c r="B133" s="133">
        <v>40</v>
      </c>
      <c r="C133" s="61" t="s">
        <v>20</v>
      </c>
      <c r="D133" s="55"/>
      <c r="E133" s="61"/>
      <c r="F133" s="127">
        <v>130</v>
      </c>
      <c r="G133" s="1259" t="s">
        <v>1323</v>
      </c>
      <c r="H133" s="1260"/>
    </row>
    <row r="134" spans="1:8" ht="15" customHeight="1">
      <c r="A134" s="54" t="s">
        <v>248</v>
      </c>
      <c r="B134" s="132">
        <v>20</v>
      </c>
      <c r="C134" s="60" t="s">
        <v>20</v>
      </c>
      <c r="D134" s="54"/>
      <c r="E134" s="60"/>
      <c r="F134" s="126">
        <v>131</v>
      </c>
      <c r="G134" s="1258" t="s">
        <v>1323</v>
      </c>
      <c r="H134" s="1260"/>
    </row>
    <row r="135" spans="1:8" ht="15" customHeight="1">
      <c r="A135" s="55" t="s">
        <v>249</v>
      </c>
      <c r="B135" s="133">
        <v>385</v>
      </c>
      <c r="C135" s="61" t="s">
        <v>20</v>
      </c>
      <c r="D135" s="55"/>
      <c r="E135" s="61"/>
      <c r="F135" s="127">
        <v>132</v>
      </c>
      <c r="G135" s="1259" t="s">
        <v>1323</v>
      </c>
      <c r="H135" s="1260"/>
    </row>
    <row r="136" spans="1:8" ht="15" customHeight="1">
      <c r="A136" s="54" t="s">
        <v>250</v>
      </c>
      <c r="B136" s="132">
        <v>458</v>
      </c>
      <c r="C136" s="60" t="s">
        <v>20</v>
      </c>
      <c r="D136" s="54"/>
      <c r="E136" s="60"/>
      <c r="F136" s="126">
        <v>133</v>
      </c>
      <c r="G136" s="1258" t="s">
        <v>1323</v>
      </c>
      <c r="H136" s="1260"/>
    </row>
    <row r="137" spans="1:8" ht="15" customHeight="1">
      <c r="A137" s="55" t="s">
        <v>251</v>
      </c>
      <c r="B137" s="133">
        <v>472</v>
      </c>
      <c r="C137" s="61" t="s">
        <v>20</v>
      </c>
      <c r="D137" s="55"/>
      <c r="E137" s="61"/>
      <c r="F137" s="127">
        <v>134</v>
      </c>
      <c r="G137" s="1259" t="s">
        <v>1323</v>
      </c>
      <c r="H137" s="1260"/>
    </row>
    <row r="138" spans="1:8" ht="15" customHeight="1">
      <c r="A138" s="54" t="s">
        <v>252</v>
      </c>
      <c r="B138" s="132">
        <v>481</v>
      </c>
      <c r="C138" s="60" t="s">
        <v>20</v>
      </c>
      <c r="D138" s="54"/>
      <c r="E138" s="60"/>
      <c r="F138" s="126">
        <v>135</v>
      </c>
      <c r="G138" s="1258" t="s">
        <v>1323</v>
      </c>
      <c r="H138" s="1260"/>
    </row>
    <row r="139" spans="1:8" ht="15" customHeight="1">
      <c r="A139" s="55" t="s">
        <v>253</v>
      </c>
      <c r="B139" s="133">
        <v>50</v>
      </c>
      <c r="C139" s="61" t="s">
        <v>20</v>
      </c>
      <c r="D139" s="55"/>
      <c r="E139" s="61"/>
      <c r="F139" s="127">
        <v>136</v>
      </c>
      <c r="G139" s="1259" t="s">
        <v>1323</v>
      </c>
      <c r="H139" s="1260"/>
    </row>
    <row r="140" spans="1:8" ht="15" customHeight="1">
      <c r="A140" s="54" t="s">
        <v>254</v>
      </c>
      <c r="B140" s="132">
        <v>115</v>
      </c>
      <c r="C140" s="60" t="s">
        <v>20</v>
      </c>
      <c r="D140" s="54"/>
      <c r="E140" s="60"/>
      <c r="F140" s="126">
        <v>137</v>
      </c>
      <c r="G140" s="1258" t="s">
        <v>1323</v>
      </c>
      <c r="H140" s="1260"/>
    </row>
    <row r="141" spans="1:8" ht="15" customHeight="1">
      <c r="A141" s="55" t="s">
        <v>255</v>
      </c>
      <c r="B141" s="133">
        <v>335</v>
      </c>
      <c r="C141" s="61" t="s">
        <v>20</v>
      </c>
      <c r="D141" s="55"/>
      <c r="E141" s="61"/>
      <c r="F141" s="127">
        <v>138</v>
      </c>
      <c r="G141" s="1259" t="s">
        <v>1323</v>
      </c>
      <c r="H141" s="1260"/>
    </row>
    <row r="142" spans="1:8" ht="15" customHeight="1">
      <c r="A142" s="54" t="s">
        <v>256</v>
      </c>
      <c r="B142" s="132">
        <v>21</v>
      </c>
      <c r="C142" s="60" t="s">
        <v>20</v>
      </c>
      <c r="D142" s="54"/>
      <c r="E142" s="60"/>
      <c r="F142" s="126">
        <v>139</v>
      </c>
      <c r="G142" s="1258" t="s">
        <v>1323</v>
      </c>
      <c r="H142" s="1260"/>
    </row>
    <row r="143" spans="1:8" ht="15" customHeight="1">
      <c r="A143" s="55" t="s">
        <v>257</v>
      </c>
      <c r="B143" s="133">
        <v>30</v>
      </c>
      <c r="C143" s="61" t="s">
        <v>20</v>
      </c>
      <c r="D143" s="55"/>
      <c r="E143" s="61"/>
      <c r="F143" s="127">
        <v>140</v>
      </c>
      <c r="G143" s="1259" t="s">
        <v>1323</v>
      </c>
      <c r="H143" s="1260"/>
    </row>
    <row r="144" spans="1:8" ht="15" customHeight="1">
      <c r="A144" s="54" t="s">
        <v>258</v>
      </c>
      <c r="B144" s="132">
        <v>42</v>
      </c>
      <c r="C144" s="60" t="s">
        <v>20</v>
      </c>
      <c r="D144" s="54"/>
      <c r="E144" s="60"/>
      <c r="F144" s="126">
        <v>141</v>
      </c>
      <c r="G144" s="1258" t="s">
        <v>1323</v>
      </c>
      <c r="H144" s="1260"/>
    </row>
    <row r="145" spans="1:8" ht="15" customHeight="1">
      <c r="A145" s="55" t="s">
        <v>259</v>
      </c>
      <c r="B145" s="133">
        <v>33</v>
      </c>
      <c r="C145" s="61" t="s">
        <v>20</v>
      </c>
      <c r="D145" s="55"/>
      <c r="E145" s="61"/>
      <c r="F145" s="127">
        <v>142</v>
      </c>
      <c r="G145" s="1259" t="s">
        <v>1323</v>
      </c>
      <c r="H145" s="1260"/>
    </row>
    <row r="146" spans="1:8" ht="15" customHeight="1">
      <c r="A146" s="54" t="s">
        <v>260</v>
      </c>
      <c r="B146" s="132">
        <v>137</v>
      </c>
      <c r="C146" s="60" t="s">
        <v>20</v>
      </c>
      <c r="D146" s="54"/>
      <c r="E146" s="60"/>
      <c r="F146" s="126">
        <v>143</v>
      </c>
      <c r="G146" s="1258" t="s">
        <v>1323</v>
      </c>
      <c r="H146" s="1260"/>
    </row>
    <row r="147" spans="1:8" ht="15" customHeight="1">
      <c r="A147" s="55" t="s">
        <v>261</v>
      </c>
      <c r="B147" s="133">
        <v>170</v>
      </c>
      <c r="C147" s="61" t="s">
        <v>20</v>
      </c>
      <c r="D147" s="55"/>
      <c r="E147" s="61"/>
      <c r="F147" s="127">
        <v>144</v>
      </c>
      <c r="G147" s="1259" t="s">
        <v>1323</v>
      </c>
      <c r="H147" s="1260"/>
    </row>
    <row r="148" spans="1:8" ht="15" customHeight="1">
      <c r="A148" s="54" t="s">
        <v>2432</v>
      </c>
      <c r="B148" s="132">
        <v>1100</v>
      </c>
      <c r="C148" s="1000" t="s">
        <v>2433</v>
      </c>
      <c r="D148" s="54"/>
      <c r="E148" s="60"/>
      <c r="F148" s="126">
        <v>145</v>
      </c>
      <c r="G148" s="1258" t="s">
        <v>1323</v>
      </c>
      <c r="H148" s="1260"/>
    </row>
    <row r="149" spans="1:8" ht="15" customHeight="1">
      <c r="A149" s="55" t="s">
        <v>262</v>
      </c>
      <c r="B149" s="133">
        <v>270</v>
      </c>
      <c r="C149" s="61" t="s">
        <v>20</v>
      </c>
      <c r="D149" s="55"/>
      <c r="E149" s="845"/>
      <c r="F149" s="127">
        <v>146</v>
      </c>
      <c r="G149" s="1259" t="s">
        <v>1323</v>
      </c>
      <c r="H149" s="1260"/>
    </row>
    <row r="150" spans="1:8" ht="15" customHeight="1">
      <c r="A150" s="54" t="s">
        <v>1293</v>
      </c>
      <c r="B150" s="132">
        <v>175</v>
      </c>
      <c r="C150" s="60" t="s">
        <v>20</v>
      </c>
      <c r="D150" s="54"/>
      <c r="E150" s="60"/>
      <c r="F150" s="126">
        <v>147</v>
      </c>
      <c r="G150" s="1258" t="s">
        <v>1323</v>
      </c>
      <c r="H150" s="1260"/>
    </row>
    <row r="151" spans="1:8" ht="15" customHeight="1">
      <c r="A151" s="55" t="s">
        <v>263</v>
      </c>
      <c r="B151" s="133">
        <v>167</v>
      </c>
      <c r="C151" s="61" t="s">
        <v>20</v>
      </c>
      <c r="D151" s="55"/>
      <c r="E151" s="61"/>
      <c r="F151" s="127">
        <v>148</v>
      </c>
      <c r="G151" s="1259" t="s">
        <v>1323</v>
      </c>
      <c r="H151" s="1260"/>
    </row>
    <row r="152" spans="1:8" ht="15" customHeight="1">
      <c r="A152" s="54" t="s">
        <v>264</v>
      </c>
      <c r="B152" s="132">
        <v>73</v>
      </c>
      <c r="C152" s="60" t="s">
        <v>20</v>
      </c>
      <c r="D152" s="54"/>
      <c r="E152" s="60"/>
      <c r="F152" s="126">
        <v>149</v>
      </c>
      <c r="G152" s="1258" t="s">
        <v>1323</v>
      </c>
      <c r="H152" s="1260"/>
    </row>
    <row r="153" spans="1:8" ht="15" customHeight="1">
      <c r="A153" s="55" t="s">
        <v>1139</v>
      </c>
      <c r="B153" s="133">
        <v>235</v>
      </c>
      <c r="C153" s="61" t="s">
        <v>20</v>
      </c>
      <c r="D153" s="55"/>
      <c r="E153" s="582" t="s">
        <v>1343</v>
      </c>
      <c r="F153" s="127">
        <v>150</v>
      </c>
      <c r="G153" s="1259" t="s">
        <v>1323</v>
      </c>
      <c r="H153" s="1260"/>
    </row>
    <row r="154" spans="1:8" ht="15" customHeight="1">
      <c r="A154" s="54" t="s">
        <v>1456</v>
      </c>
      <c r="B154" s="132">
        <v>300</v>
      </c>
      <c r="C154" s="60" t="s">
        <v>20</v>
      </c>
      <c r="D154" s="54"/>
      <c r="E154" s="60"/>
      <c r="F154" s="126">
        <v>151</v>
      </c>
      <c r="G154" s="1258" t="s">
        <v>1323</v>
      </c>
      <c r="H154" s="1260"/>
    </row>
    <row r="155" spans="1:8" ht="15" customHeight="1">
      <c r="A155" s="55" t="s">
        <v>1294</v>
      </c>
      <c r="B155" s="133">
        <v>400</v>
      </c>
      <c r="C155" s="61" t="s">
        <v>20</v>
      </c>
      <c r="D155" s="55"/>
      <c r="E155" s="61"/>
      <c r="F155" s="127">
        <v>152</v>
      </c>
      <c r="G155" s="1259" t="s">
        <v>1323</v>
      </c>
      <c r="H155" s="1260"/>
    </row>
    <row r="156" spans="1:8" ht="15" customHeight="1">
      <c r="A156" s="54" t="s">
        <v>265</v>
      </c>
      <c r="B156" s="132">
        <v>86</v>
      </c>
      <c r="C156" s="60" t="s">
        <v>20</v>
      </c>
      <c r="D156" s="54"/>
      <c r="E156" s="60"/>
      <c r="F156" s="126">
        <v>153</v>
      </c>
      <c r="G156" s="1258" t="s">
        <v>1323</v>
      </c>
      <c r="H156" s="1260"/>
    </row>
    <row r="157" spans="1:8" ht="15" customHeight="1">
      <c r="A157" s="55" t="s">
        <v>266</v>
      </c>
      <c r="B157" s="133">
        <v>40</v>
      </c>
      <c r="C157" s="61" t="s">
        <v>20</v>
      </c>
      <c r="D157" s="55"/>
      <c r="E157" s="847"/>
      <c r="F157" s="127">
        <v>154</v>
      </c>
      <c r="G157" s="1259" t="s">
        <v>1323</v>
      </c>
      <c r="H157" s="1260"/>
    </row>
    <row r="158" spans="1:8" ht="15" customHeight="1">
      <c r="A158" s="54" t="s">
        <v>1295</v>
      </c>
      <c r="B158" s="132">
        <v>145</v>
      </c>
      <c r="C158" s="60" t="s">
        <v>20</v>
      </c>
      <c r="D158" s="54" t="s">
        <v>1296</v>
      </c>
      <c r="E158" s="60"/>
      <c r="F158" s="126">
        <v>155</v>
      </c>
      <c r="G158" s="1258" t="s">
        <v>1323</v>
      </c>
      <c r="H158" s="1260"/>
    </row>
    <row r="159" spans="1:8" ht="15" customHeight="1">
      <c r="A159" s="55"/>
      <c r="B159" s="133"/>
      <c r="C159" s="61"/>
      <c r="D159" s="55"/>
      <c r="E159" s="61"/>
      <c r="F159" s="127">
        <v>156</v>
      </c>
      <c r="G159" s="1259" t="s">
        <v>1323</v>
      </c>
      <c r="H159" s="1260"/>
    </row>
    <row r="160" spans="1:8" ht="15" customHeight="1">
      <c r="A160" s="54"/>
      <c r="B160" s="132"/>
      <c r="C160" s="60"/>
      <c r="D160" s="54"/>
      <c r="E160" s="60"/>
      <c r="F160" s="126">
        <v>157</v>
      </c>
      <c r="G160" s="1258" t="s">
        <v>1323</v>
      </c>
      <c r="H160" s="1260"/>
    </row>
    <row r="161" spans="1:8" ht="15" customHeight="1">
      <c r="A161" s="55" t="s">
        <v>1457</v>
      </c>
      <c r="B161" s="133">
        <v>50</v>
      </c>
      <c r="C161" s="999" t="s">
        <v>374</v>
      </c>
      <c r="D161" s="55"/>
      <c r="E161" s="61"/>
      <c r="F161" s="127">
        <v>158</v>
      </c>
      <c r="G161" s="1259" t="s">
        <v>1323</v>
      </c>
      <c r="H161" s="1260"/>
    </row>
    <row r="162" spans="1:8" ht="15" customHeight="1">
      <c r="A162" s="54" t="s">
        <v>267</v>
      </c>
      <c r="B162" s="132">
        <v>20</v>
      </c>
      <c r="C162" s="60" t="s">
        <v>1297</v>
      </c>
      <c r="D162" s="54"/>
      <c r="E162" s="60"/>
      <c r="F162" s="126">
        <v>159</v>
      </c>
      <c r="G162" s="1258" t="s">
        <v>1323</v>
      </c>
      <c r="H162" s="1260"/>
    </row>
    <row r="163" spans="1:8" ht="15" customHeight="1">
      <c r="A163" s="55" t="s">
        <v>268</v>
      </c>
      <c r="B163" s="133">
        <v>60</v>
      </c>
      <c r="C163" s="61" t="s">
        <v>20</v>
      </c>
      <c r="D163" s="55"/>
      <c r="E163" s="61"/>
      <c r="F163" s="127">
        <v>160</v>
      </c>
      <c r="G163" s="1259" t="s">
        <v>1323</v>
      </c>
      <c r="H163" s="1260"/>
    </row>
    <row r="164" spans="1:8" ht="15" customHeight="1">
      <c r="A164" s="54" t="s">
        <v>269</v>
      </c>
      <c r="B164" s="132">
        <v>300</v>
      </c>
      <c r="C164" s="60" t="s">
        <v>20</v>
      </c>
      <c r="D164" s="54"/>
      <c r="E164" s="60"/>
      <c r="F164" s="126">
        <v>161</v>
      </c>
      <c r="G164" s="1258" t="s">
        <v>1323</v>
      </c>
      <c r="H164" s="1260"/>
    </row>
    <row r="165" spans="1:8" ht="15" customHeight="1">
      <c r="A165" s="55" t="s">
        <v>270</v>
      </c>
      <c r="B165" s="133">
        <v>500</v>
      </c>
      <c r="C165" s="61" t="s">
        <v>20</v>
      </c>
      <c r="D165" s="55"/>
      <c r="E165" s="61"/>
      <c r="F165" s="127">
        <v>162</v>
      </c>
      <c r="G165" s="1259" t="s">
        <v>1323</v>
      </c>
      <c r="H165" s="1260"/>
    </row>
    <row r="166" spans="1:8" ht="15" customHeight="1">
      <c r="A166" s="54" t="s">
        <v>271</v>
      </c>
      <c r="B166" s="132">
        <v>90</v>
      </c>
      <c r="C166" s="60" t="s">
        <v>20</v>
      </c>
      <c r="D166" s="54"/>
      <c r="E166" s="848" t="s">
        <v>1330</v>
      </c>
      <c r="F166" s="126">
        <v>163</v>
      </c>
      <c r="G166" s="1258" t="s">
        <v>1323</v>
      </c>
      <c r="H166" s="1260"/>
    </row>
    <row r="167" spans="1:8" ht="15" customHeight="1">
      <c r="A167" s="55" t="s">
        <v>272</v>
      </c>
      <c r="B167" s="133">
        <v>45</v>
      </c>
      <c r="C167" s="61" t="s">
        <v>20</v>
      </c>
      <c r="D167" s="55"/>
      <c r="E167" s="61"/>
      <c r="F167" s="127">
        <v>164</v>
      </c>
      <c r="G167" s="1259" t="s">
        <v>1323</v>
      </c>
      <c r="H167" s="1260"/>
    </row>
    <row r="168" spans="1:8" ht="15" customHeight="1">
      <c r="A168" s="54" t="s">
        <v>273</v>
      </c>
      <c r="B168" s="132">
        <v>80</v>
      </c>
      <c r="C168" s="60" t="s">
        <v>20</v>
      </c>
      <c r="D168" s="54"/>
      <c r="E168" s="60"/>
      <c r="F168" s="126">
        <v>165</v>
      </c>
      <c r="G168" s="1258" t="s">
        <v>1323</v>
      </c>
      <c r="H168" s="1260"/>
    </row>
    <row r="169" spans="1:8" ht="15" customHeight="1">
      <c r="A169" s="55" t="s">
        <v>1298</v>
      </c>
      <c r="B169" s="133">
        <v>342</v>
      </c>
      <c r="C169" s="61" t="s">
        <v>20</v>
      </c>
      <c r="D169" s="55"/>
      <c r="E169" s="844"/>
      <c r="F169" s="127">
        <v>166</v>
      </c>
      <c r="G169" s="1259" t="s">
        <v>1323</v>
      </c>
      <c r="H169" s="1260"/>
    </row>
    <row r="170" spans="1:8" ht="15" customHeight="1">
      <c r="A170" s="54" t="s">
        <v>1299</v>
      </c>
      <c r="B170" s="132">
        <v>372.5</v>
      </c>
      <c r="C170" s="60" t="s">
        <v>20</v>
      </c>
      <c r="D170" s="54"/>
      <c r="E170" s="60"/>
      <c r="F170" s="126">
        <v>167</v>
      </c>
      <c r="G170" s="1258" t="s">
        <v>1323</v>
      </c>
      <c r="H170" s="1260"/>
    </row>
    <row r="171" spans="1:8" ht="15" customHeight="1">
      <c r="A171" s="55" t="s">
        <v>275</v>
      </c>
      <c r="B171" s="133">
        <v>400</v>
      </c>
      <c r="C171" s="61" t="s">
        <v>20</v>
      </c>
      <c r="D171" s="55"/>
      <c r="E171" s="845"/>
      <c r="F171" s="127">
        <v>168</v>
      </c>
      <c r="G171" s="1259" t="s">
        <v>1323</v>
      </c>
      <c r="H171" s="1260"/>
    </row>
    <row r="172" spans="1:8" ht="15" customHeight="1">
      <c r="A172" s="54" t="s">
        <v>276</v>
      </c>
      <c r="B172" s="132">
        <v>425</v>
      </c>
      <c r="C172" s="60" t="s">
        <v>20</v>
      </c>
      <c r="D172" s="54"/>
      <c r="E172" s="60"/>
      <c r="F172" s="126">
        <v>169</v>
      </c>
      <c r="G172" s="1258" t="s">
        <v>1323</v>
      </c>
      <c r="H172" s="1260"/>
    </row>
    <row r="173" spans="1:8" ht="15" customHeight="1">
      <c r="A173" s="55" t="s">
        <v>1300</v>
      </c>
      <c r="B173" s="133">
        <v>14</v>
      </c>
      <c r="C173" s="61" t="s">
        <v>20</v>
      </c>
      <c r="D173" s="55"/>
      <c r="E173" s="845"/>
      <c r="F173" s="127">
        <v>170</v>
      </c>
      <c r="G173" s="1259" t="s">
        <v>1323</v>
      </c>
      <c r="H173" s="1260"/>
    </row>
    <row r="174" spans="1:8" ht="15" customHeight="1">
      <c r="A174" s="54" t="s">
        <v>277</v>
      </c>
      <c r="B174" s="132">
        <v>165</v>
      </c>
      <c r="C174" s="60" t="s">
        <v>20</v>
      </c>
      <c r="D174" s="54"/>
      <c r="E174" s="60"/>
      <c r="F174" s="126">
        <v>171</v>
      </c>
      <c r="G174" s="1258" t="s">
        <v>1323</v>
      </c>
      <c r="H174" s="1260"/>
    </row>
    <row r="175" spans="1:8" ht="15" customHeight="1">
      <c r="A175" s="55" t="s">
        <v>278</v>
      </c>
      <c r="B175" s="133">
        <v>20</v>
      </c>
      <c r="C175" s="61" t="s">
        <v>20</v>
      </c>
      <c r="D175" s="55"/>
      <c r="E175" s="844"/>
      <c r="F175" s="127">
        <v>172</v>
      </c>
      <c r="G175" s="1259" t="s">
        <v>1323</v>
      </c>
      <c r="H175" s="1260"/>
    </row>
    <row r="176" spans="1:8" ht="15" customHeight="1">
      <c r="A176" s="54" t="s">
        <v>279</v>
      </c>
      <c r="B176" s="132">
        <v>40</v>
      </c>
      <c r="C176" s="60" t="s">
        <v>20</v>
      </c>
      <c r="D176" s="54"/>
      <c r="E176" s="599" t="s">
        <v>1331</v>
      </c>
      <c r="F176" s="126">
        <v>173</v>
      </c>
      <c r="G176" s="1258" t="s">
        <v>1323</v>
      </c>
      <c r="H176" s="1260"/>
    </row>
    <row r="177" spans="1:8" ht="15" customHeight="1">
      <c r="A177" s="55" t="s">
        <v>280</v>
      </c>
      <c r="B177" s="133">
        <v>200</v>
      </c>
      <c r="C177" s="61" t="s">
        <v>20</v>
      </c>
      <c r="D177" s="55" t="s">
        <v>281</v>
      </c>
      <c r="E177" s="61"/>
      <c r="F177" s="127">
        <v>174</v>
      </c>
      <c r="G177" s="1259" t="s">
        <v>1323</v>
      </c>
      <c r="H177" s="1260"/>
    </row>
    <row r="178" spans="1:8" ht="15" customHeight="1">
      <c r="A178" s="54" t="s">
        <v>282</v>
      </c>
      <c r="B178" s="132">
        <v>470</v>
      </c>
      <c r="C178" s="60" t="s">
        <v>20</v>
      </c>
      <c r="D178" s="54"/>
      <c r="E178" s="60"/>
      <c r="F178" s="126">
        <v>175</v>
      </c>
      <c r="G178" s="1258" t="s">
        <v>1323</v>
      </c>
      <c r="H178" s="1260"/>
    </row>
    <row r="179" spans="1:8" ht="15" customHeight="1">
      <c r="A179" s="55" t="s">
        <v>283</v>
      </c>
      <c r="B179" s="133">
        <v>370</v>
      </c>
      <c r="C179" s="61" t="s">
        <v>20</v>
      </c>
      <c r="D179" s="55"/>
      <c r="E179" s="582" t="s">
        <v>1332</v>
      </c>
      <c r="F179" s="127">
        <v>176</v>
      </c>
      <c r="G179" s="1259" t="s">
        <v>1323</v>
      </c>
      <c r="H179" s="1260"/>
    </row>
    <row r="180" spans="1:8" ht="15" customHeight="1">
      <c r="A180" s="54" t="s">
        <v>284</v>
      </c>
      <c r="B180" s="132">
        <v>750</v>
      </c>
      <c r="C180" s="60" t="s">
        <v>20</v>
      </c>
      <c r="D180" s="54"/>
      <c r="E180" s="60"/>
      <c r="F180" s="126">
        <v>177</v>
      </c>
      <c r="G180" s="1258" t="s">
        <v>1323</v>
      </c>
      <c r="H180" s="1260"/>
    </row>
    <row r="181" spans="1:8" ht="15" customHeight="1">
      <c r="A181" s="55" t="s">
        <v>285</v>
      </c>
      <c r="B181" s="133">
        <v>250</v>
      </c>
      <c r="C181" s="61" t="s">
        <v>20</v>
      </c>
      <c r="D181" s="55"/>
      <c r="E181" s="582" t="s">
        <v>1333</v>
      </c>
      <c r="F181" s="127">
        <v>178</v>
      </c>
      <c r="G181" s="1259" t="s">
        <v>1323</v>
      </c>
      <c r="H181" s="1260"/>
    </row>
    <row r="182" spans="1:8" ht="15" customHeight="1">
      <c r="A182" s="54"/>
      <c r="B182" s="132"/>
      <c r="C182" s="60" t="s">
        <v>20</v>
      </c>
      <c r="D182" s="54"/>
      <c r="E182" s="60"/>
      <c r="F182" s="126">
        <v>179</v>
      </c>
      <c r="G182" s="1258" t="s">
        <v>1323</v>
      </c>
      <c r="H182" s="1260"/>
    </row>
    <row r="183" spans="1:8" ht="15" customHeight="1">
      <c r="A183" s="55" t="s">
        <v>1301</v>
      </c>
      <c r="B183" s="133">
        <v>7355</v>
      </c>
      <c r="C183" s="61" t="s">
        <v>20</v>
      </c>
      <c r="D183" s="851">
        <v>2789.73</v>
      </c>
      <c r="E183" s="61"/>
      <c r="F183" s="127">
        <v>180</v>
      </c>
      <c r="G183" s="1259" t="s">
        <v>1323</v>
      </c>
      <c r="H183" s="1260"/>
    </row>
    <row r="184" spans="1:8" ht="15" customHeight="1">
      <c r="A184" s="54" t="s">
        <v>286</v>
      </c>
      <c r="B184" s="132">
        <v>181</v>
      </c>
      <c r="C184" s="60" t="s">
        <v>20</v>
      </c>
      <c r="D184" s="54"/>
      <c r="E184" s="599" t="s">
        <v>1334</v>
      </c>
      <c r="F184" s="126">
        <v>181</v>
      </c>
      <c r="G184" s="1258" t="s">
        <v>1323</v>
      </c>
      <c r="H184" s="1260"/>
    </row>
    <row r="185" spans="1:8" ht="15" customHeight="1">
      <c r="A185" s="55" t="s">
        <v>287</v>
      </c>
      <c r="B185" s="133">
        <v>125</v>
      </c>
      <c r="C185" s="61" t="s">
        <v>20</v>
      </c>
      <c r="D185" s="55"/>
      <c r="E185" s="61"/>
      <c r="F185" s="127">
        <v>182</v>
      </c>
      <c r="G185" s="1259" t="s">
        <v>1323</v>
      </c>
      <c r="H185" s="1260"/>
    </row>
    <row r="186" spans="1:8" ht="15" customHeight="1">
      <c r="A186" s="54" t="s">
        <v>288</v>
      </c>
      <c r="B186" s="132">
        <v>290</v>
      </c>
      <c r="C186" s="60" t="s">
        <v>20</v>
      </c>
      <c r="D186" s="54"/>
      <c r="E186" s="599" t="s">
        <v>1332</v>
      </c>
      <c r="F186" s="126">
        <v>183</v>
      </c>
      <c r="G186" s="1258" t="s">
        <v>1323</v>
      </c>
      <c r="H186" s="1260"/>
    </row>
    <row r="187" spans="1:8" ht="15" customHeight="1">
      <c r="A187" s="55" t="s">
        <v>289</v>
      </c>
      <c r="B187" s="133">
        <v>130</v>
      </c>
      <c r="C187" s="61" t="s">
        <v>20</v>
      </c>
      <c r="D187" s="55"/>
      <c r="E187" s="61"/>
      <c r="F187" s="127">
        <v>184</v>
      </c>
      <c r="G187" s="1259" t="s">
        <v>1323</v>
      </c>
      <c r="H187" s="1260"/>
    </row>
    <row r="188" spans="1:8" ht="15" customHeight="1">
      <c r="A188" s="54" t="s">
        <v>290</v>
      </c>
      <c r="B188" s="132">
        <v>30</v>
      </c>
      <c r="C188" s="60" t="s">
        <v>20</v>
      </c>
      <c r="D188" s="54"/>
      <c r="E188" s="60"/>
      <c r="F188" s="126">
        <v>185</v>
      </c>
      <c r="G188" s="1258" t="s">
        <v>1323</v>
      </c>
      <c r="H188" s="1260"/>
    </row>
    <row r="189" spans="1:8" ht="15" customHeight="1">
      <c r="A189" s="55" t="s">
        <v>291</v>
      </c>
      <c r="B189" s="133">
        <v>3300</v>
      </c>
      <c r="C189" s="61" t="s">
        <v>20</v>
      </c>
      <c r="D189" s="55"/>
      <c r="E189" s="61"/>
      <c r="F189" s="127">
        <v>186</v>
      </c>
      <c r="G189" s="1259" t="s">
        <v>1323</v>
      </c>
      <c r="H189" s="1260"/>
    </row>
    <row r="190" spans="1:8" ht="15" customHeight="1">
      <c r="A190" s="54" t="s">
        <v>292</v>
      </c>
      <c r="B190" s="132">
        <v>4017</v>
      </c>
      <c r="C190" s="60" t="s">
        <v>20</v>
      </c>
      <c r="D190" s="54"/>
      <c r="E190" s="60"/>
      <c r="F190" s="126">
        <v>187</v>
      </c>
      <c r="G190" s="1258" t="s">
        <v>1323</v>
      </c>
      <c r="H190" s="1260"/>
    </row>
    <row r="191" spans="1:8" ht="15" customHeight="1">
      <c r="A191" s="55" t="s">
        <v>293</v>
      </c>
      <c r="B191" s="133">
        <v>5050</v>
      </c>
      <c r="C191" s="61" t="s">
        <v>20</v>
      </c>
      <c r="D191" s="55"/>
      <c r="E191" s="61"/>
      <c r="F191" s="127">
        <v>188</v>
      </c>
      <c r="G191" s="1259" t="s">
        <v>1323</v>
      </c>
      <c r="H191" s="1260"/>
    </row>
    <row r="192" spans="1:8" ht="15" customHeight="1">
      <c r="A192" s="54" t="s">
        <v>294</v>
      </c>
      <c r="B192" s="132">
        <v>996</v>
      </c>
      <c r="C192" s="60" t="s">
        <v>20</v>
      </c>
      <c r="D192" s="54"/>
      <c r="E192" s="60"/>
      <c r="F192" s="126">
        <v>189</v>
      </c>
      <c r="G192" s="1258" t="s">
        <v>1323</v>
      </c>
      <c r="H192" s="1260"/>
    </row>
    <row r="193" spans="1:8" ht="15" customHeight="1">
      <c r="A193" s="55" t="s">
        <v>295</v>
      </c>
      <c r="B193" s="133">
        <v>1150</v>
      </c>
      <c r="C193" s="61" t="s">
        <v>20</v>
      </c>
      <c r="D193" s="55"/>
      <c r="E193" s="61"/>
      <c r="F193" s="127">
        <v>190</v>
      </c>
      <c r="G193" s="1259" t="s">
        <v>1323</v>
      </c>
      <c r="H193" s="1260"/>
    </row>
    <row r="194" spans="1:8" ht="15" customHeight="1">
      <c r="A194" s="54" t="s">
        <v>296</v>
      </c>
      <c r="B194" s="132">
        <v>1165</v>
      </c>
      <c r="C194" s="60" t="s">
        <v>20</v>
      </c>
      <c r="D194" s="54"/>
      <c r="E194" s="60"/>
      <c r="F194" s="126">
        <v>191</v>
      </c>
      <c r="G194" s="1258" t="s">
        <v>1323</v>
      </c>
      <c r="H194" s="1260"/>
    </row>
    <row r="195" spans="1:8" ht="15" customHeight="1">
      <c r="A195" s="55" t="s">
        <v>297</v>
      </c>
      <c r="B195" s="133">
        <v>26</v>
      </c>
      <c r="C195" s="986" t="s">
        <v>1302</v>
      </c>
      <c r="D195" s="55"/>
      <c r="E195" s="61"/>
      <c r="F195" s="127">
        <v>192</v>
      </c>
      <c r="G195" s="1259" t="s">
        <v>1323</v>
      </c>
      <c r="H195" s="1260"/>
    </row>
    <row r="196" spans="1:8" ht="15" customHeight="1">
      <c r="A196" s="54" t="s">
        <v>298</v>
      </c>
      <c r="B196" s="132">
        <v>2.8</v>
      </c>
      <c r="C196" s="60" t="s">
        <v>1303</v>
      </c>
      <c r="D196" s="54"/>
      <c r="E196" s="60"/>
      <c r="F196" s="126">
        <v>193</v>
      </c>
      <c r="G196" s="1258" t="s">
        <v>1323</v>
      </c>
      <c r="H196" s="1260"/>
    </row>
    <row r="197" spans="1:8" ht="15" customHeight="1">
      <c r="A197" s="55" t="s">
        <v>299</v>
      </c>
      <c r="B197" s="133">
        <v>370</v>
      </c>
      <c r="C197" s="61" t="s">
        <v>300</v>
      </c>
      <c r="D197" s="55"/>
      <c r="E197" s="61"/>
      <c r="F197" s="127">
        <v>194</v>
      </c>
      <c r="G197" s="1259" t="s">
        <v>1323</v>
      </c>
      <c r="H197" s="1260"/>
    </row>
    <row r="198" spans="1:8" ht="15" customHeight="1">
      <c r="A198" s="54" t="s">
        <v>301</v>
      </c>
      <c r="B198" s="132">
        <v>14</v>
      </c>
      <c r="C198" s="60" t="s">
        <v>1304</v>
      </c>
      <c r="D198" s="54"/>
      <c r="E198" s="60"/>
      <c r="F198" s="126">
        <v>195</v>
      </c>
      <c r="G198" s="1258" t="s">
        <v>1323</v>
      </c>
      <c r="H198" s="1260"/>
    </row>
    <row r="199" spans="1:8" ht="15" customHeight="1">
      <c r="A199" s="55" t="s">
        <v>302</v>
      </c>
      <c r="B199" s="133">
        <v>510</v>
      </c>
      <c r="C199" s="61" t="s">
        <v>303</v>
      </c>
      <c r="D199" s="55"/>
      <c r="E199" s="61"/>
      <c r="F199" s="127">
        <v>196</v>
      </c>
      <c r="G199" s="1259" t="s">
        <v>1323</v>
      </c>
      <c r="H199" s="1260"/>
    </row>
    <row r="200" spans="1:8" ht="15" customHeight="1">
      <c r="A200" s="54" t="s">
        <v>304</v>
      </c>
      <c r="B200" s="132">
        <v>3</v>
      </c>
      <c r="C200" s="985" t="s">
        <v>303</v>
      </c>
      <c r="D200" s="64"/>
      <c r="E200" s="60"/>
      <c r="F200" s="126">
        <v>197</v>
      </c>
      <c r="G200" s="1258" t="s">
        <v>1323</v>
      </c>
      <c r="H200" s="1260"/>
    </row>
    <row r="201" spans="1:8" ht="15" customHeight="1">
      <c r="A201" s="55" t="s">
        <v>305</v>
      </c>
      <c r="B201" s="133">
        <v>31</v>
      </c>
      <c r="C201" s="61" t="s">
        <v>1305</v>
      </c>
      <c r="D201" s="55"/>
      <c r="E201" s="61"/>
      <c r="F201" s="127">
        <v>198</v>
      </c>
      <c r="G201" s="1259" t="s">
        <v>1323</v>
      </c>
      <c r="H201" s="1260"/>
    </row>
    <row r="202" spans="1:8" ht="15" customHeight="1">
      <c r="A202" s="54" t="s">
        <v>306</v>
      </c>
      <c r="B202" s="132">
        <v>237.5</v>
      </c>
      <c r="C202" s="1000" t="s">
        <v>1576</v>
      </c>
      <c r="D202" s="54"/>
      <c r="E202" s="60"/>
      <c r="F202" s="126">
        <v>199</v>
      </c>
      <c r="G202" s="1258" t="s">
        <v>1323</v>
      </c>
      <c r="H202" s="1260"/>
    </row>
    <row r="203" spans="1:8" ht="15" customHeight="1">
      <c r="A203" s="55" t="s">
        <v>307</v>
      </c>
      <c r="B203" s="133">
        <v>429.17</v>
      </c>
      <c r="C203" s="999" t="s">
        <v>342</v>
      </c>
      <c r="D203" s="55"/>
      <c r="E203" s="61"/>
      <c r="F203" s="127">
        <v>200</v>
      </c>
      <c r="G203" s="1259" t="s">
        <v>1323</v>
      </c>
      <c r="H203" s="1260"/>
    </row>
    <row r="204" spans="1:8" ht="15" customHeight="1">
      <c r="A204" s="54" t="s">
        <v>308</v>
      </c>
      <c r="B204" s="132">
        <v>135</v>
      </c>
      <c r="C204" s="1000" t="s">
        <v>309</v>
      </c>
      <c r="D204" s="54"/>
      <c r="E204" s="60"/>
      <c r="F204" s="126">
        <v>201</v>
      </c>
      <c r="G204" s="1258" t="s">
        <v>1323</v>
      </c>
      <c r="H204" s="1260"/>
    </row>
    <row r="205" spans="1:8" ht="15" customHeight="1">
      <c r="A205" s="55" t="s">
        <v>310</v>
      </c>
      <c r="B205" s="133">
        <v>207</v>
      </c>
      <c r="C205" s="61" t="s">
        <v>311</v>
      </c>
      <c r="D205" s="55"/>
      <c r="E205" s="61"/>
      <c r="F205" s="127">
        <v>202</v>
      </c>
      <c r="G205" s="1259" t="s">
        <v>1323</v>
      </c>
      <c r="H205" s="1260"/>
    </row>
    <row r="206" spans="1:8" ht="15" customHeight="1">
      <c r="A206" s="54" t="s">
        <v>312</v>
      </c>
      <c r="B206" s="132">
        <v>316</v>
      </c>
      <c r="C206" s="60" t="s">
        <v>313</v>
      </c>
      <c r="D206" s="54"/>
      <c r="E206" s="60"/>
      <c r="F206" s="126">
        <v>203</v>
      </c>
      <c r="G206" s="1258" t="s">
        <v>1323</v>
      </c>
      <c r="H206" s="1260"/>
    </row>
    <row r="207" spans="1:8" ht="15" customHeight="1">
      <c r="A207" s="55" t="s">
        <v>314</v>
      </c>
      <c r="B207" s="133">
        <v>156</v>
      </c>
      <c r="C207" s="61" t="s">
        <v>313</v>
      </c>
      <c r="D207" s="55"/>
      <c r="E207" s="61"/>
      <c r="F207" s="127">
        <v>204</v>
      </c>
      <c r="G207" s="1259" t="s">
        <v>1323</v>
      </c>
      <c r="H207" s="1260"/>
    </row>
    <row r="208" spans="1:8" ht="15" customHeight="1">
      <c r="A208" s="54" t="s">
        <v>315</v>
      </c>
      <c r="B208" s="132">
        <v>46</v>
      </c>
      <c r="C208" s="60" t="s">
        <v>316</v>
      </c>
      <c r="D208" s="54"/>
      <c r="E208" s="60"/>
      <c r="F208" s="126">
        <v>205</v>
      </c>
      <c r="G208" s="1258" t="s">
        <v>1323</v>
      </c>
      <c r="H208" s="1260"/>
    </row>
    <row r="209" spans="1:8" ht="15" customHeight="1">
      <c r="A209" s="55" t="s">
        <v>317</v>
      </c>
      <c r="B209" s="133">
        <v>441</v>
      </c>
      <c r="C209" s="986"/>
      <c r="D209" s="55"/>
      <c r="E209" s="61"/>
      <c r="F209" s="127">
        <v>206</v>
      </c>
      <c r="G209" s="1259" t="s">
        <v>1323</v>
      </c>
      <c r="H209" s="1260"/>
    </row>
    <row r="210" spans="1:8" ht="15" customHeight="1">
      <c r="A210" s="54" t="s">
        <v>318</v>
      </c>
      <c r="B210" s="132">
        <v>605</v>
      </c>
      <c r="C210" s="985"/>
      <c r="D210" s="54"/>
      <c r="E210" s="60"/>
      <c r="F210" s="126">
        <v>207</v>
      </c>
      <c r="G210" s="1258" t="s">
        <v>1323</v>
      </c>
      <c r="H210" s="1260"/>
    </row>
    <row r="211" spans="1:8" ht="15" customHeight="1">
      <c r="A211" s="55" t="s">
        <v>319</v>
      </c>
      <c r="B211" s="133">
        <v>692</v>
      </c>
      <c r="C211" s="986"/>
      <c r="D211" s="55"/>
      <c r="E211" s="61"/>
      <c r="F211" s="127">
        <v>208</v>
      </c>
      <c r="G211" s="1259" t="s">
        <v>1323</v>
      </c>
      <c r="H211" s="1260"/>
    </row>
    <row r="212" spans="1:8" ht="15" customHeight="1">
      <c r="A212" s="54" t="s">
        <v>320</v>
      </c>
      <c r="B212" s="132">
        <v>790</v>
      </c>
      <c r="C212" s="985"/>
      <c r="D212" s="54"/>
      <c r="E212" s="60"/>
      <c r="F212" s="126">
        <v>209</v>
      </c>
      <c r="G212" s="1258" t="s">
        <v>1323</v>
      </c>
      <c r="H212" s="1260"/>
    </row>
    <row r="213" spans="1:8" ht="15" customHeight="1">
      <c r="A213" s="55" t="s">
        <v>321</v>
      </c>
      <c r="B213" s="133">
        <v>509</v>
      </c>
      <c r="C213" s="986"/>
      <c r="D213" s="55"/>
      <c r="E213" s="61"/>
      <c r="F213" s="127">
        <v>210</v>
      </c>
      <c r="G213" s="1259" t="s">
        <v>1323</v>
      </c>
      <c r="H213" s="1260"/>
    </row>
    <row r="214" spans="1:8" ht="15" customHeight="1">
      <c r="A214" s="54" t="s">
        <v>322</v>
      </c>
      <c r="B214" s="132">
        <v>722</v>
      </c>
      <c r="C214" s="985"/>
      <c r="D214" s="54"/>
      <c r="E214" s="60"/>
      <c r="F214" s="126">
        <v>211</v>
      </c>
      <c r="G214" s="1258" t="s">
        <v>1323</v>
      </c>
      <c r="H214" s="1260"/>
    </row>
    <row r="215" spans="1:8" ht="15" customHeight="1">
      <c r="A215" s="55" t="s">
        <v>323</v>
      </c>
      <c r="B215" s="133">
        <v>1027</v>
      </c>
      <c r="C215" s="986"/>
      <c r="D215" s="55"/>
      <c r="E215" s="61"/>
      <c r="F215" s="127">
        <v>212</v>
      </c>
      <c r="G215" s="1259" t="s">
        <v>1323</v>
      </c>
      <c r="H215" s="1260"/>
    </row>
    <row r="216" spans="1:8" ht="15" customHeight="1">
      <c r="A216" s="54" t="s">
        <v>324</v>
      </c>
      <c r="B216" s="132">
        <v>1055</v>
      </c>
      <c r="C216" s="985"/>
      <c r="D216" s="54"/>
      <c r="E216" s="60"/>
      <c r="F216" s="126">
        <v>213</v>
      </c>
      <c r="G216" s="1258" t="s">
        <v>1323</v>
      </c>
      <c r="H216" s="1260"/>
    </row>
    <row r="217" spans="1:8" ht="15" customHeight="1">
      <c r="A217" s="55" t="s">
        <v>1306</v>
      </c>
      <c r="B217" s="133">
        <v>1564</v>
      </c>
      <c r="C217" s="986"/>
      <c r="D217" s="55"/>
      <c r="E217" s="61"/>
      <c r="F217" s="127">
        <v>214</v>
      </c>
      <c r="G217" s="1259" t="s">
        <v>1323</v>
      </c>
      <c r="H217" s="1260"/>
    </row>
    <row r="218" spans="1:8" ht="15" customHeight="1">
      <c r="A218" s="54" t="s">
        <v>1307</v>
      </c>
      <c r="B218" s="132">
        <v>1704</v>
      </c>
      <c r="C218" s="985"/>
      <c r="D218" s="54"/>
      <c r="E218" s="846"/>
      <c r="F218" s="126">
        <v>215</v>
      </c>
      <c r="G218" s="1258" t="s">
        <v>1323</v>
      </c>
      <c r="H218" s="1260"/>
    </row>
    <row r="219" spans="1:8" ht="15" customHeight="1">
      <c r="A219" s="55" t="s">
        <v>1308</v>
      </c>
      <c r="B219" s="133">
        <v>2017</v>
      </c>
      <c r="C219" s="986"/>
      <c r="D219" s="55"/>
      <c r="E219" s="61"/>
      <c r="F219" s="127">
        <v>216</v>
      </c>
      <c r="G219" s="1259" t="s">
        <v>1323</v>
      </c>
      <c r="H219" s="1260"/>
    </row>
    <row r="220" spans="1:8" ht="15" customHeight="1">
      <c r="A220" s="54" t="s">
        <v>325</v>
      </c>
      <c r="B220" s="132">
        <v>59</v>
      </c>
      <c r="C220" s="985" t="s">
        <v>326</v>
      </c>
      <c r="D220" s="54" t="s">
        <v>20</v>
      </c>
      <c r="E220" s="60"/>
      <c r="F220" s="126">
        <v>217</v>
      </c>
      <c r="G220" s="1258" t="s">
        <v>1323</v>
      </c>
      <c r="H220" s="1260"/>
    </row>
    <row r="221" spans="1:8" ht="15" customHeight="1">
      <c r="A221" s="55" t="s">
        <v>327</v>
      </c>
      <c r="B221" s="133">
        <v>191</v>
      </c>
      <c r="C221" s="986" t="s">
        <v>328</v>
      </c>
      <c r="D221" s="55" t="s">
        <v>20</v>
      </c>
      <c r="E221" s="61"/>
      <c r="F221" s="127">
        <v>218</v>
      </c>
      <c r="G221" s="1259" t="s">
        <v>1323</v>
      </c>
      <c r="H221" s="1260"/>
    </row>
    <row r="222" spans="1:8" ht="15" customHeight="1">
      <c r="A222" s="54" t="s">
        <v>329</v>
      </c>
      <c r="B222" s="132">
        <v>132</v>
      </c>
      <c r="C222" s="985" t="s">
        <v>330</v>
      </c>
      <c r="D222" s="54" t="s">
        <v>20</v>
      </c>
      <c r="E222" s="60"/>
      <c r="F222" s="126">
        <v>219</v>
      </c>
      <c r="G222" s="1258" t="s">
        <v>1323</v>
      </c>
      <c r="H222" s="1260"/>
    </row>
    <row r="223" spans="1:8" ht="15" customHeight="1">
      <c r="A223" s="55" t="s">
        <v>331</v>
      </c>
      <c r="B223" s="133">
        <v>360</v>
      </c>
      <c r="C223" s="986" t="s">
        <v>332</v>
      </c>
      <c r="D223" s="55" t="s">
        <v>20</v>
      </c>
      <c r="E223" s="61"/>
      <c r="F223" s="127">
        <v>220</v>
      </c>
      <c r="G223" s="1259" t="s">
        <v>1323</v>
      </c>
      <c r="H223" s="1260"/>
    </row>
    <row r="224" spans="1:8" ht="15" customHeight="1">
      <c r="A224" s="54" t="s">
        <v>333</v>
      </c>
      <c r="B224" s="132">
        <v>333</v>
      </c>
      <c r="C224" s="1035" t="s">
        <v>334</v>
      </c>
      <c r="D224" s="54" t="s">
        <v>20</v>
      </c>
      <c r="E224" s="60"/>
      <c r="F224" s="126">
        <v>221</v>
      </c>
      <c r="G224" s="1258" t="s">
        <v>1323</v>
      </c>
      <c r="H224" s="1260"/>
    </row>
    <row r="225" spans="1:8" ht="15" customHeight="1">
      <c r="A225" s="55" t="s">
        <v>335</v>
      </c>
      <c r="B225" s="133">
        <v>989</v>
      </c>
      <c r="C225" s="986" t="s">
        <v>336</v>
      </c>
      <c r="D225" s="55" t="s">
        <v>20</v>
      </c>
      <c r="E225" s="61"/>
      <c r="F225" s="127">
        <v>222</v>
      </c>
      <c r="G225" s="1259" t="s">
        <v>1323</v>
      </c>
      <c r="H225" s="1260"/>
    </row>
    <row r="226" spans="1:8" ht="15" customHeight="1">
      <c r="A226" s="54" t="s">
        <v>337</v>
      </c>
      <c r="B226" s="132">
        <v>52.51</v>
      </c>
      <c r="C226" s="985" t="s">
        <v>338</v>
      </c>
      <c r="D226" s="54" t="s">
        <v>20</v>
      </c>
      <c r="E226" s="60"/>
      <c r="F226" s="126">
        <v>223</v>
      </c>
      <c r="G226" s="1258" t="s">
        <v>1323</v>
      </c>
      <c r="H226" s="1260"/>
    </row>
    <row r="227" spans="1:8" ht="15" customHeight="1">
      <c r="A227" s="55" t="s">
        <v>339</v>
      </c>
      <c r="B227" s="133">
        <v>570.83000000000004</v>
      </c>
      <c r="C227" s="1122" t="s">
        <v>340</v>
      </c>
      <c r="D227" s="55" t="s">
        <v>20</v>
      </c>
      <c r="E227" s="582" t="s">
        <v>1335</v>
      </c>
      <c r="F227" s="127">
        <v>224</v>
      </c>
      <c r="G227" s="1259" t="s">
        <v>1323</v>
      </c>
      <c r="H227" s="1260"/>
    </row>
    <row r="228" spans="1:8" ht="15" customHeight="1">
      <c r="A228" s="54" t="s">
        <v>341</v>
      </c>
      <c r="B228" s="132">
        <v>426</v>
      </c>
      <c r="C228" s="985" t="s">
        <v>342</v>
      </c>
      <c r="D228" s="54" t="s">
        <v>20</v>
      </c>
      <c r="E228" s="846"/>
      <c r="F228" s="126">
        <v>225</v>
      </c>
      <c r="G228" s="1258" t="s">
        <v>1323</v>
      </c>
      <c r="H228" s="1260"/>
    </row>
    <row r="229" spans="1:8" ht="15" customHeight="1">
      <c r="A229" s="55" t="s">
        <v>1309</v>
      </c>
      <c r="B229" s="133">
        <v>8</v>
      </c>
      <c r="C229" s="986" t="s">
        <v>343</v>
      </c>
      <c r="D229" s="55" t="s">
        <v>20</v>
      </c>
      <c r="E229" s="61"/>
      <c r="F229" s="127">
        <v>226</v>
      </c>
      <c r="G229" s="1259" t="s">
        <v>1323</v>
      </c>
      <c r="H229" s="1260"/>
    </row>
    <row r="230" spans="1:8" ht="15" customHeight="1">
      <c r="A230" s="136" t="s">
        <v>344</v>
      </c>
      <c r="B230" s="132">
        <v>71</v>
      </c>
      <c r="C230" s="985" t="s">
        <v>345</v>
      </c>
      <c r="D230" s="54" t="s">
        <v>20</v>
      </c>
      <c r="E230" s="60"/>
      <c r="F230" s="126">
        <v>227</v>
      </c>
      <c r="G230" s="1258" t="s">
        <v>1323</v>
      </c>
      <c r="H230" s="1260"/>
    </row>
    <row r="231" spans="1:8" ht="15" customHeight="1">
      <c r="A231" s="55" t="s">
        <v>346</v>
      </c>
      <c r="B231" s="130">
        <v>103.25</v>
      </c>
      <c r="C231" s="986" t="s">
        <v>347</v>
      </c>
      <c r="D231" s="55" t="s">
        <v>20</v>
      </c>
      <c r="E231" s="61"/>
      <c r="F231" s="127">
        <v>228</v>
      </c>
      <c r="G231" s="1259" t="s">
        <v>1323</v>
      </c>
      <c r="H231" s="1260"/>
    </row>
    <row r="232" spans="1:8" ht="15" customHeight="1">
      <c r="A232" s="54" t="s">
        <v>348</v>
      </c>
      <c r="B232" s="132">
        <v>344.84</v>
      </c>
      <c r="C232" s="1000" t="s">
        <v>349</v>
      </c>
      <c r="D232" s="54" t="s">
        <v>20</v>
      </c>
      <c r="E232" s="60"/>
      <c r="F232" s="126">
        <v>229</v>
      </c>
      <c r="G232" s="1258" t="s">
        <v>1323</v>
      </c>
      <c r="H232" s="1260"/>
    </row>
    <row r="233" spans="1:8" ht="15" customHeight="1">
      <c r="A233" s="55" t="s">
        <v>350</v>
      </c>
      <c r="B233" s="133">
        <v>76</v>
      </c>
      <c r="C233" s="999" t="s">
        <v>351</v>
      </c>
      <c r="D233" s="55" t="s">
        <v>20</v>
      </c>
      <c r="E233" s="61"/>
      <c r="F233" s="127">
        <v>230</v>
      </c>
      <c r="G233" s="1259" t="s">
        <v>1323</v>
      </c>
      <c r="H233" s="1260"/>
    </row>
    <row r="234" spans="1:8" ht="15" customHeight="1">
      <c r="A234" s="54" t="s">
        <v>352</v>
      </c>
      <c r="B234" s="132">
        <v>10</v>
      </c>
      <c r="C234" s="1000" t="s">
        <v>353</v>
      </c>
      <c r="D234" s="54" t="s">
        <v>20</v>
      </c>
      <c r="E234" s="60"/>
      <c r="F234" s="126">
        <v>231</v>
      </c>
      <c r="G234" s="1258" t="s">
        <v>1323</v>
      </c>
      <c r="H234" s="1260"/>
    </row>
    <row r="235" spans="1:8" ht="15" customHeight="1">
      <c r="A235" s="55" t="s">
        <v>354</v>
      </c>
      <c r="B235" s="133">
        <v>79</v>
      </c>
      <c r="C235" s="999" t="s">
        <v>355</v>
      </c>
      <c r="D235" s="55" t="s">
        <v>20</v>
      </c>
      <c r="E235" s="61"/>
      <c r="F235" s="127">
        <v>232</v>
      </c>
      <c r="G235" s="1259" t="s">
        <v>1323</v>
      </c>
      <c r="H235" s="1260"/>
    </row>
    <row r="236" spans="1:8" ht="15" customHeight="1">
      <c r="A236" s="54" t="s">
        <v>356</v>
      </c>
      <c r="B236" s="132">
        <v>177.37</v>
      </c>
      <c r="C236" s="985" t="s">
        <v>168</v>
      </c>
      <c r="D236" s="54" t="s">
        <v>20</v>
      </c>
      <c r="E236" s="843"/>
      <c r="F236" s="126">
        <v>233</v>
      </c>
      <c r="G236" s="1258" t="s">
        <v>1323</v>
      </c>
      <c r="H236" s="1260"/>
    </row>
    <row r="237" spans="1:8" ht="15" customHeight="1">
      <c r="A237" s="55" t="s">
        <v>357</v>
      </c>
      <c r="B237" s="133">
        <v>123</v>
      </c>
      <c r="C237" s="986" t="s">
        <v>358</v>
      </c>
      <c r="D237" s="55" t="s">
        <v>20</v>
      </c>
      <c r="E237" s="61"/>
      <c r="F237" s="127">
        <v>234</v>
      </c>
      <c r="G237" s="1259" t="s">
        <v>1323</v>
      </c>
      <c r="H237" s="1260"/>
    </row>
    <row r="238" spans="1:8" ht="15" customHeight="1">
      <c r="A238" s="54" t="s">
        <v>1577</v>
      </c>
      <c r="B238" s="132">
        <v>316</v>
      </c>
      <c r="C238" s="985" t="s">
        <v>360</v>
      </c>
      <c r="D238" s="54" t="s">
        <v>20</v>
      </c>
      <c r="E238" s="846" t="s">
        <v>1310</v>
      </c>
      <c r="F238" s="126">
        <v>235</v>
      </c>
      <c r="G238" s="1258" t="s">
        <v>1323</v>
      </c>
      <c r="H238" s="1260"/>
    </row>
    <row r="239" spans="1:8" ht="15" customHeight="1">
      <c r="A239" s="55" t="s">
        <v>1460</v>
      </c>
      <c r="B239" s="133">
        <v>7</v>
      </c>
      <c r="C239" s="986" t="s">
        <v>1311</v>
      </c>
      <c r="D239" s="55" t="s">
        <v>20</v>
      </c>
      <c r="E239" s="845"/>
      <c r="F239" s="127">
        <v>236</v>
      </c>
      <c r="G239" s="1259" t="s">
        <v>1323</v>
      </c>
      <c r="H239" s="1260"/>
    </row>
    <row r="240" spans="1:8" ht="15" customHeight="1">
      <c r="A240" s="54" t="s">
        <v>1312</v>
      </c>
      <c r="B240" s="132">
        <v>1164</v>
      </c>
      <c r="C240" s="1000" t="s">
        <v>1313</v>
      </c>
      <c r="D240" s="54" t="s">
        <v>20</v>
      </c>
      <c r="E240" s="60"/>
      <c r="F240" s="126">
        <v>237</v>
      </c>
      <c r="G240" s="1258" t="s">
        <v>1323</v>
      </c>
      <c r="H240" s="1260"/>
    </row>
    <row r="241" spans="1:8" ht="15" customHeight="1">
      <c r="A241" s="55" t="s">
        <v>361</v>
      </c>
      <c r="B241" s="133">
        <v>125.3</v>
      </c>
      <c r="C241" s="61" t="s">
        <v>20</v>
      </c>
      <c r="D241" s="55" t="s">
        <v>20</v>
      </c>
      <c r="E241" s="61"/>
      <c r="F241" s="127">
        <v>238</v>
      </c>
      <c r="G241" s="1259" t="s">
        <v>1323</v>
      </c>
      <c r="H241" s="1260"/>
    </row>
    <row r="242" spans="1:8" ht="15" customHeight="1">
      <c r="A242" s="54" t="s">
        <v>362</v>
      </c>
      <c r="B242" s="132">
        <v>9.8000000000000007</v>
      </c>
      <c r="C242" s="985"/>
      <c r="D242" s="65" t="s">
        <v>20</v>
      </c>
      <c r="E242" s="60"/>
      <c r="F242" s="126">
        <v>239</v>
      </c>
      <c r="G242" s="1258" t="s">
        <v>1323</v>
      </c>
      <c r="H242" s="1260"/>
    </row>
    <row r="243" spans="1:8" ht="15" customHeight="1">
      <c r="A243" s="55" t="s">
        <v>363</v>
      </c>
      <c r="B243" s="133">
        <v>28.7</v>
      </c>
      <c r="C243" s="986"/>
      <c r="D243" s="55" t="s">
        <v>20</v>
      </c>
      <c r="E243" s="845"/>
      <c r="F243" s="127">
        <v>240</v>
      </c>
      <c r="G243" s="1259" t="s">
        <v>1323</v>
      </c>
      <c r="H243" s="1260"/>
    </row>
    <row r="244" spans="1:8" ht="15" customHeight="1">
      <c r="A244" s="54" t="s">
        <v>364</v>
      </c>
      <c r="B244" s="132">
        <v>35</v>
      </c>
      <c r="C244" s="985"/>
      <c r="D244" s="54" t="s">
        <v>20</v>
      </c>
      <c r="E244" s="60"/>
      <c r="F244" s="126">
        <v>241</v>
      </c>
      <c r="G244" s="1258" t="s">
        <v>1323</v>
      </c>
      <c r="H244" s="1260"/>
    </row>
    <row r="245" spans="1:8" ht="15" customHeight="1">
      <c r="A245" s="55" t="s">
        <v>365</v>
      </c>
      <c r="B245" s="133">
        <v>125</v>
      </c>
      <c r="C245" s="986" t="s">
        <v>366</v>
      </c>
      <c r="D245" s="55" t="s">
        <v>20</v>
      </c>
      <c r="E245" s="845" t="s">
        <v>1314</v>
      </c>
      <c r="F245" s="127">
        <v>242</v>
      </c>
      <c r="G245" s="1259" t="s">
        <v>1323</v>
      </c>
      <c r="H245" s="1260"/>
    </row>
    <row r="246" spans="1:8" ht="15" customHeight="1">
      <c r="A246" s="54" t="s">
        <v>367</v>
      </c>
      <c r="B246" s="132">
        <v>360</v>
      </c>
      <c r="C246" s="987" t="s">
        <v>368</v>
      </c>
      <c r="D246" s="136" t="s">
        <v>20</v>
      </c>
      <c r="E246" s="599"/>
      <c r="F246" s="126">
        <v>243</v>
      </c>
      <c r="G246" s="1258" t="s">
        <v>1323</v>
      </c>
      <c r="H246" s="1260"/>
    </row>
    <row r="247" spans="1:8" ht="15" customHeight="1">
      <c r="A247" s="55" t="s">
        <v>369</v>
      </c>
      <c r="B247" s="133">
        <v>55</v>
      </c>
      <c r="C247" s="999" t="s">
        <v>370</v>
      </c>
      <c r="D247" s="55" t="s">
        <v>20</v>
      </c>
      <c r="E247" s="582" t="s">
        <v>1336</v>
      </c>
      <c r="F247" s="127">
        <v>244</v>
      </c>
      <c r="G247" s="1259" t="s">
        <v>1323</v>
      </c>
      <c r="H247" s="1260"/>
    </row>
    <row r="248" spans="1:8" ht="15" customHeight="1">
      <c r="A248" s="54" t="s">
        <v>371</v>
      </c>
      <c r="B248" s="132">
        <v>55</v>
      </c>
      <c r="C248" s="1000" t="s">
        <v>372</v>
      </c>
      <c r="D248" s="54" t="s">
        <v>20</v>
      </c>
      <c r="E248" s="599" t="s">
        <v>1336</v>
      </c>
      <c r="F248" s="126">
        <v>245</v>
      </c>
      <c r="G248" s="1258" t="s">
        <v>1323</v>
      </c>
      <c r="H248" s="1260"/>
    </row>
    <row r="249" spans="1:8" ht="15" customHeight="1">
      <c r="A249" s="55" t="s">
        <v>103</v>
      </c>
      <c r="B249" s="133">
        <v>250</v>
      </c>
      <c r="C249" s="61" t="s">
        <v>20</v>
      </c>
      <c r="D249" s="55" t="s">
        <v>20</v>
      </c>
      <c r="E249" s="61"/>
      <c r="F249" s="127">
        <v>246</v>
      </c>
      <c r="G249" s="1259" t="s">
        <v>1323</v>
      </c>
      <c r="H249" s="1260"/>
    </row>
    <row r="250" spans="1:8" ht="15" customHeight="1">
      <c r="A250" s="54" t="s">
        <v>105</v>
      </c>
      <c r="B250" s="132">
        <v>500</v>
      </c>
      <c r="C250" s="60" t="s">
        <v>20</v>
      </c>
      <c r="D250" s="54" t="s">
        <v>20</v>
      </c>
      <c r="E250" s="60"/>
      <c r="F250" s="126">
        <v>247</v>
      </c>
      <c r="G250" s="1258" t="s">
        <v>1323</v>
      </c>
      <c r="H250" s="1260"/>
    </row>
    <row r="251" spans="1:8" ht="15" customHeight="1">
      <c r="A251" s="55" t="s">
        <v>373</v>
      </c>
      <c r="B251" s="133">
        <v>50</v>
      </c>
      <c r="C251" s="999" t="s">
        <v>374</v>
      </c>
      <c r="D251" s="55"/>
      <c r="E251" s="61"/>
      <c r="F251" s="127">
        <v>248</v>
      </c>
      <c r="G251" s="1259" t="s">
        <v>1323</v>
      </c>
      <c r="H251" s="1260"/>
    </row>
    <row r="252" spans="1:8" ht="15" customHeight="1">
      <c r="A252" s="54" t="s">
        <v>375</v>
      </c>
      <c r="B252" s="132">
        <v>135.5</v>
      </c>
      <c r="C252" s="1000" t="s">
        <v>376</v>
      </c>
      <c r="D252" s="54" t="s">
        <v>1315</v>
      </c>
      <c r="E252" s="599" t="s">
        <v>1337</v>
      </c>
      <c r="F252" s="126">
        <v>249</v>
      </c>
      <c r="G252" s="1258" t="s">
        <v>1323</v>
      </c>
      <c r="H252" s="1260"/>
    </row>
    <row r="253" spans="1:8" ht="15" customHeight="1">
      <c r="A253" s="55" t="s">
        <v>377</v>
      </c>
      <c r="B253" s="133">
        <v>6</v>
      </c>
      <c r="C253" s="986" t="s">
        <v>378</v>
      </c>
      <c r="D253" s="55" t="s">
        <v>20</v>
      </c>
      <c r="E253" s="582"/>
      <c r="F253" s="127">
        <v>250</v>
      </c>
      <c r="G253" s="1259" t="s">
        <v>1323</v>
      </c>
      <c r="H253" s="1260"/>
    </row>
    <row r="254" spans="1:8" ht="15" customHeight="1">
      <c r="A254" s="54" t="s">
        <v>1316</v>
      </c>
      <c r="B254" s="132">
        <v>79</v>
      </c>
      <c r="C254" s="985" t="s">
        <v>1317</v>
      </c>
      <c r="D254" s="54" t="s">
        <v>20</v>
      </c>
      <c r="E254" s="599" t="s">
        <v>1338</v>
      </c>
      <c r="F254" s="126">
        <v>251</v>
      </c>
      <c r="G254" s="1258" t="s">
        <v>1323</v>
      </c>
      <c r="H254" s="1260"/>
    </row>
    <row r="255" spans="1:8" ht="15" customHeight="1">
      <c r="A255" s="55" t="s">
        <v>380</v>
      </c>
      <c r="B255" s="133">
        <v>100</v>
      </c>
      <c r="C255" s="986"/>
      <c r="D255" s="55" t="s">
        <v>20</v>
      </c>
      <c r="E255" s="845" t="s">
        <v>1237</v>
      </c>
      <c r="F255" s="127">
        <v>252</v>
      </c>
      <c r="G255" s="1259" t="s">
        <v>1323</v>
      </c>
      <c r="H255" s="1260"/>
    </row>
    <row r="256" spans="1:8" ht="15" customHeight="1">
      <c r="A256" s="54" t="s">
        <v>138</v>
      </c>
      <c r="B256" s="132">
        <v>1000</v>
      </c>
      <c r="C256" s="985"/>
      <c r="D256" s="54" t="s">
        <v>20</v>
      </c>
      <c r="E256" s="60"/>
      <c r="F256" s="126">
        <v>253</v>
      </c>
      <c r="G256" s="1258" t="s">
        <v>1323</v>
      </c>
      <c r="H256" s="1260"/>
    </row>
    <row r="257" spans="1:8" ht="15" customHeight="1">
      <c r="A257" s="55" t="s">
        <v>381</v>
      </c>
      <c r="B257" s="133">
        <v>85</v>
      </c>
      <c r="C257" s="986"/>
      <c r="D257" s="55" t="s">
        <v>20</v>
      </c>
      <c r="E257" s="61"/>
      <c r="F257" s="127">
        <v>254</v>
      </c>
      <c r="G257" s="1259" t="s">
        <v>1323</v>
      </c>
      <c r="H257" s="1260"/>
    </row>
    <row r="258" spans="1:8" ht="15" customHeight="1">
      <c r="A258" s="54" t="s">
        <v>382</v>
      </c>
      <c r="B258" s="132">
        <v>85</v>
      </c>
      <c r="C258" s="985"/>
      <c r="D258" s="54" t="s">
        <v>20</v>
      </c>
      <c r="E258" s="60"/>
      <c r="F258" s="126">
        <v>255</v>
      </c>
      <c r="G258" s="1258" t="s">
        <v>1323</v>
      </c>
      <c r="H258" s="1260"/>
    </row>
    <row r="259" spans="1:8" ht="15" customHeight="1">
      <c r="A259" s="55" t="s">
        <v>383</v>
      </c>
      <c r="B259" s="133">
        <v>38</v>
      </c>
      <c r="C259" s="986"/>
      <c r="D259" s="55" t="s">
        <v>20</v>
      </c>
      <c r="E259" s="61"/>
      <c r="F259" s="127">
        <v>256</v>
      </c>
      <c r="G259" s="1259" t="s">
        <v>1323</v>
      </c>
      <c r="H259" s="1260"/>
    </row>
    <row r="260" spans="1:8" ht="15" customHeight="1">
      <c r="A260" s="54" t="s">
        <v>384</v>
      </c>
      <c r="B260" s="132">
        <v>45</v>
      </c>
      <c r="C260" s="985"/>
      <c r="D260" s="54" t="s">
        <v>20</v>
      </c>
      <c r="E260" s="846"/>
      <c r="F260" s="126">
        <v>257</v>
      </c>
      <c r="G260" s="1258" t="s">
        <v>1323</v>
      </c>
      <c r="H260" s="1260"/>
    </row>
    <row r="261" spans="1:8" ht="15" customHeight="1">
      <c r="A261" s="55" t="s">
        <v>385</v>
      </c>
      <c r="B261" s="133">
        <v>54</v>
      </c>
      <c r="C261" s="986"/>
      <c r="D261" s="55" t="s">
        <v>20</v>
      </c>
      <c r="E261" s="61"/>
      <c r="F261" s="127">
        <v>258</v>
      </c>
      <c r="G261" s="1259" t="s">
        <v>1323</v>
      </c>
      <c r="H261" s="1260"/>
    </row>
    <row r="262" spans="1:8" ht="15" customHeight="1">
      <c r="A262" s="54" t="s">
        <v>386</v>
      </c>
      <c r="B262" s="132">
        <v>125</v>
      </c>
      <c r="C262" s="1000" t="s">
        <v>387</v>
      </c>
      <c r="D262" s="54" t="s">
        <v>20</v>
      </c>
      <c r="E262" s="599" t="s">
        <v>1339</v>
      </c>
      <c r="F262" s="126">
        <v>259</v>
      </c>
      <c r="G262" s="1258" t="s">
        <v>1323</v>
      </c>
      <c r="H262" s="1260"/>
    </row>
    <row r="263" spans="1:8" ht="15" customHeight="1">
      <c r="A263" s="55" t="s">
        <v>388</v>
      </c>
      <c r="B263" s="133">
        <v>665</v>
      </c>
      <c r="C263" s="999" t="s">
        <v>389</v>
      </c>
      <c r="D263" s="55" t="s">
        <v>20</v>
      </c>
      <c r="E263" s="61"/>
      <c r="F263" s="127">
        <v>260</v>
      </c>
      <c r="G263" s="1259" t="s">
        <v>1323</v>
      </c>
      <c r="H263" s="1260"/>
    </row>
    <row r="264" spans="1:8" ht="15" customHeight="1">
      <c r="A264" s="54" t="s">
        <v>390</v>
      </c>
      <c r="B264" s="132">
        <v>410</v>
      </c>
      <c r="C264" s="985" t="s">
        <v>391</v>
      </c>
      <c r="D264" s="54" t="s">
        <v>20</v>
      </c>
      <c r="E264" s="599" t="s">
        <v>1332</v>
      </c>
      <c r="F264" s="126">
        <v>261</v>
      </c>
      <c r="G264" s="1258" t="s">
        <v>1323</v>
      </c>
      <c r="H264" s="1260"/>
    </row>
    <row r="265" spans="1:8" ht="15" customHeight="1">
      <c r="A265" s="55" t="s">
        <v>392</v>
      </c>
      <c r="B265" s="133">
        <v>85</v>
      </c>
      <c r="C265" s="999" t="s">
        <v>393</v>
      </c>
      <c r="D265" s="55" t="s">
        <v>394</v>
      </c>
      <c r="E265" s="61"/>
      <c r="F265" s="127">
        <v>262</v>
      </c>
      <c r="G265" s="1259" t="s">
        <v>1323</v>
      </c>
      <c r="H265" s="1260"/>
    </row>
    <row r="266" spans="1:8" ht="15" customHeight="1">
      <c r="A266" s="54" t="s">
        <v>395</v>
      </c>
      <c r="B266" s="132">
        <v>183</v>
      </c>
      <c r="C266" s="985" t="s">
        <v>396</v>
      </c>
      <c r="D266" s="54" t="s">
        <v>20</v>
      </c>
      <c r="E266" s="60"/>
      <c r="F266" s="126">
        <v>263</v>
      </c>
      <c r="G266" s="1258" t="s">
        <v>1323</v>
      </c>
      <c r="H266" s="1260"/>
    </row>
    <row r="267" spans="1:8" ht="15" customHeight="1">
      <c r="A267" s="55" t="s">
        <v>397</v>
      </c>
      <c r="B267" s="133">
        <v>68.88</v>
      </c>
      <c r="C267" s="986" t="s">
        <v>398</v>
      </c>
      <c r="D267" s="55" t="s">
        <v>20</v>
      </c>
      <c r="E267" s="61"/>
      <c r="F267" s="127">
        <v>264</v>
      </c>
      <c r="G267" s="1259" t="s">
        <v>1323</v>
      </c>
      <c r="H267" s="1260"/>
    </row>
    <row r="268" spans="1:8" ht="15" customHeight="1">
      <c r="A268" s="54" t="s">
        <v>399</v>
      </c>
      <c r="B268" s="132">
        <v>22</v>
      </c>
      <c r="C268" s="985" t="s">
        <v>400</v>
      </c>
      <c r="D268" s="54" t="s">
        <v>401</v>
      </c>
      <c r="E268" s="60"/>
      <c r="F268" s="126">
        <v>265</v>
      </c>
      <c r="G268" s="1258" t="s">
        <v>1323</v>
      </c>
      <c r="H268" s="1260"/>
    </row>
    <row r="269" spans="1:8" ht="15" customHeight="1">
      <c r="A269" s="55" t="s">
        <v>402</v>
      </c>
      <c r="B269" s="133">
        <v>650</v>
      </c>
      <c r="C269" s="986" t="s">
        <v>403</v>
      </c>
      <c r="D269" s="55"/>
      <c r="E269" s="582" t="s">
        <v>1340</v>
      </c>
      <c r="F269" s="127">
        <v>266</v>
      </c>
      <c r="G269" s="1259" t="s">
        <v>1323</v>
      </c>
      <c r="H269" s="1260"/>
    </row>
    <row r="270" spans="1:8" ht="15" customHeight="1">
      <c r="A270" s="54" t="s">
        <v>404</v>
      </c>
      <c r="B270" s="132">
        <v>81.14</v>
      </c>
      <c r="C270" s="985" t="s">
        <v>405</v>
      </c>
      <c r="D270" s="54" t="s">
        <v>406</v>
      </c>
      <c r="E270" s="599"/>
      <c r="F270" s="126">
        <v>267</v>
      </c>
      <c r="G270" s="1258" t="s">
        <v>1323</v>
      </c>
      <c r="H270" s="1260"/>
    </row>
    <row r="271" spans="1:8" ht="15" customHeight="1">
      <c r="A271" s="55" t="s">
        <v>407</v>
      </c>
      <c r="B271" s="133">
        <v>600</v>
      </c>
      <c r="C271" s="986"/>
      <c r="D271" s="55" t="s">
        <v>408</v>
      </c>
      <c r="E271" s="61"/>
      <c r="F271" s="127">
        <v>268</v>
      </c>
      <c r="G271" s="1259" t="s">
        <v>1323</v>
      </c>
      <c r="H271" s="1260"/>
    </row>
    <row r="272" spans="1:8" ht="15" customHeight="1">
      <c r="A272" s="54" t="s">
        <v>409</v>
      </c>
      <c r="B272" s="132">
        <v>55</v>
      </c>
      <c r="C272" s="985" t="s">
        <v>410</v>
      </c>
      <c r="D272" s="54"/>
      <c r="E272" s="599" t="s">
        <v>1341</v>
      </c>
      <c r="F272" s="126">
        <v>269</v>
      </c>
      <c r="G272" s="1258" t="s">
        <v>1323</v>
      </c>
      <c r="H272" s="1260"/>
    </row>
    <row r="273" spans="1:8" ht="15" customHeight="1">
      <c r="A273" s="55" t="s">
        <v>1137</v>
      </c>
      <c r="B273" s="133">
        <v>156</v>
      </c>
      <c r="C273" s="986"/>
      <c r="D273" s="55"/>
      <c r="E273" s="61"/>
      <c r="F273" s="127">
        <v>270</v>
      </c>
      <c r="G273" s="1259" t="s">
        <v>1323</v>
      </c>
      <c r="H273" s="1260"/>
    </row>
    <row r="274" spans="1:8" ht="15" customHeight="1">
      <c r="A274" s="54" t="s">
        <v>1140</v>
      </c>
      <c r="B274" s="132">
        <v>328</v>
      </c>
      <c r="C274" s="985"/>
      <c r="D274" s="54"/>
      <c r="E274" s="60" t="s">
        <v>20</v>
      </c>
      <c r="F274" s="126">
        <v>271</v>
      </c>
      <c r="G274" s="1258" t="s">
        <v>1323</v>
      </c>
      <c r="H274" s="1260"/>
    </row>
    <row r="275" spans="1:8" ht="15" customHeight="1">
      <c r="A275" s="55" t="s">
        <v>1142</v>
      </c>
      <c r="B275" s="133">
        <v>19</v>
      </c>
      <c r="C275" s="986"/>
      <c r="D275" s="55" t="s">
        <v>20</v>
      </c>
      <c r="E275" s="61"/>
      <c r="F275" s="127">
        <v>272</v>
      </c>
      <c r="G275" s="1259" t="s">
        <v>1323</v>
      </c>
      <c r="H275" s="1260"/>
    </row>
    <row r="276" spans="1:8" ht="15" customHeight="1">
      <c r="A276" s="54" t="s">
        <v>411</v>
      </c>
      <c r="B276" s="132">
        <v>970</v>
      </c>
      <c r="C276" s="985" t="s">
        <v>412</v>
      </c>
      <c r="D276" s="54" t="s">
        <v>20</v>
      </c>
      <c r="E276" s="60" t="s">
        <v>20</v>
      </c>
      <c r="F276" s="126">
        <v>273</v>
      </c>
      <c r="G276" s="1258" t="s">
        <v>1323</v>
      </c>
      <c r="H276" s="1260"/>
    </row>
    <row r="277" spans="1:8" ht="15" customHeight="1">
      <c r="A277" s="55" t="s">
        <v>413</v>
      </c>
      <c r="B277" s="133">
        <v>296</v>
      </c>
      <c r="C277" s="986" t="s">
        <v>414</v>
      </c>
      <c r="D277" s="55" t="s">
        <v>415</v>
      </c>
      <c r="E277" s="61"/>
      <c r="F277" s="127">
        <v>274</v>
      </c>
      <c r="G277" s="1259" t="s">
        <v>1323</v>
      </c>
      <c r="H277" s="1260"/>
    </row>
    <row r="278" spans="1:8" ht="15" customHeight="1">
      <c r="A278" s="54" t="s">
        <v>416</v>
      </c>
      <c r="B278" s="132">
        <v>630</v>
      </c>
      <c r="C278" s="985" t="s">
        <v>417</v>
      </c>
      <c r="D278" s="54" t="s">
        <v>20</v>
      </c>
      <c r="E278" s="60" t="s">
        <v>20</v>
      </c>
      <c r="F278" s="126">
        <v>275</v>
      </c>
      <c r="G278" s="1258" t="s">
        <v>1323</v>
      </c>
      <c r="H278" s="1260"/>
    </row>
    <row r="279" spans="1:8" ht="15" customHeight="1">
      <c r="A279" s="55" t="s">
        <v>418</v>
      </c>
      <c r="B279" s="133">
        <v>182</v>
      </c>
      <c r="C279" s="986" t="s">
        <v>417</v>
      </c>
      <c r="D279" s="55" t="s">
        <v>20</v>
      </c>
      <c r="E279" s="61"/>
      <c r="F279" s="127">
        <v>276</v>
      </c>
      <c r="G279" s="1259" t="s">
        <v>1323</v>
      </c>
      <c r="H279" s="1260"/>
    </row>
    <row r="280" spans="1:8" ht="15" customHeight="1">
      <c r="A280" s="54" t="s">
        <v>419</v>
      </c>
      <c r="B280" s="132">
        <v>60</v>
      </c>
      <c r="C280" s="985" t="s">
        <v>420</v>
      </c>
      <c r="D280" s="54" t="s">
        <v>20</v>
      </c>
      <c r="E280" s="60" t="s">
        <v>20</v>
      </c>
      <c r="F280" s="126">
        <v>277</v>
      </c>
      <c r="G280" s="1258" t="s">
        <v>1323</v>
      </c>
      <c r="H280" s="1260"/>
    </row>
    <row r="281" spans="1:8" ht="15" customHeight="1">
      <c r="A281" s="135" t="s">
        <v>421</v>
      </c>
      <c r="B281" s="133">
        <v>788</v>
      </c>
      <c r="C281" s="982" t="s">
        <v>422</v>
      </c>
      <c r="D281" s="55" t="s">
        <v>20</v>
      </c>
      <c r="E281" s="61"/>
      <c r="F281" s="127">
        <v>278</v>
      </c>
      <c r="G281" s="1259" t="s">
        <v>1323</v>
      </c>
      <c r="H281" s="1260"/>
    </row>
    <row r="282" spans="1:8" ht="15" customHeight="1">
      <c r="A282" s="136" t="s">
        <v>1318</v>
      </c>
      <c r="B282" s="132">
        <v>3.55</v>
      </c>
      <c r="C282" s="983" t="s">
        <v>423</v>
      </c>
      <c r="D282" s="136" t="s">
        <v>20</v>
      </c>
      <c r="E282" s="60" t="s">
        <v>20</v>
      </c>
      <c r="F282" s="126">
        <v>279</v>
      </c>
      <c r="G282" s="1258" t="s">
        <v>1323</v>
      </c>
      <c r="H282" s="1260"/>
    </row>
    <row r="283" spans="1:8" ht="15" customHeight="1">
      <c r="A283" s="55" t="s">
        <v>1319</v>
      </c>
      <c r="B283" s="133">
        <v>6.5</v>
      </c>
      <c r="C283" s="982" t="s">
        <v>424</v>
      </c>
      <c r="D283" s="55" t="s">
        <v>20</v>
      </c>
      <c r="E283" s="61"/>
      <c r="F283" s="127">
        <v>280</v>
      </c>
      <c r="G283" s="1259" t="s">
        <v>1323</v>
      </c>
      <c r="H283" s="1260"/>
    </row>
    <row r="284" spans="1:8" ht="15" customHeight="1">
      <c r="A284" s="54" t="s">
        <v>1320</v>
      </c>
      <c r="B284" s="132">
        <v>5.9</v>
      </c>
      <c r="C284" s="983" t="s">
        <v>425</v>
      </c>
      <c r="D284" s="54" t="s">
        <v>20</v>
      </c>
      <c r="E284" s="60" t="s">
        <v>20</v>
      </c>
      <c r="F284" s="126">
        <v>281</v>
      </c>
      <c r="G284" s="1258" t="s">
        <v>1323</v>
      </c>
      <c r="H284" s="1260"/>
    </row>
    <row r="285" spans="1:8" ht="15" customHeight="1">
      <c r="A285" s="55" t="s">
        <v>426</v>
      </c>
      <c r="B285" s="133">
        <v>479</v>
      </c>
      <c r="C285" s="982" t="s">
        <v>427</v>
      </c>
      <c r="D285" s="55" t="s">
        <v>20</v>
      </c>
      <c r="E285" s="61"/>
      <c r="F285" s="127">
        <v>282</v>
      </c>
      <c r="G285" s="1259" t="s">
        <v>1323</v>
      </c>
      <c r="H285" s="1260"/>
    </row>
    <row r="286" spans="1:8" ht="15" customHeight="1">
      <c r="A286" s="54" t="s">
        <v>428</v>
      </c>
      <c r="B286" s="132">
        <v>167</v>
      </c>
      <c r="C286" s="983" t="s">
        <v>429</v>
      </c>
      <c r="D286" s="54" t="s">
        <v>430</v>
      </c>
      <c r="E286" s="60" t="s">
        <v>20</v>
      </c>
      <c r="F286" s="126">
        <v>283</v>
      </c>
      <c r="G286" s="1258" t="s">
        <v>1323</v>
      </c>
      <c r="H286" s="1260"/>
    </row>
    <row r="287" spans="1:8" ht="15" customHeight="1">
      <c r="A287" s="55" t="s">
        <v>431</v>
      </c>
      <c r="B287" s="133">
        <v>10</v>
      </c>
      <c r="C287" s="982" t="s">
        <v>432</v>
      </c>
      <c r="D287" s="55" t="s">
        <v>20</v>
      </c>
      <c r="E287" s="61"/>
      <c r="F287" s="127">
        <v>284</v>
      </c>
      <c r="G287" s="1259" t="s">
        <v>1323</v>
      </c>
      <c r="H287" s="1260"/>
    </row>
    <row r="288" spans="1:8" ht="15" customHeight="1">
      <c r="A288" s="54" t="s">
        <v>433</v>
      </c>
      <c r="B288" s="132">
        <v>10</v>
      </c>
      <c r="C288" s="983" t="s">
        <v>434</v>
      </c>
      <c r="D288" s="54" t="s">
        <v>20</v>
      </c>
      <c r="E288" s="60" t="s">
        <v>20</v>
      </c>
      <c r="F288" s="126">
        <v>285</v>
      </c>
      <c r="G288" s="1258" t="s">
        <v>1323</v>
      </c>
      <c r="H288" s="1260"/>
    </row>
    <row r="289" spans="1:8" ht="15" customHeight="1">
      <c r="A289" s="55" t="s">
        <v>435</v>
      </c>
      <c r="B289" s="133">
        <v>3.5</v>
      </c>
      <c r="C289" s="982" t="s">
        <v>436</v>
      </c>
      <c r="D289" s="55" t="s">
        <v>20</v>
      </c>
      <c r="E289" s="61"/>
      <c r="F289" s="127">
        <v>286</v>
      </c>
      <c r="G289" s="1259" t="s">
        <v>1323</v>
      </c>
      <c r="H289" s="1260"/>
    </row>
    <row r="290" spans="1:8" ht="15" customHeight="1">
      <c r="A290" s="54" t="s">
        <v>437</v>
      </c>
      <c r="B290" s="132">
        <v>9</v>
      </c>
      <c r="C290" s="983" t="s">
        <v>438</v>
      </c>
      <c r="D290" s="54" t="s">
        <v>20</v>
      </c>
      <c r="E290" s="60" t="s">
        <v>20</v>
      </c>
      <c r="F290" s="126">
        <v>287</v>
      </c>
      <c r="G290" s="1258" t="s">
        <v>1323</v>
      </c>
      <c r="H290" s="1260"/>
    </row>
    <row r="291" spans="1:8" ht="15" customHeight="1">
      <c r="A291" s="55" t="s">
        <v>439</v>
      </c>
      <c r="B291" s="133">
        <v>5.25</v>
      </c>
      <c r="C291" s="982" t="s">
        <v>440</v>
      </c>
      <c r="D291" s="55" t="s">
        <v>20</v>
      </c>
      <c r="E291" s="61"/>
      <c r="F291" s="127">
        <v>288</v>
      </c>
      <c r="G291" s="1259" t="s">
        <v>1323</v>
      </c>
      <c r="H291" s="1260"/>
    </row>
    <row r="292" spans="1:8" ht="15" customHeight="1">
      <c r="A292" s="54" t="s">
        <v>441</v>
      </c>
      <c r="B292" s="132">
        <v>11</v>
      </c>
      <c r="C292" s="983" t="s">
        <v>442</v>
      </c>
      <c r="D292" s="54" t="s">
        <v>20</v>
      </c>
      <c r="E292" s="60" t="s">
        <v>20</v>
      </c>
      <c r="F292" s="126">
        <v>289</v>
      </c>
      <c r="G292" s="1258" t="s">
        <v>1323</v>
      </c>
      <c r="H292" s="1260"/>
    </row>
    <row r="293" spans="1:8" ht="15" customHeight="1">
      <c r="A293" s="55" t="s">
        <v>443</v>
      </c>
      <c r="B293" s="133">
        <v>12.5</v>
      </c>
      <c r="C293" s="982" t="s">
        <v>444</v>
      </c>
      <c r="D293" s="55" t="s">
        <v>20</v>
      </c>
      <c r="E293" s="61"/>
      <c r="F293" s="127">
        <v>290</v>
      </c>
      <c r="G293" s="1259" t="s">
        <v>1323</v>
      </c>
      <c r="H293" s="1260"/>
    </row>
    <row r="294" spans="1:8" ht="15" customHeight="1">
      <c r="A294" s="54" t="s">
        <v>445</v>
      </c>
      <c r="B294" s="132">
        <v>4</v>
      </c>
      <c r="C294" s="983" t="s">
        <v>446</v>
      </c>
      <c r="D294" s="54" t="s">
        <v>20</v>
      </c>
      <c r="E294" s="60" t="s">
        <v>20</v>
      </c>
      <c r="F294" s="126">
        <v>291</v>
      </c>
      <c r="G294" s="1258" t="s">
        <v>1323</v>
      </c>
      <c r="H294" s="1260"/>
    </row>
    <row r="295" spans="1:8" ht="15" customHeight="1">
      <c r="A295" s="135" t="s">
        <v>447</v>
      </c>
      <c r="B295" s="133">
        <v>42</v>
      </c>
      <c r="C295" s="982" t="s">
        <v>448</v>
      </c>
      <c r="D295" s="135" t="s">
        <v>20</v>
      </c>
      <c r="E295" s="61"/>
      <c r="F295" s="127">
        <v>292</v>
      </c>
      <c r="G295" s="1259" t="s">
        <v>1323</v>
      </c>
      <c r="H295" s="1260"/>
    </row>
    <row r="296" spans="1:8" ht="15" customHeight="1">
      <c r="A296" s="54" t="s">
        <v>449</v>
      </c>
      <c r="B296" s="132">
        <v>8</v>
      </c>
      <c r="C296" s="1000" t="s">
        <v>450</v>
      </c>
      <c r="D296" s="54" t="s">
        <v>20</v>
      </c>
      <c r="E296" s="60" t="s">
        <v>20</v>
      </c>
      <c r="F296" s="126">
        <v>293</v>
      </c>
      <c r="G296" s="1258" t="s">
        <v>1323</v>
      </c>
      <c r="H296" s="1260"/>
    </row>
    <row r="297" spans="1:8" ht="15" customHeight="1">
      <c r="A297" s="55" t="s">
        <v>451</v>
      </c>
      <c r="B297" s="133">
        <v>8</v>
      </c>
      <c r="C297" s="999" t="s">
        <v>452</v>
      </c>
      <c r="D297" s="55" t="s">
        <v>20</v>
      </c>
      <c r="E297" s="61"/>
      <c r="F297" s="127">
        <v>294</v>
      </c>
      <c r="G297" s="1259" t="s">
        <v>1323</v>
      </c>
      <c r="H297" s="1260"/>
    </row>
    <row r="298" spans="1:8" ht="15" customHeight="1">
      <c r="A298" s="54" t="s">
        <v>453</v>
      </c>
      <c r="B298" s="132">
        <v>20</v>
      </c>
      <c r="C298" s="983" t="s">
        <v>454</v>
      </c>
      <c r="D298" s="54" t="s">
        <v>20</v>
      </c>
      <c r="E298" s="60" t="s">
        <v>20</v>
      </c>
      <c r="F298" s="126">
        <v>295</v>
      </c>
      <c r="G298" s="1258" t="s">
        <v>1323</v>
      </c>
      <c r="H298" s="1260"/>
    </row>
    <row r="299" spans="1:8" ht="15" customHeight="1">
      <c r="A299" s="55" t="s">
        <v>492</v>
      </c>
      <c r="B299" s="133">
        <v>269</v>
      </c>
      <c r="C299" s="982" t="s">
        <v>493</v>
      </c>
      <c r="D299" s="55" t="s">
        <v>494</v>
      </c>
      <c r="E299" s="582" t="s">
        <v>1342</v>
      </c>
      <c r="F299" s="127">
        <v>296</v>
      </c>
      <c r="G299" s="1259" t="s">
        <v>1323</v>
      </c>
      <c r="H299" s="1260"/>
    </row>
    <row r="300" spans="1:8" ht="15" customHeight="1">
      <c r="A300" s="54" t="s">
        <v>507</v>
      </c>
      <c r="B300" s="132">
        <v>215</v>
      </c>
      <c r="C300" s="983"/>
      <c r="D300" s="54" t="s">
        <v>20</v>
      </c>
      <c r="E300" s="60"/>
      <c r="F300" s="126">
        <v>297</v>
      </c>
      <c r="G300" s="1258" t="s">
        <v>1323</v>
      </c>
      <c r="H300" s="1260"/>
    </row>
    <row r="301" spans="1:8" ht="15" customHeight="1">
      <c r="A301" s="55" t="s">
        <v>506</v>
      </c>
      <c r="B301" s="133">
        <v>215</v>
      </c>
      <c r="C301" s="982"/>
      <c r="D301" s="55" t="s">
        <v>20</v>
      </c>
      <c r="E301" s="61"/>
      <c r="F301" s="127">
        <v>298</v>
      </c>
      <c r="G301" s="1259" t="s">
        <v>1323</v>
      </c>
      <c r="H301" s="1260"/>
    </row>
    <row r="302" spans="1:8" ht="15" customHeight="1">
      <c r="A302" s="54" t="s">
        <v>508</v>
      </c>
      <c r="B302" s="132">
        <v>79</v>
      </c>
      <c r="C302" s="1000" t="s">
        <v>379</v>
      </c>
      <c r="D302" s="54" t="s">
        <v>20</v>
      </c>
      <c r="E302" s="60" t="s">
        <v>20</v>
      </c>
      <c r="F302" s="126">
        <v>299</v>
      </c>
      <c r="G302" s="1258" t="s">
        <v>1323</v>
      </c>
      <c r="H302" s="1260"/>
    </row>
    <row r="303" spans="1:8" ht="15" customHeight="1">
      <c r="A303" s="55" t="s">
        <v>510</v>
      </c>
      <c r="B303" s="133">
        <v>140</v>
      </c>
      <c r="C303" s="999" t="s">
        <v>509</v>
      </c>
      <c r="D303" s="55" t="s">
        <v>20</v>
      </c>
      <c r="E303" s="61"/>
      <c r="F303" s="127">
        <v>300</v>
      </c>
      <c r="G303" s="1259" t="s">
        <v>1323</v>
      </c>
      <c r="H303" s="1260"/>
    </row>
    <row r="304" spans="1:8" ht="15" customHeight="1">
      <c r="A304" s="54" t="s">
        <v>1321</v>
      </c>
      <c r="B304" s="132">
        <v>12</v>
      </c>
      <c r="C304" s="983" t="s">
        <v>511</v>
      </c>
      <c r="D304" s="54" t="s">
        <v>20</v>
      </c>
      <c r="E304" s="60" t="s">
        <v>20</v>
      </c>
      <c r="F304" s="126">
        <v>301</v>
      </c>
      <c r="G304" s="1258" t="s">
        <v>1323</v>
      </c>
      <c r="H304" s="1260"/>
    </row>
    <row r="305" spans="1:8" ht="15" customHeight="1">
      <c r="A305" s="55" t="s">
        <v>1134</v>
      </c>
      <c r="B305" s="133">
        <v>45</v>
      </c>
      <c r="C305" s="999" t="s">
        <v>1135</v>
      </c>
      <c r="D305" s="55" t="s">
        <v>20</v>
      </c>
      <c r="E305" s="61"/>
      <c r="F305" s="127">
        <v>302</v>
      </c>
      <c r="G305" s="1259" t="s">
        <v>1323</v>
      </c>
      <c r="H305" s="1260"/>
    </row>
    <row r="306" spans="1:8" ht="15" customHeight="1">
      <c r="A306" s="54" t="s">
        <v>1138</v>
      </c>
      <c r="B306" s="132">
        <v>30</v>
      </c>
      <c r="C306" s="60" t="s">
        <v>20</v>
      </c>
      <c r="D306" s="54" t="s">
        <v>20</v>
      </c>
      <c r="E306" s="60" t="s">
        <v>20</v>
      </c>
      <c r="F306" s="126">
        <v>303</v>
      </c>
      <c r="G306" s="1258" t="s">
        <v>1323</v>
      </c>
      <c r="H306" s="1260"/>
    </row>
    <row r="307" spans="1:8" ht="15" customHeight="1">
      <c r="A307" s="55"/>
      <c r="B307" s="133"/>
      <c r="C307" s="982" t="s">
        <v>20</v>
      </c>
      <c r="D307" s="55" t="s">
        <v>20</v>
      </c>
      <c r="E307" s="61"/>
      <c r="F307" s="127">
        <v>304</v>
      </c>
      <c r="G307" s="1259" t="s">
        <v>1323</v>
      </c>
      <c r="H307" s="1260"/>
    </row>
    <row r="308" spans="1:8" ht="15" customHeight="1">
      <c r="A308" s="649" t="s">
        <v>1137</v>
      </c>
      <c r="B308" s="647">
        <v>156</v>
      </c>
      <c r="C308" s="983" t="s">
        <v>20</v>
      </c>
      <c r="D308" s="60" t="s">
        <v>20</v>
      </c>
      <c r="E308" s="60" t="s">
        <v>20</v>
      </c>
      <c r="F308" s="126">
        <v>305</v>
      </c>
      <c r="G308" s="1258" t="s">
        <v>1323</v>
      </c>
      <c r="H308" s="1260"/>
    </row>
    <row r="309" spans="1:8" ht="15" customHeight="1">
      <c r="A309" s="582" t="s">
        <v>1140</v>
      </c>
      <c r="B309" s="648">
        <v>328</v>
      </c>
      <c r="C309" s="984" t="s">
        <v>20</v>
      </c>
      <c r="D309" s="61" t="s">
        <v>20</v>
      </c>
      <c r="E309" s="61"/>
      <c r="F309" s="127">
        <v>306</v>
      </c>
      <c r="G309" s="1259" t="s">
        <v>1323</v>
      </c>
      <c r="H309" s="1260"/>
    </row>
    <row r="310" spans="1:8" ht="15" customHeight="1">
      <c r="A310" s="60" t="s">
        <v>1141</v>
      </c>
      <c r="B310" s="647">
        <v>700</v>
      </c>
      <c r="C310" s="983" t="s">
        <v>20</v>
      </c>
      <c r="D310" s="649" t="s">
        <v>20</v>
      </c>
      <c r="E310" s="60" t="s">
        <v>20</v>
      </c>
      <c r="F310" s="126">
        <v>307</v>
      </c>
      <c r="G310" s="1258" t="s">
        <v>1323</v>
      </c>
      <c r="H310" s="1260"/>
    </row>
    <row r="311" spans="1:8" ht="15" customHeight="1">
      <c r="A311" s="598" t="s">
        <v>1142</v>
      </c>
      <c r="B311" s="648">
        <v>18</v>
      </c>
      <c r="C311" s="982" t="s">
        <v>20</v>
      </c>
      <c r="D311" s="598"/>
      <c r="E311" s="61"/>
      <c r="F311" s="127">
        <v>308</v>
      </c>
      <c r="G311" s="1259" t="s">
        <v>1323</v>
      </c>
      <c r="H311" s="1260"/>
    </row>
    <row r="312" spans="1:8" ht="15" customHeight="1">
      <c r="A312" s="649" t="s">
        <v>1202</v>
      </c>
      <c r="B312" s="647">
        <v>160</v>
      </c>
      <c r="C312" s="983" t="s">
        <v>1200</v>
      </c>
      <c r="D312" s="60"/>
      <c r="E312" s="60" t="s">
        <v>1201</v>
      </c>
      <c r="F312" s="126">
        <v>309</v>
      </c>
      <c r="G312" s="1258" t="s">
        <v>1323</v>
      </c>
      <c r="H312" s="1260"/>
    </row>
    <row r="313" spans="1:8" ht="15" customHeight="1">
      <c r="A313" s="61" t="s">
        <v>1203</v>
      </c>
      <c r="B313" s="648">
        <v>28.33</v>
      </c>
      <c r="C313" s="982" t="s">
        <v>1204</v>
      </c>
      <c r="D313" s="61"/>
      <c r="E313" s="61"/>
      <c r="F313" s="127">
        <v>310</v>
      </c>
      <c r="G313" s="1259" t="s">
        <v>1323</v>
      </c>
      <c r="H313" s="1260"/>
    </row>
    <row r="314" spans="1:8" ht="15" customHeight="1">
      <c r="A314" s="60" t="s">
        <v>1208</v>
      </c>
      <c r="B314" s="647">
        <v>1500</v>
      </c>
      <c r="C314" s="983" t="s">
        <v>1207</v>
      </c>
      <c r="D314" s="60" t="s">
        <v>1209</v>
      </c>
      <c r="E314" s="60" t="s">
        <v>20</v>
      </c>
      <c r="F314" s="126">
        <v>311</v>
      </c>
      <c r="G314" s="1258" t="s">
        <v>1323</v>
      </c>
      <c r="H314" s="1260"/>
    </row>
    <row r="315" spans="1:8" ht="15" customHeight="1">
      <c r="A315" s="61" t="s">
        <v>1212</v>
      </c>
      <c r="B315" s="648">
        <v>540.83000000000004</v>
      </c>
      <c r="C315" s="982" t="s">
        <v>1210</v>
      </c>
      <c r="D315" s="61" t="s">
        <v>1211</v>
      </c>
      <c r="E315" s="61"/>
      <c r="F315" s="127">
        <v>312</v>
      </c>
      <c r="G315" s="1259" t="s">
        <v>1323</v>
      </c>
      <c r="H315" s="1260"/>
    </row>
    <row r="316" spans="1:8" ht="15" customHeight="1">
      <c r="A316" s="60" t="s">
        <v>1431</v>
      </c>
      <c r="B316" s="647">
        <v>298.33</v>
      </c>
      <c r="C316" s="1000" t="s">
        <v>1213</v>
      </c>
      <c r="D316" s="60"/>
      <c r="E316" s="60" t="s">
        <v>20</v>
      </c>
      <c r="F316" s="126">
        <v>313</v>
      </c>
      <c r="G316" s="1258" t="s">
        <v>1323</v>
      </c>
      <c r="H316" s="1260"/>
    </row>
    <row r="317" spans="1:8" ht="15" customHeight="1">
      <c r="A317" s="61" t="s">
        <v>1322</v>
      </c>
      <c r="B317" s="648">
        <v>49</v>
      </c>
      <c r="C317" s="982" t="s">
        <v>20</v>
      </c>
      <c r="D317" s="61"/>
      <c r="E317" s="61"/>
      <c r="F317" s="127">
        <v>314</v>
      </c>
      <c r="G317" s="1259" t="s">
        <v>1323</v>
      </c>
      <c r="H317" s="1260"/>
    </row>
    <row r="318" spans="1:8" ht="15" customHeight="1">
      <c r="A318" s="60" t="s">
        <v>1221</v>
      </c>
      <c r="B318" s="647">
        <v>405.83</v>
      </c>
      <c r="C318" s="983" t="s">
        <v>1222</v>
      </c>
      <c r="D318" s="60"/>
      <c r="E318" s="60" t="s">
        <v>20</v>
      </c>
      <c r="F318" s="126">
        <v>315</v>
      </c>
      <c r="G318" s="1258" t="s">
        <v>1323</v>
      </c>
      <c r="H318" s="1260"/>
    </row>
    <row r="319" spans="1:8" ht="15" customHeight="1">
      <c r="A319" s="61" t="s">
        <v>1227</v>
      </c>
      <c r="B319" s="648">
        <v>4.17</v>
      </c>
      <c r="C319" s="982" t="s">
        <v>1224</v>
      </c>
      <c r="D319" s="61"/>
      <c r="E319" s="61" t="s">
        <v>1226</v>
      </c>
      <c r="F319" s="127">
        <v>316</v>
      </c>
      <c r="G319" s="1259" t="s">
        <v>1323</v>
      </c>
      <c r="H319" s="1260"/>
    </row>
    <row r="320" spans="1:8" ht="15" customHeight="1">
      <c r="A320" s="60" t="s">
        <v>1228</v>
      </c>
      <c r="B320" s="647">
        <v>4.17</v>
      </c>
      <c r="C320" s="983" t="s">
        <v>1225</v>
      </c>
      <c r="D320" s="60"/>
      <c r="E320" s="60" t="s">
        <v>1226</v>
      </c>
      <c r="F320" s="126">
        <v>317</v>
      </c>
      <c r="G320" s="1258" t="s">
        <v>1323</v>
      </c>
      <c r="H320" s="1260"/>
    </row>
    <row r="321" spans="1:8" ht="15" customHeight="1">
      <c r="A321" s="61" t="s">
        <v>1234</v>
      </c>
      <c r="B321" s="648">
        <v>5.21</v>
      </c>
      <c r="C321" s="982" t="s">
        <v>1229</v>
      </c>
      <c r="D321" s="61"/>
      <c r="E321" s="61"/>
      <c r="F321" s="127">
        <v>318</v>
      </c>
      <c r="G321" s="1259" t="s">
        <v>1323</v>
      </c>
      <c r="H321" s="1260"/>
    </row>
    <row r="322" spans="1:8" ht="15" customHeight="1">
      <c r="A322" s="60" t="s">
        <v>1230</v>
      </c>
      <c r="B322" s="647">
        <v>6.33</v>
      </c>
      <c r="C322" s="983" t="s">
        <v>1232</v>
      </c>
      <c r="D322" s="60"/>
      <c r="E322" s="60"/>
      <c r="F322" s="126">
        <v>319</v>
      </c>
      <c r="G322" s="1258" t="s">
        <v>1323</v>
      </c>
      <c r="H322" s="1260"/>
    </row>
    <row r="323" spans="1:8" ht="15" customHeight="1">
      <c r="A323" s="61" t="s">
        <v>1231</v>
      </c>
      <c r="B323" s="648">
        <v>17.079999999999998</v>
      </c>
      <c r="C323" s="982" t="s">
        <v>1233</v>
      </c>
      <c r="D323" s="61"/>
      <c r="E323" s="61"/>
      <c r="F323" s="127">
        <v>320</v>
      </c>
      <c r="G323" s="1259" t="s">
        <v>1323</v>
      </c>
      <c r="H323" s="1260"/>
    </row>
    <row r="324" spans="1:8" ht="15" customHeight="1">
      <c r="A324" s="60" t="s">
        <v>1346</v>
      </c>
      <c r="B324" s="647">
        <v>1030</v>
      </c>
      <c r="C324" s="1049" t="s">
        <v>1347</v>
      </c>
      <c r="D324" s="60"/>
      <c r="E324" s="60"/>
      <c r="F324" s="126">
        <v>321</v>
      </c>
      <c r="G324" s="1258" t="s">
        <v>1323</v>
      </c>
      <c r="H324" s="1260"/>
    </row>
    <row r="325" spans="1:8" ht="15" customHeight="1">
      <c r="A325" s="582" t="s">
        <v>1345</v>
      </c>
      <c r="B325" s="648">
        <v>133</v>
      </c>
      <c r="C325" s="982" t="s">
        <v>1347</v>
      </c>
      <c r="D325" s="61"/>
      <c r="E325" s="61"/>
      <c r="F325" s="127">
        <v>322</v>
      </c>
      <c r="G325" s="1259" t="s">
        <v>1323</v>
      </c>
      <c r="H325" s="1260"/>
    </row>
    <row r="326" spans="1:8" ht="15" customHeight="1">
      <c r="A326" s="599" t="s">
        <v>1344</v>
      </c>
      <c r="B326" s="647">
        <v>166</v>
      </c>
      <c r="C326" s="983" t="s">
        <v>1347</v>
      </c>
      <c r="D326" s="60"/>
      <c r="E326" s="60"/>
      <c r="F326" s="126">
        <v>323</v>
      </c>
      <c r="G326" s="1258" t="s">
        <v>1323</v>
      </c>
      <c r="H326" s="1260"/>
    </row>
    <row r="327" spans="1:8" ht="15" customHeight="1">
      <c r="A327" s="61" t="s">
        <v>1350</v>
      </c>
      <c r="B327" s="648">
        <v>262.5</v>
      </c>
      <c r="C327" s="982" t="s">
        <v>1348</v>
      </c>
      <c r="D327" s="61"/>
      <c r="E327" s="61"/>
      <c r="F327" s="127">
        <v>324</v>
      </c>
      <c r="G327" s="1259" t="s">
        <v>1323</v>
      </c>
      <c r="H327" s="1260"/>
    </row>
    <row r="328" spans="1:8" ht="15" customHeight="1">
      <c r="A328" s="60" t="s">
        <v>1355</v>
      </c>
      <c r="B328" s="647">
        <v>535</v>
      </c>
      <c r="C328" s="983" t="s">
        <v>1356</v>
      </c>
      <c r="D328" s="60"/>
      <c r="E328" s="599" t="s">
        <v>1332</v>
      </c>
      <c r="F328" s="126">
        <v>325</v>
      </c>
      <c r="G328" s="1258" t="s">
        <v>1323</v>
      </c>
      <c r="H328" s="1260"/>
    </row>
    <row r="329" spans="1:8" ht="15" customHeight="1">
      <c r="A329" s="946" t="s">
        <v>1388</v>
      </c>
      <c r="B329" s="947">
        <v>975</v>
      </c>
      <c r="C329" s="988" t="s">
        <v>1351</v>
      </c>
      <c r="D329" s="596"/>
      <c r="E329" s="598"/>
      <c r="F329" s="127">
        <v>326</v>
      </c>
      <c r="G329" s="1259" t="s">
        <v>1323</v>
      </c>
      <c r="H329" s="1260"/>
    </row>
    <row r="330" spans="1:8" ht="15" customHeight="1">
      <c r="A330" s="945" t="s">
        <v>1491</v>
      </c>
      <c r="B330" s="601">
        <v>910.81</v>
      </c>
      <c r="C330" s="60" t="s">
        <v>20</v>
      </c>
      <c r="D330" s="600"/>
      <c r="E330" s="602"/>
      <c r="F330" s="126">
        <v>327</v>
      </c>
      <c r="G330" s="1258" t="s">
        <v>1323</v>
      </c>
      <c r="H330" s="1260"/>
    </row>
    <row r="331" spans="1:8" ht="15" customHeight="1">
      <c r="A331" s="55" t="s">
        <v>1353</v>
      </c>
      <c r="B331" s="597">
        <v>1000</v>
      </c>
      <c r="C331" s="982" t="s">
        <v>1352</v>
      </c>
      <c r="D331" s="596"/>
      <c r="E331" s="598"/>
      <c r="F331" s="127">
        <v>328</v>
      </c>
      <c r="G331" s="1259" t="s">
        <v>1323</v>
      </c>
      <c r="H331" s="1260"/>
    </row>
    <row r="332" spans="1:8" ht="15" customHeight="1">
      <c r="A332" s="948" t="s">
        <v>1357</v>
      </c>
      <c r="B332" s="601">
        <v>207.89</v>
      </c>
      <c r="C332" s="983" t="s">
        <v>1354</v>
      </c>
      <c r="D332" s="600"/>
      <c r="E332" s="602"/>
      <c r="F332" s="126">
        <v>329</v>
      </c>
      <c r="G332" s="1258" t="s">
        <v>1323</v>
      </c>
      <c r="H332" s="1260"/>
    </row>
    <row r="333" spans="1:8" ht="15" customHeight="1">
      <c r="A333" s="55" t="s">
        <v>1359</v>
      </c>
      <c r="B333" s="597">
        <v>270</v>
      </c>
      <c r="C333" s="982" t="s">
        <v>1358</v>
      </c>
      <c r="D333" s="596"/>
      <c r="E333" s="598"/>
      <c r="F333" s="127">
        <v>330</v>
      </c>
      <c r="G333" s="1259" t="s">
        <v>1323</v>
      </c>
      <c r="H333" s="1260"/>
    </row>
    <row r="334" spans="1:8" ht="15" customHeight="1">
      <c r="A334" s="948" t="s">
        <v>1360</v>
      </c>
      <c r="B334" s="949">
        <v>3620</v>
      </c>
      <c r="C334" s="1000" t="s">
        <v>1361</v>
      </c>
      <c r="D334" s="600"/>
      <c r="E334" s="602"/>
      <c r="F334" s="126">
        <v>331</v>
      </c>
      <c r="G334" s="1258" t="s">
        <v>1323</v>
      </c>
      <c r="H334" s="1260"/>
    </row>
    <row r="335" spans="1:8" ht="15" customHeight="1">
      <c r="A335" s="55" t="s">
        <v>1362</v>
      </c>
      <c r="B335" s="130">
        <v>110</v>
      </c>
      <c r="C335" s="999" t="s">
        <v>1363</v>
      </c>
      <c r="D335" s="596"/>
      <c r="E335" s="598"/>
      <c r="F335" s="127">
        <v>332</v>
      </c>
      <c r="G335" s="1259" t="s">
        <v>1323</v>
      </c>
      <c r="H335" s="1260"/>
    </row>
    <row r="336" spans="1:8" ht="15" customHeight="1">
      <c r="A336" s="948" t="s">
        <v>1364</v>
      </c>
      <c r="B336" s="949">
        <v>87</v>
      </c>
      <c r="C336" s="60" t="s">
        <v>20</v>
      </c>
      <c r="D336" s="600"/>
      <c r="E336" s="602"/>
      <c r="F336" s="126">
        <v>333</v>
      </c>
      <c r="G336" s="1258" t="s">
        <v>1323</v>
      </c>
      <c r="H336" s="1260"/>
    </row>
    <row r="337" spans="1:8" ht="15" customHeight="1">
      <c r="A337" s="55" t="s">
        <v>1365</v>
      </c>
      <c r="B337" s="130">
        <v>3127</v>
      </c>
      <c r="C337" s="999" t="s">
        <v>1366</v>
      </c>
      <c r="D337" s="596"/>
      <c r="E337" s="598"/>
      <c r="F337" s="127">
        <v>334</v>
      </c>
      <c r="G337" s="1259" t="s">
        <v>1323</v>
      </c>
      <c r="H337" s="1260"/>
    </row>
    <row r="338" spans="1:8" ht="15" customHeight="1">
      <c r="A338" s="948" t="s">
        <v>1373</v>
      </c>
      <c r="B338" s="601">
        <v>150</v>
      </c>
      <c r="C338" s="60" t="s">
        <v>20</v>
      </c>
      <c r="D338" s="600"/>
      <c r="E338" s="602"/>
      <c r="F338" s="126">
        <v>335</v>
      </c>
      <c r="G338" s="1258" t="s">
        <v>1323</v>
      </c>
      <c r="H338" s="1260"/>
    </row>
    <row r="339" spans="1:8" ht="15" customHeight="1">
      <c r="A339" s="55" t="s">
        <v>1374</v>
      </c>
      <c r="B339" s="597">
        <v>198.33</v>
      </c>
      <c r="C339" s="999" t="s">
        <v>1375</v>
      </c>
      <c r="D339" s="596"/>
      <c r="E339" s="598"/>
      <c r="F339" s="127">
        <v>336</v>
      </c>
      <c r="G339" s="1259" t="s">
        <v>1323</v>
      </c>
      <c r="H339" s="1260"/>
    </row>
    <row r="340" spans="1:8" ht="15" customHeight="1">
      <c r="A340" s="948" t="s">
        <v>1376</v>
      </c>
      <c r="B340" s="601">
        <v>3950</v>
      </c>
      <c r="C340" s="1000" t="s">
        <v>1377</v>
      </c>
      <c r="D340" s="600"/>
      <c r="E340" s="602"/>
      <c r="F340" s="126">
        <v>337</v>
      </c>
      <c r="G340" s="1258" t="s">
        <v>1323</v>
      </c>
      <c r="H340" s="1260"/>
    </row>
    <row r="341" spans="1:8" ht="15" customHeight="1">
      <c r="A341" s="55" t="s">
        <v>1379</v>
      </c>
      <c r="B341" s="130">
        <v>636.78</v>
      </c>
      <c r="C341" s="999" t="s">
        <v>20</v>
      </c>
      <c r="D341" s="596"/>
      <c r="E341" s="598"/>
      <c r="F341" s="127">
        <v>338</v>
      </c>
      <c r="G341" s="1259" t="s">
        <v>1323</v>
      </c>
      <c r="H341" s="1260"/>
    </row>
    <row r="342" spans="1:8" ht="15" customHeight="1">
      <c r="A342" s="948" t="s">
        <v>1380</v>
      </c>
      <c r="B342" s="601">
        <v>3575</v>
      </c>
      <c r="C342" s="1000" t="s">
        <v>1381</v>
      </c>
      <c r="D342" s="1050" t="s">
        <v>1378</v>
      </c>
      <c r="E342" s="602"/>
      <c r="F342" s="126">
        <v>339</v>
      </c>
      <c r="G342" s="1258" t="s">
        <v>1323</v>
      </c>
      <c r="H342" s="1260"/>
    </row>
    <row r="343" spans="1:8" ht="15" customHeight="1">
      <c r="A343" s="55" t="s">
        <v>1382</v>
      </c>
      <c r="B343" s="597">
        <v>16.670000000000002</v>
      </c>
      <c r="C343" s="999" t="s">
        <v>1383</v>
      </c>
      <c r="D343" s="596"/>
      <c r="E343" s="598"/>
      <c r="F343" s="127">
        <v>340</v>
      </c>
      <c r="G343" s="1259" t="s">
        <v>1323</v>
      </c>
      <c r="H343" s="1260"/>
    </row>
    <row r="344" spans="1:8" ht="15" customHeight="1">
      <c r="A344" s="948" t="s">
        <v>1386</v>
      </c>
      <c r="B344" s="601">
        <v>1575</v>
      </c>
      <c r="C344" s="1000" t="s">
        <v>1384</v>
      </c>
      <c r="D344" s="600"/>
      <c r="E344" s="602"/>
      <c r="F344" s="126">
        <v>341</v>
      </c>
      <c r="G344" s="1258" t="s">
        <v>1323</v>
      </c>
      <c r="H344" s="1260"/>
    </row>
    <row r="345" spans="1:8" ht="15" customHeight="1">
      <c r="A345" s="55" t="s">
        <v>1387</v>
      </c>
      <c r="B345" s="597">
        <v>2332.08</v>
      </c>
      <c r="C345" s="999" t="s">
        <v>1385</v>
      </c>
      <c r="D345" s="596"/>
      <c r="E345" s="598"/>
      <c r="F345" s="127">
        <v>342</v>
      </c>
      <c r="G345" s="1259" t="s">
        <v>1323</v>
      </c>
      <c r="H345" s="1260"/>
    </row>
    <row r="346" spans="1:8" ht="15" customHeight="1">
      <c r="A346" s="948" t="s">
        <v>1389</v>
      </c>
      <c r="B346" s="601">
        <v>8.33</v>
      </c>
      <c r="C346" s="1000" t="s">
        <v>1390</v>
      </c>
      <c r="D346" s="600"/>
      <c r="E346" s="602"/>
      <c r="F346" s="126">
        <v>343</v>
      </c>
      <c r="G346" s="1258" t="s">
        <v>1323</v>
      </c>
      <c r="H346" s="1260"/>
    </row>
    <row r="347" spans="1:8" ht="15" customHeight="1">
      <c r="A347" s="55" t="s">
        <v>1391</v>
      </c>
      <c r="B347" s="597"/>
      <c r="C347" s="61"/>
      <c r="D347" s="596"/>
      <c r="E347" s="598"/>
      <c r="F347" s="127">
        <v>344</v>
      </c>
      <c r="G347" s="1259" t="s">
        <v>1323</v>
      </c>
      <c r="H347" s="1260"/>
    </row>
    <row r="348" spans="1:8" ht="15" customHeight="1">
      <c r="A348" s="948" t="s">
        <v>1466</v>
      </c>
      <c r="B348" s="601">
        <v>2249</v>
      </c>
      <c r="C348" s="1000" t="s">
        <v>1392</v>
      </c>
      <c r="D348" s="600"/>
      <c r="E348" s="602"/>
      <c r="F348" s="126">
        <v>345</v>
      </c>
      <c r="G348" s="1258" t="s">
        <v>1323</v>
      </c>
      <c r="H348" s="1260"/>
    </row>
    <row r="349" spans="1:8" ht="15" customHeight="1">
      <c r="A349" s="55" t="s">
        <v>1394</v>
      </c>
      <c r="B349" s="597">
        <v>178.33</v>
      </c>
      <c r="C349" s="999" t="s">
        <v>1393</v>
      </c>
      <c r="D349" s="596"/>
      <c r="E349" s="598"/>
      <c r="F349" s="127">
        <v>346</v>
      </c>
      <c r="G349" s="1259" t="s">
        <v>1323</v>
      </c>
      <c r="H349" s="1260"/>
    </row>
    <row r="350" spans="1:8" ht="15" customHeight="1">
      <c r="A350" s="948" t="s">
        <v>1397</v>
      </c>
      <c r="B350" s="601">
        <v>625</v>
      </c>
      <c r="C350" s="1000" t="s">
        <v>1398</v>
      </c>
      <c r="D350" s="600"/>
      <c r="E350" s="602"/>
      <c r="F350" s="126">
        <v>347</v>
      </c>
      <c r="G350" s="1258" t="s">
        <v>1323</v>
      </c>
      <c r="H350" s="1260"/>
    </row>
    <row r="351" spans="1:8" ht="15" customHeight="1">
      <c r="A351" s="55" t="s">
        <v>1465</v>
      </c>
      <c r="B351" s="597">
        <v>402.55</v>
      </c>
      <c r="C351" s="999" t="s">
        <v>1399</v>
      </c>
      <c r="D351" s="596"/>
      <c r="E351" s="598"/>
      <c r="F351" s="127">
        <v>348</v>
      </c>
      <c r="G351" s="1259" t="s">
        <v>1323</v>
      </c>
      <c r="H351" s="1260"/>
    </row>
    <row r="352" spans="1:8" ht="15" customHeight="1">
      <c r="A352" s="948" t="s">
        <v>1464</v>
      </c>
      <c r="B352" s="601">
        <v>241.53</v>
      </c>
      <c r="C352" s="1000" t="s">
        <v>1400</v>
      </c>
      <c r="D352" s="600"/>
      <c r="E352" s="602"/>
      <c r="F352" s="126">
        <v>349</v>
      </c>
      <c r="G352" s="1258" t="s">
        <v>1323</v>
      </c>
      <c r="H352" s="1260"/>
    </row>
    <row r="353" spans="1:8" ht="15" customHeight="1">
      <c r="A353" s="55" t="s">
        <v>1463</v>
      </c>
      <c r="B353" s="597">
        <v>281.3</v>
      </c>
      <c r="C353" s="999" t="s">
        <v>1401</v>
      </c>
      <c r="D353" s="596"/>
      <c r="E353" s="598"/>
      <c r="F353" s="127">
        <v>350</v>
      </c>
      <c r="G353" s="1259" t="s">
        <v>1323</v>
      </c>
      <c r="H353" s="1260"/>
    </row>
    <row r="354" spans="1:8" ht="15" customHeight="1">
      <c r="A354" s="948" t="s">
        <v>1412</v>
      </c>
      <c r="B354" s="601">
        <v>112.99</v>
      </c>
      <c r="C354" s="1000" t="s">
        <v>1413</v>
      </c>
      <c r="D354" s="600"/>
      <c r="E354" s="602"/>
      <c r="F354" s="126">
        <v>351</v>
      </c>
      <c r="G354" s="1258" t="s">
        <v>1323</v>
      </c>
      <c r="H354" s="1260"/>
    </row>
    <row r="355" spans="1:8" ht="15" customHeight="1">
      <c r="A355" s="596" t="s">
        <v>1414</v>
      </c>
      <c r="B355" s="597">
        <v>323.64</v>
      </c>
      <c r="C355" s="999" t="s">
        <v>1415</v>
      </c>
      <c r="D355" s="596"/>
      <c r="E355" s="598"/>
      <c r="F355" s="127">
        <v>352</v>
      </c>
      <c r="G355" s="1259" t="s">
        <v>1323</v>
      </c>
      <c r="H355" s="1260"/>
    </row>
    <row r="356" spans="1:8" ht="15" customHeight="1">
      <c r="A356" s="600" t="s">
        <v>1416</v>
      </c>
      <c r="B356" s="601">
        <v>329</v>
      </c>
      <c r="C356" s="1000" t="s">
        <v>1417</v>
      </c>
      <c r="D356" s="600"/>
      <c r="E356" s="602"/>
      <c r="F356" s="126">
        <v>353</v>
      </c>
      <c r="G356" s="1258" t="s">
        <v>1323</v>
      </c>
      <c r="H356" s="1260"/>
    </row>
    <row r="357" spans="1:8" ht="15" customHeight="1">
      <c r="A357" s="55" t="s">
        <v>1493</v>
      </c>
      <c r="B357" s="597">
        <v>272</v>
      </c>
      <c r="C357" s="999" t="s">
        <v>1418</v>
      </c>
      <c r="D357" s="596"/>
      <c r="E357" s="598"/>
      <c r="F357" s="127">
        <v>354</v>
      </c>
      <c r="G357" s="1259" t="s">
        <v>1323</v>
      </c>
      <c r="H357" s="1260"/>
    </row>
    <row r="358" spans="1:8" ht="15" customHeight="1">
      <c r="A358" s="600" t="s">
        <v>1419</v>
      </c>
      <c r="B358" s="601">
        <v>12.5</v>
      </c>
      <c r="C358" s="1000" t="s">
        <v>1420</v>
      </c>
      <c r="D358" s="600"/>
      <c r="E358" s="602"/>
      <c r="F358" s="126">
        <v>355</v>
      </c>
      <c r="G358" s="1258" t="s">
        <v>1323</v>
      </c>
      <c r="H358" s="1260"/>
    </row>
    <row r="359" spans="1:8" ht="15" customHeight="1">
      <c r="A359" s="596" t="s">
        <v>1421</v>
      </c>
      <c r="B359" s="597">
        <v>33.299999999999997</v>
      </c>
      <c r="C359" s="999" t="s">
        <v>1422</v>
      </c>
      <c r="D359" s="596"/>
      <c r="E359" s="598"/>
      <c r="F359" s="127">
        <v>356</v>
      </c>
      <c r="G359" s="1259" t="s">
        <v>1323</v>
      </c>
      <c r="H359" s="1260"/>
    </row>
    <row r="360" spans="1:8" ht="15" customHeight="1">
      <c r="A360" s="600" t="s">
        <v>1423</v>
      </c>
      <c r="B360" s="601">
        <v>116.99</v>
      </c>
      <c r="C360" s="1000" t="s">
        <v>1424</v>
      </c>
      <c r="D360" s="600"/>
      <c r="E360" s="602"/>
      <c r="F360" s="126">
        <v>357</v>
      </c>
      <c r="G360" s="1258" t="s">
        <v>1323</v>
      </c>
      <c r="H360" s="1260"/>
    </row>
    <row r="361" spans="1:8" ht="15" customHeight="1">
      <c r="A361" s="596" t="s">
        <v>1425</v>
      </c>
      <c r="B361" s="597">
        <v>24.96</v>
      </c>
      <c r="C361" s="999" t="s">
        <v>1426</v>
      </c>
      <c r="D361" s="596"/>
      <c r="E361" s="598"/>
      <c r="F361" s="127">
        <v>358</v>
      </c>
      <c r="G361" s="1259" t="s">
        <v>1323</v>
      </c>
      <c r="H361" s="1260"/>
    </row>
    <row r="362" spans="1:8" ht="15" customHeight="1">
      <c r="A362" s="600" t="s">
        <v>1427</v>
      </c>
      <c r="B362" s="601">
        <v>43.54</v>
      </c>
      <c r="C362" s="1000" t="s">
        <v>1428</v>
      </c>
      <c r="D362" s="600"/>
      <c r="E362" s="602"/>
      <c r="F362" s="126">
        <v>359</v>
      </c>
      <c r="G362" s="1258" t="s">
        <v>1323</v>
      </c>
      <c r="H362" s="1260"/>
    </row>
    <row r="363" spans="1:8" ht="15" customHeight="1">
      <c r="A363" s="55" t="s">
        <v>1433</v>
      </c>
      <c r="B363" s="130">
        <v>333</v>
      </c>
      <c r="C363" s="999" t="s">
        <v>1432</v>
      </c>
      <c r="D363" s="596"/>
      <c r="E363" s="598"/>
      <c r="F363" s="127">
        <v>360</v>
      </c>
      <c r="G363" s="1259" t="s">
        <v>1323</v>
      </c>
      <c r="H363" s="1260"/>
    </row>
    <row r="364" spans="1:8" ht="15" customHeight="1">
      <c r="A364" s="948" t="s">
        <v>1435</v>
      </c>
      <c r="B364" s="949">
        <v>8.33</v>
      </c>
      <c r="C364" s="1000" t="s">
        <v>1434</v>
      </c>
      <c r="D364" s="600"/>
      <c r="E364" s="602"/>
      <c r="F364" s="126">
        <v>361</v>
      </c>
      <c r="G364" s="1258" t="s">
        <v>1323</v>
      </c>
      <c r="H364" s="1260"/>
    </row>
    <row r="365" spans="1:8" ht="15" customHeight="1">
      <c r="A365" s="55" t="s">
        <v>1437</v>
      </c>
      <c r="B365" s="130">
        <v>8.66</v>
      </c>
      <c r="C365" s="999" t="s">
        <v>1436</v>
      </c>
      <c r="D365" s="596"/>
      <c r="E365" s="598"/>
      <c r="F365" s="127">
        <v>362</v>
      </c>
      <c r="G365" s="1259" t="s">
        <v>1323</v>
      </c>
      <c r="H365" s="1260"/>
    </row>
    <row r="366" spans="1:8" ht="15" customHeight="1">
      <c r="A366" s="948" t="s">
        <v>1439</v>
      </c>
      <c r="B366" s="949">
        <v>4.93</v>
      </c>
      <c r="C366" s="1000" t="s">
        <v>1438</v>
      </c>
      <c r="D366" s="600"/>
      <c r="E366" s="602"/>
      <c r="F366" s="126">
        <v>363</v>
      </c>
      <c r="G366" s="1258" t="s">
        <v>1323</v>
      </c>
      <c r="H366" s="1260"/>
    </row>
    <row r="367" spans="1:8" ht="15" customHeight="1">
      <c r="A367" s="55" t="s">
        <v>1440</v>
      </c>
      <c r="B367" s="130">
        <v>27</v>
      </c>
      <c r="C367" s="999" t="s">
        <v>1441</v>
      </c>
      <c r="D367" s="596"/>
      <c r="E367" s="598"/>
      <c r="F367" s="127">
        <v>364</v>
      </c>
      <c r="G367" s="1259" t="s">
        <v>1323</v>
      </c>
      <c r="H367" s="1260"/>
    </row>
    <row r="368" spans="1:8" ht="15" customHeight="1">
      <c r="A368" s="948" t="s">
        <v>1442</v>
      </c>
      <c r="B368" s="949">
        <v>70</v>
      </c>
      <c r="C368" s="1000" t="s">
        <v>1443</v>
      </c>
      <c r="D368" s="600"/>
      <c r="E368" s="602"/>
      <c r="F368" s="126">
        <v>365</v>
      </c>
      <c r="G368" s="1258" t="s">
        <v>1323</v>
      </c>
      <c r="H368" s="1260"/>
    </row>
    <row r="369" spans="1:8" ht="15" customHeight="1">
      <c r="A369" s="55" t="s">
        <v>1450</v>
      </c>
      <c r="B369" s="597">
        <v>1387.2</v>
      </c>
      <c r="C369" s="999" t="s">
        <v>1444</v>
      </c>
      <c r="D369" s="596"/>
      <c r="E369" s="598"/>
      <c r="F369" s="127">
        <v>366</v>
      </c>
      <c r="G369" s="1259" t="s">
        <v>1323</v>
      </c>
      <c r="H369" s="1260"/>
    </row>
    <row r="370" spans="1:8" ht="15" customHeight="1">
      <c r="A370" s="948" t="s">
        <v>1449</v>
      </c>
      <c r="B370" s="601">
        <v>1110.83</v>
      </c>
      <c r="C370" s="1000" t="s">
        <v>1448</v>
      </c>
      <c r="D370" s="600"/>
      <c r="E370" s="602"/>
      <c r="F370" s="126">
        <v>367</v>
      </c>
      <c r="G370" s="1258" t="s">
        <v>1323</v>
      </c>
      <c r="H370" s="1260"/>
    </row>
    <row r="371" spans="1:8" ht="15" customHeight="1">
      <c r="A371" s="55" t="s">
        <v>1446</v>
      </c>
      <c r="B371" s="597">
        <v>119.17</v>
      </c>
      <c r="C371" s="999" t="s">
        <v>1445</v>
      </c>
      <c r="D371" s="596"/>
      <c r="E371" s="598"/>
      <c r="F371" s="127">
        <v>368</v>
      </c>
      <c r="G371" s="1259" t="s">
        <v>1323</v>
      </c>
      <c r="H371" s="1260"/>
    </row>
    <row r="372" spans="1:8" ht="15" customHeight="1">
      <c r="A372" s="948" t="s">
        <v>1569</v>
      </c>
      <c r="B372" s="601">
        <v>99</v>
      </c>
      <c r="C372" s="1000" t="s">
        <v>1447</v>
      </c>
      <c r="D372" s="600"/>
      <c r="E372" s="602"/>
      <c r="F372" s="126">
        <v>369</v>
      </c>
      <c r="G372" s="1258" t="s">
        <v>1323</v>
      </c>
      <c r="H372" s="1260"/>
    </row>
    <row r="373" spans="1:8" ht="15" customHeight="1">
      <c r="A373" s="55" t="s">
        <v>1458</v>
      </c>
      <c r="B373" s="597">
        <v>165.83</v>
      </c>
      <c r="C373" s="999" t="s">
        <v>1459</v>
      </c>
      <c r="D373" s="596"/>
      <c r="E373" s="598"/>
      <c r="F373" s="127">
        <v>370</v>
      </c>
      <c r="G373" s="1259" t="s">
        <v>1323</v>
      </c>
      <c r="H373" s="1260"/>
    </row>
    <row r="374" spans="1:8" ht="15" customHeight="1">
      <c r="A374" s="948" t="s">
        <v>1483</v>
      </c>
      <c r="B374" s="601">
        <v>90</v>
      </c>
      <c r="C374" s="1000" t="s">
        <v>1475</v>
      </c>
      <c r="D374" s="600"/>
      <c r="E374" s="602"/>
      <c r="F374" s="126">
        <v>371</v>
      </c>
      <c r="G374" s="1258" t="s">
        <v>1323</v>
      </c>
      <c r="H374" s="1260"/>
    </row>
    <row r="375" spans="1:8" ht="15" customHeight="1">
      <c r="A375" s="55" t="s">
        <v>1484</v>
      </c>
      <c r="B375" s="597">
        <v>11</v>
      </c>
      <c r="C375" s="999" t="s">
        <v>1476</v>
      </c>
      <c r="D375" s="596"/>
      <c r="E375" s="598"/>
      <c r="F375" s="127">
        <v>372</v>
      </c>
      <c r="G375" s="1259" t="s">
        <v>1323</v>
      </c>
      <c r="H375" s="1260"/>
    </row>
    <row r="376" spans="1:8" ht="15" customHeight="1">
      <c r="A376" s="1111" t="s">
        <v>1485</v>
      </c>
      <c r="B376" s="1112">
        <v>179</v>
      </c>
      <c r="C376" s="1050" t="s">
        <v>1477</v>
      </c>
      <c r="D376" s="600"/>
      <c r="E376" s="602"/>
      <c r="F376" s="126">
        <v>373</v>
      </c>
      <c r="G376" s="1258" t="s">
        <v>1323</v>
      </c>
      <c r="H376" s="1260"/>
    </row>
    <row r="377" spans="1:8" ht="15" customHeight="1">
      <c r="A377" s="1109" t="s">
        <v>1486</v>
      </c>
      <c r="B377" s="1110">
        <v>59</v>
      </c>
      <c r="C377" s="999" t="s">
        <v>1478</v>
      </c>
      <c r="D377" s="596"/>
      <c r="E377" s="598"/>
      <c r="F377" s="127">
        <v>374</v>
      </c>
      <c r="G377" s="1259" t="s">
        <v>1323</v>
      </c>
      <c r="H377" s="1260"/>
    </row>
    <row r="378" spans="1:8" ht="15" customHeight="1">
      <c r="A378" s="1111" t="s">
        <v>1488</v>
      </c>
      <c r="B378" s="1112">
        <v>99</v>
      </c>
      <c r="C378" s="1050" t="s">
        <v>1487</v>
      </c>
      <c r="D378" s="600"/>
      <c r="E378" s="602"/>
      <c r="F378" s="126">
        <v>375</v>
      </c>
      <c r="G378" s="1258" t="s">
        <v>1323</v>
      </c>
      <c r="H378" s="1260"/>
    </row>
    <row r="379" spans="1:8" ht="15" customHeight="1">
      <c r="A379" s="1113" t="s">
        <v>1492</v>
      </c>
      <c r="B379" s="1114">
        <v>315.83</v>
      </c>
      <c r="C379" s="1115" t="s">
        <v>1494</v>
      </c>
      <c r="D379" s="596"/>
      <c r="E379" s="598"/>
      <c r="F379" s="127">
        <v>376</v>
      </c>
      <c r="G379" s="1259" t="s">
        <v>1323</v>
      </c>
      <c r="H379" s="1260"/>
    </row>
    <row r="380" spans="1:8" ht="15" customHeight="1">
      <c r="A380" s="948" t="s">
        <v>1496</v>
      </c>
      <c r="B380" s="601">
        <v>410.83</v>
      </c>
      <c r="C380" s="1000" t="s">
        <v>1495</v>
      </c>
      <c r="D380" s="600"/>
      <c r="E380" s="602"/>
      <c r="F380" s="126">
        <v>377</v>
      </c>
      <c r="G380" s="1258" t="s">
        <v>1323</v>
      </c>
      <c r="H380" s="1260"/>
    </row>
    <row r="381" spans="1:8" ht="15" customHeight="1">
      <c r="A381" s="55" t="s">
        <v>1504</v>
      </c>
      <c r="B381" s="597">
        <v>130</v>
      </c>
      <c r="C381" s="999" t="s">
        <v>1505</v>
      </c>
      <c r="D381" s="596"/>
      <c r="E381" s="598"/>
      <c r="F381" s="127">
        <v>378</v>
      </c>
      <c r="G381" s="1259" t="s">
        <v>1323</v>
      </c>
      <c r="H381" s="1260"/>
    </row>
    <row r="382" spans="1:8" ht="15" customHeight="1">
      <c r="A382" s="948" t="s">
        <v>1507</v>
      </c>
      <c r="B382" s="601">
        <v>44.56</v>
      </c>
      <c r="C382" s="1000" t="s">
        <v>1508</v>
      </c>
      <c r="D382" s="600"/>
      <c r="E382" s="602"/>
      <c r="F382" s="126">
        <v>379</v>
      </c>
      <c r="G382" s="1258" t="s">
        <v>1323</v>
      </c>
      <c r="H382" s="1260"/>
    </row>
    <row r="383" spans="1:8" ht="15" customHeight="1">
      <c r="A383" s="55" t="s">
        <v>1510</v>
      </c>
      <c r="B383" s="597">
        <v>137</v>
      </c>
      <c r="C383" s="999" t="s">
        <v>1509</v>
      </c>
      <c r="D383" s="596"/>
      <c r="E383" s="598"/>
      <c r="F383" s="127">
        <v>380</v>
      </c>
      <c r="G383" s="1259" t="s">
        <v>1323</v>
      </c>
      <c r="H383" s="1260"/>
    </row>
    <row r="384" spans="1:8" ht="15" customHeight="1">
      <c r="A384" s="948" t="s">
        <v>1511</v>
      </c>
      <c r="B384" s="601">
        <v>146</v>
      </c>
      <c r="C384" s="1000" t="s">
        <v>1509</v>
      </c>
      <c r="D384" s="600"/>
      <c r="E384" s="602"/>
      <c r="F384" s="126">
        <v>381</v>
      </c>
      <c r="G384" s="1258" t="s">
        <v>1323</v>
      </c>
      <c r="H384" s="1260"/>
    </row>
    <row r="385" spans="1:8" ht="15" customHeight="1">
      <c r="A385" s="55" t="s">
        <v>1512</v>
      </c>
      <c r="B385" s="597">
        <v>200</v>
      </c>
      <c r="C385" s="999" t="s">
        <v>1509</v>
      </c>
      <c r="D385" s="596"/>
      <c r="E385" s="598"/>
      <c r="F385" s="127">
        <v>382</v>
      </c>
      <c r="G385" s="1259" t="s">
        <v>1323</v>
      </c>
      <c r="H385" s="1260"/>
    </row>
    <row r="386" spans="1:8" ht="15" customHeight="1">
      <c r="A386" s="948" t="s">
        <v>1513</v>
      </c>
      <c r="B386" s="601">
        <v>239</v>
      </c>
      <c r="C386" s="1000" t="s">
        <v>1509</v>
      </c>
      <c r="D386" s="600"/>
      <c r="E386" s="602"/>
      <c r="F386" s="126">
        <v>383</v>
      </c>
      <c r="G386" s="1258" t="s">
        <v>1323</v>
      </c>
      <c r="H386" s="1260"/>
    </row>
    <row r="387" spans="1:8" ht="15" customHeight="1">
      <c r="A387" s="55" t="s">
        <v>1514</v>
      </c>
      <c r="B387" s="597">
        <v>182</v>
      </c>
      <c r="C387" s="999" t="s">
        <v>1509</v>
      </c>
      <c r="D387" s="596"/>
      <c r="E387" s="598"/>
      <c r="F387" s="127">
        <v>384</v>
      </c>
      <c r="G387" s="1259" t="s">
        <v>1323</v>
      </c>
      <c r="H387" s="1260"/>
    </row>
    <row r="388" spans="1:8" ht="15" customHeight="1">
      <c r="A388" s="948" t="s">
        <v>1515</v>
      </c>
      <c r="B388" s="601">
        <v>188</v>
      </c>
      <c r="C388" s="1000" t="s">
        <v>1509</v>
      </c>
      <c r="D388" s="600"/>
      <c r="E388" s="602"/>
      <c r="F388" s="126">
        <v>385</v>
      </c>
      <c r="G388" s="1258" t="s">
        <v>1323</v>
      </c>
      <c r="H388" s="1260"/>
    </row>
    <row r="389" spans="1:8" ht="15" customHeight="1">
      <c r="A389" s="55" t="s">
        <v>1516</v>
      </c>
      <c r="B389" s="597">
        <v>227</v>
      </c>
      <c r="C389" s="999" t="s">
        <v>1509</v>
      </c>
      <c r="D389" s="596"/>
      <c r="E389" s="598"/>
      <c r="F389" s="127">
        <v>386</v>
      </c>
      <c r="G389" s="1259" t="s">
        <v>1323</v>
      </c>
      <c r="H389" s="1260"/>
    </row>
    <row r="390" spans="1:8" ht="15" customHeight="1">
      <c r="A390" s="948" t="s">
        <v>1517</v>
      </c>
      <c r="B390" s="601">
        <v>230</v>
      </c>
      <c r="C390" s="1000" t="s">
        <v>1509</v>
      </c>
      <c r="D390" s="600"/>
      <c r="E390" s="602"/>
      <c r="F390" s="126">
        <v>387</v>
      </c>
      <c r="G390" s="1258" t="s">
        <v>1323</v>
      </c>
      <c r="H390" s="1260"/>
    </row>
    <row r="391" spans="1:8" ht="15" customHeight="1">
      <c r="A391" s="55" t="s">
        <v>1518</v>
      </c>
      <c r="B391" s="597">
        <v>263</v>
      </c>
      <c r="C391" s="999" t="s">
        <v>1509</v>
      </c>
      <c r="D391" s="596"/>
      <c r="E391" s="598"/>
      <c r="F391" s="127">
        <v>388</v>
      </c>
      <c r="G391" s="1259" t="s">
        <v>1323</v>
      </c>
      <c r="H391" s="1260"/>
    </row>
    <row r="392" spans="1:8" ht="15" customHeight="1">
      <c r="A392" s="948" t="s">
        <v>1519</v>
      </c>
      <c r="B392" s="601">
        <v>292</v>
      </c>
      <c r="C392" s="1000" t="s">
        <v>1509</v>
      </c>
      <c r="D392" s="600"/>
      <c r="E392" s="602"/>
      <c r="F392" s="126">
        <v>389</v>
      </c>
      <c r="G392" s="1258" t="s">
        <v>1323</v>
      </c>
      <c r="H392" s="1260"/>
    </row>
    <row r="393" spans="1:8" ht="15" customHeight="1">
      <c r="A393" s="55" t="s">
        <v>1520</v>
      </c>
      <c r="B393" s="597">
        <v>299</v>
      </c>
      <c r="C393" s="999" t="s">
        <v>1509</v>
      </c>
      <c r="D393" s="596"/>
      <c r="E393" s="598"/>
      <c r="F393" s="127">
        <v>390</v>
      </c>
      <c r="G393" s="1259" t="s">
        <v>1323</v>
      </c>
      <c r="H393" s="1260"/>
    </row>
    <row r="394" spans="1:8" ht="15" customHeight="1">
      <c r="A394" s="948" t="s">
        <v>1521</v>
      </c>
      <c r="B394" s="601">
        <v>340</v>
      </c>
      <c r="C394" s="1000" t="s">
        <v>1509</v>
      </c>
      <c r="D394" s="600"/>
      <c r="E394" s="602"/>
      <c r="F394" s="126">
        <v>391</v>
      </c>
      <c r="G394" s="1258" t="s">
        <v>1323</v>
      </c>
      <c r="H394" s="1260"/>
    </row>
    <row r="395" spans="1:8" ht="15" customHeight="1">
      <c r="A395" s="55" t="s">
        <v>1523</v>
      </c>
      <c r="B395" s="597">
        <v>166</v>
      </c>
      <c r="C395" s="999" t="s">
        <v>1522</v>
      </c>
      <c r="D395" s="596"/>
      <c r="E395" s="598"/>
      <c r="F395" s="127">
        <v>392</v>
      </c>
      <c r="G395" s="1259" t="s">
        <v>1323</v>
      </c>
      <c r="H395" s="1260"/>
    </row>
    <row r="396" spans="1:8" ht="15" customHeight="1">
      <c r="A396" s="948" t="s">
        <v>1524</v>
      </c>
      <c r="B396" s="601">
        <v>244</v>
      </c>
      <c r="C396" s="1000" t="s">
        <v>1522</v>
      </c>
      <c r="D396" s="600"/>
      <c r="E396" s="602"/>
      <c r="F396" s="126">
        <v>393</v>
      </c>
      <c r="G396" s="1258" t="s">
        <v>1323</v>
      </c>
      <c r="H396" s="1260"/>
    </row>
    <row r="397" spans="1:8" ht="15" customHeight="1">
      <c r="A397" s="55" t="s">
        <v>1525</v>
      </c>
      <c r="B397" s="597">
        <v>206</v>
      </c>
      <c r="C397" s="999" t="s">
        <v>1522</v>
      </c>
      <c r="D397" s="596"/>
      <c r="E397" s="598"/>
      <c r="F397" s="127">
        <v>394</v>
      </c>
      <c r="G397" s="1259" t="s">
        <v>1323</v>
      </c>
      <c r="H397" s="1260"/>
    </row>
    <row r="398" spans="1:8" ht="15" customHeight="1">
      <c r="A398" s="948" t="s">
        <v>1526</v>
      </c>
      <c r="B398" s="601">
        <v>211</v>
      </c>
      <c r="C398" s="1000" t="s">
        <v>1522</v>
      </c>
      <c r="D398" s="600"/>
      <c r="E398" s="602"/>
      <c r="F398" s="126">
        <v>395</v>
      </c>
      <c r="G398" s="1258" t="s">
        <v>1323</v>
      </c>
      <c r="H398" s="1260"/>
    </row>
    <row r="399" spans="1:8" ht="15" customHeight="1">
      <c r="A399" s="55" t="s">
        <v>1527</v>
      </c>
      <c r="B399" s="597">
        <v>253</v>
      </c>
      <c r="C399" s="999" t="s">
        <v>1522</v>
      </c>
      <c r="D399" s="596"/>
      <c r="E399" s="598"/>
      <c r="F399" s="127">
        <v>396</v>
      </c>
      <c r="G399" s="1259" t="s">
        <v>1323</v>
      </c>
      <c r="H399" s="1260"/>
    </row>
    <row r="400" spans="1:8" ht="15" customHeight="1">
      <c r="A400" s="948" t="s">
        <v>1528</v>
      </c>
      <c r="B400" s="601">
        <v>260</v>
      </c>
      <c r="C400" s="1000" t="s">
        <v>1522</v>
      </c>
      <c r="D400" s="600"/>
      <c r="E400" s="602"/>
      <c r="F400" s="126">
        <v>397</v>
      </c>
      <c r="G400" s="1258" t="s">
        <v>1323</v>
      </c>
      <c r="H400" s="1260"/>
    </row>
    <row r="401" spans="1:8" ht="15" customHeight="1">
      <c r="A401" s="55" t="s">
        <v>1529</v>
      </c>
      <c r="B401" s="597">
        <v>275</v>
      </c>
      <c r="C401" s="999" t="s">
        <v>1522</v>
      </c>
      <c r="D401" s="596"/>
      <c r="E401" s="598"/>
      <c r="F401" s="127">
        <v>398</v>
      </c>
      <c r="G401" s="1259" t="s">
        <v>1323</v>
      </c>
      <c r="H401" s="1260"/>
    </row>
    <row r="402" spans="1:8" ht="15" customHeight="1">
      <c r="A402" s="948" t="s">
        <v>1530</v>
      </c>
      <c r="B402" s="949">
        <v>320</v>
      </c>
      <c r="C402" s="1000" t="s">
        <v>1522</v>
      </c>
      <c r="D402" s="600"/>
      <c r="E402" s="602"/>
      <c r="F402" s="126">
        <v>399</v>
      </c>
      <c r="G402" s="1258" t="s">
        <v>1323</v>
      </c>
      <c r="H402" s="1260"/>
    </row>
    <row r="403" spans="1:8" ht="15" customHeight="1">
      <c r="A403" s="55" t="s">
        <v>1531</v>
      </c>
      <c r="B403" s="597">
        <v>329</v>
      </c>
      <c r="C403" s="999" t="s">
        <v>1522</v>
      </c>
      <c r="D403" s="596"/>
      <c r="E403" s="598"/>
      <c r="F403" s="127">
        <v>400</v>
      </c>
      <c r="G403" s="1259" t="s">
        <v>1323</v>
      </c>
      <c r="H403" s="1260"/>
    </row>
    <row r="404" spans="1:8" ht="15" customHeight="1">
      <c r="A404" s="948" t="s">
        <v>1532</v>
      </c>
      <c r="B404" s="601">
        <v>392</v>
      </c>
      <c r="C404" s="1000" t="s">
        <v>1522</v>
      </c>
      <c r="D404" s="600"/>
      <c r="E404" s="602"/>
      <c r="F404" s="126">
        <v>401</v>
      </c>
      <c r="G404" s="1258" t="s">
        <v>1323</v>
      </c>
      <c r="H404" s="1260"/>
    </row>
    <row r="405" spans="1:8" ht="15" customHeight="1">
      <c r="A405" s="55" t="s">
        <v>1533</v>
      </c>
      <c r="B405" s="597">
        <v>226</v>
      </c>
      <c r="C405" s="999" t="s">
        <v>1545</v>
      </c>
      <c r="D405" s="596"/>
      <c r="E405" s="598"/>
      <c r="F405" s="127">
        <v>402</v>
      </c>
      <c r="G405" s="1259" t="s">
        <v>1323</v>
      </c>
      <c r="H405" s="1260"/>
    </row>
    <row r="406" spans="1:8" ht="15" customHeight="1">
      <c r="A406" s="948" t="s">
        <v>1534</v>
      </c>
      <c r="B406" s="601">
        <v>238</v>
      </c>
      <c r="C406" s="1000" t="s">
        <v>1545</v>
      </c>
      <c r="D406" s="600"/>
      <c r="E406" s="602"/>
      <c r="F406" s="126">
        <v>403</v>
      </c>
      <c r="G406" s="1258" t="s">
        <v>1323</v>
      </c>
      <c r="H406" s="1260"/>
    </row>
    <row r="407" spans="1:8" ht="15" customHeight="1">
      <c r="A407" s="55" t="s">
        <v>1535</v>
      </c>
      <c r="B407" s="597">
        <v>332</v>
      </c>
      <c r="C407" s="999" t="s">
        <v>1545</v>
      </c>
      <c r="D407" s="596"/>
      <c r="E407" s="598"/>
      <c r="F407" s="127">
        <v>404</v>
      </c>
      <c r="G407" s="1259" t="s">
        <v>1323</v>
      </c>
      <c r="H407" s="1260"/>
    </row>
    <row r="408" spans="1:8" ht="15" customHeight="1">
      <c r="A408" s="948" t="s">
        <v>1536</v>
      </c>
      <c r="B408" s="601">
        <v>391</v>
      </c>
      <c r="C408" s="1000" t="s">
        <v>1545</v>
      </c>
      <c r="D408" s="600"/>
      <c r="E408" s="602"/>
      <c r="F408" s="126">
        <v>405</v>
      </c>
      <c r="G408" s="1258" t="s">
        <v>1323</v>
      </c>
      <c r="H408" s="1260"/>
    </row>
    <row r="409" spans="1:8" ht="15" customHeight="1">
      <c r="A409" s="55" t="s">
        <v>1537</v>
      </c>
      <c r="B409" s="597">
        <v>400</v>
      </c>
      <c r="C409" s="999" t="s">
        <v>1545</v>
      </c>
      <c r="D409" s="596"/>
      <c r="E409" s="598"/>
      <c r="F409" s="127">
        <v>406</v>
      </c>
      <c r="G409" s="1259" t="s">
        <v>1323</v>
      </c>
      <c r="H409" s="1260"/>
    </row>
    <row r="410" spans="1:8" ht="15" customHeight="1">
      <c r="A410" s="948" t="s">
        <v>1538</v>
      </c>
      <c r="B410" s="601">
        <v>437</v>
      </c>
      <c r="C410" s="1000" t="s">
        <v>1545</v>
      </c>
      <c r="D410" s="600"/>
      <c r="E410" s="602"/>
      <c r="F410" s="126">
        <v>407</v>
      </c>
      <c r="G410" s="1258" t="s">
        <v>1323</v>
      </c>
      <c r="H410" s="1260"/>
    </row>
    <row r="411" spans="1:8" ht="15" customHeight="1">
      <c r="A411" s="55" t="s">
        <v>1542</v>
      </c>
      <c r="B411" s="597">
        <v>12.5</v>
      </c>
      <c r="C411" s="999" t="s">
        <v>1543</v>
      </c>
      <c r="D411" s="596"/>
      <c r="E411" s="598"/>
      <c r="F411" s="127">
        <v>408</v>
      </c>
      <c r="G411" s="1259" t="s">
        <v>1323</v>
      </c>
      <c r="H411" s="1260"/>
    </row>
    <row r="412" spans="1:8" ht="15" customHeight="1">
      <c r="A412" s="948" t="s">
        <v>1562</v>
      </c>
      <c r="B412" s="601">
        <v>237.65</v>
      </c>
      <c r="C412" s="1000" t="s">
        <v>1563</v>
      </c>
      <c r="D412" s="600"/>
      <c r="E412" s="602"/>
      <c r="F412" s="126">
        <v>409</v>
      </c>
      <c r="G412" s="1258" t="s">
        <v>1323</v>
      </c>
      <c r="H412" s="1260"/>
    </row>
    <row r="413" spans="1:8" ht="15" customHeight="1">
      <c r="A413" s="55" t="s">
        <v>1575</v>
      </c>
      <c r="B413" s="597">
        <v>823.33</v>
      </c>
      <c r="C413" s="999" t="s">
        <v>1574</v>
      </c>
      <c r="D413" s="596"/>
      <c r="E413" s="598"/>
      <c r="F413" s="127">
        <v>410</v>
      </c>
      <c r="G413" s="1259" t="s">
        <v>1323</v>
      </c>
      <c r="H413" s="1260"/>
    </row>
    <row r="414" spans="1:8" ht="15" customHeight="1">
      <c r="A414" s="948" t="s">
        <v>1580</v>
      </c>
      <c r="B414" s="601">
        <v>15.83</v>
      </c>
      <c r="C414" s="1000" t="s">
        <v>1579</v>
      </c>
      <c r="D414" s="600"/>
      <c r="E414" s="602"/>
      <c r="F414" s="126">
        <v>411</v>
      </c>
      <c r="G414" s="1258" t="s">
        <v>1323</v>
      </c>
      <c r="H414" s="1260"/>
    </row>
    <row r="415" spans="1:8" ht="15" customHeight="1">
      <c r="A415" s="55" t="s">
        <v>2425</v>
      </c>
      <c r="B415" s="597">
        <v>27.5</v>
      </c>
      <c r="C415" s="999" t="s">
        <v>2424</v>
      </c>
      <c r="D415" s="596"/>
      <c r="E415" s="598"/>
      <c r="F415" s="127">
        <v>412</v>
      </c>
      <c r="G415" s="1259" t="s">
        <v>1323</v>
      </c>
      <c r="H415" s="1260"/>
    </row>
    <row r="416" spans="1:8" ht="15" customHeight="1">
      <c r="A416" s="948" t="s">
        <v>2428</v>
      </c>
      <c r="B416" s="601">
        <v>200</v>
      </c>
      <c r="C416" s="1000" t="s">
        <v>2427</v>
      </c>
      <c r="D416" s="600"/>
      <c r="E416" s="602"/>
      <c r="F416" s="126">
        <v>413</v>
      </c>
      <c r="G416" s="1258" t="s">
        <v>1323</v>
      </c>
      <c r="H416" s="1260"/>
    </row>
    <row r="417" spans="1:8" ht="15" customHeight="1">
      <c r="A417" s="55" t="s">
        <v>2430</v>
      </c>
      <c r="B417" s="597">
        <v>1567.83</v>
      </c>
      <c r="C417" s="999" t="s">
        <v>2429</v>
      </c>
      <c r="D417" s="596"/>
      <c r="E417" s="598"/>
      <c r="F417" s="127">
        <v>414</v>
      </c>
      <c r="G417" s="1259" t="s">
        <v>1323</v>
      </c>
      <c r="H417" s="1260"/>
    </row>
    <row r="418" spans="1:8" ht="15" customHeight="1">
      <c r="A418" s="600" t="s">
        <v>2430</v>
      </c>
      <c r="B418" s="601">
        <v>1567.83</v>
      </c>
      <c r="C418" s="1000" t="s">
        <v>2429</v>
      </c>
      <c r="D418" s="600"/>
      <c r="E418" s="602"/>
      <c r="F418" s="126">
        <v>415</v>
      </c>
      <c r="G418" s="1258" t="s">
        <v>1323</v>
      </c>
      <c r="H418" s="1260"/>
    </row>
    <row r="419" spans="1:8" ht="15" customHeight="1">
      <c r="A419" s="596" t="s">
        <v>2438</v>
      </c>
      <c r="B419" s="597">
        <v>1795</v>
      </c>
      <c r="C419" s="999" t="s">
        <v>2439</v>
      </c>
      <c r="D419" s="596"/>
      <c r="E419" s="598"/>
      <c r="F419" s="127">
        <v>416</v>
      </c>
      <c r="G419" s="1259" t="s">
        <v>1323</v>
      </c>
      <c r="H419" s="1260"/>
    </row>
    <row r="420" spans="1:8" ht="15" customHeight="1">
      <c r="A420" s="600" t="s">
        <v>2452</v>
      </c>
      <c r="B420" s="601">
        <v>4950</v>
      </c>
      <c r="C420" s="1000" t="s">
        <v>2442</v>
      </c>
      <c r="D420" s="600"/>
      <c r="E420" s="602"/>
      <c r="F420" s="126">
        <v>417</v>
      </c>
      <c r="G420" s="1258" t="s">
        <v>1323</v>
      </c>
      <c r="H420" s="1260"/>
    </row>
    <row r="421" spans="1:8" ht="15" customHeight="1">
      <c r="A421" s="596" t="s">
        <v>2453</v>
      </c>
      <c r="B421" s="597">
        <v>215</v>
      </c>
      <c r="C421" s="999" t="s">
        <v>2443</v>
      </c>
      <c r="D421" s="596"/>
      <c r="E421" s="598"/>
      <c r="F421" s="127">
        <v>418</v>
      </c>
      <c r="G421" s="1259" t="s">
        <v>1323</v>
      </c>
      <c r="H421" s="1260"/>
    </row>
    <row r="422" spans="1:8" ht="15" customHeight="1">
      <c r="A422" s="600" t="s">
        <v>2454</v>
      </c>
      <c r="B422" s="601">
        <v>31.2</v>
      </c>
      <c r="C422" s="1000" t="s">
        <v>2455</v>
      </c>
      <c r="D422" s="600"/>
      <c r="E422" s="602"/>
      <c r="F422" s="126">
        <v>419</v>
      </c>
      <c r="G422" s="1258" t="s">
        <v>1323</v>
      </c>
      <c r="H422" s="1260"/>
    </row>
    <row r="423" spans="1:8" ht="15" customHeight="1">
      <c r="A423" s="596" t="s">
        <v>2456</v>
      </c>
      <c r="B423" s="597">
        <v>53.32</v>
      </c>
      <c r="C423" s="999" t="s">
        <v>2457</v>
      </c>
      <c r="D423" s="596"/>
      <c r="E423" s="598"/>
      <c r="F423" s="127">
        <v>420</v>
      </c>
      <c r="G423" s="1259" t="s">
        <v>1323</v>
      </c>
      <c r="H423" s="1260"/>
    </row>
    <row r="424" spans="1:8" ht="15" customHeight="1">
      <c r="A424" s="600"/>
      <c r="B424" s="601"/>
      <c r="C424" s="60"/>
      <c r="D424" s="600"/>
      <c r="E424" s="602"/>
      <c r="F424" s="126">
        <v>421</v>
      </c>
      <c r="G424" s="1258" t="s">
        <v>1323</v>
      </c>
      <c r="H424" s="1260"/>
    </row>
    <row r="425" spans="1:8" ht="15" customHeight="1">
      <c r="A425" s="596"/>
      <c r="B425" s="597"/>
      <c r="C425" s="61"/>
      <c r="D425" s="596"/>
      <c r="E425" s="598"/>
      <c r="F425" s="127">
        <v>422</v>
      </c>
      <c r="G425" s="1259" t="s">
        <v>1323</v>
      </c>
      <c r="H425" s="1260"/>
    </row>
    <row r="426" spans="1:8" ht="15" customHeight="1">
      <c r="A426" s="600"/>
      <c r="B426" s="601"/>
      <c r="C426" s="60"/>
      <c r="D426" s="600"/>
      <c r="E426" s="602"/>
      <c r="F426" s="126">
        <v>423</v>
      </c>
      <c r="G426" s="1258" t="s">
        <v>1323</v>
      </c>
      <c r="H426" s="1260"/>
    </row>
    <row r="427" spans="1:8" ht="15" customHeight="1">
      <c r="A427" s="596"/>
      <c r="B427" s="597"/>
      <c r="C427" s="61"/>
      <c r="D427" s="596"/>
      <c r="E427" s="598"/>
      <c r="F427" s="127">
        <v>424</v>
      </c>
      <c r="G427" s="1259" t="s">
        <v>1323</v>
      </c>
      <c r="H427" s="1260"/>
    </row>
    <row r="428" spans="1:8" ht="15" customHeight="1">
      <c r="A428" s="600"/>
      <c r="B428" s="601"/>
      <c r="C428" s="60"/>
      <c r="D428" s="600"/>
      <c r="E428" s="602"/>
      <c r="F428" s="126">
        <v>425</v>
      </c>
      <c r="G428" s="1258" t="s">
        <v>1323</v>
      </c>
      <c r="H428" s="1260"/>
    </row>
    <row r="429" spans="1:8" ht="15" customHeight="1">
      <c r="A429" s="596"/>
      <c r="B429" s="597"/>
      <c r="C429" s="61"/>
      <c r="D429" s="596"/>
      <c r="E429" s="598"/>
      <c r="F429" s="127">
        <v>426</v>
      </c>
      <c r="G429" s="1259" t="s">
        <v>1323</v>
      </c>
      <c r="H429" s="1260"/>
    </row>
    <row r="430" spans="1:8" ht="15" customHeight="1">
      <c r="A430" s="600"/>
      <c r="B430" s="601"/>
      <c r="C430" s="60"/>
      <c r="D430" s="600"/>
      <c r="E430" s="602"/>
      <c r="F430" s="126">
        <v>427</v>
      </c>
      <c r="G430" s="1258" t="s">
        <v>1323</v>
      </c>
      <c r="H430" s="1260"/>
    </row>
    <row r="431" spans="1:8" ht="15" customHeight="1">
      <c r="A431" s="596"/>
      <c r="B431" s="597"/>
      <c r="C431" s="61"/>
      <c r="D431" s="596"/>
      <c r="E431" s="598"/>
      <c r="F431" s="127">
        <v>428</v>
      </c>
      <c r="G431" s="1259" t="s">
        <v>1323</v>
      </c>
      <c r="H431" s="1260"/>
    </row>
    <row r="432" spans="1:8" ht="15" customHeight="1">
      <c r="A432" s="600"/>
      <c r="B432" s="601"/>
      <c r="C432" s="60" t="s">
        <v>20</v>
      </c>
      <c r="D432" s="600"/>
      <c r="E432" s="602"/>
      <c r="F432" s="126">
        <v>429</v>
      </c>
      <c r="G432" s="1258" t="s">
        <v>1323</v>
      </c>
      <c r="H432" s="1260"/>
    </row>
    <row r="433" spans="1:8" ht="15" customHeight="1">
      <c r="A433" s="596"/>
      <c r="B433" s="597"/>
      <c r="C433" s="60"/>
      <c r="D433" s="596"/>
      <c r="E433" s="598"/>
      <c r="F433" s="127">
        <v>430</v>
      </c>
      <c r="G433" s="1259" t="s">
        <v>1323</v>
      </c>
      <c r="H433" s="1260"/>
    </row>
    <row r="434" spans="1:8" ht="15" customHeight="1">
      <c r="A434" s="600"/>
      <c r="B434" s="601"/>
      <c r="C434" s="61"/>
      <c r="D434" s="600"/>
      <c r="E434" s="602"/>
      <c r="F434" s="126">
        <v>431</v>
      </c>
      <c r="G434" s="1258" t="s">
        <v>1323</v>
      </c>
      <c r="H434" s="1260"/>
    </row>
    <row r="435" spans="1:8" ht="15" customHeight="1">
      <c r="A435" s="596"/>
      <c r="B435" s="597"/>
      <c r="C435" s="60"/>
      <c r="D435" s="596"/>
      <c r="E435" s="598"/>
      <c r="F435" s="127">
        <v>432</v>
      </c>
      <c r="G435" s="1259" t="s">
        <v>1323</v>
      </c>
      <c r="H435" s="1260"/>
    </row>
    <row r="436" spans="1:8" ht="15" customHeight="1">
      <c r="A436" s="600"/>
      <c r="B436" s="601"/>
      <c r="C436" s="61"/>
      <c r="D436" s="600"/>
      <c r="E436" s="602"/>
      <c r="F436" s="126">
        <v>433</v>
      </c>
      <c r="G436" s="1258" t="s">
        <v>1323</v>
      </c>
      <c r="H436" s="1260"/>
    </row>
    <row r="437" spans="1:8" ht="15" customHeight="1">
      <c r="A437" s="596"/>
      <c r="B437" s="597"/>
      <c r="C437" s="60"/>
      <c r="D437" s="596"/>
      <c r="E437" s="598"/>
      <c r="F437" s="127">
        <v>434</v>
      </c>
      <c r="G437" s="1259" t="s">
        <v>1323</v>
      </c>
      <c r="H437" s="1260"/>
    </row>
    <row r="438" spans="1:8" ht="15" customHeight="1">
      <c r="A438" s="600"/>
      <c r="B438" s="601"/>
      <c r="C438" s="61"/>
      <c r="D438" s="600"/>
      <c r="E438" s="602"/>
      <c r="F438" s="126">
        <v>435</v>
      </c>
      <c r="G438" s="1258" t="s">
        <v>1323</v>
      </c>
      <c r="H438" s="1260"/>
    </row>
    <row r="439" spans="1:8" ht="15" customHeight="1">
      <c r="A439" s="596"/>
      <c r="B439" s="597"/>
      <c r="C439" s="60" t="s">
        <v>20</v>
      </c>
      <c r="D439" s="596"/>
      <c r="E439" s="598"/>
      <c r="F439" s="127">
        <v>436</v>
      </c>
      <c r="G439" s="1259" t="s">
        <v>1323</v>
      </c>
      <c r="H439" s="1260"/>
    </row>
    <row r="440" spans="1:8" ht="15" customHeight="1">
      <c r="A440" s="600"/>
      <c r="B440" s="601"/>
      <c r="C440" s="60"/>
      <c r="D440" s="600"/>
      <c r="E440" s="602"/>
      <c r="F440" s="126">
        <v>437</v>
      </c>
      <c r="G440" s="1258" t="s">
        <v>1323</v>
      </c>
      <c r="H440" s="1260"/>
    </row>
    <row r="441" spans="1:8" ht="15" customHeight="1">
      <c r="A441" s="596"/>
      <c r="B441" s="597"/>
      <c r="C441" s="61"/>
      <c r="D441" s="596"/>
      <c r="E441" s="598"/>
      <c r="F441" s="127">
        <v>438</v>
      </c>
      <c r="G441" s="1259" t="s">
        <v>1323</v>
      </c>
      <c r="H441" s="1260"/>
    </row>
    <row r="442" spans="1:8" ht="15" customHeight="1">
      <c r="A442" s="600"/>
      <c r="B442" s="601"/>
      <c r="C442" s="60"/>
      <c r="D442" s="600"/>
      <c r="E442" s="602"/>
      <c r="F442" s="126">
        <v>439</v>
      </c>
      <c r="G442" s="1258" t="s">
        <v>1323</v>
      </c>
      <c r="H442" s="1260"/>
    </row>
    <row r="443" spans="1:8" ht="15" customHeight="1">
      <c r="A443" s="596"/>
      <c r="B443" s="597"/>
      <c r="C443" s="61"/>
      <c r="D443" s="596"/>
      <c r="E443" s="598"/>
      <c r="F443" s="127">
        <v>440</v>
      </c>
      <c r="G443" s="1259" t="s">
        <v>1323</v>
      </c>
      <c r="H443" s="1260"/>
    </row>
    <row r="444" spans="1:8" ht="15" customHeight="1">
      <c r="A444" s="600"/>
      <c r="B444" s="601"/>
      <c r="C444" s="60"/>
      <c r="D444" s="600"/>
      <c r="E444" s="602"/>
      <c r="F444" s="126">
        <v>441</v>
      </c>
      <c r="G444" s="1258" t="s">
        <v>1323</v>
      </c>
      <c r="H444" s="1260"/>
    </row>
    <row r="445" spans="1:8" ht="15" customHeight="1">
      <c r="A445" s="596"/>
      <c r="B445" s="597"/>
      <c r="C445" s="61"/>
      <c r="D445" s="596"/>
      <c r="E445" s="598"/>
      <c r="F445" s="127">
        <v>442</v>
      </c>
      <c r="G445" s="1259" t="s">
        <v>1323</v>
      </c>
      <c r="H445" s="1260"/>
    </row>
    <row r="446" spans="1:8" ht="15" customHeight="1">
      <c r="A446" s="600"/>
      <c r="B446" s="601"/>
      <c r="C446" s="60" t="s">
        <v>20</v>
      </c>
      <c r="D446" s="600"/>
      <c r="E446" s="602"/>
      <c r="F446" s="126">
        <v>443</v>
      </c>
      <c r="G446" s="1258" t="s">
        <v>1323</v>
      </c>
      <c r="H446" s="1260"/>
    </row>
    <row r="447" spans="1:8" ht="15" customHeight="1">
      <c r="A447" s="596"/>
      <c r="B447" s="597"/>
      <c r="C447" s="60"/>
      <c r="D447" s="596"/>
      <c r="E447" s="598"/>
      <c r="F447" s="127">
        <v>444</v>
      </c>
      <c r="G447" s="1259" t="s">
        <v>1323</v>
      </c>
      <c r="H447" s="1260"/>
    </row>
    <row r="448" spans="1:8" ht="15" customHeight="1">
      <c r="A448" s="600"/>
      <c r="B448" s="601"/>
      <c r="C448" s="61"/>
      <c r="D448" s="600"/>
      <c r="E448" s="602"/>
      <c r="F448" s="126">
        <v>445</v>
      </c>
      <c r="G448" s="1258" t="s">
        <v>1323</v>
      </c>
      <c r="H448" s="1260"/>
    </row>
    <row r="449" spans="1:8" ht="15" customHeight="1">
      <c r="A449" s="596"/>
      <c r="B449" s="597"/>
      <c r="C449" s="60"/>
      <c r="D449" s="596"/>
      <c r="E449" s="598"/>
      <c r="F449" s="127">
        <v>446</v>
      </c>
      <c r="G449" s="1259" t="s">
        <v>1323</v>
      </c>
      <c r="H449" s="1260"/>
    </row>
    <row r="450" spans="1:8" ht="15" customHeight="1">
      <c r="A450" s="600"/>
      <c r="B450" s="601"/>
      <c r="C450" s="61"/>
      <c r="D450" s="600"/>
      <c r="E450" s="602"/>
      <c r="F450" s="126">
        <v>447</v>
      </c>
      <c r="G450" s="1258" t="s">
        <v>1323</v>
      </c>
      <c r="H450" s="1260"/>
    </row>
    <row r="451" spans="1:8" ht="15" customHeight="1">
      <c r="A451" s="596"/>
      <c r="B451" s="597"/>
      <c r="C451" s="60"/>
      <c r="D451" s="596"/>
      <c r="E451" s="598"/>
      <c r="F451" s="127">
        <v>448</v>
      </c>
      <c r="G451" s="1259" t="s">
        <v>1323</v>
      </c>
      <c r="H451" s="1260"/>
    </row>
    <row r="452" spans="1:8" ht="15" customHeight="1">
      <c r="A452" s="600"/>
      <c r="B452" s="601"/>
      <c r="C452" s="61"/>
      <c r="D452" s="600"/>
      <c r="E452" s="602"/>
      <c r="F452" s="126">
        <v>449</v>
      </c>
      <c r="G452" s="1258" t="s">
        <v>1323</v>
      </c>
      <c r="H452" s="1260"/>
    </row>
    <row r="453" spans="1:8" ht="15" customHeight="1">
      <c r="A453" s="596"/>
      <c r="B453" s="597"/>
      <c r="C453" s="60" t="s">
        <v>20</v>
      </c>
      <c r="D453" s="596"/>
      <c r="E453" s="598"/>
      <c r="F453" s="127">
        <v>450</v>
      </c>
      <c r="G453" s="1259" t="s">
        <v>1323</v>
      </c>
      <c r="H453" s="1260"/>
    </row>
    <row r="454" spans="1:8" ht="15" customHeight="1">
      <c r="A454" s="600"/>
      <c r="B454" s="601"/>
      <c r="C454" s="60"/>
      <c r="D454" s="600"/>
      <c r="E454" s="602"/>
      <c r="F454" s="126">
        <v>451</v>
      </c>
      <c r="G454" s="1258" t="s">
        <v>1323</v>
      </c>
      <c r="H454" s="1260"/>
    </row>
    <row r="455" spans="1:8" ht="15" customHeight="1">
      <c r="A455" s="596"/>
      <c r="B455" s="597"/>
      <c r="C455" s="61"/>
      <c r="D455" s="596"/>
      <c r="E455" s="598"/>
      <c r="F455" s="127">
        <v>452</v>
      </c>
      <c r="G455" s="1259" t="s">
        <v>1323</v>
      </c>
      <c r="H455" s="1260"/>
    </row>
    <row r="456" spans="1:8" ht="15" customHeight="1">
      <c r="A456" s="600"/>
      <c r="B456" s="601"/>
      <c r="C456" s="60"/>
      <c r="D456" s="600"/>
      <c r="E456" s="602"/>
      <c r="F456" s="126">
        <v>453</v>
      </c>
      <c r="G456" s="1258" t="s">
        <v>1323</v>
      </c>
      <c r="H456" s="1260"/>
    </row>
    <row r="457" spans="1:8" ht="15" customHeight="1">
      <c r="A457" s="596"/>
      <c r="B457" s="597"/>
      <c r="C457" s="61"/>
      <c r="D457" s="596"/>
      <c r="E457" s="598"/>
      <c r="F457" s="127">
        <v>454</v>
      </c>
      <c r="G457" s="1259" t="s">
        <v>1323</v>
      </c>
      <c r="H457" s="1260"/>
    </row>
    <row r="458" spans="1:8" ht="15" customHeight="1">
      <c r="A458" s="600"/>
      <c r="B458" s="601"/>
      <c r="C458" s="60"/>
      <c r="D458" s="600"/>
      <c r="E458" s="602"/>
      <c r="F458" s="126">
        <v>455</v>
      </c>
      <c r="G458" s="1258" t="s">
        <v>1323</v>
      </c>
      <c r="H458" s="1260"/>
    </row>
    <row r="459" spans="1:8" ht="15" customHeight="1">
      <c r="A459" s="596"/>
      <c r="B459" s="597"/>
      <c r="C459" s="61"/>
      <c r="D459" s="596"/>
      <c r="E459" s="598"/>
      <c r="F459" s="127">
        <v>456</v>
      </c>
      <c r="G459" s="1259" t="s">
        <v>1323</v>
      </c>
      <c r="H459" s="1260"/>
    </row>
    <row r="460" spans="1:8" ht="15" customHeight="1">
      <c r="A460" s="600"/>
      <c r="B460" s="601"/>
      <c r="C460" s="60" t="s">
        <v>20</v>
      </c>
      <c r="D460" s="600"/>
      <c r="E460" s="602"/>
      <c r="F460" s="126">
        <v>457</v>
      </c>
      <c r="G460" s="1258" t="s">
        <v>1323</v>
      </c>
      <c r="H460" s="1260"/>
    </row>
    <row r="461" spans="1:8" ht="15" customHeight="1">
      <c r="A461" s="596"/>
      <c r="B461" s="597"/>
      <c r="C461" s="60"/>
      <c r="D461" s="596"/>
      <c r="E461" s="598"/>
      <c r="F461" s="127">
        <v>458</v>
      </c>
      <c r="G461" s="1259" t="s">
        <v>1323</v>
      </c>
      <c r="H461" s="1260"/>
    </row>
    <row r="462" spans="1:8" ht="15" customHeight="1">
      <c r="A462" s="600"/>
      <c r="B462" s="601"/>
      <c r="C462" s="61"/>
      <c r="D462" s="600"/>
      <c r="E462" s="602"/>
      <c r="F462" s="126">
        <v>459</v>
      </c>
      <c r="G462" s="1258" t="s">
        <v>1323</v>
      </c>
      <c r="H462" s="1260"/>
    </row>
    <row r="463" spans="1:8" ht="15" customHeight="1">
      <c r="A463" s="596"/>
      <c r="B463" s="597"/>
      <c r="C463" s="60"/>
      <c r="D463" s="596"/>
      <c r="E463" s="598"/>
      <c r="F463" s="127">
        <v>460</v>
      </c>
      <c r="G463" s="1259" t="s">
        <v>1323</v>
      </c>
      <c r="H463" s="1260"/>
    </row>
    <row r="464" spans="1:8" ht="15" customHeight="1">
      <c r="A464" s="600"/>
      <c r="B464" s="601"/>
      <c r="C464" s="61"/>
      <c r="D464" s="600"/>
      <c r="E464" s="602"/>
      <c r="F464" s="126">
        <v>461</v>
      </c>
      <c r="G464" s="1258" t="s">
        <v>1323</v>
      </c>
      <c r="H464" s="1260"/>
    </row>
    <row r="465" spans="1:8" ht="15" customHeight="1">
      <c r="A465" s="596"/>
      <c r="B465" s="597"/>
      <c r="C465" s="60"/>
      <c r="D465" s="596"/>
      <c r="E465" s="598"/>
      <c r="F465" s="127">
        <v>462</v>
      </c>
      <c r="G465" s="1259" t="s">
        <v>1323</v>
      </c>
      <c r="H465" s="1260"/>
    </row>
    <row r="466" spans="1:8" ht="15" customHeight="1">
      <c r="A466" s="600"/>
      <c r="B466" s="601"/>
      <c r="C466" s="61"/>
      <c r="D466" s="600"/>
      <c r="E466" s="602"/>
      <c r="F466" s="126">
        <v>463</v>
      </c>
      <c r="G466" s="1258" t="s">
        <v>1323</v>
      </c>
      <c r="H466" s="1260"/>
    </row>
    <row r="467" spans="1:8" ht="15" customHeight="1">
      <c r="A467" s="596"/>
      <c r="B467" s="597"/>
      <c r="C467" s="60" t="s">
        <v>20</v>
      </c>
      <c r="D467" s="596"/>
      <c r="E467" s="598"/>
      <c r="F467" s="127">
        <v>464</v>
      </c>
      <c r="G467" s="1259" t="s">
        <v>1323</v>
      </c>
      <c r="H467" s="1260"/>
    </row>
    <row r="468" spans="1:8" ht="15" customHeight="1">
      <c r="A468" s="600"/>
      <c r="B468" s="601"/>
      <c r="C468" s="60"/>
      <c r="D468" s="600"/>
      <c r="E468" s="602"/>
      <c r="F468" s="126">
        <v>465</v>
      </c>
      <c r="G468" s="1258" t="s">
        <v>1323</v>
      </c>
      <c r="H468" s="1260"/>
    </row>
    <row r="469" spans="1:8" ht="15" customHeight="1">
      <c r="A469" s="596"/>
      <c r="B469" s="597"/>
      <c r="C469" s="61"/>
      <c r="D469" s="596"/>
      <c r="E469" s="598"/>
      <c r="F469" s="127">
        <v>466</v>
      </c>
      <c r="G469" s="1259" t="s">
        <v>1323</v>
      </c>
      <c r="H469" s="1260"/>
    </row>
    <row r="470" spans="1:8" ht="15" customHeight="1">
      <c r="A470" s="600"/>
      <c r="B470" s="601"/>
      <c r="C470" s="60"/>
      <c r="D470" s="600"/>
      <c r="E470" s="602"/>
      <c r="F470" s="126">
        <v>467</v>
      </c>
      <c r="G470" s="1258" t="s">
        <v>1323</v>
      </c>
      <c r="H470" s="1260"/>
    </row>
    <row r="471" spans="1:8" ht="15" customHeight="1">
      <c r="A471" s="596"/>
      <c r="B471" s="597"/>
      <c r="C471" s="61"/>
      <c r="D471" s="596"/>
      <c r="E471" s="598"/>
      <c r="F471" s="127">
        <v>468</v>
      </c>
      <c r="G471" s="1259" t="s">
        <v>1323</v>
      </c>
      <c r="H471" s="1260"/>
    </row>
    <row r="472" spans="1:8" ht="15" customHeight="1">
      <c r="A472" s="600"/>
      <c r="B472" s="601"/>
      <c r="C472" s="60"/>
      <c r="D472" s="600"/>
      <c r="E472" s="602"/>
      <c r="F472" s="126">
        <v>469</v>
      </c>
      <c r="G472" s="1258" t="s">
        <v>1323</v>
      </c>
      <c r="H472" s="1260"/>
    </row>
    <row r="473" spans="1:8" ht="15" customHeight="1">
      <c r="A473" s="596"/>
      <c r="B473" s="597"/>
      <c r="C473" s="61"/>
      <c r="D473" s="596"/>
      <c r="E473" s="598"/>
      <c r="F473" s="127">
        <v>470</v>
      </c>
      <c r="G473" s="1259" t="s">
        <v>1323</v>
      </c>
      <c r="H473" s="1260"/>
    </row>
    <row r="474" spans="1:8" ht="15" customHeight="1">
      <c r="A474" s="600"/>
      <c r="B474" s="601"/>
      <c r="C474" s="60" t="s">
        <v>20</v>
      </c>
      <c r="D474" s="600"/>
      <c r="E474" s="602"/>
      <c r="F474" s="126">
        <v>471</v>
      </c>
      <c r="G474" s="1258" t="s">
        <v>1323</v>
      </c>
      <c r="H474" s="1260"/>
    </row>
    <row r="475" spans="1:8" ht="15" customHeight="1">
      <c r="A475" s="596"/>
      <c r="B475" s="597"/>
      <c r="C475" s="60"/>
      <c r="D475" s="596"/>
      <c r="E475" s="598"/>
      <c r="F475" s="127">
        <v>472</v>
      </c>
      <c r="G475" s="1259" t="s">
        <v>1323</v>
      </c>
      <c r="H475" s="1260"/>
    </row>
    <row r="476" spans="1:8" ht="15" customHeight="1">
      <c r="A476" s="600"/>
      <c r="B476" s="601"/>
      <c r="C476" s="61"/>
      <c r="D476" s="600"/>
      <c r="E476" s="602"/>
      <c r="F476" s="126">
        <v>473</v>
      </c>
      <c r="G476" s="1258" t="s">
        <v>1323</v>
      </c>
      <c r="H476" s="1260"/>
    </row>
    <row r="477" spans="1:8" ht="15" customHeight="1">
      <c r="A477" s="596"/>
      <c r="B477" s="597"/>
      <c r="C477" s="60"/>
      <c r="D477" s="596"/>
      <c r="E477" s="598"/>
      <c r="F477" s="127">
        <v>474</v>
      </c>
      <c r="G477" s="1259" t="s">
        <v>1323</v>
      </c>
      <c r="H477" s="1260"/>
    </row>
    <row r="478" spans="1:8" ht="15" customHeight="1">
      <c r="A478" s="600"/>
      <c r="B478" s="601"/>
      <c r="C478" s="61"/>
      <c r="D478" s="600"/>
      <c r="E478" s="602"/>
      <c r="F478" s="126">
        <v>475</v>
      </c>
      <c r="G478" s="1258" t="s">
        <v>1323</v>
      </c>
      <c r="H478" s="1260"/>
    </row>
    <row r="479" spans="1:8" ht="15" customHeight="1">
      <c r="A479" s="596"/>
      <c r="B479" s="597"/>
      <c r="C479" s="60"/>
      <c r="D479" s="596"/>
      <c r="E479" s="598"/>
      <c r="F479" s="127">
        <v>476</v>
      </c>
      <c r="G479" s="1259" t="s">
        <v>1323</v>
      </c>
      <c r="H479" s="1260"/>
    </row>
    <row r="480" spans="1:8" ht="15" customHeight="1">
      <c r="A480" s="600"/>
      <c r="B480" s="601"/>
      <c r="C480" s="61"/>
      <c r="D480" s="600"/>
      <c r="E480" s="602"/>
      <c r="F480" s="126">
        <v>477</v>
      </c>
      <c r="G480" s="1258" t="s">
        <v>1323</v>
      </c>
      <c r="H480" s="1260"/>
    </row>
    <row r="481" spans="1:8" ht="15" customHeight="1">
      <c r="A481" s="596"/>
      <c r="B481" s="597"/>
      <c r="C481" s="60" t="s">
        <v>20</v>
      </c>
      <c r="D481" s="596"/>
      <c r="E481" s="598"/>
      <c r="F481" s="127">
        <v>478</v>
      </c>
      <c r="G481" s="1259" t="s">
        <v>1323</v>
      </c>
      <c r="H481" s="1260"/>
    </row>
    <row r="482" spans="1:8" ht="15" customHeight="1">
      <c r="A482" s="600"/>
      <c r="B482" s="601"/>
      <c r="C482" s="60"/>
      <c r="D482" s="600"/>
      <c r="E482" s="602"/>
      <c r="F482" s="126">
        <v>479</v>
      </c>
      <c r="G482" s="1258" t="s">
        <v>1323</v>
      </c>
      <c r="H482" s="1260"/>
    </row>
    <row r="483" spans="1:8" ht="15" customHeight="1">
      <c r="A483" s="596"/>
      <c r="B483" s="597"/>
      <c r="C483" s="61"/>
      <c r="D483" s="596"/>
      <c r="E483" s="598"/>
      <c r="F483" s="127">
        <v>480</v>
      </c>
      <c r="G483" s="1259" t="s">
        <v>1323</v>
      </c>
      <c r="H483" s="1260"/>
    </row>
    <row r="484" spans="1:8" ht="15" customHeight="1">
      <c r="A484" s="600"/>
      <c r="B484" s="601"/>
      <c r="C484" s="60"/>
      <c r="D484" s="600"/>
      <c r="E484" s="602"/>
      <c r="F484" s="126">
        <v>481</v>
      </c>
      <c r="G484" s="1258" t="s">
        <v>1323</v>
      </c>
      <c r="H484" s="1260"/>
    </row>
    <row r="485" spans="1:8" ht="15" customHeight="1">
      <c r="A485" s="596"/>
      <c r="B485" s="597"/>
      <c r="C485" s="61"/>
      <c r="D485" s="596"/>
      <c r="E485" s="598"/>
      <c r="F485" s="127">
        <v>482</v>
      </c>
      <c r="G485" s="1259" t="s">
        <v>1323</v>
      </c>
      <c r="H485" s="1260"/>
    </row>
    <row r="486" spans="1:8" ht="15" customHeight="1">
      <c r="A486" s="600"/>
      <c r="B486" s="601"/>
      <c r="C486" s="60"/>
      <c r="D486" s="600"/>
      <c r="E486" s="602"/>
      <c r="F486" s="126">
        <v>483</v>
      </c>
      <c r="G486" s="1258" t="s">
        <v>1323</v>
      </c>
      <c r="H486" s="1260"/>
    </row>
    <row r="487" spans="1:8" ht="15" customHeight="1">
      <c r="A487" s="596"/>
      <c r="B487" s="597"/>
      <c r="C487" s="61"/>
      <c r="D487" s="596"/>
      <c r="E487" s="598"/>
      <c r="F487" s="127">
        <v>484</v>
      </c>
      <c r="G487" s="1259" t="s">
        <v>1323</v>
      </c>
      <c r="H487" s="1260"/>
    </row>
    <row r="488" spans="1:8" ht="15" customHeight="1">
      <c r="A488" s="600"/>
      <c r="B488" s="601"/>
      <c r="C488" s="60" t="s">
        <v>20</v>
      </c>
      <c r="D488" s="600"/>
      <c r="E488" s="602"/>
      <c r="F488" s="126">
        <v>485</v>
      </c>
      <c r="G488" s="1258" t="s">
        <v>1323</v>
      </c>
      <c r="H488" s="1260"/>
    </row>
    <row r="489" spans="1:8" ht="15" customHeight="1">
      <c r="A489" s="596"/>
      <c r="B489" s="597"/>
      <c r="C489" s="60"/>
      <c r="D489" s="596"/>
      <c r="E489" s="598"/>
      <c r="F489" s="127">
        <v>486</v>
      </c>
      <c r="G489" s="1259" t="s">
        <v>1323</v>
      </c>
      <c r="H489" s="1260"/>
    </row>
    <row r="490" spans="1:8" ht="15" customHeight="1">
      <c r="A490" s="600"/>
      <c r="B490" s="601"/>
      <c r="C490" s="61"/>
      <c r="D490" s="600"/>
      <c r="E490" s="602"/>
      <c r="F490" s="126">
        <v>487</v>
      </c>
      <c r="G490" s="1258" t="s">
        <v>1323</v>
      </c>
      <c r="H490" s="1260"/>
    </row>
    <row r="491" spans="1:8" ht="15" customHeight="1">
      <c r="A491" s="596"/>
      <c r="B491" s="597"/>
      <c r="C491" s="60"/>
      <c r="D491" s="596"/>
      <c r="E491" s="598"/>
      <c r="F491" s="127">
        <v>488</v>
      </c>
      <c r="G491" s="1259" t="s">
        <v>1323</v>
      </c>
      <c r="H491" s="1260"/>
    </row>
    <row r="492" spans="1:8" ht="15" customHeight="1">
      <c r="A492" s="600"/>
      <c r="B492" s="601"/>
      <c r="C492" s="61"/>
      <c r="D492" s="600"/>
      <c r="E492" s="602"/>
      <c r="F492" s="126">
        <v>489</v>
      </c>
      <c r="G492" s="1258" t="s">
        <v>1323</v>
      </c>
      <c r="H492" s="1260"/>
    </row>
    <row r="493" spans="1:8" ht="15" customHeight="1">
      <c r="A493" s="596"/>
      <c r="B493" s="597"/>
      <c r="C493" s="60"/>
      <c r="D493" s="596"/>
      <c r="E493" s="598"/>
      <c r="F493" s="127">
        <v>490</v>
      </c>
      <c r="G493" s="1259" t="s">
        <v>1323</v>
      </c>
      <c r="H493" s="1260"/>
    </row>
    <row r="494" spans="1:8" ht="15" customHeight="1">
      <c r="A494" s="600"/>
      <c r="B494" s="601"/>
      <c r="C494" s="61"/>
      <c r="D494" s="600"/>
      <c r="E494" s="602"/>
      <c r="F494" s="126">
        <v>491</v>
      </c>
      <c r="G494" s="1258" t="s">
        <v>1323</v>
      </c>
      <c r="H494" s="1260"/>
    </row>
    <row r="495" spans="1:8" ht="15" customHeight="1">
      <c r="A495" s="596"/>
      <c r="B495" s="597"/>
      <c r="C495" s="60" t="s">
        <v>20</v>
      </c>
      <c r="D495" s="596"/>
      <c r="E495" s="598"/>
      <c r="F495" s="127">
        <v>492</v>
      </c>
      <c r="G495" s="1259" t="s">
        <v>1323</v>
      </c>
      <c r="H495" s="1260"/>
    </row>
    <row r="496" spans="1:8" ht="15" customHeight="1">
      <c r="A496" s="600"/>
      <c r="B496" s="601"/>
      <c r="C496" s="60"/>
      <c r="D496" s="600"/>
      <c r="E496" s="602"/>
      <c r="F496" s="126">
        <v>493</v>
      </c>
      <c r="G496" s="1258" t="s">
        <v>1323</v>
      </c>
      <c r="H496" s="1260"/>
    </row>
    <row r="497" spans="1:8" ht="15" customHeight="1">
      <c r="A497" s="596"/>
      <c r="B497" s="597"/>
      <c r="C497" s="61"/>
      <c r="D497" s="596"/>
      <c r="E497" s="598"/>
      <c r="F497" s="127">
        <v>494</v>
      </c>
      <c r="G497" s="1259" t="s">
        <v>1323</v>
      </c>
      <c r="H497" s="1260"/>
    </row>
    <row r="498" spans="1:8" ht="15" customHeight="1">
      <c r="A498" s="600"/>
      <c r="B498" s="601"/>
      <c r="C498" s="60"/>
      <c r="D498" s="600"/>
      <c r="E498" s="602"/>
      <c r="F498" s="126">
        <v>495</v>
      </c>
      <c r="G498" s="1258" t="s">
        <v>1323</v>
      </c>
      <c r="H498" s="1260"/>
    </row>
    <row r="499" spans="1:8" ht="15" customHeight="1">
      <c r="A499" s="596"/>
      <c r="B499" s="597"/>
      <c r="C499" s="61"/>
      <c r="D499" s="596"/>
      <c r="E499" s="598"/>
      <c r="F499" s="127">
        <v>496</v>
      </c>
      <c r="G499" s="1259" t="s">
        <v>1323</v>
      </c>
      <c r="H499" s="1260"/>
    </row>
    <row r="500" spans="1:8" ht="15" customHeight="1">
      <c r="A500" s="600"/>
      <c r="B500" s="601"/>
      <c r="C500" s="60"/>
      <c r="D500" s="600"/>
      <c r="E500" s="602"/>
      <c r="F500" s="126">
        <v>497</v>
      </c>
      <c r="G500" s="1258" t="s">
        <v>1323</v>
      </c>
      <c r="H500" s="1260"/>
    </row>
    <row r="501" spans="1:8" ht="15" customHeight="1">
      <c r="A501" s="596"/>
      <c r="B501" s="597"/>
      <c r="C501" s="61"/>
      <c r="D501" s="596"/>
      <c r="E501" s="598"/>
      <c r="F501" s="127">
        <v>498</v>
      </c>
      <c r="G501" s="1259" t="s">
        <v>1323</v>
      </c>
      <c r="H501" s="1260"/>
    </row>
    <row r="502" spans="1:8" ht="15" customHeight="1">
      <c r="A502" s="600"/>
      <c r="B502" s="601"/>
      <c r="C502" s="60" t="s">
        <v>20</v>
      </c>
      <c r="D502" s="600"/>
      <c r="E502" s="602"/>
      <c r="F502" s="126">
        <v>499</v>
      </c>
      <c r="G502" s="1258" t="s">
        <v>1323</v>
      </c>
      <c r="H502" s="1260"/>
    </row>
    <row r="503" spans="1:8" ht="15" customHeight="1">
      <c r="A503" s="596"/>
      <c r="B503" s="597"/>
      <c r="C503" s="60"/>
      <c r="D503" s="596"/>
      <c r="E503" s="598"/>
      <c r="F503" s="127">
        <v>500</v>
      </c>
      <c r="G503" s="1259" t="s">
        <v>1323</v>
      </c>
      <c r="H503" s="1260"/>
    </row>
  </sheetData>
  <phoneticPr fontId="104" type="noConversion"/>
  <hyperlinks>
    <hyperlink ref="C52" r:id="rId1" xr:uid="{2E5C0433-640B-4DFF-9205-7EFE5D85A3C2}"/>
    <hyperlink ref="C75" r:id="rId2" xr:uid="{DD46C96C-F05F-4B1F-AED7-CE0B051E340B}"/>
    <hyperlink ref="C195" r:id="rId3" display="https://www.thomann.co.uk/behringer_fbq6200hd.htm" xr:uid="{511C5B1A-D29E-4E9E-A081-B73385121C33}"/>
    <hyperlink ref="C200" r:id="rId4" display="81358 - DR-900 RP-900" xr:uid="{D9D32BE9-E4AA-4DFC-9F88-4AB25267F25F}"/>
    <hyperlink ref="C220" r:id="rId5" display="https://www.amazon.co.uk/TP-Link-Multi-Gigabit-Dual-Band-HomeShield-AX55/dp/B0BS9TC6SS?th=1" xr:uid="{AA274533-B43D-45B6-A36E-4F5190E781D5}"/>
    <hyperlink ref="C221" r:id="rId6" display="https://www.broadbandbuyer.com/products/51049-zyxel-xmg-108hp-gb0101f/" xr:uid="{B484B266-2811-46D7-8515-471D586B1D66}"/>
    <hyperlink ref="C222" r:id="rId7" display="https://www.broadbandbuyer.com/products/52495-ubiquiti-wave-pico-ptp-pnp/" xr:uid="{4E4D778F-ECDF-4078-ADCD-0F27E2595F98}"/>
    <hyperlink ref="C223" r:id="rId8" display="https://www.amazon.co.uk/Elgato-Cam-Link-Broadcast-camcorder/dp/B07K3FN5MR/ref=sr_1_3?crid=3PHFNNPKNHY03&amp;dib=eyJ2IjoiMSJ9.UvfR7OQt4s7VnI1jy5-XKeOHymRUE9LGIk8FtABAkQ4mukuTYikPZ8iUGcuSEc4Deh0i2YKV54WGO8l3eEOaND3FgcgRlnPLCYyyFXzqBHhc6bgH50fsCe2zEW0ehP2NOJn4uqALFYTVtmUsRu1iCi0konxZ4G6SSjh75tSu02yaBY7IGaGtSQmDyRti-u0dK5UMTO2DPQlfLUvFvs3jVYqzTNtARJOGzInu3CToaXo.DhGJBsJHLmLjnDJQrG1whVkobN1wXEDB7-ke5fnBzXU&amp;dib_tag=se&amp;keywords=Camlink%2B4k&amp;qid=1742323415&amp;sprefix=camlink%2B4k%2Caps%2C170&amp;sr=8-3&amp;th=1" xr:uid="{189E6D6D-2E46-4F89-BC60-3F475DA23803}"/>
    <hyperlink ref="C224" r:id="rId9" display="https://www.amazon.co.uk/FoMaKo-Production-Streaming-Facebook-FMK20UH/dp/B08RJ171R2/ref=sr_1_3?crid=1DUVVN3L0KICG&amp;dib=eyJ2IjoiMSJ9.XAUuvq16KjEjy-pvSjReo-veDyiY18twgnR0CNEemOSkvO6RtaqNFIg0VawIgQ2Y.FlL5Y5hDjMOm7lWdwGxAQP-0l79yMkKpJW-y4GzjR_U&amp;dib_tag=se&amp;keywords=fomako%2B20x%2Bndi&amp;qid=1726590419&amp;sprefix=fomako%2B20x%2Bndi%2Caps%2C72&amp;sr=8-3&amp;ufe=app_do%3Aamzn1.fos.d7e5a2de-8759-4da3-993c-d11b6e3d217f&amp;th=1" xr:uid="{2989698A-917C-4FB0-B87B-A3BB6F44FB54}"/>
    <hyperlink ref="C225" r:id="rId10" display="https://www.amazon.co.uk/j5create-Multi-Port-Ethernet-Compatible-Thunderbolt/dp/B0BP296KPX?ref_=ast_sto_dp" xr:uid="{841CF0F9-43CB-40D4-B166-51DB4E81D41A}"/>
    <hyperlink ref="C226" r:id="rId11" display="https://www.kenable.co.uk/en/networking/network-cables-reels/indoor-ethernet-reels/11909-indoor-cat6a-23awg-copper-ethernet-sftp-network-cable-reel-305m-grey-5054338119090.html" xr:uid="{62D1EDE7-7A87-4E2E-BE88-0CEC495886F4}"/>
    <hyperlink ref="C227" r:id="rId12" xr:uid="{42D5E3EA-D5B4-4834-916D-EFBBB9FD64DF}"/>
    <hyperlink ref="C228" r:id="rId13" display="https://www.amazon.co.uk/Accsoon-CineView-Wireless-Transmission-Transfer-Black/dp/B09YCKHPCF/ref=sr_1_2?crid=4W8FLV6B3OWC&amp;dib=eyJ2IjoiMSJ9.TXxdZMTznRl62kCA3y19buTmh3lDWrcm3_BGyhk57Z5XWPTqnuAN0fsUHf2NRDFcrrbCEieyr5hio9KFBrX5SCgevA8gkevTlzoROwFW_v12AY5o5Mu8DXw6g3X83Eay9-oPwKmzmrFeMfaJAcDL9dHjxxUlQ7HclWvJgo2w85l6siZznF-j8x1dYYOFfVBWG6haOOoWMBliXKtkW7XDxY3YPGSzIrSa_q1ZfAQx0lAiOHS9BhQjJaz7lsAmpXjevQoigh2bRw0nDbIlZ3uqphYEdSqb3zzGDNd-dkKEa3FSJRYpRnTWmSZzhm46jCUKoZ3vrZEIUq98L9x6S90vXA.iTFECwRHWRTE-lsCm6LpO8oO8h6ngQ2N13Tyd8Vh37c&amp;dib_tag=se&amp;keywords=cineview%2BHE&amp;qid=1743429199&amp;s=electronics&amp;sprefix=cineview%2Bhe%2B%2Celectronics%2C88&amp;sr=1-2&amp;th=1" xr:uid="{DA54719D-F939-45CF-9F9C-023DC86A7355}"/>
    <hyperlink ref="C229" r:id="rId14" display="https://www.amazon.co.uk/Accsoon-CineView-Wireless-Transmission-Transfer-Black/dp/B0C6JVVN53/ref=sr_1_2?crid=4W8FLV6B3OWC&amp;dib=eyJ2IjoiMSJ9.TXxdZMTznRl62kCA3y19buTmh3lDWrcm3_BGyhk57Z5XWPTqnuAN0fsUHf2NRDFcrrbCEieyr5hio9KFBrX5SCgevA8gkevTlzoROwFW_v12AY5o5Mu8DXw6g3X83Eay9-oPwKmzmrFeMfaJAcDL9dHjxxUlQ7HclWvJgo2w85l6siZznF-j8x1dYYOFfVBWG6haOOoWMBliXKtkW7XDxY3YPGSzIrSa_q1ZfAQx0lAiOHS9BhQjJaz7lsAmpXjevQoigh2bRw0nDbIlZ3uqphYEdSqb3zzGDNd-dkKEa3FSJRYpRnTWmSZzhm46jCUKoZ3vrZEIUq98L9x6S90vXA.iTFECwRHWRTE-lsCm6LpO8oO8h6ngQ2N13Tyd8Vh37c&amp;dib_tag=se&amp;keywords=cineview%2BHE&amp;qid=1743429199&amp;s=electronics&amp;sprefix=cineview%2Bhe%2B%2Celectronics%2C88&amp;sr=1-2&amp;th=1" xr:uid="{E0D2886A-57B7-4F8D-A9EA-077C7FB947EB}"/>
    <hyperlink ref="C230" r:id="rId15" display="https://amzn.eu/d/j0b9wwS" xr:uid="{DF39175F-1943-448A-A5A2-2E65E7E2E94A}"/>
    <hyperlink ref="C231" r:id="rId16" display="https://loxit.com/shop/screen-mounts/screen-mount-trolleys/screen-mount-trolleys-electric/hi-lo-mono-500-electric-screen-mount-trolley-42-86-max-130kg/" xr:uid="{C89F45E6-DD71-437D-8B71-A7807BCF6B0A}"/>
    <hyperlink ref="C236" r:id="rId17" display="https://www.amazon.co.uk/WiiM-Pro-Chromecast-Multiroom-assistant-Black/dp/B0BJDY6D1W/ref=asc_df_B0BJDY6D1W?mcid=2d7c60c2d9f331299151c9a2ef0c491f&amp;tag=googshopuk-21&amp;linkCode=df0&amp;hvadid=696452133737&amp;hvpos=&amp;hvnetw=g&amp;hvrand=8744989286051280431&amp;hvpone=&amp;hvptwo=&amp;hvqmt=&amp;hvdev=c&amp;hvdvcmdl=&amp;hvlocint=&amp;hvlocphy=9045657&amp;hvtargid=pla-1931541672408&amp;gad_source=1&amp;th=1" xr:uid="{F7C59618-8347-4589-A960-DD20A4FDE8A2}"/>
    <hyperlink ref="C237" r:id="rId18" display="https://www.leisuretec.co.uk/product/a3248dz-480w-digital-mixer-amplifier-5zone--6inputs-webtoa00623" xr:uid="{29375E69-75B2-4CBE-A0D0-DD7307C5ED48}"/>
    <hyperlink ref="C238" r:id="rId19" display="https://www.leisuretec.co.uk/product/ovo5t-white-5-2way-oval-speaker-bracket-100v16ohm-80w-webapa00074" xr:uid="{AE071CB7-A0ED-4A40-9674-E9EE4A57E7E7}"/>
    <hyperlink ref="C239" r:id="rId20" display="https://www.leisuretec.co.uk/product/ovo5t-black--5-2way-oval-speaker-bracket-100v16ohm-80w-webapa00073" xr:uid="{1F3DB8F8-2CB5-4D48-94E1-6E41E3C05ACE}"/>
    <hyperlink ref="C245" r:id="rId21" display="https://www.bax-shop.co.uk/small-diaphragm-condenser-microphones/samson-c02-pencil-condenser-microphone-matched-pair" xr:uid="{94AB38A9-D204-432B-8A0E-F36572C18B69}"/>
    <hyperlink ref="C253" r:id="rId22" display="https://cpc.farnell.com/pulse/rmx112/12-channel-line-mixer-with-priority/dp/DP34790?mckv=sshopping_dc|pcrid|605262956605|kword||match||plid||slid||product|DP34790|pgrid|138313685415|ptaid|pla-1927097517742|&amp;CMP=KNC-GUK-CPC-SHOPPING-9262013734-138313685415-DP34790&amp;s_kwcid=AL!5616!3!605262956605!!!network}!1927097517742!&amp;gad_source=1&amp;gad_campaignid=9262013734&amp;gbraid=0AAAAAD_m6B3FYM0ZEvJEsj8zQeUjZkRKg&amp;gclid=CjwKCAjw24vBBhABEiwANFG7yz42N5ImZQD30Q1JbBUeASMsvU5afadMSI0ZVeJz8bLK5DQSqWtlThoCSocQAvD_BwE" xr:uid="{00683BE2-8925-48C9-BD56-C18438676FE0}"/>
    <hyperlink ref="C254" r:id="rId23" display="https://www.sapphireav.com/products/projector-lift-for-small-ceiling-voids" xr:uid="{7983774D-F856-4266-B4EB-850B803A7679}"/>
    <hyperlink ref="C264" r:id="rId24" display="https://www.leisuretec.co.uk/product/cpa2402-commercial-mixer-amp-2x240w-w-8-inputsbluetoothusb-1u-weblab00070" xr:uid="{C9B6C6AE-713B-41A4-A06E-31974E2AA521}"/>
    <hyperlink ref="C267" r:id="rId25" display="https://www.leisuretec.co.uk/product/ca1202-commercial-amplifier-with-direct-drive-2x120w-100v-weblab00049" xr:uid="{A9BAFDBC-ACBF-4F20-AC72-CF0F4B5ED6CE}"/>
    <hyperlink ref="C268" r:id="rId26" display="https://www.leisuretec.co.uk/product/cpa2402-commercial-mixer-amp-2x240w-w-8-inputsbluetoothusb-1u-weblab00070" xr:uid="{A6D80871-0BCD-4DF9-BD24-615C85F1039C}"/>
    <hyperlink ref="C269" r:id="rId27" display="https://www.leisuretec.co.uk/product/crcveuwh-wall-mount-volume-control-white-weblab00043" xr:uid="{C7938011-34A9-4B80-AC27-E5238D1EEE4B}"/>
    <hyperlink ref="C270" r:id="rId28" display="http://www.google.co.uk" xr:uid="{4CC94307-70BD-4029-9B87-34F998588E20}"/>
    <hyperlink ref="C272" r:id="rId29" display="https://www.amazon.co.uk/Extender-Splitter-HDBaseT-Multiple-Single/dp/B08LMP8DHF?th=1" xr:uid="{192A5F90-0D88-49B3-9F40-A216C14867A1}"/>
    <hyperlink ref="C276" r:id="rId30" display="https://www.fbtaudio.co.uk/jts/installation/conference-systems/w4-ch1.htm" xr:uid="{1B75D2A0-9E4F-4604-9486-EBA4113A9CD7}"/>
    <hyperlink ref="C277" r:id="rId31" display="https://www.fbtaudio.co.uk/jts/installation/conference-systems/w4-ch12.htm" xr:uid="{458A6B6E-39D3-4445-8586-F48DD766DF72}"/>
    <hyperlink ref="C278" r:id="rId32" display="https://cpc.farnell.com/pro-signal/psg08157/wall-plate-xlr-plug-socket/dp/AV16202" xr:uid="{D5A17A51-0085-4948-90CC-E89EB6E5C3BD}"/>
    <hyperlink ref="C279" r:id="rId33" display="https://cpc.farnell.com/pro-signal/psg08156/wall-plate-2x-xlr-plugs/dp/AV16201" xr:uid="{1AF526BE-1912-4698-8A53-24FDD0D38E7F}"/>
    <hyperlink ref="C280" r:id="rId34" display="https://cpc.farnell.com/pro-signal/psg08155/wall-plate-2x-xlr-sockets/dp/AV16200" xr:uid="{BAD41E9E-D36C-41A1-BB89-D60165D2D683}"/>
    <hyperlink ref="C281" r:id="rId35" display="https://www.leisuretec.co.uk/product/up2321-1ch-free-standing-100vline-power-amplifier-320w-webrcf00149" xr:uid="{8256D91B-E163-4BCE-ACFE-DE2D371046DD}"/>
    <hyperlink ref="C282" r:id="rId36" display="https://cpc.farnell.com/keene-electronics/klabxbg2f/bluetooth-in-wall-amp-front-line/dp/AV29944" xr:uid="{777A1318-391D-4682-B185-0DA26BEFD758}"/>
    <hyperlink ref="C284" r:id="rId37" display="https://avpartsmaster.co.uk/cables-connectors/vision-techconnect-modular-av-faceplate-35-mm-minijack-module" xr:uid="{7C00122F-1214-436D-8A48-40A4BB7EC791}"/>
    <hyperlink ref="C285" r:id="rId38" display="https://cpc.farnell.com/vision-av/tc3-back-box-1g/techconnect3-1-gang-backbox/dp/AV26427?st=vision" xr:uid="{5044A0B9-AE9F-438E-A351-B98D2C95EBBC}"/>
    <hyperlink ref="C286" r:id="rId39" display="https://cpc.farnell.com/vision-av/tc3-surr1g/techconnect3-1-gang-surround/dp/AV26430?st=vision" xr:uid="{7458EE31-23FE-4301-BD55-BDB8472B9486}"/>
    <hyperlink ref="C287" r:id="rId40" display="https://cpc.farnell.com/vision-av/tc3-back-box-2g/techconnect3-2-gang-backbox/dp/AV26428?st=vision" xr:uid="{31F3F4F8-32B0-4E8E-9BA2-ACB91076261D}"/>
    <hyperlink ref="C288" r:id="rId41" display="https://cpc.farnell.com/vision-av/tc3-surr2g/techconnect3-2-gang-surround/dp/AV26431?st=vision" xr:uid="{F0116382-90AC-4020-AE2B-9AB63E164712}"/>
    <hyperlink ref="C289" r:id="rId42" display="https://cpc.farnell.com/vision-av/tc3-hdmi/techconnect3-hdmi-module/dp/AV26438" xr:uid="{8A5D7985-EE4D-45BE-AAD9-D8CA99FBED2C}"/>
    <hyperlink ref="C290" r:id="rId43" display="https://avpartsmaster.co.uk/cables-connectors/vision-techconnect-brush-module" xr:uid="{CBAD226E-0959-472A-A854-7B6FE775F15F}"/>
    <hyperlink ref="C291" r:id="rId44" display="https://www.ballicom.co.uk/tc3-usbc-vision-techconnect-3-modular-facility-.p1566458.html?ref=PLA&amp;of_tid=MFRWG5B5GQTGMZLFMREWIPJZEZYHE33EJFSD2NBRGEYTANQ&amp;campaignid=16506081106&amp;network=x&amp;adGroupId=&amp;device=c&amp;adtype=pla&amp;product-channel=online&amp;keyword=&amp;placement=&amp;adposition=&amp;gad_source=1&amp;gad_campaignid=16506095266&amp;gbraid=0AAAAAD7R4Dnoi4zsj9J8wRNAMMjbucRXG&amp;gclid=CjwKCAjwl_XBBhAUEiwAWK2hzo__j3XzVomx044hfHd3mophKnk1bUAVKljN99eHVjF0OcBdJ49QDRoCzPYQAvD_BwE" xr:uid="{C4DBDA8D-895F-443C-9294-E88C1556C093}"/>
    <hyperlink ref="C293" r:id="rId45" display="https://www.ballicom.co.uk/tc-usb3ac-bl-vision-professional.p1484227.html" xr:uid="{4571EB43-ADDB-4F0A-89EF-2755C67C6C3E}"/>
    <hyperlink ref="C292" r:id="rId46" display="https://www.ballicom.co.uk/tc-usbc3a-bl-vision-professional.p1454279.html" xr:uid="{148CF6F1-4DB6-416C-8EC8-154C582B634A}"/>
    <hyperlink ref="C294" r:id="rId47" display="https://www.ballicom.co.uk/tc-usbhdmi-vision.p1378995.html" xr:uid="{70514289-FF48-450C-9D09-41015CFFFB24}"/>
    <hyperlink ref="C295" r:id="rId48" display="https://www.gear4music.com/PA-DJ-and-Lighting/Behringer-SD8-Digital-Stage-Box/1FQB?origin=product-ads&amp;gad_source=1&amp;gad_campaignid=22247589480&amp;gbraid=0AAAAAD_kjLRTB_wfVEw40hRfspAjCP1Zy&amp;gclid=Cj0KCQjwjJrCBhCXARIsAI5x66VoPh-Xq-zO8I7scH68ZL5Tn_wL8SnIb6rvGxs1RL0HLdRGq3Ml8JkaAiYGEALw_wcB" xr:uid="{D5352B95-CD68-40B8-877C-52F34BBD3570}"/>
    <hyperlink ref="C298" r:id="rId49" display="https://www.bax-shop.co.uk/small-diaphragm-condenser-microphones/samson-c02-pencil-condenser-microphone-matched-pair" xr:uid="{05D9547C-BBE6-CE48-BD67-1D381A0A34EE}"/>
    <hyperlink ref="C299" r:id="rId50" display="https://www.cybermarket.co.uk/shop/speakers/audac-wp220-bluetooth-wall-panel-for-ares5a-scp-1668428.html?pid=1668428&amp;cq_src=google_ads&amp;cq_cmp=20567993707&amp;cq_con=&amp;cq_term=&amp;cq_med=pla&amp;cq_plac=&amp;cq_net=x&amp;cq_plt=gp&amp;gad_source=1&amp;gad_campaignid=20564395583&amp;gbraid=0AAAAAD_rBJ3M9m-Bt5Z0rjQvj8nDRs_iv&amp;gclid=Cj0KCQjwuvrBBhDcARIsAKRrkjfZ7FV6AUNATLRBYTg0e2GRSIK9hV086X2nhTXxlo4BeBMSRBcYVQAaAnvMEALw_wcB" xr:uid="{2D2C212C-6DF9-4646-800F-246C40FAFE08}"/>
    <hyperlink ref="C312" r:id="rId51" display="https://www.amazon.co.uk/zowietek-Simultaneous-Standalone-Streaming-Teaching/dp/B0CYPQY8GK?th=1" xr:uid="{BE17AC78-F3A5-4319-873C-5B7B782BF063}"/>
    <hyperlink ref="C313" r:id="rId52" display="https://www.thomann.co.uk/lab_gruppen_cpa2401.htm?gad_source=1&amp;gad_campaignid=1581403912&amp;gbraid=0AAAAADuDMCUUILe1nbmCZsFhUba5qzTSr&amp;gclid=Cj0KCQjw64jDBhDXARIsABkk8J4aTscISLr6K9n0nSLDn24UWdPNGmdHilbuAhI-3kTV3dnB_MdmG0QaAqBDEALw_wcB" xr:uid="{1C83A2A2-5688-4EB5-B2E0-C3D17421F479}"/>
    <hyperlink ref="C314" r:id="rId53" display="https://amzn.eu/d/ibsj3zB" xr:uid="{82DE2716-1FDA-4DB3-85A1-9CEE99518714}"/>
    <hyperlink ref="C315" r:id="rId54" display="https://amzn.eu/d/6o6YtPH" xr:uid="{566B2B8C-7231-4632-BE4E-1312C717E83C}"/>
    <hyperlink ref="C316" r:id="rId55" xr:uid="{A5546FAB-3B6A-4762-BF8D-C840F3FFB7CA}"/>
    <hyperlink ref="C318" r:id="rId56" display="https://amzn.eu/d/06CpId4" xr:uid="{087472AF-0A14-4157-A2B8-3301BC631A32}"/>
    <hyperlink ref="C246" r:id="rId57" display="Test Product Link" xr:uid="{479BC654-05D4-46C4-88E9-D44429E19471}"/>
    <hyperlink ref="C304" r:id="rId58" display="https://amzn.eu/d/j0b9wwS" xr:uid="{A803D167-36D4-4C3B-A034-4487D2EB2B71}"/>
    <hyperlink ref="C325" r:id="rId59" display="https://www.best4systems.co.uk/yealink-pa20-4k-ultra-hd-presentation-assistant.html" xr:uid="{6B1E8012-0E44-472B-B9F3-3B6DF01FAC33}"/>
    <hyperlink ref="C326" r:id="rId60" display="https://www.best4systems.co.uk/yealink-vcm36w-wireless-video-conferencing-microphone.html " xr:uid="{0032524B-61F4-42F7-ABD8-F3EE022BC98B}"/>
    <hyperlink ref="C327" r:id="rId61" xr:uid="{F454FAC6-603C-4E77-B26B-AB78D94C5F85}"/>
    <hyperlink ref="C329" r:id="rId62" xr:uid="{D125EED8-ED4B-4E58-824E-FF72FED7F69C}"/>
    <hyperlink ref="C323" r:id="rId63" xr:uid="{4EE2482C-6EA2-485D-B320-E88468365B9C}"/>
    <hyperlink ref="C322" r:id="rId64" xr:uid="{5E25ADA4-DF62-4074-B9D8-4E0DD6FC4090}"/>
    <hyperlink ref="C321" r:id="rId65" xr:uid="{FF9D4471-84A9-45D4-AE9C-AF0B2D47F952}"/>
    <hyperlink ref="C320" r:id="rId66" xr:uid="{91B63F30-E0E1-446C-9905-4002957F1BD4}"/>
    <hyperlink ref="C331" r:id="rId67" xr:uid="{5A72D103-21EE-4222-B40D-10793BE1F3A9}"/>
    <hyperlink ref="C332" r:id="rId68" xr:uid="{3A6CB0A3-1657-4A42-86D6-3DF68C6CCD5D}"/>
    <hyperlink ref="C333" r:id="rId69" xr:uid="{D2AEAA9A-A146-4234-9471-60B88A262CE6}"/>
    <hyperlink ref="C339" r:id="rId70" xr:uid="{AEBA151C-A4C8-4731-9F45-82024E836E55}"/>
    <hyperlink ref="C340" r:id="rId71" xr:uid="{6DB596AD-C67C-4D66-9E37-7DF033616B68}"/>
    <hyperlink ref="C342" r:id="rId72" xr:uid="{3CD2EDF5-93A0-45AA-A372-559EA1964BF2}"/>
    <hyperlink ref="C343" r:id="rId73" xr:uid="{91354B3E-CA94-40AA-BFBA-3D3BB757B946}"/>
    <hyperlink ref="C344" r:id="rId74" xr:uid="{372F552F-D511-4CC6-9BA1-806DB0D6DCDB}"/>
    <hyperlink ref="C345" r:id="rId75" xr:uid="{538C8D4E-7F99-4787-A2D8-BCBD3E8D6C96}"/>
    <hyperlink ref="D342" r:id="rId76" location="certifications" xr:uid="{B47C6AFD-885D-494D-ABB7-A27C9E7E7E37}"/>
    <hyperlink ref="C346" r:id="rId77" xr:uid="{5990EFC8-CE8A-4580-85B3-B60B189363C7}"/>
    <hyperlink ref="C348" r:id="rId78" xr:uid="{F34C61A4-F436-419E-9DA5-4CED19AEFCE2}"/>
    <hyperlink ref="C349" r:id="rId79" display="https://avpartsmaster.co.uk/business-solutions/yealink-uvc30-room-4k-usb-camera?gad_source=1&amp;gad_campaignid=21830971395&amp;gbraid=0AAAAAD_ctyZ8SeeaAVLQXP1HcZYXWkc4b&amp;gclid=Cj0KCQjw0NPGBhCDARIsAGAzpp3nQHyCWB82mA7eMPF6lIKZ7qH9CuUDI3Q9WHeMVehxaADHDzowpVMaAnFlEALw_wcB" xr:uid="{5F5458D9-498A-40B9-96F9-6A9EF19473D9}"/>
    <hyperlink ref="C350" r:id="rId80" display="https://avpartsmaster.co.uk/mounting-solutions/b-tech-bt8558-b-motorised-trolley?gad_source=1&amp;gad_campaignid=22016618343&amp;gbraid=0AAAAAD_ctyZuzhIVbCJxp0IMXOCykw2_Q&amp;gclid=CjwKCAjw89jGBhB0EiwA2o1On1jdYOL-8ebxtsEA1GEh9_A727EbnlAwCWO0QSVrA31bz0nUqpKaohoCvsAQAvD_BwE" xr:uid="{BC8E1BBA-0890-4380-ABF9-97016AAB762E}"/>
    <hyperlink ref="C351" r:id="rId81" display="https://www.rcblogic.co.uk/product/Atomos-TX-RX-4K-Wireless-Video-Trans-TX-RX-Set?st=17&amp;source=paidclick&amp;dt=250925&amp;gad_source=1&amp;gad_campaignid=18542905634&amp;gbraid=0AAAAAD4Jlg5HkwPlaWoMCdfSi5PkiIVB6&amp;gclid=CjwKCAjw89jGBhB0EiwA2o1On_LdydN2dTcJouhavO6jBMmG8gSdwaCYqWFAAC5EnGECbE19L8ScChoC4IIQAvD_BwE" xr:uid="{44F67176-D027-4841-93D5-790F129740AB}"/>
    <hyperlink ref="C352" r:id="rId82" xr:uid="{F312207B-1D72-4384-A527-F8AFCD63EEE3}"/>
    <hyperlink ref="C353" r:id="rId83" xr:uid="{3005D9A2-C826-4CED-8455-2340B5786270}"/>
    <hyperlink ref="C50" r:id="rId84" xr:uid="{FDFDB823-39A8-4C26-AFA7-2C2D6128D0E5}"/>
    <hyperlink ref="C49" r:id="rId85" xr:uid="{B9149275-B53D-4199-A1B3-EB3D66C07A73}"/>
    <hyperlink ref="C47" r:id="rId86" xr:uid="{ED923C4A-5B69-479C-8228-56FD59AA33F4}"/>
    <hyperlink ref="C45" r:id="rId87" xr:uid="{74830759-C325-40AE-9E3A-BF1EAA4A1E04}"/>
    <hyperlink ref="C44" r:id="rId88" xr:uid="{7FCEAE8C-B42D-4ECE-AD68-E7C69CF171FD}"/>
    <hyperlink ref="C43" r:id="rId89" xr:uid="{A6354F86-541A-4EF5-85EE-5E9D7E392E25}"/>
    <hyperlink ref="C354" r:id="rId90" xr:uid="{9E96A26F-5019-4207-B8A0-8E073F3C5F1D}"/>
    <hyperlink ref="C355" r:id="rId91" xr:uid="{E7A040F0-9B3B-4ED7-9A2E-F453796A426A}"/>
    <hyperlink ref="C356" r:id="rId92" xr:uid="{31F51347-52E7-425C-8BC5-AC860D8AB526}"/>
    <hyperlink ref="C357" r:id="rId93" display="https://www.gear4music.com/PA-DJ-and-Lighting/Yamaha-DBR10-10-Active-PA-Speaker/1386?origin=product-ads&amp;gad_source=1&amp;gad_campaignid=22254162605&amp;gbraid=0AAAAAD_kjLQzloewAUcm6vZ0T14aDe-vy&amp;gclid=Cj0KCQjw0NPGBhCDARIsAGAzpp15G7Z-2xw4dfbmS6dkDvLjFYxHwNtML6MpnXtRk_u-R3IHKPWVC3AaAudSEALw_wcB" xr:uid="{174094AD-145B-4480-8E19-C4CDBE81C81B}"/>
    <hyperlink ref="C358" r:id="rId94" display="https://www.gear4music.com/G4M/XLR-and-UK-IEC-Combination-Cable-by-Gear4music-5m/2KO7?origin=product-ads&amp;gad_source=1&amp;gad_campaignid=22290702904&amp;gbraid=0AAAAAD_kjLRTO0IzszY5UqDdAO1bQq9HR&amp;gclid=Cj0KCQjw0NPGBhCDARIsAGAzpp0Jth-dJQZ0g6LX4xs6EkfQn6rjXgrot0Syl63SuZZ3mZJdtIf8z78aApmxEALw_wcB" xr:uid="{50C6D39E-E852-49F6-89A3-8A94DB657970}"/>
    <hyperlink ref="C359" r:id="rId95" display="https://www.gear4music.com/G4M/XLR-and-UK-IEC-Combination-Cable-by-Gear4music-20m/2K58?origin=product-ads&amp;gad_source=1&amp;gad_campaignid=22290702904&amp;gbraid=0AAAAAD_kjLRTO0IzszY5UqDdAO1bQq9HR&amp;gclid=Cj0KCQjw0NPGBhCDARIsAGAzpp2ipWCOVY8tYPiHmzxFrHKYfZdDqztGoC66AXpm_npYN6nu7AL_i1YaAtxEEALw_wcB" xr:uid="{F64DB3ED-9869-48E5-81AB-D217473CDDF5}"/>
    <hyperlink ref="C360" r:id="rId96" display="https://cpc.farnell.com/audio-technica/at875r/line-gradient-condenser-mic-175mm/dp/MP35264?mckv=sshopping_dc|pcrid|605262956605|kword||match||plid||slid||product|MP35264|pgrid|138313685415|ptaid|pla-1676891250362|&amp;CMP=KNC-GUK-CPC-SHOPPING-9262013734-138313685415-MP35264&amp;s_kwcid=AL!5616!3!605262956605!!!network}!1676891250362!&amp;gad_source=1&amp;gad_campaignid=9262013734&amp;gbraid=0AAAAAD_m6B19EZV9t2odzGOiIzr4LtV1n&amp;gclid=Cj0KCQjwgIXCBhDBARIsAELC9ZhKTHjMlEL9UBftQSBWI4vW_S9lvN-OgrIVzVTKXKaF4kXuh1UBzn4aAm3hEALw_wcB" xr:uid="{A020EB56-D1B0-44AC-8488-777A32669C32}"/>
    <hyperlink ref="C361" r:id="rId97" xr:uid="{F46F3C9A-6300-4BE4-90F0-7F342E2509B4}"/>
    <hyperlink ref="C362" r:id="rId98" display="https://cpc.farnell.com/qtx/180195uk/speaker-stand-with-square-base-black/dp/ST04560?mckv=sshopping_dc|pcrid|605262956605|kword||match||plid||slid||product|ST04560|pgrid|138313685415|ptaid|pla-2341027986957|&amp;CMP=KNC-GUK-CPC-SHOPPING-9262013734-138313685415-ST04560&amp;s_kwcid=AL!5616!3!605262956605!!!network}!2341027986957!&amp;gad_source=1&amp;gad_campaignid=9262013734&amp;gbraid=0AAAAAD_m6B05B5Gr_8QC0AIt15J6aWPT8&amp;gclid=CjwKCAjw_-3GBhAYEiwAjh9fUE7K-egnd6urQuSP4mQPcOLhHcHuRUhgpR1lM45meLmwHVo-snUjuxoCyUAQAvD_BwE" xr:uid="{D65C660D-8017-44D7-AA07-646443B2CB48}"/>
    <hyperlink ref="C363" r:id="rId99" xr:uid="{D8B7FD8F-D764-4E42-BD0A-D80765E7437E}"/>
    <hyperlink ref="C365" r:id="rId100" xr:uid="{24594498-EF1B-46C5-AD6C-912CDBAFCA94}"/>
    <hyperlink ref="C366" r:id="rId101" xr:uid="{54973E94-3F2F-4BDC-AF2C-C7DF11FEAB5C}"/>
    <hyperlink ref="C364" r:id="rId102" display="https://www.amazon.co.uk/Twozoh-Flexible-Cable-Supports-18gbps/dp/B0B6RDSQGS/ref=pd_day0fbt_d_sccl_2/260-7155365-9333223?pd_rd_w=Z2D8w&amp;content-id=amzn1.sym.11a4d54e-1e50-4bfa-9630-b6658636e953&amp;pf_rd_p=11a4d54e-1e50-4bfa-9630-b6658636e953&amp;pf_rd_r=8D9AE9QE7RGEFB90ZEXG&amp;pd_rd_wg=6cb65&amp;pd_rd_r=28ec0567-0aec-4083-8cfb-201340747906&amp;pd_rd_i=B0B6RDSQGS&amp;th=1" xr:uid="{3DA8428C-3D2C-4BAC-9B76-E4EB19C627DA}"/>
    <hyperlink ref="C367" r:id="rId103" xr:uid="{4F6F4831-1DF2-47A6-8C86-C9B20868B912}"/>
    <hyperlink ref="C368" r:id="rId104" xr:uid="{33CDBBE6-240A-4D9E-B40C-30EECFEE8B5E}"/>
    <hyperlink ref="C369" r:id="rId105" xr:uid="{0720D2C4-11AC-8548-A604-20754C0702C1}"/>
    <hyperlink ref="C370" r:id="rId106" xr:uid="{DBC724AB-237D-1941-A1AC-F5A2B81FD70C}"/>
    <hyperlink ref="C372" r:id="rId107" xr:uid="{1889D452-9590-47F0-8812-F93A7F98281B}"/>
    <hyperlink ref="C371" r:id="rId108" xr:uid="{2C413133-81D3-49D1-BDF2-8F3281419591}"/>
    <hyperlink ref="G4" r:id="rId109" location=":~:text=Removing%20VAT,multiply%20the%20result%20by%20100.&amp;text=We%20divided%20that%20amount%20by,multiply%20the%20result%20by%20100." display="VAT REMOVAL CALCULATOR" xr:uid="{30A4538A-1F6E-40A9-8260-D98B335935BF}"/>
    <hyperlink ref="G5" r:id="rId110" location=":~:text=Removing%20VAT,multiply%20the%20result%20by%20100.&amp;text=We%20divided%20that%20amount%20by,multiply%20the%20result%20by%20100." display="VAT REMOVAL CALCULATOR" xr:uid="{AAC44CB6-8A97-4275-B48A-553AC4261487}"/>
    <hyperlink ref="G6" r:id="rId111" location=":~:text=Removing%20VAT,multiply%20the%20result%20by%20100.&amp;text=We%20divided%20that%20amount%20by,multiply%20the%20result%20by%20100." display="VAT REMOVAL CALCULATOR" xr:uid="{4D36141D-421B-46BB-815B-8AD4089B1737}"/>
    <hyperlink ref="G8" r:id="rId112" location=":~:text=Removing%20VAT,multiply%20the%20result%20by%20100.&amp;text=We%20divided%20that%20amount%20by,multiply%20the%20result%20by%20100." display="VAT REMOVAL CALCULATOR" xr:uid="{C46BF1FF-BC44-4E62-A2FF-1F3580753AF8}"/>
    <hyperlink ref="G10" r:id="rId113" location=":~:text=Removing%20VAT,multiply%20the%20result%20by%20100.&amp;text=We%20divided%20that%20amount%20by,multiply%20the%20result%20by%20100." display="VAT REMOVAL CALCULATOR" xr:uid="{E85B1291-645B-47B1-BB2A-93B950E99159}"/>
    <hyperlink ref="G12" r:id="rId114" location=":~:text=Removing%20VAT,multiply%20the%20result%20by%20100.&amp;text=We%20divided%20that%20amount%20by,multiply%20the%20result%20by%20100." display="VAT REMOVAL CALCULATOR" xr:uid="{5A34A4C0-805B-4F8F-9277-2A03774FC920}"/>
    <hyperlink ref="G14" r:id="rId115" location=":~:text=Removing%20VAT,multiply%20the%20result%20by%20100.&amp;text=We%20divided%20that%20amount%20by,multiply%20the%20result%20by%20100." display="VAT REMOVAL CALCULATOR" xr:uid="{84F62FC3-F4A3-4D70-8703-2795F3BE669D}"/>
    <hyperlink ref="G16" r:id="rId116" location=":~:text=Removing%20VAT,multiply%20the%20result%20by%20100.&amp;text=We%20divided%20that%20amount%20by,multiply%20the%20result%20by%20100." display="VAT REMOVAL CALCULATOR" xr:uid="{53DEA65E-1BB7-433B-8EE4-66802D421B89}"/>
    <hyperlink ref="G18" r:id="rId117" location=":~:text=Removing%20VAT,multiply%20the%20result%20by%20100.&amp;text=We%20divided%20that%20amount%20by,multiply%20the%20result%20by%20100." display="VAT REMOVAL CALCULATOR" xr:uid="{5BC2D695-FDB5-4CB5-8F54-72CF6A908CCF}"/>
    <hyperlink ref="G20" r:id="rId118" location=":~:text=Removing%20VAT,multiply%20the%20result%20by%20100.&amp;text=We%20divided%20that%20amount%20by,multiply%20the%20result%20by%20100." display="VAT REMOVAL CALCULATOR" xr:uid="{CE8E101C-0418-4CD7-9C6B-4BAC337B7ED1}"/>
    <hyperlink ref="G22" r:id="rId119" location=":~:text=Removing%20VAT,multiply%20the%20result%20by%20100.&amp;text=We%20divided%20that%20amount%20by,multiply%20the%20result%20by%20100." display="VAT REMOVAL CALCULATOR" xr:uid="{3592A8D3-E06C-45F5-BE95-FFA875203F1B}"/>
    <hyperlink ref="G24" r:id="rId120" location=":~:text=Removing%20VAT,multiply%20the%20result%20by%20100.&amp;text=We%20divided%20that%20amount%20by,multiply%20the%20result%20by%20100." display="VAT REMOVAL CALCULATOR" xr:uid="{9E15901D-BA02-42FD-AF2B-113E010DAAB1}"/>
    <hyperlink ref="G26" r:id="rId121" location=":~:text=Removing%20VAT,multiply%20the%20result%20by%20100.&amp;text=We%20divided%20that%20amount%20by,multiply%20the%20result%20by%20100." display="VAT REMOVAL CALCULATOR" xr:uid="{2D2C4C75-3084-4AEF-A8FF-10F04CCCFFBB}"/>
    <hyperlink ref="G28" r:id="rId122" location=":~:text=Removing%20VAT,multiply%20the%20result%20by%20100.&amp;text=We%20divided%20that%20amount%20by,multiply%20the%20result%20by%20100." display="VAT REMOVAL CALCULATOR" xr:uid="{8CDFFE59-33EB-4C85-B7AC-2AE86A5F9B40}"/>
    <hyperlink ref="G30" r:id="rId123" location=":~:text=Removing%20VAT,multiply%20the%20result%20by%20100.&amp;text=We%20divided%20that%20amount%20by,multiply%20the%20result%20by%20100." display="VAT REMOVAL CALCULATOR" xr:uid="{4B5FF7BA-8DAE-4746-9642-753425BEF441}"/>
    <hyperlink ref="G32" r:id="rId124" location=":~:text=Removing%20VAT,multiply%20the%20result%20by%20100.&amp;text=We%20divided%20that%20amount%20by,multiply%20the%20result%20by%20100." display="VAT REMOVAL CALCULATOR" xr:uid="{6CBDF4C9-ED10-4198-8E88-F5B140BA1961}"/>
    <hyperlink ref="G34" r:id="rId125" location=":~:text=Removing%20VAT,multiply%20the%20result%20by%20100.&amp;text=We%20divided%20that%20amount%20by,multiply%20the%20result%20by%20100." display="VAT REMOVAL CALCULATOR" xr:uid="{EFCF6E40-F3A8-49CF-8CFA-BBF0FC85DCB9}"/>
    <hyperlink ref="G36" r:id="rId126" location=":~:text=Removing%20VAT,multiply%20the%20result%20by%20100.&amp;text=We%20divided%20that%20amount%20by,multiply%20the%20result%20by%20100." display="VAT REMOVAL CALCULATOR" xr:uid="{38229496-4A19-4E90-9C02-0FEE6BE9FEC9}"/>
    <hyperlink ref="G38" r:id="rId127" location=":~:text=Removing%20VAT,multiply%20the%20result%20by%20100.&amp;text=We%20divided%20that%20amount%20by,multiply%20the%20result%20by%20100." display="VAT REMOVAL CALCULATOR" xr:uid="{242E122D-77B7-4AEA-BDB8-A7B877202A28}"/>
    <hyperlink ref="G40" r:id="rId128" location=":~:text=Removing%20VAT,multiply%20the%20result%20by%20100.&amp;text=We%20divided%20that%20amount%20by,multiply%20the%20result%20by%20100." display="VAT REMOVAL CALCULATOR" xr:uid="{1D91A2CE-45C5-46F1-96E8-CDC66CA0F39E}"/>
    <hyperlink ref="G42" r:id="rId129" location=":~:text=Removing%20VAT,multiply%20the%20result%20by%20100.&amp;text=We%20divided%20that%20amount%20by,multiply%20the%20result%20by%20100." display="VAT REMOVAL CALCULATOR" xr:uid="{7F2F54AB-7557-4A67-BBD6-8CBBEC51E769}"/>
    <hyperlink ref="G44" r:id="rId130" location=":~:text=Removing%20VAT,multiply%20the%20result%20by%20100.&amp;text=We%20divided%20that%20amount%20by,multiply%20the%20result%20by%20100." display="VAT REMOVAL CALCULATOR" xr:uid="{AB1398BA-E91C-405A-8977-8ED942583B32}"/>
    <hyperlink ref="G46" r:id="rId131" location=":~:text=Removing%20VAT,multiply%20the%20result%20by%20100.&amp;text=We%20divided%20that%20amount%20by,multiply%20the%20result%20by%20100." display="VAT REMOVAL CALCULATOR" xr:uid="{CC657C2F-7606-436C-9067-C5DBCFAADAE9}"/>
    <hyperlink ref="G48" r:id="rId132" location=":~:text=Removing%20VAT,multiply%20the%20result%20by%20100.&amp;text=We%20divided%20that%20amount%20by,multiply%20the%20result%20by%20100." display="VAT REMOVAL CALCULATOR" xr:uid="{69CB6578-685F-48EE-80DA-2ABF9C063F31}"/>
    <hyperlink ref="G50" r:id="rId133" location=":~:text=Removing%20VAT,multiply%20the%20result%20by%20100.&amp;text=We%20divided%20that%20amount%20by,multiply%20the%20result%20by%20100." display="VAT REMOVAL CALCULATOR" xr:uid="{50B65212-F36E-4FF6-A43A-C18F18AB81DC}"/>
    <hyperlink ref="G52" r:id="rId134" location=":~:text=Removing%20VAT,multiply%20the%20result%20by%20100.&amp;text=We%20divided%20that%20amount%20by,multiply%20the%20result%20by%20100." display="VAT REMOVAL CALCULATOR" xr:uid="{ADE4E068-4028-41A4-A568-8BC0FA0AFB77}"/>
    <hyperlink ref="G54" r:id="rId135" location=":~:text=Removing%20VAT,multiply%20the%20result%20by%20100.&amp;text=We%20divided%20that%20amount%20by,multiply%20the%20result%20by%20100." display="VAT REMOVAL CALCULATOR" xr:uid="{67F53CFC-D5B9-48E6-9A5C-450E3190DEFB}"/>
    <hyperlink ref="G56" r:id="rId136" location=":~:text=Removing%20VAT,multiply%20the%20result%20by%20100.&amp;text=We%20divided%20that%20amount%20by,multiply%20the%20result%20by%20100." display="VAT REMOVAL CALCULATOR" xr:uid="{5FF668F8-2CCF-4671-A34F-2239DC30B1E4}"/>
    <hyperlink ref="G58" r:id="rId137" location=":~:text=Removing%20VAT,multiply%20the%20result%20by%20100.&amp;text=We%20divided%20that%20amount%20by,multiply%20the%20result%20by%20100." display="VAT REMOVAL CALCULATOR" xr:uid="{569FE84C-A1B5-466C-B02C-D4EE862D4837}"/>
    <hyperlink ref="G60" r:id="rId138" location=":~:text=Removing%20VAT,multiply%20the%20result%20by%20100.&amp;text=We%20divided%20that%20amount%20by,multiply%20the%20result%20by%20100." display="VAT REMOVAL CALCULATOR" xr:uid="{262BE21D-D85C-48A6-B8E0-863BF990EB00}"/>
    <hyperlink ref="G62" r:id="rId139" location=":~:text=Removing%20VAT,multiply%20the%20result%20by%20100.&amp;text=We%20divided%20that%20amount%20by,multiply%20the%20result%20by%20100." display="VAT REMOVAL CALCULATOR" xr:uid="{75D121A0-5DA6-47DF-8CEB-1970FE8A8B66}"/>
    <hyperlink ref="G64" r:id="rId140" location=":~:text=Removing%20VAT,multiply%20the%20result%20by%20100.&amp;text=We%20divided%20that%20amount%20by,multiply%20the%20result%20by%20100." display="VAT REMOVAL CALCULATOR" xr:uid="{F5274092-55FC-4812-8D8F-3BA219415FEA}"/>
    <hyperlink ref="G66" r:id="rId141" location=":~:text=Removing%20VAT,multiply%20the%20result%20by%20100.&amp;text=We%20divided%20that%20amount%20by,multiply%20the%20result%20by%20100." display="VAT REMOVAL CALCULATOR" xr:uid="{8FA0ECD5-AF86-4E88-AA8B-F34997D71B9F}"/>
    <hyperlink ref="G68" r:id="rId142" location=":~:text=Removing%20VAT,multiply%20the%20result%20by%20100.&amp;text=We%20divided%20that%20amount%20by,multiply%20the%20result%20by%20100." display="VAT REMOVAL CALCULATOR" xr:uid="{DF526241-DC2B-440A-A46B-10F80C8E80FA}"/>
    <hyperlink ref="G70" r:id="rId143" location=":~:text=Removing%20VAT,multiply%20the%20result%20by%20100.&amp;text=We%20divided%20that%20amount%20by,multiply%20the%20result%20by%20100." display="VAT REMOVAL CALCULATOR" xr:uid="{D27E0759-B60D-491A-A122-0C2254544DAC}"/>
    <hyperlink ref="G72" r:id="rId144" location=":~:text=Removing%20VAT,multiply%20the%20result%20by%20100.&amp;text=We%20divided%20that%20amount%20by,multiply%20the%20result%20by%20100." display="VAT REMOVAL CALCULATOR" xr:uid="{57924A01-7016-47FD-ACD3-DF02A0D97476}"/>
    <hyperlink ref="G74" r:id="rId145" location=":~:text=Removing%20VAT,multiply%20the%20result%20by%20100.&amp;text=We%20divided%20that%20amount%20by,multiply%20the%20result%20by%20100." display="VAT REMOVAL CALCULATOR" xr:uid="{1BF40ADA-4E49-4719-89C5-10A4B1102C86}"/>
    <hyperlink ref="G76" r:id="rId146" location=":~:text=Removing%20VAT,multiply%20the%20result%20by%20100.&amp;text=We%20divided%20that%20amount%20by,multiply%20the%20result%20by%20100." display="VAT REMOVAL CALCULATOR" xr:uid="{8CD88A68-947E-4759-AEF6-B6287DEBE732}"/>
    <hyperlink ref="G78" r:id="rId147" location=":~:text=Removing%20VAT,multiply%20the%20result%20by%20100.&amp;text=We%20divided%20that%20amount%20by,multiply%20the%20result%20by%20100." display="VAT REMOVAL CALCULATOR" xr:uid="{8651918C-5C1A-44C9-B274-0E10E96388F5}"/>
    <hyperlink ref="G80" r:id="rId148" location=":~:text=Removing%20VAT,multiply%20the%20result%20by%20100.&amp;text=We%20divided%20that%20amount%20by,multiply%20the%20result%20by%20100." display="VAT REMOVAL CALCULATOR" xr:uid="{999A92CC-75FD-43C9-AAA1-8ABDB0ADC421}"/>
    <hyperlink ref="G82" r:id="rId149" location=":~:text=Removing%20VAT,multiply%20the%20result%20by%20100.&amp;text=We%20divided%20that%20amount%20by,multiply%20the%20result%20by%20100." display="VAT REMOVAL CALCULATOR" xr:uid="{B2C13B95-8622-49B9-9D26-ED6C6CD998D8}"/>
    <hyperlink ref="G84" r:id="rId150" location=":~:text=Removing%20VAT,multiply%20the%20result%20by%20100.&amp;text=We%20divided%20that%20amount%20by,multiply%20the%20result%20by%20100." display="VAT REMOVAL CALCULATOR" xr:uid="{C343DD30-21AC-46E3-9C05-88B85098D431}"/>
    <hyperlink ref="G86" r:id="rId151" location=":~:text=Removing%20VAT,multiply%20the%20result%20by%20100.&amp;text=We%20divided%20that%20amount%20by,multiply%20the%20result%20by%20100." display="VAT REMOVAL CALCULATOR" xr:uid="{35EE44B8-E69B-4632-965A-AB8AD1042C02}"/>
    <hyperlink ref="G88" r:id="rId152" location=":~:text=Removing%20VAT,multiply%20the%20result%20by%20100.&amp;text=We%20divided%20that%20amount%20by,multiply%20the%20result%20by%20100." display="VAT REMOVAL CALCULATOR" xr:uid="{C8B94BDA-2BAE-45DC-AB9F-5E389CCF2EA1}"/>
    <hyperlink ref="G90" r:id="rId153" location=":~:text=Removing%20VAT,multiply%20the%20result%20by%20100.&amp;text=We%20divided%20that%20amount%20by,multiply%20the%20result%20by%20100." display="VAT REMOVAL CALCULATOR" xr:uid="{91EBD847-3BA1-4174-AB2E-4844BFBF84C6}"/>
    <hyperlink ref="G92" r:id="rId154" location=":~:text=Removing%20VAT,multiply%20the%20result%20by%20100.&amp;text=We%20divided%20that%20amount%20by,multiply%20the%20result%20by%20100." display="VAT REMOVAL CALCULATOR" xr:uid="{73AB7682-DD70-43FE-BDE0-052D5D987491}"/>
    <hyperlink ref="G94" r:id="rId155" location=":~:text=Removing%20VAT,multiply%20the%20result%20by%20100.&amp;text=We%20divided%20that%20amount%20by,multiply%20the%20result%20by%20100." display="VAT REMOVAL CALCULATOR" xr:uid="{F473A1B0-235E-484B-82F6-5E1F4D800D86}"/>
    <hyperlink ref="G96" r:id="rId156" location=":~:text=Removing%20VAT,multiply%20the%20result%20by%20100.&amp;text=We%20divided%20that%20amount%20by,multiply%20the%20result%20by%20100." display="VAT REMOVAL CALCULATOR" xr:uid="{AEC609FB-6267-4A3D-8CA1-7448237EF58C}"/>
    <hyperlink ref="G98" r:id="rId157" location=":~:text=Removing%20VAT,multiply%20the%20result%20by%20100.&amp;text=We%20divided%20that%20amount%20by,multiply%20the%20result%20by%20100." display="VAT REMOVAL CALCULATOR" xr:uid="{00AA9909-98B1-41E4-8631-E56E885983CC}"/>
    <hyperlink ref="G100" r:id="rId158" location=":~:text=Removing%20VAT,multiply%20the%20result%20by%20100.&amp;text=We%20divided%20that%20amount%20by,multiply%20the%20result%20by%20100." display="VAT REMOVAL CALCULATOR" xr:uid="{EF695FA8-C11E-43CC-A715-1B9FA8C10943}"/>
    <hyperlink ref="G102" r:id="rId159" location=":~:text=Removing%20VAT,multiply%20the%20result%20by%20100.&amp;text=We%20divided%20that%20amount%20by,multiply%20the%20result%20by%20100." display="VAT REMOVAL CALCULATOR" xr:uid="{D47AE962-4BFC-486B-B1FC-AEAE3BAC466A}"/>
    <hyperlink ref="G104" r:id="rId160" location=":~:text=Removing%20VAT,multiply%20the%20result%20by%20100.&amp;text=We%20divided%20that%20amount%20by,multiply%20the%20result%20by%20100." display="VAT REMOVAL CALCULATOR" xr:uid="{BF88AA5B-BA92-4C66-9E0B-394B183D1D2C}"/>
    <hyperlink ref="G106" r:id="rId161" location=":~:text=Removing%20VAT,multiply%20the%20result%20by%20100.&amp;text=We%20divided%20that%20amount%20by,multiply%20the%20result%20by%20100." display="VAT REMOVAL CALCULATOR" xr:uid="{3051EEDD-D798-4727-B194-020AFDA37FAF}"/>
    <hyperlink ref="G108" r:id="rId162" location=":~:text=Removing%20VAT,multiply%20the%20result%20by%20100.&amp;text=We%20divided%20that%20amount%20by,multiply%20the%20result%20by%20100." display="VAT REMOVAL CALCULATOR" xr:uid="{FEA9095B-5337-4EE7-B056-DE27B14A7749}"/>
    <hyperlink ref="G110" r:id="rId163" location=":~:text=Removing%20VAT,multiply%20the%20result%20by%20100.&amp;text=We%20divided%20that%20amount%20by,multiply%20the%20result%20by%20100." display="VAT REMOVAL CALCULATOR" xr:uid="{FBD3AE76-48C6-4845-BE15-406A9BB26EAC}"/>
    <hyperlink ref="G112" r:id="rId164" location=":~:text=Removing%20VAT,multiply%20the%20result%20by%20100.&amp;text=We%20divided%20that%20amount%20by,multiply%20the%20result%20by%20100." display="VAT REMOVAL CALCULATOR" xr:uid="{C58FD31C-BE5C-4F95-992E-E75F006EBF1F}"/>
    <hyperlink ref="G114" r:id="rId165" location=":~:text=Removing%20VAT,multiply%20the%20result%20by%20100.&amp;text=We%20divided%20that%20amount%20by,multiply%20the%20result%20by%20100." display="VAT REMOVAL CALCULATOR" xr:uid="{F2A28689-135D-4CB3-99B2-BD7171B58375}"/>
    <hyperlink ref="G116" r:id="rId166" location=":~:text=Removing%20VAT,multiply%20the%20result%20by%20100.&amp;text=We%20divided%20that%20amount%20by,multiply%20the%20result%20by%20100." display="VAT REMOVAL CALCULATOR" xr:uid="{C9A42AD8-7EFC-456D-8684-F9D2A8377A34}"/>
    <hyperlink ref="G118" r:id="rId167" location=":~:text=Removing%20VAT,multiply%20the%20result%20by%20100.&amp;text=We%20divided%20that%20amount%20by,multiply%20the%20result%20by%20100." display="VAT REMOVAL CALCULATOR" xr:uid="{984A7900-0C99-4B53-BEE6-69F4230D47C9}"/>
    <hyperlink ref="G7" r:id="rId168" location=":~:text=Removing%20VAT,multiply%20the%20result%20by%20100.&amp;text=We%20divided%20that%20amount%20by,multiply%20the%20result%20by%20100." display="VAT REMOVAL CALCULATOR" xr:uid="{F2F6125C-683B-48A0-83DD-B53AD52913C8}"/>
    <hyperlink ref="G9" r:id="rId169" location=":~:text=Removing%20VAT,multiply%20the%20result%20by%20100.&amp;text=We%20divided%20that%20amount%20by,multiply%20the%20result%20by%20100." display="VAT REMOVAL CALCULATOR" xr:uid="{7589B5BA-B102-4EAF-A90D-31F0190CC777}"/>
    <hyperlink ref="G11" r:id="rId170" location=":~:text=Removing%20VAT,multiply%20the%20result%20by%20100.&amp;text=We%20divided%20that%20amount%20by,multiply%20the%20result%20by%20100." display="VAT REMOVAL CALCULATOR" xr:uid="{A4EABE15-63C6-4021-AB15-A4119BF1A05B}"/>
    <hyperlink ref="G13" r:id="rId171" location=":~:text=Removing%20VAT,multiply%20the%20result%20by%20100.&amp;text=We%20divided%20that%20amount%20by,multiply%20the%20result%20by%20100." display="VAT REMOVAL CALCULATOR" xr:uid="{6A25CAE2-F3CD-4984-81F2-58B68D43D63C}"/>
    <hyperlink ref="G15" r:id="rId172" location=":~:text=Removing%20VAT,multiply%20the%20result%20by%20100.&amp;text=We%20divided%20that%20amount%20by,multiply%20the%20result%20by%20100." display="VAT REMOVAL CALCULATOR" xr:uid="{6E8B3231-DA6A-48FE-8655-9EBA90DD1FBD}"/>
    <hyperlink ref="G17" r:id="rId173" location=":~:text=Removing%20VAT,multiply%20the%20result%20by%20100.&amp;text=We%20divided%20that%20amount%20by,multiply%20the%20result%20by%20100." display="VAT REMOVAL CALCULATOR" xr:uid="{02ADD06C-8B44-4D03-8652-5A6E5F9FD21E}"/>
    <hyperlink ref="G19" r:id="rId174" location=":~:text=Removing%20VAT,multiply%20the%20result%20by%20100.&amp;text=We%20divided%20that%20amount%20by,multiply%20the%20result%20by%20100." display="VAT REMOVAL CALCULATOR" xr:uid="{164C41E3-790A-438B-B503-3E69559998C6}"/>
    <hyperlink ref="G21" r:id="rId175" location=":~:text=Removing%20VAT,multiply%20the%20result%20by%20100.&amp;text=We%20divided%20that%20amount%20by,multiply%20the%20result%20by%20100." display="VAT REMOVAL CALCULATOR" xr:uid="{88C04FCC-A8DC-432C-A59E-37921828AC30}"/>
    <hyperlink ref="G23" r:id="rId176" location=":~:text=Removing%20VAT,multiply%20the%20result%20by%20100.&amp;text=We%20divided%20that%20amount%20by,multiply%20the%20result%20by%20100." display="VAT REMOVAL CALCULATOR" xr:uid="{D3A26F22-50F8-44B3-B161-D1F7A0C0FFE1}"/>
    <hyperlink ref="G25" r:id="rId177" location=":~:text=Removing%20VAT,multiply%20the%20result%20by%20100.&amp;text=We%20divided%20that%20amount%20by,multiply%20the%20result%20by%20100." display="VAT REMOVAL CALCULATOR" xr:uid="{02AFA156-B8B7-4FC8-A449-1840494EBDB5}"/>
    <hyperlink ref="G27" r:id="rId178" location=":~:text=Removing%20VAT,multiply%20the%20result%20by%20100.&amp;text=We%20divided%20that%20amount%20by,multiply%20the%20result%20by%20100." display="VAT REMOVAL CALCULATOR" xr:uid="{4230F118-3B67-4400-84E6-FA463F63576A}"/>
    <hyperlink ref="G29" r:id="rId179" location=":~:text=Removing%20VAT,multiply%20the%20result%20by%20100.&amp;text=We%20divided%20that%20amount%20by,multiply%20the%20result%20by%20100." display="VAT REMOVAL CALCULATOR" xr:uid="{AF03C075-794A-4F2B-9852-5C150D53916F}"/>
    <hyperlink ref="G31" r:id="rId180" location=":~:text=Removing%20VAT,multiply%20the%20result%20by%20100.&amp;text=We%20divided%20that%20amount%20by,multiply%20the%20result%20by%20100." display="VAT REMOVAL CALCULATOR" xr:uid="{1B630887-B965-40C2-9B8A-7047D9DBAB1F}"/>
    <hyperlink ref="G33" r:id="rId181" location=":~:text=Removing%20VAT,multiply%20the%20result%20by%20100.&amp;text=We%20divided%20that%20amount%20by,multiply%20the%20result%20by%20100." display="VAT REMOVAL CALCULATOR" xr:uid="{AC23B2D3-AC00-4104-8969-5607D9A55ED6}"/>
    <hyperlink ref="G35" r:id="rId182" location=":~:text=Removing%20VAT,multiply%20the%20result%20by%20100.&amp;text=We%20divided%20that%20amount%20by,multiply%20the%20result%20by%20100." display="VAT REMOVAL CALCULATOR" xr:uid="{9F7C8EAD-A58C-4D01-A2E8-1DDE755686AC}"/>
    <hyperlink ref="G37" r:id="rId183" location=":~:text=Removing%20VAT,multiply%20the%20result%20by%20100.&amp;text=We%20divided%20that%20amount%20by,multiply%20the%20result%20by%20100." display="VAT REMOVAL CALCULATOR" xr:uid="{DD92C128-C45C-4ACA-BFBB-68E0B85EE509}"/>
    <hyperlink ref="G39" r:id="rId184" location=":~:text=Removing%20VAT,multiply%20the%20result%20by%20100.&amp;text=We%20divided%20that%20amount%20by,multiply%20the%20result%20by%20100." display="VAT REMOVAL CALCULATOR" xr:uid="{D17C5D32-301E-476B-B304-BB142F19E186}"/>
    <hyperlink ref="G41" r:id="rId185" location=":~:text=Removing%20VAT,multiply%20the%20result%20by%20100.&amp;text=We%20divided%20that%20amount%20by,multiply%20the%20result%20by%20100." display="VAT REMOVAL CALCULATOR" xr:uid="{B89AF280-C9C1-4536-AD20-B3A2230BD78A}"/>
    <hyperlink ref="G43" r:id="rId186" location=":~:text=Removing%20VAT,multiply%20the%20result%20by%20100.&amp;text=We%20divided%20that%20amount%20by,multiply%20the%20result%20by%20100." display="VAT REMOVAL CALCULATOR" xr:uid="{C3312002-4E69-46FF-B49C-AA13B59AD934}"/>
    <hyperlink ref="G45" r:id="rId187" location=":~:text=Removing%20VAT,multiply%20the%20result%20by%20100.&amp;text=We%20divided%20that%20amount%20by,multiply%20the%20result%20by%20100." display="VAT REMOVAL CALCULATOR" xr:uid="{FEA8E481-6E0E-4D81-9F37-C9A913F731CE}"/>
    <hyperlink ref="G47" r:id="rId188" location=":~:text=Removing%20VAT,multiply%20the%20result%20by%20100.&amp;text=We%20divided%20that%20amount%20by,multiply%20the%20result%20by%20100." display="VAT REMOVAL CALCULATOR" xr:uid="{9DD30CF5-D2B4-41FB-A86C-B299339A3B7A}"/>
    <hyperlink ref="G49" r:id="rId189" location=":~:text=Removing%20VAT,multiply%20the%20result%20by%20100.&amp;text=We%20divided%20that%20amount%20by,multiply%20the%20result%20by%20100." display="VAT REMOVAL CALCULATOR" xr:uid="{544CB3F4-FAF1-4DDB-B89A-2C393CD1D9AA}"/>
    <hyperlink ref="G51" r:id="rId190" location=":~:text=Removing%20VAT,multiply%20the%20result%20by%20100.&amp;text=We%20divided%20that%20amount%20by,multiply%20the%20result%20by%20100." display="VAT REMOVAL CALCULATOR" xr:uid="{270362DA-699E-4773-B3E0-436AA70E6AAB}"/>
    <hyperlink ref="G53" r:id="rId191" location=":~:text=Removing%20VAT,multiply%20the%20result%20by%20100.&amp;text=We%20divided%20that%20amount%20by,multiply%20the%20result%20by%20100." display="VAT REMOVAL CALCULATOR" xr:uid="{45D5A0D0-68C1-472D-AA58-2CF2564684D7}"/>
    <hyperlink ref="G55" r:id="rId192" location=":~:text=Removing%20VAT,multiply%20the%20result%20by%20100.&amp;text=We%20divided%20that%20amount%20by,multiply%20the%20result%20by%20100." display="VAT REMOVAL CALCULATOR" xr:uid="{D7AA7649-8E70-4D04-A107-8AD39976AC14}"/>
    <hyperlink ref="G57" r:id="rId193" location=":~:text=Removing%20VAT,multiply%20the%20result%20by%20100.&amp;text=We%20divided%20that%20amount%20by,multiply%20the%20result%20by%20100." display="VAT REMOVAL CALCULATOR" xr:uid="{675B1A5A-7D6D-4077-AC96-90F3762BA91D}"/>
    <hyperlink ref="G59" r:id="rId194" location=":~:text=Removing%20VAT,multiply%20the%20result%20by%20100.&amp;text=We%20divided%20that%20amount%20by,multiply%20the%20result%20by%20100." display="VAT REMOVAL CALCULATOR" xr:uid="{BA5DCD98-C048-435B-94A0-5D429D71C3AC}"/>
    <hyperlink ref="G61" r:id="rId195" location=":~:text=Removing%20VAT,multiply%20the%20result%20by%20100.&amp;text=We%20divided%20that%20amount%20by,multiply%20the%20result%20by%20100." display="VAT REMOVAL CALCULATOR" xr:uid="{7922EA8B-7B43-4CCA-8AC5-A0544FF94678}"/>
    <hyperlink ref="G63" r:id="rId196" location=":~:text=Removing%20VAT,multiply%20the%20result%20by%20100.&amp;text=We%20divided%20that%20amount%20by,multiply%20the%20result%20by%20100." display="VAT REMOVAL CALCULATOR" xr:uid="{FD5E4B09-C599-455E-8452-FCC993D8EC83}"/>
    <hyperlink ref="G65" r:id="rId197" location=":~:text=Removing%20VAT,multiply%20the%20result%20by%20100.&amp;text=We%20divided%20that%20amount%20by,multiply%20the%20result%20by%20100." display="VAT REMOVAL CALCULATOR" xr:uid="{CE0C09D8-A28C-48F5-A84E-A71CE26B8AD9}"/>
    <hyperlink ref="G67" r:id="rId198" location=":~:text=Removing%20VAT,multiply%20the%20result%20by%20100.&amp;text=We%20divided%20that%20amount%20by,multiply%20the%20result%20by%20100." display="VAT REMOVAL CALCULATOR" xr:uid="{309079AD-FB19-43F4-95C4-1AE18170950B}"/>
    <hyperlink ref="G69" r:id="rId199" location=":~:text=Removing%20VAT,multiply%20the%20result%20by%20100.&amp;text=We%20divided%20that%20amount%20by,multiply%20the%20result%20by%20100." display="VAT REMOVAL CALCULATOR" xr:uid="{F9208622-C032-4BA4-A59F-550635913910}"/>
    <hyperlink ref="G71" r:id="rId200" location=":~:text=Removing%20VAT,multiply%20the%20result%20by%20100.&amp;text=We%20divided%20that%20amount%20by,multiply%20the%20result%20by%20100." display="VAT REMOVAL CALCULATOR" xr:uid="{8C2215A8-75CC-42F0-BE42-CD8ED72D6CF6}"/>
    <hyperlink ref="G73" r:id="rId201" location=":~:text=Removing%20VAT,multiply%20the%20result%20by%20100.&amp;text=We%20divided%20that%20amount%20by,multiply%20the%20result%20by%20100." display="VAT REMOVAL CALCULATOR" xr:uid="{F17F6EDD-2EEB-45D0-A6AC-F9B031580D46}"/>
    <hyperlink ref="G75" r:id="rId202" location=":~:text=Removing%20VAT,multiply%20the%20result%20by%20100.&amp;text=We%20divided%20that%20amount%20by,multiply%20the%20result%20by%20100." display="VAT REMOVAL CALCULATOR" xr:uid="{7FBF4D75-AC2A-4D55-A5C4-2B105FA836FB}"/>
    <hyperlink ref="G77" r:id="rId203" location=":~:text=Removing%20VAT,multiply%20the%20result%20by%20100.&amp;text=We%20divided%20that%20amount%20by,multiply%20the%20result%20by%20100." display="VAT REMOVAL CALCULATOR" xr:uid="{BC4BBD25-CF34-45A0-92AE-ECE658C4296D}"/>
    <hyperlink ref="G79" r:id="rId204" location=":~:text=Removing%20VAT,multiply%20the%20result%20by%20100.&amp;text=We%20divided%20that%20amount%20by,multiply%20the%20result%20by%20100." display="VAT REMOVAL CALCULATOR" xr:uid="{9C1966B1-7E37-468B-9B31-BF2C8FF3FBA8}"/>
    <hyperlink ref="G81" r:id="rId205" location=":~:text=Removing%20VAT,multiply%20the%20result%20by%20100.&amp;text=We%20divided%20that%20amount%20by,multiply%20the%20result%20by%20100." display="VAT REMOVAL CALCULATOR" xr:uid="{8599665E-486B-4053-AC34-5E642DD169E0}"/>
    <hyperlink ref="G83" r:id="rId206" location=":~:text=Removing%20VAT,multiply%20the%20result%20by%20100.&amp;text=We%20divided%20that%20amount%20by,multiply%20the%20result%20by%20100." display="VAT REMOVAL CALCULATOR" xr:uid="{00B76608-50A9-4709-89AD-DD1600E48FDA}"/>
    <hyperlink ref="G85" r:id="rId207" location=":~:text=Removing%20VAT,multiply%20the%20result%20by%20100.&amp;text=We%20divided%20that%20amount%20by,multiply%20the%20result%20by%20100." display="VAT REMOVAL CALCULATOR" xr:uid="{58CE2C05-9695-4278-A263-9989BDE5CC91}"/>
    <hyperlink ref="G87" r:id="rId208" location=":~:text=Removing%20VAT,multiply%20the%20result%20by%20100.&amp;text=We%20divided%20that%20amount%20by,multiply%20the%20result%20by%20100." display="VAT REMOVAL CALCULATOR" xr:uid="{59EE3772-D3B3-4322-94C8-8AE08BEAF215}"/>
    <hyperlink ref="G89" r:id="rId209" location=":~:text=Removing%20VAT,multiply%20the%20result%20by%20100.&amp;text=We%20divided%20that%20amount%20by,multiply%20the%20result%20by%20100." display="VAT REMOVAL CALCULATOR" xr:uid="{AC846552-0063-4E0E-A37E-B0D14E28E564}"/>
    <hyperlink ref="G91" r:id="rId210" location=":~:text=Removing%20VAT,multiply%20the%20result%20by%20100.&amp;text=We%20divided%20that%20amount%20by,multiply%20the%20result%20by%20100." display="VAT REMOVAL CALCULATOR" xr:uid="{CC884E26-1218-439C-8C96-4FA8347C63DF}"/>
    <hyperlink ref="G93" r:id="rId211" location=":~:text=Removing%20VAT,multiply%20the%20result%20by%20100.&amp;text=We%20divided%20that%20amount%20by,multiply%20the%20result%20by%20100." display="VAT REMOVAL CALCULATOR" xr:uid="{AA09A49C-B2E8-4C54-B9AB-33B3563C528B}"/>
    <hyperlink ref="G95" r:id="rId212" location=":~:text=Removing%20VAT,multiply%20the%20result%20by%20100.&amp;text=We%20divided%20that%20amount%20by,multiply%20the%20result%20by%20100." display="VAT REMOVAL CALCULATOR" xr:uid="{7D838D53-FB54-43D7-9097-B8CCA1E501E0}"/>
    <hyperlink ref="G97" r:id="rId213" location=":~:text=Removing%20VAT,multiply%20the%20result%20by%20100.&amp;text=We%20divided%20that%20amount%20by,multiply%20the%20result%20by%20100." display="VAT REMOVAL CALCULATOR" xr:uid="{0811B071-2C31-4B19-86DD-649E326845B5}"/>
    <hyperlink ref="G99" r:id="rId214" location=":~:text=Removing%20VAT,multiply%20the%20result%20by%20100.&amp;text=We%20divided%20that%20amount%20by,multiply%20the%20result%20by%20100." display="VAT REMOVAL CALCULATOR" xr:uid="{11E0DE91-059E-42C5-8DDB-9E951EC8C565}"/>
    <hyperlink ref="G101" r:id="rId215" location=":~:text=Removing%20VAT,multiply%20the%20result%20by%20100.&amp;text=We%20divided%20that%20amount%20by,multiply%20the%20result%20by%20100." display="VAT REMOVAL CALCULATOR" xr:uid="{D0165A79-2972-4A5B-A3D6-AA670CEB75D8}"/>
    <hyperlink ref="G103" r:id="rId216" location=":~:text=Removing%20VAT,multiply%20the%20result%20by%20100.&amp;text=We%20divided%20that%20amount%20by,multiply%20the%20result%20by%20100." display="VAT REMOVAL CALCULATOR" xr:uid="{F983E2AA-F441-4B43-B81D-85BBEF78E20F}"/>
    <hyperlink ref="G105" r:id="rId217" location=":~:text=Removing%20VAT,multiply%20the%20result%20by%20100.&amp;text=We%20divided%20that%20amount%20by,multiply%20the%20result%20by%20100." display="VAT REMOVAL CALCULATOR" xr:uid="{5471EC8D-5C1E-48CE-B01A-EDE7F42F185E}"/>
    <hyperlink ref="G107" r:id="rId218" location=":~:text=Removing%20VAT,multiply%20the%20result%20by%20100.&amp;text=We%20divided%20that%20amount%20by,multiply%20the%20result%20by%20100." display="VAT REMOVAL CALCULATOR" xr:uid="{63E452F2-713A-4FA4-9CCA-3018289A0000}"/>
    <hyperlink ref="G109" r:id="rId219" location=":~:text=Removing%20VAT,multiply%20the%20result%20by%20100.&amp;text=We%20divided%20that%20amount%20by,multiply%20the%20result%20by%20100." display="VAT REMOVAL CALCULATOR" xr:uid="{AE3517E7-45EC-4629-9DED-E832AE7FE03F}"/>
    <hyperlink ref="G111" r:id="rId220" location=":~:text=Removing%20VAT,multiply%20the%20result%20by%20100.&amp;text=We%20divided%20that%20amount%20by,multiply%20the%20result%20by%20100." display="VAT REMOVAL CALCULATOR" xr:uid="{AB04C347-9C07-4CBF-B633-61E84AC9062B}"/>
    <hyperlink ref="G113" r:id="rId221" location=":~:text=Removing%20VAT,multiply%20the%20result%20by%20100.&amp;text=We%20divided%20that%20amount%20by,multiply%20the%20result%20by%20100." display="VAT REMOVAL CALCULATOR" xr:uid="{4C8B8B45-41A5-41CA-8281-F6BF09D38BEB}"/>
    <hyperlink ref="G115" r:id="rId222" location=":~:text=Removing%20VAT,multiply%20the%20result%20by%20100.&amp;text=We%20divided%20that%20amount%20by,multiply%20the%20result%20by%20100." display="VAT REMOVAL CALCULATOR" xr:uid="{919B720B-3BCD-4CEA-92C5-1BD5BFC5EE69}"/>
    <hyperlink ref="G117" r:id="rId223" location=":~:text=Removing%20VAT,multiply%20the%20result%20by%20100.&amp;text=We%20divided%20that%20amount%20by,multiply%20the%20result%20by%20100." display="VAT REMOVAL CALCULATOR" xr:uid="{E4BF92BB-112F-4683-8946-22162187F0C3}"/>
    <hyperlink ref="G288" r:id="rId224" location=":~:text=Removing%20VAT,multiply%20the%20result%20by%20100.&amp;text=We%20divided%20that%20amount%20by,multiply%20the%20result%20by%20100." display="VAT REMOVAL CALCULATOR" xr:uid="{7396D8BC-7849-4021-932E-71EBE865CB30}"/>
    <hyperlink ref="G290" r:id="rId225" location=":~:text=Removing%20VAT,multiply%20the%20result%20by%20100.&amp;text=We%20divided%20that%20amount%20by,multiply%20the%20result%20by%20100." display="VAT REMOVAL CALCULATOR" xr:uid="{857C583D-6ED2-49BC-B6F4-5306237514BD}"/>
    <hyperlink ref="G292" r:id="rId226" location=":~:text=Removing%20VAT,multiply%20the%20result%20by%20100.&amp;text=We%20divided%20that%20amount%20by,multiply%20the%20result%20by%20100." display="VAT REMOVAL CALCULATOR" xr:uid="{35F460AF-8D6E-426A-9E3C-730C208E2A71}"/>
    <hyperlink ref="G294" r:id="rId227" location=":~:text=Removing%20VAT,multiply%20the%20result%20by%20100.&amp;text=We%20divided%20that%20amount%20by,multiply%20the%20result%20by%20100." display="VAT REMOVAL CALCULATOR" xr:uid="{5D2EEDAC-A471-46BF-AF94-D3B3D1421C75}"/>
    <hyperlink ref="G296" r:id="rId228" location=":~:text=Removing%20VAT,multiply%20the%20result%20by%20100.&amp;text=We%20divided%20that%20amount%20by,multiply%20the%20result%20by%20100." display="VAT REMOVAL CALCULATOR" xr:uid="{3FEA4F9B-5146-4B34-894C-CCFCD3A3416F}"/>
    <hyperlink ref="G298" r:id="rId229" location=":~:text=Removing%20VAT,multiply%20the%20result%20by%20100.&amp;text=We%20divided%20that%20amount%20by,multiply%20the%20result%20by%20100." display="VAT REMOVAL CALCULATOR" xr:uid="{F15BE2F5-3713-43C5-A572-5670F1FDEEEE}"/>
    <hyperlink ref="G300" r:id="rId230" location=":~:text=Removing%20VAT,multiply%20the%20result%20by%20100.&amp;text=We%20divided%20that%20amount%20by,multiply%20the%20result%20by%20100." display="VAT REMOVAL CALCULATOR" xr:uid="{45744562-B232-49B0-9518-8FC5026E164D}"/>
    <hyperlink ref="G302" r:id="rId231" location=":~:text=Removing%20VAT,multiply%20the%20result%20by%20100.&amp;text=We%20divided%20that%20amount%20by,multiply%20the%20result%20by%20100." display="VAT REMOVAL CALCULATOR" xr:uid="{1A17C63C-511A-43EF-AF80-59E2184F69D7}"/>
    <hyperlink ref="G304" r:id="rId232" location=":~:text=Removing%20VAT,multiply%20the%20result%20by%20100.&amp;text=We%20divided%20that%20amount%20by,multiply%20the%20result%20by%20100." display="VAT REMOVAL CALCULATOR" xr:uid="{8602D08C-F40C-4839-9D75-34A3DCF0DC56}"/>
    <hyperlink ref="G306" r:id="rId233" location=":~:text=Removing%20VAT,multiply%20the%20result%20by%20100.&amp;text=We%20divided%20that%20amount%20by,multiply%20the%20result%20by%20100." display="VAT REMOVAL CALCULATOR" xr:uid="{29C4A75E-2A95-4031-9D18-A4816889F404}"/>
    <hyperlink ref="G308" r:id="rId234" location=":~:text=Removing%20VAT,multiply%20the%20result%20by%20100.&amp;text=We%20divided%20that%20amount%20by,multiply%20the%20result%20by%20100." display="VAT REMOVAL CALCULATOR" xr:uid="{CD594B0D-0911-47EA-9A70-1D4B1D38C3F0}"/>
    <hyperlink ref="G310" r:id="rId235" location=":~:text=Removing%20VAT,multiply%20the%20result%20by%20100.&amp;text=We%20divided%20that%20amount%20by,multiply%20the%20result%20by%20100." display="VAT REMOVAL CALCULATOR" xr:uid="{C9DE021A-FFDA-48CF-8A75-6BF1861F77F0}"/>
    <hyperlink ref="G312" r:id="rId236" location=":~:text=Removing%20VAT,multiply%20the%20result%20by%20100.&amp;text=We%20divided%20that%20amount%20by,multiply%20the%20result%20by%20100." display="VAT REMOVAL CALCULATOR" xr:uid="{F034E58D-770E-4E4F-9512-54121FE3F623}"/>
    <hyperlink ref="G314" r:id="rId237" location=":~:text=Removing%20VAT,multiply%20the%20result%20by%20100.&amp;text=We%20divided%20that%20amount%20by,multiply%20the%20result%20by%20100." display="VAT REMOVAL CALCULATOR" xr:uid="{E2458183-5FA1-4F83-836B-40BB66EDFFC9}"/>
    <hyperlink ref="G316" r:id="rId238" location=":~:text=Removing%20VAT,multiply%20the%20result%20by%20100.&amp;text=We%20divided%20that%20amount%20by,multiply%20the%20result%20by%20100." display="VAT REMOVAL CALCULATOR" xr:uid="{BF349D89-B578-4640-A651-F33450B8CBBC}"/>
    <hyperlink ref="G318" r:id="rId239" location=":~:text=Removing%20VAT,multiply%20the%20result%20by%20100.&amp;text=We%20divided%20that%20amount%20by,multiply%20the%20result%20by%20100." display="VAT REMOVAL CALCULATOR" xr:uid="{7E031E98-F0F6-49BD-B4B9-F82646790905}"/>
    <hyperlink ref="G320" r:id="rId240" location=":~:text=Removing%20VAT,multiply%20the%20result%20by%20100.&amp;text=We%20divided%20that%20amount%20by,multiply%20the%20result%20by%20100." display="VAT REMOVAL CALCULATOR" xr:uid="{8EA22A02-9017-4F48-9449-81BEF24573B2}"/>
    <hyperlink ref="G289" r:id="rId241" location=":~:text=Removing%20VAT,multiply%20the%20result%20by%20100.&amp;text=We%20divided%20that%20amount%20by,multiply%20the%20result%20by%20100." display="VAT REMOVAL CALCULATOR" xr:uid="{7F255691-0F93-4D64-876D-5DC48A7F5A16}"/>
    <hyperlink ref="G291" r:id="rId242" location=":~:text=Removing%20VAT,multiply%20the%20result%20by%20100.&amp;text=We%20divided%20that%20amount%20by,multiply%20the%20result%20by%20100." display="VAT REMOVAL CALCULATOR" xr:uid="{A9C75D4D-3DB0-4090-8CC9-2FC437120757}"/>
    <hyperlink ref="G293" r:id="rId243" location=":~:text=Removing%20VAT,multiply%20the%20result%20by%20100.&amp;text=We%20divided%20that%20amount%20by,multiply%20the%20result%20by%20100." display="VAT REMOVAL CALCULATOR" xr:uid="{EE74EEF3-C5CA-4C7D-B917-3DB4414E48F6}"/>
    <hyperlink ref="G295" r:id="rId244" location=":~:text=Removing%20VAT,multiply%20the%20result%20by%20100.&amp;text=We%20divided%20that%20amount%20by,multiply%20the%20result%20by%20100." display="VAT REMOVAL CALCULATOR" xr:uid="{2B1A672B-4186-4187-8E26-81370BB0BA50}"/>
    <hyperlink ref="G297" r:id="rId245" location=":~:text=Removing%20VAT,multiply%20the%20result%20by%20100.&amp;text=We%20divided%20that%20amount%20by,multiply%20the%20result%20by%20100." display="VAT REMOVAL CALCULATOR" xr:uid="{2B019DD3-6B75-4E46-B22D-CEC9105B923D}"/>
    <hyperlink ref="G299" r:id="rId246" location=":~:text=Removing%20VAT,multiply%20the%20result%20by%20100.&amp;text=We%20divided%20that%20amount%20by,multiply%20the%20result%20by%20100." display="VAT REMOVAL CALCULATOR" xr:uid="{780C09D6-142B-4E7B-BF43-5F43B33B9A53}"/>
    <hyperlink ref="G301" r:id="rId247" location=":~:text=Removing%20VAT,multiply%20the%20result%20by%20100.&amp;text=We%20divided%20that%20amount%20by,multiply%20the%20result%20by%20100." display="VAT REMOVAL CALCULATOR" xr:uid="{3C6CA439-DA30-4D0C-A2C1-7C41F3B3DB11}"/>
    <hyperlink ref="G303" r:id="rId248" location=":~:text=Removing%20VAT,multiply%20the%20result%20by%20100.&amp;text=We%20divided%20that%20amount%20by,multiply%20the%20result%20by%20100." display="VAT REMOVAL CALCULATOR" xr:uid="{180C11B4-C416-4132-8B90-053AA33DE859}"/>
    <hyperlink ref="G305" r:id="rId249" location=":~:text=Removing%20VAT,multiply%20the%20result%20by%20100.&amp;text=We%20divided%20that%20amount%20by,multiply%20the%20result%20by%20100." display="VAT REMOVAL CALCULATOR" xr:uid="{589E94BA-755F-47A4-957E-ABDCA5ACD9E0}"/>
    <hyperlink ref="G307" r:id="rId250" location=":~:text=Removing%20VAT,multiply%20the%20result%20by%20100.&amp;text=We%20divided%20that%20amount%20by,multiply%20the%20result%20by%20100." display="VAT REMOVAL CALCULATOR" xr:uid="{A48D0C88-F9AA-4ADE-8C36-54ADAD4A321A}"/>
    <hyperlink ref="G309" r:id="rId251" location=":~:text=Removing%20VAT,multiply%20the%20result%20by%20100.&amp;text=We%20divided%20that%20amount%20by,multiply%20the%20result%20by%20100." display="VAT REMOVAL CALCULATOR" xr:uid="{E436B396-3E86-4373-A51D-C8EA331E1064}"/>
    <hyperlink ref="G311" r:id="rId252" location=":~:text=Removing%20VAT,multiply%20the%20result%20by%20100.&amp;text=We%20divided%20that%20amount%20by,multiply%20the%20result%20by%20100." display="VAT REMOVAL CALCULATOR" xr:uid="{B6F94853-7458-4660-A922-E7B807B717B6}"/>
    <hyperlink ref="G313" r:id="rId253" location=":~:text=Removing%20VAT,multiply%20the%20result%20by%20100.&amp;text=We%20divided%20that%20amount%20by,multiply%20the%20result%20by%20100." display="VAT REMOVAL CALCULATOR" xr:uid="{536F049B-3941-4A3E-ADB1-2974A69979D6}"/>
    <hyperlink ref="G315" r:id="rId254" location=":~:text=Removing%20VAT,multiply%20the%20result%20by%20100.&amp;text=We%20divided%20that%20amount%20by,multiply%20the%20result%20by%20100." display="VAT REMOVAL CALCULATOR" xr:uid="{6499E831-F3BB-4F4C-91BD-59D55BBCB9F3}"/>
    <hyperlink ref="G317" r:id="rId255" location=":~:text=Removing%20VAT,multiply%20the%20result%20by%20100.&amp;text=We%20divided%20that%20amount%20by,multiply%20the%20result%20by%20100." display="VAT REMOVAL CALCULATOR" xr:uid="{DB38CB1D-5016-4AD0-BD53-1627A3CD79AF}"/>
    <hyperlink ref="G319" r:id="rId256" location=":~:text=Removing%20VAT,multiply%20the%20result%20by%20100.&amp;text=We%20divided%20that%20amount%20by,multiply%20the%20result%20by%20100." display="VAT REMOVAL CALCULATOR" xr:uid="{4EF84D95-B44A-429B-8F64-1C67E91BE650}"/>
    <hyperlink ref="G321" r:id="rId257" location=":~:text=Removing%20VAT,multiply%20the%20result%20by%20100.&amp;text=We%20divided%20that%20amount%20by,multiply%20the%20result%20by%20100." display="VAT REMOVAL CALCULATOR" xr:uid="{F1E5ABD0-CAB1-4B64-B579-6A2173F32207}"/>
    <hyperlink ref="G120" r:id="rId258" location=":~:text=Removing%20VAT,multiply%20the%20result%20by%20100.&amp;text=We%20divided%20that%20amount%20by,multiply%20the%20result%20by%20100." display="VAT REMOVAL CALCULATOR" xr:uid="{CD256044-B971-4EDF-88A9-CA91463AECE9}"/>
    <hyperlink ref="G124" r:id="rId259" location=":~:text=Removing%20VAT,multiply%20the%20result%20by%20100.&amp;text=We%20divided%20that%20amount%20by,multiply%20the%20result%20by%20100." display="VAT REMOVAL CALCULATOR" xr:uid="{AE5D67BD-8A3D-4588-9592-678574742F40}"/>
    <hyperlink ref="G128" r:id="rId260" location=":~:text=Removing%20VAT,multiply%20the%20result%20by%20100.&amp;text=We%20divided%20that%20amount%20by,multiply%20the%20result%20by%20100." display="VAT REMOVAL CALCULATOR" xr:uid="{11CB30DE-3C99-4A13-96A3-DD52011B1795}"/>
    <hyperlink ref="G132" r:id="rId261" location=":~:text=Removing%20VAT,multiply%20the%20result%20by%20100.&amp;text=We%20divided%20that%20amount%20by,multiply%20the%20result%20by%20100." display="VAT REMOVAL CALCULATOR" xr:uid="{419A49F3-4053-4E80-8E73-089A901A22FF}"/>
    <hyperlink ref="G136" r:id="rId262" location=":~:text=Removing%20VAT,multiply%20the%20result%20by%20100.&amp;text=We%20divided%20that%20amount%20by,multiply%20the%20result%20by%20100." display="VAT REMOVAL CALCULATOR" xr:uid="{9E222D54-3A41-466C-A812-83B7ED83C888}"/>
    <hyperlink ref="G140" r:id="rId263" location=":~:text=Removing%20VAT,multiply%20the%20result%20by%20100.&amp;text=We%20divided%20that%20amount%20by,multiply%20the%20result%20by%20100." display="VAT REMOVAL CALCULATOR" xr:uid="{49018ADB-E5AF-4D2D-AEBC-D4EB5508DB4B}"/>
    <hyperlink ref="G144" r:id="rId264" location=":~:text=Removing%20VAT,multiply%20the%20result%20by%20100.&amp;text=We%20divided%20that%20amount%20by,multiply%20the%20result%20by%20100." display="VAT REMOVAL CALCULATOR" xr:uid="{913EE5C3-F7E6-493F-8E80-FE1D4EF90BA4}"/>
    <hyperlink ref="G148" r:id="rId265" location=":~:text=Removing%20VAT,multiply%20the%20result%20by%20100.&amp;text=We%20divided%20that%20amount%20by,multiply%20the%20result%20by%20100." display="VAT REMOVAL CALCULATOR" xr:uid="{7E4D2191-3299-47C2-B98D-C7BAE62D4618}"/>
    <hyperlink ref="G152" r:id="rId266" location=":~:text=Removing%20VAT,multiply%20the%20result%20by%20100.&amp;text=We%20divided%20that%20amount%20by,multiply%20the%20result%20by%20100." display="VAT REMOVAL CALCULATOR" xr:uid="{0AA37476-5246-44F5-A399-6B4B7721D5F1}"/>
    <hyperlink ref="G156" r:id="rId267" location=":~:text=Removing%20VAT,multiply%20the%20result%20by%20100.&amp;text=We%20divided%20that%20amount%20by,multiply%20the%20result%20by%20100." display="VAT REMOVAL CALCULATOR" xr:uid="{ACF62214-37D4-4B53-90D6-06C9EA6647BF}"/>
    <hyperlink ref="G160" r:id="rId268" location=":~:text=Removing%20VAT,multiply%20the%20result%20by%20100.&amp;text=We%20divided%20that%20amount%20by,multiply%20the%20result%20by%20100." display="VAT REMOVAL CALCULATOR" xr:uid="{6870AC55-7010-4219-B5EF-CBA54858FE92}"/>
    <hyperlink ref="G164" r:id="rId269" location=":~:text=Removing%20VAT,multiply%20the%20result%20by%20100.&amp;text=We%20divided%20that%20amount%20by,multiply%20the%20result%20by%20100." display="VAT REMOVAL CALCULATOR" xr:uid="{8C6658C3-C2E4-40CB-8B9C-840D9A7DAED3}"/>
    <hyperlink ref="G168" r:id="rId270" location=":~:text=Removing%20VAT,multiply%20the%20result%20by%20100.&amp;text=We%20divided%20that%20amount%20by,multiply%20the%20result%20by%20100." display="VAT REMOVAL CALCULATOR" xr:uid="{CDC2BB6B-A307-4EEB-A864-31346F42985F}"/>
    <hyperlink ref="G172" r:id="rId271" location=":~:text=Removing%20VAT,multiply%20the%20result%20by%20100.&amp;text=We%20divided%20that%20amount%20by,multiply%20the%20result%20by%20100." display="VAT REMOVAL CALCULATOR" xr:uid="{7E8F2CA0-7A0B-484E-A1A8-42954DCBF37A}"/>
    <hyperlink ref="G176" r:id="rId272" location=":~:text=Removing%20VAT,multiply%20the%20result%20by%20100.&amp;text=We%20divided%20that%20amount%20by,multiply%20the%20result%20by%20100." display="VAT REMOVAL CALCULATOR" xr:uid="{3DBCBCFC-C44C-45C2-AA0B-A51832135D80}"/>
    <hyperlink ref="G180" r:id="rId273" location=":~:text=Removing%20VAT,multiply%20the%20result%20by%20100.&amp;text=We%20divided%20that%20amount%20by,multiply%20the%20result%20by%20100." display="VAT REMOVAL CALCULATOR" xr:uid="{9048576F-A6E7-4DA1-A1F9-087FEDA6AFF0}"/>
    <hyperlink ref="G184" r:id="rId274" location=":~:text=Removing%20VAT,multiply%20the%20result%20by%20100.&amp;text=We%20divided%20that%20amount%20by,multiply%20the%20result%20by%20100." display="VAT REMOVAL CALCULATOR" xr:uid="{A6AC6C00-86F3-45FC-9E2B-C1E449B0951B}"/>
    <hyperlink ref="G188" r:id="rId275" location=":~:text=Removing%20VAT,multiply%20the%20result%20by%20100.&amp;text=We%20divided%20that%20amount%20by,multiply%20the%20result%20by%20100." display="VAT REMOVAL CALCULATOR" xr:uid="{9F973F86-BDA9-4822-92C6-DDD437858F08}"/>
    <hyperlink ref="G192" r:id="rId276" location=":~:text=Removing%20VAT,multiply%20the%20result%20by%20100.&amp;text=We%20divided%20that%20amount%20by,multiply%20the%20result%20by%20100." display="VAT REMOVAL CALCULATOR" xr:uid="{286DF9D8-200B-43CA-AA14-793EF18B6DD6}"/>
    <hyperlink ref="G196" r:id="rId277" location=":~:text=Removing%20VAT,multiply%20the%20result%20by%20100.&amp;text=We%20divided%20that%20amount%20by,multiply%20the%20result%20by%20100." display="VAT REMOVAL CALCULATOR" xr:uid="{14073F66-7A89-479A-A295-393DD8F48B50}"/>
    <hyperlink ref="G200" r:id="rId278" location=":~:text=Removing%20VAT,multiply%20the%20result%20by%20100.&amp;text=We%20divided%20that%20amount%20by,multiply%20the%20result%20by%20100." display="VAT REMOVAL CALCULATOR" xr:uid="{B996BCCA-7843-4DF4-B28D-994454485464}"/>
    <hyperlink ref="G204" r:id="rId279" location=":~:text=Removing%20VAT,multiply%20the%20result%20by%20100.&amp;text=We%20divided%20that%20amount%20by,multiply%20the%20result%20by%20100." display="VAT REMOVAL CALCULATOR" xr:uid="{1D6F7FE4-CD6B-42D6-8C23-C1FC96FACE2C}"/>
    <hyperlink ref="G208" r:id="rId280" location=":~:text=Removing%20VAT,multiply%20the%20result%20by%20100.&amp;text=We%20divided%20that%20amount%20by,multiply%20the%20result%20by%20100." display="VAT REMOVAL CALCULATOR" xr:uid="{732F39E4-D2DD-4C6F-9BE5-FACC8CF3CB30}"/>
    <hyperlink ref="G212" r:id="rId281" location=":~:text=Removing%20VAT,multiply%20the%20result%20by%20100.&amp;text=We%20divided%20that%20amount%20by,multiply%20the%20result%20by%20100." display="VAT REMOVAL CALCULATOR" xr:uid="{32AB9FF0-D2DD-4A53-8C2B-19B25E733442}"/>
    <hyperlink ref="G216" r:id="rId282" location=":~:text=Removing%20VAT,multiply%20the%20result%20by%20100.&amp;text=We%20divided%20that%20amount%20by,multiply%20the%20result%20by%20100." display="VAT REMOVAL CALCULATOR" xr:uid="{11E87CE3-5EBA-4171-A8FF-8B799D56DC6E}"/>
    <hyperlink ref="G220" r:id="rId283" location=":~:text=Removing%20VAT,multiply%20the%20result%20by%20100.&amp;text=We%20divided%20that%20amount%20by,multiply%20the%20result%20by%20100." display="VAT REMOVAL CALCULATOR" xr:uid="{EDC3B949-DBCB-4F93-96DB-F215DC9B8E01}"/>
    <hyperlink ref="G224" r:id="rId284" location=":~:text=Removing%20VAT,multiply%20the%20result%20by%20100.&amp;text=We%20divided%20that%20amount%20by,multiply%20the%20result%20by%20100." display="VAT REMOVAL CALCULATOR" xr:uid="{4C7CC866-DB82-4A0E-8530-CD9937B95E7E}"/>
    <hyperlink ref="G228" r:id="rId285" location=":~:text=Removing%20VAT,multiply%20the%20result%20by%20100.&amp;text=We%20divided%20that%20amount%20by,multiply%20the%20result%20by%20100." display="VAT REMOVAL CALCULATOR" xr:uid="{95FB69E5-037A-4FD4-8AFE-CBDF44F0B053}"/>
    <hyperlink ref="G232" r:id="rId286" location=":~:text=Removing%20VAT,multiply%20the%20result%20by%20100.&amp;text=We%20divided%20that%20amount%20by,multiply%20the%20result%20by%20100." display="VAT REMOVAL CALCULATOR" xr:uid="{67122F0B-9FD0-4C4E-B816-4896909196A7}"/>
    <hyperlink ref="G236" r:id="rId287" location=":~:text=Removing%20VAT,multiply%20the%20result%20by%20100.&amp;text=We%20divided%20that%20amount%20by,multiply%20the%20result%20by%20100." display="VAT REMOVAL CALCULATOR" xr:uid="{8A5AB9BF-7F0C-4F85-AB20-6376470E9AB2}"/>
    <hyperlink ref="G240" r:id="rId288" location=":~:text=Removing%20VAT,multiply%20the%20result%20by%20100.&amp;text=We%20divided%20that%20amount%20by,multiply%20the%20result%20by%20100." display="VAT REMOVAL CALCULATOR" xr:uid="{C7D4AD90-B548-45CE-8608-3C8BBE928AAC}"/>
    <hyperlink ref="G244" r:id="rId289" location=":~:text=Removing%20VAT,multiply%20the%20result%20by%20100.&amp;text=We%20divided%20that%20amount%20by,multiply%20the%20result%20by%20100." display="VAT REMOVAL CALCULATOR" xr:uid="{4F155916-6099-468C-B869-8BB49C8A5073}"/>
    <hyperlink ref="G248" r:id="rId290" location=":~:text=Removing%20VAT,multiply%20the%20result%20by%20100.&amp;text=We%20divided%20that%20amount%20by,multiply%20the%20result%20by%20100." display="VAT REMOVAL CALCULATOR" xr:uid="{34F1066D-8854-4C45-9F63-F93A06A5CDC4}"/>
    <hyperlink ref="G252" r:id="rId291" location=":~:text=Removing%20VAT,multiply%20the%20result%20by%20100.&amp;text=We%20divided%20that%20amount%20by,multiply%20the%20result%20by%20100." display="VAT REMOVAL CALCULATOR" xr:uid="{6BBCF3F3-3064-4502-A317-09A8D22A14E4}"/>
    <hyperlink ref="G256" r:id="rId292" location=":~:text=Removing%20VAT,multiply%20the%20result%20by%20100.&amp;text=We%20divided%20that%20amount%20by,multiply%20the%20result%20by%20100." display="VAT REMOVAL CALCULATOR" xr:uid="{5CDBD039-39E0-4DCA-B723-54F7A70B9DA5}"/>
    <hyperlink ref="G260" r:id="rId293" location=":~:text=Removing%20VAT,multiply%20the%20result%20by%20100.&amp;text=We%20divided%20that%20amount%20by,multiply%20the%20result%20by%20100." display="VAT REMOVAL CALCULATOR" xr:uid="{BF0B4904-550B-460B-81D0-F89D187E97FE}"/>
    <hyperlink ref="G264" r:id="rId294" location=":~:text=Removing%20VAT,multiply%20the%20result%20by%20100.&amp;text=We%20divided%20that%20amount%20by,multiply%20the%20result%20by%20100." display="VAT REMOVAL CALCULATOR" xr:uid="{E02F253F-7792-4B2B-A9F6-8A9DA5B82A02}"/>
    <hyperlink ref="G268" r:id="rId295" location=":~:text=Removing%20VAT,multiply%20the%20result%20by%20100.&amp;text=We%20divided%20that%20amount%20by,multiply%20the%20result%20by%20100." display="VAT REMOVAL CALCULATOR" xr:uid="{BF140BBC-3F35-48C8-9FB8-FF4C9AF877B0}"/>
    <hyperlink ref="G272" r:id="rId296" location=":~:text=Removing%20VAT,multiply%20the%20result%20by%20100.&amp;text=We%20divided%20that%20amount%20by,multiply%20the%20result%20by%20100." display="VAT REMOVAL CALCULATOR" xr:uid="{0FA6FC5B-B490-47A9-99F2-4B06522DC354}"/>
    <hyperlink ref="G276" r:id="rId297" location=":~:text=Removing%20VAT,multiply%20the%20result%20by%20100.&amp;text=We%20divided%20that%20amount%20by,multiply%20the%20result%20by%20100." display="VAT REMOVAL CALCULATOR" xr:uid="{854305A1-A941-4BC4-AF6A-6734D54AEC2A}"/>
    <hyperlink ref="G280" r:id="rId298" location=":~:text=Removing%20VAT,multiply%20the%20result%20by%20100.&amp;text=We%20divided%20that%20amount%20by,multiply%20the%20result%20by%20100." display="VAT REMOVAL CALCULATOR" xr:uid="{629B3760-E920-491C-BA41-39556A559134}"/>
    <hyperlink ref="G284" r:id="rId299" location=":~:text=Removing%20VAT,multiply%20the%20result%20by%20100.&amp;text=We%20divided%20that%20amount%20by,multiply%20the%20result%20by%20100." display="VAT REMOVAL CALCULATOR" xr:uid="{42BAB007-D046-430D-A987-8CC760DE6167}"/>
    <hyperlink ref="G122" r:id="rId300" location=":~:text=Removing%20VAT,multiply%20the%20result%20by%20100.&amp;text=We%20divided%20that%20amount%20by,multiply%20the%20result%20by%20100." display="VAT REMOVAL CALCULATOR" xr:uid="{25128848-6BC2-47BE-906A-12597E42C8FC}"/>
    <hyperlink ref="G126" r:id="rId301" location=":~:text=Removing%20VAT,multiply%20the%20result%20by%20100.&amp;text=We%20divided%20that%20amount%20by,multiply%20the%20result%20by%20100." display="VAT REMOVAL CALCULATOR" xr:uid="{4AA56E02-B576-454E-A2C4-CCC292073C38}"/>
    <hyperlink ref="G130" r:id="rId302" location=":~:text=Removing%20VAT,multiply%20the%20result%20by%20100.&amp;text=We%20divided%20that%20amount%20by,multiply%20the%20result%20by%20100." display="VAT REMOVAL CALCULATOR" xr:uid="{EB3F2C3E-0922-489B-8878-AF71D4DA15F9}"/>
    <hyperlink ref="G134" r:id="rId303" location=":~:text=Removing%20VAT,multiply%20the%20result%20by%20100.&amp;text=We%20divided%20that%20amount%20by,multiply%20the%20result%20by%20100." display="VAT REMOVAL CALCULATOR" xr:uid="{C678CE50-1128-47D6-83EE-3C54026812FB}"/>
    <hyperlink ref="G138" r:id="rId304" location=":~:text=Removing%20VAT,multiply%20the%20result%20by%20100.&amp;text=We%20divided%20that%20amount%20by,multiply%20the%20result%20by%20100." display="VAT REMOVAL CALCULATOR" xr:uid="{70948E3F-DB06-4EDB-9DD4-60F51D9A5FD7}"/>
    <hyperlink ref="G142" r:id="rId305" location=":~:text=Removing%20VAT,multiply%20the%20result%20by%20100.&amp;text=We%20divided%20that%20amount%20by,multiply%20the%20result%20by%20100." display="VAT REMOVAL CALCULATOR" xr:uid="{345C7604-AC25-4B26-8807-D6C052D129ED}"/>
    <hyperlink ref="G146" r:id="rId306" location=":~:text=Removing%20VAT,multiply%20the%20result%20by%20100.&amp;text=We%20divided%20that%20amount%20by,multiply%20the%20result%20by%20100." display="VAT REMOVAL CALCULATOR" xr:uid="{6CE9EA3A-B213-46D8-86BB-5D25399F7D16}"/>
    <hyperlink ref="G150" r:id="rId307" location=":~:text=Removing%20VAT,multiply%20the%20result%20by%20100.&amp;text=We%20divided%20that%20amount%20by,multiply%20the%20result%20by%20100." display="VAT REMOVAL CALCULATOR" xr:uid="{741DF6AF-A7B9-4859-8A10-391FDF57013C}"/>
    <hyperlink ref="G154" r:id="rId308" location=":~:text=Removing%20VAT,multiply%20the%20result%20by%20100.&amp;text=We%20divided%20that%20amount%20by,multiply%20the%20result%20by%20100." display="VAT REMOVAL CALCULATOR" xr:uid="{52587600-3641-455A-8DFA-BBBCB5A3F9A0}"/>
    <hyperlink ref="G158" r:id="rId309" location=":~:text=Removing%20VAT,multiply%20the%20result%20by%20100.&amp;text=We%20divided%20that%20amount%20by,multiply%20the%20result%20by%20100." display="VAT REMOVAL CALCULATOR" xr:uid="{1F9C38B6-5F21-4353-8D27-3BDC9A6FEDE9}"/>
    <hyperlink ref="G162" r:id="rId310" location=":~:text=Removing%20VAT,multiply%20the%20result%20by%20100.&amp;text=We%20divided%20that%20amount%20by,multiply%20the%20result%20by%20100." display="VAT REMOVAL CALCULATOR" xr:uid="{EC18088A-BE3B-42D9-BBB8-FB6CCDFA2E16}"/>
    <hyperlink ref="G166" r:id="rId311" location=":~:text=Removing%20VAT,multiply%20the%20result%20by%20100.&amp;text=We%20divided%20that%20amount%20by,multiply%20the%20result%20by%20100." display="VAT REMOVAL CALCULATOR" xr:uid="{752AFC30-2D79-4B5C-858F-49E1185F0A38}"/>
    <hyperlink ref="G170" r:id="rId312" location=":~:text=Removing%20VAT,multiply%20the%20result%20by%20100.&amp;text=We%20divided%20that%20amount%20by,multiply%20the%20result%20by%20100." display="VAT REMOVAL CALCULATOR" xr:uid="{C510450E-3E62-4A38-8C0E-414CE9B0DBCE}"/>
    <hyperlink ref="G174" r:id="rId313" location=":~:text=Removing%20VAT,multiply%20the%20result%20by%20100.&amp;text=We%20divided%20that%20amount%20by,multiply%20the%20result%20by%20100." display="VAT REMOVAL CALCULATOR" xr:uid="{1A2A1531-9709-456A-8310-E5FC4893B9A5}"/>
    <hyperlink ref="G178" r:id="rId314" location=":~:text=Removing%20VAT,multiply%20the%20result%20by%20100.&amp;text=We%20divided%20that%20amount%20by,multiply%20the%20result%20by%20100." display="VAT REMOVAL CALCULATOR" xr:uid="{6835DD4D-5787-46FE-8E2F-9E0974980571}"/>
    <hyperlink ref="G182" r:id="rId315" location=":~:text=Removing%20VAT,multiply%20the%20result%20by%20100.&amp;text=We%20divided%20that%20amount%20by,multiply%20the%20result%20by%20100." display="VAT REMOVAL CALCULATOR" xr:uid="{6385DB7B-CEAA-4F2A-87FF-9388094A74E9}"/>
    <hyperlink ref="G186" r:id="rId316" location=":~:text=Removing%20VAT,multiply%20the%20result%20by%20100.&amp;text=We%20divided%20that%20amount%20by,multiply%20the%20result%20by%20100." display="VAT REMOVAL CALCULATOR" xr:uid="{33B23C7A-47B8-430C-BB3F-0F8158D33132}"/>
    <hyperlink ref="G190" r:id="rId317" location=":~:text=Removing%20VAT,multiply%20the%20result%20by%20100.&amp;text=We%20divided%20that%20amount%20by,multiply%20the%20result%20by%20100." display="VAT REMOVAL CALCULATOR" xr:uid="{4987EEFB-CAA2-4BD5-A9EF-8671234891DE}"/>
    <hyperlink ref="G194" r:id="rId318" location=":~:text=Removing%20VAT,multiply%20the%20result%20by%20100.&amp;text=We%20divided%20that%20amount%20by,multiply%20the%20result%20by%20100." display="VAT REMOVAL CALCULATOR" xr:uid="{A9F6E8DE-7C55-4E7A-849B-585DD8F44D9E}"/>
    <hyperlink ref="G198" r:id="rId319" location=":~:text=Removing%20VAT,multiply%20the%20result%20by%20100.&amp;text=We%20divided%20that%20amount%20by,multiply%20the%20result%20by%20100." display="VAT REMOVAL CALCULATOR" xr:uid="{B8F79F20-5564-4FB2-839D-130053BA601F}"/>
    <hyperlink ref="G202" r:id="rId320" location=":~:text=Removing%20VAT,multiply%20the%20result%20by%20100.&amp;text=We%20divided%20that%20amount%20by,multiply%20the%20result%20by%20100." display="VAT REMOVAL CALCULATOR" xr:uid="{1EE89E6B-CBAC-4C44-8F1E-16C6A7105F2C}"/>
    <hyperlink ref="G206" r:id="rId321" location=":~:text=Removing%20VAT,multiply%20the%20result%20by%20100.&amp;text=We%20divided%20that%20amount%20by,multiply%20the%20result%20by%20100." display="VAT REMOVAL CALCULATOR" xr:uid="{680BDEB0-3E1C-47AA-8995-0B2484178B9D}"/>
    <hyperlink ref="G210" r:id="rId322" location=":~:text=Removing%20VAT,multiply%20the%20result%20by%20100.&amp;text=We%20divided%20that%20amount%20by,multiply%20the%20result%20by%20100." display="VAT REMOVAL CALCULATOR" xr:uid="{BA28A3A7-31E8-46F6-A17D-5602BFC55860}"/>
    <hyperlink ref="G214" r:id="rId323" location=":~:text=Removing%20VAT,multiply%20the%20result%20by%20100.&amp;text=We%20divided%20that%20amount%20by,multiply%20the%20result%20by%20100." display="VAT REMOVAL CALCULATOR" xr:uid="{AF0F005F-E33A-4F97-96EB-2B66863977CC}"/>
    <hyperlink ref="G218" r:id="rId324" location=":~:text=Removing%20VAT,multiply%20the%20result%20by%20100.&amp;text=We%20divided%20that%20amount%20by,multiply%20the%20result%20by%20100." display="VAT REMOVAL CALCULATOR" xr:uid="{2371086E-4DA5-414A-8CF2-A434A67444FE}"/>
    <hyperlink ref="G222" r:id="rId325" location=":~:text=Removing%20VAT,multiply%20the%20result%20by%20100.&amp;text=We%20divided%20that%20amount%20by,multiply%20the%20result%20by%20100." display="VAT REMOVAL CALCULATOR" xr:uid="{44517650-1494-4EEE-A22A-287C217EC4A3}"/>
    <hyperlink ref="G226" r:id="rId326" location=":~:text=Removing%20VAT,multiply%20the%20result%20by%20100.&amp;text=We%20divided%20that%20amount%20by,multiply%20the%20result%20by%20100." display="VAT REMOVAL CALCULATOR" xr:uid="{D4C33994-8689-4CD4-954D-083288E04BFB}"/>
    <hyperlink ref="G230" r:id="rId327" location=":~:text=Removing%20VAT,multiply%20the%20result%20by%20100.&amp;text=We%20divided%20that%20amount%20by,multiply%20the%20result%20by%20100." display="VAT REMOVAL CALCULATOR" xr:uid="{7339440A-6D96-402D-8513-3BE207F7C732}"/>
    <hyperlink ref="G234" r:id="rId328" location=":~:text=Removing%20VAT,multiply%20the%20result%20by%20100.&amp;text=We%20divided%20that%20amount%20by,multiply%20the%20result%20by%20100." display="VAT REMOVAL CALCULATOR" xr:uid="{1F78B1F9-20DF-4B03-B11C-53653D4B1D09}"/>
    <hyperlink ref="G238" r:id="rId329" location=":~:text=Removing%20VAT,multiply%20the%20result%20by%20100.&amp;text=We%20divided%20that%20amount%20by,multiply%20the%20result%20by%20100." display="VAT REMOVAL CALCULATOR" xr:uid="{93476426-2403-453E-BA5F-10C91DAB7C2B}"/>
    <hyperlink ref="G242" r:id="rId330" location=":~:text=Removing%20VAT,multiply%20the%20result%20by%20100.&amp;text=We%20divided%20that%20amount%20by,multiply%20the%20result%20by%20100." display="VAT REMOVAL CALCULATOR" xr:uid="{B59E5E44-6FA1-4431-8DC4-83FAB37D4427}"/>
    <hyperlink ref="G246" r:id="rId331" location=":~:text=Removing%20VAT,multiply%20the%20result%20by%20100.&amp;text=We%20divided%20that%20amount%20by,multiply%20the%20result%20by%20100." display="VAT REMOVAL CALCULATOR" xr:uid="{45E200E6-8201-4C04-8842-46D51F8D778A}"/>
    <hyperlink ref="G250" r:id="rId332" location=":~:text=Removing%20VAT,multiply%20the%20result%20by%20100.&amp;text=We%20divided%20that%20amount%20by,multiply%20the%20result%20by%20100." display="VAT REMOVAL CALCULATOR" xr:uid="{C32E91F0-5F2D-47B7-8488-47AF8F05C0AF}"/>
    <hyperlink ref="G254" r:id="rId333" location=":~:text=Removing%20VAT,multiply%20the%20result%20by%20100.&amp;text=We%20divided%20that%20amount%20by,multiply%20the%20result%20by%20100." display="VAT REMOVAL CALCULATOR" xr:uid="{A0CC13E0-40CE-4253-AEF7-B5A58BF69C73}"/>
    <hyperlink ref="G258" r:id="rId334" location=":~:text=Removing%20VAT,multiply%20the%20result%20by%20100.&amp;text=We%20divided%20that%20amount%20by,multiply%20the%20result%20by%20100." display="VAT REMOVAL CALCULATOR" xr:uid="{3BBF238F-6F6B-4366-85F9-E365A9558F0D}"/>
    <hyperlink ref="G262" r:id="rId335" location=":~:text=Removing%20VAT,multiply%20the%20result%20by%20100.&amp;text=We%20divided%20that%20amount%20by,multiply%20the%20result%20by%20100." display="VAT REMOVAL CALCULATOR" xr:uid="{0DE3BAEA-E485-4DBA-BE05-9FB7CB362031}"/>
    <hyperlink ref="G266" r:id="rId336" location=":~:text=Removing%20VAT,multiply%20the%20result%20by%20100.&amp;text=We%20divided%20that%20amount%20by,multiply%20the%20result%20by%20100." display="VAT REMOVAL CALCULATOR" xr:uid="{182BF3DE-1924-446B-9A45-49462BCD75EE}"/>
    <hyperlink ref="G270" r:id="rId337" location=":~:text=Removing%20VAT,multiply%20the%20result%20by%20100.&amp;text=We%20divided%20that%20amount%20by,multiply%20the%20result%20by%20100." display="VAT REMOVAL CALCULATOR" xr:uid="{18C29349-303D-40A6-9423-502CE0F36347}"/>
    <hyperlink ref="G274" r:id="rId338" location=":~:text=Removing%20VAT,multiply%20the%20result%20by%20100.&amp;text=We%20divided%20that%20amount%20by,multiply%20the%20result%20by%20100." display="VAT REMOVAL CALCULATOR" xr:uid="{54E48EC1-64A9-401E-A02E-B914E044DB0F}"/>
    <hyperlink ref="G278" r:id="rId339" location=":~:text=Removing%20VAT,multiply%20the%20result%20by%20100.&amp;text=We%20divided%20that%20amount%20by,multiply%20the%20result%20by%20100." display="VAT REMOVAL CALCULATOR" xr:uid="{04E31306-2685-4C7B-B54C-55DE8C5B4980}"/>
    <hyperlink ref="G282" r:id="rId340" location=":~:text=Removing%20VAT,multiply%20the%20result%20by%20100.&amp;text=We%20divided%20that%20amount%20by,multiply%20the%20result%20by%20100." display="VAT REMOVAL CALCULATOR" xr:uid="{376BEF55-C339-4A76-B226-F97B38829A2F}"/>
    <hyperlink ref="G286" r:id="rId341" location=":~:text=Removing%20VAT,multiply%20the%20result%20by%20100.&amp;text=We%20divided%20that%20amount%20by,multiply%20the%20result%20by%20100." display="VAT REMOVAL CALCULATOR" xr:uid="{4C0D5CE9-720A-406C-9E03-B4D70323E30E}"/>
    <hyperlink ref="G119" r:id="rId342" location=":~:text=Removing%20VAT,multiply%20the%20result%20by%20100.&amp;text=We%20divided%20that%20amount%20by,multiply%20the%20result%20by%20100." display="VAT REMOVAL CALCULATOR" xr:uid="{864DA2CC-DC69-459E-8215-580EBBE2305B}"/>
    <hyperlink ref="G123" r:id="rId343" location=":~:text=Removing%20VAT,multiply%20the%20result%20by%20100.&amp;text=We%20divided%20that%20amount%20by,multiply%20the%20result%20by%20100." display="VAT REMOVAL CALCULATOR" xr:uid="{C19BAC9D-DDF7-4FA9-A52B-0489BBB51F35}"/>
    <hyperlink ref="G127" r:id="rId344" location=":~:text=Removing%20VAT,multiply%20the%20result%20by%20100.&amp;text=We%20divided%20that%20amount%20by,multiply%20the%20result%20by%20100." display="VAT REMOVAL CALCULATOR" xr:uid="{CE068516-041C-4577-B1CD-C6FB1BC67545}"/>
    <hyperlink ref="G131" r:id="rId345" location=":~:text=Removing%20VAT,multiply%20the%20result%20by%20100.&amp;text=We%20divided%20that%20amount%20by,multiply%20the%20result%20by%20100." display="VAT REMOVAL CALCULATOR" xr:uid="{4DE6C513-295C-4DD4-BCFF-A197695DD3F8}"/>
    <hyperlink ref="G135" r:id="rId346" location=":~:text=Removing%20VAT,multiply%20the%20result%20by%20100.&amp;text=We%20divided%20that%20amount%20by,multiply%20the%20result%20by%20100." display="VAT REMOVAL CALCULATOR" xr:uid="{D98FF05E-5103-422B-947A-BF4DEEDE635D}"/>
    <hyperlink ref="G139" r:id="rId347" location=":~:text=Removing%20VAT,multiply%20the%20result%20by%20100.&amp;text=We%20divided%20that%20amount%20by,multiply%20the%20result%20by%20100." display="VAT REMOVAL CALCULATOR" xr:uid="{5D9F9297-5CA5-416E-B0A5-784EEBA16C2A}"/>
    <hyperlink ref="G143" r:id="rId348" location=":~:text=Removing%20VAT,multiply%20the%20result%20by%20100.&amp;text=We%20divided%20that%20amount%20by,multiply%20the%20result%20by%20100." display="VAT REMOVAL CALCULATOR" xr:uid="{802B542D-A36B-45CF-A897-9A483F475F99}"/>
    <hyperlink ref="G147" r:id="rId349" location=":~:text=Removing%20VAT,multiply%20the%20result%20by%20100.&amp;text=We%20divided%20that%20amount%20by,multiply%20the%20result%20by%20100." display="VAT REMOVAL CALCULATOR" xr:uid="{86522C06-D330-420A-9CE6-F1FF40CF05EE}"/>
    <hyperlink ref="G151" r:id="rId350" location=":~:text=Removing%20VAT,multiply%20the%20result%20by%20100.&amp;text=We%20divided%20that%20amount%20by,multiply%20the%20result%20by%20100." display="VAT REMOVAL CALCULATOR" xr:uid="{7C38A5D1-1BC5-45DC-B2E1-197F114902A3}"/>
    <hyperlink ref="G155" r:id="rId351" location=":~:text=Removing%20VAT,multiply%20the%20result%20by%20100.&amp;text=We%20divided%20that%20amount%20by,multiply%20the%20result%20by%20100." display="VAT REMOVAL CALCULATOR" xr:uid="{DF119BC3-4066-4638-8DFB-8667F648CCE9}"/>
    <hyperlink ref="G159" r:id="rId352" location=":~:text=Removing%20VAT,multiply%20the%20result%20by%20100.&amp;text=We%20divided%20that%20amount%20by,multiply%20the%20result%20by%20100." display="VAT REMOVAL CALCULATOR" xr:uid="{05716040-85F6-420C-8D9D-829BCD988FA8}"/>
    <hyperlink ref="G163" r:id="rId353" location=":~:text=Removing%20VAT,multiply%20the%20result%20by%20100.&amp;text=We%20divided%20that%20amount%20by,multiply%20the%20result%20by%20100." display="VAT REMOVAL CALCULATOR" xr:uid="{BE27535C-0468-4297-AC05-06CD974BAC16}"/>
    <hyperlink ref="G167" r:id="rId354" location=":~:text=Removing%20VAT,multiply%20the%20result%20by%20100.&amp;text=We%20divided%20that%20amount%20by,multiply%20the%20result%20by%20100." display="VAT REMOVAL CALCULATOR" xr:uid="{2517157A-9A6F-436C-B3C0-528FAAD89C94}"/>
    <hyperlink ref="G171" r:id="rId355" location=":~:text=Removing%20VAT,multiply%20the%20result%20by%20100.&amp;text=We%20divided%20that%20amount%20by,multiply%20the%20result%20by%20100." display="VAT REMOVAL CALCULATOR" xr:uid="{62198B05-5D64-4539-8DDA-1F37EE977037}"/>
    <hyperlink ref="G175" r:id="rId356" location=":~:text=Removing%20VAT,multiply%20the%20result%20by%20100.&amp;text=We%20divided%20that%20amount%20by,multiply%20the%20result%20by%20100." display="VAT REMOVAL CALCULATOR" xr:uid="{9E89F74C-600B-4419-8CC7-8AE2B3900095}"/>
    <hyperlink ref="G179" r:id="rId357" location=":~:text=Removing%20VAT,multiply%20the%20result%20by%20100.&amp;text=We%20divided%20that%20amount%20by,multiply%20the%20result%20by%20100." display="VAT REMOVAL CALCULATOR" xr:uid="{36B22646-5D6D-4CDE-9786-6397B1E9970A}"/>
    <hyperlink ref="G183" r:id="rId358" location=":~:text=Removing%20VAT,multiply%20the%20result%20by%20100.&amp;text=We%20divided%20that%20amount%20by,multiply%20the%20result%20by%20100." display="VAT REMOVAL CALCULATOR" xr:uid="{F4D2110D-1DC8-4459-8774-3ADA104A0427}"/>
    <hyperlink ref="G187" r:id="rId359" location=":~:text=Removing%20VAT,multiply%20the%20result%20by%20100.&amp;text=We%20divided%20that%20amount%20by,multiply%20the%20result%20by%20100." display="VAT REMOVAL CALCULATOR" xr:uid="{2081595D-F773-4869-8146-EEBF9C827144}"/>
    <hyperlink ref="G191" r:id="rId360" location=":~:text=Removing%20VAT,multiply%20the%20result%20by%20100.&amp;text=We%20divided%20that%20amount%20by,multiply%20the%20result%20by%20100." display="VAT REMOVAL CALCULATOR" xr:uid="{D6861908-042D-4797-9443-D6564719F4AA}"/>
    <hyperlink ref="G195" r:id="rId361" location=":~:text=Removing%20VAT,multiply%20the%20result%20by%20100.&amp;text=We%20divided%20that%20amount%20by,multiply%20the%20result%20by%20100." display="VAT REMOVAL CALCULATOR" xr:uid="{7CE9174A-76EA-476B-BF3F-4BBC0DC56BFE}"/>
    <hyperlink ref="G199" r:id="rId362" location=":~:text=Removing%20VAT,multiply%20the%20result%20by%20100.&amp;text=We%20divided%20that%20amount%20by,multiply%20the%20result%20by%20100." display="VAT REMOVAL CALCULATOR" xr:uid="{4CD051A4-6C46-43D6-BF78-7C9016411C7B}"/>
    <hyperlink ref="G203" r:id="rId363" location=":~:text=Removing%20VAT,multiply%20the%20result%20by%20100.&amp;text=We%20divided%20that%20amount%20by,multiply%20the%20result%20by%20100." display="VAT REMOVAL CALCULATOR" xr:uid="{2BE07CBE-6708-43B5-A1B0-C1B26864C1A8}"/>
    <hyperlink ref="G207" r:id="rId364" location=":~:text=Removing%20VAT,multiply%20the%20result%20by%20100.&amp;text=We%20divided%20that%20amount%20by,multiply%20the%20result%20by%20100." display="VAT REMOVAL CALCULATOR" xr:uid="{E4D2BBAB-5ED4-472A-BF74-305E8A27900F}"/>
    <hyperlink ref="G211" r:id="rId365" location=":~:text=Removing%20VAT,multiply%20the%20result%20by%20100.&amp;text=We%20divided%20that%20amount%20by,multiply%20the%20result%20by%20100." display="VAT REMOVAL CALCULATOR" xr:uid="{3CAD1C66-BCB9-4F0A-BE54-D6575A2D74B7}"/>
    <hyperlink ref="G215" r:id="rId366" location=":~:text=Removing%20VAT,multiply%20the%20result%20by%20100.&amp;text=We%20divided%20that%20amount%20by,multiply%20the%20result%20by%20100." display="VAT REMOVAL CALCULATOR" xr:uid="{CDEE6420-C68F-4630-9AEE-063C00C32481}"/>
    <hyperlink ref="G219" r:id="rId367" location=":~:text=Removing%20VAT,multiply%20the%20result%20by%20100.&amp;text=We%20divided%20that%20amount%20by,multiply%20the%20result%20by%20100." display="VAT REMOVAL CALCULATOR" xr:uid="{28DCECD5-E0B8-48F6-84A3-E34E094AFE60}"/>
    <hyperlink ref="G223" r:id="rId368" location=":~:text=Removing%20VAT,multiply%20the%20result%20by%20100.&amp;text=We%20divided%20that%20amount%20by,multiply%20the%20result%20by%20100." display="VAT REMOVAL CALCULATOR" xr:uid="{EF40403A-6BD9-4CEA-A990-127AC356391E}"/>
    <hyperlink ref="G227" r:id="rId369" location=":~:text=Removing%20VAT,multiply%20the%20result%20by%20100.&amp;text=We%20divided%20that%20amount%20by,multiply%20the%20result%20by%20100." display="VAT REMOVAL CALCULATOR" xr:uid="{928987EC-07E6-4569-A163-2BD96653515C}"/>
    <hyperlink ref="G231" r:id="rId370" location=":~:text=Removing%20VAT,multiply%20the%20result%20by%20100.&amp;text=We%20divided%20that%20amount%20by,multiply%20the%20result%20by%20100." display="VAT REMOVAL CALCULATOR" xr:uid="{655846AA-F5EF-4732-A5AD-469BD27EE8CD}"/>
    <hyperlink ref="G235" r:id="rId371" location=":~:text=Removing%20VAT,multiply%20the%20result%20by%20100.&amp;text=We%20divided%20that%20amount%20by,multiply%20the%20result%20by%20100." display="VAT REMOVAL CALCULATOR" xr:uid="{F1E51BAA-41C1-4AE0-B210-7933483E0A51}"/>
    <hyperlink ref="G239" r:id="rId372" location=":~:text=Removing%20VAT,multiply%20the%20result%20by%20100.&amp;text=We%20divided%20that%20amount%20by,multiply%20the%20result%20by%20100." display="VAT REMOVAL CALCULATOR" xr:uid="{85D11A90-4A58-4B20-AF2B-DC550ED2533B}"/>
    <hyperlink ref="G243" r:id="rId373" location=":~:text=Removing%20VAT,multiply%20the%20result%20by%20100.&amp;text=We%20divided%20that%20amount%20by,multiply%20the%20result%20by%20100." display="VAT REMOVAL CALCULATOR" xr:uid="{08CDC8C4-1920-4F50-BE5A-0E6EF77DB5DC}"/>
    <hyperlink ref="G247" r:id="rId374" location=":~:text=Removing%20VAT,multiply%20the%20result%20by%20100.&amp;text=We%20divided%20that%20amount%20by,multiply%20the%20result%20by%20100." display="VAT REMOVAL CALCULATOR" xr:uid="{2AA47922-AF35-4FE2-B7B8-4F76165FDFA3}"/>
    <hyperlink ref="G251" r:id="rId375" location=":~:text=Removing%20VAT,multiply%20the%20result%20by%20100.&amp;text=We%20divided%20that%20amount%20by,multiply%20the%20result%20by%20100." display="VAT REMOVAL CALCULATOR" xr:uid="{FB366918-62CD-40A9-897D-380A532D54E1}"/>
    <hyperlink ref="G255" r:id="rId376" location=":~:text=Removing%20VAT,multiply%20the%20result%20by%20100.&amp;text=We%20divided%20that%20amount%20by,multiply%20the%20result%20by%20100." display="VAT REMOVAL CALCULATOR" xr:uid="{6EC3D427-A64D-4686-BB7E-7BF0B640E50E}"/>
    <hyperlink ref="G259" r:id="rId377" location=":~:text=Removing%20VAT,multiply%20the%20result%20by%20100.&amp;text=We%20divided%20that%20amount%20by,multiply%20the%20result%20by%20100." display="VAT REMOVAL CALCULATOR" xr:uid="{77598561-A629-4C0C-B2DD-43704CE2E2A4}"/>
    <hyperlink ref="G263" r:id="rId378" location=":~:text=Removing%20VAT,multiply%20the%20result%20by%20100.&amp;text=We%20divided%20that%20amount%20by,multiply%20the%20result%20by%20100." display="VAT REMOVAL CALCULATOR" xr:uid="{1F25D842-A114-4C3D-BE8E-1F186EE97370}"/>
    <hyperlink ref="G267" r:id="rId379" location=":~:text=Removing%20VAT,multiply%20the%20result%20by%20100.&amp;text=We%20divided%20that%20amount%20by,multiply%20the%20result%20by%20100." display="VAT REMOVAL CALCULATOR" xr:uid="{2D6DC6FE-88C6-47BE-9396-1213862218DF}"/>
    <hyperlink ref="G271" r:id="rId380" location=":~:text=Removing%20VAT,multiply%20the%20result%20by%20100.&amp;text=We%20divided%20that%20amount%20by,multiply%20the%20result%20by%20100." display="VAT REMOVAL CALCULATOR" xr:uid="{2ACB1B51-FE00-4E0D-B2AB-718A6D331A11}"/>
    <hyperlink ref="G275" r:id="rId381" location=":~:text=Removing%20VAT,multiply%20the%20result%20by%20100.&amp;text=We%20divided%20that%20amount%20by,multiply%20the%20result%20by%20100." display="VAT REMOVAL CALCULATOR" xr:uid="{1A183D20-AA46-4F21-8663-45757E54F0C4}"/>
    <hyperlink ref="G279" r:id="rId382" location=":~:text=Removing%20VAT,multiply%20the%20result%20by%20100.&amp;text=We%20divided%20that%20amount%20by,multiply%20the%20result%20by%20100." display="VAT REMOVAL CALCULATOR" xr:uid="{BBAB7CB1-6BCB-453B-82EA-7864CA222BEE}"/>
    <hyperlink ref="G283" r:id="rId383" location=":~:text=Removing%20VAT,multiply%20the%20result%20by%20100.&amp;text=We%20divided%20that%20amount%20by,multiply%20the%20result%20by%20100." display="VAT REMOVAL CALCULATOR" xr:uid="{E7969647-67E8-465E-9A7C-907F71006851}"/>
    <hyperlink ref="G287" r:id="rId384" location=":~:text=Removing%20VAT,multiply%20the%20result%20by%20100.&amp;text=We%20divided%20that%20amount%20by,multiply%20the%20result%20by%20100." display="VAT REMOVAL CALCULATOR" xr:uid="{BB63E215-4C0A-4326-BC20-7551153921EB}"/>
    <hyperlink ref="G121" r:id="rId385" location=":~:text=Removing%20VAT,multiply%20the%20result%20by%20100.&amp;text=We%20divided%20that%20amount%20by,multiply%20the%20result%20by%20100." display="VAT REMOVAL CALCULATOR" xr:uid="{4E8344BA-EFB0-443C-B0BA-72213FC69E2F}"/>
    <hyperlink ref="G125" r:id="rId386" location=":~:text=Removing%20VAT,multiply%20the%20result%20by%20100.&amp;text=We%20divided%20that%20amount%20by,multiply%20the%20result%20by%20100." display="VAT REMOVAL CALCULATOR" xr:uid="{0CF5C5FE-411C-4844-B715-1E2D80839EC6}"/>
    <hyperlink ref="G129" r:id="rId387" location=":~:text=Removing%20VAT,multiply%20the%20result%20by%20100.&amp;text=We%20divided%20that%20amount%20by,multiply%20the%20result%20by%20100." display="VAT REMOVAL CALCULATOR" xr:uid="{075AC935-2722-48E2-831C-17A77DF689B8}"/>
    <hyperlink ref="G133" r:id="rId388" location=":~:text=Removing%20VAT,multiply%20the%20result%20by%20100.&amp;text=We%20divided%20that%20amount%20by,multiply%20the%20result%20by%20100." display="VAT REMOVAL CALCULATOR" xr:uid="{412C098B-0106-45C0-883D-6F83BF37794F}"/>
    <hyperlink ref="G137" r:id="rId389" location=":~:text=Removing%20VAT,multiply%20the%20result%20by%20100.&amp;text=We%20divided%20that%20amount%20by,multiply%20the%20result%20by%20100." display="VAT REMOVAL CALCULATOR" xr:uid="{591831D8-5893-4559-BC2B-68180648D784}"/>
    <hyperlink ref="G141" r:id="rId390" location=":~:text=Removing%20VAT,multiply%20the%20result%20by%20100.&amp;text=We%20divided%20that%20amount%20by,multiply%20the%20result%20by%20100." display="VAT REMOVAL CALCULATOR" xr:uid="{71E0C5A0-5A89-4EE8-A902-7BB505321884}"/>
    <hyperlink ref="G145" r:id="rId391" location=":~:text=Removing%20VAT,multiply%20the%20result%20by%20100.&amp;text=We%20divided%20that%20amount%20by,multiply%20the%20result%20by%20100." display="VAT REMOVAL CALCULATOR" xr:uid="{57ED4032-9737-468D-BEEF-D36A12B70B93}"/>
    <hyperlink ref="G149" r:id="rId392" location=":~:text=Removing%20VAT,multiply%20the%20result%20by%20100.&amp;text=We%20divided%20that%20amount%20by,multiply%20the%20result%20by%20100." display="VAT REMOVAL CALCULATOR" xr:uid="{95A2C4E7-ECEE-4D51-AFD3-26419CFF4C7C}"/>
    <hyperlink ref="G153" r:id="rId393" location=":~:text=Removing%20VAT,multiply%20the%20result%20by%20100.&amp;text=We%20divided%20that%20amount%20by,multiply%20the%20result%20by%20100." display="VAT REMOVAL CALCULATOR" xr:uid="{DFAFA95F-DCC0-44F0-9F86-0EFFC617E96A}"/>
    <hyperlink ref="G157" r:id="rId394" location=":~:text=Removing%20VAT,multiply%20the%20result%20by%20100.&amp;text=We%20divided%20that%20amount%20by,multiply%20the%20result%20by%20100." display="VAT REMOVAL CALCULATOR" xr:uid="{33365978-5DE8-4281-BF65-FBA251B8A014}"/>
    <hyperlink ref="G161" r:id="rId395" location=":~:text=Removing%20VAT,multiply%20the%20result%20by%20100.&amp;text=We%20divided%20that%20amount%20by,multiply%20the%20result%20by%20100." display="VAT REMOVAL CALCULATOR" xr:uid="{9D7F7EAD-6B02-4C31-9531-8D108B6572D9}"/>
    <hyperlink ref="G165" r:id="rId396" location=":~:text=Removing%20VAT,multiply%20the%20result%20by%20100.&amp;text=We%20divided%20that%20amount%20by,multiply%20the%20result%20by%20100." display="VAT REMOVAL CALCULATOR" xr:uid="{CB5E2664-D29A-44E9-B05B-1E434A03CA87}"/>
    <hyperlink ref="G169" r:id="rId397" location=":~:text=Removing%20VAT,multiply%20the%20result%20by%20100.&amp;text=We%20divided%20that%20amount%20by,multiply%20the%20result%20by%20100." display="VAT REMOVAL CALCULATOR" xr:uid="{59FF2D28-B46D-4451-BD98-7C5405C3E660}"/>
    <hyperlink ref="G173" r:id="rId398" location=":~:text=Removing%20VAT,multiply%20the%20result%20by%20100.&amp;text=We%20divided%20that%20amount%20by,multiply%20the%20result%20by%20100." display="VAT REMOVAL CALCULATOR" xr:uid="{CF66BDA0-C1A0-4103-8133-3BF9F42D0196}"/>
    <hyperlink ref="G177" r:id="rId399" location=":~:text=Removing%20VAT,multiply%20the%20result%20by%20100.&amp;text=We%20divided%20that%20amount%20by,multiply%20the%20result%20by%20100." display="VAT REMOVAL CALCULATOR" xr:uid="{11EB7FA4-AEB5-4C65-92D6-CBD8B9ED63A5}"/>
    <hyperlink ref="G181" r:id="rId400" location=":~:text=Removing%20VAT,multiply%20the%20result%20by%20100.&amp;text=We%20divided%20that%20amount%20by,multiply%20the%20result%20by%20100." display="VAT REMOVAL CALCULATOR" xr:uid="{E6EEA04F-7BDC-422D-BD96-EDE7AF942C5D}"/>
    <hyperlink ref="G185" r:id="rId401" location=":~:text=Removing%20VAT,multiply%20the%20result%20by%20100.&amp;text=We%20divided%20that%20amount%20by,multiply%20the%20result%20by%20100." display="VAT REMOVAL CALCULATOR" xr:uid="{8983DE57-B480-4DA6-B236-C3D73E2208C5}"/>
    <hyperlink ref="G189" r:id="rId402" location=":~:text=Removing%20VAT,multiply%20the%20result%20by%20100.&amp;text=We%20divided%20that%20amount%20by,multiply%20the%20result%20by%20100." display="VAT REMOVAL CALCULATOR" xr:uid="{0BB78F75-ECCC-4492-A7E2-70A2D8076975}"/>
    <hyperlink ref="G193" r:id="rId403" location=":~:text=Removing%20VAT,multiply%20the%20result%20by%20100.&amp;text=We%20divided%20that%20amount%20by,multiply%20the%20result%20by%20100." display="VAT REMOVAL CALCULATOR" xr:uid="{8787C46B-3033-45FB-AB1D-37F0A593022D}"/>
    <hyperlink ref="G197" r:id="rId404" location=":~:text=Removing%20VAT,multiply%20the%20result%20by%20100.&amp;text=We%20divided%20that%20amount%20by,multiply%20the%20result%20by%20100." display="VAT REMOVAL CALCULATOR" xr:uid="{E40A7FA7-C21A-426C-AF32-BD15D12B2B8B}"/>
    <hyperlink ref="G201" r:id="rId405" location=":~:text=Removing%20VAT,multiply%20the%20result%20by%20100.&amp;text=We%20divided%20that%20amount%20by,multiply%20the%20result%20by%20100." display="VAT REMOVAL CALCULATOR" xr:uid="{43B5CCB6-3401-4763-BAFE-517C7E6033C1}"/>
    <hyperlink ref="G205" r:id="rId406" location=":~:text=Removing%20VAT,multiply%20the%20result%20by%20100.&amp;text=We%20divided%20that%20amount%20by,multiply%20the%20result%20by%20100." display="VAT REMOVAL CALCULATOR" xr:uid="{DF0EACC4-4705-44E7-873D-EFED83EADAE2}"/>
    <hyperlink ref="G209" r:id="rId407" location=":~:text=Removing%20VAT,multiply%20the%20result%20by%20100.&amp;text=We%20divided%20that%20amount%20by,multiply%20the%20result%20by%20100." display="VAT REMOVAL CALCULATOR" xr:uid="{25D366F9-0A01-4544-9E9B-94E902540963}"/>
    <hyperlink ref="G213" r:id="rId408" location=":~:text=Removing%20VAT,multiply%20the%20result%20by%20100.&amp;text=We%20divided%20that%20amount%20by,multiply%20the%20result%20by%20100." display="VAT REMOVAL CALCULATOR" xr:uid="{3BE7E908-4538-4D6C-A59D-B3245C549716}"/>
    <hyperlink ref="G217" r:id="rId409" location=":~:text=Removing%20VAT,multiply%20the%20result%20by%20100.&amp;text=We%20divided%20that%20amount%20by,multiply%20the%20result%20by%20100." display="VAT REMOVAL CALCULATOR" xr:uid="{DA8D0058-6207-4AE1-8502-411643EA4D39}"/>
    <hyperlink ref="G221" r:id="rId410" location=":~:text=Removing%20VAT,multiply%20the%20result%20by%20100.&amp;text=We%20divided%20that%20amount%20by,multiply%20the%20result%20by%20100." display="VAT REMOVAL CALCULATOR" xr:uid="{8DB23E55-37F4-46A7-896A-317F55CA7C34}"/>
    <hyperlink ref="G225" r:id="rId411" location=":~:text=Removing%20VAT,multiply%20the%20result%20by%20100.&amp;text=We%20divided%20that%20amount%20by,multiply%20the%20result%20by%20100." display="VAT REMOVAL CALCULATOR" xr:uid="{95C17EE8-7CF4-4363-9FDD-13E88B7D0A78}"/>
    <hyperlink ref="G229" r:id="rId412" location=":~:text=Removing%20VAT,multiply%20the%20result%20by%20100.&amp;text=We%20divided%20that%20amount%20by,multiply%20the%20result%20by%20100." display="VAT REMOVAL CALCULATOR" xr:uid="{F9EB592C-8EEB-49B0-B54C-B2252032DE29}"/>
    <hyperlink ref="G233" r:id="rId413" location=":~:text=Removing%20VAT,multiply%20the%20result%20by%20100.&amp;text=We%20divided%20that%20amount%20by,multiply%20the%20result%20by%20100." display="VAT REMOVAL CALCULATOR" xr:uid="{EFCEC8DB-3C8B-4B60-BAF7-0224420F8092}"/>
    <hyperlink ref="G237" r:id="rId414" location=":~:text=Removing%20VAT,multiply%20the%20result%20by%20100.&amp;text=We%20divided%20that%20amount%20by,multiply%20the%20result%20by%20100." display="VAT REMOVAL CALCULATOR" xr:uid="{93FF2D26-FBFB-4AAA-ADA2-A9CEF393BCB6}"/>
    <hyperlink ref="G241" r:id="rId415" location=":~:text=Removing%20VAT,multiply%20the%20result%20by%20100.&amp;text=We%20divided%20that%20amount%20by,multiply%20the%20result%20by%20100." display="VAT REMOVAL CALCULATOR" xr:uid="{7C56AB9C-70A5-4B6D-9FAD-5CF76B3B7200}"/>
    <hyperlink ref="G245" r:id="rId416" location=":~:text=Removing%20VAT,multiply%20the%20result%20by%20100.&amp;text=We%20divided%20that%20amount%20by,multiply%20the%20result%20by%20100." display="VAT REMOVAL CALCULATOR" xr:uid="{9A2C05DA-49E2-4002-AD65-6D9F5ECDD40C}"/>
    <hyperlink ref="G249" r:id="rId417" location=":~:text=Removing%20VAT,multiply%20the%20result%20by%20100.&amp;text=We%20divided%20that%20amount%20by,multiply%20the%20result%20by%20100." display="VAT REMOVAL CALCULATOR" xr:uid="{8EB014CA-7BA1-40F4-BBC9-A1553BA1B9D3}"/>
    <hyperlink ref="G253" r:id="rId418" location=":~:text=Removing%20VAT,multiply%20the%20result%20by%20100.&amp;text=We%20divided%20that%20amount%20by,multiply%20the%20result%20by%20100." display="VAT REMOVAL CALCULATOR" xr:uid="{E48EB762-B02B-445C-905F-C3CE35456EE6}"/>
    <hyperlink ref="G257" r:id="rId419" location=":~:text=Removing%20VAT,multiply%20the%20result%20by%20100.&amp;text=We%20divided%20that%20amount%20by,multiply%20the%20result%20by%20100." display="VAT REMOVAL CALCULATOR" xr:uid="{FBEC7B80-526A-4841-A768-1545AF516C5E}"/>
    <hyperlink ref="G261" r:id="rId420" location=":~:text=Removing%20VAT,multiply%20the%20result%20by%20100.&amp;text=We%20divided%20that%20amount%20by,multiply%20the%20result%20by%20100." display="VAT REMOVAL CALCULATOR" xr:uid="{D89705AB-D7D2-40EC-BF37-8BACF306B517}"/>
    <hyperlink ref="G265" r:id="rId421" location=":~:text=Removing%20VAT,multiply%20the%20result%20by%20100.&amp;text=We%20divided%20that%20amount%20by,multiply%20the%20result%20by%20100." display="VAT REMOVAL CALCULATOR" xr:uid="{F5FB7D38-B315-4357-B21C-556375D89818}"/>
    <hyperlink ref="G269" r:id="rId422" location=":~:text=Removing%20VAT,multiply%20the%20result%20by%20100.&amp;text=We%20divided%20that%20amount%20by,multiply%20the%20result%20by%20100." display="VAT REMOVAL CALCULATOR" xr:uid="{CBEB5774-97A6-4563-BF29-EFF0E1FA8173}"/>
    <hyperlink ref="G273" r:id="rId423" location=":~:text=Removing%20VAT,multiply%20the%20result%20by%20100.&amp;text=We%20divided%20that%20amount%20by,multiply%20the%20result%20by%20100." display="VAT REMOVAL CALCULATOR" xr:uid="{3CC6A201-C141-4BF8-8AC7-647D8A17EA43}"/>
    <hyperlink ref="G277" r:id="rId424" location=":~:text=Removing%20VAT,multiply%20the%20result%20by%20100.&amp;text=We%20divided%20that%20amount%20by,multiply%20the%20result%20by%20100." display="VAT REMOVAL CALCULATOR" xr:uid="{33704BC4-CE2A-4544-98C8-FDE119B9C6C6}"/>
    <hyperlink ref="G281" r:id="rId425" location=":~:text=Removing%20VAT,multiply%20the%20result%20by%20100.&amp;text=We%20divided%20that%20amount%20by,multiply%20the%20result%20by%20100." display="VAT REMOVAL CALCULATOR" xr:uid="{66C0FB2C-A5EB-49AE-BFC4-ED232824B093}"/>
    <hyperlink ref="G285" r:id="rId426" location=":~:text=Removing%20VAT,multiply%20the%20result%20by%20100.&amp;text=We%20divided%20that%20amount%20by,multiply%20the%20result%20by%20100." display="VAT REMOVAL CALCULATOR" xr:uid="{EFDC9A24-636F-4682-A381-DEB50FC833FD}"/>
    <hyperlink ref="G322" r:id="rId427" location=":~:text=Removing%20VAT,multiply%20the%20result%20by%20100.&amp;text=We%20divided%20that%20amount%20by,multiply%20the%20result%20by%20100." display="VAT REMOVAL CALCULATOR" xr:uid="{FB56DB7D-9995-4448-A5A4-34436E33F831}"/>
    <hyperlink ref="G326" r:id="rId428" location=":~:text=Removing%20VAT,multiply%20the%20result%20by%20100.&amp;text=We%20divided%20that%20amount%20by,multiply%20the%20result%20by%20100." display="VAT REMOVAL CALCULATOR" xr:uid="{E7D0045F-143A-4DC2-912E-329AC2F42646}"/>
    <hyperlink ref="G330" r:id="rId429" location=":~:text=Removing%20VAT,multiply%20the%20result%20by%20100.&amp;text=We%20divided%20that%20amount%20by,multiply%20the%20result%20by%20100." display="VAT REMOVAL CALCULATOR" xr:uid="{E31D5A08-6990-4BE4-BC87-0AFD5A83D5C1}"/>
    <hyperlink ref="G334" r:id="rId430" location=":~:text=Removing%20VAT,multiply%20the%20result%20by%20100.&amp;text=We%20divided%20that%20amount%20by,multiply%20the%20result%20by%20100." display="VAT REMOVAL CALCULATOR" xr:uid="{5687571C-C842-4D8A-B550-FFFF3A8E4556}"/>
    <hyperlink ref="G338" r:id="rId431" location=":~:text=Removing%20VAT,multiply%20the%20result%20by%20100.&amp;text=We%20divided%20that%20amount%20by,multiply%20the%20result%20by%20100." display="VAT REMOVAL CALCULATOR" xr:uid="{F62CD8D1-35A4-45A5-8454-EE9224641061}"/>
    <hyperlink ref="G342" r:id="rId432" location=":~:text=Removing%20VAT,multiply%20the%20result%20by%20100.&amp;text=We%20divided%20that%20amount%20by,multiply%20the%20result%20by%20100." display="VAT REMOVAL CALCULATOR" xr:uid="{59076249-143A-4BB9-9312-4477D14BD5E4}"/>
    <hyperlink ref="G346" r:id="rId433" location=":~:text=Removing%20VAT,multiply%20the%20result%20by%20100.&amp;text=We%20divided%20that%20amount%20by,multiply%20the%20result%20by%20100." display="VAT REMOVAL CALCULATOR" xr:uid="{8DDA2A4A-4E47-4481-9290-F383521A5099}"/>
    <hyperlink ref="G350" r:id="rId434" location=":~:text=Removing%20VAT,multiply%20the%20result%20by%20100.&amp;text=We%20divided%20that%20amount%20by,multiply%20the%20result%20by%20100." display="VAT REMOVAL CALCULATOR" xr:uid="{60610D59-348C-4763-B475-9BE2BF73DC80}"/>
    <hyperlink ref="G354" r:id="rId435" location=":~:text=Removing%20VAT,multiply%20the%20result%20by%20100.&amp;text=We%20divided%20that%20amount%20by,multiply%20the%20result%20by%20100." display="VAT REMOVAL CALCULATOR" xr:uid="{42FF394B-20B1-43D0-A547-EE1314F84F87}"/>
    <hyperlink ref="G358" r:id="rId436" location=":~:text=Removing%20VAT,multiply%20the%20result%20by%20100.&amp;text=We%20divided%20that%20amount%20by,multiply%20the%20result%20by%20100." display="VAT REMOVAL CALCULATOR" xr:uid="{9835FE07-3EF3-440E-B596-CCE21DB9FFEC}"/>
    <hyperlink ref="G362" r:id="rId437" location=":~:text=Removing%20VAT,multiply%20the%20result%20by%20100.&amp;text=We%20divided%20that%20amount%20by,multiply%20the%20result%20by%20100." display="VAT REMOVAL CALCULATOR" xr:uid="{A21FD18F-3EFD-4F00-B684-BBAC0EE19EAC}"/>
    <hyperlink ref="G366" r:id="rId438" location=":~:text=Removing%20VAT,multiply%20the%20result%20by%20100.&amp;text=We%20divided%20that%20amount%20by,multiply%20the%20result%20by%20100." display="VAT REMOVAL CALCULATOR" xr:uid="{91B8D734-71EE-472C-A2BE-CF519FB08D4F}"/>
    <hyperlink ref="G370" r:id="rId439" location=":~:text=Removing%20VAT,multiply%20the%20result%20by%20100.&amp;text=We%20divided%20that%20amount%20by,multiply%20the%20result%20by%20100." display="VAT REMOVAL CALCULATOR" xr:uid="{798DFF5D-7258-4BE1-951E-F65A46EA9478}"/>
    <hyperlink ref="G324" r:id="rId440" location=":~:text=Removing%20VAT,multiply%20the%20result%20by%20100.&amp;text=We%20divided%20that%20amount%20by,multiply%20the%20result%20by%20100." display="VAT REMOVAL CALCULATOR" xr:uid="{BF7BCA78-7BFA-40CB-9241-0054982F20D8}"/>
    <hyperlink ref="G328" r:id="rId441" location=":~:text=Removing%20VAT,multiply%20the%20result%20by%20100.&amp;text=We%20divided%20that%20amount%20by,multiply%20the%20result%20by%20100." display="VAT REMOVAL CALCULATOR" xr:uid="{89D9592A-4B28-47A7-A6D8-71D9E9073DF9}"/>
    <hyperlink ref="G332" r:id="rId442" location=":~:text=Removing%20VAT,multiply%20the%20result%20by%20100.&amp;text=We%20divided%20that%20amount%20by,multiply%20the%20result%20by%20100." display="VAT REMOVAL CALCULATOR" xr:uid="{2F9B5A6C-192C-461A-86B4-ED5C83BF695C}"/>
    <hyperlink ref="G336" r:id="rId443" location=":~:text=Removing%20VAT,multiply%20the%20result%20by%20100.&amp;text=We%20divided%20that%20amount%20by,multiply%20the%20result%20by%20100." display="VAT REMOVAL CALCULATOR" xr:uid="{61B8DD34-10DF-40C4-9BD4-9FEDE4881439}"/>
    <hyperlink ref="G340" r:id="rId444" location=":~:text=Removing%20VAT,multiply%20the%20result%20by%20100.&amp;text=We%20divided%20that%20amount%20by,multiply%20the%20result%20by%20100." display="VAT REMOVAL CALCULATOR" xr:uid="{61EDC111-C037-4369-BBD4-EA2BE2C560EC}"/>
    <hyperlink ref="G344" r:id="rId445" location=":~:text=Removing%20VAT,multiply%20the%20result%20by%20100.&amp;text=We%20divided%20that%20amount%20by,multiply%20the%20result%20by%20100." display="VAT REMOVAL CALCULATOR" xr:uid="{BD6E1286-4F1C-4A16-A0FE-2574817FCE9E}"/>
    <hyperlink ref="G348" r:id="rId446" location=":~:text=Removing%20VAT,multiply%20the%20result%20by%20100.&amp;text=We%20divided%20that%20amount%20by,multiply%20the%20result%20by%20100." display="VAT REMOVAL CALCULATOR" xr:uid="{6C10C607-3A81-42C5-8A2D-9706E7CB153F}"/>
    <hyperlink ref="G352" r:id="rId447" location=":~:text=Removing%20VAT,multiply%20the%20result%20by%20100.&amp;text=We%20divided%20that%20amount%20by,multiply%20the%20result%20by%20100." display="VAT REMOVAL CALCULATOR" xr:uid="{5F8ABAFF-43E8-468A-A558-0368A8F5BEF3}"/>
    <hyperlink ref="G356" r:id="rId448" location=":~:text=Removing%20VAT,multiply%20the%20result%20by%20100.&amp;text=We%20divided%20that%20amount%20by,multiply%20the%20result%20by%20100." display="VAT REMOVAL CALCULATOR" xr:uid="{4D7E79EF-9663-4653-B6A8-F1845A779245}"/>
    <hyperlink ref="G360" r:id="rId449" location=":~:text=Removing%20VAT,multiply%20the%20result%20by%20100.&amp;text=We%20divided%20that%20amount%20by,multiply%20the%20result%20by%20100." display="VAT REMOVAL CALCULATOR" xr:uid="{E3A11730-3587-4326-91B0-7F4E5E7B7532}"/>
    <hyperlink ref="G364" r:id="rId450" location=":~:text=Removing%20VAT,multiply%20the%20result%20by%20100.&amp;text=We%20divided%20that%20amount%20by,multiply%20the%20result%20by%20100." display="VAT REMOVAL CALCULATOR" xr:uid="{F49CB875-70B5-4FB5-9308-A2D4D1535A93}"/>
    <hyperlink ref="G368" r:id="rId451" location=":~:text=Removing%20VAT,multiply%20the%20result%20by%20100.&amp;text=We%20divided%20that%20amount%20by,multiply%20the%20result%20by%20100." display="VAT REMOVAL CALCULATOR" xr:uid="{923A716A-9632-471E-A723-1BF65F5B9364}"/>
    <hyperlink ref="G372" r:id="rId452" location=":~:text=Removing%20VAT,multiply%20the%20result%20by%20100.&amp;text=We%20divided%20that%20amount%20by,multiply%20the%20result%20by%20100." display="VAT REMOVAL CALCULATOR" xr:uid="{A6653BAB-656A-406E-931E-E533D9A4E804}"/>
    <hyperlink ref="G323" r:id="rId453" location=":~:text=Removing%20VAT,multiply%20the%20result%20by%20100.&amp;text=We%20divided%20that%20amount%20by,multiply%20the%20result%20by%20100." display="VAT REMOVAL CALCULATOR" xr:uid="{65667F0C-6E43-4D4A-9815-5ABC6F2C06F2}"/>
    <hyperlink ref="G327" r:id="rId454" location=":~:text=Removing%20VAT,multiply%20the%20result%20by%20100.&amp;text=We%20divided%20that%20amount%20by,multiply%20the%20result%20by%20100." display="VAT REMOVAL CALCULATOR" xr:uid="{F10AA78C-1E70-40DE-AB6E-66E37B46BD28}"/>
    <hyperlink ref="G331" r:id="rId455" location=":~:text=Removing%20VAT,multiply%20the%20result%20by%20100.&amp;text=We%20divided%20that%20amount%20by,multiply%20the%20result%20by%20100." display="VAT REMOVAL CALCULATOR" xr:uid="{4ACCDFD4-E1EE-4027-8E55-E5D6D9AA0C04}"/>
    <hyperlink ref="G335" r:id="rId456" location=":~:text=Removing%20VAT,multiply%20the%20result%20by%20100.&amp;text=We%20divided%20that%20amount%20by,multiply%20the%20result%20by%20100." display="VAT REMOVAL CALCULATOR" xr:uid="{55F69E72-E4CF-42C6-BFF7-DA921BF8286A}"/>
    <hyperlink ref="G339" r:id="rId457" location=":~:text=Removing%20VAT,multiply%20the%20result%20by%20100.&amp;text=We%20divided%20that%20amount%20by,multiply%20the%20result%20by%20100." display="VAT REMOVAL CALCULATOR" xr:uid="{3F98CE43-90B9-4941-A6E9-6ADAB576EB5D}"/>
    <hyperlink ref="G343" r:id="rId458" location=":~:text=Removing%20VAT,multiply%20the%20result%20by%20100.&amp;text=We%20divided%20that%20amount%20by,multiply%20the%20result%20by%20100." display="VAT REMOVAL CALCULATOR" xr:uid="{AF1418A4-3B99-4D5A-B1B6-609EEEDE3790}"/>
    <hyperlink ref="G347" r:id="rId459" location=":~:text=Removing%20VAT,multiply%20the%20result%20by%20100.&amp;text=We%20divided%20that%20amount%20by,multiply%20the%20result%20by%20100." display="VAT REMOVAL CALCULATOR" xr:uid="{A9F6AC45-751C-4131-BF40-F6A2466C232B}"/>
    <hyperlink ref="G351" r:id="rId460" location=":~:text=Removing%20VAT,multiply%20the%20result%20by%20100.&amp;text=We%20divided%20that%20amount%20by,multiply%20the%20result%20by%20100." display="VAT REMOVAL CALCULATOR" xr:uid="{4142377F-4F5D-4145-B9F0-819CF3630743}"/>
    <hyperlink ref="G355" r:id="rId461" location=":~:text=Removing%20VAT,multiply%20the%20result%20by%20100.&amp;text=We%20divided%20that%20amount%20by,multiply%20the%20result%20by%20100." display="VAT REMOVAL CALCULATOR" xr:uid="{E85ED48D-7910-4A88-9397-0B681267228C}"/>
    <hyperlink ref="G359" r:id="rId462" location=":~:text=Removing%20VAT,multiply%20the%20result%20by%20100.&amp;text=We%20divided%20that%20amount%20by,multiply%20the%20result%20by%20100." display="VAT REMOVAL CALCULATOR" xr:uid="{52D6D5C1-3D3F-4D38-98AD-CAB1A59F15AE}"/>
    <hyperlink ref="G363" r:id="rId463" location=":~:text=Removing%20VAT,multiply%20the%20result%20by%20100.&amp;text=We%20divided%20that%20amount%20by,multiply%20the%20result%20by%20100." display="VAT REMOVAL CALCULATOR" xr:uid="{8F8676BB-DFB2-4F31-AB0A-EBB3EB652032}"/>
    <hyperlink ref="G367" r:id="rId464" location=":~:text=Removing%20VAT,multiply%20the%20result%20by%20100.&amp;text=We%20divided%20that%20amount%20by,multiply%20the%20result%20by%20100." display="VAT REMOVAL CALCULATOR" xr:uid="{E9D5DD70-0326-42F0-927D-5BE83A42D2EA}"/>
    <hyperlink ref="G371" r:id="rId465" location=":~:text=Removing%20VAT,multiply%20the%20result%20by%20100.&amp;text=We%20divided%20that%20amount%20by,multiply%20the%20result%20by%20100." display="VAT REMOVAL CALCULATOR" xr:uid="{B10F5DD3-4C3D-4391-803E-CD747B83AD46}"/>
    <hyperlink ref="G325" r:id="rId466" location=":~:text=Removing%20VAT,multiply%20the%20result%20by%20100.&amp;text=We%20divided%20that%20amount%20by,multiply%20the%20result%20by%20100." display="VAT REMOVAL CALCULATOR" xr:uid="{46AC5420-91D5-440E-8719-664B82227D65}"/>
    <hyperlink ref="G329" r:id="rId467" location=":~:text=Removing%20VAT,multiply%20the%20result%20by%20100.&amp;text=We%20divided%20that%20amount%20by,multiply%20the%20result%20by%20100." display="VAT REMOVAL CALCULATOR" xr:uid="{CCB91383-BBDC-4E16-8A68-51CDBDB97B27}"/>
    <hyperlink ref="G333" r:id="rId468" location=":~:text=Removing%20VAT,multiply%20the%20result%20by%20100.&amp;text=We%20divided%20that%20amount%20by,multiply%20the%20result%20by%20100." display="VAT REMOVAL CALCULATOR" xr:uid="{B39DA8B4-5A65-4239-8027-6D3CB2186E5D}"/>
    <hyperlink ref="G337" r:id="rId469" location=":~:text=Removing%20VAT,multiply%20the%20result%20by%20100.&amp;text=We%20divided%20that%20amount%20by,multiply%20the%20result%20by%20100." display="VAT REMOVAL CALCULATOR" xr:uid="{9CC23903-7093-4EC3-BCA6-DEC5422900E4}"/>
    <hyperlink ref="G341" r:id="rId470" location=":~:text=Removing%20VAT,multiply%20the%20result%20by%20100.&amp;text=We%20divided%20that%20amount%20by,multiply%20the%20result%20by%20100." display="VAT REMOVAL CALCULATOR" xr:uid="{61B1A458-EC03-4483-AA64-1DFF51968C0C}"/>
    <hyperlink ref="G345" r:id="rId471" location=":~:text=Removing%20VAT,multiply%20the%20result%20by%20100.&amp;text=We%20divided%20that%20amount%20by,multiply%20the%20result%20by%20100." display="VAT REMOVAL CALCULATOR" xr:uid="{76B05245-0813-423F-9E56-90E400C577FB}"/>
    <hyperlink ref="G349" r:id="rId472" location=":~:text=Removing%20VAT,multiply%20the%20result%20by%20100.&amp;text=We%20divided%20that%20amount%20by,multiply%20the%20result%20by%20100." display="VAT REMOVAL CALCULATOR" xr:uid="{45BBA58A-0293-48B5-90B1-028E3F4A7641}"/>
    <hyperlink ref="G353" r:id="rId473" location=":~:text=Removing%20VAT,multiply%20the%20result%20by%20100.&amp;text=We%20divided%20that%20amount%20by,multiply%20the%20result%20by%20100." display="VAT REMOVAL CALCULATOR" xr:uid="{67326D8B-796A-4812-AE76-D48F2AC9B51E}"/>
    <hyperlink ref="G357" r:id="rId474" location=":~:text=Removing%20VAT,multiply%20the%20result%20by%20100.&amp;text=We%20divided%20that%20amount%20by,multiply%20the%20result%20by%20100." display="VAT REMOVAL CALCULATOR" xr:uid="{73479C72-982F-4076-AE46-000DCEBFB358}"/>
    <hyperlink ref="G361" r:id="rId475" location=":~:text=Removing%20VAT,multiply%20the%20result%20by%20100.&amp;text=We%20divided%20that%20amount%20by,multiply%20the%20result%20by%20100." display="VAT REMOVAL CALCULATOR" xr:uid="{53B3DE47-0081-4F7C-B56F-2CA100C77817}"/>
    <hyperlink ref="G365" r:id="rId476" location=":~:text=Removing%20VAT,multiply%20the%20result%20by%20100.&amp;text=We%20divided%20that%20amount%20by,multiply%20the%20result%20by%20100." display="VAT REMOVAL CALCULATOR" xr:uid="{BFB7F4E8-7327-4C4E-AEB3-B83088717B0B}"/>
    <hyperlink ref="G369" r:id="rId477" location=":~:text=Removing%20VAT,multiply%20the%20result%20by%20100.&amp;text=We%20divided%20that%20amount%20by,multiply%20the%20result%20by%20100." display="VAT REMOVAL CALCULATOR" xr:uid="{51B89D96-2914-483C-B403-4BA7D757206D}"/>
    <hyperlink ref="G374" r:id="rId478" location=":~:text=Removing%20VAT,multiply%20the%20result%20by%20100.&amp;text=We%20divided%20that%20amount%20by,multiply%20the%20result%20by%20100." display="VAT REMOVAL CALCULATOR" xr:uid="{D8C7CBEE-44D1-4F28-B3DC-4C53995E5E24}"/>
    <hyperlink ref="G376" r:id="rId479" location=":~:text=Removing%20VAT,multiply%20the%20result%20by%20100.&amp;text=We%20divided%20that%20amount%20by,multiply%20the%20result%20by%20100." display="VAT REMOVAL CALCULATOR" xr:uid="{CBA33931-36A3-4478-A96F-E8B01887672D}"/>
    <hyperlink ref="G378" r:id="rId480" location=":~:text=Removing%20VAT,multiply%20the%20result%20by%20100.&amp;text=We%20divided%20that%20amount%20by,multiply%20the%20result%20by%20100." display="VAT REMOVAL CALCULATOR" xr:uid="{521E587C-DA53-4EAE-8866-F466AD88E9C0}"/>
    <hyperlink ref="G380" r:id="rId481" location=":~:text=Removing%20VAT,multiply%20the%20result%20by%20100.&amp;text=We%20divided%20that%20amount%20by,multiply%20the%20result%20by%20100." display="VAT REMOVAL CALCULATOR" xr:uid="{3F1BD0C3-7A70-4368-A8D2-A669FBE48A74}"/>
    <hyperlink ref="G382" r:id="rId482" location=":~:text=Removing%20VAT,multiply%20the%20result%20by%20100.&amp;text=We%20divided%20that%20amount%20by,multiply%20the%20result%20by%20100." display="VAT REMOVAL CALCULATOR" xr:uid="{E8AFF1FF-A3E8-4524-9458-89FB98290DE2}"/>
    <hyperlink ref="G384" r:id="rId483" location=":~:text=Removing%20VAT,multiply%20the%20result%20by%20100.&amp;text=We%20divided%20that%20amount%20by,multiply%20the%20result%20by%20100." display="VAT REMOVAL CALCULATOR" xr:uid="{CEC8C3F2-2E17-455B-8573-4956088200A1}"/>
    <hyperlink ref="G386" r:id="rId484" location=":~:text=Removing%20VAT,multiply%20the%20result%20by%20100.&amp;text=We%20divided%20that%20amount%20by,multiply%20the%20result%20by%20100." display="VAT REMOVAL CALCULATOR" xr:uid="{F4D2982A-BDFD-45F6-B1E9-B8D088BFE9E4}"/>
    <hyperlink ref="G388" r:id="rId485" location=":~:text=Removing%20VAT,multiply%20the%20result%20by%20100.&amp;text=We%20divided%20that%20amount%20by,multiply%20the%20result%20by%20100." display="VAT REMOVAL CALCULATOR" xr:uid="{27E5A151-249E-4009-967A-6DA58F457560}"/>
    <hyperlink ref="G390" r:id="rId486" location=":~:text=Removing%20VAT,multiply%20the%20result%20by%20100.&amp;text=We%20divided%20that%20amount%20by,multiply%20the%20result%20by%20100." display="VAT REMOVAL CALCULATOR" xr:uid="{30A2D2BE-C530-4FAD-92CC-C4AFFAEA647F}"/>
    <hyperlink ref="G392" r:id="rId487" location=":~:text=Removing%20VAT,multiply%20the%20result%20by%20100.&amp;text=We%20divided%20that%20amount%20by,multiply%20the%20result%20by%20100." display="VAT REMOVAL CALCULATOR" xr:uid="{68EC10A4-132E-4140-8833-9813BFF3E84D}"/>
    <hyperlink ref="G394" r:id="rId488" location=":~:text=Removing%20VAT,multiply%20the%20result%20by%20100.&amp;text=We%20divided%20that%20amount%20by,multiply%20the%20result%20by%20100." display="VAT REMOVAL CALCULATOR" xr:uid="{09732970-B748-454C-A73A-1179EC0D5A80}"/>
    <hyperlink ref="G396" r:id="rId489" location=":~:text=Removing%20VAT,multiply%20the%20result%20by%20100.&amp;text=We%20divided%20that%20amount%20by,multiply%20the%20result%20by%20100." display="VAT REMOVAL CALCULATOR" xr:uid="{4DCE3F76-E14A-468E-8DC5-E7D3AE7D6A0C}"/>
    <hyperlink ref="G398" r:id="rId490" location=":~:text=Removing%20VAT,multiply%20the%20result%20by%20100.&amp;text=We%20divided%20that%20amount%20by,multiply%20the%20result%20by%20100." display="VAT REMOVAL CALCULATOR" xr:uid="{EE628F5C-A6A1-48EF-A6A2-2C4F19883BB3}"/>
    <hyperlink ref="G400" r:id="rId491" location=":~:text=Removing%20VAT,multiply%20the%20result%20by%20100.&amp;text=We%20divided%20that%20amount%20by,multiply%20the%20result%20by%20100." display="VAT REMOVAL CALCULATOR" xr:uid="{A1CE8A37-E749-4BF8-A5ED-27445854F7DC}"/>
    <hyperlink ref="G402" r:id="rId492" location=":~:text=Removing%20VAT,multiply%20the%20result%20by%20100.&amp;text=We%20divided%20that%20amount%20by,multiply%20the%20result%20by%20100." display="VAT REMOVAL CALCULATOR" xr:uid="{D5EF25C1-F897-4B95-B5AE-D77CFDBBF6EF}"/>
    <hyperlink ref="G404" r:id="rId493" location=":~:text=Removing%20VAT,multiply%20the%20result%20by%20100.&amp;text=We%20divided%20that%20amount%20by,multiply%20the%20result%20by%20100." display="VAT REMOVAL CALCULATOR" xr:uid="{CC9D38C9-CBBA-40D3-A657-C9A94926D7D0}"/>
    <hyperlink ref="G406" r:id="rId494" location=":~:text=Removing%20VAT,multiply%20the%20result%20by%20100.&amp;text=We%20divided%20that%20amount%20by,multiply%20the%20result%20by%20100." display="VAT REMOVAL CALCULATOR" xr:uid="{474602A5-6E46-491E-A389-12325BD92995}"/>
    <hyperlink ref="G408" r:id="rId495" location=":~:text=Removing%20VAT,multiply%20the%20result%20by%20100.&amp;text=We%20divided%20that%20amount%20by,multiply%20the%20result%20by%20100." display="VAT REMOVAL CALCULATOR" xr:uid="{F1843B12-CEC0-499F-917E-EB9D6AE25931}"/>
    <hyperlink ref="G410" r:id="rId496" location=":~:text=Removing%20VAT,multiply%20the%20result%20by%20100.&amp;text=We%20divided%20that%20amount%20by,multiply%20the%20result%20by%20100." display="VAT REMOVAL CALCULATOR" xr:uid="{1DDA6B9A-1ED8-4FD6-AD21-AA76B5284442}"/>
    <hyperlink ref="G412" r:id="rId497" location=":~:text=Removing%20VAT,multiply%20the%20result%20by%20100.&amp;text=We%20divided%20that%20amount%20by,multiply%20the%20result%20by%20100." display="VAT REMOVAL CALCULATOR" xr:uid="{6F9889C4-5B4F-47C4-A649-3BBCF224FA9A}"/>
    <hyperlink ref="G414" r:id="rId498" location=":~:text=Removing%20VAT,multiply%20the%20result%20by%20100.&amp;text=We%20divided%20that%20amount%20by,multiply%20the%20result%20by%20100." display="VAT REMOVAL CALCULATOR" xr:uid="{3B5B3CE5-2216-45D5-90D4-950A0142E5C6}"/>
    <hyperlink ref="G416" r:id="rId499" location=":~:text=Removing%20VAT,multiply%20the%20result%20by%20100.&amp;text=We%20divided%20that%20amount%20by,multiply%20the%20result%20by%20100." display="VAT REMOVAL CALCULATOR" xr:uid="{39968520-A504-445C-B932-F2A2564ABD6E}"/>
    <hyperlink ref="G418" r:id="rId500" location=":~:text=Removing%20VAT,multiply%20the%20result%20by%20100.&amp;text=We%20divided%20that%20amount%20by,multiply%20the%20result%20by%20100." display="VAT REMOVAL CALCULATOR" xr:uid="{8C5369D2-CF83-4B0C-A0E7-BB6C4736F64D}"/>
    <hyperlink ref="G420" r:id="rId501" location=":~:text=Removing%20VAT,multiply%20the%20result%20by%20100.&amp;text=We%20divided%20that%20amount%20by,multiply%20the%20result%20by%20100." display="VAT REMOVAL CALCULATOR" xr:uid="{22FD8419-9D9C-4B62-A67C-591E2A9868F1}"/>
    <hyperlink ref="G422" r:id="rId502" location=":~:text=Removing%20VAT,multiply%20the%20result%20by%20100.&amp;text=We%20divided%20that%20amount%20by,multiply%20the%20result%20by%20100." display="VAT REMOVAL CALCULATOR" xr:uid="{88A6EA93-88E8-448B-BC0C-080B2B744000}"/>
    <hyperlink ref="G424" r:id="rId503" location=":~:text=Removing%20VAT,multiply%20the%20result%20by%20100.&amp;text=We%20divided%20that%20amount%20by,multiply%20the%20result%20by%20100." display="VAT REMOVAL CALCULATOR" xr:uid="{13839DAF-EA20-48A8-96F7-0A212B60BEFE}"/>
    <hyperlink ref="G426" r:id="rId504" location=":~:text=Removing%20VAT,multiply%20the%20result%20by%20100.&amp;text=We%20divided%20that%20amount%20by,multiply%20the%20result%20by%20100." display="VAT REMOVAL CALCULATOR" xr:uid="{D2F612F8-FE8B-4A72-AA70-AADB7C958966}"/>
    <hyperlink ref="G428" r:id="rId505" location=":~:text=Removing%20VAT,multiply%20the%20result%20by%20100.&amp;text=We%20divided%20that%20amount%20by,multiply%20the%20result%20by%20100." display="VAT REMOVAL CALCULATOR" xr:uid="{E65D36B6-9027-45BC-90DD-29636D60FDDE}"/>
    <hyperlink ref="G430" r:id="rId506" location=":~:text=Removing%20VAT,multiply%20the%20result%20by%20100.&amp;text=We%20divided%20that%20amount%20by,multiply%20the%20result%20by%20100." display="VAT REMOVAL CALCULATOR" xr:uid="{51A8D781-5650-4C36-A7E7-EEE9ADEBA909}"/>
    <hyperlink ref="G432" r:id="rId507" location=":~:text=Removing%20VAT,multiply%20the%20result%20by%20100.&amp;text=We%20divided%20that%20amount%20by,multiply%20the%20result%20by%20100." display="VAT REMOVAL CALCULATOR" xr:uid="{EAF60CA8-C041-4E6D-A8F4-29F869009134}"/>
    <hyperlink ref="G434" r:id="rId508" location=":~:text=Removing%20VAT,multiply%20the%20result%20by%20100.&amp;text=We%20divided%20that%20amount%20by,multiply%20the%20result%20by%20100." display="VAT REMOVAL CALCULATOR" xr:uid="{0FE0EC2A-706F-422F-9CE6-525D920A8309}"/>
    <hyperlink ref="G436" r:id="rId509" location=":~:text=Removing%20VAT,multiply%20the%20result%20by%20100.&amp;text=We%20divided%20that%20amount%20by,multiply%20the%20result%20by%20100." display="VAT REMOVAL CALCULATOR" xr:uid="{8627369F-5360-4969-B183-C48332053ED0}"/>
    <hyperlink ref="G438" r:id="rId510" location=":~:text=Removing%20VAT,multiply%20the%20result%20by%20100.&amp;text=We%20divided%20that%20amount%20by,multiply%20the%20result%20by%20100." display="VAT REMOVAL CALCULATOR" xr:uid="{AFA9E7A3-3AE2-4ECE-8D24-AA03D586E64D}"/>
    <hyperlink ref="G440" r:id="rId511" location=":~:text=Removing%20VAT,multiply%20the%20result%20by%20100.&amp;text=We%20divided%20that%20amount%20by,multiply%20the%20result%20by%20100." display="VAT REMOVAL CALCULATOR" xr:uid="{75A4DEF0-6FF4-4A3B-8089-89C7EA7B505B}"/>
    <hyperlink ref="G442" r:id="rId512" location=":~:text=Removing%20VAT,multiply%20the%20result%20by%20100.&amp;text=We%20divided%20that%20amount%20by,multiply%20the%20result%20by%20100." display="VAT REMOVAL CALCULATOR" xr:uid="{806B9AE0-15B7-4C98-879E-673129BA387E}"/>
    <hyperlink ref="G444" r:id="rId513" location=":~:text=Removing%20VAT,multiply%20the%20result%20by%20100.&amp;text=We%20divided%20that%20amount%20by,multiply%20the%20result%20by%20100." display="VAT REMOVAL CALCULATOR" xr:uid="{476F8B67-8EAB-4439-9B47-675B42A608A4}"/>
    <hyperlink ref="G446" r:id="rId514" location=":~:text=Removing%20VAT,multiply%20the%20result%20by%20100.&amp;text=We%20divided%20that%20amount%20by,multiply%20the%20result%20by%20100." display="VAT REMOVAL CALCULATOR" xr:uid="{5E3AEFB0-7E6A-4675-8F97-838EF1C682FA}"/>
    <hyperlink ref="G448" r:id="rId515" location=":~:text=Removing%20VAT,multiply%20the%20result%20by%20100.&amp;text=We%20divided%20that%20amount%20by,multiply%20the%20result%20by%20100." display="VAT REMOVAL CALCULATOR" xr:uid="{4642F77E-E25E-457C-B128-DD325A43E5F9}"/>
    <hyperlink ref="G450" r:id="rId516" location=":~:text=Removing%20VAT,multiply%20the%20result%20by%20100.&amp;text=We%20divided%20that%20amount%20by,multiply%20the%20result%20by%20100." display="VAT REMOVAL CALCULATOR" xr:uid="{D9BE0464-5BBD-43AB-BB67-CBD1EA98D7EB}"/>
    <hyperlink ref="G452" r:id="rId517" location=":~:text=Removing%20VAT,multiply%20the%20result%20by%20100.&amp;text=We%20divided%20that%20amount%20by,multiply%20the%20result%20by%20100." display="VAT REMOVAL CALCULATOR" xr:uid="{BDC05E7F-B52C-4ADB-8629-CCD3028A33F7}"/>
    <hyperlink ref="G454" r:id="rId518" location=":~:text=Removing%20VAT,multiply%20the%20result%20by%20100.&amp;text=We%20divided%20that%20amount%20by,multiply%20the%20result%20by%20100." display="VAT REMOVAL CALCULATOR" xr:uid="{D7C941EE-67CF-4012-AC62-01F7023BB924}"/>
    <hyperlink ref="G456" r:id="rId519" location=":~:text=Removing%20VAT,multiply%20the%20result%20by%20100.&amp;text=We%20divided%20that%20amount%20by,multiply%20the%20result%20by%20100." display="VAT REMOVAL CALCULATOR" xr:uid="{DB393FCE-1E85-4A77-B966-83F07C8B309F}"/>
    <hyperlink ref="G458" r:id="rId520" location=":~:text=Removing%20VAT,multiply%20the%20result%20by%20100.&amp;text=We%20divided%20that%20amount%20by,multiply%20the%20result%20by%20100." display="VAT REMOVAL CALCULATOR" xr:uid="{C502F8DF-54D0-4F5E-8C6E-25C883C54F5C}"/>
    <hyperlink ref="G460" r:id="rId521" location=":~:text=Removing%20VAT,multiply%20the%20result%20by%20100.&amp;text=We%20divided%20that%20amount%20by,multiply%20the%20result%20by%20100." display="VAT REMOVAL CALCULATOR" xr:uid="{7F13A35C-1B4C-4F34-A7C3-FA3D16860776}"/>
    <hyperlink ref="G462" r:id="rId522" location=":~:text=Removing%20VAT,multiply%20the%20result%20by%20100.&amp;text=We%20divided%20that%20amount%20by,multiply%20the%20result%20by%20100." display="VAT REMOVAL CALCULATOR" xr:uid="{6F9D5F7F-F2E2-4641-BAE9-FFCF9D3A9128}"/>
    <hyperlink ref="G464" r:id="rId523" location=":~:text=Removing%20VAT,multiply%20the%20result%20by%20100.&amp;text=We%20divided%20that%20amount%20by,multiply%20the%20result%20by%20100." display="VAT REMOVAL CALCULATOR" xr:uid="{A5C63B58-E2B9-4236-92D1-F72BD2B66B06}"/>
    <hyperlink ref="G466" r:id="rId524" location=":~:text=Removing%20VAT,multiply%20the%20result%20by%20100.&amp;text=We%20divided%20that%20amount%20by,multiply%20the%20result%20by%20100." display="VAT REMOVAL CALCULATOR" xr:uid="{06BA8CDA-C11D-456A-B5BB-1CBA2027DC4C}"/>
    <hyperlink ref="G468" r:id="rId525" location=":~:text=Removing%20VAT,multiply%20the%20result%20by%20100.&amp;text=We%20divided%20that%20amount%20by,multiply%20the%20result%20by%20100." display="VAT REMOVAL CALCULATOR" xr:uid="{F1792BC5-4922-4A10-9965-C57F42EA01D8}"/>
    <hyperlink ref="G470" r:id="rId526" location=":~:text=Removing%20VAT,multiply%20the%20result%20by%20100.&amp;text=We%20divided%20that%20amount%20by,multiply%20the%20result%20by%20100." display="VAT REMOVAL CALCULATOR" xr:uid="{F3754893-7511-42C5-960D-4A21566AADFF}"/>
    <hyperlink ref="G472" r:id="rId527" location=":~:text=Removing%20VAT,multiply%20the%20result%20by%20100.&amp;text=We%20divided%20that%20amount%20by,multiply%20the%20result%20by%20100." display="VAT REMOVAL CALCULATOR" xr:uid="{E522A2E8-2081-42EE-93E1-74F248320220}"/>
    <hyperlink ref="G474" r:id="rId528" location=":~:text=Removing%20VAT,multiply%20the%20result%20by%20100.&amp;text=We%20divided%20that%20amount%20by,multiply%20the%20result%20by%20100." display="VAT REMOVAL CALCULATOR" xr:uid="{B76E16E2-567C-4B32-9371-F55D4EDF8638}"/>
    <hyperlink ref="G476" r:id="rId529" location=":~:text=Removing%20VAT,multiply%20the%20result%20by%20100.&amp;text=We%20divided%20that%20amount%20by,multiply%20the%20result%20by%20100." display="VAT REMOVAL CALCULATOR" xr:uid="{B2D36B9C-36D5-43A8-9617-411BF8E81256}"/>
    <hyperlink ref="G478" r:id="rId530" location=":~:text=Removing%20VAT,multiply%20the%20result%20by%20100.&amp;text=We%20divided%20that%20amount%20by,multiply%20the%20result%20by%20100." display="VAT REMOVAL CALCULATOR" xr:uid="{3060D5A1-5F7D-463D-B51A-4AE7DB77BF3D}"/>
    <hyperlink ref="G480" r:id="rId531" location=":~:text=Removing%20VAT,multiply%20the%20result%20by%20100.&amp;text=We%20divided%20that%20amount%20by,multiply%20the%20result%20by%20100." display="VAT REMOVAL CALCULATOR" xr:uid="{FB8D8934-5003-4E73-8666-30B6CFEC9DC8}"/>
    <hyperlink ref="G482" r:id="rId532" location=":~:text=Removing%20VAT,multiply%20the%20result%20by%20100.&amp;text=We%20divided%20that%20amount%20by,multiply%20the%20result%20by%20100." display="VAT REMOVAL CALCULATOR" xr:uid="{DBE76D2B-7625-4C7A-96EC-B3F4CB59C147}"/>
    <hyperlink ref="G484" r:id="rId533" location=":~:text=Removing%20VAT,multiply%20the%20result%20by%20100.&amp;text=We%20divided%20that%20amount%20by,multiply%20the%20result%20by%20100." display="VAT REMOVAL CALCULATOR" xr:uid="{5BE1347D-6194-45A3-9560-D4F77CA470E9}"/>
    <hyperlink ref="G486" r:id="rId534" location=":~:text=Removing%20VAT,multiply%20the%20result%20by%20100.&amp;text=We%20divided%20that%20amount%20by,multiply%20the%20result%20by%20100." display="VAT REMOVAL CALCULATOR" xr:uid="{6DAEAB35-F4F8-4E68-B066-4D292AFA4023}"/>
    <hyperlink ref="G488" r:id="rId535" location=":~:text=Removing%20VAT,multiply%20the%20result%20by%20100.&amp;text=We%20divided%20that%20amount%20by,multiply%20the%20result%20by%20100." display="VAT REMOVAL CALCULATOR" xr:uid="{FCE44175-49C7-4F6E-B49E-59BD6C6B6EBC}"/>
    <hyperlink ref="G490" r:id="rId536" location=":~:text=Removing%20VAT,multiply%20the%20result%20by%20100.&amp;text=We%20divided%20that%20amount%20by,multiply%20the%20result%20by%20100." display="VAT REMOVAL CALCULATOR" xr:uid="{30DFBE00-317C-4A70-9594-5D2A5A566300}"/>
    <hyperlink ref="G492" r:id="rId537" location=":~:text=Removing%20VAT,multiply%20the%20result%20by%20100.&amp;text=We%20divided%20that%20amount%20by,multiply%20the%20result%20by%20100." display="VAT REMOVAL CALCULATOR" xr:uid="{9665104E-0811-4501-8965-0B9F7F301991}"/>
    <hyperlink ref="G494" r:id="rId538" location=":~:text=Removing%20VAT,multiply%20the%20result%20by%20100.&amp;text=We%20divided%20that%20amount%20by,multiply%20the%20result%20by%20100." display="VAT REMOVAL CALCULATOR" xr:uid="{8EDCF625-8348-44CA-8E3D-2482FF9B068C}"/>
    <hyperlink ref="G496" r:id="rId539" location=":~:text=Removing%20VAT,multiply%20the%20result%20by%20100.&amp;text=We%20divided%20that%20amount%20by,multiply%20the%20result%20by%20100." display="VAT REMOVAL CALCULATOR" xr:uid="{15781C21-9984-4C80-B620-7DEDD6DBEAFF}"/>
    <hyperlink ref="G498" r:id="rId540" location=":~:text=Removing%20VAT,multiply%20the%20result%20by%20100.&amp;text=We%20divided%20that%20amount%20by,multiply%20the%20result%20by%20100." display="VAT REMOVAL CALCULATOR" xr:uid="{19B93B8D-0E8B-4641-8C6A-BDD7C0DDED2C}"/>
    <hyperlink ref="G500" r:id="rId541" location=":~:text=Removing%20VAT,multiply%20the%20result%20by%20100.&amp;text=We%20divided%20that%20amount%20by,multiply%20the%20result%20by%20100." display="VAT REMOVAL CALCULATOR" xr:uid="{25EC2348-D1E1-43A7-AFA8-3947ED5C5D61}"/>
    <hyperlink ref="G502" r:id="rId542" location=":~:text=Removing%20VAT,multiply%20the%20result%20by%20100.&amp;text=We%20divided%20that%20amount%20by,multiply%20the%20result%20by%20100." display="VAT REMOVAL CALCULATOR" xr:uid="{4FB6B1C8-7612-4D0D-9428-90A3365A5A72}"/>
    <hyperlink ref="G373" r:id="rId543" location=":~:text=Removing%20VAT,multiply%20the%20result%20by%20100.&amp;text=We%20divided%20that%20amount%20by,multiply%20the%20result%20by%20100." display="VAT REMOVAL CALCULATOR" xr:uid="{D67DFBF9-0E26-48F6-8D89-725C31114D7B}"/>
    <hyperlink ref="G375" r:id="rId544" location=":~:text=Removing%20VAT,multiply%20the%20result%20by%20100.&amp;text=We%20divided%20that%20amount%20by,multiply%20the%20result%20by%20100." display="VAT REMOVAL CALCULATOR" xr:uid="{D5693551-51FE-4180-947D-84CC4F2BDDEA}"/>
    <hyperlink ref="G377" r:id="rId545" location=":~:text=Removing%20VAT,multiply%20the%20result%20by%20100.&amp;text=We%20divided%20that%20amount%20by,multiply%20the%20result%20by%20100." display="VAT REMOVAL CALCULATOR" xr:uid="{E4F3572C-323B-4765-992B-4CAE868385D6}"/>
    <hyperlink ref="G379" r:id="rId546" location=":~:text=Removing%20VAT,multiply%20the%20result%20by%20100.&amp;text=We%20divided%20that%20amount%20by,multiply%20the%20result%20by%20100." display="VAT REMOVAL CALCULATOR" xr:uid="{1072A47E-EA7D-4BF5-8C22-8671388A3A3D}"/>
    <hyperlink ref="G381" r:id="rId547" location=":~:text=Removing%20VAT,multiply%20the%20result%20by%20100.&amp;text=We%20divided%20that%20amount%20by,multiply%20the%20result%20by%20100." display="VAT REMOVAL CALCULATOR" xr:uid="{E6CB4064-E8A4-42AA-B826-A1F54C22E944}"/>
    <hyperlink ref="G383" r:id="rId548" location=":~:text=Removing%20VAT,multiply%20the%20result%20by%20100.&amp;text=We%20divided%20that%20amount%20by,multiply%20the%20result%20by%20100." display="VAT REMOVAL CALCULATOR" xr:uid="{3BC96616-FA9F-4297-B71B-F57239541723}"/>
    <hyperlink ref="G385" r:id="rId549" location=":~:text=Removing%20VAT,multiply%20the%20result%20by%20100.&amp;text=We%20divided%20that%20amount%20by,multiply%20the%20result%20by%20100." display="VAT REMOVAL CALCULATOR" xr:uid="{D90FA43B-8A54-4184-9305-F25F6E854EC5}"/>
    <hyperlink ref="G387" r:id="rId550" location=":~:text=Removing%20VAT,multiply%20the%20result%20by%20100.&amp;text=We%20divided%20that%20amount%20by,multiply%20the%20result%20by%20100." display="VAT REMOVAL CALCULATOR" xr:uid="{0A001467-A9EE-4AB1-9D77-573FA9886B0B}"/>
    <hyperlink ref="G389" r:id="rId551" location=":~:text=Removing%20VAT,multiply%20the%20result%20by%20100.&amp;text=We%20divided%20that%20amount%20by,multiply%20the%20result%20by%20100." display="VAT REMOVAL CALCULATOR" xr:uid="{F37624E3-0DC9-441A-9392-241BD0D30223}"/>
    <hyperlink ref="G391" r:id="rId552" location=":~:text=Removing%20VAT,multiply%20the%20result%20by%20100.&amp;text=We%20divided%20that%20amount%20by,multiply%20the%20result%20by%20100." display="VAT REMOVAL CALCULATOR" xr:uid="{2024366E-D85C-4C00-B04B-FC1A2FAABAAA}"/>
    <hyperlink ref="G393" r:id="rId553" location=":~:text=Removing%20VAT,multiply%20the%20result%20by%20100.&amp;text=We%20divided%20that%20amount%20by,multiply%20the%20result%20by%20100." display="VAT REMOVAL CALCULATOR" xr:uid="{84F6A84D-31C0-4941-B039-04B873A8B513}"/>
    <hyperlink ref="G395" r:id="rId554" location=":~:text=Removing%20VAT,multiply%20the%20result%20by%20100.&amp;text=We%20divided%20that%20amount%20by,multiply%20the%20result%20by%20100." display="VAT REMOVAL CALCULATOR" xr:uid="{CCF619F6-4E3F-4049-B552-EF9DB5DDFB0E}"/>
    <hyperlink ref="G397" r:id="rId555" location=":~:text=Removing%20VAT,multiply%20the%20result%20by%20100.&amp;text=We%20divided%20that%20amount%20by,multiply%20the%20result%20by%20100." display="VAT REMOVAL CALCULATOR" xr:uid="{B6DEDCF3-2CFF-4AE4-AAC0-3185BED7E7EC}"/>
    <hyperlink ref="G399" r:id="rId556" location=":~:text=Removing%20VAT,multiply%20the%20result%20by%20100.&amp;text=We%20divided%20that%20amount%20by,multiply%20the%20result%20by%20100." display="VAT REMOVAL CALCULATOR" xr:uid="{EB501CD5-FC09-4EB3-AF3C-159C2A43605C}"/>
    <hyperlink ref="G401" r:id="rId557" location=":~:text=Removing%20VAT,multiply%20the%20result%20by%20100.&amp;text=We%20divided%20that%20amount%20by,multiply%20the%20result%20by%20100." display="VAT REMOVAL CALCULATOR" xr:uid="{9C96484B-40B2-4F42-89E6-EB80991538AA}"/>
    <hyperlink ref="G403" r:id="rId558" location=":~:text=Removing%20VAT,multiply%20the%20result%20by%20100.&amp;text=We%20divided%20that%20amount%20by,multiply%20the%20result%20by%20100." display="VAT REMOVAL CALCULATOR" xr:uid="{99B06FD3-7DCF-4909-AEE3-DE1C18DB8870}"/>
    <hyperlink ref="G405" r:id="rId559" location=":~:text=Removing%20VAT,multiply%20the%20result%20by%20100.&amp;text=We%20divided%20that%20amount%20by,multiply%20the%20result%20by%20100." display="VAT REMOVAL CALCULATOR" xr:uid="{C33B5041-ACFC-43C2-8101-8C6AF43E3693}"/>
    <hyperlink ref="G407" r:id="rId560" location=":~:text=Removing%20VAT,multiply%20the%20result%20by%20100.&amp;text=We%20divided%20that%20amount%20by,multiply%20the%20result%20by%20100." display="VAT REMOVAL CALCULATOR" xr:uid="{A95CC5A1-F0E0-4170-BBCD-832E400E2CA7}"/>
    <hyperlink ref="G409" r:id="rId561" location=":~:text=Removing%20VAT,multiply%20the%20result%20by%20100.&amp;text=We%20divided%20that%20amount%20by,multiply%20the%20result%20by%20100." display="VAT REMOVAL CALCULATOR" xr:uid="{2CE8AA7E-B2C0-4B61-A101-EBD031B64C7B}"/>
    <hyperlink ref="G411" r:id="rId562" location=":~:text=Removing%20VAT,multiply%20the%20result%20by%20100.&amp;text=We%20divided%20that%20amount%20by,multiply%20the%20result%20by%20100." display="VAT REMOVAL CALCULATOR" xr:uid="{F5B4E832-A4B2-48D4-8E8B-ED1B75166C56}"/>
    <hyperlink ref="G413" r:id="rId563" location=":~:text=Removing%20VAT,multiply%20the%20result%20by%20100.&amp;text=We%20divided%20that%20amount%20by,multiply%20the%20result%20by%20100." display="VAT REMOVAL CALCULATOR" xr:uid="{15B32778-393A-4FC8-933F-A1DDCD99C58E}"/>
    <hyperlink ref="G415" r:id="rId564" location=":~:text=Removing%20VAT,multiply%20the%20result%20by%20100.&amp;text=We%20divided%20that%20amount%20by,multiply%20the%20result%20by%20100." display="VAT REMOVAL CALCULATOR" xr:uid="{3E504A1D-91B2-4656-9D9A-412395E9B977}"/>
    <hyperlink ref="G417" r:id="rId565" location=":~:text=Removing%20VAT,multiply%20the%20result%20by%20100.&amp;text=We%20divided%20that%20amount%20by,multiply%20the%20result%20by%20100." display="VAT REMOVAL CALCULATOR" xr:uid="{54CC6586-2928-4A3D-9C90-7266338BB959}"/>
    <hyperlink ref="G419" r:id="rId566" location=":~:text=Removing%20VAT,multiply%20the%20result%20by%20100.&amp;text=We%20divided%20that%20amount%20by,multiply%20the%20result%20by%20100." display="VAT REMOVAL CALCULATOR" xr:uid="{5B5CDFE5-DDF6-42B2-98FF-BC1A2D67D65F}"/>
    <hyperlink ref="G421" r:id="rId567" location=":~:text=Removing%20VAT,multiply%20the%20result%20by%20100.&amp;text=We%20divided%20that%20amount%20by,multiply%20the%20result%20by%20100." display="VAT REMOVAL CALCULATOR" xr:uid="{DC74A963-64F0-4D2A-9CC6-07681DACB80E}"/>
    <hyperlink ref="G423" r:id="rId568" location=":~:text=Removing%20VAT,multiply%20the%20result%20by%20100.&amp;text=We%20divided%20that%20amount%20by,multiply%20the%20result%20by%20100." display="VAT REMOVAL CALCULATOR" xr:uid="{5A3FFFC3-DEAB-4AD5-8A43-1E5973ED4E5B}"/>
    <hyperlink ref="G425" r:id="rId569" location=":~:text=Removing%20VAT,multiply%20the%20result%20by%20100.&amp;text=We%20divided%20that%20amount%20by,multiply%20the%20result%20by%20100." display="VAT REMOVAL CALCULATOR" xr:uid="{B56B10DC-FD9B-4668-9BF3-0481FD0EC91A}"/>
    <hyperlink ref="G427" r:id="rId570" location=":~:text=Removing%20VAT,multiply%20the%20result%20by%20100.&amp;text=We%20divided%20that%20amount%20by,multiply%20the%20result%20by%20100." display="VAT REMOVAL CALCULATOR" xr:uid="{E4520C06-93BD-4674-8FBB-C0C78CE79B69}"/>
    <hyperlink ref="G429" r:id="rId571" location=":~:text=Removing%20VAT,multiply%20the%20result%20by%20100.&amp;text=We%20divided%20that%20amount%20by,multiply%20the%20result%20by%20100." display="VAT REMOVAL CALCULATOR" xr:uid="{E5E0A3B3-C1EA-4732-A8C1-23B784E89693}"/>
    <hyperlink ref="G431" r:id="rId572" location=":~:text=Removing%20VAT,multiply%20the%20result%20by%20100.&amp;text=We%20divided%20that%20amount%20by,multiply%20the%20result%20by%20100." display="VAT REMOVAL CALCULATOR" xr:uid="{C01EFD3E-33D0-4B21-B14E-0ACF2E767BEA}"/>
    <hyperlink ref="G433" r:id="rId573" location=":~:text=Removing%20VAT,multiply%20the%20result%20by%20100.&amp;text=We%20divided%20that%20amount%20by,multiply%20the%20result%20by%20100." display="VAT REMOVAL CALCULATOR" xr:uid="{D2A0EFD3-A4DD-4928-9D05-3A6632A108E7}"/>
    <hyperlink ref="G435" r:id="rId574" location=":~:text=Removing%20VAT,multiply%20the%20result%20by%20100.&amp;text=We%20divided%20that%20amount%20by,multiply%20the%20result%20by%20100." display="VAT REMOVAL CALCULATOR" xr:uid="{A68F7886-0916-4AB1-9B40-7213E2DDA98A}"/>
    <hyperlink ref="G437" r:id="rId575" location=":~:text=Removing%20VAT,multiply%20the%20result%20by%20100.&amp;text=We%20divided%20that%20amount%20by,multiply%20the%20result%20by%20100." display="VAT REMOVAL CALCULATOR" xr:uid="{53FB1EDF-B7AF-41F0-8712-57725CC751F9}"/>
    <hyperlink ref="G439" r:id="rId576" location=":~:text=Removing%20VAT,multiply%20the%20result%20by%20100.&amp;text=We%20divided%20that%20amount%20by,multiply%20the%20result%20by%20100." display="VAT REMOVAL CALCULATOR" xr:uid="{BE5E9C33-FB5B-476D-B33F-741E951C73E0}"/>
    <hyperlink ref="G441" r:id="rId577" location=":~:text=Removing%20VAT,multiply%20the%20result%20by%20100.&amp;text=We%20divided%20that%20amount%20by,multiply%20the%20result%20by%20100." display="VAT REMOVAL CALCULATOR" xr:uid="{E00375CE-6675-4CDD-BB78-980CCB871799}"/>
    <hyperlink ref="G443" r:id="rId578" location=":~:text=Removing%20VAT,multiply%20the%20result%20by%20100.&amp;text=We%20divided%20that%20amount%20by,multiply%20the%20result%20by%20100." display="VAT REMOVAL CALCULATOR" xr:uid="{4ECF23D9-C313-4AF1-A674-227CC15CF03A}"/>
    <hyperlink ref="G445" r:id="rId579" location=":~:text=Removing%20VAT,multiply%20the%20result%20by%20100.&amp;text=We%20divided%20that%20amount%20by,multiply%20the%20result%20by%20100." display="VAT REMOVAL CALCULATOR" xr:uid="{43817595-EEF5-49DE-93F0-42F7B75F481C}"/>
    <hyperlink ref="G447" r:id="rId580" location=":~:text=Removing%20VAT,multiply%20the%20result%20by%20100.&amp;text=We%20divided%20that%20amount%20by,multiply%20the%20result%20by%20100." display="VAT REMOVAL CALCULATOR" xr:uid="{9973357D-474C-4EB5-B75A-2E24A9FC0F54}"/>
    <hyperlink ref="G449" r:id="rId581" location=":~:text=Removing%20VAT,multiply%20the%20result%20by%20100.&amp;text=We%20divided%20that%20amount%20by,multiply%20the%20result%20by%20100." display="VAT REMOVAL CALCULATOR" xr:uid="{4233C563-20A1-4D4E-A52C-24E896693055}"/>
    <hyperlink ref="G451" r:id="rId582" location=":~:text=Removing%20VAT,multiply%20the%20result%20by%20100.&amp;text=We%20divided%20that%20amount%20by,multiply%20the%20result%20by%20100." display="VAT REMOVAL CALCULATOR" xr:uid="{96E17179-0F02-4702-8AF4-4A5AD9BF64B4}"/>
    <hyperlink ref="G453" r:id="rId583" location=":~:text=Removing%20VAT,multiply%20the%20result%20by%20100.&amp;text=We%20divided%20that%20amount%20by,multiply%20the%20result%20by%20100." display="VAT REMOVAL CALCULATOR" xr:uid="{711C5A83-30FF-4C18-A0B7-83B9FD6E5EC7}"/>
    <hyperlink ref="G455" r:id="rId584" location=":~:text=Removing%20VAT,multiply%20the%20result%20by%20100.&amp;text=We%20divided%20that%20amount%20by,multiply%20the%20result%20by%20100." display="VAT REMOVAL CALCULATOR" xr:uid="{AF3C49D1-BD51-468F-A658-F486253D90D3}"/>
    <hyperlink ref="G457" r:id="rId585" location=":~:text=Removing%20VAT,multiply%20the%20result%20by%20100.&amp;text=We%20divided%20that%20amount%20by,multiply%20the%20result%20by%20100." display="VAT REMOVAL CALCULATOR" xr:uid="{0DBF0B44-A697-4CAA-89D4-8276A6748587}"/>
    <hyperlink ref="G459" r:id="rId586" location=":~:text=Removing%20VAT,multiply%20the%20result%20by%20100.&amp;text=We%20divided%20that%20amount%20by,multiply%20the%20result%20by%20100." display="VAT REMOVAL CALCULATOR" xr:uid="{A4828DAE-B01A-4AB3-AF20-6D0C077DB435}"/>
    <hyperlink ref="G461" r:id="rId587" location=":~:text=Removing%20VAT,multiply%20the%20result%20by%20100.&amp;text=We%20divided%20that%20amount%20by,multiply%20the%20result%20by%20100." display="VAT REMOVAL CALCULATOR" xr:uid="{1AB7501D-284C-461D-A2B6-C5E18990B686}"/>
    <hyperlink ref="G463" r:id="rId588" location=":~:text=Removing%20VAT,multiply%20the%20result%20by%20100.&amp;text=We%20divided%20that%20amount%20by,multiply%20the%20result%20by%20100." display="VAT REMOVAL CALCULATOR" xr:uid="{3E1B5B4E-CBAF-4A8B-89BE-463F331AFF51}"/>
    <hyperlink ref="G465" r:id="rId589" location=":~:text=Removing%20VAT,multiply%20the%20result%20by%20100.&amp;text=We%20divided%20that%20amount%20by,multiply%20the%20result%20by%20100." display="VAT REMOVAL CALCULATOR" xr:uid="{F98B664E-1DEE-435E-8DE2-11A1155A2F6E}"/>
    <hyperlink ref="G467" r:id="rId590" location=":~:text=Removing%20VAT,multiply%20the%20result%20by%20100.&amp;text=We%20divided%20that%20amount%20by,multiply%20the%20result%20by%20100." display="VAT REMOVAL CALCULATOR" xr:uid="{08060BB8-699E-42B4-842A-151DFB03CE53}"/>
    <hyperlink ref="G469" r:id="rId591" location=":~:text=Removing%20VAT,multiply%20the%20result%20by%20100.&amp;text=We%20divided%20that%20amount%20by,multiply%20the%20result%20by%20100." display="VAT REMOVAL CALCULATOR" xr:uid="{114D4B74-E5F3-4832-B2D3-01565B80964A}"/>
    <hyperlink ref="G471" r:id="rId592" location=":~:text=Removing%20VAT,multiply%20the%20result%20by%20100.&amp;text=We%20divided%20that%20amount%20by,multiply%20the%20result%20by%20100." display="VAT REMOVAL CALCULATOR" xr:uid="{418610A1-BBA7-4B60-B999-A71A9207ECAE}"/>
    <hyperlink ref="G473" r:id="rId593" location=":~:text=Removing%20VAT,multiply%20the%20result%20by%20100.&amp;text=We%20divided%20that%20amount%20by,multiply%20the%20result%20by%20100." display="VAT REMOVAL CALCULATOR" xr:uid="{19853F30-0FCE-47D1-AE63-236487F4441B}"/>
    <hyperlink ref="G475" r:id="rId594" location=":~:text=Removing%20VAT,multiply%20the%20result%20by%20100.&amp;text=We%20divided%20that%20amount%20by,multiply%20the%20result%20by%20100." display="VAT REMOVAL CALCULATOR" xr:uid="{6FC58132-F8D3-49D2-A9C2-C6726F08A431}"/>
    <hyperlink ref="G477" r:id="rId595" location=":~:text=Removing%20VAT,multiply%20the%20result%20by%20100.&amp;text=We%20divided%20that%20amount%20by,multiply%20the%20result%20by%20100." display="VAT REMOVAL CALCULATOR" xr:uid="{124F1ED4-14BA-4AB4-B63E-FD1D308791B3}"/>
    <hyperlink ref="G479" r:id="rId596" location=":~:text=Removing%20VAT,multiply%20the%20result%20by%20100.&amp;text=We%20divided%20that%20amount%20by,multiply%20the%20result%20by%20100." display="VAT REMOVAL CALCULATOR" xr:uid="{7F25E8DD-0A88-4222-81F2-E8E59751042B}"/>
    <hyperlink ref="G481" r:id="rId597" location=":~:text=Removing%20VAT,multiply%20the%20result%20by%20100.&amp;text=We%20divided%20that%20amount%20by,multiply%20the%20result%20by%20100." display="VAT REMOVAL CALCULATOR" xr:uid="{13BC1147-A59D-46DF-84D0-6D2080393AA5}"/>
    <hyperlink ref="G483" r:id="rId598" location=":~:text=Removing%20VAT,multiply%20the%20result%20by%20100.&amp;text=We%20divided%20that%20amount%20by,multiply%20the%20result%20by%20100." display="VAT REMOVAL CALCULATOR" xr:uid="{6984C098-FDB0-4357-B9CC-DD362F1067DD}"/>
    <hyperlink ref="G485" r:id="rId599" location=":~:text=Removing%20VAT,multiply%20the%20result%20by%20100.&amp;text=We%20divided%20that%20amount%20by,multiply%20the%20result%20by%20100." display="VAT REMOVAL CALCULATOR" xr:uid="{BF253DFD-B523-47AE-80AC-404120D7EFAD}"/>
    <hyperlink ref="G487" r:id="rId600" location=":~:text=Removing%20VAT,multiply%20the%20result%20by%20100.&amp;text=We%20divided%20that%20amount%20by,multiply%20the%20result%20by%20100." display="VAT REMOVAL CALCULATOR" xr:uid="{B595F1B5-9579-4006-9185-0E7E8321D522}"/>
    <hyperlink ref="G489" r:id="rId601" location=":~:text=Removing%20VAT,multiply%20the%20result%20by%20100.&amp;text=We%20divided%20that%20amount%20by,multiply%20the%20result%20by%20100." display="VAT REMOVAL CALCULATOR" xr:uid="{B160D1B7-A79D-4201-8733-372EEB56EC52}"/>
    <hyperlink ref="G491" r:id="rId602" location=":~:text=Removing%20VAT,multiply%20the%20result%20by%20100.&amp;text=We%20divided%20that%20amount%20by,multiply%20the%20result%20by%20100." display="VAT REMOVAL CALCULATOR" xr:uid="{A5750B40-67C4-438C-8D3B-DA2B7B124D8C}"/>
    <hyperlink ref="G493" r:id="rId603" location=":~:text=Removing%20VAT,multiply%20the%20result%20by%20100.&amp;text=We%20divided%20that%20amount%20by,multiply%20the%20result%20by%20100." display="VAT REMOVAL CALCULATOR" xr:uid="{437C9461-27A9-4981-AA62-A4DEA6C248AC}"/>
    <hyperlink ref="G495" r:id="rId604" location=":~:text=Removing%20VAT,multiply%20the%20result%20by%20100.&amp;text=We%20divided%20that%20amount%20by,multiply%20the%20result%20by%20100." display="VAT REMOVAL CALCULATOR" xr:uid="{7A50F5DA-BE2E-46B2-A9C6-3B7CA8E106CF}"/>
    <hyperlink ref="G497" r:id="rId605" location=":~:text=Removing%20VAT,multiply%20the%20result%20by%20100.&amp;text=We%20divided%20that%20amount%20by,multiply%20the%20result%20by%20100." display="VAT REMOVAL CALCULATOR" xr:uid="{1C52922A-E5D6-4FF8-9DB9-8BB4B13834B8}"/>
    <hyperlink ref="G499" r:id="rId606" location=":~:text=Removing%20VAT,multiply%20the%20result%20by%20100.&amp;text=We%20divided%20that%20amount%20by,multiply%20the%20result%20by%20100." display="VAT REMOVAL CALCULATOR" xr:uid="{11D9C605-FCC2-4B40-9BF0-673F9D19A346}"/>
    <hyperlink ref="G501" r:id="rId607" location=":~:text=Removing%20VAT,multiply%20the%20result%20by%20100.&amp;text=We%20divided%20that%20amount%20by,multiply%20the%20result%20by%20100." display="VAT REMOVAL CALCULATOR" xr:uid="{ED894F06-6D58-423A-847E-731A31968748}"/>
    <hyperlink ref="G503" r:id="rId608" location=":~:text=Removing%20VAT,multiply%20the%20result%20by%20100.&amp;text=We%20divided%20that%20amount%20by,multiply%20the%20result%20by%20100." display="VAT REMOVAL CALCULATOR" xr:uid="{2C5D99C3-6FB0-4C14-939D-FFA46A30F4B7}"/>
    <hyperlink ref="C251" r:id="rId609" xr:uid="{796F15A7-A11A-4B73-88F9-A64B2D7F2E66}"/>
    <hyperlink ref="C161" r:id="rId610" xr:uid="{8D44F88E-5CCC-42CF-BBFB-02E55A86BA1E}"/>
    <hyperlink ref="C334" r:id="rId611" xr:uid="{C098CDAF-39D0-4031-864E-03E6FE559F88}"/>
    <hyperlink ref="C335" r:id="rId612" xr:uid="{D127567F-0B7D-4B17-A1FF-50F6422F7205}"/>
    <hyperlink ref="C337" r:id="rId613" xr:uid="{76BF9F82-38CF-4A62-B78B-70C2A4FBC4AD}"/>
    <hyperlink ref="C305" r:id="rId614" xr:uid="{C5370CC3-D91A-4677-B979-C0BB3AA8558A}"/>
    <hyperlink ref="C303" r:id="rId615" display="https://www.cybermarket.co.uk/shop/speakers/audac-wp220-bluetooth-wall-panel-for-ares5a-scp-1668428.html?pid=1668428&amp;cq_src=google_ads&amp;cq_cmp=20567993707&amp;cq_con=&amp;cq_term=&amp;cq_med=pla&amp;cq_plac=&amp;cq_net=x&amp;cq_plt=gp&amp;gad_source=1&amp;gad_campaignid=20564395583&amp;gbraid=0AAAAAD_rBJ3M9m-Bt5Z0rjQvj8nDRs_iv&amp;gclid=Cj0KCQjwuvrBBhDcARIsAKRrkjfZ7FV6AUNATLRBYTg0e2GRSIK9hV086X2nhTXxlo4BeBMSRBcYVQAaAnvMEALw_wcB" xr:uid="{F35577AF-5CC1-490D-B80A-A8EFE7ECD63C}"/>
    <hyperlink ref="C302" r:id="rId616" xr:uid="{4E0423C1-6767-4DA1-9FD8-B6313340025F}"/>
    <hyperlink ref="C297" r:id="rId617" xr:uid="{BB3E9DD2-FBC6-4CFA-AD9D-B2F704FA57B5}"/>
    <hyperlink ref="C296" r:id="rId618" xr:uid="{A3DD18A0-6D00-4268-977B-F10BC276AB07}"/>
    <hyperlink ref="C265" r:id="rId619" xr:uid="{318DCFDE-4B27-421F-B5CA-D7A6A033A5C6}"/>
    <hyperlink ref="C263" r:id="rId620" xr:uid="{586AFE77-A5B2-4D63-A1D1-220691DDC406}"/>
    <hyperlink ref="C262" r:id="rId621" display="https://cpc.farnell.com/pulse/rmx112/12-channel-line-mixer-with-priority/dp/DP34790?mckv=sshopping_dc|pcrid|605262956605|kword||match||plid||slid||product|DP34790|pgrid|138313685415|ptaid|pla-1927097517742|&amp;CMP=KNC-GUK-CPC-SHOPPING-9262013734-138313685415-DP34790&amp;s_kwcid=AL!5616!3!605262956605!!!network}!1927097517742!&amp;gad_source=1&amp;gad_campaignid=9262013734&amp;gbraid=0AAAAAD_m6B3FYM0ZEvJEsj8zQeUjZkRKg&amp;gclid=CjwKCAjw24vBBhABEiwANFG7yz42N5ImZQD30Q1JbBUeASMsvU5afadMSI0ZVeJz8bLK5DQSqWtlThoCSocQAvD_BwE" xr:uid="{9B0CC9D9-FD8C-4E5C-96CF-AD47DEFD6DE5}"/>
    <hyperlink ref="C252" r:id="rId622" display="https://cpc.farnell.com/samsung/sm-x210nzaeeub/tablet-11-64gb-tab-a9-wifi/dp/SB08356?mckv=sshopping_dc|pcrid|718186332926|kword||match||plid||slid||product|SB08356|pgrid|164437940330|ptaid|pla-2380779066852|&amp;CMP=KNC-GUK-CPC-SHOPPING-9262013734-164437940330-SB08356&amp;s_kwcid=AL!5616!3!718186332926!!!network}!2380779066852!&amp;gad_source=1&amp;gad_campaignid=9262013734&amp;gbraid=0AAAAAD_m6B1YZvH6mLqFRZ_ck9GlQaE_P&amp;gclid=Cj0KCQjw0LDBBhCnARIsAMpYlAokomA-pcjiuxaxtDaXwO_EyeD1LiiHjTE5JY3NCPJ-_72zt_Tp4FkaAkjAEALw_wcB" xr:uid="{FE6C5E12-4109-4FA3-8818-5CAA444CEEE6}"/>
    <hyperlink ref="C248" r:id="rId623" xr:uid="{094D35EA-9205-4D24-ACA7-B48F872AD71C}"/>
    <hyperlink ref="C247" r:id="rId624" xr:uid="{C30145C1-8CD0-4628-A0DC-31394A3BDF1F}"/>
    <hyperlink ref="C240" r:id="rId625" xr:uid="{513DE6A8-63DE-4A88-9BB7-49AA9EF2EA4A}"/>
    <hyperlink ref="C235" r:id="rId626" xr:uid="{98C21A20-EA5A-4951-B4E2-0B40B2A097BE}"/>
    <hyperlink ref="C234" r:id="rId627" display="https://www.amazon.co.uk/UGREEN-Adapter-Converter-Charging-Compatible-Black/dp/B0CZDQ8RMX/ref=asc_df_B0CZDQ8RMX?mcid=8a1eeac13c8b3110964663146d581a29&amp;hvocijid=4234237304389137225-B0CZDQ8RMX-&amp;hvexpln=74&amp;tag=googshopuk-21&amp;linkCode=df0&amp;hvadid=696285193871&amp;hvpos=&amp;hvnetw=g&amp;hvrand=4234237304389137225&amp;hvpone=&amp;hvptwo=&amp;hvqmt=&amp;hvdev=c&amp;hvdvcmdl=&amp;hvlocint=&amp;hvlocphy=9219194&amp;hvtargid=pla-2281435177858&amp;psc=1&amp;gad_source=1" xr:uid="{E4C9CDAB-C798-4327-8D73-F3F1CA371995}"/>
    <hyperlink ref="C233" r:id="rId628" display="https://www.amazon.co.uk/Elgato-Cam-Link-Broadcast-camcorder/dp/B07K3FN5MR/ref=sr_1_3?crid=3PHFNNPKNHY03&amp;dib=eyJ2IjoiMSJ9.UvfR7OQt4s7VnI1jy5-XKeOHymRUE9LGIk8FtABAkQ4mukuTYikPZ8iUGcuSEc4Deh0i2YKV54WGO8l3eEOaND3FgcgRlnPLCYyyFXzqBHhc6bgH50fsCe2zEW0ehP2NOJn4uqALFYTVtmUsRu1iCi0konxZ4G6SSjh75tSu02yaBY7IGaGtSQmDyRti-u0dK5UMTO2DPQlfLUvFvs3jVYqzTNtARJOGzInu3CToaXo.DhGJBsJHLmLjnDJQrG1whVkobN1wXEDB7-ke5fnBzXU&amp;dib_tag=se&amp;keywords=Camlink%2B4k&amp;qid=1742323415&amp;sprefix=camlink%2B4k%2Caps%2C170&amp;sr=8-3&amp;th=1" xr:uid="{A70C07C7-B60E-4D95-88E7-3F6EF84885E0}"/>
    <hyperlink ref="C232" r:id="rId629" xr:uid="{6A41ECAC-26C4-4D56-B0FE-35BB9705B896}"/>
    <hyperlink ref="C204" r:id="rId630" xr:uid="{86950B40-F486-4CFE-A925-3A22894E56CC}"/>
    <hyperlink ref="C373" r:id="rId631" xr:uid="{D46FA05A-F7AC-4923-823A-E05A23B7B6D5}"/>
    <hyperlink ref="C70" r:id="rId632" xr:uid="{0EAC15FE-670E-4F62-B439-27AA9B82DD3C}"/>
    <hyperlink ref="C324" r:id="rId633" display="https://www.best4systems.co.uk/yealink-pa20-4k-ultra-hd-presentation-assistant.html" xr:uid="{7E76550D-D8B4-4547-9A42-DC9A6AA42592}"/>
    <hyperlink ref="C376" r:id="rId634" xr:uid="{0C02291B-B324-463C-8D36-64714E98CEC1}"/>
    <hyperlink ref="C377" r:id="rId635" xr:uid="{3E6B4E8E-221D-4A28-9DB1-89851701596D}"/>
    <hyperlink ref="C378" r:id="rId636" xr:uid="{9ED0CB4F-0DD1-4288-A32B-718F353363C5}"/>
    <hyperlink ref="C379" r:id="rId637" display="https://www.gear4music.com/PA-DJ-and-Lighting/Yamaha-DBR12-12-Active-PA-Speaker/1387?_gl=1*18i55d5*_up*MQ..*_gs*MQ..*_ga*NzEyODc4NTQ3LjE3NjAwMDYyODM.*_ga_0WF1R5QW3K*czE3NjAwMDYyODMkbzEkZzAkdDE3NjAwMDYyODMkajYwJGwwJGgxMjEzODY4MDgw&amp;gclid=Cj0KCQjw0NPGBhCDARIsAGAzpp15G7Z-2xw4dfbmS6dkDvLjFYxHwNtML6MpnXtRk_u-R3IHKPWVC3AaAudSEALw_wcB&amp;gbraid=0AAAAAD_kjLQzloewAUcm6vZ0T14aDe-vy" xr:uid="{DD0CE5F2-0682-4410-9DD1-95B6613AE14B}"/>
    <hyperlink ref="C380" r:id="rId638" display="https://www.gear4music.com/PA-DJ-and-Lighting/Yamaha-DBR15-15-Active-PA-Speaker/1388?_gl=1*gn3wec*_up*MQ..*_gs*MQ..*_ga*MTc5NTI1MTk4NC4xNzYwMDA2NDQ5*_ga_0WF1R5QW3K*czE3NjAwMDY0NDgkbzEkZzAkdDE3NjAwMDY0NDgkajYwJGwwJGgyNjExOTIwMDYkZGozZkxqa2tZa1BtQTl2c29oalZUekFIZlREZnRadFpKbUE.&amp;gclid=Cj0KCQjw0NPGBhCDARIsAGAzpp15G7Z-2xw4dfbmS6dkDvLjFYxHwNtML6MpnXtRk_u-R3IHKPWVC3AaAudSEALw_wcB&amp;gbraid=0AAAAAD_kjLQzloewAUcm6vZ0T14aDe-vy" xr:uid="{B406DDFA-783F-465C-A8AE-0540F7646F16}"/>
    <hyperlink ref="C381" r:id="rId639" xr:uid="{21D981A3-F6D0-4CB5-9F9B-B88F2736F72A}"/>
    <hyperlink ref="C382" r:id="rId640" xr:uid="{3311F172-776C-4798-9EF4-3E24522E297A}"/>
    <hyperlink ref="C383" r:id="rId641" xr:uid="{1891C407-4E64-479E-86D4-4EAC6E7E588B}"/>
    <hyperlink ref="C384" r:id="rId642" xr:uid="{E3DC3B1E-6D35-41AC-9AEC-5086F31EA94D}"/>
    <hyperlink ref="C385" r:id="rId643" xr:uid="{AC91EFDA-16B1-424B-99F4-865FE6E72F6B}"/>
    <hyperlink ref="C387" r:id="rId644" xr:uid="{EEE3482A-F397-475E-80E5-96E71CA3C8AC}"/>
    <hyperlink ref="C389" r:id="rId645" xr:uid="{55453D37-6B7C-4957-86AE-BBB6F4428752}"/>
    <hyperlink ref="C391" r:id="rId646" xr:uid="{B39489C4-02EA-4624-B81E-561B8F99E99F}"/>
    <hyperlink ref="C393" r:id="rId647" xr:uid="{B69639F3-0327-4096-BE44-02F5D1D0742A}"/>
    <hyperlink ref="C386" r:id="rId648" xr:uid="{41709FAF-CB07-450A-936D-419D624E161C}"/>
    <hyperlink ref="C388" r:id="rId649" xr:uid="{B5D83CCA-A342-4888-867A-E57C4660A315}"/>
    <hyperlink ref="C390" r:id="rId650" xr:uid="{489CD65C-9CCA-4493-830B-F14B1CA4D361}"/>
    <hyperlink ref="C392" r:id="rId651" xr:uid="{8BE15619-15AA-476A-81F1-ADB00269C35B}"/>
    <hyperlink ref="C394" r:id="rId652" xr:uid="{EFEB085E-D5E8-4090-B2FA-FA100E3F5F4A}"/>
    <hyperlink ref="C395" r:id="rId653" xr:uid="{08802B73-35F8-477F-A842-B9B22FFA92C5}"/>
    <hyperlink ref="C396" r:id="rId654" xr:uid="{042AAFA8-0BC1-4BA8-82A4-1F9218B1167D}"/>
    <hyperlink ref="C397" r:id="rId655" xr:uid="{36DBC236-1F82-452C-908C-60434A8F178B}"/>
    <hyperlink ref="C399" r:id="rId656" xr:uid="{7CF47DEE-FA25-47F5-9140-19487622CA94}"/>
    <hyperlink ref="C401" r:id="rId657" xr:uid="{B7C8FF31-FB0B-47EE-AFC1-14FDDAF63F9F}"/>
    <hyperlink ref="C403" r:id="rId658" xr:uid="{13CCDE07-14C1-42C1-866B-5AF08B2C60BD}"/>
    <hyperlink ref="C398" r:id="rId659" xr:uid="{DC32DDA8-F0FA-4598-A67E-D324213075A7}"/>
    <hyperlink ref="C400" r:id="rId660" xr:uid="{F50C0113-44D2-43A4-BDA1-57FEB9ED9119}"/>
    <hyperlink ref="C402" r:id="rId661" xr:uid="{A7F8D4A3-974E-4869-BBDF-741B804DED9B}"/>
    <hyperlink ref="C404" r:id="rId662" xr:uid="{EBA11503-34DD-4C13-BB19-02CF39B375C0}"/>
    <hyperlink ref="C411" r:id="rId663" xr:uid="{C0B5A855-5C21-4957-9CF5-53D55705A17B}"/>
    <hyperlink ref="C405" r:id="rId664" xr:uid="{C6170276-BABB-4906-BD7C-394EC598667F}"/>
    <hyperlink ref="C412" r:id="rId665" display="https://www.safefiredirect.co.uk/esp-5mp-external-pan-tilt-zoom-ptz-ip-camera-controller.aspx?gad_source=1&amp;gad_campaignid=21992665653&amp;gbraid=0AAAAADxevV8xV7BM81i-I4XcWwIx6TFC2&amp;gclid=CjwKCAjwxrLHBhA2EiwAu9EdMxxrjD4nvr6cjtE3cpAWpEpT4pvhQ2uqNzKkPfKRV9v-pS1swnEDnxoC5egQAvD_BwE" xr:uid="{BC0911B6-FE98-475D-A89F-56A6D7304891}"/>
    <hyperlink ref="C413" r:id="rId666" xr:uid="{85589DBB-4E0F-4EE7-ADD8-57642AD733CE}"/>
    <hyperlink ref="C203" r:id="rId667" xr:uid="{11908E2A-4304-407A-AD12-BA8DD90CCDD9}"/>
    <hyperlink ref="C202" r:id="rId668" xr:uid="{EED46583-EC24-4B53-87A2-87D9FCF48774}"/>
    <hyperlink ref="C414" r:id="rId669" xr:uid="{D0D2B134-690D-45F6-93C2-F5070C7FB6FF}"/>
    <hyperlink ref="C415" r:id="rId670" xr:uid="{74729380-0712-4F8A-8D8F-677C58ABB35F}"/>
    <hyperlink ref="C416" r:id="rId671" xr:uid="{B6179C00-B90E-45F3-AE81-AF14BC4E9FC1}"/>
    <hyperlink ref="C417" r:id="rId672" xr:uid="{874A8F96-F28A-4B44-AA25-E875F01603E1}"/>
    <hyperlink ref="C148" r:id="rId673" xr:uid="{F25B4564-06E3-4A04-ACB6-BF43212A96B8}"/>
    <hyperlink ref="C29" r:id="rId674" xr:uid="{9D9D9FBB-F685-4E1D-AF86-38073FE2856F}"/>
    <hyperlink ref="C28" r:id="rId675" xr:uid="{9166AD82-ED90-48C0-AFE7-EC82477DF9E6}"/>
    <hyperlink ref="C32" r:id="rId676" xr:uid="{DA110223-B471-4C07-ABC4-B7B19B83BC81}"/>
    <hyperlink ref="C31" r:id="rId677" xr:uid="{050A279B-438E-4707-BC67-A8DB547984D8}"/>
    <hyperlink ref="C418" r:id="rId678" xr:uid="{B5C01A84-7292-46C6-8A80-7F27BB0B0867}"/>
    <hyperlink ref="C419" r:id="rId679" xr:uid="{6C9EBD9E-DDB0-4023-85A8-A12E330990B7}"/>
    <hyperlink ref="C420" r:id="rId680" xr:uid="{5C4A4C4D-CB20-4808-8FC0-5A8F170AAD79}"/>
    <hyperlink ref="C421" r:id="rId681" xr:uid="{733ADA0E-BD97-44EB-BEFB-1031D986C6DD}"/>
    <hyperlink ref="C422" r:id="rId682" display="https://cpc.farnell.com/pulse/dib-2p/passive-di-box-dual-channel/dp/DP32528?mckv=sshopping_dc|pcrid|224680541983|kword||match||plid||slid||product|DP32528|pgrid|47726778220|ptaid|pla-890742062053|&amp;CMP=KNC-GUK-CPC-SHOPPING-945736535-47726778220-DP32528&amp;s_kwcid=AL!5616!3!224680541983!!!network}!890742062053!&amp;gad_source=1&amp;gad_campaignid=945736535&amp;gbraid=0AAAAAD_m6B23Ou9o7kY2i_8os6ZLUW29G&amp;gclid=Cj0KCQiA9OnJBhD-ARIsAPV51xNdTOcWjRGA3dKN5NiY1VBdcSFrgPrzwMnOpmK4PtV6U1qVGfz-260aApDlEALw_wcB" xr:uid="{9D3E32FC-7DB6-4505-A7BD-8F0EFDA70EDC}"/>
    <hyperlink ref="C423" r:id="rId683" display="https://cpc.farnell.com/pulse/pls00034/xlr-multicore-drum-8way-15m/dp/DP30175?mckv=sshopping_dc|pcrid|491098866158|kword||match||plid||slid||product|DP30175|pgrid|100371159038|ptaid|pla-2236418731805|&amp;CMP=KNC-GUK-CPC-SHOPPING-9262013734-100371159038-DP30175&amp;s_kwcid=AL!5616!3!491098866158!!!network}!2236418731805!&amp;gad_source=1&amp;gad_campaignid=9262013734&amp;gbraid=0AAAAAD_m6B0fgJzw7AisuloT5ru8F8yZK&amp;gclid=Cj0KCQiA9OnJBhD-ARIsAPV51xMxhCyRjIMYk_8IIFHkwbxzIPuY6deEZAPvPS7V2rxqzAOVWX-QYQEaAkzTEALw_wcB" xr:uid="{04D23B96-56F9-481B-AF60-45D73EFE3878}"/>
  </hyperlinks>
  <pageMargins left="0.7" right="0.7" top="0.75" bottom="0.75" header="0.3" footer="0.3"/>
  <tableParts count="1">
    <tablePart r:id="rId68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04D9F-8FA1-4364-A2CF-0B79CE9041F3}">
  <dimension ref="B1:AE348"/>
  <sheetViews>
    <sheetView zoomScaleNormal="100" workbookViewId="0">
      <selection activeCell="C8" sqref="C8"/>
    </sheetView>
  </sheetViews>
  <sheetFormatPr defaultColWidth="16.28515625" defaultRowHeight="18.75" customHeight="1" outlineLevelRow="1"/>
  <cols>
    <col min="1" max="1" width="1" style="283" customWidth="1"/>
    <col min="2" max="2" width="19.28515625" style="283" customWidth="1"/>
    <col min="3" max="3" width="78.7109375" style="283" customWidth="1"/>
    <col min="4" max="4" width="7.85546875" style="283" hidden="1" customWidth="1"/>
    <col min="5" max="5" width="3.140625" style="281" hidden="1" customWidth="1"/>
    <col min="6" max="6" width="11.28515625" style="282" customWidth="1"/>
    <col min="7" max="7" width="15" style="283" customWidth="1"/>
    <col min="8" max="8" width="10.5703125" style="282" customWidth="1"/>
    <col min="9" max="9" width="6.28515625" style="282" hidden="1" customWidth="1"/>
    <col min="10" max="10" width="20.85546875" style="359" customWidth="1"/>
    <col min="11" max="11" width="30.7109375" style="359" customWidth="1"/>
    <col min="12" max="12" width="3.7109375" style="285" customWidth="1"/>
    <col min="13" max="13" width="16.5703125" style="285" customWidth="1"/>
    <col min="14" max="14" width="3.5703125" style="283" customWidth="1"/>
    <col min="15" max="15" width="28.7109375" style="283" customWidth="1"/>
    <col min="16" max="16" width="26.5703125" style="283" customWidth="1"/>
    <col min="17" max="17" width="16.28515625" style="283" customWidth="1"/>
    <col min="18" max="18" width="23" style="285" hidden="1" customWidth="1"/>
    <col min="19" max="28" width="16.28515625" style="283" customWidth="1"/>
    <col min="29" max="39" width="16.28515625" style="283"/>
    <col min="40" max="40" width="16.28515625" style="283" customWidth="1"/>
    <col min="41" max="16384" width="16.28515625" style="283"/>
  </cols>
  <sheetData>
    <row r="1" spans="2:21" ht="12.75" customHeight="1" thickBot="1">
      <c r="B1" s="1830" t="s">
        <v>2426</v>
      </c>
      <c r="C1" s="1830"/>
      <c r="D1" s="1830"/>
      <c r="E1" s="1830"/>
    </row>
    <row r="2" spans="2:21" s="281" customFormat="1" ht="18.75" customHeight="1" thickBot="1">
      <c r="B2" s="1831"/>
      <c r="C2" s="1831"/>
      <c r="D2" s="1830"/>
      <c r="E2" s="1830"/>
      <c r="I2" s="1135"/>
      <c r="J2" s="1135"/>
      <c r="K2" s="1133" t="s">
        <v>101</v>
      </c>
      <c r="L2" s="2017"/>
      <c r="M2" s="2018"/>
      <c r="N2" s="869"/>
      <c r="O2" s="869"/>
      <c r="P2" s="869"/>
      <c r="Q2" s="869"/>
      <c r="R2" s="869"/>
      <c r="S2" s="869"/>
      <c r="T2" s="869"/>
    </row>
    <row r="3" spans="2:21" s="281" customFormat="1" ht="18.75" customHeight="1">
      <c r="B3" s="1015" t="s">
        <v>1</v>
      </c>
      <c r="C3" s="1108" t="s">
        <v>20</v>
      </c>
      <c r="D3" s="1106"/>
      <c r="E3" s="1106"/>
      <c r="I3" s="1135"/>
      <c r="J3" s="1135"/>
      <c r="K3" s="1136" t="s">
        <v>2431</v>
      </c>
      <c r="L3" s="2019">
        <f>IF(ISBLANK(L2),0,L2*85+85)</f>
        <v>0</v>
      </c>
      <c r="M3" s="2020"/>
      <c r="N3" s="869"/>
      <c r="O3" s="869"/>
      <c r="P3" s="869"/>
      <c r="Q3" s="869"/>
      <c r="R3" s="869"/>
      <c r="S3" s="869"/>
      <c r="T3" s="869"/>
    </row>
    <row r="4" spans="2:21" s="281" customFormat="1" ht="18.75" customHeight="1">
      <c r="B4" s="295" t="s">
        <v>90</v>
      </c>
      <c r="C4" s="1107"/>
      <c r="D4" s="1017"/>
      <c r="I4" s="1135"/>
      <c r="J4" s="1135"/>
      <c r="K4" s="1137" t="s">
        <v>26</v>
      </c>
      <c r="L4" s="2021">
        <f>(H56+H92+H128+H164+H200+H236+H272+H308+H344)-L5</f>
        <v>700</v>
      </c>
      <c r="M4" s="2022"/>
      <c r="N4" s="869"/>
      <c r="O4" s="869"/>
      <c r="P4" s="869"/>
      <c r="Q4" s="869"/>
      <c r="R4" s="869"/>
      <c r="S4" s="869"/>
      <c r="T4" s="869"/>
    </row>
    <row r="5" spans="2:21" s="281" customFormat="1" ht="18.75" customHeight="1">
      <c r="B5" s="1018" t="s">
        <v>91</v>
      </c>
      <c r="C5" s="944" t="s">
        <v>20</v>
      </c>
      <c r="I5" s="1135"/>
      <c r="J5" s="1135"/>
      <c r="K5" s="1137" t="s">
        <v>1582</v>
      </c>
      <c r="L5" s="2023"/>
      <c r="M5" s="2024"/>
      <c r="N5" s="869"/>
      <c r="O5" s="869"/>
      <c r="P5" s="869"/>
      <c r="Q5" s="869"/>
      <c r="R5" s="869"/>
      <c r="S5" s="869"/>
      <c r="T5" s="869"/>
    </row>
    <row r="6" spans="2:21" s="281" customFormat="1" ht="18.75" customHeight="1">
      <c r="B6" s="769" t="s">
        <v>92</v>
      </c>
      <c r="C6" s="1016" t="s">
        <v>20</v>
      </c>
      <c r="I6" s="1135"/>
      <c r="J6" s="1135"/>
      <c r="K6" s="1138" t="s">
        <v>107</v>
      </c>
      <c r="L6" s="2025"/>
      <c r="M6" s="2026"/>
      <c r="N6" s="869"/>
      <c r="O6" s="869"/>
      <c r="P6" s="869"/>
      <c r="Q6" s="869"/>
      <c r="R6" s="869"/>
      <c r="S6" s="869"/>
      <c r="T6" s="869"/>
    </row>
    <row r="7" spans="2:21" s="281" customFormat="1" ht="18.75" customHeight="1">
      <c r="B7" s="1019" t="s">
        <v>6</v>
      </c>
      <c r="C7" s="944">
        <v>45659</v>
      </c>
      <c r="F7" s="702"/>
      <c r="G7" s="874"/>
      <c r="I7" s="1135"/>
      <c r="J7" s="1135"/>
      <c r="K7" s="1139" t="s">
        <v>108</v>
      </c>
      <c r="L7" s="2005">
        <f>IF(H57="","",H57+H93+H129+H165+H201+H237+H273+H309+H345+L5)</f>
        <v>14728.16</v>
      </c>
      <c r="M7" s="2006"/>
      <c r="N7" s="869"/>
      <c r="O7" s="869"/>
      <c r="P7" s="869"/>
      <c r="Q7" s="869"/>
      <c r="R7" s="869"/>
      <c r="S7" s="869"/>
      <c r="T7" s="869"/>
      <c r="U7" s="869"/>
    </row>
    <row r="8" spans="2:21" s="281" customFormat="1" ht="18.75" customHeight="1">
      <c r="B8" s="952" t="s">
        <v>9</v>
      </c>
      <c r="C8" s="781">
        <v>45659</v>
      </c>
      <c r="D8" s="705"/>
      <c r="E8" s="730"/>
      <c r="F8" s="702"/>
      <c r="G8" s="874"/>
      <c r="I8" s="1135"/>
      <c r="J8" s="1135"/>
      <c r="K8" s="1140" t="s">
        <v>30</v>
      </c>
      <c r="L8" s="2007">
        <f>H58+H94+H130+H166+H202+H238+H274+H310+H346+L6+L3</f>
        <v>27334</v>
      </c>
      <c r="M8" s="2008"/>
      <c r="N8" s="869"/>
      <c r="O8" s="869"/>
      <c r="P8" s="869"/>
      <c r="Q8" s="869"/>
      <c r="R8" s="869"/>
      <c r="S8" s="869"/>
      <c r="T8" s="869"/>
      <c r="U8" s="869"/>
    </row>
    <row r="9" spans="2:21" s="281" customFormat="1" ht="18.75" customHeight="1" thickBot="1">
      <c r="B9" s="1020" t="s">
        <v>1236</v>
      </c>
      <c r="C9" s="981"/>
      <c r="D9" s="705"/>
      <c r="E9" s="730"/>
      <c r="F9" s="702"/>
      <c r="G9" s="874"/>
      <c r="I9" s="1135"/>
      <c r="J9" s="1135"/>
      <c r="K9" s="1141" t="s">
        <v>109</v>
      </c>
      <c r="L9" s="2009">
        <f>L8-L7-L30</f>
        <v>12605.84</v>
      </c>
      <c r="M9" s="2010"/>
      <c r="N9" s="869"/>
      <c r="O9" s="869"/>
      <c r="P9" s="869"/>
      <c r="Q9" s="869"/>
      <c r="R9" s="869"/>
      <c r="S9" s="869"/>
      <c r="T9" s="869"/>
      <c r="U9" s="869"/>
    </row>
    <row r="10" spans="2:21" s="281" customFormat="1" ht="18.75" customHeight="1">
      <c r="D10" s="705"/>
      <c r="E10" s="730"/>
      <c r="F10" s="702"/>
      <c r="G10" s="874"/>
      <c r="I10" s="723"/>
      <c r="J10" s="723"/>
      <c r="K10" s="1142" t="s">
        <v>110</v>
      </c>
      <c r="L10" s="2011">
        <f>IF(L8=0,"",L9/L8)</f>
        <v>0.4611780200482915</v>
      </c>
      <c r="M10" s="2012"/>
      <c r="N10" s="869"/>
      <c r="O10" s="869"/>
      <c r="P10" s="869"/>
      <c r="Q10" s="869"/>
      <c r="R10" s="869"/>
      <c r="S10" s="869"/>
      <c r="T10" s="869"/>
      <c r="U10" s="869"/>
    </row>
    <row r="11" spans="2:21" s="281" customFormat="1" ht="18.75" customHeight="1" thickBot="1">
      <c r="B11" s="953"/>
      <c r="C11" s="950"/>
      <c r="D11" s="705"/>
      <c r="E11" s="951"/>
      <c r="F11" s="702"/>
      <c r="G11" s="874"/>
      <c r="I11" s="730"/>
      <c r="J11" s="730"/>
      <c r="K11" s="954" t="s">
        <v>1598</v>
      </c>
      <c r="L11" s="2013">
        <f>K58+K94+K130+K166+K202+K238+K274+K310+K346+L3+L6</f>
        <v>26778.472727272725</v>
      </c>
      <c r="M11" s="2014"/>
      <c r="N11" s="869"/>
      <c r="O11" s="869"/>
      <c r="P11" s="869"/>
      <c r="Q11" s="869"/>
      <c r="R11" s="869"/>
      <c r="S11" s="869"/>
      <c r="T11" s="869"/>
      <c r="U11" s="869"/>
    </row>
    <row r="12" spans="2:21" s="281" customFormat="1" ht="18.75" customHeight="1" thickBot="1">
      <c r="F12" s="702"/>
      <c r="G12" s="874"/>
      <c r="I12" s="723"/>
      <c r="J12" s="723"/>
      <c r="K12" s="1134" t="s">
        <v>31</v>
      </c>
      <c r="L12" s="2015"/>
      <c r="M12" s="2016"/>
      <c r="N12" s="869"/>
      <c r="O12" s="869"/>
      <c r="P12" s="869"/>
      <c r="Q12" s="869"/>
      <c r="R12" s="869"/>
      <c r="S12" s="869"/>
      <c r="T12" s="869"/>
      <c r="U12" s="869"/>
    </row>
    <row r="13" spans="2:21" s="281" customFormat="1" ht="18.75" customHeight="1">
      <c r="F13" s="702"/>
      <c r="G13" s="874"/>
      <c r="H13" s="730"/>
      <c r="I13" s="730"/>
      <c r="J13" s="730"/>
      <c r="K13" s="730"/>
      <c r="L13" s="724"/>
      <c r="M13" s="724"/>
      <c r="N13" s="869"/>
      <c r="O13" s="869"/>
      <c r="P13" s="869"/>
      <c r="Q13" s="869"/>
      <c r="R13" s="869"/>
      <c r="S13" s="869"/>
      <c r="T13" s="869"/>
      <c r="U13" s="869"/>
    </row>
    <row r="14" spans="2:21" s="281" customFormat="1" ht="29.25" hidden="1" customHeight="1" outlineLevel="1" thickBot="1">
      <c r="F14" s="702"/>
      <c r="G14" s="874"/>
      <c r="H14" s="730"/>
      <c r="I14" s="730"/>
      <c r="J14" s="730"/>
      <c r="K14" s="2027" t="s">
        <v>1549</v>
      </c>
      <c r="L14" s="2028"/>
      <c r="M14" s="2029"/>
      <c r="N14" s="869"/>
      <c r="O14" s="869"/>
      <c r="P14" s="869"/>
      <c r="Q14" s="869"/>
      <c r="R14" s="869"/>
      <c r="S14" s="869"/>
      <c r="T14" s="869"/>
      <c r="U14" s="869"/>
    </row>
    <row r="15" spans="2:21" s="281" customFormat="1" ht="18.75" hidden="1" customHeight="1" outlineLevel="1">
      <c r="F15" s="702"/>
      <c r="G15" s="874"/>
      <c r="H15" s="730"/>
      <c r="I15" s="730"/>
      <c r="J15" s="730"/>
      <c r="K15" s="1150" t="s">
        <v>1547</v>
      </c>
      <c r="L15" s="2030"/>
      <c r="M15" s="2031"/>
      <c r="N15" s="869"/>
      <c r="O15" s="869"/>
      <c r="P15" s="869"/>
      <c r="Q15" s="869"/>
      <c r="R15" s="869"/>
      <c r="S15" s="869"/>
      <c r="T15" s="869"/>
      <c r="U15" s="869"/>
    </row>
    <row r="16" spans="2:21" s="281" customFormat="1" ht="18.75" hidden="1" customHeight="1" outlineLevel="1">
      <c r="F16" s="702"/>
      <c r="G16" s="874"/>
      <c r="H16" s="730"/>
      <c r="I16" s="730"/>
      <c r="J16" s="730"/>
      <c r="K16" s="1151" t="s">
        <v>1551</v>
      </c>
      <c r="L16" s="1153">
        <v>0.4</v>
      </c>
      <c r="M16" s="1154"/>
      <c r="N16" s="869"/>
      <c r="O16" s="869"/>
      <c r="P16" s="1149"/>
      <c r="Q16" s="869"/>
      <c r="R16" s="869"/>
      <c r="S16" s="869"/>
      <c r="T16" s="869"/>
      <c r="U16" s="869"/>
    </row>
    <row r="17" spans="2:28" s="281" customFormat="1" ht="18.75" hidden="1" customHeight="1" outlineLevel="1">
      <c r="F17" s="702"/>
      <c r="G17" s="874"/>
      <c r="H17" s="730"/>
      <c r="I17" s="730"/>
      <c r="J17" s="730"/>
      <c r="K17" s="1152" t="s">
        <v>1548</v>
      </c>
      <c r="L17" s="2032"/>
      <c r="M17" s="2033"/>
      <c r="N17" s="869"/>
      <c r="O17" s="869"/>
      <c r="P17" s="869"/>
      <c r="Q17" s="869"/>
      <c r="R17" s="869"/>
      <c r="S17" s="869"/>
      <c r="T17" s="869"/>
      <c r="U17" s="869"/>
    </row>
    <row r="18" spans="2:28" s="281" customFormat="1" ht="30.75" hidden="1" customHeight="1" outlineLevel="1" thickBot="1">
      <c r="F18" s="702"/>
      <c r="G18" s="874"/>
      <c r="H18" s="730"/>
      <c r="I18" s="730"/>
      <c r="J18" s="730"/>
      <c r="K18" s="1155" t="s">
        <v>1546</v>
      </c>
      <c r="L18" s="2001">
        <f>(L15+L17)*25+L16*M16</f>
        <v>0</v>
      </c>
      <c r="M18" s="2002"/>
      <c r="N18" s="869"/>
      <c r="O18" s="869"/>
      <c r="P18" s="869"/>
      <c r="Q18" s="869"/>
      <c r="R18" s="869"/>
      <c r="S18" s="869"/>
      <c r="T18" s="869"/>
      <c r="U18" s="869"/>
    </row>
    <row r="19" spans="2:28" s="281" customFormat="1" ht="27.75" hidden="1" customHeight="1" outlineLevel="1">
      <c r="F19" s="702"/>
      <c r="G19" s="874"/>
      <c r="N19" s="869"/>
      <c r="O19" s="869"/>
      <c r="P19" s="869"/>
      <c r="Q19" s="869"/>
      <c r="R19" s="869"/>
      <c r="S19" s="869"/>
      <c r="T19" s="869"/>
      <c r="U19" s="869"/>
    </row>
    <row r="20" spans="2:28" s="281" customFormat="1" ht="18.75" customHeight="1" collapsed="1">
      <c r="C20" s="1927" t="s">
        <v>1550</v>
      </c>
      <c r="D20" s="1927"/>
      <c r="E20" s="1927"/>
      <c r="F20" s="702"/>
      <c r="G20" s="874"/>
      <c r="N20" s="869"/>
      <c r="O20" s="869"/>
      <c r="P20" s="869"/>
      <c r="Q20" s="869"/>
      <c r="R20" s="869"/>
      <c r="S20" s="869"/>
      <c r="T20" s="869"/>
      <c r="U20" s="869"/>
    </row>
    <row r="21" spans="2:28" s="281" customFormat="1" ht="18.75" hidden="1" customHeight="1" outlineLevel="1">
      <c r="B21" s="704"/>
      <c r="C21" s="705"/>
      <c r="D21" s="705"/>
      <c r="F21" s="702"/>
      <c r="G21" s="874"/>
      <c r="H21" s="730"/>
      <c r="I21" s="730"/>
      <c r="J21" s="730"/>
      <c r="N21" s="869"/>
      <c r="O21" s="869"/>
      <c r="P21" s="869"/>
      <c r="Q21" s="869"/>
      <c r="R21" s="869"/>
      <c r="S21" s="869"/>
      <c r="T21" s="869"/>
      <c r="U21" s="869"/>
    </row>
    <row r="22" spans="2:28" s="281" customFormat="1" ht="18.75" hidden="1" customHeight="1" outlineLevel="1" thickBot="1">
      <c r="B22" s="704"/>
      <c r="C22" s="705"/>
      <c r="D22" s="705"/>
      <c r="F22" s="702"/>
      <c r="G22" s="874"/>
      <c r="H22" s="730"/>
      <c r="I22" s="730"/>
      <c r="J22" s="730"/>
      <c r="N22" s="869"/>
      <c r="O22" s="869"/>
      <c r="P22" s="869"/>
      <c r="Q22" s="869"/>
      <c r="R22" s="869"/>
      <c r="S22" s="869"/>
      <c r="T22" s="869"/>
      <c r="U22" s="869"/>
    </row>
    <row r="23" spans="2:28" s="281" customFormat="1" ht="337.5" hidden="1" customHeight="1" outlineLevel="1" thickBot="1">
      <c r="B23" s="2003" t="s">
        <v>1216</v>
      </c>
      <c r="C23" s="2004"/>
      <c r="D23" s="869"/>
      <c r="E23" s="869"/>
      <c r="F23" s="702"/>
      <c r="G23" s="874"/>
      <c r="H23" s="730"/>
      <c r="I23" s="730"/>
      <c r="J23" s="730"/>
      <c r="K23" s="730"/>
      <c r="L23" s="878"/>
      <c r="M23" s="878"/>
      <c r="N23" s="869"/>
      <c r="O23" s="869"/>
      <c r="P23" s="869"/>
      <c r="Q23" s="869"/>
      <c r="R23" s="869"/>
      <c r="S23" s="869"/>
      <c r="T23" s="960"/>
      <c r="U23" s="960"/>
    </row>
    <row r="24" spans="2:28" s="281" customFormat="1" ht="18.75" customHeight="1" collapsed="1" thickBot="1">
      <c r="B24" s="285"/>
      <c r="C24" s="1927" t="s">
        <v>1369</v>
      </c>
      <c r="D24" s="1927"/>
      <c r="E24" s="1927"/>
      <c r="F24" s="309"/>
      <c r="H24" s="2081"/>
      <c r="I24" s="2081"/>
      <c r="J24" s="2081"/>
      <c r="K24" s="1132"/>
      <c r="L24" s="869"/>
      <c r="M24" s="869"/>
      <c r="N24" s="869"/>
      <c r="O24" s="869"/>
      <c r="P24" s="869"/>
      <c r="Q24" s="869"/>
      <c r="R24" s="869"/>
      <c r="S24" s="869"/>
      <c r="T24" s="960"/>
      <c r="U24" s="960"/>
    </row>
    <row r="25" spans="2:28" s="320" customFormat="1" ht="37.5" customHeight="1" outlineLevel="1" thickBot="1">
      <c r="B25" s="683" t="s">
        <v>1430</v>
      </c>
      <c r="C25" s="1999" t="s">
        <v>12</v>
      </c>
      <c r="D25" s="2000"/>
      <c r="E25" s="2000"/>
      <c r="F25" s="315" t="s">
        <v>13</v>
      </c>
      <c r="G25" s="955" t="s">
        <v>14</v>
      </c>
      <c r="H25" s="956" t="s">
        <v>95</v>
      </c>
      <c r="I25" s="956" t="s">
        <v>96</v>
      </c>
      <c r="J25" s="957" t="s">
        <v>97</v>
      </c>
      <c r="K25" s="1951" t="s">
        <v>98</v>
      </c>
      <c r="L25" s="1952"/>
      <c r="M25" s="1953"/>
      <c r="N25" s="319"/>
      <c r="O25" s="1954" t="s">
        <v>1396</v>
      </c>
      <c r="P25" s="1955"/>
      <c r="Q25" s="319"/>
      <c r="R25" s="1030" t="s">
        <v>491</v>
      </c>
      <c r="S25" s="869"/>
      <c r="T25" s="1967"/>
      <c r="U25" s="1967"/>
      <c r="X25" s="961"/>
      <c r="Y25" s="961"/>
      <c r="Z25" s="961"/>
      <c r="AA25" s="961"/>
      <c r="AB25" s="961"/>
    </row>
    <row r="26" spans="2:28" s="329" customFormat="1" ht="17.45" customHeight="1" outlineLevel="1">
      <c r="B26" s="819" t="s">
        <v>23</v>
      </c>
      <c r="C26" s="1089" t="s">
        <v>369</v>
      </c>
      <c r="D26" s="1127"/>
      <c r="E26" s="1128"/>
      <c r="F26" s="1100">
        <f>IFERROR(IF(C26="","",VLOOKUP(C26,ProductTable[],2,FALSE)),"")</f>
        <v>55</v>
      </c>
      <c r="G26" s="1005">
        <v>4</v>
      </c>
      <c r="H26" s="1009">
        <f t="shared" ref="H26:H55" si="0">IF(F26="","",F26*G26)</f>
        <v>220</v>
      </c>
      <c r="I26" s="966">
        <f>IF(F26="","", H26/(1-M58))</f>
        <v>399.99999999999994</v>
      </c>
      <c r="J26" s="1129" t="str">
        <f>IFERROR(IF(C26="","",VLOOKUP(C26,ProductTable[],3,FALSE)),"")</f>
        <v>https://www.leisuretec.co.uk/product/ovo5t-white-5-2way-oval-speaker-bracket-100v16ohm-80w-webapa00074</v>
      </c>
      <c r="K26" s="1956"/>
      <c r="L26" s="1956"/>
      <c r="M26" s="1957"/>
      <c r="N26" s="285"/>
      <c r="O26" s="1942" t="s">
        <v>1490</v>
      </c>
      <c r="P26" s="1943"/>
      <c r="Q26" s="285"/>
      <c r="R26" s="1025"/>
      <c r="S26" s="711"/>
      <c r="T26" s="1966"/>
      <c r="U26" s="1966"/>
      <c r="X26" s="961"/>
      <c r="Y26" s="961"/>
      <c r="Z26" s="961"/>
      <c r="AA26" s="961"/>
      <c r="AB26" s="961"/>
    </row>
    <row r="27" spans="2:28" ht="17.45" customHeight="1" outlineLevel="1" thickBot="1">
      <c r="B27" s="765"/>
      <c r="C27" s="1095" t="s">
        <v>371</v>
      </c>
      <c r="D27" s="1174"/>
      <c r="E27" s="1809"/>
      <c r="F27" s="120">
        <f>IFERROR(IF(C27="","",VLOOKUP(C27,ProductTable[],2,FALSE)),"")</f>
        <v>55</v>
      </c>
      <c r="G27" s="529"/>
      <c r="H27" s="1008">
        <f t="shared" si="0"/>
        <v>0</v>
      </c>
      <c r="I27" s="968">
        <f>IF(F27="","", H27/(1-M58))</f>
        <v>0</v>
      </c>
      <c r="J27" s="1130" t="str">
        <f>IFERROR(IF(C27="","",VLOOKUP(C27,ProductTable[],3,FALSE)),"")</f>
        <v>https://www.leisuretec.co.uk/product/ovo5t-black--5-2way-oval-speaker-bracket-100v16ohm-80w-webapa00073</v>
      </c>
      <c r="K27" s="1962"/>
      <c r="L27" s="1962"/>
      <c r="M27" s="1963"/>
      <c r="N27" s="281"/>
      <c r="O27" s="1944"/>
      <c r="P27" s="1945"/>
      <c r="Q27" s="281"/>
      <c r="R27" s="1026"/>
      <c r="S27" s="713"/>
      <c r="T27" s="1966"/>
      <c r="U27" s="1966"/>
      <c r="X27" s="961"/>
      <c r="Y27" s="961"/>
      <c r="Z27" s="961"/>
      <c r="AA27" s="961"/>
      <c r="AB27" s="961"/>
    </row>
    <row r="28" spans="2:28" ht="17.45" customHeight="1" outlineLevel="1" thickBot="1">
      <c r="B28" s="1175" t="s">
        <v>21</v>
      </c>
      <c r="C28" s="1810" t="s">
        <v>1286</v>
      </c>
      <c r="D28" s="1811"/>
      <c r="E28" s="1811"/>
      <c r="F28" s="1124">
        <f>IFERROR(IF(C28="","",VLOOKUP(C28,ProductTable[],2,FALSE)),"")</f>
        <v>250</v>
      </c>
      <c r="G28" s="1002">
        <v>1</v>
      </c>
      <c r="H28" s="974">
        <f t="shared" si="0"/>
        <v>250</v>
      </c>
      <c r="I28" s="1125">
        <f>IF(F28="","", H28/(1-M58))</f>
        <v>454.5454545454545</v>
      </c>
      <c r="J28" s="1126" t="str">
        <f>IFERROR(IF(C28="","",VLOOKUP(C28,ProductTable[],3,FALSE)),"")</f>
        <v xml:space="preserve"> </v>
      </c>
      <c r="K28" s="2094"/>
      <c r="L28" s="2094"/>
      <c r="M28" s="2095"/>
      <c r="N28" s="281"/>
      <c r="O28" s="1944"/>
      <c r="P28" s="1945"/>
      <c r="Q28" s="281"/>
      <c r="R28" s="1027"/>
      <c r="S28" s="713"/>
      <c r="T28" s="1966"/>
      <c r="U28" s="1966"/>
      <c r="X28" s="961"/>
      <c r="Y28" s="961"/>
      <c r="Z28" s="961"/>
      <c r="AA28" s="961"/>
      <c r="AB28" s="961"/>
    </row>
    <row r="29" spans="2:28" ht="17.45" customHeight="1" outlineLevel="1" thickBot="1">
      <c r="B29" s="761" t="s">
        <v>1559</v>
      </c>
      <c r="C29" s="1813" t="s">
        <v>386</v>
      </c>
      <c r="D29" s="1185"/>
      <c r="E29" s="1185"/>
      <c r="F29" s="1225">
        <f>IFERROR(IF(C29="","",VLOOKUP(C29,ProductTable[],2,FALSE)),"")</f>
        <v>125</v>
      </c>
      <c r="G29" s="1188">
        <v>1</v>
      </c>
      <c r="H29" s="1189">
        <f t="shared" si="0"/>
        <v>125</v>
      </c>
      <c r="I29" s="1190">
        <f>IF(F29="","", H29/(1-M58))</f>
        <v>227.27272727272725</v>
      </c>
      <c r="J29" s="1191" t="str">
        <f>IFERROR(IF(C29="","",VLOOKUP(C29,ProductTable[],3,FALSE)),"")</f>
        <v>https://cpc.farnell.com/pulse/rmx112/12-channel-line-mixer-with-priority/dp/DP34790?mckv=sshopping_dc|pcrid|605262956605|kword||match||plid||slid||product|DP34790|pgrid|138313685415|ptaid|pla-1927097517742|&amp;CMP=KNC-GUK-CPC-SHOPPING-9262013734-138313685415-DP34790&amp;s_kwcid=AL!5616!3!605262956605!!!network}!1927097517742!&amp;gad_source=1&amp;gad_campaignid=9262013734&amp;gbraid=0AAAAAD_m6B3FYM0ZEvJEsj8zQeUjZkRKg&amp;gclid=CjwKCAjw24vBBhABEiwANFG7yz42N5ImZQD30Q1JbBUeASMsvU5afadMSI0ZVeJz8bLK5DQSqWtlThoCSocQAvD_BwE</v>
      </c>
      <c r="K29" s="2096"/>
      <c r="L29" s="2096"/>
      <c r="M29" s="2097"/>
      <c r="N29" s="281"/>
      <c r="O29" s="1944"/>
      <c r="P29" s="1945"/>
      <c r="Q29" s="281"/>
      <c r="R29" s="1026"/>
      <c r="S29" s="715"/>
      <c r="T29" s="1966"/>
      <c r="U29" s="1966"/>
      <c r="X29" s="961"/>
      <c r="Y29" s="961"/>
      <c r="Z29" s="961"/>
      <c r="AA29" s="961"/>
      <c r="AB29" s="961"/>
    </row>
    <row r="30" spans="2:28" ht="17.45" customHeight="1" outlineLevel="1">
      <c r="B30" s="819" t="s">
        <v>1552</v>
      </c>
      <c r="C30" s="1123" t="s">
        <v>1350</v>
      </c>
      <c r="D30" s="1083"/>
      <c r="E30" s="1083"/>
      <c r="F30" s="1124">
        <f>IFERROR(IF(C30="","",VLOOKUP(C30,ProductTable[],2,FALSE)),"")</f>
        <v>262.5</v>
      </c>
      <c r="G30" s="1759"/>
      <c r="H30" s="1760">
        <f t="shared" si="0"/>
        <v>0</v>
      </c>
      <c r="I30" s="1812">
        <f>IF(F30="","", H30/(1-M58))</f>
        <v>0</v>
      </c>
      <c r="J30" s="1126" t="str">
        <f>IFERROR(IF(C30="","",VLOOKUP(C30,ProductTable[],3,FALSE)),"")</f>
        <v>https://amzn.eu/d/95KYjo6</v>
      </c>
      <c r="K30" s="1964"/>
      <c r="L30" s="1964"/>
      <c r="M30" s="1965"/>
      <c r="N30" s="281"/>
      <c r="O30" s="1946"/>
      <c r="P30" s="1947"/>
      <c r="Q30" s="281"/>
      <c r="R30" s="1027"/>
      <c r="S30" s="713"/>
      <c r="T30" s="1146"/>
      <c r="U30" s="1146"/>
      <c r="X30" s="961"/>
      <c r="Y30" s="961"/>
      <c r="Z30" s="961"/>
      <c r="AA30" s="961"/>
      <c r="AB30" s="961"/>
    </row>
    <row r="31" spans="2:28" ht="17.45" customHeight="1" outlineLevel="1">
      <c r="B31" s="692"/>
      <c r="C31" s="1061" t="s">
        <v>258</v>
      </c>
      <c r="D31" s="1062"/>
      <c r="E31" s="1062"/>
      <c r="F31" s="1101">
        <f>IFERROR(IF(C31="","",VLOOKUP(C31,ProductTable[],2,FALSE)),"")</f>
        <v>42</v>
      </c>
      <c r="G31" s="1042"/>
      <c r="H31" s="1043">
        <f t="shared" si="0"/>
        <v>0</v>
      </c>
      <c r="I31" s="1044">
        <f>IF(F31="","", H31/(1-M58))</f>
        <v>0</v>
      </c>
      <c r="J31" s="991" t="str">
        <f>IFERROR(IF(C31="","",VLOOKUP(C31,ProductTable[],3,FALSE)),"")</f>
        <v xml:space="preserve"> </v>
      </c>
      <c r="K31" s="1958"/>
      <c r="L31" s="1958"/>
      <c r="M31" s="1959"/>
      <c r="N31" s="281"/>
      <c r="O31" s="1930"/>
      <c r="P31" s="1931"/>
      <c r="Q31" s="281"/>
      <c r="R31" s="1026"/>
      <c r="S31" s="713"/>
      <c r="T31" s="1146"/>
      <c r="U31" s="1146"/>
      <c r="X31" s="961"/>
      <c r="Y31" s="961"/>
      <c r="Z31" s="961"/>
      <c r="AA31" s="961"/>
      <c r="AB31" s="961"/>
    </row>
    <row r="32" spans="2:28" ht="17.45" customHeight="1" outlineLevel="1">
      <c r="B32" s="692"/>
      <c r="C32" s="1058" t="s">
        <v>375</v>
      </c>
      <c r="D32" s="1059"/>
      <c r="E32" s="1059"/>
      <c r="F32" s="324">
        <f>IFERROR(IF(C32="","",VLOOKUP(C32,ProductTable[],2,FALSE)),"")</f>
        <v>135.5</v>
      </c>
      <c r="G32" s="1004"/>
      <c r="H32" s="976">
        <f t="shared" si="0"/>
        <v>0</v>
      </c>
      <c r="I32" s="958">
        <f>IF(F32="","", H32/(1-M58))</f>
        <v>0</v>
      </c>
      <c r="J32" s="990" t="str">
        <f>IFERROR(IF(C32="","",VLOOKUP(C32,ProductTable[],3,FALSE)),"")</f>
        <v>https://cpc.farnell.com/samsung/sm-x210nzaeeub/tablet-11-64gb-tab-a9-wifi/dp/SB08356?mckv=sshopping_dc|pcrid|718186332926|kword||match||plid||slid||product|SB08356|pgrid|164437940330|ptaid|pla-2380779066852|&amp;CMP=KNC-GUK-CPC-SHOPPING-9262013734-164437940330-SB08356&amp;s_kwcid=AL!5616!3!718186332926!!!network}!2380779066852!&amp;gad_source=1&amp;gad_campaignid=9262013734&amp;gbraid=0AAAAAD_m6B1YZvH6mLqFRZ_ck9GlQaE_P&amp;gclid=Cj0KCQjw0LDBBhCnARIsAMpYlAokomA-pcjiuxaxtDaXwO_EyeD1LiiHjTE5JY3NCPJ-_72zt_Tp4FkaAkjAEALw_wcB</v>
      </c>
      <c r="K32" s="1960"/>
      <c r="L32" s="1960"/>
      <c r="M32" s="1961"/>
      <c r="N32" s="281"/>
      <c r="O32" s="1932"/>
      <c r="P32" s="1933"/>
      <c r="Q32" s="281"/>
      <c r="R32" s="1027"/>
      <c r="S32" s="717"/>
      <c r="T32" s="1146"/>
      <c r="U32" s="1146"/>
      <c r="X32" s="961"/>
      <c r="Y32" s="961"/>
      <c r="Z32" s="961"/>
      <c r="AA32" s="961"/>
      <c r="AB32" s="961"/>
    </row>
    <row r="33" spans="2:31" ht="17.45" customHeight="1" outlineLevel="1" thickBot="1">
      <c r="B33" s="765"/>
      <c r="C33" s="1073" t="s">
        <v>1142</v>
      </c>
      <c r="D33" s="1074"/>
      <c r="E33" s="1074"/>
      <c r="F33" s="1101">
        <f>IFERROR(IF(C33="","",VLOOKUP(C33,ProductTable[],2,FALSE)),"")</f>
        <v>19</v>
      </c>
      <c r="G33" s="1003"/>
      <c r="H33" s="975">
        <f t="shared" si="0"/>
        <v>0</v>
      </c>
      <c r="I33" s="959">
        <f>IF(F33="","", H33/(1-M58))</f>
        <v>0</v>
      </c>
      <c r="J33" s="991">
        <f>IFERROR(IF(C33="","",VLOOKUP(C33,ProductTable[],3,FALSE)),"")</f>
        <v>0</v>
      </c>
      <c r="K33" s="2077"/>
      <c r="L33" s="2077"/>
      <c r="M33" s="2078"/>
      <c r="N33" s="281"/>
      <c r="O33" s="1923"/>
      <c r="P33" s="1924"/>
      <c r="Q33" s="281"/>
      <c r="R33" s="1026"/>
      <c r="S33" s="719"/>
      <c r="T33" s="1146"/>
      <c r="U33" s="1146"/>
      <c r="X33" s="961"/>
      <c r="Y33" s="961"/>
      <c r="Z33" s="961"/>
      <c r="AA33" s="961"/>
      <c r="AB33" s="961"/>
    </row>
    <row r="34" spans="2:31" ht="17.45" customHeight="1" outlineLevel="1">
      <c r="B34" s="819" t="s">
        <v>1553</v>
      </c>
      <c r="C34" s="1080" t="s">
        <v>1453</v>
      </c>
      <c r="D34" s="1081"/>
      <c r="E34" s="1081"/>
      <c r="F34" s="1100">
        <f>IFERROR(IF(C34="","",VLOOKUP(C34,ProductTable[],2,FALSE)),"")</f>
        <v>240</v>
      </c>
      <c r="G34" s="1005"/>
      <c r="H34" s="1009">
        <f t="shared" si="0"/>
        <v>0</v>
      </c>
      <c r="I34" s="966">
        <f>IF(F34="","", H34/(1-M58))</f>
        <v>0</v>
      </c>
      <c r="J34" s="1129" t="str">
        <f>IFERROR(IF(C34="","",VLOOKUP(C34,ProductTable[],3,FALSE)),"")</f>
        <v xml:space="preserve"> </v>
      </c>
      <c r="K34" s="1956"/>
      <c r="L34" s="1956"/>
      <c r="M34" s="1957"/>
      <c r="N34" s="281"/>
      <c r="O34" s="1930"/>
      <c r="P34" s="1931"/>
      <c r="Q34" s="281"/>
      <c r="R34" s="1027"/>
      <c r="S34" s="704"/>
      <c r="T34" s="1146"/>
      <c r="U34" s="1146"/>
      <c r="X34" s="961"/>
      <c r="Y34" s="961"/>
      <c r="Z34" s="961"/>
      <c r="AA34" s="961"/>
      <c r="AB34" s="961"/>
    </row>
    <row r="35" spans="2:31" ht="17.45" customHeight="1" outlineLevel="1">
      <c r="B35" s="692"/>
      <c r="C35" s="1061" t="s">
        <v>1322</v>
      </c>
      <c r="D35" s="1062"/>
      <c r="E35" s="1062"/>
      <c r="F35" s="1101">
        <f>IFERROR(IF(C35="","",VLOOKUP(C35,ProductTable[],2,FALSE)),"")</f>
        <v>49</v>
      </c>
      <c r="G35" s="1003"/>
      <c r="H35" s="975">
        <f t="shared" si="0"/>
        <v>0</v>
      </c>
      <c r="I35" s="959">
        <f>IF(F35="","", H35/(1-M58))</f>
        <v>0</v>
      </c>
      <c r="J35" s="991" t="str">
        <f>IFERROR(IF(C35="","",VLOOKUP(C35,ProductTable[],3,FALSE)),"")</f>
        <v xml:space="preserve"> </v>
      </c>
      <c r="K35" s="1958"/>
      <c r="L35" s="1958"/>
      <c r="M35" s="1959"/>
      <c r="N35" s="281"/>
      <c r="O35" s="1932"/>
      <c r="P35" s="1933"/>
      <c r="Q35" s="281"/>
      <c r="R35" s="1026"/>
      <c r="S35" s="1001"/>
      <c r="T35" s="1146"/>
      <c r="U35" s="1146"/>
      <c r="X35" s="961"/>
      <c r="Y35" s="961"/>
      <c r="Z35" s="961"/>
      <c r="AA35" s="961"/>
      <c r="AB35" s="961"/>
    </row>
    <row r="36" spans="2:31" ht="17.45" customHeight="1" outlineLevel="1">
      <c r="B36" s="692"/>
      <c r="C36" s="1058" t="s">
        <v>506</v>
      </c>
      <c r="D36" s="1059"/>
      <c r="E36" s="1059"/>
      <c r="F36" s="324">
        <f>IFERROR(IF(C36="","",VLOOKUP(C36,ProductTable[],2,FALSE)),"")</f>
        <v>215</v>
      </c>
      <c r="G36" s="1004"/>
      <c r="H36" s="976">
        <f t="shared" si="0"/>
        <v>0</v>
      </c>
      <c r="I36" s="958">
        <f>IF(F36="","", H36/(1-M58))</f>
        <v>0</v>
      </c>
      <c r="J36" s="990">
        <f>IFERROR(IF(C36="","",VLOOKUP(C36,ProductTable[],3,FALSE)),"")</f>
        <v>0</v>
      </c>
      <c r="K36" s="1960"/>
      <c r="L36" s="1960"/>
      <c r="M36" s="1961"/>
      <c r="N36" s="281"/>
      <c r="O36" s="1923"/>
      <c r="P36" s="1924"/>
      <c r="Q36" s="281"/>
      <c r="R36" s="1027"/>
      <c r="S36" s="960"/>
      <c r="T36" s="1146"/>
      <c r="U36" s="1146"/>
      <c r="X36" s="961"/>
      <c r="Y36" s="961"/>
      <c r="Z36" s="961"/>
      <c r="AA36" s="961"/>
      <c r="AB36" s="961"/>
    </row>
    <row r="37" spans="2:31" ht="17.45" customHeight="1" outlineLevel="1">
      <c r="B37" s="692"/>
      <c r="C37" s="1061" t="s">
        <v>229</v>
      </c>
      <c r="D37" s="1062"/>
      <c r="E37" s="1062"/>
      <c r="F37" s="1101">
        <f>IFERROR(IF(C37="","",VLOOKUP(C37,ProductTable[],2,FALSE)),"")</f>
        <v>385</v>
      </c>
      <c r="G37" s="1003"/>
      <c r="H37" s="975">
        <f t="shared" si="0"/>
        <v>0</v>
      </c>
      <c r="I37" s="959">
        <f>IF(F37="","", H37/(1-M58))</f>
        <v>0</v>
      </c>
      <c r="J37" s="991" t="str">
        <f>IFERROR(IF(C37="","",VLOOKUP(C37,ProductTable[],3,FALSE)),"")</f>
        <v xml:space="preserve"> </v>
      </c>
      <c r="K37" s="1958"/>
      <c r="L37" s="1958"/>
      <c r="M37" s="1959"/>
      <c r="N37" s="281"/>
      <c r="O37" s="1930"/>
      <c r="P37" s="1931"/>
      <c r="Q37" s="281"/>
      <c r="R37" s="1026"/>
      <c r="S37" s="960"/>
      <c r="T37" s="1146"/>
      <c r="U37" s="1146"/>
      <c r="X37" s="961"/>
      <c r="Y37" s="961"/>
      <c r="Z37" s="961"/>
      <c r="AA37" s="961"/>
      <c r="AB37" s="961"/>
    </row>
    <row r="38" spans="2:31" ht="17.45" customHeight="1" outlineLevel="1" thickBot="1">
      <c r="B38" s="692"/>
      <c r="C38" s="1758" t="s">
        <v>1557</v>
      </c>
      <c r="D38" s="1198"/>
      <c r="E38" s="1198"/>
      <c r="F38" s="108">
        <f>IFERROR(IF(C38="","",VLOOKUP(C38,ProductTable[],2,FALSE)),"")</f>
        <v>94</v>
      </c>
      <c r="G38" s="1199"/>
      <c r="H38" s="1200">
        <f t="shared" si="0"/>
        <v>0</v>
      </c>
      <c r="I38" s="1201">
        <f>IF(F38="","", H38/(1-M58))</f>
        <v>0</v>
      </c>
      <c r="J38" s="1202" t="str">
        <f>IFERROR(IF(C38="","",VLOOKUP(C38,ProductTable[],3,FALSE)),"")</f>
        <v xml:space="preserve"> </v>
      </c>
      <c r="K38" s="2086"/>
      <c r="L38" s="2086"/>
      <c r="M38" s="2087"/>
      <c r="N38" s="281"/>
      <c r="O38" s="1932"/>
      <c r="P38" s="1933"/>
      <c r="Q38" s="281"/>
      <c r="R38" s="1027"/>
      <c r="S38" s="960"/>
      <c r="T38" s="1146"/>
      <c r="U38" s="1146"/>
      <c r="X38" s="961"/>
      <c r="Y38" s="961"/>
      <c r="Z38" s="961"/>
      <c r="AA38" s="961"/>
      <c r="AB38" s="961"/>
    </row>
    <row r="39" spans="2:31" ht="17.45" customHeight="1" outlineLevel="1">
      <c r="B39" s="819" t="s">
        <v>1558</v>
      </c>
      <c r="C39" s="1814" t="s">
        <v>235</v>
      </c>
      <c r="D39" s="1085"/>
      <c r="E39" s="1085"/>
      <c r="F39" s="665">
        <f>IFERROR(IF(C39="","",VLOOKUP(C39,ProductTable[],2,FALSE)),"")</f>
        <v>17.5</v>
      </c>
      <c r="G39" s="1042"/>
      <c r="H39" s="1043">
        <f t="shared" si="0"/>
        <v>0</v>
      </c>
      <c r="I39" s="1044">
        <f>IF(F39="","", H39/(1-M58))</f>
        <v>0</v>
      </c>
      <c r="J39" s="1045" t="str">
        <f>IFERROR(IF(C39="","",VLOOKUP(C39,ProductTable[],3,FALSE)),"")</f>
        <v xml:space="preserve"> </v>
      </c>
      <c r="K39" s="2088"/>
      <c r="L39" s="2088"/>
      <c r="M39" s="2089"/>
      <c r="N39" s="281"/>
      <c r="O39" s="1923"/>
      <c r="P39" s="1924"/>
      <c r="Q39" s="281"/>
      <c r="R39" s="1026"/>
      <c r="S39" s="869"/>
      <c r="T39" s="1146"/>
      <c r="U39" s="1146"/>
      <c r="X39" s="961"/>
      <c r="Y39" s="961"/>
      <c r="Z39" s="961"/>
      <c r="AA39" s="961"/>
      <c r="AB39" s="961"/>
    </row>
    <row r="40" spans="2:31" ht="17.45" customHeight="1" outlineLevel="1" thickBot="1">
      <c r="B40" s="1242"/>
      <c r="C40" s="1815" t="s">
        <v>1580</v>
      </c>
      <c r="D40" s="1161"/>
      <c r="E40" s="1161"/>
      <c r="F40" s="324">
        <f>IFERROR(IF(C40="","",VLOOKUP(C40,ProductTable[],2,FALSE)),"")</f>
        <v>15.83</v>
      </c>
      <c r="G40" s="1004"/>
      <c r="H40" s="976">
        <f t="shared" si="0"/>
        <v>0</v>
      </c>
      <c r="I40" s="958">
        <f>IF(F40="","", H40/(1-M58))</f>
        <v>0</v>
      </c>
      <c r="J40" s="990" t="str">
        <f>IFERROR(IF(C40="","",VLOOKUP(C40,ProductTable[],3,FALSE)),"")</f>
        <v>https://amzn.eu/d/8R1QZHQ</v>
      </c>
      <c r="K40" s="2090"/>
      <c r="L40" s="2090"/>
      <c r="M40" s="2091"/>
      <c r="N40" s="281"/>
      <c r="O40" s="1930"/>
      <c r="P40" s="1931"/>
      <c r="Q40" s="281"/>
      <c r="R40" s="1027"/>
      <c r="S40" s="869"/>
      <c r="T40" s="1146"/>
      <c r="U40" s="1146"/>
      <c r="X40" s="961"/>
      <c r="Y40" s="961"/>
      <c r="Z40" s="961"/>
      <c r="AA40" s="961"/>
      <c r="AB40" s="961"/>
    </row>
    <row r="41" spans="2:31" ht="17.45" customHeight="1" outlineLevel="1">
      <c r="B41" s="692" t="s">
        <v>1554</v>
      </c>
      <c r="C41" s="444" t="s">
        <v>279</v>
      </c>
      <c r="D41" s="1164"/>
      <c r="E41" s="1164"/>
      <c r="F41" s="1223">
        <v>90</v>
      </c>
      <c r="G41" s="1167">
        <v>1</v>
      </c>
      <c r="H41" s="1168">
        <f t="shared" si="0"/>
        <v>90</v>
      </c>
      <c r="I41" s="1169">
        <f>IF(F41="","", H41/(1-M58))</f>
        <v>163.63636363636363</v>
      </c>
      <c r="J41" s="1170" t="str">
        <f>IFERROR(IF(C41="","",VLOOKUP(C41,ProductTable[],3,FALSE)),"")</f>
        <v xml:space="preserve"> </v>
      </c>
      <c r="K41" s="2092" t="s">
        <v>20</v>
      </c>
      <c r="L41" s="2092"/>
      <c r="M41" s="2093"/>
      <c r="N41" s="281"/>
      <c r="O41" s="1932"/>
      <c r="P41" s="1933"/>
      <c r="Q41" s="281"/>
      <c r="R41" s="1026"/>
      <c r="S41" s="869"/>
      <c r="T41" s="1146"/>
      <c r="U41" s="1146"/>
      <c r="X41" s="961"/>
      <c r="Y41" s="961"/>
      <c r="Z41" s="961"/>
      <c r="AA41" s="961"/>
      <c r="AB41" s="961"/>
    </row>
    <row r="42" spans="2:31" ht="17.45" customHeight="1" outlineLevel="1">
      <c r="B42" s="692"/>
      <c r="C42" s="1058" t="s">
        <v>365</v>
      </c>
      <c r="D42" s="1059"/>
      <c r="E42" s="1059"/>
      <c r="F42" s="324">
        <f>IFERROR(IF(C42="","",VLOOKUP(C42,ProductTable[],2,FALSE)),"")</f>
        <v>125</v>
      </c>
      <c r="G42" s="1004"/>
      <c r="H42" s="976">
        <f t="shared" si="0"/>
        <v>0</v>
      </c>
      <c r="I42" s="958">
        <f>IF(F42="","", H42/(1-M58))</f>
        <v>0</v>
      </c>
      <c r="J42" s="990" t="str">
        <f>IFERROR(IF(C42="","",VLOOKUP(C42,ProductTable[],3,FALSE)),"")</f>
        <v>https://www.amazon.co.uk/WiiM-Pro-Chromecast-Multiroom-assistant-Black/dp/B0BJDY6D1W/ref=asc_df_B0BJDY6D1W?mcid=2d7c60c2d9f331299151c9a2ef0c491f&amp;tag=googshopuk-21&amp;linkCode=df0&amp;hvadid=696452133737&amp;hvpos=&amp;hvnetw=g&amp;hvrand=8744989286051280431&amp;hvpone=&amp;hvptwo=&amp;hvqmt=&amp;hvdev=c&amp;hvdvcmdl=&amp;hvlocint=&amp;hvlocphy=9045657&amp;hvtargid=pla-1931541672408&amp;gad_source=1&amp;th=1</v>
      </c>
      <c r="K42" s="1960" t="s">
        <v>1560</v>
      </c>
      <c r="L42" s="1960"/>
      <c r="M42" s="1961"/>
      <c r="N42" s="281"/>
      <c r="O42" s="1923"/>
      <c r="P42" s="1924"/>
      <c r="Q42" s="281"/>
      <c r="R42" s="1027"/>
      <c r="S42" s="869"/>
      <c r="T42" s="1146"/>
      <c r="U42" s="1146"/>
      <c r="X42" s="961"/>
      <c r="Y42" s="961"/>
      <c r="Z42" s="961"/>
      <c r="AA42" s="961"/>
      <c r="AB42" s="961"/>
    </row>
    <row r="43" spans="2:31" ht="17.45" customHeight="1" outlineLevel="1" thickBot="1">
      <c r="B43" s="692"/>
      <c r="C43" s="1054" t="s">
        <v>238</v>
      </c>
      <c r="D43" s="1055"/>
      <c r="E43" s="1055"/>
      <c r="F43" s="120">
        <f>IFERROR(IF(C43="","",VLOOKUP(C43,ProductTable[],2,FALSE)),"")</f>
        <v>265</v>
      </c>
      <c r="G43" s="529"/>
      <c r="H43" s="1008">
        <f t="shared" si="0"/>
        <v>0</v>
      </c>
      <c r="I43" s="968">
        <f>IF(F43="","", H43/(1-M58))</f>
        <v>0</v>
      </c>
      <c r="J43" s="1130" t="str">
        <f>IFERROR(IF(C43="","",VLOOKUP(C43,ProductTable[],3,FALSE)),"")</f>
        <v xml:space="preserve"> </v>
      </c>
      <c r="K43" s="1962"/>
      <c r="L43" s="1962"/>
      <c r="M43" s="1963"/>
      <c r="N43" s="281"/>
      <c r="O43" s="1930"/>
      <c r="P43" s="1931"/>
      <c r="Q43" s="281"/>
      <c r="R43" s="1026"/>
      <c r="S43" s="869"/>
      <c r="T43" s="1146"/>
      <c r="U43" s="1146"/>
      <c r="X43" s="961"/>
      <c r="Y43" s="961"/>
      <c r="Z43" s="961"/>
      <c r="AA43" s="961"/>
      <c r="AB43" s="961"/>
    </row>
    <row r="44" spans="2:31" ht="17.45" customHeight="1" outlineLevel="1">
      <c r="B44" s="819" t="s">
        <v>1555</v>
      </c>
      <c r="C44" s="1123" t="s">
        <v>1139</v>
      </c>
      <c r="D44" s="1083"/>
      <c r="E44" s="1083"/>
      <c r="F44" s="1124">
        <f>IFERROR(IF(C44="","",VLOOKUP(C44,ProductTable[],2,FALSE)),"")</f>
        <v>235</v>
      </c>
      <c r="G44" s="1002"/>
      <c r="H44" s="974">
        <f t="shared" si="0"/>
        <v>0</v>
      </c>
      <c r="I44" s="1125">
        <f>IF(F44="","", H44/(1-M58))</f>
        <v>0</v>
      </c>
      <c r="J44" s="1126" t="str">
        <f>IFERROR(IF(C44="","",VLOOKUP(C44,ProductTable[],3,FALSE)),"")</f>
        <v xml:space="preserve"> </v>
      </c>
      <c r="K44" s="1964" t="s">
        <v>1570</v>
      </c>
      <c r="L44" s="1964"/>
      <c r="M44" s="1965"/>
      <c r="N44" s="281"/>
      <c r="O44" s="1932"/>
      <c r="P44" s="1933"/>
      <c r="Q44" s="281"/>
      <c r="R44" s="1027"/>
      <c r="S44" s="869"/>
      <c r="T44" s="1146"/>
      <c r="U44" s="1146"/>
      <c r="V44" s="961"/>
      <c r="W44" s="961"/>
      <c r="X44" s="961"/>
      <c r="Y44" s="961"/>
      <c r="Z44" s="961"/>
      <c r="AA44" s="961"/>
      <c r="AB44" s="961"/>
      <c r="AC44" s="961"/>
      <c r="AD44" s="961"/>
      <c r="AE44" s="961"/>
    </row>
    <row r="45" spans="2:31" ht="17.45" customHeight="1" outlineLevel="1" thickBot="1">
      <c r="B45" s="765"/>
      <c r="C45" s="1073" t="s">
        <v>242</v>
      </c>
      <c r="D45" s="1074"/>
      <c r="E45" s="1074"/>
      <c r="F45" s="1101">
        <f>IFERROR(IF(C45="","",VLOOKUP(C45,ProductTable[],2,FALSE)),"")</f>
        <v>363</v>
      </c>
      <c r="G45" s="1003"/>
      <c r="H45" s="975">
        <f t="shared" si="0"/>
        <v>0</v>
      </c>
      <c r="I45" s="959">
        <f>IF(F45="","", H45/(1-M58))</f>
        <v>0</v>
      </c>
      <c r="J45" s="991" t="str">
        <f>IFERROR(IF(C45="","",VLOOKUP(C45,ProductTable[],3,FALSE)),"")</f>
        <v xml:space="preserve"> </v>
      </c>
      <c r="K45" s="2077"/>
      <c r="L45" s="2077"/>
      <c r="M45" s="2078"/>
      <c r="N45" s="281"/>
      <c r="O45" s="1923"/>
      <c r="P45" s="1924"/>
      <c r="Q45" s="281"/>
      <c r="R45" s="1026"/>
      <c r="S45" s="869"/>
      <c r="T45" s="1146"/>
      <c r="U45" s="1146"/>
      <c r="V45" s="1998"/>
      <c r="W45" s="1998"/>
      <c r="X45" s="1998"/>
      <c r="Y45" s="962"/>
      <c r="Z45" s="963"/>
      <c r="AA45" s="962"/>
      <c r="AB45" s="962"/>
      <c r="AC45" s="964"/>
      <c r="AD45" s="965"/>
      <c r="AE45" s="961"/>
    </row>
    <row r="46" spans="2:31" ht="17.45" customHeight="1" outlineLevel="1">
      <c r="B46" s="692" t="s">
        <v>1585</v>
      </c>
      <c r="C46" s="1080" t="s">
        <v>225</v>
      </c>
      <c r="D46" s="1081"/>
      <c r="E46" s="1081"/>
      <c r="F46" s="1100">
        <f>IFERROR(IF(C46="","",VLOOKUP(C46,ProductTable[],2,FALSE)),"")</f>
        <v>100</v>
      </c>
      <c r="G46" s="1005">
        <v>1</v>
      </c>
      <c r="H46" s="1009">
        <f t="shared" si="0"/>
        <v>100</v>
      </c>
      <c r="I46" s="966">
        <f>IF(F46="","", H46/(1-M58))</f>
        <v>181.81818181818181</v>
      </c>
      <c r="J46" s="1129" t="str">
        <f>IFERROR(IF(C46="","",VLOOKUP(C46,ProductTable[],3,FALSE)),"")</f>
        <v xml:space="preserve"> </v>
      </c>
      <c r="K46" s="1956"/>
      <c r="L46" s="1956"/>
      <c r="M46" s="1957"/>
      <c r="N46" s="281"/>
      <c r="O46" s="1930"/>
      <c r="P46" s="1931"/>
      <c r="Q46" s="281"/>
      <c r="R46" s="1027"/>
      <c r="S46" s="869"/>
      <c r="T46" s="1146"/>
      <c r="U46" s="1146"/>
      <c r="V46" s="1998"/>
      <c r="W46" s="1998"/>
      <c r="X46" s="1998"/>
      <c r="Y46" s="962"/>
      <c r="Z46" s="963"/>
      <c r="AA46" s="962"/>
      <c r="AB46" s="962"/>
      <c r="AC46" s="964"/>
      <c r="AD46" s="965"/>
      <c r="AE46" s="961"/>
    </row>
    <row r="47" spans="2:31" ht="17.45" customHeight="1" outlineLevel="1" thickBot="1">
      <c r="B47" s="765"/>
      <c r="C47" s="1054"/>
      <c r="D47" s="1055"/>
      <c r="E47" s="1055"/>
      <c r="F47" s="120" t="str">
        <f>IFERROR(IF(C47="","",VLOOKUP(C47,ProductTable[],2,FALSE)),"")</f>
        <v/>
      </c>
      <c r="G47" s="529"/>
      <c r="H47" s="1008" t="str">
        <f t="shared" si="0"/>
        <v/>
      </c>
      <c r="I47" s="968" t="str">
        <f>IF(F47="","", H47/(1-M58))</f>
        <v/>
      </c>
      <c r="J47" s="1130" t="str">
        <f>IFERROR(IF(C47="","",VLOOKUP(C47,ProductTable[],3,FALSE)),"")</f>
        <v/>
      </c>
      <c r="K47" s="1962"/>
      <c r="L47" s="1962"/>
      <c r="M47" s="1963"/>
      <c r="N47" s="281"/>
      <c r="O47" s="1932"/>
      <c r="P47" s="1933"/>
      <c r="Q47" s="281"/>
      <c r="R47" s="1028"/>
      <c r="S47" s="869"/>
      <c r="T47" s="1146"/>
      <c r="U47" s="1146"/>
      <c r="V47" s="1994"/>
      <c r="W47" s="1994"/>
      <c r="X47" s="1994"/>
      <c r="Y47" s="962"/>
      <c r="Z47" s="963"/>
      <c r="AA47" s="962"/>
      <c r="AB47" s="962"/>
      <c r="AC47" s="964"/>
      <c r="AD47" s="965"/>
      <c r="AE47" s="961"/>
    </row>
    <row r="48" spans="2:31" ht="17.45" customHeight="1" outlineLevel="1">
      <c r="B48" s="1940" t="s">
        <v>112</v>
      </c>
      <c r="C48" s="1080"/>
      <c r="D48" s="1081"/>
      <c r="E48" s="1081"/>
      <c r="F48" s="1102"/>
      <c r="G48" s="1005"/>
      <c r="H48" s="1009" t="str">
        <f t="shared" si="0"/>
        <v/>
      </c>
      <c r="I48" s="966" t="str">
        <f>IF(F48="","", H48/(1-M58))</f>
        <v/>
      </c>
      <c r="J48" s="1129"/>
      <c r="K48" s="1956"/>
      <c r="L48" s="1956"/>
      <c r="M48" s="1957"/>
      <c r="N48" s="281"/>
      <c r="O48" s="1923"/>
      <c r="P48" s="1924"/>
      <c r="Q48" s="281"/>
      <c r="R48" s="1025"/>
      <c r="S48" s="869"/>
      <c r="T48" s="1146"/>
      <c r="U48" s="1146"/>
      <c r="V48" s="1994"/>
      <c r="W48" s="1994"/>
      <c r="X48" s="1994"/>
      <c r="Y48" s="962"/>
      <c r="Z48" s="963"/>
      <c r="AA48" s="962"/>
      <c r="AB48" s="962"/>
      <c r="AC48" s="964"/>
      <c r="AD48" s="965"/>
      <c r="AE48" s="961"/>
    </row>
    <row r="49" spans="2:31" ht="17.45" customHeight="1" outlineLevel="1">
      <c r="B49" s="1941"/>
      <c r="C49" s="1073"/>
      <c r="D49" s="1074"/>
      <c r="E49" s="1074"/>
      <c r="F49" s="1036"/>
      <c r="G49" s="1003"/>
      <c r="H49" s="975" t="str">
        <f t="shared" si="0"/>
        <v/>
      </c>
      <c r="I49" s="959" t="str">
        <f>IF(F49="","", H49/(1-M58))</f>
        <v/>
      </c>
      <c r="J49" s="1131"/>
      <c r="K49" s="1958"/>
      <c r="L49" s="1958"/>
      <c r="M49" s="1959"/>
      <c r="N49" s="281"/>
      <c r="O49" s="1930"/>
      <c r="P49" s="1931"/>
      <c r="Q49" s="281"/>
      <c r="R49" s="1026"/>
      <c r="S49" s="869"/>
      <c r="T49" s="1146"/>
      <c r="U49" s="1146"/>
      <c r="V49" s="1994"/>
      <c r="W49" s="1994"/>
      <c r="X49" s="1994"/>
      <c r="Y49" s="962"/>
      <c r="Z49" s="963"/>
      <c r="AA49" s="962"/>
      <c r="AB49" s="962"/>
      <c r="AC49" s="964"/>
      <c r="AD49" s="965"/>
      <c r="AE49" s="961"/>
    </row>
    <row r="50" spans="2:31" ht="17.25" customHeight="1" outlineLevel="1">
      <c r="B50" s="692"/>
      <c r="C50" s="1058"/>
      <c r="D50" s="1059"/>
      <c r="E50" s="1059"/>
      <c r="F50" s="1103"/>
      <c r="G50" s="1004"/>
      <c r="H50" s="976" t="str">
        <f t="shared" si="0"/>
        <v/>
      </c>
      <c r="I50" s="958" t="str">
        <f>IF(F50="","", H50/(1-M58))</f>
        <v/>
      </c>
      <c r="J50" s="990"/>
      <c r="K50" s="1960"/>
      <c r="L50" s="1960"/>
      <c r="M50" s="1961"/>
      <c r="N50" s="281"/>
      <c r="O50" s="1932"/>
      <c r="P50" s="1933"/>
      <c r="Q50" s="281"/>
      <c r="R50" s="1027"/>
      <c r="S50" s="869"/>
      <c r="T50" s="1146"/>
      <c r="U50" s="1146"/>
      <c r="V50" s="1994"/>
      <c r="W50" s="1994"/>
      <c r="X50" s="1994"/>
      <c r="Y50" s="962"/>
      <c r="Z50" s="963"/>
      <c r="AA50" s="962"/>
      <c r="AB50" s="962"/>
      <c r="AC50" s="964"/>
      <c r="AD50" s="965"/>
      <c r="AE50" s="961"/>
    </row>
    <row r="51" spans="2:31" ht="17.45" customHeight="1" outlineLevel="1" thickBot="1">
      <c r="B51" s="765"/>
      <c r="C51" s="1054"/>
      <c r="D51" s="1055"/>
      <c r="E51" s="1055"/>
      <c r="F51" s="1012"/>
      <c r="G51" s="529"/>
      <c r="H51" s="1008" t="str">
        <f t="shared" si="0"/>
        <v/>
      </c>
      <c r="I51" s="968" t="str">
        <f>IF(F51="","", H51/(1-M58))</f>
        <v/>
      </c>
      <c r="J51" s="1808"/>
      <c r="K51" s="1962"/>
      <c r="L51" s="1962"/>
      <c r="M51" s="1963"/>
      <c r="N51" s="281"/>
      <c r="O51" s="1923"/>
      <c r="P51" s="1924"/>
      <c r="Q51" s="281"/>
      <c r="R51" s="1028"/>
      <c r="S51" s="869"/>
      <c r="T51" s="1146"/>
      <c r="U51" s="1146"/>
      <c r="V51" s="1994"/>
      <c r="W51" s="1994"/>
      <c r="X51" s="1994"/>
      <c r="Y51" s="962"/>
      <c r="Z51" s="963"/>
      <c r="AA51" s="962"/>
      <c r="AB51" s="962"/>
      <c r="AC51" s="964"/>
      <c r="AD51" s="965"/>
      <c r="AE51" s="961"/>
    </row>
    <row r="52" spans="2:31" ht="17.45" customHeight="1" outlineLevel="1">
      <c r="B52" s="969" t="s">
        <v>1373</v>
      </c>
      <c r="C52" s="327" t="s">
        <v>1373</v>
      </c>
      <c r="D52" s="1076"/>
      <c r="E52" s="1076"/>
      <c r="F52" s="1100">
        <f>IFERROR(IF(C52="","",VLOOKUP(C52,ProductTable[],2,FALSE)),"")</f>
        <v>150</v>
      </c>
      <c r="G52" s="1005"/>
      <c r="H52" s="1009">
        <f t="shared" si="0"/>
        <v>0</v>
      </c>
      <c r="I52" s="966">
        <f>IF(F52="","", H52/(1-N751))</f>
        <v>0</v>
      </c>
      <c r="J52" s="1129" t="str">
        <f>IFERROR(IF(C52="","",VLOOKUP(C52,ProductTable[],3,FALSE)),"")</f>
        <v xml:space="preserve"> </v>
      </c>
      <c r="K52" s="1956"/>
      <c r="L52" s="1956"/>
      <c r="M52" s="1957"/>
      <c r="N52" s="281"/>
      <c r="O52" s="1930"/>
      <c r="P52" s="1931"/>
      <c r="Q52" s="281"/>
      <c r="R52" s="1025"/>
      <c r="S52" s="869"/>
      <c r="T52" s="1146"/>
      <c r="U52" s="1146"/>
      <c r="V52" s="1994"/>
      <c r="W52" s="1994"/>
      <c r="X52" s="1994"/>
      <c r="Y52" s="962"/>
      <c r="Z52" s="963"/>
      <c r="AA52" s="962"/>
      <c r="AB52" s="962"/>
      <c r="AC52" s="964"/>
      <c r="AD52" s="965"/>
      <c r="AE52" s="961"/>
    </row>
    <row r="53" spans="2:31" ht="17.45" customHeight="1" outlineLevel="1">
      <c r="B53" s="970" t="s">
        <v>100</v>
      </c>
      <c r="C53" s="1064" t="s">
        <v>59</v>
      </c>
      <c r="D53" s="1065"/>
      <c r="E53" s="1065"/>
      <c r="F53" s="1101">
        <f>IFERROR(IF(C53="","",VLOOKUP(C53,ProductTable[],2,FALSE)),"")</f>
        <v>20</v>
      </c>
      <c r="G53" s="1003">
        <v>1</v>
      </c>
      <c r="H53" s="975">
        <f t="shared" si="0"/>
        <v>20</v>
      </c>
      <c r="I53" s="959">
        <f>IF(F53="","", H53/(1-M58))</f>
        <v>36.36363636363636</v>
      </c>
      <c r="J53" s="991" t="str">
        <f>IFERROR(IF(C53="","",VLOOKUP(C53,ProductTable[],3,FALSE)),"")</f>
        <v xml:space="preserve"> </v>
      </c>
      <c r="K53" s="1958"/>
      <c r="L53" s="1958"/>
      <c r="M53" s="1959"/>
      <c r="N53" s="281"/>
      <c r="O53" s="1932"/>
      <c r="P53" s="1933"/>
      <c r="Q53" s="281"/>
      <c r="R53" s="1026"/>
      <c r="S53" s="869"/>
      <c r="T53" s="1146"/>
      <c r="U53" s="1146"/>
      <c r="V53" s="961"/>
      <c r="W53" s="961"/>
      <c r="X53" s="961"/>
      <c r="Y53" s="961"/>
      <c r="Z53" s="961"/>
      <c r="AA53" s="961"/>
      <c r="AB53" s="961"/>
      <c r="AC53" s="961"/>
      <c r="AD53" s="961"/>
      <c r="AE53" s="961"/>
    </row>
    <row r="54" spans="2:31" ht="17.45" customHeight="1" outlineLevel="1">
      <c r="B54" s="967" t="s">
        <v>102</v>
      </c>
      <c r="C54" s="1067" t="s">
        <v>103</v>
      </c>
      <c r="D54" s="1068"/>
      <c r="E54" s="1068"/>
      <c r="F54" s="324">
        <f>IFERROR(IF(C54="","",VLOOKUP(C54,ProductTable[],2,FALSE)),"")</f>
        <v>250</v>
      </c>
      <c r="G54" s="1004"/>
      <c r="H54" s="976">
        <f t="shared" si="0"/>
        <v>0</v>
      </c>
      <c r="I54" s="958">
        <f>IF(F54="","", H54/(1-M58))</f>
        <v>0</v>
      </c>
      <c r="J54" s="990" t="str">
        <f>IFERROR(IF(C54="","",VLOOKUP(C54,ProductTable[],3,FALSE)),"")</f>
        <v xml:space="preserve"> </v>
      </c>
      <c r="K54" s="1960"/>
      <c r="L54" s="1960"/>
      <c r="M54" s="1961"/>
      <c r="N54" s="281"/>
      <c r="O54" s="1923"/>
      <c r="P54" s="1924"/>
      <c r="Q54" s="281"/>
      <c r="R54" s="1027"/>
      <c r="S54" s="869"/>
      <c r="T54" s="1146"/>
      <c r="U54" s="1146"/>
    </row>
    <row r="55" spans="2:31" ht="17.45" customHeight="1" outlineLevel="1" thickBot="1">
      <c r="B55" s="971"/>
      <c r="C55" s="1070" t="s">
        <v>105</v>
      </c>
      <c r="D55" s="1071"/>
      <c r="E55" s="1071"/>
      <c r="F55" s="120">
        <f>IFERROR(IF(C55="","",VLOOKUP(C55,ProductTable[],2,FALSE)),"")</f>
        <v>500</v>
      </c>
      <c r="G55" s="529">
        <v>2</v>
      </c>
      <c r="H55" s="1008">
        <f t="shared" si="0"/>
        <v>1000</v>
      </c>
      <c r="I55" s="968">
        <f>IF(F55="","", H55/(1-M58))</f>
        <v>1818.181818181818</v>
      </c>
      <c r="J55" s="1130" t="str">
        <f>IFERROR(IF(C55="","",VLOOKUP(C55,ProductTable[],3,FALSE)),"")</f>
        <v xml:space="preserve"> </v>
      </c>
      <c r="K55" s="1962" t="s">
        <v>2440</v>
      </c>
      <c r="L55" s="1962"/>
      <c r="M55" s="1963"/>
      <c r="N55" s="281"/>
      <c r="O55" s="1930"/>
      <c r="P55" s="1931"/>
      <c r="Q55" s="281"/>
      <c r="R55" s="1028"/>
      <c r="S55" s="869"/>
      <c r="T55" s="1146"/>
      <c r="U55" s="1146"/>
    </row>
    <row r="56" spans="2:31" ht="18.75" customHeight="1" outlineLevel="1" thickBot="1">
      <c r="B56" s="281"/>
      <c r="C56" s="281"/>
      <c r="D56" s="281"/>
      <c r="F56" s="283"/>
      <c r="G56" s="696" t="s">
        <v>26</v>
      </c>
      <c r="H56" s="697">
        <v>100</v>
      </c>
      <c r="I56" s="698"/>
      <c r="J56" s="989"/>
      <c r="K56" s="989"/>
      <c r="L56" s="544"/>
      <c r="M56" s="544"/>
      <c r="N56" s="281"/>
      <c r="O56" s="1932"/>
      <c r="P56" s="1933"/>
      <c r="Q56" s="281"/>
      <c r="R56" s="544"/>
      <c r="S56" s="869"/>
      <c r="T56" s="1146"/>
      <c r="U56" s="1146"/>
    </row>
    <row r="57" spans="2:31" ht="18.75" customHeight="1" outlineLevel="1">
      <c r="B57" s="281"/>
      <c r="C57" s="281"/>
      <c r="D57" s="281"/>
      <c r="F57" s="293"/>
      <c r="G57" s="1023" t="s">
        <v>29</v>
      </c>
      <c r="H57" s="1022">
        <f>SUM(H26:H56)</f>
        <v>1905</v>
      </c>
      <c r="I57" s="534">
        <f>SUM(H26:H55)</f>
        <v>1805</v>
      </c>
      <c r="K57" s="1032" t="s">
        <v>113</v>
      </c>
      <c r="L57" s="283"/>
      <c r="M57" s="1032" t="s">
        <v>1429</v>
      </c>
      <c r="O57" s="1923"/>
      <c r="P57" s="1924"/>
      <c r="R57" s="972"/>
      <c r="S57" s="869"/>
      <c r="T57" s="1146"/>
      <c r="U57" s="1146"/>
    </row>
    <row r="58" spans="2:31" ht="18.75" customHeight="1" outlineLevel="1" thickBot="1">
      <c r="B58" s="281"/>
      <c r="C58" s="281"/>
      <c r="D58" s="281"/>
      <c r="F58" s="293"/>
      <c r="G58" s="853" t="s">
        <v>63</v>
      </c>
      <c r="H58" s="854">
        <v>3888</v>
      </c>
      <c r="I58" s="535"/>
      <c r="J58" s="361">
        <v>2762</v>
      </c>
      <c r="K58" s="1033">
        <f>(H57/(1-M58))</f>
        <v>3463.6363636363635</v>
      </c>
      <c r="L58" s="283"/>
      <c r="M58" s="1143">
        <v>0.45</v>
      </c>
      <c r="O58" s="1925"/>
      <c r="P58" s="1926"/>
      <c r="R58" s="973"/>
      <c r="S58" s="869"/>
      <c r="T58" s="1146"/>
      <c r="U58" s="1146"/>
    </row>
    <row r="59" spans="2:31" ht="18.75" customHeight="1" outlineLevel="1" thickBot="1">
      <c r="B59" s="281"/>
      <c r="C59" s="281"/>
      <c r="D59" s="281"/>
      <c r="F59" s="303"/>
      <c r="G59" s="362" t="s">
        <v>109</v>
      </c>
      <c r="H59" s="122">
        <f>H58-H57</f>
        <v>1983</v>
      </c>
      <c r="I59" s="536">
        <f>H58-H57</f>
        <v>1983</v>
      </c>
      <c r="J59" s="310"/>
      <c r="K59" s="310"/>
      <c r="N59" s="281"/>
      <c r="O59" s="960"/>
      <c r="P59" s="960"/>
      <c r="Q59" s="281"/>
      <c r="R59" s="1029"/>
      <c r="S59" s="960"/>
      <c r="T59" s="960"/>
      <c r="U59" s="960"/>
      <c r="V59" s="961"/>
    </row>
    <row r="60" spans="2:31" ht="18.75" customHeight="1" thickBot="1">
      <c r="B60" s="281"/>
      <c r="C60" s="1927" t="s">
        <v>1368</v>
      </c>
      <c r="D60" s="1927"/>
      <c r="E60" s="1927"/>
      <c r="F60" s="303"/>
      <c r="G60" s="677"/>
      <c r="H60" s="678"/>
      <c r="I60" s="678"/>
      <c r="J60" s="310"/>
      <c r="K60" s="310"/>
      <c r="N60" s="281"/>
      <c r="O60" s="869"/>
      <c r="P60" s="869"/>
      <c r="Q60" s="281"/>
      <c r="R60" s="565"/>
      <c r="S60" s="869"/>
      <c r="T60" s="960"/>
      <c r="U60" s="960"/>
    </row>
    <row r="61" spans="2:31" s="320" customFormat="1" ht="37.5" customHeight="1" outlineLevel="1" thickBot="1">
      <c r="B61" s="771" t="s">
        <v>114</v>
      </c>
      <c r="C61" s="1992" t="s">
        <v>12</v>
      </c>
      <c r="D61" s="1993"/>
      <c r="E61" s="1993"/>
      <c r="F61" s="956" t="s">
        <v>13</v>
      </c>
      <c r="G61" s="955" t="s">
        <v>14</v>
      </c>
      <c r="H61" s="956" t="s">
        <v>95</v>
      </c>
      <c r="I61" s="1031" t="s">
        <v>96</v>
      </c>
      <c r="J61" s="957" t="s">
        <v>97</v>
      </c>
      <c r="K61" s="1951" t="s">
        <v>98</v>
      </c>
      <c r="L61" s="1952"/>
      <c r="M61" s="1953"/>
      <c r="N61" s="319"/>
      <c r="O61" s="1954" t="s">
        <v>1396</v>
      </c>
      <c r="P61" s="1955"/>
      <c r="Q61" s="319"/>
      <c r="R61" s="1030" t="s">
        <v>491</v>
      </c>
      <c r="S61" s="869"/>
      <c r="T61" s="1967"/>
      <c r="U61" s="1967"/>
    </row>
    <row r="62" spans="2:31" ht="18.75" customHeight="1" outlineLevel="1">
      <c r="B62" s="692" t="s">
        <v>68</v>
      </c>
      <c r="C62" s="1083" t="s">
        <v>141</v>
      </c>
      <c r="D62" s="1083"/>
      <c r="E62" s="1083"/>
      <c r="F62" s="1100">
        <f>IFERROR(IF(C62="","",VLOOKUP(C62,ProductTable[],2,FALSE)),"")</f>
        <v>530</v>
      </c>
      <c r="G62" s="1004">
        <v>1</v>
      </c>
      <c r="H62" s="974">
        <f t="shared" ref="H62:H91" si="1">IF(F62="","",F62*G62)</f>
        <v>530</v>
      </c>
      <c r="I62" s="958">
        <f>IF(F62="","", H62/(1-M94))</f>
        <v>963.63636363636351</v>
      </c>
      <c r="J62" s="990" t="str">
        <f>IFERROR(IF(C62="","",VLOOKUP(C62,ProductTable[],3,FALSE)),"")</f>
        <v xml:space="preserve"> </v>
      </c>
      <c r="K62" s="1970"/>
      <c r="L62" s="1970"/>
      <c r="M62" s="1971"/>
      <c r="N62" s="281"/>
      <c r="O62" s="1942" t="s">
        <v>1490</v>
      </c>
      <c r="P62" s="1943"/>
      <c r="Q62" s="281"/>
      <c r="R62" s="1025"/>
      <c r="S62" s="869"/>
      <c r="T62" s="1966"/>
      <c r="U62" s="1966"/>
    </row>
    <row r="63" spans="2:31" ht="18.75" customHeight="1" outlineLevel="1">
      <c r="B63" s="692"/>
      <c r="C63" s="1062" t="s">
        <v>147</v>
      </c>
      <c r="D63" s="1062"/>
      <c r="E63" s="1062"/>
      <c r="F63" s="1101">
        <f>IFERROR(IF(C63="","",VLOOKUP(C63,ProductTable[],2,FALSE)),"")</f>
        <v>445</v>
      </c>
      <c r="G63" s="1003">
        <v>1</v>
      </c>
      <c r="H63" s="975">
        <f t="shared" si="1"/>
        <v>445</v>
      </c>
      <c r="I63" s="959">
        <f>IF(F63="","", H63/(1-M94))</f>
        <v>809.09090909090901</v>
      </c>
      <c r="J63" s="991" t="str">
        <f>IFERROR(IF(C63="","",VLOOKUP(C63,ProductTable[],3,FALSE)),"")</f>
        <v xml:space="preserve"> </v>
      </c>
      <c r="K63" s="1936"/>
      <c r="L63" s="1936"/>
      <c r="M63" s="1937"/>
      <c r="N63" s="281"/>
      <c r="O63" s="1944"/>
      <c r="P63" s="1945"/>
      <c r="Q63" s="281"/>
      <c r="R63" s="1026"/>
      <c r="S63" s="869"/>
      <c r="T63" s="1966"/>
      <c r="U63" s="1966"/>
    </row>
    <row r="64" spans="2:31" ht="18.75" customHeight="1" outlineLevel="1">
      <c r="B64" s="692" t="s">
        <v>69</v>
      </c>
      <c r="C64" s="1059" t="s">
        <v>164</v>
      </c>
      <c r="D64" s="1059"/>
      <c r="E64" s="1059"/>
      <c r="F64" s="324" t="str">
        <f>IFERROR(IF(C64="","",VLOOKUP(C64,ProductTable[],2,FALSE)),"")</f>
        <v/>
      </c>
      <c r="G64" s="1004">
        <v>1</v>
      </c>
      <c r="H64" s="976" t="str">
        <f t="shared" si="1"/>
        <v/>
      </c>
      <c r="I64" s="958" t="str">
        <f>IF(F64="","", H64/(1-M94))</f>
        <v/>
      </c>
      <c r="J64" s="990" t="str">
        <f>IFERROR(IF(C64="","",VLOOKUP(C64,ProductTable[],3,FALSE)),"")</f>
        <v/>
      </c>
      <c r="K64" s="1938"/>
      <c r="L64" s="1938"/>
      <c r="M64" s="1939"/>
      <c r="N64" s="281"/>
      <c r="O64" s="1944"/>
      <c r="P64" s="1945"/>
      <c r="Q64" s="281"/>
      <c r="R64" s="1027"/>
      <c r="S64" s="869"/>
      <c r="T64" s="1966"/>
      <c r="U64" s="1966"/>
    </row>
    <row r="65" spans="2:21" ht="18.75" customHeight="1" outlineLevel="1" thickBot="1">
      <c r="B65" s="692"/>
      <c r="C65" s="1062" t="s">
        <v>183</v>
      </c>
      <c r="D65" s="1062"/>
      <c r="E65" s="1062"/>
      <c r="F65" s="1101">
        <f>IFERROR(IF(C65="","",VLOOKUP(C65,ProductTable[],2,FALSE)),"")</f>
        <v>65</v>
      </c>
      <c r="G65" s="1003">
        <v>1</v>
      </c>
      <c r="H65" s="975">
        <f t="shared" si="1"/>
        <v>65</v>
      </c>
      <c r="I65" s="959">
        <f>IF(F65="","", H65/(1-M94))</f>
        <v>118.18181818181817</v>
      </c>
      <c r="J65" s="991" t="str">
        <f>IFERROR(IF(C65="","",VLOOKUP(C65,ProductTable[],3,FALSE)),"")</f>
        <v xml:space="preserve"> </v>
      </c>
      <c r="K65" s="1936"/>
      <c r="L65" s="1936"/>
      <c r="M65" s="1937"/>
      <c r="N65" s="281"/>
      <c r="O65" s="1944"/>
      <c r="P65" s="1945"/>
      <c r="Q65" s="281"/>
      <c r="R65" s="1026"/>
      <c r="S65" s="869"/>
      <c r="T65" s="1966"/>
      <c r="U65" s="1966"/>
    </row>
    <row r="66" spans="2:21" ht="18.75" customHeight="1" outlineLevel="1">
      <c r="B66" s="692" t="s">
        <v>70</v>
      </c>
      <c r="C66" s="1058" t="s">
        <v>167</v>
      </c>
      <c r="D66" s="1059"/>
      <c r="E66" s="1059"/>
      <c r="F66" s="324">
        <f>IFERROR(IF(C66="","",VLOOKUP(C66,ProductTable[],2,FALSE)),"")</f>
        <v>180</v>
      </c>
      <c r="G66" s="485">
        <v>1</v>
      </c>
      <c r="H66" s="1051">
        <f t="shared" si="1"/>
        <v>180</v>
      </c>
      <c r="I66" s="1052">
        <f>IF(F66="","", H66/(1-M94))</f>
        <v>327.27272727272725</v>
      </c>
      <c r="J66" s="990" t="str">
        <f>IFERROR(IF(C66="","",VLOOKUP(C66,ProductTable[],3,FALSE)),"")</f>
        <v xml:space="preserve"> </v>
      </c>
      <c r="K66" s="1938"/>
      <c r="L66" s="1938"/>
      <c r="M66" s="1939"/>
      <c r="N66" s="281"/>
      <c r="O66" s="1946"/>
      <c r="P66" s="1947"/>
      <c r="Q66" s="281"/>
      <c r="R66" s="1027"/>
      <c r="S66" s="869"/>
      <c r="T66" s="1146"/>
      <c r="U66" s="1146"/>
    </row>
    <row r="67" spans="2:21" ht="18.75" customHeight="1" outlineLevel="1">
      <c r="B67" s="692"/>
      <c r="C67" s="1085"/>
      <c r="D67" s="1085"/>
      <c r="E67" s="1085"/>
      <c r="F67" s="1101" t="str">
        <f>IFERROR(IF(C67="","",VLOOKUP(C67,ProductTable[],2,FALSE)),"")</f>
        <v/>
      </c>
      <c r="G67" s="1042"/>
      <c r="H67" s="1043" t="str">
        <f t="shared" si="1"/>
        <v/>
      </c>
      <c r="I67" s="1044" t="str">
        <f>IF(F67="","", H67/(1-M94))</f>
        <v/>
      </c>
      <c r="J67" s="991" t="str">
        <f>IFERROR(IF(C67="","",VLOOKUP(C67,ProductTable[],3,FALSE)),"")</f>
        <v/>
      </c>
      <c r="K67" s="1936"/>
      <c r="L67" s="1936"/>
      <c r="M67" s="1937"/>
      <c r="N67" s="281"/>
      <c r="O67" s="1930"/>
      <c r="P67" s="1931"/>
      <c r="Q67" s="281"/>
      <c r="R67" s="1026"/>
      <c r="S67" s="869"/>
      <c r="T67" s="1146"/>
      <c r="U67" s="1146"/>
    </row>
    <row r="68" spans="2:21" ht="18.75" customHeight="1" outlineLevel="1">
      <c r="B68" s="692" t="s">
        <v>71</v>
      </c>
      <c r="C68" s="1059" t="s">
        <v>142</v>
      </c>
      <c r="D68" s="1059"/>
      <c r="E68" s="1059"/>
      <c r="F68" s="324">
        <f>IFERROR(IF(C68="","",VLOOKUP(C68,ProductTable[],2,FALSE)),"")</f>
        <v>850</v>
      </c>
      <c r="G68" s="1004"/>
      <c r="H68" s="976">
        <f t="shared" si="1"/>
        <v>0</v>
      </c>
      <c r="I68" s="958">
        <f>IF(F68="","", H68/(1-M94))</f>
        <v>0</v>
      </c>
      <c r="J68" s="990" t="str">
        <f>IFERROR(IF(C68="","",VLOOKUP(C68,ProductTable[],3,FALSE)),"")</f>
        <v xml:space="preserve"> </v>
      </c>
      <c r="K68" s="1938"/>
      <c r="L68" s="1938"/>
      <c r="M68" s="1939"/>
      <c r="N68" s="281"/>
      <c r="O68" s="1932"/>
      <c r="P68" s="1933"/>
      <c r="Q68" s="281"/>
      <c r="R68" s="1027"/>
      <c r="S68" s="869"/>
      <c r="T68" s="1146"/>
      <c r="U68" s="1146"/>
    </row>
    <row r="69" spans="2:21" ht="18.75" customHeight="1" outlineLevel="1">
      <c r="B69" s="692"/>
      <c r="C69" s="1062" t="s">
        <v>148</v>
      </c>
      <c r="D69" s="1062"/>
      <c r="E69" s="1062"/>
      <c r="F69" s="1101">
        <f>IFERROR(IF(C69="","",VLOOKUP(C69,ProductTable[],2,FALSE)),"")</f>
        <v>605</v>
      </c>
      <c r="G69" s="1003"/>
      <c r="H69" s="975">
        <f t="shared" si="1"/>
        <v>0</v>
      </c>
      <c r="I69" s="959">
        <f>IF(F69="","", H69/(1-M94))</f>
        <v>0</v>
      </c>
      <c r="J69" s="991" t="str">
        <f>IFERROR(IF(C69="","",VLOOKUP(C69,ProductTable[],3,FALSE)),"")</f>
        <v xml:space="preserve"> </v>
      </c>
      <c r="K69" s="1936"/>
      <c r="L69" s="1936"/>
      <c r="M69" s="1937"/>
      <c r="N69" s="281"/>
      <c r="O69" s="1923"/>
      <c r="P69" s="1924"/>
      <c r="Q69" s="281"/>
      <c r="R69" s="1026"/>
      <c r="S69" s="869"/>
      <c r="T69" s="1146"/>
      <c r="U69" s="1146"/>
    </row>
    <row r="70" spans="2:21" ht="18.75" customHeight="1" outlineLevel="1">
      <c r="B70" s="692" t="s">
        <v>72</v>
      </c>
      <c r="C70" s="1059"/>
      <c r="D70" s="1059"/>
      <c r="E70" s="1059"/>
      <c r="F70" s="324" t="str">
        <f>IFERROR(IF(C70="","",VLOOKUP(C70,ProductTable[],2,FALSE)),"")</f>
        <v/>
      </c>
      <c r="G70" s="1004"/>
      <c r="H70" s="976" t="str">
        <f t="shared" si="1"/>
        <v/>
      </c>
      <c r="I70" s="958" t="str">
        <f>IF(F70="","", H70/(1-M94))</f>
        <v/>
      </c>
      <c r="J70" s="990" t="str">
        <f>IFERROR(IF(C70="","",VLOOKUP(C70,ProductTable[],3,FALSE)),"")</f>
        <v/>
      </c>
      <c r="K70" s="1938"/>
      <c r="L70" s="1938"/>
      <c r="M70" s="1939"/>
      <c r="N70" s="281"/>
      <c r="O70" s="1930"/>
      <c r="P70" s="1931"/>
      <c r="Q70" s="281"/>
      <c r="R70" s="1027"/>
      <c r="S70" s="458"/>
      <c r="T70" s="1146"/>
      <c r="U70" s="1146"/>
    </row>
    <row r="71" spans="2:21" ht="18.75" customHeight="1" outlineLevel="1">
      <c r="B71" s="692"/>
      <c r="C71" s="1062" t="s">
        <v>169</v>
      </c>
      <c r="D71" s="1062"/>
      <c r="E71" s="1062"/>
      <c r="F71" s="1101">
        <f>IFERROR(IF(C71="","",VLOOKUP(C71,ProductTable[],2,FALSE)),"")</f>
        <v>15</v>
      </c>
      <c r="G71" s="1003"/>
      <c r="H71" s="975">
        <f t="shared" si="1"/>
        <v>0</v>
      </c>
      <c r="I71" s="959">
        <f>IF(F71="","", H71/(1-M94))</f>
        <v>0</v>
      </c>
      <c r="J71" s="991" t="str">
        <f>IFERROR(IF(C71="","",VLOOKUP(C71,ProductTable[],3,FALSE)),"")</f>
        <v xml:space="preserve"> </v>
      </c>
      <c r="K71" s="1936"/>
      <c r="L71" s="1936"/>
      <c r="M71" s="1937"/>
      <c r="N71" s="281"/>
      <c r="O71" s="1932"/>
      <c r="P71" s="1933"/>
      <c r="Q71" s="281"/>
      <c r="R71" s="1026"/>
      <c r="S71" s="458"/>
      <c r="T71" s="1146"/>
      <c r="U71" s="1146"/>
    </row>
    <row r="72" spans="2:21" ht="18.75" customHeight="1" outlineLevel="1">
      <c r="B72" s="692" t="s">
        <v>73</v>
      </c>
      <c r="C72" s="1059" t="s">
        <v>171</v>
      </c>
      <c r="D72" s="1059"/>
      <c r="E72" s="1059"/>
      <c r="F72" s="324">
        <f>IFERROR(IF(C72="","",VLOOKUP(C72,ProductTable[],2,FALSE)),"")</f>
        <v>195</v>
      </c>
      <c r="G72" s="1004"/>
      <c r="H72" s="976">
        <f t="shared" si="1"/>
        <v>0</v>
      </c>
      <c r="I72" s="958">
        <f>IF(F72="","", H72/(1-M94))</f>
        <v>0</v>
      </c>
      <c r="J72" s="990" t="str">
        <f>IFERROR(IF(C72="","",VLOOKUP(C72,ProductTable[],3,FALSE)),"")</f>
        <v xml:space="preserve"> </v>
      </c>
      <c r="K72" s="1938"/>
      <c r="L72" s="1938"/>
      <c r="M72" s="1939"/>
      <c r="N72" s="281"/>
      <c r="O72" s="1923"/>
      <c r="P72" s="1924"/>
      <c r="Q72" s="281"/>
      <c r="R72" s="1027"/>
      <c r="S72" s="458"/>
      <c r="T72" s="1146"/>
      <c r="U72" s="1146"/>
    </row>
    <row r="73" spans="2:21" ht="18.75" customHeight="1" outlineLevel="1">
      <c r="B73" s="692"/>
      <c r="C73" s="1062" t="s">
        <v>183</v>
      </c>
      <c r="D73" s="1062"/>
      <c r="E73" s="1062"/>
      <c r="F73" s="1101">
        <f>IFERROR(IF(C73="","",VLOOKUP(C73,ProductTable[],2,FALSE)),"")</f>
        <v>65</v>
      </c>
      <c r="G73" s="1003"/>
      <c r="H73" s="975">
        <f t="shared" si="1"/>
        <v>0</v>
      </c>
      <c r="I73" s="959">
        <f>IF(F73="","", H73/(1-M94))</f>
        <v>0</v>
      </c>
      <c r="J73" s="991" t="str">
        <f>IFERROR(IF(C73="","",VLOOKUP(C73,ProductTable[],3,FALSE)),"")</f>
        <v xml:space="preserve"> </v>
      </c>
      <c r="K73" s="1936"/>
      <c r="L73" s="1936"/>
      <c r="M73" s="1937"/>
      <c r="N73" s="281"/>
      <c r="O73" s="1930"/>
      <c r="P73" s="1931"/>
      <c r="Q73" s="281"/>
      <c r="R73" s="1026"/>
      <c r="S73" s="458"/>
      <c r="T73" s="1146"/>
      <c r="U73" s="1146"/>
    </row>
    <row r="74" spans="2:21" ht="18.75" customHeight="1" outlineLevel="1">
      <c r="B74" s="692" t="s">
        <v>74</v>
      </c>
      <c r="C74" s="1059" t="s">
        <v>236</v>
      </c>
      <c r="D74" s="1059"/>
      <c r="E74" s="1059"/>
      <c r="F74" s="324">
        <f>IFERROR(IF(C74="","",VLOOKUP(C74,ProductTable[],2,FALSE)),"")</f>
        <v>150</v>
      </c>
      <c r="G74" s="1004"/>
      <c r="H74" s="976">
        <f t="shared" si="1"/>
        <v>0</v>
      </c>
      <c r="I74" s="958">
        <f>IF(F74="","", H74/(1-M94))</f>
        <v>0</v>
      </c>
      <c r="J74" s="990" t="str">
        <f>IFERROR(IF(C74="","",VLOOKUP(C74,ProductTable[],3,FALSE)),"")</f>
        <v xml:space="preserve"> </v>
      </c>
      <c r="K74" s="1938"/>
      <c r="L74" s="1938"/>
      <c r="M74" s="1939"/>
      <c r="N74" s="281"/>
      <c r="O74" s="1932"/>
      <c r="P74" s="1933"/>
      <c r="Q74" s="281"/>
      <c r="R74" s="1027"/>
      <c r="S74" s="458"/>
      <c r="T74" s="1146"/>
      <c r="U74" s="1146"/>
    </row>
    <row r="75" spans="2:21" ht="18.75" customHeight="1" outlineLevel="1">
      <c r="B75" s="692"/>
      <c r="C75" s="1062" t="s">
        <v>1577</v>
      </c>
      <c r="D75" s="1062"/>
      <c r="E75" s="1062"/>
      <c r="F75" s="1101">
        <f>IFERROR(IF(C75="","",VLOOKUP(C75,ProductTable[],2,FALSE)),"")</f>
        <v>316</v>
      </c>
      <c r="G75" s="1003"/>
      <c r="H75" s="975">
        <f t="shared" si="1"/>
        <v>0</v>
      </c>
      <c r="I75" s="959">
        <f>IF(F75="","", H75/(1-M94))</f>
        <v>0</v>
      </c>
      <c r="J75" s="991" t="str">
        <f>IFERROR(IF(C75="","",VLOOKUP(C75,ProductTable[],3,FALSE)),"")</f>
        <v>https://www.amazon.co.uk/Accsoon-CineView-Wireless-Transmission-Transfer-Black/dp/B09YCKHPCF/ref=sr_1_2?crid=4W8FLV6B3OWC&amp;dib=eyJ2IjoiMSJ9.TXxdZMTznRl62kCA3y19buTmh3lDWrcm3_BGyhk57Z5XWPTqnuAN0fsUHf2NRDFcrrbCEieyr5hio9KFBrX5SCgevA8gkevTlzoROwFW_v12AY5o5Mu8DXw6g3X83Eay9-oPwKmzmrFeMfaJAcDL9dHjxxUlQ7HclWvJgo2w85l6siZznF-j8x1dYYOFfVBWG6haOOoWMBliXKtkW7XDxY3YPGSzIrSa_q1ZfAQx0lAiOHS9BhQjJaz7lsAmpXjevQoigh2bRw0nDbIlZ3uqphYEdSqb3zzGDNd-dkKEa3FSJRYpRnTWmSZzhm46jCUKoZ3vrZEIUq98L9x6S90vXA.iTFECwRHWRTE-lsCm6LpO8oO8h6ngQ2N13Tyd8Vh37c&amp;dib_tag=se&amp;keywords=cineview%2BHE&amp;qid=1743429199&amp;s=electronics&amp;sprefix=cineview%2Bhe%2B%2Celectronics%2C88&amp;sr=1-2&amp;th=1</v>
      </c>
      <c r="K75" s="1936"/>
      <c r="L75" s="1936"/>
      <c r="M75" s="1937"/>
      <c r="N75" s="281"/>
      <c r="O75" s="1923"/>
      <c r="P75" s="1924"/>
      <c r="Q75" s="281"/>
      <c r="R75" s="1026"/>
      <c r="S75" s="458"/>
      <c r="T75" s="1146"/>
      <c r="U75" s="1146"/>
    </row>
    <row r="76" spans="2:21" ht="18.75" customHeight="1" outlineLevel="1">
      <c r="B76" s="692" t="s">
        <v>75</v>
      </c>
      <c r="C76" s="1059" t="s">
        <v>1137</v>
      </c>
      <c r="D76" s="1059"/>
      <c r="E76" s="1059"/>
      <c r="F76" s="324">
        <f>IFERROR(IF(C76="","",VLOOKUP(C76,ProductTable[],2,FALSE)),"")</f>
        <v>156</v>
      </c>
      <c r="G76" s="1004"/>
      <c r="H76" s="976">
        <f t="shared" si="1"/>
        <v>0</v>
      </c>
      <c r="I76" s="958">
        <f>IF(F76="","", H76/(1-M94))</f>
        <v>0</v>
      </c>
      <c r="J76" s="990">
        <f>IFERROR(IF(C76="","",VLOOKUP(C76,ProductTable[],3,FALSE)),"")</f>
        <v>0</v>
      </c>
      <c r="K76" s="1938"/>
      <c r="L76" s="1938"/>
      <c r="M76" s="1939"/>
      <c r="N76" s="281"/>
      <c r="O76" s="1930"/>
      <c r="P76" s="1931"/>
      <c r="Q76" s="281"/>
      <c r="R76" s="1027"/>
      <c r="S76" s="458"/>
      <c r="T76" s="1146"/>
      <c r="U76" s="1146"/>
    </row>
    <row r="77" spans="2:21" ht="18.75" customHeight="1" outlineLevel="1">
      <c r="B77" s="692"/>
      <c r="C77" s="1062"/>
      <c r="D77" s="1062"/>
      <c r="E77" s="1062"/>
      <c r="F77" s="1101" t="str">
        <f>IFERROR(IF(C77="","",VLOOKUP(C77,ProductTable[],2,FALSE)),"")</f>
        <v/>
      </c>
      <c r="G77" s="1003"/>
      <c r="H77" s="975" t="str">
        <f t="shared" si="1"/>
        <v/>
      </c>
      <c r="I77" s="959" t="str">
        <f>IF(F77="","", H77/(1-M94))</f>
        <v/>
      </c>
      <c r="J77" s="991" t="str">
        <f>IFERROR(IF(C77="","",VLOOKUP(C77,ProductTable[],3,FALSE)),"")</f>
        <v/>
      </c>
      <c r="K77" s="1936"/>
      <c r="L77" s="1936"/>
      <c r="M77" s="1937"/>
      <c r="N77" s="281"/>
      <c r="O77" s="1932"/>
      <c r="P77" s="1933"/>
      <c r="Q77" s="281"/>
      <c r="R77" s="1026"/>
      <c r="S77" s="458"/>
      <c r="T77" s="1146"/>
      <c r="U77" s="1146"/>
    </row>
    <row r="78" spans="2:21" ht="18.75" customHeight="1" outlineLevel="1">
      <c r="B78" s="692"/>
      <c r="C78" s="1059"/>
      <c r="D78" s="1059"/>
      <c r="E78" s="1059"/>
      <c r="F78" s="324" t="str">
        <f>IFERROR(IF(C78="","",VLOOKUP(C78,ProductTable[],2,FALSE)),"")</f>
        <v/>
      </c>
      <c r="G78" s="1004"/>
      <c r="H78" s="976" t="str">
        <f t="shared" si="1"/>
        <v/>
      </c>
      <c r="I78" s="958" t="str">
        <f>IF(F78="","", H78/(1-M94))</f>
        <v/>
      </c>
      <c r="J78" s="990" t="str">
        <f>IFERROR(IF(C78="","",VLOOKUP(C78,ProductTable[],3,FALSE)),"")</f>
        <v/>
      </c>
      <c r="K78" s="1938"/>
      <c r="L78" s="1938"/>
      <c r="M78" s="1939"/>
      <c r="N78" s="281"/>
      <c r="O78" s="1923"/>
      <c r="P78" s="1924"/>
      <c r="Q78" s="281"/>
      <c r="R78" s="1027"/>
      <c r="S78" s="458"/>
      <c r="T78" s="1146"/>
      <c r="U78" s="1146"/>
    </row>
    <row r="79" spans="2:21" ht="18.75" customHeight="1" outlineLevel="1">
      <c r="B79" s="692"/>
      <c r="C79" s="1062"/>
      <c r="D79" s="1062"/>
      <c r="E79" s="1062"/>
      <c r="F79" s="1101" t="str">
        <f>IFERROR(IF(C79="","",VLOOKUP(C79,ProductTable[],2,FALSE)),"")</f>
        <v/>
      </c>
      <c r="G79" s="1003"/>
      <c r="H79" s="975" t="str">
        <f t="shared" si="1"/>
        <v/>
      </c>
      <c r="I79" s="959" t="str">
        <f>IF(F79="","", H79/(1-M94))</f>
        <v/>
      </c>
      <c r="J79" s="991" t="str">
        <f>IFERROR(IF(C79="","",VLOOKUP(C79,ProductTable[],3,FALSE)),"")</f>
        <v/>
      </c>
      <c r="K79" s="1936"/>
      <c r="L79" s="1936"/>
      <c r="M79" s="1937"/>
      <c r="N79" s="281"/>
      <c r="O79" s="1930"/>
      <c r="P79" s="1931"/>
      <c r="Q79" s="281"/>
      <c r="R79" s="1026"/>
      <c r="S79" s="458"/>
      <c r="T79" s="1146"/>
      <c r="U79" s="1146"/>
    </row>
    <row r="80" spans="2:21" ht="18.75" customHeight="1" outlineLevel="1">
      <c r="B80" s="692"/>
      <c r="C80" s="1059" t="s">
        <v>1138</v>
      </c>
      <c r="D80" s="1059"/>
      <c r="E80" s="1059"/>
      <c r="F80" s="324">
        <f>IFERROR(IF(C80="","",VLOOKUP(C80,ProductTable[],2,FALSE)),"")</f>
        <v>30</v>
      </c>
      <c r="G80" s="1004"/>
      <c r="H80" s="976">
        <f t="shared" si="1"/>
        <v>0</v>
      </c>
      <c r="I80" s="958">
        <f>IF(F80="","", H80/(1-M94))</f>
        <v>0</v>
      </c>
      <c r="J80" s="990" t="str">
        <f>IFERROR(IF(C80="","",VLOOKUP(C80,ProductTable[],3,FALSE)),"")</f>
        <v xml:space="preserve"> </v>
      </c>
      <c r="K80" s="1938"/>
      <c r="L80" s="1938"/>
      <c r="M80" s="1939"/>
      <c r="N80" s="281"/>
      <c r="O80" s="1932"/>
      <c r="P80" s="1933"/>
      <c r="Q80" s="281"/>
      <c r="R80" s="1027"/>
      <c r="S80" s="458"/>
      <c r="T80" s="1146"/>
      <c r="U80" s="1146"/>
    </row>
    <row r="81" spans="2:21" ht="18.75" customHeight="1" outlineLevel="1">
      <c r="B81" s="692"/>
      <c r="C81" s="1062"/>
      <c r="D81" s="1062"/>
      <c r="E81" s="1062"/>
      <c r="F81" s="1101" t="str">
        <f>IFERROR(IF(C81="","",VLOOKUP(C81,ProductTable[],2,FALSE)),"")</f>
        <v/>
      </c>
      <c r="G81" s="1003"/>
      <c r="H81" s="975" t="str">
        <f t="shared" si="1"/>
        <v/>
      </c>
      <c r="I81" s="959" t="str">
        <f>IF(F81="","", H81/(1-M94))</f>
        <v/>
      </c>
      <c r="J81" s="991" t="str">
        <f>IFERROR(IF(C81="","",VLOOKUP(C81,ProductTable[],3,FALSE)),"")</f>
        <v/>
      </c>
      <c r="K81" s="1936"/>
      <c r="L81" s="1936"/>
      <c r="M81" s="1937"/>
      <c r="N81" s="281"/>
      <c r="O81" s="1923"/>
      <c r="P81" s="1924"/>
      <c r="Q81" s="281"/>
      <c r="R81" s="1026"/>
      <c r="S81" s="458"/>
      <c r="T81" s="1146"/>
      <c r="U81" s="1146"/>
    </row>
    <row r="82" spans="2:21" ht="18.75" customHeight="1" outlineLevel="1">
      <c r="B82" s="692"/>
      <c r="C82" s="1059"/>
      <c r="D82" s="1059"/>
      <c r="E82" s="1059"/>
      <c r="F82" s="324" t="str">
        <f>IFERROR(IF(C82="","",VLOOKUP(C82,ProductTable[],2,FALSE)),"")</f>
        <v/>
      </c>
      <c r="G82" s="1004"/>
      <c r="H82" s="976" t="str">
        <f t="shared" si="1"/>
        <v/>
      </c>
      <c r="I82" s="958" t="str">
        <f>IF(F82="","", H82/(1-M94))</f>
        <v/>
      </c>
      <c r="J82" s="990" t="str">
        <f>IFERROR(IF(C82="","",VLOOKUP(C82,ProductTable[],3,FALSE)),"")</f>
        <v/>
      </c>
      <c r="K82" s="1938"/>
      <c r="L82" s="1938"/>
      <c r="M82" s="1939"/>
      <c r="N82" s="281"/>
      <c r="O82" s="1930"/>
      <c r="P82" s="1931"/>
      <c r="Q82" s="281"/>
      <c r="R82" s="1027"/>
      <c r="S82" s="458"/>
      <c r="T82" s="1146"/>
      <c r="U82" s="1146"/>
    </row>
    <row r="83" spans="2:21" ht="18.75" customHeight="1" outlineLevel="1" thickBot="1">
      <c r="B83" s="765"/>
      <c r="C83" s="1074"/>
      <c r="D83" s="1074"/>
      <c r="E83" s="1074"/>
      <c r="F83" s="1101" t="str">
        <f>IFERROR(IF(C83="","",VLOOKUP(C83,ProductTable[],2,FALSE)),"")</f>
        <v/>
      </c>
      <c r="G83" s="1003"/>
      <c r="H83" s="975" t="str">
        <f t="shared" si="1"/>
        <v/>
      </c>
      <c r="I83" s="959" t="str">
        <f>IF(F83="","", H83/(1-M94))</f>
        <v/>
      </c>
      <c r="J83" s="991" t="str">
        <f>IFERROR(IF(C83="","",VLOOKUP(C83,ProductTable[],3,FALSE)),"")</f>
        <v/>
      </c>
      <c r="K83" s="1928"/>
      <c r="L83" s="1928"/>
      <c r="M83" s="1929"/>
      <c r="N83" s="281"/>
      <c r="O83" s="1932"/>
      <c r="P83" s="1933"/>
      <c r="Q83" s="281"/>
      <c r="R83" s="1028"/>
      <c r="S83" s="458"/>
      <c r="T83" s="1146"/>
      <c r="U83" s="1146"/>
    </row>
    <row r="84" spans="2:21" ht="18.75" customHeight="1" outlineLevel="1">
      <c r="B84" s="1940" t="s">
        <v>112</v>
      </c>
      <c r="C84" s="1080" t="s">
        <v>2435</v>
      </c>
      <c r="D84" s="1081"/>
      <c r="E84" s="1081"/>
      <c r="F84" s="1102"/>
      <c r="G84" s="1005"/>
      <c r="H84" s="1009" t="str">
        <f t="shared" si="1"/>
        <v/>
      </c>
      <c r="I84" s="966" t="str">
        <f>IF(F84="","", H84/(1-M94))</f>
        <v/>
      </c>
      <c r="J84" s="1129"/>
      <c r="K84" s="1934"/>
      <c r="L84" s="1934"/>
      <c r="M84" s="1935"/>
      <c r="N84" s="281"/>
      <c r="O84" s="1923"/>
      <c r="P84" s="1924"/>
      <c r="Q84" s="281"/>
      <c r="R84" s="1025"/>
      <c r="S84" s="458"/>
      <c r="T84" s="1146"/>
      <c r="U84" s="1146"/>
    </row>
    <row r="85" spans="2:21" ht="18.75" customHeight="1" outlineLevel="1">
      <c r="B85" s="1941"/>
      <c r="C85" s="1073" t="s">
        <v>2434</v>
      </c>
      <c r="D85" s="1074"/>
      <c r="E85" s="1074"/>
      <c r="F85" s="1036"/>
      <c r="G85" s="1003"/>
      <c r="H85" s="975" t="str">
        <f t="shared" si="1"/>
        <v/>
      </c>
      <c r="I85" s="959" t="str">
        <f>IF(F85="","", H85/(1-M94))</f>
        <v/>
      </c>
      <c r="J85" s="1131"/>
      <c r="K85" s="1936"/>
      <c r="L85" s="1936"/>
      <c r="M85" s="1937"/>
      <c r="O85" s="1930"/>
      <c r="P85" s="1931"/>
      <c r="R85" s="1026"/>
      <c r="S85" s="458"/>
      <c r="T85" s="1146"/>
      <c r="U85" s="1146"/>
    </row>
    <row r="86" spans="2:21" ht="18.75" customHeight="1" outlineLevel="1">
      <c r="B86" s="692"/>
      <c r="C86" s="1058" t="s">
        <v>2436</v>
      </c>
      <c r="D86" s="1059"/>
      <c r="E86" s="1059"/>
      <c r="F86" s="1103"/>
      <c r="G86" s="1004"/>
      <c r="H86" s="976" t="str">
        <f t="shared" si="1"/>
        <v/>
      </c>
      <c r="I86" s="958" t="str">
        <f>IF(F86="","", H86/(1-M94))</f>
        <v/>
      </c>
      <c r="J86" s="990"/>
      <c r="K86" s="1938" t="s">
        <v>2437</v>
      </c>
      <c r="L86" s="1938"/>
      <c r="M86" s="1939"/>
      <c r="N86" s="281"/>
      <c r="O86" s="1932"/>
      <c r="P86" s="1933"/>
      <c r="Q86" s="281"/>
      <c r="R86" s="1027"/>
      <c r="S86" s="458"/>
      <c r="T86" s="1146"/>
      <c r="U86" s="1146"/>
    </row>
    <row r="87" spans="2:21" ht="18.75" customHeight="1" outlineLevel="1" thickBot="1">
      <c r="B87" s="692"/>
      <c r="C87" s="1054"/>
      <c r="D87" s="1055"/>
      <c r="E87" s="1055"/>
      <c r="F87" s="1012"/>
      <c r="G87" s="529"/>
      <c r="H87" s="1008" t="str">
        <f t="shared" si="1"/>
        <v/>
      </c>
      <c r="I87" s="968" t="str">
        <f>IF(F87="","", H87/(1-M94))</f>
        <v/>
      </c>
      <c r="J87" s="1808"/>
      <c r="K87" s="1928"/>
      <c r="L87" s="1928"/>
      <c r="M87" s="1929"/>
      <c r="N87" s="281"/>
      <c r="O87" s="1923"/>
      <c r="P87" s="1924"/>
      <c r="Q87" s="281"/>
      <c r="R87" s="1028"/>
      <c r="S87" s="458"/>
      <c r="T87" s="1146"/>
      <c r="U87" s="1146"/>
    </row>
    <row r="88" spans="2:21" ht="18.75" customHeight="1" outlineLevel="1">
      <c r="B88" s="969" t="s">
        <v>1373</v>
      </c>
      <c r="C88" s="526" t="s">
        <v>1373</v>
      </c>
      <c r="D88" s="1086"/>
      <c r="E88" s="1087"/>
      <c r="F88" s="1100">
        <f>IFERROR(IF(C88="","",VLOOKUP(C88,ProductTable[],2,FALSE)),"")</f>
        <v>150</v>
      </c>
      <c r="G88" s="1005"/>
      <c r="H88" s="1009">
        <f t="shared" si="1"/>
        <v>0</v>
      </c>
      <c r="I88" s="966">
        <f>IF(F88="","", H88/(1-N787))</f>
        <v>0</v>
      </c>
      <c r="J88" s="1129" t="str">
        <f>IFERROR(IF(C88="","",VLOOKUP(C88,ProductTable[],3,FALSE)),"")</f>
        <v xml:space="preserve"> </v>
      </c>
      <c r="K88" s="1934"/>
      <c r="L88" s="1934"/>
      <c r="M88" s="1935"/>
      <c r="N88" s="281"/>
      <c r="O88" s="1930"/>
      <c r="P88" s="1931"/>
      <c r="Q88" s="281"/>
      <c r="R88" s="1025"/>
      <c r="S88" s="458"/>
      <c r="T88" s="1146"/>
      <c r="U88" s="1146"/>
    </row>
    <row r="89" spans="2:21" ht="18.75" customHeight="1" outlineLevel="1">
      <c r="B89" s="970" t="s">
        <v>100</v>
      </c>
      <c r="C89" s="1064" t="s">
        <v>59</v>
      </c>
      <c r="D89" s="1065"/>
      <c r="E89" s="1065"/>
      <c r="F89" s="1101">
        <f>IFERROR(IF(C89="","",VLOOKUP(C89,ProductTable[],2,FALSE)),"")</f>
        <v>20</v>
      </c>
      <c r="G89" s="1003">
        <v>1</v>
      </c>
      <c r="H89" s="975">
        <f t="shared" si="1"/>
        <v>20</v>
      </c>
      <c r="I89" s="959">
        <f>IF(F89="","", H89/(1-M94))</f>
        <v>36.36363636363636</v>
      </c>
      <c r="J89" s="991" t="str">
        <f>IFERROR(IF(C89="","",VLOOKUP(C89,ProductTable[],3,FALSE)),"")</f>
        <v xml:space="preserve"> </v>
      </c>
      <c r="K89" s="1936"/>
      <c r="L89" s="1936"/>
      <c r="M89" s="1937"/>
      <c r="N89" s="281"/>
      <c r="O89" s="1932"/>
      <c r="P89" s="1933"/>
      <c r="Q89" s="281"/>
      <c r="R89" s="1026"/>
      <c r="S89" s="458"/>
      <c r="T89" s="1146"/>
      <c r="U89" s="1146"/>
    </row>
    <row r="90" spans="2:21" ht="18.75" customHeight="1" outlineLevel="1">
      <c r="B90" s="967" t="s">
        <v>102</v>
      </c>
      <c r="C90" s="1067" t="s">
        <v>103</v>
      </c>
      <c r="D90" s="1068"/>
      <c r="E90" s="1069"/>
      <c r="F90" s="324">
        <f>IFERROR(IF(C90="","",VLOOKUP(C90,ProductTable[],2,FALSE)),"")</f>
        <v>250</v>
      </c>
      <c r="G90" s="1004"/>
      <c r="H90" s="976">
        <f t="shared" si="1"/>
        <v>0</v>
      </c>
      <c r="I90" s="958">
        <f>IF(F90="","", H90/(1-M94))</f>
        <v>0</v>
      </c>
      <c r="J90" s="990" t="str">
        <f>IFERROR(IF(C90="","",VLOOKUP(C90,ProductTable[],3,FALSE)),"")</f>
        <v xml:space="preserve"> </v>
      </c>
      <c r="K90" s="1938" t="s">
        <v>2441</v>
      </c>
      <c r="L90" s="1938"/>
      <c r="M90" s="1939"/>
      <c r="N90" s="281"/>
      <c r="O90" s="1923"/>
      <c r="P90" s="1924"/>
      <c r="Q90" s="281"/>
      <c r="R90" s="1027"/>
      <c r="S90" s="458"/>
      <c r="T90" s="1146"/>
      <c r="U90" s="1146"/>
    </row>
    <row r="91" spans="2:21" ht="18.75" customHeight="1" outlineLevel="1" thickBot="1">
      <c r="B91" s="971"/>
      <c r="C91" s="1070" t="s">
        <v>105</v>
      </c>
      <c r="D91" s="1071"/>
      <c r="E91" s="1072"/>
      <c r="F91" s="120">
        <f>IFERROR(IF(C91="","",VLOOKUP(C91,ProductTable[],2,FALSE)),"")</f>
        <v>500</v>
      </c>
      <c r="G91" s="529">
        <v>2</v>
      </c>
      <c r="H91" s="1008">
        <f t="shared" si="1"/>
        <v>1000</v>
      </c>
      <c r="I91" s="968">
        <f>IF(F91="","", H91/(1-M94))</f>
        <v>1818.181818181818</v>
      </c>
      <c r="J91" s="1130" t="str">
        <f>IFERROR(IF(C91="","",VLOOKUP(C91,ProductTable[],3,FALSE)),"")</f>
        <v xml:space="preserve"> </v>
      </c>
      <c r="K91" s="1928" t="s">
        <v>20</v>
      </c>
      <c r="L91" s="1928"/>
      <c r="M91" s="1929"/>
      <c r="N91" s="281"/>
      <c r="O91" s="1930"/>
      <c r="P91" s="1931"/>
      <c r="Q91" s="281"/>
      <c r="R91" s="1028"/>
      <c r="S91" s="458"/>
      <c r="T91" s="1146"/>
      <c r="U91" s="1146"/>
    </row>
    <row r="92" spans="2:21" ht="18.75" customHeight="1" outlineLevel="1" thickBot="1">
      <c r="B92" s="281"/>
      <c r="C92" s="281"/>
      <c r="D92" s="281"/>
      <c r="F92" s="283"/>
      <c r="G92" s="354" t="s">
        <v>26</v>
      </c>
      <c r="H92" s="355">
        <v>100</v>
      </c>
      <c r="I92" s="533"/>
      <c r="J92" s="545"/>
      <c r="K92" s="545"/>
      <c r="L92" s="544"/>
      <c r="M92" s="544"/>
      <c r="N92" s="281"/>
      <c r="O92" s="1932"/>
      <c r="P92" s="1933"/>
      <c r="Q92" s="281"/>
      <c r="R92" s="544"/>
      <c r="S92" s="458"/>
      <c r="T92" s="1146"/>
      <c r="U92" s="1146"/>
    </row>
    <row r="93" spans="2:21" ht="18.75" customHeight="1" outlineLevel="1">
      <c r="B93" s="281"/>
      <c r="C93" s="281"/>
      <c r="F93" s="293"/>
      <c r="G93" s="358" t="s">
        <v>29</v>
      </c>
      <c r="H93" s="115">
        <f>SUM(H62:H92)</f>
        <v>2340</v>
      </c>
      <c r="I93" s="534">
        <f>SUM(H62:H91)</f>
        <v>2240</v>
      </c>
      <c r="K93" s="1032" t="s">
        <v>113</v>
      </c>
      <c r="L93" s="283"/>
      <c r="M93" s="1032" t="s">
        <v>1429</v>
      </c>
      <c r="O93" s="1923"/>
      <c r="P93" s="1924"/>
      <c r="R93" s="972"/>
      <c r="S93" s="458"/>
      <c r="T93" s="1146"/>
      <c r="U93" s="1146"/>
    </row>
    <row r="94" spans="2:21" ht="18.75" customHeight="1" outlineLevel="1" thickBot="1">
      <c r="B94" s="281"/>
      <c r="C94" s="281"/>
      <c r="D94" s="281"/>
      <c r="E94" s="1990"/>
      <c r="F94" s="1991"/>
      <c r="G94" s="853" t="s">
        <v>63</v>
      </c>
      <c r="H94" s="854">
        <v>4288</v>
      </c>
      <c r="I94" s="535"/>
      <c r="J94" s="972"/>
      <c r="K94" s="1033">
        <f>(H93/(1-M94))</f>
        <v>4254.545454545454</v>
      </c>
      <c r="L94" s="283"/>
      <c r="M94" s="1143">
        <v>0.45</v>
      </c>
      <c r="O94" s="1925"/>
      <c r="P94" s="1926"/>
      <c r="R94" s="973"/>
      <c r="S94" s="458"/>
      <c r="T94" s="1146"/>
      <c r="U94" s="1146"/>
    </row>
    <row r="95" spans="2:21" ht="18.75" customHeight="1" outlineLevel="1" thickBot="1">
      <c r="B95" s="281"/>
      <c r="C95" s="281"/>
      <c r="D95" s="293"/>
      <c r="E95" s="293"/>
      <c r="F95" s="303"/>
      <c r="G95" s="362" t="s">
        <v>109</v>
      </c>
      <c r="H95" s="122">
        <f>H94-H93</f>
        <v>1948</v>
      </c>
      <c r="I95" s="536">
        <f>H94-H93</f>
        <v>1948</v>
      </c>
      <c r="J95" s="973"/>
      <c r="K95" s="973"/>
      <c r="N95" s="281"/>
      <c r="O95" s="458"/>
      <c r="Q95" s="281"/>
      <c r="S95" s="458"/>
      <c r="T95" s="1147"/>
      <c r="U95" s="961"/>
    </row>
    <row r="96" spans="2:21" ht="18.75" customHeight="1" thickBot="1">
      <c r="B96" s="281"/>
      <c r="C96" s="1927" t="s">
        <v>1367</v>
      </c>
      <c r="D96" s="1927"/>
      <c r="E96" s="1927"/>
      <c r="F96" s="303"/>
      <c r="G96" s="677"/>
      <c r="H96" s="678"/>
      <c r="I96" s="678"/>
      <c r="J96" s="290"/>
      <c r="K96" s="290"/>
      <c r="N96" s="281"/>
      <c r="O96" s="458"/>
      <c r="Q96" s="281"/>
      <c r="R96" s="586"/>
      <c r="S96" s="458"/>
      <c r="T96" s="1147"/>
      <c r="U96" s="961"/>
    </row>
    <row r="97" spans="2:21" s="320" customFormat="1" ht="37.5" customHeight="1" outlineLevel="1" thickBot="1">
      <c r="B97" s="683" t="s">
        <v>115</v>
      </c>
      <c r="C97" s="1948" t="s">
        <v>12</v>
      </c>
      <c r="D97" s="1949"/>
      <c r="E97" s="1950"/>
      <c r="F97" s="956" t="s">
        <v>13</v>
      </c>
      <c r="G97" s="955" t="s">
        <v>14</v>
      </c>
      <c r="H97" s="956" t="s">
        <v>95</v>
      </c>
      <c r="I97" s="956" t="s">
        <v>96</v>
      </c>
      <c r="J97" s="957" t="s">
        <v>97</v>
      </c>
      <c r="K97" s="1951" t="s">
        <v>98</v>
      </c>
      <c r="L97" s="1952"/>
      <c r="M97" s="1953"/>
      <c r="N97" s="319"/>
      <c r="O97" s="1954" t="s">
        <v>1396</v>
      </c>
      <c r="P97" s="1955"/>
      <c r="Q97" s="319"/>
      <c r="R97" s="1030" t="s">
        <v>491</v>
      </c>
      <c r="S97" s="458"/>
      <c r="T97" s="1967"/>
      <c r="U97" s="1967"/>
    </row>
    <row r="98" spans="2:21" ht="18.75" customHeight="1" outlineLevel="1">
      <c r="B98" s="692"/>
      <c r="C98" s="1211" t="s">
        <v>246</v>
      </c>
      <c r="D98" s="1212"/>
      <c r="E98" s="1212"/>
      <c r="F98" s="1100">
        <f>IFERROR(IF(C98="","",VLOOKUP(C98,ProductTable[],2,FALSE)),"")</f>
        <v>265</v>
      </c>
      <c r="G98" s="1004">
        <v>1</v>
      </c>
      <c r="H98" s="974">
        <f t="shared" ref="H98:H127" si="2">IF(F98="","",F98*G98)</f>
        <v>265</v>
      </c>
      <c r="I98" s="958">
        <f>IF(F98="","", H98/(1-M130))</f>
        <v>481.81818181818176</v>
      </c>
      <c r="J98" s="990" t="str">
        <f>IFERROR(IF(C98="","",VLOOKUP(C98,ProductTable[],3,FALSE)),"")</f>
        <v xml:space="preserve"> </v>
      </c>
      <c r="K98" s="1934"/>
      <c r="L98" s="1934"/>
      <c r="M98" s="1935"/>
      <c r="N98" s="281"/>
      <c r="O98" s="1942" t="s">
        <v>1490</v>
      </c>
      <c r="P98" s="1943"/>
      <c r="Q98" s="281"/>
      <c r="R98" s="1025"/>
      <c r="S98" s="458"/>
      <c r="T98" s="1966"/>
      <c r="U98" s="1966"/>
    </row>
    <row r="99" spans="2:21" ht="18.75" customHeight="1" outlineLevel="1">
      <c r="B99" s="692"/>
      <c r="C99" s="1213" t="s">
        <v>248</v>
      </c>
      <c r="D99" s="1214"/>
      <c r="E99" s="1214"/>
      <c r="F99" s="1101">
        <f>IFERROR(IF(C99="","",VLOOKUP(C99,ProductTable[],2,FALSE)),"")</f>
        <v>20</v>
      </c>
      <c r="G99" s="1003">
        <v>1</v>
      </c>
      <c r="H99" s="975">
        <f t="shared" si="2"/>
        <v>20</v>
      </c>
      <c r="I99" s="959">
        <f>IF(F99="","", H99/(1-M130))</f>
        <v>36.36363636363636</v>
      </c>
      <c r="J99" s="991" t="str">
        <f>IFERROR(IF(C99="","",VLOOKUP(C99,ProductTable[],3,FALSE)),"")</f>
        <v xml:space="preserve"> </v>
      </c>
      <c r="K99" s="1936"/>
      <c r="L99" s="1936"/>
      <c r="M99" s="1937"/>
      <c r="N99" s="281"/>
      <c r="O99" s="1944"/>
      <c r="P99" s="1945"/>
      <c r="Q99" s="281"/>
      <c r="R99" s="1026"/>
      <c r="S99" s="458"/>
      <c r="T99" s="1966"/>
      <c r="U99" s="1966"/>
    </row>
    <row r="100" spans="2:21" ht="18.75" customHeight="1" outlineLevel="1">
      <c r="B100" s="692"/>
      <c r="C100" s="1215" t="s">
        <v>278</v>
      </c>
      <c r="D100" s="1216"/>
      <c r="E100" s="1216"/>
      <c r="F100" s="324">
        <f>IFERROR(IF(C100="","",VLOOKUP(C100,ProductTable[],2,FALSE)),"")</f>
        <v>20</v>
      </c>
      <c r="G100" s="1004"/>
      <c r="H100" s="976">
        <f t="shared" si="2"/>
        <v>0</v>
      </c>
      <c r="I100" s="958">
        <f>IF(F100="","", H100/(1-M130))</f>
        <v>0</v>
      </c>
      <c r="J100" s="990" t="str">
        <f>IFERROR(IF(C100="","",VLOOKUP(C100,ProductTable[],3,FALSE)),"")</f>
        <v xml:space="preserve"> </v>
      </c>
      <c r="K100" s="1938"/>
      <c r="L100" s="1938"/>
      <c r="M100" s="1939"/>
      <c r="N100" s="281"/>
      <c r="O100" s="1944"/>
      <c r="P100" s="1945"/>
      <c r="Q100" s="281"/>
      <c r="R100" s="1027"/>
      <c r="S100" s="458"/>
      <c r="T100" s="1966"/>
      <c r="U100" s="1966"/>
    </row>
    <row r="101" spans="2:21" ht="18.75" customHeight="1" outlineLevel="1" thickBot="1">
      <c r="B101" s="692"/>
      <c r="C101" s="1213"/>
      <c r="D101" s="1214"/>
      <c r="E101" s="1214"/>
      <c r="F101" s="1101" t="str">
        <f>IFERROR(IF(C101="","",VLOOKUP(C101,ProductTable[],2,FALSE)),"")</f>
        <v/>
      </c>
      <c r="G101" s="1003"/>
      <c r="H101" s="975" t="str">
        <f t="shared" si="2"/>
        <v/>
      </c>
      <c r="I101" s="959" t="str">
        <f>IF(F101="","", H101/(1-M130))</f>
        <v/>
      </c>
      <c r="J101" s="991" t="str">
        <f>IFERROR(IF(C101="","",VLOOKUP(C101,ProductTable[],3,FALSE)),"")</f>
        <v/>
      </c>
      <c r="K101" s="1936"/>
      <c r="L101" s="1936"/>
      <c r="M101" s="1937"/>
      <c r="N101" s="281"/>
      <c r="O101" s="1944"/>
      <c r="P101" s="1945"/>
      <c r="Q101" s="281"/>
      <c r="R101" s="1026"/>
      <c r="S101" s="458"/>
      <c r="T101" s="1966"/>
      <c r="U101" s="1966"/>
    </row>
    <row r="102" spans="2:21" ht="18.75" customHeight="1" outlineLevel="1">
      <c r="B102" s="692"/>
      <c r="C102" s="1058" t="s">
        <v>1451</v>
      </c>
      <c r="D102" s="1216"/>
      <c r="E102" s="1216"/>
      <c r="F102" s="324">
        <f>IFERROR(IF(C102="","",VLOOKUP(C102,ProductTable[],2,FALSE)),"")</f>
        <v>215</v>
      </c>
      <c r="G102" s="485"/>
      <c r="H102" s="1051">
        <f t="shared" si="2"/>
        <v>0</v>
      </c>
      <c r="I102" s="1052">
        <f>IF(F102="","", H102/(1-M130))</f>
        <v>0</v>
      </c>
      <c r="J102" s="990" t="str">
        <f>IFERROR(IF(C102="","",VLOOKUP(C102,ProductTable[],3,FALSE)),"")</f>
        <v xml:space="preserve"> </v>
      </c>
      <c r="K102" s="1938"/>
      <c r="L102" s="1938"/>
      <c r="M102" s="1939"/>
      <c r="N102" s="281"/>
      <c r="O102" s="1946"/>
      <c r="P102" s="1947"/>
      <c r="Q102" s="281"/>
      <c r="R102" s="1027"/>
      <c r="S102" s="458"/>
      <c r="T102" s="1146"/>
      <c r="U102" s="1146"/>
    </row>
    <row r="103" spans="2:21" ht="18.75" customHeight="1" outlineLevel="1">
      <c r="B103" s="692"/>
      <c r="C103" s="1061" t="s">
        <v>229</v>
      </c>
      <c r="D103" s="1214"/>
      <c r="E103" s="1214"/>
      <c r="F103" s="1101">
        <f>IFERROR(IF(C103="","",VLOOKUP(C103,ProductTable[],2,FALSE)),"")</f>
        <v>385</v>
      </c>
      <c r="G103" s="1042"/>
      <c r="H103" s="1043">
        <f t="shared" si="2"/>
        <v>0</v>
      </c>
      <c r="I103" s="1044">
        <f>IF(F103="","", H103/(1-M130))</f>
        <v>0</v>
      </c>
      <c r="J103" s="991" t="str">
        <f>IFERROR(IF(C103="","",VLOOKUP(C103,ProductTable[],3,FALSE)),"")</f>
        <v xml:space="preserve"> </v>
      </c>
      <c r="K103" s="1936"/>
      <c r="L103" s="1936"/>
      <c r="M103" s="1937"/>
      <c r="N103" s="281"/>
      <c r="O103" s="1930"/>
      <c r="P103" s="1931"/>
      <c r="Q103" s="281"/>
      <c r="R103" s="1026"/>
      <c r="S103" s="458"/>
      <c r="T103" s="1146"/>
      <c r="U103" s="1146"/>
    </row>
    <row r="104" spans="2:21" ht="18.75" customHeight="1" outlineLevel="1">
      <c r="B104" s="692"/>
      <c r="C104" s="1058" t="s">
        <v>1557</v>
      </c>
      <c r="D104" s="1216"/>
      <c r="E104" s="1216"/>
      <c r="F104" s="324">
        <f>IFERROR(IF(C104="","",VLOOKUP(C104,ProductTable[],2,FALSE)),"")</f>
        <v>94</v>
      </c>
      <c r="G104" s="1004"/>
      <c r="H104" s="976">
        <f t="shared" si="2"/>
        <v>0</v>
      </c>
      <c r="I104" s="958">
        <f>IF(F104="","", H104/(1-M130))</f>
        <v>0</v>
      </c>
      <c r="J104" s="990" t="str">
        <f>IFERROR(IF(C104="","",VLOOKUP(C104,ProductTable[],3,FALSE)),"")</f>
        <v xml:space="preserve"> </v>
      </c>
      <c r="K104" s="1938"/>
      <c r="L104" s="1938"/>
      <c r="M104" s="1939"/>
      <c r="N104" s="281"/>
      <c r="O104" s="1932"/>
      <c r="P104" s="1933"/>
      <c r="Q104" s="281"/>
      <c r="R104" s="1027"/>
      <c r="S104" s="458"/>
      <c r="T104" s="1146"/>
      <c r="U104" s="1146"/>
    </row>
    <row r="105" spans="2:21" ht="18.75" customHeight="1" outlineLevel="1">
      <c r="B105" s="692"/>
      <c r="C105" s="1061" t="s">
        <v>1453</v>
      </c>
      <c r="D105" s="1214"/>
      <c r="E105" s="1214"/>
      <c r="F105" s="1101">
        <f>IFERROR(IF(C105="","",VLOOKUP(C105,ProductTable[],2,FALSE)),"")</f>
        <v>240</v>
      </c>
      <c r="G105" s="1003"/>
      <c r="H105" s="975">
        <f t="shared" si="2"/>
        <v>0</v>
      </c>
      <c r="I105" s="959">
        <f>IF(F105="","", H105/(1-M130))</f>
        <v>0</v>
      </c>
      <c r="J105" s="991" t="str">
        <f>IFERROR(IF(C105="","",VLOOKUP(C105,ProductTable[],3,FALSE)),"")</f>
        <v xml:space="preserve"> </v>
      </c>
      <c r="K105" s="1936"/>
      <c r="L105" s="1936"/>
      <c r="M105" s="1937"/>
      <c r="N105" s="281"/>
      <c r="O105" s="1923"/>
      <c r="P105" s="1924"/>
      <c r="Q105" s="281"/>
      <c r="R105" s="1026"/>
      <c r="S105" s="458"/>
      <c r="T105" s="1146"/>
      <c r="U105" s="1146"/>
    </row>
    <row r="106" spans="2:21" ht="18.75" customHeight="1" outlineLevel="1">
      <c r="B106" s="692"/>
      <c r="C106" s="1058" t="s">
        <v>1322</v>
      </c>
      <c r="D106" s="1216"/>
      <c r="E106" s="1216"/>
      <c r="F106" s="324">
        <f>IFERROR(IF(C106="","",VLOOKUP(C106,ProductTable[],2,FALSE)),"")</f>
        <v>49</v>
      </c>
      <c r="G106" s="1004"/>
      <c r="H106" s="976">
        <f t="shared" si="2"/>
        <v>0</v>
      </c>
      <c r="I106" s="958">
        <f>IF(F106="","", H106/(1-M130))</f>
        <v>0</v>
      </c>
      <c r="J106" s="990" t="str">
        <f>IFERROR(IF(C106="","",VLOOKUP(C106,ProductTable[],3,FALSE)),"")</f>
        <v xml:space="preserve"> </v>
      </c>
      <c r="K106" s="1938"/>
      <c r="L106" s="1938"/>
      <c r="M106" s="1939"/>
      <c r="N106" s="281"/>
      <c r="O106" s="1930"/>
      <c r="P106" s="1931"/>
      <c r="Q106" s="281"/>
      <c r="R106" s="1027"/>
      <c r="S106" s="458"/>
      <c r="T106" s="1146"/>
      <c r="U106" s="1146"/>
    </row>
    <row r="107" spans="2:21" ht="18.75" customHeight="1" outlineLevel="1">
      <c r="B107" s="692"/>
      <c r="C107" s="1061" t="s">
        <v>223</v>
      </c>
      <c r="D107" s="1218"/>
      <c r="E107" s="1218"/>
      <c r="F107" s="1101">
        <f>IFERROR(IF(C107="","",VLOOKUP(C107,ProductTable[],2,FALSE)),"")</f>
        <v>50</v>
      </c>
      <c r="G107" s="1003"/>
      <c r="H107" s="975">
        <f t="shared" si="2"/>
        <v>0</v>
      </c>
      <c r="I107" s="959">
        <f>IF(F107="","", H107/(1-M130))</f>
        <v>0</v>
      </c>
      <c r="J107" s="991" t="str">
        <f>IFERROR(IF(C107="","",VLOOKUP(C107,ProductTable[],3,FALSE)),"")</f>
        <v xml:space="preserve"> </v>
      </c>
      <c r="K107" s="1936"/>
      <c r="L107" s="1936"/>
      <c r="M107" s="1937"/>
      <c r="N107" s="281"/>
      <c r="O107" s="1932"/>
      <c r="P107" s="1933"/>
      <c r="Q107" s="281"/>
      <c r="R107" s="1026"/>
      <c r="S107" s="458"/>
      <c r="T107" s="1146"/>
      <c r="U107" s="1146"/>
    </row>
    <row r="108" spans="2:21" ht="18.75" customHeight="1" outlineLevel="1">
      <c r="B108" s="692"/>
      <c r="C108" s="1215"/>
      <c r="D108" s="1216"/>
      <c r="E108" s="1216"/>
      <c r="F108" s="324" t="str">
        <f>IFERROR(IF(C108="","",VLOOKUP(C108,ProductTable[],2,FALSE)),"")</f>
        <v/>
      </c>
      <c r="G108" s="1004"/>
      <c r="H108" s="976" t="str">
        <f t="shared" si="2"/>
        <v/>
      </c>
      <c r="I108" s="958" t="str">
        <f>IF(F108="","", H108/(1-M130))</f>
        <v/>
      </c>
      <c r="J108" s="990" t="str">
        <f>IFERROR(IF(C108="","",VLOOKUP(C108,ProductTable[],3,FALSE)),"")</f>
        <v/>
      </c>
      <c r="K108" s="1938"/>
      <c r="L108" s="1938"/>
      <c r="M108" s="1939"/>
      <c r="N108" s="281"/>
      <c r="O108" s="1923"/>
      <c r="P108" s="1924"/>
      <c r="Q108" s="281"/>
      <c r="R108" s="1027"/>
      <c r="S108" s="458"/>
      <c r="T108" s="1146"/>
      <c r="U108" s="1146"/>
    </row>
    <row r="109" spans="2:21" ht="18.75" customHeight="1" outlineLevel="1">
      <c r="B109" s="692"/>
      <c r="C109" s="1213"/>
      <c r="D109" s="1214"/>
      <c r="E109" s="1214"/>
      <c r="F109" s="1101" t="str">
        <f>IFERROR(IF(C109="","",VLOOKUP(C109,ProductTable[],2,FALSE)),"")</f>
        <v/>
      </c>
      <c r="G109" s="1003"/>
      <c r="H109" s="975" t="str">
        <f t="shared" si="2"/>
        <v/>
      </c>
      <c r="I109" s="959" t="str">
        <f>IF(F109="","", H109/(1-M130))</f>
        <v/>
      </c>
      <c r="J109" s="991" t="str">
        <f>IFERROR(IF(C109="","",VLOOKUP(C109,ProductTable[],3,FALSE)),"")</f>
        <v/>
      </c>
      <c r="K109" s="1936"/>
      <c r="L109" s="1936"/>
      <c r="M109" s="1937"/>
      <c r="N109" s="281"/>
      <c r="O109" s="1930"/>
      <c r="P109" s="1931"/>
      <c r="Q109" s="281"/>
      <c r="R109" s="1026"/>
      <c r="S109" s="458"/>
      <c r="T109" s="1146"/>
      <c r="U109" s="1146"/>
    </row>
    <row r="110" spans="2:21" ht="18.75" customHeight="1" outlineLevel="1">
      <c r="B110" s="692"/>
      <c r="C110" s="1058"/>
      <c r="D110" s="1059"/>
      <c r="E110" s="1059"/>
      <c r="F110" s="324" t="str">
        <f>IFERROR(IF(C110="","",VLOOKUP(C110,ProductTable[],2,FALSE)),"")</f>
        <v/>
      </c>
      <c r="G110" s="1004"/>
      <c r="H110" s="976" t="str">
        <f t="shared" si="2"/>
        <v/>
      </c>
      <c r="I110" s="958" t="str">
        <f>IF(F110="","", H110/(1-M130))</f>
        <v/>
      </c>
      <c r="J110" s="990" t="str">
        <f>IFERROR(IF(C110="","",VLOOKUP(C110,ProductTable[],3,FALSE)),"")</f>
        <v/>
      </c>
      <c r="K110" s="1938"/>
      <c r="L110" s="1938"/>
      <c r="M110" s="1939"/>
      <c r="N110" s="281"/>
      <c r="O110" s="1932"/>
      <c r="P110" s="1933"/>
      <c r="Q110" s="281"/>
      <c r="R110" s="1027"/>
      <c r="S110" s="458"/>
      <c r="T110" s="1146"/>
      <c r="U110" s="1146"/>
    </row>
    <row r="111" spans="2:21" ht="18.75" customHeight="1" outlineLevel="1">
      <c r="B111" s="692" t="s">
        <v>1555</v>
      </c>
      <c r="C111" s="1061" t="s">
        <v>1139</v>
      </c>
      <c r="D111" s="1062"/>
      <c r="E111" s="1062"/>
      <c r="F111" s="1101">
        <f>IFERROR(IF(C111="","",VLOOKUP(C111,ProductTable[],2,FALSE)),"")</f>
        <v>235</v>
      </c>
      <c r="G111" s="1003"/>
      <c r="H111" s="975">
        <f t="shared" si="2"/>
        <v>0</v>
      </c>
      <c r="I111" s="959">
        <f>IF(F111="","", H111/(1-M130))</f>
        <v>0</v>
      </c>
      <c r="J111" s="991" t="str">
        <f>IFERROR(IF(C111="","",VLOOKUP(C111,ProductTable[],3,FALSE)),"")</f>
        <v xml:space="preserve"> </v>
      </c>
      <c r="K111" s="1936"/>
      <c r="L111" s="1936"/>
      <c r="M111" s="1937"/>
      <c r="N111" s="281"/>
      <c r="O111" s="1923"/>
      <c r="P111" s="1924"/>
      <c r="Q111" s="281"/>
      <c r="R111" s="1026"/>
      <c r="S111" s="458"/>
      <c r="T111" s="1146"/>
      <c r="U111" s="1146"/>
    </row>
    <row r="112" spans="2:21" ht="18.75" customHeight="1" outlineLevel="1">
      <c r="B112" s="692"/>
      <c r="C112" s="1058"/>
      <c r="D112" s="1059"/>
      <c r="E112" s="1059"/>
      <c r="F112" s="324" t="str">
        <f>IFERROR(IF(C112="","",VLOOKUP(C112,ProductTable[],2,FALSE)),"")</f>
        <v/>
      </c>
      <c r="G112" s="1004"/>
      <c r="H112" s="976" t="str">
        <f t="shared" si="2"/>
        <v/>
      </c>
      <c r="I112" s="958" t="str">
        <f>IF(F112="","", H112/(1-M130))</f>
        <v/>
      </c>
      <c r="J112" s="990" t="str">
        <f>IFERROR(IF(C112="","",VLOOKUP(C112,ProductTable[],3,FALSE)),"")</f>
        <v/>
      </c>
      <c r="K112" s="1938"/>
      <c r="L112" s="1938"/>
      <c r="M112" s="1939"/>
      <c r="N112" s="281"/>
      <c r="O112" s="1930"/>
      <c r="P112" s="1931"/>
      <c r="Q112" s="281"/>
      <c r="R112" s="1027"/>
      <c r="S112" s="458"/>
      <c r="T112" s="1146"/>
      <c r="U112" s="1146"/>
    </row>
    <row r="113" spans="2:21" ht="18.75" customHeight="1" outlineLevel="1">
      <c r="B113" s="692"/>
      <c r="C113" s="1061"/>
      <c r="D113" s="1062"/>
      <c r="E113" s="1062"/>
      <c r="F113" s="1101" t="str">
        <f>IFERROR(IF(C113="","",VLOOKUP(C113,ProductTable[],2,FALSE)),"")</f>
        <v/>
      </c>
      <c r="G113" s="1003"/>
      <c r="H113" s="975" t="str">
        <f t="shared" si="2"/>
        <v/>
      </c>
      <c r="I113" s="959" t="str">
        <f>IF(F113="","", H113/(1-M130))</f>
        <v/>
      </c>
      <c r="J113" s="991" t="str">
        <f>IFERROR(IF(C113="","",VLOOKUP(C113,ProductTable[],3,FALSE)),"")</f>
        <v/>
      </c>
      <c r="K113" s="1936"/>
      <c r="L113" s="1936"/>
      <c r="M113" s="1937"/>
      <c r="N113" s="281"/>
      <c r="O113" s="1932"/>
      <c r="P113" s="1933"/>
      <c r="Q113" s="281"/>
      <c r="R113" s="1026"/>
      <c r="S113" s="458"/>
      <c r="T113" s="1146"/>
      <c r="U113" s="1146"/>
    </row>
    <row r="114" spans="2:21" ht="18.75" customHeight="1" outlineLevel="1">
      <c r="B114" s="692"/>
      <c r="C114" s="1058"/>
      <c r="D114" s="1059"/>
      <c r="E114" s="1059"/>
      <c r="F114" s="324" t="str">
        <f>IFERROR(IF(C114="","",VLOOKUP(C114,ProductTable[],2,FALSE)),"")</f>
        <v/>
      </c>
      <c r="G114" s="1004"/>
      <c r="H114" s="976" t="str">
        <f t="shared" si="2"/>
        <v/>
      </c>
      <c r="I114" s="958" t="str">
        <f>IF(F114="","", H114/(1-M130))</f>
        <v/>
      </c>
      <c r="J114" s="990" t="str">
        <f>IFERROR(IF(C114="","",VLOOKUP(C114,ProductTable[],3,FALSE)),"")</f>
        <v/>
      </c>
      <c r="K114" s="1938"/>
      <c r="L114" s="1938"/>
      <c r="M114" s="1939"/>
      <c r="N114" s="281"/>
      <c r="O114" s="1923"/>
      <c r="P114" s="1924"/>
      <c r="Q114" s="281"/>
      <c r="R114" s="1027"/>
      <c r="S114" s="458"/>
      <c r="T114" s="1146"/>
      <c r="U114" s="1146"/>
    </row>
    <row r="115" spans="2:21" ht="18.75" customHeight="1" outlineLevel="1">
      <c r="B115" s="692"/>
      <c r="C115" s="1061"/>
      <c r="D115" s="1062"/>
      <c r="E115" s="1062"/>
      <c r="F115" s="1101" t="str">
        <f>IFERROR(IF(C115="","",VLOOKUP(C115,ProductTable[],2,FALSE)),"")</f>
        <v/>
      </c>
      <c r="G115" s="1003"/>
      <c r="H115" s="975" t="str">
        <f t="shared" si="2"/>
        <v/>
      </c>
      <c r="I115" s="959" t="str">
        <f>IF(F115="","", H115/(1-M130))</f>
        <v/>
      </c>
      <c r="J115" s="991" t="str">
        <f>IFERROR(IF(C115="","",VLOOKUP(C115,ProductTable[],3,FALSE)),"")</f>
        <v/>
      </c>
      <c r="K115" s="1936"/>
      <c r="L115" s="1936"/>
      <c r="M115" s="1937"/>
      <c r="N115" s="281"/>
      <c r="O115" s="1930"/>
      <c r="P115" s="1931"/>
      <c r="Q115" s="281"/>
      <c r="R115" s="1026"/>
      <c r="S115" s="458"/>
      <c r="T115" s="1146"/>
      <c r="U115" s="1146"/>
    </row>
    <row r="116" spans="2:21" ht="18.75" customHeight="1" outlineLevel="1">
      <c r="B116" s="692"/>
      <c r="C116" s="1058"/>
      <c r="D116" s="1059"/>
      <c r="E116" s="1059"/>
      <c r="F116" s="324" t="str">
        <f>IFERROR(IF(C116="","",VLOOKUP(C116,ProductTable[],2,FALSE)),"")</f>
        <v/>
      </c>
      <c r="G116" s="1004"/>
      <c r="H116" s="976" t="str">
        <f t="shared" si="2"/>
        <v/>
      </c>
      <c r="I116" s="958" t="str">
        <f>IF(F116="","", H116/(1-M130))</f>
        <v/>
      </c>
      <c r="J116" s="990" t="str">
        <f>IFERROR(IF(C116="","",VLOOKUP(C116,ProductTable[],3,FALSE)),"")</f>
        <v/>
      </c>
      <c r="K116" s="1938"/>
      <c r="L116" s="1938"/>
      <c r="M116" s="1939"/>
      <c r="N116" s="281"/>
      <c r="O116" s="1932"/>
      <c r="P116" s="1933"/>
      <c r="Q116" s="281"/>
      <c r="R116" s="1027"/>
      <c r="S116" s="458"/>
      <c r="T116" s="1146"/>
      <c r="U116" s="1146"/>
    </row>
    <row r="117" spans="2:21" ht="18.75" customHeight="1" outlineLevel="1">
      <c r="B117" s="692"/>
      <c r="C117" s="1061"/>
      <c r="D117" s="1062"/>
      <c r="E117" s="1062"/>
      <c r="F117" s="1101" t="str">
        <f>IFERROR(IF(C117="","",VLOOKUP(C117,ProductTable[],2,FALSE)),"")</f>
        <v/>
      </c>
      <c r="G117" s="1003"/>
      <c r="H117" s="975" t="str">
        <f t="shared" si="2"/>
        <v/>
      </c>
      <c r="I117" s="959" t="str">
        <f>IF(F117="","", H117/(1-M130))</f>
        <v/>
      </c>
      <c r="J117" s="991" t="str">
        <f>IFERROR(IF(C117="","",VLOOKUP(C117,ProductTable[],3,FALSE)),"")</f>
        <v/>
      </c>
      <c r="K117" s="1936"/>
      <c r="L117" s="1936"/>
      <c r="M117" s="1937"/>
      <c r="N117" s="281"/>
      <c r="O117" s="1923"/>
      <c r="P117" s="1924"/>
      <c r="Q117" s="281"/>
      <c r="R117" s="1026"/>
      <c r="S117" s="458"/>
      <c r="T117" s="1146"/>
      <c r="U117" s="1146"/>
    </row>
    <row r="118" spans="2:21" ht="18.75" customHeight="1" outlineLevel="1">
      <c r="B118" s="692"/>
      <c r="C118" s="1058"/>
      <c r="D118" s="1059"/>
      <c r="E118" s="1059"/>
      <c r="F118" s="324" t="str">
        <f>IFERROR(IF(C118="","",VLOOKUP(C118,ProductTable[],2,FALSE)),"")</f>
        <v/>
      </c>
      <c r="G118" s="1004"/>
      <c r="H118" s="976" t="str">
        <f t="shared" si="2"/>
        <v/>
      </c>
      <c r="I118" s="958" t="str">
        <f>IF(F118="","", H118/(1-M130))</f>
        <v/>
      </c>
      <c r="J118" s="990" t="str">
        <f>IFERROR(IF(C118="","",VLOOKUP(C118,ProductTable[],3,FALSE)),"")</f>
        <v/>
      </c>
      <c r="K118" s="1938"/>
      <c r="L118" s="1938"/>
      <c r="M118" s="1939"/>
      <c r="N118" s="281"/>
      <c r="O118" s="1930"/>
      <c r="P118" s="1931"/>
      <c r="Q118" s="281"/>
      <c r="R118" s="1027"/>
      <c r="S118" s="458"/>
      <c r="T118" s="1146"/>
      <c r="U118" s="1146"/>
    </row>
    <row r="119" spans="2:21" ht="18.75" customHeight="1" outlineLevel="1" thickBot="1">
      <c r="B119" s="765"/>
      <c r="C119" s="1073"/>
      <c r="D119" s="1074"/>
      <c r="E119" s="1074"/>
      <c r="F119" s="1101" t="str">
        <f>IFERROR(IF(C119="","",VLOOKUP(C119,ProductTable[],2,FALSE)),"")</f>
        <v/>
      </c>
      <c r="G119" s="1003"/>
      <c r="H119" s="975" t="str">
        <f t="shared" si="2"/>
        <v/>
      </c>
      <c r="I119" s="959" t="str">
        <f>IF(F119="","", H119/(1-M130))</f>
        <v/>
      </c>
      <c r="J119" s="991" t="str">
        <f>IFERROR(IF(C119="","",VLOOKUP(C119,ProductTable[],3,FALSE)),"")</f>
        <v/>
      </c>
      <c r="K119" s="1928"/>
      <c r="L119" s="1928"/>
      <c r="M119" s="1929"/>
      <c r="N119" s="281"/>
      <c r="O119" s="1932"/>
      <c r="P119" s="1933"/>
      <c r="Q119" s="281"/>
      <c r="R119" s="1028"/>
      <c r="S119" s="458"/>
      <c r="T119" s="1146"/>
      <c r="U119" s="1146"/>
    </row>
    <row r="120" spans="2:21" ht="18.75" customHeight="1" outlineLevel="1">
      <c r="B120" s="1940" t="s">
        <v>112</v>
      </c>
      <c r="C120" s="1080"/>
      <c r="D120" s="1081"/>
      <c r="E120" s="1081"/>
      <c r="F120" s="1102"/>
      <c r="G120" s="1005"/>
      <c r="H120" s="1009" t="str">
        <f t="shared" si="2"/>
        <v/>
      </c>
      <c r="I120" s="966" t="str">
        <f>IF(F120="","", H120/(1-M130))</f>
        <v/>
      </c>
      <c r="J120" s="1129"/>
      <c r="K120" s="1934"/>
      <c r="L120" s="1934"/>
      <c r="M120" s="1935"/>
      <c r="N120" s="281"/>
      <c r="O120" s="1923"/>
      <c r="P120" s="1924"/>
      <c r="Q120" s="281"/>
      <c r="R120" s="1025"/>
      <c r="S120" s="458"/>
      <c r="T120" s="1146"/>
      <c r="U120" s="1146"/>
    </row>
    <row r="121" spans="2:21" ht="18.75" customHeight="1" outlineLevel="1">
      <c r="B121" s="1941"/>
      <c r="C121" s="1073"/>
      <c r="D121" s="1074"/>
      <c r="E121" s="1074"/>
      <c r="F121" s="1036"/>
      <c r="G121" s="1003"/>
      <c r="H121" s="975" t="str">
        <f t="shared" si="2"/>
        <v/>
      </c>
      <c r="I121" s="959" t="str">
        <f>IF(F121="","", H121/(1-M130))</f>
        <v/>
      </c>
      <c r="J121" s="1131"/>
      <c r="K121" s="1936"/>
      <c r="L121" s="1936"/>
      <c r="M121" s="1937"/>
      <c r="N121" s="281"/>
      <c r="O121" s="1930"/>
      <c r="P121" s="1931"/>
      <c r="Q121" s="281"/>
      <c r="R121" s="1026"/>
      <c r="S121" s="458"/>
      <c r="T121" s="1146"/>
      <c r="U121" s="1146"/>
    </row>
    <row r="122" spans="2:21" ht="18.75" customHeight="1" outlineLevel="1">
      <c r="B122" s="692"/>
      <c r="C122" s="1058"/>
      <c r="D122" s="1059"/>
      <c r="E122" s="1059"/>
      <c r="F122" s="1103"/>
      <c r="G122" s="1004"/>
      <c r="H122" s="976" t="str">
        <f t="shared" si="2"/>
        <v/>
      </c>
      <c r="I122" s="958" t="str">
        <f>IF(F122="","", H122/(1-M130))</f>
        <v/>
      </c>
      <c r="J122" s="990"/>
      <c r="K122" s="1938"/>
      <c r="L122" s="1938"/>
      <c r="M122" s="1939"/>
      <c r="N122" s="281"/>
      <c r="O122" s="1932"/>
      <c r="P122" s="1933"/>
      <c r="Q122" s="281"/>
      <c r="R122" s="1027"/>
      <c r="S122" s="458"/>
      <c r="T122" s="1146"/>
      <c r="U122" s="1146"/>
    </row>
    <row r="123" spans="2:21" ht="18.75" customHeight="1" outlineLevel="1" thickBot="1">
      <c r="B123" s="692"/>
      <c r="C123" s="1054"/>
      <c r="D123" s="1055"/>
      <c r="E123" s="1055"/>
      <c r="F123" s="1012"/>
      <c r="G123" s="529"/>
      <c r="H123" s="1008" t="str">
        <f t="shared" si="2"/>
        <v/>
      </c>
      <c r="I123" s="968" t="str">
        <f>IF(F123="","", H123/(1-M130))</f>
        <v/>
      </c>
      <c r="J123" s="1808"/>
      <c r="K123" s="1928"/>
      <c r="L123" s="1928"/>
      <c r="M123" s="1929"/>
      <c r="N123" s="281"/>
      <c r="O123" s="1923"/>
      <c r="P123" s="1924"/>
      <c r="Q123" s="281"/>
      <c r="R123" s="1028"/>
      <c r="S123" s="458"/>
      <c r="T123" s="1146"/>
      <c r="U123" s="1146"/>
    </row>
    <row r="124" spans="2:21" ht="18.75" customHeight="1" outlineLevel="1">
      <c r="B124" s="969" t="s">
        <v>1373</v>
      </c>
      <c r="C124" s="327" t="s">
        <v>1373</v>
      </c>
      <c r="D124" s="1076"/>
      <c r="E124" s="1076"/>
      <c r="F124" s="1100">
        <f>IFERROR(IF(C124="","",VLOOKUP(C124,ProductTable[],2,FALSE)),"")</f>
        <v>150</v>
      </c>
      <c r="G124" s="1005"/>
      <c r="H124" s="1009">
        <f t="shared" si="2"/>
        <v>0</v>
      </c>
      <c r="I124" s="966">
        <f>IF(F124="","", H124/(1-N823))</f>
        <v>0</v>
      </c>
      <c r="J124" s="1129" t="str">
        <f>IFERROR(IF(C124="","",VLOOKUP(C124,ProductTable[],3,FALSE)),"")</f>
        <v xml:space="preserve"> </v>
      </c>
      <c r="K124" s="1934"/>
      <c r="L124" s="1934"/>
      <c r="M124" s="1935"/>
      <c r="N124" s="281"/>
      <c r="O124" s="1930"/>
      <c r="P124" s="1931"/>
      <c r="Q124" s="281"/>
      <c r="R124" s="1025"/>
      <c r="S124" s="458"/>
      <c r="T124" s="1146"/>
      <c r="U124" s="1146"/>
    </row>
    <row r="125" spans="2:21" ht="18.75" customHeight="1" outlineLevel="1">
      <c r="B125" s="970" t="s">
        <v>100</v>
      </c>
      <c r="C125" s="1064" t="s">
        <v>59</v>
      </c>
      <c r="D125" s="1065"/>
      <c r="E125" s="1065"/>
      <c r="F125" s="1101">
        <f>IFERROR(IF(C125="","",VLOOKUP(C125,ProductTable[],2,FALSE)),"")</f>
        <v>20</v>
      </c>
      <c r="G125" s="1003">
        <v>1</v>
      </c>
      <c r="H125" s="975">
        <f t="shared" si="2"/>
        <v>20</v>
      </c>
      <c r="I125" s="959">
        <f>IF(F125="","", H125/(1-M130))</f>
        <v>36.36363636363636</v>
      </c>
      <c r="J125" s="991" t="str">
        <f>IFERROR(IF(C125="","",VLOOKUP(C125,ProductTable[],3,FALSE)),"")</f>
        <v xml:space="preserve"> </v>
      </c>
      <c r="K125" s="1936"/>
      <c r="L125" s="1936"/>
      <c r="M125" s="1937"/>
      <c r="N125" s="281"/>
      <c r="O125" s="1932"/>
      <c r="P125" s="1933"/>
      <c r="Q125" s="281"/>
      <c r="R125" s="1026"/>
      <c r="S125" s="458"/>
      <c r="T125" s="1146"/>
      <c r="U125" s="1146"/>
    </row>
    <row r="126" spans="2:21" ht="18.75" customHeight="1" outlineLevel="1">
      <c r="B126" s="967" t="s">
        <v>102</v>
      </c>
      <c r="C126" s="1067" t="s">
        <v>103</v>
      </c>
      <c r="D126" s="1068"/>
      <c r="E126" s="1068"/>
      <c r="F126" s="324">
        <f>IFERROR(IF(C126="","",VLOOKUP(C126,ProductTable[],2,FALSE)),"")</f>
        <v>250</v>
      </c>
      <c r="G126" s="1004">
        <v>1</v>
      </c>
      <c r="H126" s="976">
        <f t="shared" si="2"/>
        <v>250</v>
      </c>
      <c r="I126" s="958">
        <f>IF(F126="","", H126/(1-M130))</f>
        <v>454.5454545454545</v>
      </c>
      <c r="J126" s="990" t="str">
        <f>IFERROR(IF(C126="","",VLOOKUP(C126,ProductTable[],3,FALSE)),"")</f>
        <v xml:space="preserve"> </v>
      </c>
      <c r="K126" s="1938"/>
      <c r="L126" s="1938"/>
      <c r="M126" s="1939"/>
      <c r="N126" s="281"/>
      <c r="O126" s="1923"/>
      <c r="P126" s="1924"/>
      <c r="Q126" s="281"/>
      <c r="R126" s="1027"/>
      <c r="S126" s="458"/>
      <c r="T126" s="1146"/>
      <c r="U126" s="1146"/>
    </row>
    <row r="127" spans="2:21" ht="18.75" customHeight="1" outlineLevel="1" thickBot="1">
      <c r="B127" s="971"/>
      <c r="C127" s="1070" t="s">
        <v>105</v>
      </c>
      <c r="D127" s="1071"/>
      <c r="E127" s="1071"/>
      <c r="F127" s="120">
        <f>IFERROR(IF(C127="","",VLOOKUP(C127,ProductTable[],2,FALSE)),"")</f>
        <v>500</v>
      </c>
      <c r="G127" s="529"/>
      <c r="H127" s="1008">
        <f t="shared" si="2"/>
        <v>0</v>
      </c>
      <c r="I127" s="968">
        <f>IF(F127="","", H127/(1-M130))</f>
        <v>0</v>
      </c>
      <c r="J127" s="1130" t="str">
        <f>IFERROR(IF(C127="","",VLOOKUP(C127,ProductTable[],3,FALSE)),"")</f>
        <v xml:space="preserve"> </v>
      </c>
      <c r="K127" s="1928"/>
      <c r="L127" s="1928"/>
      <c r="M127" s="1929"/>
      <c r="N127" s="281"/>
      <c r="O127" s="1930"/>
      <c r="P127" s="1931"/>
      <c r="Q127" s="281"/>
      <c r="R127" s="1028"/>
      <c r="S127" s="458"/>
      <c r="T127" s="1146"/>
      <c r="U127" s="1146"/>
    </row>
    <row r="128" spans="2:21" ht="18.75" customHeight="1" outlineLevel="1" thickBot="1">
      <c r="B128" s="281"/>
      <c r="C128" s="281"/>
      <c r="D128" s="281"/>
      <c r="F128" s="283"/>
      <c r="G128" s="696" t="s">
        <v>26</v>
      </c>
      <c r="H128" s="697">
        <v>100</v>
      </c>
      <c r="I128" s="698"/>
      <c r="J128" s="367"/>
      <c r="K128" s="367"/>
      <c r="L128" s="544"/>
      <c r="M128" s="544"/>
      <c r="N128" s="281"/>
      <c r="O128" s="1932"/>
      <c r="P128" s="1933"/>
      <c r="Q128" s="281"/>
      <c r="R128" s="357"/>
      <c r="S128" s="458"/>
      <c r="T128" s="1146"/>
      <c r="U128" s="1146"/>
    </row>
    <row r="129" spans="2:21" ht="18.75" customHeight="1" outlineLevel="1">
      <c r="B129" s="281"/>
      <c r="C129" s="281"/>
      <c r="D129" s="281"/>
      <c r="F129" s="293"/>
      <c r="G129" s="358" t="s">
        <v>29</v>
      </c>
      <c r="H129" s="115">
        <f>SUM(H98:H128)</f>
        <v>655</v>
      </c>
      <c r="I129" s="534">
        <f>SUM(H98:H127)</f>
        <v>555</v>
      </c>
      <c r="J129" s="361"/>
      <c r="K129" s="1032" t="s">
        <v>113</v>
      </c>
      <c r="L129" s="283"/>
      <c r="M129" s="1144" t="s">
        <v>1429</v>
      </c>
      <c r="O129" s="1923"/>
      <c r="P129" s="1924"/>
      <c r="R129" s="972"/>
      <c r="S129" s="458"/>
      <c r="T129" s="1146"/>
      <c r="U129" s="1146"/>
    </row>
    <row r="130" spans="2:21" ht="18.75" customHeight="1" outlineLevel="1" thickBot="1">
      <c r="B130" s="281"/>
      <c r="C130" s="281"/>
      <c r="D130" s="281"/>
      <c r="F130" s="293"/>
      <c r="G130" s="853" t="s">
        <v>63</v>
      </c>
      <c r="H130" s="854">
        <v>1398</v>
      </c>
      <c r="I130" s="535"/>
      <c r="K130" s="1033">
        <f>(H129/(1-M130))</f>
        <v>1190.9090909090908</v>
      </c>
      <c r="L130" s="283"/>
      <c r="M130" s="1145">
        <v>0.45</v>
      </c>
      <c r="O130" s="1925"/>
      <c r="P130" s="1926"/>
      <c r="R130" s="973"/>
      <c r="S130" s="458"/>
      <c r="T130" s="1146"/>
      <c r="U130" s="1146"/>
    </row>
    <row r="131" spans="2:21" ht="18.75" customHeight="1" outlineLevel="1" thickBot="1">
      <c r="B131" s="281"/>
      <c r="C131" s="281"/>
      <c r="D131" s="281"/>
      <c r="F131" s="303"/>
      <c r="G131" s="362" t="s">
        <v>109</v>
      </c>
      <c r="H131" s="122">
        <f>H130-H129</f>
        <v>743</v>
      </c>
      <c r="I131" s="536">
        <f>H130-H129</f>
        <v>743</v>
      </c>
      <c r="J131" s="310"/>
      <c r="K131" s="310"/>
      <c r="N131" s="281"/>
      <c r="O131" s="458"/>
      <c r="Q131" s="281"/>
      <c r="S131" s="458"/>
      <c r="T131" s="1147"/>
      <c r="U131" s="961"/>
    </row>
    <row r="132" spans="2:21" ht="18.75" customHeight="1" thickBot="1">
      <c r="B132" s="281"/>
      <c r="C132" s="1927" t="s">
        <v>1370</v>
      </c>
      <c r="D132" s="1927"/>
      <c r="E132" s="1927"/>
      <c r="F132" s="303"/>
      <c r="G132" s="677"/>
      <c r="H132" s="678"/>
      <c r="I132" s="678"/>
      <c r="J132" s="310"/>
      <c r="K132" s="310"/>
      <c r="N132" s="281"/>
      <c r="O132" s="458"/>
      <c r="Q132" s="281"/>
      <c r="S132" s="458"/>
      <c r="T132" s="1147"/>
      <c r="U132" s="961"/>
    </row>
    <row r="133" spans="2:21" s="320" customFormat="1" ht="37.5" customHeight="1" outlineLevel="1" thickBot="1">
      <c r="B133" s="683" t="s">
        <v>1217</v>
      </c>
      <c r="C133" s="1948" t="s">
        <v>12</v>
      </c>
      <c r="D133" s="1949"/>
      <c r="E133" s="1950"/>
      <c r="F133" s="956" t="s">
        <v>13</v>
      </c>
      <c r="G133" s="955" t="s">
        <v>14</v>
      </c>
      <c r="H133" s="956" t="s">
        <v>95</v>
      </c>
      <c r="I133" s="956" t="s">
        <v>96</v>
      </c>
      <c r="J133" s="957" t="s">
        <v>97</v>
      </c>
      <c r="K133" s="1951" t="s">
        <v>98</v>
      </c>
      <c r="L133" s="1952"/>
      <c r="M133" s="1953"/>
      <c r="N133" s="319"/>
      <c r="O133" s="1954" t="s">
        <v>1396</v>
      </c>
      <c r="P133" s="1955"/>
      <c r="Q133" s="319"/>
      <c r="R133" s="1030" t="s">
        <v>491</v>
      </c>
      <c r="S133" s="458"/>
      <c r="T133" s="1967"/>
      <c r="U133" s="1967"/>
    </row>
    <row r="134" spans="2:21" ht="18.75" customHeight="1" outlineLevel="1">
      <c r="B134" s="1222" t="s">
        <v>1372</v>
      </c>
      <c r="C134" s="1172" t="s">
        <v>333</v>
      </c>
      <c r="D134" s="1127"/>
      <c r="E134" s="1128"/>
      <c r="F134" s="1100">
        <f>IFERROR(IF(C134="","",VLOOKUP(C134,ProductTable[],2,FALSE)),"")</f>
        <v>333</v>
      </c>
      <c r="G134" s="1004">
        <v>1</v>
      </c>
      <c r="H134" s="974">
        <f t="shared" ref="H134:H163" si="3">IF(F134="","",F134*G134)</f>
        <v>333</v>
      </c>
      <c r="I134" s="958">
        <f>IF(F134="","", H134/(1-M166))</f>
        <v>605.45454545454538</v>
      </c>
      <c r="J134" s="990" t="str">
        <f>IFERROR(IF(C134="","",VLOOKUP(C134,ProductTable[],3,FALSE)),"")</f>
        <v>https://www.amazon.co.uk/FoMaKo-Production-Streaming-Facebook-FMK20UH/dp/B08RJ171R2/ref=sr_1_3?crid=1DUVVN3L0KICG&amp;dib=eyJ2IjoiMSJ9.XAUuvq16KjEjy-pvSjReo-veDyiY18twgnR0CNEemOSkvO6RtaqNFIg0VawIgQ2Y.FlL5Y5hDjMOm7lWdwGxAQP-0l79yMkKpJW-y4GzjR_U&amp;dib_tag=se&amp;keywords=fomako%2B20x%2Bndi&amp;qid=1726590419&amp;sprefix=fomako%2B20x%2Bndi%2Caps%2C72&amp;sr=8-3&amp;ufe=app_do%3Aamzn1.fos.d7e5a2de-8759-4da3-993c-d11b6e3d217f&amp;th=1</v>
      </c>
      <c r="K134" s="1934"/>
      <c r="L134" s="1934"/>
      <c r="M134" s="1935"/>
      <c r="N134" s="281"/>
      <c r="O134" s="1942" t="s">
        <v>1490</v>
      </c>
      <c r="P134" s="1943"/>
      <c r="Q134" s="281"/>
      <c r="R134" s="1025"/>
      <c r="S134" s="458"/>
      <c r="T134" s="1966"/>
      <c r="U134" s="1966"/>
    </row>
    <row r="135" spans="2:21" ht="18.75" customHeight="1" outlineLevel="1">
      <c r="B135" s="693"/>
      <c r="C135" s="1056" t="s">
        <v>395</v>
      </c>
      <c r="D135" s="1057"/>
      <c r="E135" s="1105"/>
      <c r="F135" s="1101">
        <f>IFERROR(IF(C135="","",VLOOKUP(C135,ProductTable[],2,FALSE)),"")</f>
        <v>183</v>
      </c>
      <c r="G135" s="1003"/>
      <c r="H135" s="975">
        <f t="shared" si="3"/>
        <v>0</v>
      </c>
      <c r="I135" s="959">
        <f>IF(F135="","", H135/(1-M166))</f>
        <v>0</v>
      </c>
      <c r="J135" s="991" t="str">
        <f>IFERROR(IF(C135="","",VLOOKUP(C135,ProductTable[],3,FALSE)),"")</f>
        <v>https://www.amazon.co.uk/zowietek-Simultaneously-Standalone-Streaming-Facebook/dp/B0CWRP5PDR/ref=asc_df_B0CWRP5PDR?mcid=eefe34b1b2fc3fc1b3df43c973ffc2ed&amp;tag=googshopuk-21&amp;linkCode=df0&amp;hvadid=711120501807&amp;hvpos=&amp;hvnetw=g&amp;hvrand=4843177524831471375&amp;hvpone=&amp;hvptwo=&amp;hvqmt=&amp;hvdev=c&amp;hvdvcmdl=&amp;hvlocint=&amp;hvlocphy=9045657&amp;hvtargid=pla-2292002633496&amp;gad_source=1&amp;th=1</v>
      </c>
      <c r="K135" s="1936"/>
      <c r="L135" s="1936"/>
      <c r="M135" s="1937"/>
      <c r="N135" s="281"/>
      <c r="O135" s="1944"/>
      <c r="P135" s="1945"/>
      <c r="Q135" s="281"/>
      <c r="R135" s="1026"/>
      <c r="S135" s="458"/>
      <c r="T135" s="1966"/>
      <c r="U135" s="1966"/>
    </row>
    <row r="136" spans="2:21" ht="18.75" customHeight="1" outlineLevel="1" thickBot="1">
      <c r="B136" s="694"/>
      <c r="C136" s="1198" t="s">
        <v>392</v>
      </c>
      <c r="D136" s="1198"/>
      <c r="E136" s="1198"/>
      <c r="F136" s="324">
        <f>IFERROR(IF(C136="","",VLOOKUP(C136,ProductTable[],2,FALSE)),"")</f>
        <v>85</v>
      </c>
      <c r="G136" s="1004"/>
      <c r="H136" s="976">
        <f t="shared" si="3"/>
        <v>0</v>
      </c>
      <c r="I136" s="958">
        <f>IF(F136="","", H136/(1-M166))</f>
        <v>0</v>
      </c>
      <c r="J136" s="990" t="str">
        <f>IFERROR(IF(C136="","",VLOOKUP(C136,ProductTable[],3,FALSE)),"")</f>
        <v>https://www.amazon.co.uk/Distortion-Zowietek-Raspberry-Industrial-Telescope/dp/B0D46BX12G</v>
      </c>
      <c r="K136" s="1986"/>
      <c r="L136" s="1986"/>
      <c r="M136" s="1987"/>
      <c r="N136" s="281"/>
      <c r="O136" s="1944"/>
      <c r="P136" s="1945"/>
      <c r="Q136" s="281"/>
      <c r="R136" s="1027"/>
      <c r="S136" s="458"/>
      <c r="T136" s="1966"/>
      <c r="U136" s="1966"/>
    </row>
    <row r="137" spans="2:21" ht="18.75" customHeight="1" outlineLevel="1" thickBot="1">
      <c r="B137" s="693" t="s">
        <v>1497</v>
      </c>
      <c r="C137" s="1085" t="s">
        <v>335</v>
      </c>
      <c r="D137" s="1085"/>
      <c r="E137" s="1085"/>
      <c r="F137" s="1101">
        <f>IFERROR(IF(C137="","",VLOOKUP(C137,ProductTable[],2,FALSE)),"")</f>
        <v>989</v>
      </c>
      <c r="G137" s="1003">
        <v>1</v>
      </c>
      <c r="H137" s="975">
        <f t="shared" si="3"/>
        <v>989</v>
      </c>
      <c r="I137" s="959">
        <f>IF(F137="","", H137/(1-M166))</f>
        <v>1798.181818181818</v>
      </c>
      <c r="J137" s="991" t="str">
        <f>IFERROR(IF(C137="","",VLOOKUP(C137,ProductTable[],3,FALSE)),"")</f>
        <v>https://www.laptopsdirect.co.uk/lenovo-loq-3-series-intel-core-i7-24gb-1tb-rtx-4050-144hz-15.6-inch-fhd-win-83dv00k6uk/version.asp?utm_campaign=369493_SHOPIA+%5BINVOKE+AB%5D&amp;utm_medium=affiliate&amp;refsource=awin&amp;sv1=affiliate&amp;sv_campaign_id=369493&amp;awc=74730_1742315475_74e57a67ca34be0df4d83028e86ddea6</v>
      </c>
      <c r="K137" s="1988"/>
      <c r="L137" s="1988"/>
      <c r="M137" s="1989"/>
      <c r="N137" s="281"/>
      <c r="O137" s="1944"/>
      <c r="P137" s="1945"/>
      <c r="Q137" s="281"/>
      <c r="R137" s="1026"/>
      <c r="S137" s="458"/>
      <c r="T137" s="1966"/>
      <c r="U137" s="1966"/>
    </row>
    <row r="138" spans="2:21" ht="18.75" customHeight="1" outlineLevel="1" thickBot="1">
      <c r="B138" s="693"/>
      <c r="C138" s="1161" t="s">
        <v>1212</v>
      </c>
      <c r="D138" s="1161"/>
      <c r="E138" s="1161"/>
      <c r="F138" s="324">
        <f>IFERROR(IF(C138="","",VLOOKUP(C138,ProductTable[],2,FALSE)),"")</f>
        <v>540.83000000000004</v>
      </c>
      <c r="G138" s="485"/>
      <c r="H138" s="1051">
        <f t="shared" si="3"/>
        <v>0</v>
      </c>
      <c r="I138" s="1052">
        <f>IF(F138="","", H138/(1-M166))</f>
        <v>0</v>
      </c>
      <c r="J138" s="990" t="str">
        <f>IFERROR(IF(C138="","",VLOOKUP(C138,ProductTable[],3,FALSE)),"")</f>
        <v>https://www.hp.com/gb-en/shop/product.aspx?id=876Z1EA&amp;opt=ABU&amp;sel=NTB</v>
      </c>
      <c r="K138" s="1984"/>
      <c r="L138" s="1984"/>
      <c r="M138" s="1985"/>
      <c r="N138" s="281"/>
      <c r="O138" s="1946"/>
      <c r="P138" s="1947"/>
      <c r="Q138" s="281"/>
      <c r="R138" s="1027"/>
      <c r="S138" s="458"/>
      <c r="T138" s="1146"/>
      <c r="U138" s="1146"/>
    </row>
    <row r="139" spans="2:21" ht="18.75" customHeight="1" outlineLevel="1">
      <c r="B139" s="1222" t="s">
        <v>1561</v>
      </c>
      <c r="C139" s="1164" t="s">
        <v>327</v>
      </c>
      <c r="D139" s="1164"/>
      <c r="E139" s="1164"/>
      <c r="F139" s="1101">
        <f>IFERROR(IF(C139="","",VLOOKUP(C139,ProductTable[],2,FALSE)),"")</f>
        <v>191</v>
      </c>
      <c r="G139" s="1042">
        <v>1</v>
      </c>
      <c r="H139" s="1043">
        <f t="shared" si="3"/>
        <v>191</v>
      </c>
      <c r="I139" s="1044">
        <f>IF(F139="","", H139/(1-M166))</f>
        <v>347.27272727272725</v>
      </c>
      <c r="J139" s="991" t="str">
        <f>IFERROR(IF(C139="","",VLOOKUP(C139,ProductTable[],3,FALSE)),"")</f>
        <v>https://www.amazon.co.uk/Elgato-Stream-Actions-Apps-Software-Like-OBS/dp/B07RL8H55Z/ref=sr_1_4?crid=1WI7RM7JG8FEL&amp;dib=eyJ2IjoiMSJ9.3e7r2_WlFipmynQmyTpMCH0VZPJVGpDDn7OmUARtn97gAoDMvjylJJtt_xSxzZDoa85TyT8W2OcnmlbWE02LKRXhYm7wwKyAkqGSV59Rx0IHaBpLR5XuKbE1nO1OCqD15sDwrWQqXtPMj9ZjOGmRcqvS1E-kak2KpCQebI2dhGg.hMi50WoFTSLYY3dlBnzqpprl2ZK8lsM5qu_VXhvY_Tc&amp;dib_tag=se&amp;keywords=streamdeck+xl&amp;qid=1742314174&amp;s=electronics&amp;sprefix=streamdeck+xl%2Celectronics%2C83&amp;sr=1-4</v>
      </c>
      <c r="K139" s="1978"/>
      <c r="L139" s="1978"/>
      <c r="M139" s="1979"/>
      <c r="N139" s="281"/>
      <c r="O139" s="1930"/>
      <c r="P139" s="1931"/>
      <c r="Q139" s="281"/>
      <c r="R139" s="1026"/>
      <c r="S139" s="458"/>
      <c r="T139" s="1146"/>
      <c r="U139" s="1146"/>
    </row>
    <row r="140" spans="2:21" ht="18.75" customHeight="1" outlineLevel="1" thickBot="1">
      <c r="B140" s="694"/>
      <c r="C140" s="1198" t="s">
        <v>1562</v>
      </c>
      <c r="D140" s="1198"/>
      <c r="E140" s="1198"/>
      <c r="F140" s="324">
        <f>IFERROR(IF(C140="","",VLOOKUP(C140,ProductTable[],2,FALSE)),"")</f>
        <v>237.65</v>
      </c>
      <c r="G140" s="1004"/>
      <c r="H140" s="976">
        <f t="shared" si="3"/>
        <v>0</v>
      </c>
      <c r="I140" s="958">
        <f>IF(F140="","", H140/(1-M166))</f>
        <v>0</v>
      </c>
      <c r="J140" s="990" t="str">
        <f>IFERROR(IF(C140="","",VLOOKUP(C140,ProductTable[],3,FALSE)),"")</f>
        <v>https://www.safefiredirect.co.uk/esp-5mp-external-pan-tilt-zoom-ptz-ip-camera-controller.aspx?gad_source=1&amp;gad_campaignid=21992665653&amp;gbraid=0AAAAADxevV8xV7BM81i-I4XcWwIx6TFC2&amp;gclid=CjwKCAjwxrLHBhA2EiwAu9EdMxxrjD4nvr6cjtE3cpAWpEpT4pvhQ2uqNzKkPfKRV9v-pS1swnEDnxoC5egQAvD_BwE</v>
      </c>
      <c r="K140" s="1986"/>
      <c r="L140" s="1986"/>
      <c r="M140" s="1987"/>
      <c r="N140" s="281"/>
      <c r="O140" s="1932"/>
      <c r="P140" s="1933"/>
      <c r="Q140" s="281"/>
      <c r="R140" s="1027"/>
      <c r="S140" s="458"/>
      <c r="T140" s="1146"/>
      <c r="U140" s="1146"/>
    </row>
    <row r="141" spans="2:21" ht="18.75" customHeight="1" outlineLevel="1">
      <c r="B141" s="1222" t="s">
        <v>1565</v>
      </c>
      <c r="C141" s="1164" t="s">
        <v>346</v>
      </c>
      <c r="D141" s="1164"/>
      <c r="E141" s="1164"/>
      <c r="F141" s="1101">
        <f>IFERROR(IF(C141="","",VLOOKUP(C141,ProductTable[],2,FALSE)),"")</f>
        <v>103.25</v>
      </c>
      <c r="G141" s="1003">
        <v>1</v>
      </c>
      <c r="H141" s="975">
        <f t="shared" si="3"/>
        <v>103.25</v>
      </c>
      <c r="I141" s="959">
        <f>IF(F141="","", H141/(1-M166))</f>
        <v>187.72727272727272</v>
      </c>
      <c r="J141" s="991" t="str">
        <f>IFERROR(IF(C141="","",VLOOKUP(C141,ProductTable[],3,FALSE)),"")</f>
        <v>https://www.broadbandbuyer.com/products/51049-zyxel-xmg-108hp-gb0101f/</v>
      </c>
      <c r="K141" s="1978"/>
      <c r="L141" s="1978"/>
      <c r="M141" s="1979"/>
      <c r="N141" s="281"/>
      <c r="O141" s="1923"/>
      <c r="P141" s="1924"/>
      <c r="Q141" s="281"/>
      <c r="R141" s="1026"/>
      <c r="S141" s="458"/>
      <c r="T141" s="1146"/>
      <c r="U141" s="1146"/>
    </row>
    <row r="142" spans="2:21" ht="18.75" customHeight="1" outlineLevel="1" thickBot="1">
      <c r="B142" s="693"/>
      <c r="C142" s="1198" t="s">
        <v>356</v>
      </c>
      <c r="D142" s="1198"/>
      <c r="E142" s="1198"/>
      <c r="F142" s="324">
        <f>IFERROR(IF(C142="","",VLOOKUP(C142,ProductTable[],2,FALSE)),"")</f>
        <v>177.37</v>
      </c>
      <c r="G142" s="1004">
        <v>1</v>
      </c>
      <c r="H142" s="976">
        <f t="shared" si="3"/>
        <v>177.37</v>
      </c>
      <c r="I142" s="958">
        <f>IF(F142="","", H142/(1-M166))</f>
        <v>322.4909090909091</v>
      </c>
      <c r="J142" s="990" t="str">
        <f>IFERROR(IF(C142="","",VLOOKUP(C142,ProductTable[],3,FALSE)),"")</f>
        <v>https://www.kenable.co.uk/en/networking/network-cables-reels/indoor-ethernet-reels/11909-indoor-cat6a-23awg-copper-ethernet-sftp-network-cable-reel-305m-grey-5054338119090.html</v>
      </c>
      <c r="K142" s="1986"/>
      <c r="L142" s="1986"/>
      <c r="M142" s="1987"/>
      <c r="N142" s="281"/>
      <c r="O142" s="1930"/>
      <c r="P142" s="1931"/>
      <c r="Q142" s="281"/>
      <c r="R142" s="1027"/>
      <c r="S142" s="458"/>
      <c r="T142" s="1146"/>
      <c r="U142" s="1146"/>
    </row>
    <row r="143" spans="2:21" ht="18.75" customHeight="1" outlineLevel="1">
      <c r="B143" s="1968" t="s">
        <v>1564</v>
      </c>
      <c r="C143" s="1164" t="s">
        <v>1450</v>
      </c>
      <c r="D143" s="1164"/>
      <c r="E143" s="1164"/>
      <c r="F143" s="1101">
        <f>IFERROR(IF(C143="","",VLOOKUP(C143,ProductTable[],2,FALSE)),"")</f>
        <v>1387.2</v>
      </c>
      <c r="G143" s="1003"/>
      <c r="H143" s="975">
        <f t="shared" si="3"/>
        <v>0</v>
      </c>
      <c r="I143" s="959">
        <f>IF(F143="","", H143/(1-M166))</f>
        <v>0</v>
      </c>
      <c r="J143" s="991" t="str">
        <f>IFERROR(IF(C143="","",VLOOKUP(C143,ProductTable[],3,FALSE)),"")</f>
        <v>https://store.midwich.com/products/details/YOLOBOXEXTREME</v>
      </c>
      <c r="K143" s="1978"/>
      <c r="L143" s="1978"/>
      <c r="M143" s="1979"/>
      <c r="N143" s="281"/>
      <c r="O143" s="1932"/>
      <c r="P143" s="1933"/>
      <c r="Q143" s="281"/>
      <c r="R143" s="1026"/>
      <c r="S143" s="458"/>
      <c r="T143" s="1146"/>
      <c r="U143" s="1146"/>
    </row>
    <row r="144" spans="2:21" ht="18.75" customHeight="1" outlineLevel="1">
      <c r="B144" s="1972"/>
      <c r="C144" s="1059" t="s">
        <v>1449</v>
      </c>
      <c r="D144" s="1059"/>
      <c r="E144" s="1059"/>
      <c r="F144" s="324">
        <f>IFERROR(IF(C144="","",VLOOKUP(C144,ProductTable[],2,FALSE)),"")</f>
        <v>1110.83</v>
      </c>
      <c r="G144" s="1004"/>
      <c r="H144" s="976">
        <f t="shared" si="3"/>
        <v>0</v>
      </c>
      <c r="I144" s="958">
        <f>IF(F144="","", H144/(1-M166))</f>
        <v>0</v>
      </c>
      <c r="J144" s="990" t="str">
        <f>IFERROR(IF(C144="","",VLOOKUP(C144,ProductTable[],3,FALSE)),"")</f>
        <v>https://store.midwich.com/products/details/YOLYOLOBOXULTRA</v>
      </c>
      <c r="K144" s="1938"/>
      <c r="L144" s="1938"/>
      <c r="M144" s="1939"/>
      <c r="N144" s="281"/>
      <c r="O144" s="1923"/>
      <c r="P144" s="1924"/>
      <c r="Q144" s="281"/>
      <c r="R144" s="1027"/>
      <c r="S144" s="458"/>
      <c r="T144" s="1146"/>
      <c r="U144" s="1146"/>
    </row>
    <row r="145" spans="2:21" ht="18.75" customHeight="1" outlineLevel="1" thickBot="1">
      <c r="B145" s="1227"/>
      <c r="C145" s="1204" t="s">
        <v>1569</v>
      </c>
      <c r="D145" s="1204"/>
      <c r="E145" s="1204"/>
      <c r="F145" s="1101">
        <f>IFERROR(IF(C145="","",VLOOKUP(C145,ProductTable[],2,FALSE)),"")</f>
        <v>99</v>
      </c>
      <c r="G145" s="1003"/>
      <c r="H145" s="975">
        <f t="shared" si="3"/>
        <v>0</v>
      </c>
      <c r="I145" s="959">
        <f>IF(F145="","", H145/(1-M166))</f>
        <v>0</v>
      </c>
      <c r="J145" s="991" t="str">
        <f>IFERROR(IF(C145="","",VLOOKUP(C145,ProductTable[],3,FALSE)),"")</f>
        <v>https://store.yololiv.com/products/ndi</v>
      </c>
      <c r="K145" s="1980"/>
      <c r="L145" s="1980"/>
      <c r="M145" s="1981"/>
      <c r="N145" s="281"/>
      <c r="O145" s="1930"/>
      <c r="P145" s="1931"/>
      <c r="Q145" s="281"/>
      <c r="R145" s="1026"/>
      <c r="S145" s="458"/>
      <c r="T145" s="1146"/>
      <c r="U145" s="1146"/>
    </row>
    <row r="146" spans="2:21" ht="18.75" customHeight="1" outlineLevel="1" thickBot="1">
      <c r="B146" s="1227" t="s">
        <v>1568</v>
      </c>
      <c r="C146" s="1177" t="s">
        <v>1446</v>
      </c>
      <c r="D146" s="1177"/>
      <c r="E146" s="1177"/>
      <c r="F146" s="324">
        <f>IFERROR(IF(C146="","",VLOOKUP(C146,ProductTable[],2,FALSE)),"")</f>
        <v>119.17</v>
      </c>
      <c r="G146" s="1004"/>
      <c r="H146" s="976">
        <f t="shared" si="3"/>
        <v>0</v>
      </c>
      <c r="I146" s="958">
        <f>IF(F146="","", H146/(1-M166))</f>
        <v>0</v>
      </c>
      <c r="J146" s="990" t="str">
        <f>IFERROR(IF(C146="","",VLOOKUP(C146,ProductTable[],3,FALSE)),"")</f>
        <v>https://www.thomann.co.uk/yololiv_yolodeck.htm?gad_source=1&amp;gad_campaignid=1581404125&amp;gbraid=0AAAAADuDMCWKMiQEcS3tqSbcYtV0R6Nop&amp;gclid=Cj0KCQjw0Y3HBhCxARIsAN7931Ws8E4wxg62GsWCJ3QVyMOjUZEfxYVUzU44gu5ficQxoS77Pti6tQgaAiZgEALw_wcB</v>
      </c>
      <c r="K146" s="1982"/>
      <c r="L146" s="1982"/>
      <c r="M146" s="1983"/>
      <c r="N146" s="281"/>
      <c r="O146" s="1932"/>
      <c r="P146" s="1933"/>
      <c r="Q146" s="281"/>
      <c r="R146" s="1027"/>
      <c r="S146" s="458"/>
      <c r="T146" s="1146"/>
      <c r="U146" s="1146"/>
    </row>
    <row r="147" spans="2:21" ht="18.75" customHeight="1" outlineLevel="1" thickBot="1">
      <c r="B147" s="1224" t="s">
        <v>1566</v>
      </c>
      <c r="C147" s="1232" t="s">
        <v>350</v>
      </c>
      <c r="D147" s="1233"/>
      <c r="E147" s="1233"/>
      <c r="F147" s="1101">
        <f>IFERROR(IF(C147="","",VLOOKUP(C147,ProductTable[],2,FALSE)),"")</f>
        <v>76</v>
      </c>
      <c r="G147" s="1003"/>
      <c r="H147" s="975">
        <f t="shared" si="3"/>
        <v>0</v>
      </c>
      <c r="I147" s="959">
        <f>IF(F147="","", H147/(1-M166))</f>
        <v>0</v>
      </c>
      <c r="J147" s="991" t="str">
        <f>IFERROR(IF(C147="","",VLOOKUP(C147,ProductTable[],3,FALSE)),"")</f>
        <v>https://www.amazon.co.uk/Elgato-Cam-Link-Broadcast-camcorder/dp/B07K3FN5MR/ref=sr_1_3?crid=3PHFNNPKNHY03&amp;dib=eyJ2IjoiMSJ9.UvfR7OQt4s7VnI1jy5-XKeOHymRUE9LGIk8FtABAkQ4mukuTYikPZ8iUGcuSEc4Deh0i2YKV54WGO8l3eEOaND3FgcgRlnPLCYyyFXzqBHhc6bgH50fsCe2zEW0ehP2NOJn4uqALFYTVtmUsRu1iCi0konxZ4G6SSjh75tSu02yaBY7IGaGtSQmDyRti-u0dK5UMTO2DPQlfLUvFvs3jVYqzTNtARJOGzInu3CToaXo.DhGJBsJHLmLjnDJQrG1whVkobN1wXEDB7-ke5fnBzXU&amp;dib_tag=se&amp;keywords=Camlink%2B4k&amp;qid=1742323415&amp;sprefix=camlink%2B4k%2Caps%2C170&amp;sr=8-3&amp;th=1</v>
      </c>
      <c r="K147" s="1976" t="s">
        <v>1567</v>
      </c>
      <c r="L147" s="1976"/>
      <c r="M147" s="1977"/>
      <c r="N147" s="281"/>
      <c r="O147" s="1923"/>
      <c r="P147" s="1924"/>
      <c r="Q147" s="281"/>
      <c r="R147" s="1026"/>
      <c r="S147" s="458"/>
      <c r="T147" s="1146"/>
      <c r="U147" s="1146"/>
    </row>
    <row r="148" spans="2:21" ht="18.75" customHeight="1" outlineLevel="1">
      <c r="B148" s="970" t="s">
        <v>1585</v>
      </c>
      <c r="C148" s="1210" t="s">
        <v>167</v>
      </c>
      <c r="D148" s="1229"/>
      <c r="E148" s="1229"/>
      <c r="F148" s="324">
        <f>IFERROR(IF(C148="","",VLOOKUP(C148,ProductTable[],2,FALSE)),"")</f>
        <v>180</v>
      </c>
      <c r="G148" s="1004">
        <v>1</v>
      </c>
      <c r="H148" s="976">
        <f t="shared" si="3"/>
        <v>180</v>
      </c>
      <c r="I148" s="958">
        <f>IF(F148="","", H148/(1-M166))</f>
        <v>327.27272727272725</v>
      </c>
      <c r="J148" s="990" t="str">
        <f>IFERROR(IF(C148="","",VLOOKUP(C148,ProductTable[],3,FALSE)),"")</f>
        <v xml:space="preserve"> </v>
      </c>
      <c r="K148" s="1970"/>
      <c r="L148" s="1970"/>
      <c r="M148" s="1970"/>
      <c r="N148" s="281"/>
      <c r="O148" s="1930"/>
      <c r="P148" s="1931"/>
      <c r="Q148" s="281"/>
      <c r="R148" s="1027"/>
      <c r="S148" s="458"/>
      <c r="T148" s="1146"/>
      <c r="U148" s="1146"/>
    </row>
    <row r="149" spans="2:21" ht="18.75" customHeight="1" outlineLevel="1">
      <c r="B149" s="693"/>
      <c r="C149" s="1056"/>
      <c r="D149" s="1057"/>
      <c r="E149" s="1057"/>
      <c r="F149" s="1101" t="str">
        <f>IFERROR(IF(C149="","",VLOOKUP(C149,ProductTable[],2,FALSE)),"")</f>
        <v/>
      </c>
      <c r="G149" s="1003"/>
      <c r="H149" s="975" t="str">
        <f t="shared" si="3"/>
        <v/>
      </c>
      <c r="I149" s="959" t="str">
        <f>IF(F149="","", H149/(1-M166))</f>
        <v/>
      </c>
      <c r="J149" s="991" t="str">
        <f>IFERROR(IF(C149="","",VLOOKUP(C149,ProductTable[],3,FALSE)),"")</f>
        <v/>
      </c>
      <c r="K149" s="1936"/>
      <c r="L149" s="1936"/>
      <c r="M149" s="1936"/>
      <c r="N149" s="281"/>
      <c r="O149" s="1932"/>
      <c r="P149" s="1933"/>
      <c r="Q149" s="281"/>
      <c r="R149" s="1026"/>
      <c r="S149" s="458"/>
      <c r="T149" s="1146"/>
      <c r="U149" s="1146"/>
    </row>
    <row r="150" spans="2:21" ht="18.75" customHeight="1" outlineLevel="1">
      <c r="B150" s="693"/>
      <c r="C150" s="1078"/>
      <c r="D150" s="1079"/>
      <c r="E150" s="1079"/>
      <c r="F150" s="324" t="str">
        <f>IFERROR(IF(C150="","",VLOOKUP(C150,ProductTable[],2,FALSE)),"")</f>
        <v/>
      </c>
      <c r="G150" s="1004"/>
      <c r="H150" s="976" t="str">
        <f t="shared" si="3"/>
        <v/>
      </c>
      <c r="I150" s="958" t="str">
        <f>IF(F150="","", H150/(1-M166))</f>
        <v/>
      </c>
      <c r="J150" s="990" t="str">
        <f>IFERROR(IF(C150="","",VLOOKUP(C150,ProductTable[],3,FALSE)),"")</f>
        <v/>
      </c>
      <c r="K150" s="1938"/>
      <c r="L150" s="1938"/>
      <c r="M150" s="1938"/>
      <c r="N150" s="281"/>
      <c r="O150" s="1923"/>
      <c r="P150" s="1924"/>
      <c r="Q150" s="281"/>
      <c r="R150" s="1027"/>
      <c r="S150" s="458"/>
      <c r="T150" s="1146"/>
      <c r="U150" s="1146"/>
    </row>
    <row r="151" spans="2:21" ht="18.75" customHeight="1" outlineLevel="1">
      <c r="B151" s="693"/>
      <c r="C151" s="1056"/>
      <c r="D151" s="1057"/>
      <c r="E151" s="1057"/>
      <c r="F151" s="1101" t="str">
        <f>IFERROR(IF(C151="","",VLOOKUP(C151,ProductTable[],2,FALSE)),"")</f>
        <v/>
      </c>
      <c r="G151" s="1003"/>
      <c r="H151" s="975" t="str">
        <f t="shared" si="3"/>
        <v/>
      </c>
      <c r="I151" s="959" t="str">
        <f>IF(F151="","", H151/(1-M166))</f>
        <v/>
      </c>
      <c r="J151" s="991" t="str">
        <f>IFERROR(IF(C151="","",VLOOKUP(C151,ProductTable[],3,FALSE)),"")</f>
        <v/>
      </c>
      <c r="K151" s="1936"/>
      <c r="L151" s="1936"/>
      <c r="M151" s="1936"/>
      <c r="N151" s="281"/>
      <c r="O151" s="1930"/>
      <c r="P151" s="1931"/>
      <c r="Q151" s="281"/>
      <c r="R151" s="1026"/>
      <c r="S151" s="458"/>
      <c r="T151" s="1146"/>
      <c r="U151" s="1146"/>
    </row>
    <row r="152" spans="2:21" ht="18.75" customHeight="1" outlineLevel="1">
      <c r="B152" s="693"/>
      <c r="C152" s="1078"/>
      <c r="D152" s="1079"/>
      <c r="E152" s="1079"/>
      <c r="F152" s="324" t="str">
        <f>IFERROR(IF(C152="","",VLOOKUP(C152,ProductTable[],2,FALSE)),"")</f>
        <v/>
      </c>
      <c r="G152" s="1004"/>
      <c r="H152" s="976" t="str">
        <f t="shared" si="3"/>
        <v/>
      </c>
      <c r="I152" s="958" t="str">
        <f>IF(F152="","", H152/(1-M166))</f>
        <v/>
      </c>
      <c r="J152" s="990" t="str">
        <f>IFERROR(IF(C152="","",VLOOKUP(C152,ProductTable[],3,FALSE)),"")</f>
        <v/>
      </c>
      <c r="K152" s="1938"/>
      <c r="L152" s="1938"/>
      <c r="M152" s="1938"/>
      <c r="N152" s="281"/>
      <c r="O152" s="1932"/>
      <c r="P152" s="1933"/>
      <c r="Q152" s="281"/>
      <c r="R152" s="1027"/>
      <c r="S152" s="458"/>
      <c r="T152" s="1146"/>
      <c r="U152" s="1146"/>
    </row>
    <row r="153" spans="2:21" ht="18.75" customHeight="1" outlineLevel="1">
      <c r="B153" s="693"/>
      <c r="C153" s="1056"/>
      <c r="D153" s="1057"/>
      <c r="E153" s="1057"/>
      <c r="F153" s="1101" t="str">
        <f>IFERROR(IF(C153="","",VLOOKUP(C153,ProductTable[],2,FALSE)),"")</f>
        <v/>
      </c>
      <c r="G153" s="1003"/>
      <c r="H153" s="975" t="str">
        <f t="shared" si="3"/>
        <v/>
      </c>
      <c r="I153" s="959" t="str">
        <f>IF(F153="","", H153/(1-M166))</f>
        <v/>
      </c>
      <c r="J153" s="991" t="str">
        <f>IFERROR(IF(C153="","",VLOOKUP(C153,ProductTable[],3,FALSE)),"")</f>
        <v/>
      </c>
      <c r="K153" s="1936"/>
      <c r="L153" s="1936"/>
      <c r="M153" s="1936"/>
      <c r="N153" s="281"/>
      <c r="O153" s="1923"/>
      <c r="P153" s="1924"/>
      <c r="Q153" s="281"/>
      <c r="R153" s="1026"/>
      <c r="S153" s="458"/>
      <c r="T153" s="1146"/>
      <c r="U153" s="1146"/>
    </row>
    <row r="154" spans="2:21" ht="18.75" customHeight="1" outlineLevel="1">
      <c r="B154" s="693"/>
      <c r="C154" s="1078"/>
      <c r="D154" s="1079"/>
      <c r="E154" s="1079"/>
      <c r="F154" s="324" t="str">
        <f>IFERROR(IF(C154="","",VLOOKUP(C154,ProductTable[],2,FALSE)),"")</f>
        <v/>
      </c>
      <c r="G154" s="1004"/>
      <c r="H154" s="976" t="str">
        <f t="shared" si="3"/>
        <v/>
      </c>
      <c r="I154" s="958" t="str">
        <f>IF(F154="","", H154/(1-M166))</f>
        <v/>
      </c>
      <c r="J154" s="990" t="str">
        <f>IFERROR(IF(C154="","",VLOOKUP(C154,ProductTable[],3,FALSE)),"")</f>
        <v/>
      </c>
      <c r="K154" s="1938"/>
      <c r="L154" s="1938"/>
      <c r="M154" s="1938"/>
      <c r="N154" s="281"/>
      <c r="O154" s="1930"/>
      <c r="P154" s="1931"/>
      <c r="Q154" s="281"/>
      <c r="R154" s="1027"/>
      <c r="S154" s="458"/>
      <c r="T154" s="1146"/>
      <c r="U154" s="1146"/>
    </row>
    <row r="155" spans="2:21" ht="18.75" customHeight="1" outlineLevel="1" thickBot="1">
      <c r="B155" s="765"/>
      <c r="C155" s="1055"/>
      <c r="D155" s="1055"/>
      <c r="E155" s="1055"/>
      <c r="F155" s="1101" t="str">
        <f>IFERROR(IF(C155="","",VLOOKUP(C155,ProductTable[],2,FALSE)),"")</f>
        <v/>
      </c>
      <c r="G155" s="1003"/>
      <c r="H155" s="975" t="str">
        <f t="shared" si="3"/>
        <v/>
      </c>
      <c r="I155" s="959" t="str">
        <f>IF(F155="","", H155/(1-M166))</f>
        <v/>
      </c>
      <c r="J155" s="991" t="str">
        <f>IFERROR(IF(C155="","",VLOOKUP(C155,ProductTable[],3,FALSE)),"")</f>
        <v/>
      </c>
      <c r="K155" s="1928"/>
      <c r="L155" s="1928"/>
      <c r="M155" s="1929"/>
      <c r="N155" s="281"/>
      <c r="O155" s="1932"/>
      <c r="P155" s="1933"/>
      <c r="Q155" s="281"/>
      <c r="R155" s="1028"/>
      <c r="S155" s="458"/>
      <c r="T155" s="1146"/>
      <c r="U155" s="1146"/>
    </row>
    <row r="156" spans="2:21" ht="18.75" customHeight="1" outlineLevel="1">
      <c r="B156" s="1940" t="s">
        <v>112</v>
      </c>
      <c r="C156" s="1058"/>
      <c r="D156" s="1059"/>
      <c r="E156" s="1059"/>
      <c r="F156" s="1102"/>
      <c r="G156" s="1005"/>
      <c r="H156" s="1009" t="str">
        <f t="shared" si="3"/>
        <v/>
      </c>
      <c r="I156" s="966" t="str">
        <f>IF(F156="","", H156/(1-M166))</f>
        <v/>
      </c>
      <c r="J156" s="1129"/>
      <c r="K156" s="1934"/>
      <c r="L156" s="1934"/>
      <c r="M156" s="1935"/>
      <c r="N156" s="281"/>
      <c r="O156" s="1923"/>
      <c r="P156" s="1924"/>
      <c r="Q156" s="281"/>
      <c r="R156" s="1025"/>
      <c r="S156" s="458"/>
      <c r="T156" s="1146"/>
      <c r="U156" s="1146"/>
    </row>
    <row r="157" spans="2:21" ht="18.75" customHeight="1" outlineLevel="1">
      <c r="B157" s="1941"/>
      <c r="C157" s="1073"/>
      <c r="D157" s="1074"/>
      <c r="E157" s="1074"/>
      <c r="F157" s="1036"/>
      <c r="G157" s="1003"/>
      <c r="H157" s="975" t="str">
        <f t="shared" si="3"/>
        <v/>
      </c>
      <c r="I157" s="959" t="str">
        <f>IF(F157="","", H157/(1-M166))</f>
        <v/>
      </c>
      <c r="J157" s="1131"/>
      <c r="K157" s="1936"/>
      <c r="L157" s="1936"/>
      <c r="M157" s="1937"/>
      <c r="N157" s="281"/>
      <c r="O157" s="1930"/>
      <c r="P157" s="1931"/>
      <c r="Q157" s="281"/>
      <c r="R157" s="1026"/>
      <c r="S157" s="458"/>
      <c r="T157" s="1146"/>
      <c r="U157" s="1146"/>
    </row>
    <row r="158" spans="2:21" ht="18.75" customHeight="1" outlineLevel="1">
      <c r="B158" s="692"/>
      <c r="C158" s="1058"/>
      <c r="D158" s="1059"/>
      <c r="E158" s="1059"/>
      <c r="F158" s="1103"/>
      <c r="G158" s="1004"/>
      <c r="H158" s="976" t="str">
        <f t="shared" si="3"/>
        <v/>
      </c>
      <c r="I158" s="958" t="str">
        <f>IF(F158="","", H158/(1-M166))</f>
        <v/>
      </c>
      <c r="J158" s="990"/>
      <c r="K158" s="1938"/>
      <c r="L158" s="1938"/>
      <c r="M158" s="1939"/>
      <c r="N158" s="281"/>
      <c r="O158" s="1932"/>
      <c r="P158" s="1933"/>
      <c r="Q158" s="281"/>
      <c r="R158" s="1027"/>
      <c r="S158" s="458"/>
      <c r="T158" s="1146"/>
      <c r="U158" s="1146"/>
    </row>
    <row r="159" spans="2:21" ht="18.75" customHeight="1" outlineLevel="1" thickBot="1">
      <c r="B159" s="692"/>
      <c r="C159" s="1054"/>
      <c r="D159" s="1055"/>
      <c r="E159" s="1055"/>
      <c r="F159" s="1012"/>
      <c r="G159" s="529"/>
      <c r="H159" s="1008" t="str">
        <f t="shared" si="3"/>
        <v/>
      </c>
      <c r="I159" s="968" t="str">
        <f>IF(F159="","", H159/(1-M166))</f>
        <v/>
      </c>
      <c r="J159" s="1808"/>
      <c r="K159" s="1928"/>
      <c r="L159" s="1928"/>
      <c r="M159" s="1929"/>
      <c r="N159" s="281"/>
      <c r="O159" s="1923"/>
      <c r="P159" s="1924"/>
      <c r="Q159" s="281"/>
      <c r="R159" s="1028"/>
      <c r="T159" s="1146"/>
      <c r="U159" s="1146"/>
    </row>
    <row r="160" spans="2:21" ht="18.75" customHeight="1" outlineLevel="1">
      <c r="B160" s="969" t="s">
        <v>1373</v>
      </c>
      <c r="C160" s="327" t="s">
        <v>1373</v>
      </c>
      <c r="D160" s="1076"/>
      <c r="E160" s="1076"/>
      <c r="F160" s="1100">
        <f>IFERROR(IF(C160="","",VLOOKUP(C160,ProductTable[],2,FALSE)),"")</f>
        <v>150</v>
      </c>
      <c r="G160" s="1005"/>
      <c r="H160" s="1009">
        <f t="shared" si="3"/>
        <v>0</v>
      </c>
      <c r="I160" s="966">
        <f>IF(F160="","", H160/(1-N859))</f>
        <v>0</v>
      </c>
      <c r="J160" s="1129" t="str">
        <f>IFERROR(IF(C160="","",VLOOKUP(C160,ProductTable[],3,FALSE)),"")</f>
        <v xml:space="preserve"> </v>
      </c>
      <c r="K160" s="1934"/>
      <c r="L160" s="1934"/>
      <c r="M160" s="1935"/>
      <c r="N160" s="281"/>
      <c r="O160" s="1930"/>
      <c r="P160" s="1931"/>
      <c r="Q160" s="281"/>
      <c r="R160" s="1025"/>
      <c r="S160" s="458"/>
      <c r="T160" s="1146"/>
      <c r="U160" s="1146"/>
    </row>
    <row r="161" spans="2:21" ht="18.75" customHeight="1" outlineLevel="1">
      <c r="B161" s="970" t="s">
        <v>100</v>
      </c>
      <c r="C161" s="1064" t="s">
        <v>59</v>
      </c>
      <c r="D161" s="1065"/>
      <c r="E161" s="1065"/>
      <c r="F161" s="1101">
        <f>IFERROR(IF(C161="","",VLOOKUP(C161,ProductTable[],2,FALSE)),"")</f>
        <v>20</v>
      </c>
      <c r="G161" s="1003">
        <v>1</v>
      </c>
      <c r="H161" s="975">
        <f t="shared" si="3"/>
        <v>20</v>
      </c>
      <c r="I161" s="959">
        <f>IF(F161="","", H161/(1-M166))</f>
        <v>36.36363636363636</v>
      </c>
      <c r="J161" s="991" t="str">
        <f>IFERROR(IF(C161="","",VLOOKUP(C161,ProductTable[],3,FALSE)),"")</f>
        <v xml:space="preserve"> </v>
      </c>
      <c r="K161" s="1936"/>
      <c r="L161" s="1936"/>
      <c r="M161" s="1937"/>
      <c r="N161" s="281"/>
      <c r="O161" s="1932"/>
      <c r="P161" s="1933"/>
      <c r="Q161" s="281"/>
      <c r="R161" s="1026"/>
      <c r="S161" s="458"/>
      <c r="T161" s="1146"/>
      <c r="U161" s="1146"/>
    </row>
    <row r="162" spans="2:21" ht="18.75" customHeight="1" outlineLevel="1">
      <c r="B162" s="967" t="s">
        <v>102</v>
      </c>
      <c r="C162" s="1067" t="s">
        <v>103</v>
      </c>
      <c r="D162" s="1068"/>
      <c r="E162" s="1068"/>
      <c r="F162" s="324">
        <f>IFERROR(IF(C162="","",VLOOKUP(C162,ProductTable[],2,FALSE)),"")</f>
        <v>250</v>
      </c>
      <c r="G162" s="1004">
        <v>1</v>
      </c>
      <c r="H162" s="976">
        <f t="shared" si="3"/>
        <v>250</v>
      </c>
      <c r="I162" s="958">
        <f>IF(F162="","", H162/(1-M166))</f>
        <v>454.5454545454545</v>
      </c>
      <c r="J162" s="990" t="str">
        <f>IFERROR(IF(C162="","",VLOOKUP(C162,ProductTable[],3,FALSE)),"")</f>
        <v xml:space="preserve"> </v>
      </c>
      <c r="K162" s="1938"/>
      <c r="L162" s="1938"/>
      <c r="M162" s="1939"/>
      <c r="N162" s="281"/>
      <c r="O162" s="1923"/>
      <c r="P162" s="1924"/>
      <c r="Q162" s="281"/>
      <c r="R162" s="1027"/>
      <c r="S162" s="458"/>
      <c r="T162" s="1146"/>
      <c r="U162" s="1146"/>
    </row>
    <row r="163" spans="2:21" ht="18.75" customHeight="1" outlineLevel="1" thickBot="1">
      <c r="B163" s="971"/>
      <c r="C163" s="1070" t="s">
        <v>105</v>
      </c>
      <c r="D163" s="1071"/>
      <c r="E163" s="1071"/>
      <c r="F163" s="120">
        <f>IFERROR(IF(C163="","",VLOOKUP(C163,ProductTable[],2,FALSE)),"")</f>
        <v>500</v>
      </c>
      <c r="G163" s="529">
        <v>2</v>
      </c>
      <c r="H163" s="1008">
        <f t="shared" si="3"/>
        <v>1000</v>
      </c>
      <c r="I163" s="968">
        <f>IF(F163="","", H163/(1-M166))</f>
        <v>1818.181818181818</v>
      </c>
      <c r="J163" s="1130" t="str">
        <f>IFERROR(IF(C163="","",VLOOKUP(C163,ProductTable[],3,FALSE)),"")</f>
        <v xml:space="preserve"> </v>
      </c>
      <c r="K163" s="1928"/>
      <c r="L163" s="1928"/>
      <c r="M163" s="1929"/>
      <c r="N163" s="281"/>
      <c r="O163" s="1930"/>
      <c r="P163" s="1931"/>
      <c r="Q163" s="281"/>
      <c r="R163" s="1028"/>
      <c r="S163" s="458"/>
      <c r="T163" s="1146"/>
      <c r="U163" s="1146"/>
    </row>
    <row r="164" spans="2:21" ht="18.75" customHeight="1" outlineLevel="1" thickBot="1">
      <c r="B164" s="281"/>
      <c r="C164" s="281"/>
      <c r="D164" s="281"/>
      <c r="F164" s="293"/>
      <c r="G164" s="354" t="s">
        <v>26</v>
      </c>
      <c r="H164" s="355">
        <v>100</v>
      </c>
      <c r="I164" s="533"/>
      <c r="J164" s="980"/>
      <c r="K164" s="980"/>
      <c r="L164" s="544"/>
      <c r="M164" s="544"/>
      <c r="N164" s="281"/>
      <c r="O164" s="1932"/>
      <c r="P164" s="1933"/>
      <c r="Q164" s="281"/>
      <c r="R164" s="357"/>
      <c r="S164" s="458"/>
      <c r="T164" s="1146"/>
      <c r="U164" s="1146"/>
    </row>
    <row r="165" spans="2:21" ht="18.75" customHeight="1" outlineLevel="1">
      <c r="B165" s="1975"/>
      <c r="C165" s="1158"/>
      <c r="D165" s="281"/>
      <c r="F165" s="281"/>
      <c r="G165" s="1023" t="s">
        <v>29</v>
      </c>
      <c r="H165" s="1022">
        <f>SUM(H134:H164)</f>
        <v>3343.62</v>
      </c>
      <c r="I165" s="534">
        <f>SUM(H134:H163)</f>
        <v>3243.62</v>
      </c>
      <c r="J165" s="367"/>
      <c r="K165" s="1032" t="s">
        <v>113</v>
      </c>
      <c r="L165" s="283"/>
      <c r="M165" s="1032" t="s">
        <v>1429</v>
      </c>
      <c r="O165" s="1923"/>
      <c r="P165" s="1924"/>
      <c r="R165" s="972"/>
      <c r="S165" s="458"/>
      <c r="T165" s="1146"/>
      <c r="U165" s="1146"/>
    </row>
    <row r="166" spans="2:21" ht="18.75" customHeight="1" outlineLevel="1" thickBot="1">
      <c r="B166" s="1975"/>
      <c r="C166" s="1158"/>
      <c r="D166" s="281"/>
      <c r="F166" s="281"/>
      <c r="G166" s="853" t="s">
        <v>63</v>
      </c>
      <c r="H166" s="854">
        <v>5999</v>
      </c>
      <c r="I166" s="535"/>
      <c r="J166" s="384"/>
      <c r="K166" s="1033">
        <f>(H165/(1-M166))</f>
        <v>6079.3090909090906</v>
      </c>
      <c r="L166" s="283"/>
      <c r="M166" s="1143">
        <v>0.45</v>
      </c>
      <c r="O166" s="1925"/>
      <c r="P166" s="1926"/>
      <c r="R166" s="973"/>
      <c r="T166" s="1146"/>
      <c r="U166" s="1146"/>
    </row>
    <row r="167" spans="2:21" ht="18.75" customHeight="1" outlineLevel="1" thickBot="1">
      <c r="B167" s="281"/>
      <c r="C167" s="281"/>
      <c r="D167" s="281"/>
      <c r="F167" s="294"/>
      <c r="G167" s="362" t="s">
        <v>109</v>
      </c>
      <c r="H167" s="122">
        <f>H166-H165</f>
        <v>2655.38</v>
      </c>
      <c r="I167" s="536">
        <f>H166-H165</f>
        <v>2655.38</v>
      </c>
      <c r="J167" s="282"/>
      <c r="K167" s="282"/>
      <c r="L167" s="1021"/>
      <c r="M167" s="1021"/>
      <c r="N167" s="281"/>
      <c r="O167" s="386"/>
      <c r="Q167" s="281"/>
      <c r="R167" s="385" t="s">
        <v>118</v>
      </c>
      <c r="S167" s="386"/>
      <c r="T167" s="1148"/>
      <c r="U167" s="961"/>
    </row>
    <row r="168" spans="2:21" ht="18.75" customHeight="1" thickBot="1">
      <c r="B168" s="281"/>
      <c r="C168" s="1927" t="s">
        <v>1371</v>
      </c>
      <c r="D168" s="1927"/>
      <c r="E168" s="1927"/>
      <c r="F168" s="281"/>
      <c r="G168" s="293"/>
      <c r="H168" s="387"/>
      <c r="I168" s="387"/>
      <c r="J168" s="367"/>
      <c r="K168" s="367"/>
      <c r="N168" s="281"/>
      <c r="O168" s="386"/>
      <c r="Q168" s="281"/>
      <c r="S168" s="386"/>
      <c r="T168" s="1148"/>
      <c r="U168" s="961"/>
    </row>
    <row r="169" spans="2:21" ht="37.5" customHeight="1" outlineLevel="1" thickBot="1">
      <c r="B169" s="683" t="s">
        <v>1469</v>
      </c>
      <c r="C169" s="1948" t="s">
        <v>12</v>
      </c>
      <c r="D169" s="1949"/>
      <c r="E169" s="1950"/>
      <c r="F169" s="315" t="s">
        <v>13</v>
      </c>
      <c r="G169" s="955" t="s">
        <v>14</v>
      </c>
      <c r="H169" s="956" t="s">
        <v>95</v>
      </c>
      <c r="I169" s="956" t="s">
        <v>96</v>
      </c>
      <c r="J169" s="957" t="s">
        <v>97</v>
      </c>
      <c r="K169" s="1951" t="s">
        <v>98</v>
      </c>
      <c r="L169" s="1952"/>
      <c r="M169" s="1953"/>
      <c r="N169" s="281"/>
      <c r="O169" s="1954" t="s">
        <v>1396</v>
      </c>
      <c r="P169" s="1955"/>
      <c r="Q169" s="281"/>
      <c r="R169" s="1030" t="s">
        <v>491</v>
      </c>
      <c r="S169" s="386"/>
      <c r="T169" s="1967"/>
      <c r="U169" s="1967"/>
    </row>
    <row r="170" spans="2:21" ht="18.75" customHeight="1" outlineLevel="1">
      <c r="B170" s="691" t="s">
        <v>1500</v>
      </c>
      <c r="C170" s="1078" t="s">
        <v>194</v>
      </c>
      <c r="D170" s="1079"/>
      <c r="E170" s="1104"/>
      <c r="F170" s="1100">
        <f>IFERROR(IF(C170="","",VLOOKUP(C170,ProductTable[],2,FALSE)),"")</f>
        <v>203.33</v>
      </c>
      <c r="G170" s="1004">
        <v>2</v>
      </c>
      <c r="H170" s="974">
        <f t="shared" ref="H170:H199" si="4">IF(F170="","",F170*G170)</f>
        <v>406.66</v>
      </c>
      <c r="I170" s="958">
        <f>IF(F170="","", H170/(1-M202))</f>
        <v>739.38181818181818</v>
      </c>
      <c r="J170" s="990" t="str">
        <f>IFERROR(IF(C170="","",VLOOKUP(C170,ProductTable[],3,FALSE)),"")</f>
        <v xml:space="preserve"> https://cpc.farnell.com/elumen8/mp-75-rgbw/fresnel-lantern-75w-rgbw-led-black/dp/DP34961?mckv=sshopping_dc|pcrid|605262956605|kword||match||plid||slid||product|DP34961|pgrid|138313685415|ptaid|pla-1710131349274|&amp;CMP=KNC-GUK-CPC-SHOPPING-9262013734-138313685415-DP34961&amp;s_kwcid=AL!5616!3!605262956605!!!network}!1710131349274!&amp;gad_source=1&amp;gad_campaignid=9262013734&amp;gbraid=0AAAAAD_m6B3w4_YUEOidXt6CYuWjpCA-O&amp;gclid=CjwKCAjwvO7CBhAqEiwA9q2YJWuFaYQJSyBu3DdroiI0622WYBPXr5ISO-PTXDbU1pS5bm0VHF6dhhoCVhIQAvD_BwE</v>
      </c>
      <c r="K170" s="1934"/>
      <c r="L170" s="1934"/>
      <c r="M170" s="1935"/>
      <c r="N170" s="281"/>
      <c r="O170" s="1942" t="s">
        <v>1490</v>
      </c>
      <c r="P170" s="1943"/>
      <c r="Q170" s="281"/>
      <c r="R170" s="1025"/>
      <c r="S170" s="386"/>
      <c r="T170" s="1966"/>
      <c r="U170" s="1966"/>
    </row>
    <row r="171" spans="2:21" ht="18.75" customHeight="1" outlineLevel="1">
      <c r="B171" s="692"/>
      <c r="C171" s="1056"/>
      <c r="D171" s="1057"/>
      <c r="E171" s="1105"/>
      <c r="F171" s="1101" t="str">
        <f>IFERROR(IF(C171="","",VLOOKUP(C171,ProductTable[],2,FALSE)),"")</f>
        <v/>
      </c>
      <c r="G171" s="1003"/>
      <c r="H171" s="975" t="str">
        <f t="shared" si="4"/>
        <v/>
      </c>
      <c r="I171" s="959" t="str">
        <f>IF(F171="","", H171/(1-M202))</f>
        <v/>
      </c>
      <c r="J171" s="991" t="str">
        <f>IFERROR(IF(C171="","",VLOOKUP(C171,ProductTable[],3,FALSE)),"")</f>
        <v/>
      </c>
      <c r="K171" s="1936"/>
      <c r="L171" s="1936"/>
      <c r="M171" s="1937"/>
      <c r="N171" s="281"/>
      <c r="O171" s="1944"/>
      <c r="P171" s="1945"/>
      <c r="Q171" s="281"/>
      <c r="R171" s="1026"/>
      <c r="S171" s="386"/>
      <c r="T171" s="1966"/>
      <c r="U171" s="1966"/>
    </row>
    <row r="172" spans="2:21" ht="18.75" customHeight="1" outlineLevel="1">
      <c r="B172" s="692" t="s">
        <v>1501</v>
      </c>
      <c r="C172" s="1058" t="s">
        <v>193</v>
      </c>
      <c r="D172" s="1059"/>
      <c r="E172" s="1059"/>
      <c r="F172" s="324">
        <f>IFERROR(IF(C172="","",VLOOKUP(C172,ProductTable[],2,FALSE)),"")</f>
        <v>136.66</v>
      </c>
      <c r="G172" s="1004">
        <v>2</v>
      </c>
      <c r="H172" s="976">
        <f t="shared" si="4"/>
        <v>273.32</v>
      </c>
      <c r="I172" s="958">
        <f>IF(F172="","", H172/(1-M202))</f>
        <v>496.94545454545448</v>
      </c>
      <c r="J172" s="990" t="str">
        <f>IFERROR(IF(C172="","",VLOOKUP(C172,ProductTable[],3,FALSE)),"")</f>
        <v xml:space="preserve"> https://cpc.farnell.com/ledj/ledj252a/led-alu-par-18-x-10w-rgbwa-led/dp/DP33998?st=dp33998</v>
      </c>
      <c r="K172" s="1938"/>
      <c r="L172" s="1938"/>
      <c r="M172" s="1939"/>
      <c r="N172" s="281"/>
      <c r="O172" s="1944"/>
      <c r="P172" s="1945"/>
      <c r="Q172" s="281"/>
      <c r="R172" s="1027"/>
      <c r="S172" s="386"/>
      <c r="T172" s="1966"/>
      <c r="U172" s="1966"/>
    </row>
    <row r="173" spans="2:21" ht="18.75" customHeight="1" outlineLevel="1" thickBot="1">
      <c r="B173" s="692"/>
      <c r="C173" s="1061"/>
      <c r="D173" s="1062"/>
      <c r="E173" s="1062"/>
      <c r="F173" s="1101" t="str">
        <f>IFERROR(IF(C173="","",VLOOKUP(C173,ProductTable[],2,FALSE)),"")</f>
        <v/>
      </c>
      <c r="G173" s="1003"/>
      <c r="H173" s="975" t="str">
        <f t="shared" si="4"/>
        <v/>
      </c>
      <c r="I173" s="959" t="str">
        <f>IF(F173="","", H173/(1-M202))</f>
        <v/>
      </c>
      <c r="J173" s="991" t="str">
        <f>IFERROR(IF(C173="","",VLOOKUP(C173,ProductTable[],3,FALSE)),"")</f>
        <v/>
      </c>
      <c r="K173" s="1936"/>
      <c r="L173" s="1936"/>
      <c r="M173" s="1937"/>
      <c r="N173" s="281"/>
      <c r="O173" s="1944"/>
      <c r="P173" s="1945"/>
      <c r="Q173" s="281"/>
      <c r="R173" s="1026"/>
      <c r="S173" s="386"/>
      <c r="T173" s="1966"/>
      <c r="U173" s="1966"/>
    </row>
    <row r="174" spans="2:21" ht="18.75" customHeight="1" outlineLevel="1">
      <c r="B174" s="692"/>
      <c r="C174" s="1058"/>
      <c r="D174" s="1059"/>
      <c r="E174" s="1059"/>
      <c r="F174" s="324" t="str">
        <f>IFERROR(IF(C174="","",VLOOKUP(C174,ProductTable[],2,FALSE)),"")</f>
        <v/>
      </c>
      <c r="G174" s="485"/>
      <c r="H174" s="1051" t="str">
        <f t="shared" si="4"/>
        <v/>
      </c>
      <c r="I174" s="1052" t="str">
        <f>IF(F174="","", H174/(1-M202))</f>
        <v/>
      </c>
      <c r="J174" s="990" t="str">
        <f>IFERROR(IF(C174="","",VLOOKUP(C174,ProductTable[],3,FALSE)),"")</f>
        <v/>
      </c>
      <c r="K174" s="1938"/>
      <c r="L174" s="1938"/>
      <c r="M174" s="1939"/>
      <c r="N174" s="281"/>
      <c r="O174" s="1946"/>
      <c r="P174" s="1947"/>
      <c r="Q174" s="281"/>
      <c r="R174" s="1027"/>
      <c r="S174" s="386"/>
      <c r="T174" s="1146"/>
      <c r="U174" s="1146"/>
    </row>
    <row r="175" spans="2:21" ht="18.75" customHeight="1" outlineLevel="1">
      <c r="B175" s="692" t="s">
        <v>1506</v>
      </c>
      <c r="C175" s="1061" t="s">
        <v>1504</v>
      </c>
      <c r="D175" s="1062"/>
      <c r="E175" s="1062"/>
      <c r="F175" s="1101">
        <f>IFERROR(IF(C175="","",VLOOKUP(C175,ProductTable[],2,FALSE)),"")</f>
        <v>130</v>
      </c>
      <c r="G175" s="1042"/>
      <c r="H175" s="1043">
        <f t="shared" si="4"/>
        <v>0</v>
      </c>
      <c r="I175" s="1044">
        <f>IF(F175="","", H175/(1-M202))</f>
        <v>0</v>
      </c>
      <c r="J175" s="991" t="str">
        <f>IFERROR(IF(C175="","",VLOOKUP(C175,ProductTable[],3,FALSE)),"")</f>
        <v>https://www.prolight.co.uk/Catalogue/Products/Lighting/Pars-and-Slim-Pars/LEDJ252XX?default_sku=4f9780d6-5bf2-40a2-af22-c67fb5050f0f&amp;selected=LEDJ252D</v>
      </c>
      <c r="K175" s="1936"/>
      <c r="L175" s="1936"/>
      <c r="M175" s="1937"/>
      <c r="N175" s="281"/>
      <c r="O175" s="1930"/>
      <c r="P175" s="1931"/>
      <c r="Q175" s="281"/>
      <c r="R175" s="1026"/>
      <c r="S175" s="386"/>
      <c r="T175" s="1146"/>
      <c r="U175" s="1146"/>
    </row>
    <row r="176" spans="2:21" ht="18.75" customHeight="1" outlineLevel="1">
      <c r="B176" s="692"/>
      <c r="C176" s="1058"/>
      <c r="D176" s="1059"/>
      <c r="E176" s="1059"/>
      <c r="F176" s="324" t="str">
        <f>IFERROR(IF(C176="","",VLOOKUP(C176,ProductTable[],2,FALSE)),"")</f>
        <v/>
      </c>
      <c r="G176" s="1004"/>
      <c r="H176" s="976" t="str">
        <f t="shared" si="4"/>
        <v/>
      </c>
      <c r="I176" s="958" t="str">
        <f>IF(F176="","", H176/(1-M202))</f>
        <v/>
      </c>
      <c r="J176" s="990" t="str">
        <f>IFERROR(IF(C176="","",VLOOKUP(C176,ProductTable[],3,FALSE)),"")</f>
        <v/>
      </c>
      <c r="K176" s="1938"/>
      <c r="L176" s="1938"/>
      <c r="M176" s="1939"/>
      <c r="N176" s="281"/>
      <c r="O176" s="1932"/>
      <c r="P176" s="1933"/>
      <c r="Q176" s="281"/>
      <c r="R176" s="1027"/>
      <c r="S176" s="386"/>
      <c r="T176" s="1146"/>
      <c r="U176" s="1146"/>
    </row>
    <row r="177" spans="2:21" ht="18.75" customHeight="1" outlineLevel="1">
      <c r="B177" s="692"/>
      <c r="C177" s="1061"/>
      <c r="D177" s="1062"/>
      <c r="E177" s="1062"/>
      <c r="F177" s="1101" t="str">
        <f>IFERROR(IF(C177="","",VLOOKUP(C177,ProductTable[],2,FALSE)),"")</f>
        <v/>
      </c>
      <c r="G177" s="1003"/>
      <c r="H177" s="975" t="str">
        <f t="shared" si="4"/>
        <v/>
      </c>
      <c r="I177" s="959" t="str">
        <f>IF(F177="","", H177/(1-M202))</f>
        <v/>
      </c>
      <c r="J177" s="991" t="str">
        <f>IFERROR(IF(C177="","",VLOOKUP(C177,ProductTable[],3,FALSE)),"")</f>
        <v/>
      </c>
      <c r="K177" s="1936"/>
      <c r="L177" s="1936"/>
      <c r="M177" s="1937"/>
      <c r="N177" s="281"/>
      <c r="O177" s="1923"/>
      <c r="P177" s="1924"/>
      <c r="Q177" s="281"/>
      <c r="R177" s="1026"/>
      <c r="S177" s="386"/>
      <c r="T177" s="1146"/>
      <c r="U177" s="1146"/>
    </row>
    <row r="178" spans="2:21" ht="18.75" customHeight="1" outlineLevel="1">
      <c r="B178" s="692" t="s">
        <v>1502</v>
      </c>
      <c r="C178" s="1058" t="s">
        <v>1507</v>
      </c>
      <c r="D178" s="1059"/>
      <c r="E178" s="1059"/>
      <c r="F178" s="324">
        <f>IFERROR(IF(C178="","",VLOOKUP(C178,ProductTable[],2,FALSE)),"")</f>
        <v>44.56</v>
      </c>
      <c r="G178" s="1004">
        <v>1</v>
      </c>
      <c r="H178" s="976">
        <f t="shared" si="4"/>
        <v>44.56</v>
      </c>
      <c r="I178" s="958">
        <f>IF(F178="","", H178/(1-M202))</f>
        <v>81.018181818181816</v>
      </c>
      <c r="J178" s="990" t="str">
        <f>IFERROR(IF(C178="","",VLOOKUP(C178,ProductTable[],3,FALSE)),"")</f>
        <v>https://cpc.farnell.com/qtx/dmx-192/192-channel-dmx-controller/dp/DP37696?st=LCS%20DR%20QQ%20DSS-001-1</v>
      </c>
      <c r="K178" s="1938"/>
      <c r="L178" s="1938"/>
      <c r="M178" s="1939"/>
      <c r="N178" s="281"/>
      <c r="O178" s="1930"/>
      <c r="P178" s="1931"/>
      <c r="Q178" s="281"/>
      <c r="R178" s="1027"/>
      <c r="S178" s="386"/>
      <c r="T178" s="1146"/>
      <c r="U178" s="1146"/>
    </row>
    <row r="179" spans="2:21" ht="18.75" customHeight="1" outlineLevel="1">
      <c r="B179" s="692"/>
      <c r="C179" s="1061"/>
      <c r="D179" s="1062"/>
      <c r="E179" s="1062"/>
      <c r="F179" s="1101" t="str">
        <f>IFERROR(IF(C179="","",VLOOKUP(C179,ProductTable[],2,FALSE)),"")</f>
        <v/>
      </c>
      <c r="G179" s="1003"/>
      <c r="H179" s="975" t="str">
        <f t="shared" si="4"/>
        <v/>
      </c>
      <c r="I179" s="959" t="str">
        <f>IF(F179="","", H179/(1-M202))</f>
        <v/>
      </c>
      <c r="J179" s="991" t="str">
        <f>IFERROR(IF(C179="","",VLOOKUP(C179,ProductTable[],3,FALSE)),"")</f>
        <v/>
      </c>
      <c r="K179" s="1936"/>
      <c r="L179" s="1936"/>
      <c r="M179" s="1937"/>
      <c r="N179" s="281"/>
      <c r="O179" s="1932"/>
      <c r="P179" s="1933"/>
      <c r="Q179" s="281"/>
      <c r="R179" s="1026"/>
      <c r="S179" s="386"/>
      <c r="T179" s="1146"/>
      <c r="U179" s="1146"/>
    </row>
    <row r="180" spans="2:21" ht="18.75" customHeight="1" outlineLevel="1">
      <c r="B180" s="692"/>
      <c r="C180" s="1058"/>
      <c r="D180" s="1059"/>
      <c r="E180" s="1059"/>
      <c r="F180" s="324" t="str">
        <f>IFERROR(IF(C180="","",VLOOKUP(C180,ProductTable[],2,FALSE)),"")</f>
        <v/>
      </c>
      <c r="G180" s="1004"/>
      <c r="H180" s="976" t="str">
        <f t="shared" si="4"/>
        <v/>
      </c>
      <c r="I180" s="958" t="str">
        <f>IF(F180="","", H180/(1-M202))</f>
        <v/>
      </c>
      <c r="J180" s="990" t="str">
        <f>IFERROR(IF(C180="","",VLOOKUP(C180,ProductTable[],3,FALSE)),"")</f>
        <v/>
      </c>
      <c r="K180" s="1938"/>
      <c r="L180" s="1938"/>
      <c r="M180" s="1939"/>
      <c r="N180" s="281"/>
      <c r="O180" s="1923"/>
      <c r="P180" s="1924"/>
      <c r="Q180" s="281"/>
      <c r="R180" s="1027"/>
      <c r="S180" s="386"/>
      <c r="T180" s="1146"/>
      <c r="U180" s="1146"/>
    </row>
    <row r="181" spans="2:21" ht="18.75" customHeight="1" outlineLevel="1">
      <c r="B181" s="692" t="s">
        <v>1503</v>
      </c>
      <c r="C181" s="1061" t="s">
        <v>200</v>
      </c>
      <c r="D181" s="1062"/>
      <c r="E181" s="1062"/>
      <c r="F181" s="1101">
        <f>IFERROR(IF(C181="","",VLOOKUP(C181,ProductTable[],2,FALSE)),"")</f>
        <v>21.6</v>
      </c>
      <c r="G181" s="1003"/>
      <c r="H181" s="975">
        <f t="shared" si="4"/>
        <v>0</v>
      </c>
      <c r="I181" s="959">
        <f>IF(F181="","", H181/(1-M202))</f>
        <v>0</v>
      </c>
      <c r="J181" s="991" t="str">
        <f>IFERROR(IF(C181="","",VLOOKUP(C181,ProductTable[],3,FALSE)),"")</f>
        <v>www.amazon.co.uk/Pipe-To-Wall-Bracket-300mm/dp/B017735G1U/</v>
      </c>
      <c r="K181" s="1936"/>
      <c r="L181" s="1936"/>
      <c r="M181" s="1937"/>
      <c r="N181" s="281"/>
      <c r="O181" s="1930"/>
      <c r="P181" s="1931"/>
      <c r="Q181" s="281"/>
      <c r="R181" s="1026"/>
      <c r="S181" s="386"/>
      <c r="T181" s="1146"/>
      <c r="U181" s="1146"/>
    </row>
    <row r="182" spans="2:21" ht="18.75" customHeight="1" outlineLevel="1">
      <c r="B182" s="692"/>
      <c r="C182" s="1058" t="s">
        <v>204</v>
      </c>
      <c r="D182" s="1059"/>
      <c r="E182" s="1059"/>
      <c r="F182" s="324">
        <f>IFERROR(IF(C182="","",VLOOKUP(C182,ProductTable[],2,FALSE)),"")</f>
        <v>30</v>
      </c>
      <c r="G182" s="1004"/>
      <c r="H182" s="976">
        <f t="shared" si="4"/>
        <v>0</v>
      </c>
      <c r="I182" s="958">
        <f>IF(F182="","", H182/(1-M202))</f>
        <v>0</v>
      </c>
      <c r="J182" s="990" t="str">
        <f>IFERROR(IF(C182="","",VLOOKUP(C182,ProductTable[],3,FALSE)),"")</f>
        <v xml:space="preserve"> </v>
      </c>
      <c r="K182" s="1938"/>
      <c r="L182" s="1938"/>
      <c r="M182" s="1939"/>
      <c r="N182" s="281"/>
      <c r="O182" s="1932"/>
      <c r="P182" s="1933"/>
      <c r="Q182" s="281"/>
      <c r="R182" s="1027"/>
      <c r="S182" s="386"/>
      <c r="T182" s="1146"/>
      <c r="U182" s="1146"/>
    </row>
    <row r="183" spans="2:21" ht="18.75" customHeight="1" outlineLevel="1">
      <c r="B183" s="692"/>
      <c r="C183" s="1061" t="s">
        <v>199</v>
      </c>
      <c r="D183" s="1062"/>
      <c r="E183" s="1062"/>
      <c r="F183" s="1101">
        <f>IFERROR(IF(C183="","",VLOOKUP(C183,ProductTable[],2,FALSE)),"")</f>
        <v>9</v>
      </c>
      <c r="G183" s="1003"/>
      <c r="H183" s="975">
        <f t="shared" si="4"/>
        <v>0</v>
      </c>
      <c r="I183" s="959">
        <f>IF(F183="","", H183/(1-M202))</f>
        <v>0</v>
      </c>
      <c r="J183" s="991" t="str">
        <f>IFERROR(IF(C183="","",VLOOKUP(C183,ProductTable[],3,FALSE)),"")</f>
        <v xml:space="preserve"> </v>
      </c>
      <c r="K183" s="1936"/>
      <c r="L183" s="1936"/>
      <c r="M183" s="1937"/>
      <c r="N183" s="281"/>
      <c r="O183" s="1923"/>
      <c r="P183" s="1924"/>
      <c r="Q183" s="281"/>
      <c r="R183" s="1026"/>
      <c r="S183" s="386"/>
      <c r="T183" s="1146"/>
      <c r="U183" s="1146"/>
    </row>
    <row r="184" spans="2:21" ht="18.75" customHeight="1" outlineLevel="1">
      <c r="B184" s="692"/>
      <c r="C184" s="1058" t="s">
        <v>202</v>
      </c>
      <c r="D184" s="1059"/>
      <c r="E184" s="1059"/>
      <c r="F184" s="324">
        <f>IFERROR(IF(C184="","",VLOOKUP(C184,ProductTable[],2,FALSE)),"")</f>
        <v>3</v>
      </c>
      <c r="G184" s="1004"/>
      <c r="H184" s="976">
        <f t="shared" si="4"/>
        <v>0</v>
      </c>
      <c r="I184" s="958">
        <f>IF(F184="","", H184/(1-M202))</f>
        <v>0</v>
      </c>
      <c r="J184" s="990" t="str">
        <f>IFERROR(IF(C184="","",VLOOKUP(C184,ProductTable[],3,FALSE)),"")</f>
        <v xml:space="preserve"> </v>
      </c>
      <c r="K184" s="1938"/>
      <c r="L184" s="1938"/>
      <c r="M184" s="1939"/>
      <c r="N184" s="281"/>
      <c r="O184" s="1930"/>
      <c r="P184" s="1931"/>
      <c r="Q184" s="281"/>
      <c r="R184" s="1027"/>
      <c r="S184" s="386"/>
      <c r="T184" s="1146"/>
      <c r="U184" s="1146"/>
    </row>
    <row r="185" spans="2:21" ht="18.75" customHeight="1" outlineLevel="1">
      <c r="B185" s="692"/>
      <c r="C185" s="1061"/>
      <c r="D185" s="1062"/>
      <c r="E185" s="1062"/>
      <c r="F185" s="1101" t="str">
        <f>IFERROR(IF(C185="","",VLOOKUP(C185,ProductTable[],2,FALSE)),"")</f>
        <v/>
      </c>
      <c r="G185" s="1003"/>
      <c r="H185" s="975" t="str">
        <f t="shared" si="4"/>
        <v/>
      </c>
      <c r="I185" s="959" t="str">
        <f>IF(F185="","", H185/(1-M202))</f>
        <v/>
      </c>
      <c r="J185" s="991" t="str">
        <f>IFERROR(IF(C185="","",VLOOKUP(C185,ProductTable[],3,FALSE)),"")</f>
        <v/>
      </c>
      <c r="K185" s="1936"/>
      <c r="L185" s="1936"/>
      <c r="M185" s="1937"/>
      <c r="N185" s="281"/>
      <c r="O185" s="1932"/>
      <c r="P185" s="1933"/>
      <c r="Q185" s="281"/>
      <c r="R185" s="1026"/>
      <c r="S185" s="386"/>
      <c r="T185" s="1146"/>
      <c r="U185" s="1146"/>
    </row>
    <row r="186" spans="2:21" ht="18.75" customHeight="1" outlineLevel="1">
      <c r="B186" s="692"/>
      <c r="C186" s="1058" t="s">
        <v>225</v>
      </c>
      <c r="D186" s="1059"/>
      <c r="E186" s="1059"/>
      <c r="F186" s="324">
        <f>IFERROR(IF(C186="","",VLOOKUP(C186,ProductTable[],2,FALSE)),"")</f>
        <v>100</v>
      </c>
      <c r="G186" s="1004">
        <v>1</v>
      </c>
      <c r="H186" s="976">
        <f t="shared" si="4"/>
        <v>100</v>
      </c>
      <c r="I186" s="958">
        <f>IF(F186="","", H186/(1-M202))</f>
        <v>181.81818181818181</v>
      </c>
      <c r="J186" s="990" t="str">
        <f>IFERROR(IF(C186="","",VLOOKUP(C186,ProductTable[],3,FALSE)),"")</f>
        <v xml:space="preserve"> </v>
      </c>
      <c r="K186" s="1938"/>
      <c r="L186" s="1938"/>
      <c r="M186" s="1939"/>
      <c r="N186" s="281"/>
      <c r="O186" s="1923"/>
      <c r="P186" s="1924"/>
      <c r="Q186" s="281"/>
      <c r="R186" s="1027"/>
      <c r="S186" s="386"/>
      <c r="T186" s="1146"/>
      <c r="U186" s="1146"/>
    </row>
    <row r="187" spans="2:21" ht="18.75" customHeight="1" outlineLevel="1">
      <c r="B187" s="692"/>
      <c r="C187" s="1061"/>
      <c r="D187" s="1062"/>
      <c r="E187" s="1062"/>
      <c r="F187" s="1101" t="str">
        <f>IFERROR(IF(C187="","",VLOOKUP(C187,ProductTable[],2,FALSE)),"")</f>
        <v/>
      </c>
      <c r="G187" s="1003"/>
      <c r="H187" s="975" t="str">
        <f t="shared" si="4"/>
        <v/>
      </c>
      <c r="I187" s="959" t="str">
        <f>IF(F187="","", H187/(1-M202))</f>
        <v/>
      </c>
      <c r="J187" s="991" t="str">
        <f>IFERROR(IF(C187="","",VLOOKUP(C187,ProductTable[],3,FALSE)),"")</f>
        <v/>
      </c>
      <c r="K187" s="1936"/>
      <c r="L187" s="1936"/>
      <c r="M187" s="1937"/>
      <c r="N187" s="281"/>
      <c r="O187" s="1930"/>
      <c r="P187" s="1931"/>
      <c r="Q187" s="281"/>
      <c r="R187" s="1026"/>
      <c r="S187" s="386"/>
      <c r="T187" s="1146"/>
      <c r="U187" s="1146"/>
    </row>
    <row r="188" spans="2:21" ht="18.75" customHeight="1" outlineLevel="1">
      <c r="B188" s="692"/>
      <c r="C188" s="1058"/>
      <c r="D188" s="1059"/>
      <c r="E188" s="1059"/>
      <c r="F188" s="324" t="str">
        <f>IFERROR(IF(C188="","",VLOOKUP(C188,ProductTable[],2,FALSE)),"")</f>
        <v/>
      </c>
      <c r="G188" s="1004"/>
      <c r="H188" s="976" t="str">
        <f t="shared" si="4"/>
        <v/>
      </c>
      <c r="I188" s="958" t="str">
        <f>IF(F188="","", H188/(1-M202))</f>
        <v/>
      </c>
      <c r="J188" s="990" t="str">
        <f>IFERROR(IF(C188="","",VLOOKUP(C188,ProductTable[],3,FALSE)),"")</f>
        <v/>
      </c>
      <c r="K188" s="1938"/>
      <c r="L188" s="1938"/>
      <c r="M188" s="1939"/>
      <c r="N188" s="281"/>
      <c r="O188" s="1932"/>
      <c r="P188" s="1933"/>
      <c r="Q188" s="281"/>
      <c r="R188" s="1027"/>
      <c r="S188" s="386"/>
      <c r="T188" s="1146"/>
      <c r="U188" s="1146"/>
    </row>
    <row r="189" spans="2:21" ht="18.75" customHeight="1" outlineLevel="1">
      <c r="B189" s="692"/>
      <c r="C189" s="1061"/>
      <c r="D189" s="1062"/>
      <c r="E189" s="1062"/>
      <c r="F189" s="1101" t="str">
        <f>IFERROR(IF(C189="","",VLOOKUP(C189,ProductTable[],2,FALSE)),"")</f>
        <v/>
      </c>
      <c r="G189" s="1003"/>
      <c r="H189" s="975" t="str">
        <f t="shared" si="4"/>
        <v/>
      </c>
      <c r="I189" s="959" t="str">
        <f>IF(F189="","", H189/(1-M202))</f>
        <v/>
      </c>
      <c r="J189" s="991" t="str">
        <f>IFERROR(IF(C189="","",VLOOKUP(C189,ProductTable[],3,FALSE)),"")</f>
        <v/>
      </c>
      <c r="K189" s="1936"/>
      <c r="L189" s="1936"/>
      <c r="M189" s="1937"/>
      <c r="N189" s="281"/>
      <c r="O189" s="1923"/>
      <c r="P189" s="1924"/>
      <c r="Q189" s="281"/>
      <c r="R189" s="1026"/>
      <c r="S189" s="386"/>
      <c r="T189" s="1146"/>
      <c r="U189" s="1146"/>
    </row>
    <row r="190" spans="2:21" ht="18.75" customHeight="1" outlineLevel="1">
      <c r="B190" s="692"/>
      <c r="C190" s="1058"/>
      <c r="D190" s="1059"/>
      <c r="E190" s="1059"/>
      <c r="F190" s="324" t="str">
        <f>IFERROR(IF(C190="","",VLOOKUP(C190,ProductTable[],2,FALSE)),"")</f>
        <v/>
      </c>
      <c r="G190" s="1004"/>
      <c r="H190" s="976" t="str">
        <f t="shared" si="4"/>
        <v/>
      </c>
      <c r="I190" s="958" t="str">
        <f>IF(F190="","", H190/(1-M202))</f>
        <v/>
      </c>
      <c r="J190" s="990" t="str">
        <f>IFERROR(IF(C190="","",VLOOKUP(C190,ProductTable[],3,FALSE)),"")</f>
        <v/>
      </c>
      <c r="K190" s="1938"/>
      <c r="L190" s="1938"/>
      <c r="M190" s="1939"/>
      <c r="N190" s="281"/>
      <c r="O190" s="1930"/>
      <c r="P190" s="1931"/>
      <c r="Q190" s="281"/>
      <c r="R190" s="1027"/>
      <c r="S190" s="386"/>
      <c r="T190" s="1146"/>
      <c r="U190" s="1146"/>
    </row>
    <row r="191" spans="2:21" ht="18.75" customHeight="1" outlineLevel="1" thickBot="1">
      <c r="B191" s="692"/>
      <c r="C191" s="1054"/>
      <c r="D191" s="1055"/>
      <c r="E191" s="1055"/>
      <c r="F191" s="1101" t="str">
        <f>IFERROR(IF(C191="","",VLOOKUP(C191,ProductTable[],2,FALSE)),"")</f>
        <v/>
      </c>
      <c r="G191" s="1003"/>
      <c r="H191" s="975" t="str">
        <f t="shared" si="4"/>
        <v/>
      </c>
      <c r="I191" s="959" t="str">
        <f>IF(F191="","", H191/(1-M202))</f>
        <v/>
      </c>
      <c r="J191" s="991" t="str">
        <f>IFERROR(IF(C191="","",VLOOKUP(C191,ProductTable[],3,FALSE)),"")</f>
        <v/>
      </c>
      <c r="K191" s="1928"/>
      <c r="L191" s="1928"/>
      <c r="M191" s="1929"/>
      <c r="N191" s="281"/>
      <c r="O191" s="1932"/>
      <c r="P191" s="1933"/>
      <c r="Q191" s="281"/>
      <c r="R191" s="1028"/>
      <c r="S191" s="386"/>
      <c r="T191" s="1146"/>
      <c r="U191" s="1146"/>
    </row>
    <row r="192" spans="2:21" ht="18.75" customHeight="1" outlineLevel="1">
      <c r="B192" s="1940" t="s">
        <v>112</v>
      </c>
      <c r="C192" s="1058" t="s">
        <v>1586</v>
      </c>
      <c r="D192" s="1059"/>
      <c r="E192" s="1059"/>
      <c r="F192" s="1102">
        <v>50</v>
      </c>
      <c r="G192" s="1005">
        <v>2</v>
      </c>
      <c r="H192" s="1009">
        <f t="shared" si="4"/>
        <v>100</v>
      </c>
      <c r="I192" s="966">
        <f>IF(F192="","", H192/(1-M202))</f>
        <v>181.81818181818181</v>
      </c>
      <c r="J192" s="1129"/>
      <c r="K192" s="1934"/>
      <c r="L192" s="1934"/>
      <c r="M192" s="1935"/>
      <c r="N192" s="281"/>
      <c r="O192" s="1923"/>
      <c r="P192" s="1924"/>
      <c r="Q192" s="281"/>
      <c r="R192" s="1025"/>
      <c r="S192" s="386"/>
      <c r="T192" s="1146"/>
      <c r="U192" s="1146"/>
    </row>
    <row r="193" spans="2:21" ht="18.75" customHeight="1" outlineLevel="1">
      <c r="B193" s="1941"/>
      <c r="C193" s="1073" t="s">
        <v>1587</v>
      </c>
      <c r="D193" s="1074"/>
      <c r="E193" s="1074"/>
      <c r="F193" s="1036">
        <v>250</v>
      </c>
      <c r="G193" s="1003">
        <v>1</v>
      </c>
      <c r="H193" s="975">
        <f t="shared" si="4"/>
        <v>250</v>
      </c>
      <c r="I193" s="959">
        <f>IF(F193="","", H193/(1-M202))</f>
        <v>454.5454545454545</v>
      </c>
      <c r="J193" s="1131"/>
      <c r="K193" s="1936"/>
      <c r="L193" s="1936"/>
      <c r="M193" s="1937"/>
      <c r="N193" s="281"/>
      <c r="O193" s="1930"/>
      <c r="P193" s="1931"/>
      <c r="Q193" s="281"/>
      <c r="R193" s="1026"/>
      <c r="S193" s="386"/>
      <c r="T193" s="1146"/>
      <c r="U193" s="1146"/>
    </row>
    <row r="194" spans="2:21" ht="18.75" customHeight="1" outlineLevel="1">
      <c r="B194" s="692"/>
      <c r="C194" s="1058"/>
      <c r="D194" s="1059"/>
      <c r="E194" s="1059"/>
      <c r="F194" s="1103"/>
      <c r="G194" s="1004"/>
      <c r="H194" s="976" t="str">
        <f t="shared" si="4"/>
        <v/>
      </c>
      <c r="I194" s="958" t="str">
        <f>IF(F194="","", H194/(1-M202))</f>
        <v/>
      </c>
      <c r="J194" s="990"/>
      <c r="K194" s="1938"/>
      <c r="L194" s="1938"/>
      <c r="M194" s="1939"/>
      <c r="N194" s="281"/>
      <c r="O194" s="1932"/>
      <c r="P194" s="1933"/>
      <c r="Q194" s="281"/>
      <c r="R194" s="1027"/>
      <c r="S194" s="386"/>
      <c r="T194" s="1146"/>
      <c r="U194" s="1146"/>
    </row>
    <row r="195" spans="2:21" ht="18.75" customHeight="1" outlineLevel="1" thickBot="1">
      <c r="B195" s="692"/>
      <c r="C195" s="1054"/>
      <c r="D195" s="1055"/>
      <c r="E195" s="1055"/>
      <c r="F195" s="1012"/>
      <c r="G195" s="529"/>
      <c r="H195" s="1008" t="str">
        <f t="shared" si="4"/>
        <v/>
      </c>
      <c r="I195" s="968" t="str">
        <f>IF(F195="","", H195/(1-M202))</f>
        <v/>
      </c>
      <c r="J195" s="1808"/>
      <c r="K195" s="1928"/>
      <c r="L195" s="1928"/>
      <c r="M195" s="1929"/>
      <c r="N195" s="281"/>
      <c r="O195" s="1923"/>
      <c r="P195" s="1924"/>
      <c r="Q195" s="281"/>
      <c r="R195" s="1028"/>
      <c r="S195" s="386"/>
      <c r="T195" s="1146"/>
      <c r="U195" s="1146"/>
    </row>
    <row r="196" spans="2:21" ht="18.75" customHeight="1" outlineLevel="1">
      <c r="B196" s="969" t="s">
        <v>1373</v>
      </c>
      <c r="C196" s="327" t="s">
        <v>1373</v>
      </c>
      <c r="D196" s="1076"/>
      <c r="E196" s="1076"/>
      <c r="F196" s="1100">
        <f>IFERROR(IF(C196="","",VLOOKUP(C196,ProductTable[],2,FALSE)),"")</f>
        <v>150</v>
      </c>
      <c r="G196" s="1005"/>
      <c r="H196" s="1009">
        <f t="shared" si="4"/>
        <v>0</v>
      </c>
      <c r="I196" s="966">
        <f>IF(F196="","", H196/(1-N895))</f>
        <v>0</v>
      </c>
      <c r="J196" s="1129" t="str">
        <f>IFERROR(IF(C196="","",VLOOKUP(C196,ProductTable[],3,FALSE)),"")</f>
        <v xml:space="preserve"> </v>
      </c>
      <c r="K196" s="1934"/>
      <c r="L196" s="1934"/>
      <c r="M196" s="1935"/>
      <c r="N196" s="281"/>
      <c r="O196" s="1930"/>
      <c r="P196" s="1931"/>
      <c r="Q196" s="281"/>
      <c r="R196" s="1025"/>
      <c r="S196" s="386"/>
      <c r="T196" s="1146"/>
      <c r="U196" s="1146"/>
    </row>
    <row r="197" spans="2:21" ht="18.75" customHeight="1" outlineLevel="1">
      <c r="B197" s="970" t="s">
        <v>100</v>
      </c>
      <c r="C197" s="1064" t="s">
        <v>59</v>
      </c>
      <c r="D197" s="1065"/>
      <c r="E197" s="1065"/>
      <c r="F197" s="1101">
        <f>IFERROR(IF(C197="","",VLOOKUP(C197,ProductTable[],2,FALSE)),"")</f>
        <v>20</v>
      </c>
      <c r="G197" s="1003">
        <v>1</v>
      </c>
      <c r="H197" s="975">
        <f t="shared" si="4"/>
        <v>20</v>
      </c>
      <c r="I197" s="959">
        <f>IF(F197="","", H197/(1-M202))</f>
        <v>36.36363636363636</v>
      </c>
      <c r="J197" s="991" t="str">
        <f>IFERROR(IF(C197="","",VLOOKUP(C197,ProductTable[],3,FALSE)),"")</f>
        <v xml:space="preserve"> </v>
      </c>
      <c r="K197" s="1936"/>
      <c r="L197" s="1936"/>
      <c r="M197" s="1937"/>
      <c r="N197" s="281"/>
      <c r="O197" s="1932"/>
      <c r="P197" s="1933"/>
      <c r="Q197" s="281"/>
      <c r="R197" s="1026"/>
      <c r="S197" s="386"/>
      <c r="T197" s="1146"/>
      <c r="U197" s="1146"/>
    </row>
    <row r="198" spans="2:21" ht="18.75" customHeight="1" outlineLevel="1">
      <c r="B198" s="967" t="s">
        <v>102</v>
      </c>
      <c r="C198" s="1067" t="s">
        <v>103</v>
      </c>
      <c r="D198" s="1068"/>
      <c r="E198" s="1068"/>
      <c r="F198" s="324">
        <f>IFERROR(IF(C198="","",VLOOKUP(C198,ProductTable[],2,FALSE)),"")</f>
        <v>250</v>
      </c>
      <c r="G198" s="1004"/>
      <c r="H198" s="976">
        <f t="shared" si="4"/>
        <v>0</v>
      </c>
      <c r="I198" s="958">
        <f>IF(F198="","", H198/(1-M202))</f>
        <v>0</v>
      </c>
      <c r="J198" s="990" t="str">
        <f>IFERROR(IF(C198="","",VLOOKUP(C198,ProductTable[],3,FALSE)),"")</f>
        <v xml:space="preserve"> </v>
      </c>
      <c r="K198" s="1938"/>
      <c r="L198" s="1938"/>
      <c r="M198" s="1939"/>
      <c r="O198" s="1923"/>
      <c r="P198" s="1924"/>
      <c r="R198" s="1027"/>
      <c r="T198" s="1146"/>
      <c r="U198" s="1146"/>
    </row>
    <row r="199" spans="2:21" ht="18.75" customHeight="1" outlineLevel="1" thickBot="1">
      <c r="B199" s="971"/>
      <c r="C199" s="1070" t="s">
        <v>105</v>
      </c>
      <c r="D199" s="1071"/>
      <c r="E199" s="1071"/>
      <c r="F199" s="120">
        <f>IFERROR(IF(C199="","",VLOOKUP(C199,ProductTable[],2,FALSE)),"")</f>
        <v>500</v>
      </c>
      <c r="G199" s="529">
        <v>1</v>
      </c>
      <c r="H199" s="1008">
        <f t="shared" si="4"/>
        <v>500</v>
      </c>
      <c r="I199" s="968">
        <f>IF(F199="","", H199/(1-M202))</f>
        <v>909.09090909090901</v>
      </c>
      <c r="J199" s="1130" t="str">
        <f>IFERROR(IF(C199="","",VLOOKUP(C199,ProductTable[],3,FALSE)),"")</f>
        <v xml:space="preserve"> </v>
      </c>
      <c r="K199" s="1928"/>
      <c r="L199" s="1928"/>
      <c r="M199" s="1929"/>
      <c r="N199" s="281"/>
      <c r="O199" s="1930"/>
      <c r="P199" s="1931"/>
      <c r="Q199" s="281"/>
      <c r="R199" s="1028"/>
      <c r="S199" s="386"/>
      <c r="T199" s="1146"/>
      <c r="U199" s="1146"/>
    </row>
    <row r="200" spans="2:21" ht="18.75" customHeight="1" outlineLevel="1" thickBot="1">
      <c r="B200" s="281"/>
      <c r="C200" s="281"/>
      <c r="D200" s="281"/>
      <c r="F200" s="293"/>
      <c r="G200" s="696" t="s">
        <v>26</v>
      </c>
      <c r="H200" s="697">
        <v>100</v>
      </c>
      <c r="I200" s="698"/>
      <c r="J200" s="367"/>
      <c r="K200" s="367"/>
      <c r="L200" s="544"/>
      <c r="M200" s="544"/>
      <c r="N200" s="281"/>
      <c r="O200" s="1932"/>
      <c r="P200" s="1933"/>
      <c r="Q200" s="281"/>
      <c r="S200" s="386"/>
      <c r="T200" s="1146"/>
      <c r="U200" s="1146"/>
    </row>
    <row r="201" spans="2:21" ht="18.75" customHeight="1" outlineLevel="1">
      <c r="B201" s="281"/>
      <c r="C201" s="281"/>
      <c r="D201" s="281"/>
      <c r="F201" s="281"/>
      <c r="G201" s="358" t="s">
        <v>29</v>
      </c>
      <c r="H201" s="115">
        <f>SUM(H170:H200)</f>
        <v>1794.54</v>
      </c>
      <c r="I201" s="534">
        <f>SUM(H170:H199)</f>
        <v>1694.54</v>
      </c>
      <c r="J201" s="367"/>
      <c r="K201" s="1032" t="s">
        <v>113</v>
      </c>
      <c r="L201" s="283"/>
      <c r="M201" s="1032" t="s">
        <v>1429</v>
      </c>
      <c r="O201" s="1923"/>
      <c r="P201" s="1924"/>
      <c r="S201" s="386"/>
      <c r="T201" s="1146"/>
      <c r="U201" s="1146"/>
    </row>
    <row r="202" spans="2:21" ht="18.75" customHeight="1" outlineLevel="1" thickBot="1">
      <c r="B202" s="281"/>
      <c r="C202" s="281"/>
      <c r="D202" s="281"/>
      <c r="F202" s="281"/>
      <c r="G202" s="853" t="s">
        <v>63</v>
      </c>
      <c r="H202" s="854">
        <v>3785</v>
      </c>
      <c r="I202" s="535"/>
      <c r="J202" s="1024"/>
      <c r="K202" s="1033">
        <f>(H201/(1-M202))</f>
        <v>3262.7999999999997</v>
      </c>
      <c r="L202" s="283"/>
      <c r="M202" s="1143">
        <v>0.45</v>
      </c>
      <c r="O202" s="1925"/>
      <c r="P202" s="1926"/>
      <c r="S202" s="386"/>
      <c r="T202" s="1146"/>
      <c r="U202" s="1146"/>
    </row>
    <row r="203" spans="2:21" ht="18.75" customHeight="1" outlineLevel="1" thickBot="1">
      <c r="B203" s="281"/>
      <c r="C203" s="281"/>
      <c r="D203" s="281"/>
      <c r="F203" s="294"/>
      <c r="G203" s="362" t="s">
        <v>109</v>
      </c>
      <c r="H203" s="122">
        <f>H202-H201</f>
        <v>1990.46</v>
      </c>
      <c r="I203" s="536">
        <f>H202-H201</f>
        <v>1990.46</v>
      </c>
      <c r="J203" s="282"/>
      <c r="K203" s="282"/>
      <c r="L203" s="1024"/>
      <c r="M203" s="1024"/>
      <c r="N203" s="281"/>
      <c r="O203" s="386"/>
      <c r="Q203" s="281"/>
      <c r="S203" s="386"/>
      <c r="T203" s="1148"/>
      <c r="U203" s="961"/>
    </row>
    <row r="204" spans="2:21" ht="18.75" customHeight="1" thickBot="1">
      <c r="C204" s="1927" t="s">
        <v>1470</v>
      </c>
      <c r="D204" s="1927"/>
      <c r="E204" s="1927"/>
      <c r="N204" s="281"/>
      <c r="O204" s="386"/>
      <c r="Q204" s="281"/>
      <c r="S204" s="386"/>
      <c r="T204" s="1148"/>
      <c r="U204" s="961"/>
    </row>
    <row r="205" spans="2:21" ht="37.5" customHeight="1" outlineLevel="1" thickBot="1">
      <c r="B205" s="683" t="s">
        <v>1471</v>
      </c>
      <c r="C205" s="1948" t="s">
        <v>12</v>
      </c>
      <c r="D205" s="1949"/>
      <c r="E205" s="1950"/>
      <c r="F205" s="315" t="s">
        <v>13</v>
      </c>
      <c r="G205" s="955" t="s">
        <v>14</v>
      </c>
      <c r="H205" s="956" t="s">
        <v>95</v>
      </c>
      <c r="I205" s="956" t="s">
        <v>96</v>
      </c>
      <c r="J205" s="957" t="s">
        <v>97</v>
      </c>
      <c r="K205" s="1951" t="s">
        <v>98</v>
      </c>
      <c r="L205" s="1952"/>
      <c r="M205" s="1953"/>
      <c r="N205" s="281"/>
      <c r="O205" s="1954" t="s">
        <v>1396</v>
      </c>
      <c r="P205" s="1955"/>
      <c r="Q205" s="281"/>
      <c r="R205" s="1030" t="s">
        <v>491</v>
      </c>
      <c r="S205" s="386"/>
      <c r="T205" s="1967"/>
      <c r="U205" s="1967"/>
    </row>
    <row r="206" spans="2:21" ht="18.75" customHeight="1" outlineLevel="1">
      <c r="B206" s="691" t="s">
        <v>1479</v>
      </c>
      <c r="C206" s="1078" t="s">
        <v>1483</v>
      </c>
      <c r="D206" s="1079"/>
      <c r="E206" s="1104"/>
      <c r="F206" s="1100">
        <f>IFERROR(IF(C206="","",VLOOKUP(C206,ProductTable[],2,FALSE)),"")</f>
        <v>90</v>
      </c>
      <c r="G206" s="1004">
        <v>6</v>
      </c>
      <c r="H206" s="974">
        <f t="shared" ref="H206:H235" si="5">IF(F206="","",F206*G206)</f>
        <v>540</v>
      </c>
      <c r="I206" s="958">
        <f>IF(F206="","", H206/(1-M238))</f>
        <v>981.81818181818176</v>
      </c>
      <c r="J206" s="990" t="str">
        <f>IFERROR(IF(C206="","",VLOOKUP(C206,ProductTable[],3,FALSE)),"")</f>
        <v>https://cctvdirect.co.uk/products/ipc3528le-adf28k-wp?pr_prod_strat=e5_desc&amp;pr_rec_id=160fe5717&amp;pr_rec_pid=15135557058938&amp;pr_ref_pid=7086448312511&amp;pr_seq=uniform</v>
      </c>
      <c r="K206" s="1934" t="s">
        <v>1489</v>
      </c>
      <c r="L206" s="1934"/>
      <c r="M206" s="1935"/>
      <c r="N206" s="281"/>
      <c r="O206" s="1942" t="s">
        <v>1490</v>
      </c>
      <c r="P206" s="1943"/>
      <c r="Q206" s="281"/>
      <c r="R206" s="1025"/>
      <c r="S206" s="386"/>
      <c r="T206" s="1966"/>
      <c r="U206" s="1966"/>
    </row>
    <row r="207" spans="2:21" ht="18.75" customHeight="1" outlineLevel="1">
      <c r="B207" s="692"/>
      <c r="C207" s="1056"/>
      <c r="D207" s="1057"/>
      <c r="E207" s="1105"/>
      <c r="F207" s="1101" t="str">
        <f>IFERROR(IF(C207="","",VLOOKUP(C207,ProductTable[],2,FALSE)),"")</f>
        <v/>
      </c>
      <c r="G207" s="1003"/>
      <c r="H207" s="975" t="str">
        <f t="shared" si="5"/>
        <v/>
      </c>
      <c r="I207" s="959" t="str">
        <f>IF(F207="","", H207/(1-M238))</f>
        <v/>
      </c>
      <c r="J207" s="991" t="str">
        <f>IFERROR(IF(C207="","",VLOOKUP(C207,ProductTable[],3,FALSE)),"")</f>
        <v/>
      </c>
      <c r="K207" s="1936"/>
      <c r="L207" s="1936"/>
      <c r="M207" s="1937"/>
      <c r="N207" s="281"/>
      <c r="O207" s="1944"/>
      <c r="P207" s="1945"/>
      <c r="Q207" s="281"/>
      <c r="R207" s="1026"/>
      <c r="S207" s="386"/>
      <c r="T207" s="1966"/>
      <c r="U207" s="1966"/>
    </row>
    <row r="208" spans="2:21" ht="18.75" customHeight="1" outlineLevel="1">
      <c r="B208" s="692"/>
      <c r="C208" s="1058"/>
      <c r="D208" s="1059"/>
      <c r="E208" s="1059"/>
      <c r="F208" s="324" t="str">
        <f>IFERROR(IF(C208="","",VLOOKUP(C208,ProductTable[],2,FALSE)),"")</f>
        <v/>
      </c>
      <c r="G208" s="1004"/>
      <c r="H208" s="976" t="str">
        <f t="shared" si="5"/>
        <v/>
      </c>
      <c r="I208" s="958" t="str">
        <f>IF(F208="","", H208/(1-M238))</f>
        <v/>
      </c>
      <c r="J208" s="990" t="str">
        <f>IFERROR(IF(C208="","",VLOOKUP(C208,ProductTable[],3,FALSE)),"")</f>
        <v/>
      </c>
      <c r="K208" s="1938"/>
      <c r="L208" s="1938"/>
      <c r="M208" s="1939"/>
      <c r="N208" s="281"/>
      <c r="O208" s="1944"/>
      <c r="P208" s="1945"/>
      <c r="Q208" s="281"/>
      <c r="R208" s="1027"/>
      <c r="S208" s="386"/>
      <c r="T208" s="1966"/>
      <c r="U208" s="1966"/>
    </row>
    <row r="209" spans="2:21" ht="18.75" customHeight="1" outlineLevel="1" thickBot="1">
      <c r="B209" s="692" t="s">
        <v>69</v>
      </c>
      <c r="C209" s="1061" t="s">
        <v>1484</v>
      </c>
      <c r="D209" s="1062"/>
      <c r="E209" s="1062"/>
      <c r="F209" s="1101">
        <f>IFERROR(IF(C209="","",VLOOKUP(C209,ProductTable[],2,FALSE)),"")</f>
        <v>11</v>
      </c>
      <c r="G209" s="1003">
        <v>2</v>
      </c>
      <c r="H209" s="975">
        <f t="shared" si="5"/>
        <v>22</v>
      </c>
      <c r="I209" s="959">
        <f>IF(F209="","", H209/(1-M238))</f>
        <v>40</v>
      </c>
      <c r="J209" s="991" t="str">
        <f>IFERROR(IF(C209="","",VLOOKUP(C209,ProductTable[],3,FALSE)),"")</f>
        <v>https://cctvdirect.co.uk/products/uniview-3-extension-ring-for-ip-turret-cctv-camera</v>
      </c>
      <c r="K209" s="1936"/>
      <c r="L209" s="1936"/>
      <c r="M209" s="1937"/>
      <c r="N209" s="281"/>
      <c r="O209" s="1944"/>
      <c r="P209" s="1945"/>
      <c r="Q209" s="281"/>
      <c r="R209" s="1026"/>
      <c r="S209" s="386"/>
      <c r="T209" s="1966"/>
      <c r="U209" s="1966"/>
    </row>
    <row r="210" spans="2:21" ht="18.75" customHeight="1" outlineLevel="1">
      <c r="B210" s="692"/>
      <c r="C210" s="1058"/>
      <c r="D210" s="1059"/>
      <c r="E210" s="1059"/>
      <c r="F210" s="324" t="str">
        <f>IFERROR(IF(C210="","",VLOOKUP(C210,ProductTable[],2,FALSE)),"")</f>
        <v/>
      </c>
      <c r="G210" s="485"/>
      <c r="H210" s="1051" t="str">
        <f t="shared" si="5"/>
        <v/>
      </c>
      <c r="I210" s="1052" t="str">
        <f>IF(F210="","", H210/(1-M238))</f>
        <v/>
      </c>
      <c r="J210" s="990" t="str">
        <f>IFERROR(IF(C210="","",VLOOKUP(C210,ProductTable[],3,FALSE)),"")</f>
        <v/>
      </c>
      <c r="K210" s="1938"/>
      <c r="L210" s="1938"/>
      <c r="M210" s="1939"/>
      <c r="N210" s="281"/>
      <c r="O210" s="1946"/>
      <c r="P210" s="1947"/>
      <c r="Q210" s="281"/>
      <c r="R210" s="1027"/>
      <c r="S210" s="386"/>
      <c r="T210" s="1146"/>
      <c r="U210" s="1146"/>
    </row>
    <row r="211" spans="2:21" ht="18.75" customHeight="1" outlineLevel="1">
      <c r="B211" s="692"/>
      <c r="C211" s="1061"/>
      <c r="D211" s="1062"/>
      <c r="E211" s="1062"/>
      <c r="F211" s="1101" t="str">
        <f>IFERROR(IF(C211="","",VLOOKUP(C211,ProductTable[],2,FALSE)),"")</f>
        <v/>
      </c>
      <c r="G211" s="1042"/>
      <c r="H211" s="1043" t="str">
        <f t="shared" si="5"/>
        <v/>
      </c>
      <c r="I211" s="1044" t="str">
        <f>IF(F211="","", H211/(1-M238))</f>
        <v/>
      </c>
      <c r="J211" s="991" t="str">
        <f>IFERROR(IF(C211="","",VLOOKUP(C211,ProductTable[],3,FALSE)),"")</f>
        <v/>
      </c>
      <c r="K211" s="1936"/>
      <c r="L211" s="1936"/>
      <c r="M211" s="1937"/>
      <c r="N211" s="281"/>
      <c r="O211" s="1930"/>
      <c r="P211" s="1931"/>
      <c r="Q211" s="281"/>
      <c r="R211" s="1026"/>
      <c r="S211" s="386"/>
      <c r="T211" s="1146"/>
      <c r="U211" s="1146"/>
    </row>
    <row r="212" spans="2:21" ht="18.75" customHeight="1" outlineLevel="1">
      <c r="B212" s="1972" t="s">
        <v>1480</v>
      </c>
      <c r="C212" s="1058" t="s">
        <v>1485</v>
      </c>
      <c r="D212" s="1059"/>
      <c r="E212" s="1059"/>
      <c r="F212" s="324">
        <f>IFERROR(IF(C212="","",VLOOKUP(C212,ProductTable[],2,FALSE)),"")</f>
        <v>179</v>
      </c>
      <c r="G212" s="1004">
        <v>1</v>
      </c>
      <c r="H212" s="976">
        <f t="shared" si="5"/>
        <v>179</v>
      </c>
      <c r="I212" s="958">
        <f>IF(F212="","", H212/(1-M238))</f>
        <v>325.45454545454544</v>
      </c>
      <c r="J212" s="990" t="str">
        <f>IFERROR(IF(C212="","",VLOOKUP(C212,ProductTable[],3,FALSE)),"")</f>
        <v>https://cctvdirect.co.uk/products/unv-recorder-8-channel-nvr-4k-ai-pro-iq-nvr501-08-p8-iq?variant=55953724998010</v>
      </c>
      <c r="K212" s="1938"/>
      <c r="L212" s="1938"/>
      <c r="M212" s="1939"/>
      <c r="N212" s="281"/>
      <c r="O212" s="1932"/>
      <c r="P212" s="1933"/>
      <c r="Q212" s="281"/>
      <c r="R212" s="1027"/>
      <c r="S212" s="386"/>
      <c r="T212" s="1146"/>
      <c r="U212" s="1146"/>
    </row>
    <row r="213" spans="2:21" ht="18.75" customHeight="1" outlineLevel="1">
      <c r="B213" s="1972"/>
      <c r="C213" s="1061"/>
      <c r="D213" s="1062"/>
      <c r="E213" s="1062"/>
      <c r="F213" s="1101" t="str">
        <f>IFERROR(IF(C213="","",VLOOKUP(C213,ProductTable[],2,FALSE)),"")</f>
        <v/>
      </c>
      <c r="G213" s="1003"/>
      <c r="H213" s="975" t="str">
        <f t="shared" si="5"/>
        <v/>
      </c>
      <c r="I213" s="959" t="str">
        <f>IF(F213="","", H213/(1-M238))</f>
        <v/>
      </c>
      <c r="J213" s="991" t="str">
        <f>IFERROR(IF(C213="","",VLOOKUP(C213,ProductTable[],3,FALSE)),"")</f>
        <v/>
      </c>
      <c r="K213" s="1936"/>
      <c r="L213" s="1936"/>
      <c r="M213" s="1937"/>
      <c r="N213" s="281"/>
      <c r="O213" s="1923"/>
      <c r="P213" s="1924"/>
      <c r="Q213" s="281"/>
      <c r="R213" s="1026"/>
      <c r="S213" s="386"/>
      <c r="T213" s="1146"/>
      <c r="U213" s="1146"/>
    </row>
    <row r="214" spans="2:21" ht="18.75" customHeight="1" outlineLevel="1">
      <c r="B214" s="692"/>
      <c r="C214" s="1058"/>
      <c r="D214" s="1059"/>
      <c r="E214" s="1059"/>
      <c r="F214" s="324" t="str">
        <f>IFERROR(IF(C214="","",VLOOKUP(C214,ProductTable[],2,FALSE)),"")</f>
        <v/>
      </c>
      <c r="G214" s="1004"/>
      <c r="H214" s="976" t="str">
        <f t="shared" si="5"/>
        <v/>
      </c>
      <c r="I214" s="958" t="str">
        <f>IF(F214="","", H214/(1-M238))</f>
        <v/>
      </c>
      <c r="J214" s="990" t="str">
        <f>IFERROR(IF(C214="","",VLOOKUP(C214,ProductTable[],3,FALSE)),"")</f>
        <v/>
      </c>
      <c r="K214" s="1938"/>
      <c r="L214" s="1938"/>
      <c r="M214" s="1939"/>
      <c r="N214" s="281"/>
      <c r="O214" s="1930"/>
      <c r="P214" s="1931"/>
      <c r="Q214" s="281"/>
      <c r="R214" s="1027"/>
      <c r="S214" s="386"/>
      <c r="T214" s="1146"/>
      <c r="U214" s="1146"/>
    </row>
    <row r="215" spans="2:21" ht="18.75" customHeight="1" outlineLevel="1">
      <c r="B215" s="692" t="s">
        <v>1481</v>
      </c>
      <c r="C215" s="1061" t="s">
        <v>1486</v>
      </c>
      <c r="D215" s="1062"/>
      <c r="E215" s="1062"/>
      <c r="F215" s="1101">
        <f>IFERROR(IF(C215="","",VLOOKUP(C215,ProductTable[],2,FALSE)),"")</f>
        <v>59</v>
      </c>
      <c r="G215" s="1003">
        <v>1</v>
      </c>
      <c r="H215" s="975">
        <f t="shared" si="5"/>
        <v>59</v>
      </c>
      <c r="I215" s="959">
        <f>IF(F215="","", H215/(1-M238))</f>
        <v>107.27272727272727</v>
      </c>
      <c r="J215" s="991" t="str">
        <f>IFERROR(IF(C215="","",VLOOKUP(C215,ProductTable[],3,FALSE)),"")</f>
        <v>https://cctvdirect.co.uk/products/vuenet-22-fhd-professional-surveillance-monitor</v>
      </c>
      <c r="K215" s="1936"/>
      <c r="L215" s="1936"/>
      <c r="M215" s="1937"/>
      <c r="N215" s="281"/>
      <c r="O215" s="1932"/>
      <c r="P215" s="1933"/>
      <c r="Q215" s="281"/>
      <c r="R215" s="1026"/>
      <c r="S215" s="386"/>
      <c r="T215" s="1146"/>
      <c r="U215" s="1146"/>
    </row>
    <row r="216" spans="2:21" ht="18.75" customHeight="1" outlineLevel="1">
      <c r="B216" s="692"/>
      <c r="C216" s="1058"/>
      <c r="D216" s="1059"/>
      <c r="E216" s="1059"/>
      <c r="F216" s="324" t="str">
        <f>IFERROR(IF(C216="","",VLOOKUP(C216,ProductTable[],2,FALSE)),"")</f>
        <v/>
      </c>
      <c r="G216" s="1004"/>
      <c r="H216" s="976" t="str">
        <f t="shared" si="5"/>
        <v/>
      </c>
      <c r="I216" s="958" t="str">
        <f>IF(F216="","", H216/(1-M238))</f>
        <v/>
      </c>
      <c r="J216" s="990" t="str">
        <f>IFERROR(IF(C216="","",VLOOKUP(C216,ProductTable[],3,FALSE)),"")</f>
        <v/>
      </c>
      <c r="K216" s="1938"/>
      <c r="L216" s="1938"/>
      <c r="M216" s="1939"/>
      <c r="N216" s="281"/>
      <c r="O216" s="1923"/>
      <c r="P216" s="1924"/>
      <c r="Q216" s="281"/>
      <c r="R216" s="1027"/>
      <c r="S216" s="386"/>
      <c r="T216" s="1146"/>
      <c r="U216" s="1146"/>
    </row>
    <row r="217" spans="2:21" ht="18.75" customHeight="1" outlineLevel="1">
      <c r="B217" s="692"/>
      <c r="C217" s="1061"/>
      <c r="D217" s="1062"/>
      <c r="E217" s="1062"/>
      <c r="F217" s="1101" t="str">
        <f>IFERROR(IF(C217="","",VLOOKUP(C217,ProductTable[],2,FALSE)),"")</f>
        <v/>
      </c>
      <c r="G217" s="1003"/>
      <c r="H217" s="975" t="str">
        <f t="shared" si="5"/>
        <v/>
      </c>
      <c r="I217" s="959" t="str">
        <f>IF(F217="","", H217/(1-M238))</f>
        <v/>
      </c>
      <c r="J217" s="991" t="str">
        <f>IFERROR(IF(C217="","",VLOOKUP(C217,ProductTable[],3,FALSE)),"")</f>
        <v/>
      </c>
      <c r="K217" s="1936"/>
      <c r="L217" s="1936"/>
      <c r="M217" s="1937"/>
      <c r="N217" s="281"/>
      <c r="O217" s="1930"/>
      <c r="P217" s="1931"/>
      <c r="Q217" s="281"/>
      <c r="R217" s="1026"/>
      <c r="S217" s="386"/>
      <c r="T217" s="1146"/>
      <c r="U217" s="1146"/>
    </row>
    <row r="218" spans="2:21" ht="18.75" customHeight="1" outlineLevel="1">
      <c r="B218" s="692" t="s">
        <v>1482</v>
      </c>
      <c r="C218" s="1058" t="s">
        <v>1488</v>
      </c>
      <c r="D218" s="1059"/>
      <c r="E218" s="1059"/>
      <c r="F218" s="324">
        <f>IFERROR(IF(C218="","",VLOOKUP(C218,ProductTable[],2,FALSE)),"")</f>
        <v>99</v>
      </c>
      <c r="G218" s="1004"/>
      <c r="H218" s="976">
        <f t="shared" si="5"/>
        <v>0</v>
      </c>
      <c r="I218" s="958">
        <f>IF(F218="","", H218/(1-M238))</f>
        <v>0</v>
      </c>
      <c r="J218" s="990" t="str">
        <f>IFERROR(IF(C218="","",VLOOKUP(C218,ProductTable[],3,FALSE)),"")</f>
        <v>https://cctvdirect.co.uk/products/easylink-wifi-link</v>
      </c>
      <c r="K218" s="1938"/>
      <c r="L218" s="1938"/>
      <c r="M218" s="1939"/>
      <c r="N218" s="281"/>
      <c r="O218" s="1932"/>
      <c r="P218" s="1933"/>
      <c r="Q218" s="281"/>
      <c r="R218" s="1027"/>
      <c r="S218" s="386"/>
      <c r="T218" s="1146"/>
      <c r="U218" s="1146"/>
    </row>
    <row r="219" spans="2:21" ht="18.75" customHeight="1" outlineLevel="1">
      <c r="B219" s="692"/>
      <c r="C219" s="1061"/>
      <c r="D219" s="1062"/>
      <c r="E219" s="1062"/>
      <c r="F219" s="1101" t="str">
        <f>IFERROR(IF(C219="","",VLOOKUP(C219,ProductTable[],2,FALSE)),"")</f>
        <v/>
      </c>
      <c r="G219" s="1003"/>
      <c r="H219" s="975" t="str">
        <f t="shared" si="5"/>
        <v/>
      </c>
      <c r="I219" s="959" t="str">
        <f>IF(F219="","", H219/(1-M238))</f>
        <v/>
      </c>
      <c r="J219" s="991" t="str">
        <f>IFERROR(IF(C219="","",VLOOKUP(C219,ProductTable[],3,FALSE)),"")</f>
        <v/>
      </c>
      <c r="K219" s="1936"/>
      <c r="L219" s="1936"/>
      <c r="M219" s="1937"/>
      <c r="N219" s="281"/>
      <c r="O219" s="1923"/>
      <c r="P219" s="1924"/>
      <c r="Q219" s="281"/>
      <c r="R219" s="1026"/>
      <c r="S219" s="386"/>
      <c r="T219" s="1146"/>
      <c r="U219" s="1146"/>
    </row>
    <row r="220" spans="2:21" ht="18.75" customHeight="1" outlineLevel="1">
      <c r="B220" s="692" t="s">
        <v>1585</v>
      </c>
      <c r="C220" s="1058" t="s">
        <v>167</v>
      </c>
      <c r="D220" s="1059"/>
      <c r="E220" s="1059"/>
      <c r="F220" s="324">
        <f>IFERROR(IF(C220="","",VLOOKUP(C220,ProductTable[],2,FALSE)),"")</f>
        <v>180</v>
      </c>
      <c r="G220" s="1004">
        <v>1</v>
      </c>
      <c r="H220" s="976">
        <f t="shared" si="5"/>
        <v>180</v>
      </c>
      <c r="I220" s="958">
        <f>IF(F220="","", H220/(1-M238))</f>
        <v>327.27272727272725</v>
      </c>
      <c r="J220" s="990" t="str">
        <f>IFERROR(IF(C220="","",VLOOKUP(C220,ProductTable[],3,FALSE)),"")</f>
        <v xml:space="preserve"> </v>
      </c>
      <c r="K220" s="1938"/>
      <c r="L220" s="1938"/>
      <c r="M220" s="1939"/>
      <c r="N220" s="281"/>
      <c r="O220" s="1930"/>
      <c r="P220" s="1931"/>
      <c r="Q220" s="281"/>
      <c r="R220" s="1027"/>
      <c r="S220" s="386"/>
      <c r="T220" s="1146"/>
      <c r="U220" s="1146"/>
    </row>
    <row r="221" spans="2:21" ht="18.75" customHeight="1" outlineLevel="1">
      <c r="B221" s="692"/>
      <c r="C221" s="1061"/>
      <c r="D221" s="1062"/>
      <c r="E221" s="1062"/>
      <c r="F221" s="1101" t="str">
        <f>IFERROR(IF(C221="","",VLOOKUP(C221,ProductTable[],2,FALSE)),"")</f>
        <v/>
      </c>
      <c r="G221" s="1003"/>
      <c r="H221" s="975" t="str">
        <f t="shared" si="5"/>
        <v/>
      </c>
      <c r="I221" s="959" t="str">
        <f>IF(F221="","", H221/(1-M238))</f>
        <v/>
      </c>
      <c r="J221" s="991" t="str">
        <f>IFERROR(IF(C221="","",VLOOKUP(C221,ProductTable[],3,FALSE)),"")</f>
        <v/>
      </c>
      <c r="K221" s="1936"/>
      <c r="L221" s="1936"/>
      <c r="M221" s="1937"/>
      <c r="N221" s="281"/>
      <c r="O221" s="1932"/>
      <c r="P221" s="1933"/>
      <c r="Q221" s="281"/>
      <c r="R221" s="1026"/>
      <c r="S221" s="386"/>
      <c r="T221" s="1146"/>
      <c r="U221" s="1146"/>
    </row>
    <row r="222" spans="2:21" ht="18.75" customHeight="1" outlineLevel="1">
      <c r="B222" s="692" t="s">
        <v>1555</v>
      </c>
      <c r="C222" s="1058" t="s">
        <v>1139</v>
      </c>
      <c r="D222" s="1059"/>
      <c r="E222" s="1059"/>
      <c r="F222" s="324">
        <f>IFERROR(IF(C222="","",VLOOKUP(C222,ProductTable[],2,FALSE)),"")</f>
        <v>235</v>
      </c>
      <c r="G222" s="1004">
        <v>1</v>
      </c>
      <c r="H222" s="976">
        <f t="shared" si="5"/>
        <v>235</v>
      </c>
      <c r="I222" s="958">
        <f>IF(F222="","", H222/(1-M238))</f>
        <v>427.27272727272725</v>
      </c>
      <c r="J222" s="990" t="str">
        <f>IFERROR(IF(C222="","",VLOOKUP(C222,ProductTable[],3,FALSE)),"")</f>
        <v xml:space="preserve"> </v>
      </c>
      <c r="K222" s="1938"/>
      <c r="L222" s="1938"/>
      <c r="M222" s="1939"/>
      <c r="N222" s="281"/>
      <c r="O222" s="1923"/>
      <c r="P222" s="1924"/>
      <c r="Q222" s="281"/>
      <c r="R222" s="1027"/>
      <c r="S222" s="386"/>
      <c r="T222" s="1146"/>
      <c r="U222" s="1146"/>
    </row>
    <row r="223" spans="2:21" ht="18.75" customHeight="1" outlineLevel="1">
      <c r="B223" s="692"/>
      <c r="C223" s="1061"/>
      <c r="D223" s="1062"/>
      <c r="E223" s="1062"/>
      <c r="F223" s="1101" t="str">
        <f>IFERROR(IF(C223="","",VLOOKUP(C223,ProductTable[],2,FALSE)),"")</f>
        <v/>
      </c>
      <c r="G223" s="1003"/>
      <c r="H223" s="975" t="str">
        <f t="shared" si="5"/>
        <v/>
      </c>
      <c r="I223" s="959" t="str">
        <f>IF(F223="","", H223/(1-M238))</f>
        <v/>
      </c>
      <c r="J223" s="991" t="str">
        <f>IFERROR(IF(C223="","",VLOOKUP(C223,ProductTable[],3,FALSE)),"")</f>
        <v/>
      </c>
      <c r="K223" s="1936"/>
      <c r="L223" s="1936"/>
      <c r="M223" s="1937"/>
      <c r="N223" s="281"/>
      <c r="O223" s="1930"/>
      <c r="P223" s="1931"/>
      <c r="Q223" s="281"/>
      <c r="R223" s="1026"/>
      <c r="S223" s="386"/>
      <c r="T223" s="1146"/>
      <c r="U223" s="1146"/>
    </row>
    <row r="224" spans="2:21" ht="18.75" customHeight="1" outlineLevel="1">
      <c r="B224" s="692"/>
      <c r="C224" s="1058"/>
      <c r="D224" s="1059"/>
      <c r="E224" s="1059"/>
      <c r="F224" s="324" t="str">
        <f>IFERROR(IF(C224="","",VLOOKUP(C224,ProductTable[],2,FALSE)),"")</f>
        <v/>
      </c>
      <c r="G224" s="1004"/>
      <c r="H224" s="976" t="str">
        <f t="shared" si="5"/>
        <v/>
      </c>
      <c r="I224" s="958" t="str">
        <f>IF(F224="","", H224/(1-M238))</f>
        <v/>
      </c>
      <c r="J224" s="990" t="str">
        <f>IFERROR(IF(C224="","",VLOOKUP(C224,ProductTable[],3,FALSE)),"")</f>
        <v/>
      </c>
      <c r="K224" s="1938"/>
      <c r="L224" s="1938"/>
      <c r="M224" s="1939"/>
      <c r="N224" s="281"/>
      <c r="O224" s="1932"/>
      <c r="P224" s="1933"/>
      <c r="Q224" s="281"/>
      <c r="R224" s="1027"/>
      <c r="S224" s="386"/>
      <c r="T224" s="1146"/>
      <c r="U224" s="1146"/>
    </row>
    <row r="225" spans="2:21" ht="18.75" customHeight="1" outlineLevel="1">
      <c r="B225" s="692"/>
      <c r="C225" s="1061"/>
      <c r="D225" s="1062"/>
      <c r="E225" s="1062"/>
      <c r="F225" s="1101" t="str">
        <f>IFERROR(IF(C225="","",VLOOKUP(C225,ProductTable[],2,FALSE)),"")</f>
        <v/>
      </c>
      <c r="G225" s="1003"/>
      <c r="H225" s="975" t="str">
        <f t="shared" si="5"/>
        <v/>
      </c>
      <c r="I225" s="959" t="str">
        <f>IF(F225="","", H225/(1-M238))</f>
        <v/>
      </c>
      <c r="J225" s="991" t="str">
        <f>IFERROR(IF(C225="","",VLOOKUP(C225,ProductTable[],3,FALSE)),"")</f>
        <v/>
      </c>
      <c r="K225" s="1936"/>
      <c r="L225" s="1936"/>
      <c r="M225" s="1937"/>
      <c r="N225" s="281"/>
      <c r="O225" s="1923"/>
      <c r="P225" s="1924"/>
      <c r="Q225" s="281"/>
      <c r="R225" s="1026"/>
      <c r="S225" s="386"/>
      <c r="T225" s="1146"/>
      <c r="U225" s="1146"/>
    </row>
    <row r="226" spans="2:21" ht="18.75" customHeight="1" outlineLevel="1">
      <c r="B226" s="692"/>
      <c r="C226" s="1058"/>
      <c r="D226" s="1059"/>
      <c r="E226" s="1059"/>
      <c r="F226" s="324" t="str">
        <f>IFERROR(IF(C226="","",VLOOKUP(C226,ProductTable[],2,FALSE)),"")</f>
        <v/>
      </c>
      <c r="G226" s="1004"/>
      <c r="H226" s="976" t="str">
        <f t="shared" si="5"/>
        <v/>
      </c>
      <c r="I226" s="958" t="str">
        <f>IF(F226="","", H226/(1-M238))</f>
        <v/>
      </c>
      <c r="J226" s="990" t="str">
        <f>IFERROR(IF(C226="","",VLOOKUP(C226,ProductTable[],3,FALSE)),"")</f>
        <v/>
      </c>
      <c r="K226" s="1938"/>
      <c r="L226" s="1938"/>
      <c r="M226" s="1939"/>
      <c r="N226" s="281"/>
      <c r="O226" s="1930"/>
      <c r="P226" s="1931"/>
      <c r="Q226" s="281"/>
      <c r="R226" s="1027"/>
      <c r="S226" s="386"/>
      <c r="T226" s="1146"/>
      <c r="U226" s="1146"/>
    </row>
    <row r="227" spans="2:21" ht="18.75" customHeight="1" outlineLevel="1" thickBot="1">
      <c r="B227" s="692"/>
      <c r="C227" s="1054"/>
      <c r="D227" s="1055"/>
      <c r="E227" s="1055"/>
      <c r="F227" s="1101" t="str">
        <f>IFERROR(IF(C227="","",VLOOKUP(C227,ProductTable[],2,FALSE)),"")</f>
        <v/>
      </c>
      <c r="G227" s="1003"/>
      <c r="H227" s="975" t="str">
        <f t="shared" si="5"/>
        <v/>
      </c>
      <c r="I227" s="959" t="str">
        <f>IF(F227="","", H227/(1-M238))</f>
        <v/>
      </c>
      <c r="J227" s="991" t="str">
        <f>IFERROR(IF(C227="","",VLOOKUP(C227,ProductTable[],3,FALSE)),"")</f>
        <v/>
      </c>
      <c r="K227" s="1928"/>
      <c r="L227" s="1928"/>
      <c r="M227" s="1929"/>
      <c r="N227" s="281"/>
      <c r="O227" s="1932"/>
      <c r="P227" s="1933"/>
      <c r="Q227" s="281"/>
      <c r="R227" s="1028"/>
      <c r="S227" s="386"/>
      <c r="T227" s="1146"/>
      <c r="U227" s="1146"/>
    </row>
    <row r="228" spans="2:21" ht="18.75" customHeight="1" outlineLevel="1">
      <c r="B228" s="1940" t="s">
        <v>112</v>
      </c>
      <c r="C228" s="1058"/>
      <c r="D228" s="1059"/>
      <c r="E228" s="1059"/>
      <c r="F228" s="1102"/>
      <c r="G228" s="1005"/>
      <c r="H228" s="1009" t="str">
        <f t="shared" si="5"/>
        <v/>
      </c>
      <c r="I228" s="966" t="str">
        <f>IF(F228="","", H228/(1-M238))</f>
        <v/>
      </c>
      <c r="J228" s="1129"/>
      <c r="K228" s="1934"/>
      <c r="L228" s="1934"/>
      <c r="M228" s="1935"/>
      <c r="N228" s="281"/>
      <c r="O228" s="1923"/>
      <c r="P228" s="1924"/>
      <c r="Q228" s="281"/>
      <c r="R228" s="1025"/>
      <c r="S228" s="386"/>
      <c r="T228" s="1146"/>
      <c r="U228" s="1146"/>
    </row>
    <row r="229" spans="2:21" ht="18.75" customHeight="1" outlineLevel="1">
      <c r="B229" s="1941"/>
      <c r="C229" s="1073"/>
      <c r="D229" s="1074"/>
      <c r="E229" s="1074"/>
      <c r="F229" s="1036"/>
      <c r="G229" s="1003"/>
      <c r="H229" s="975" t="str">
        <f t="shared" si="5"/>
        <v/>
      </c>
      <c r="I229" s="959" t="str">
        <f>IF(F229="","", H229/(1-M238))</f>
        <v/>
      </c>
      <c r="J229" s="1131"/>
      <c r="K229" s="1936"/>
      <c r="L229" s="1936"/>
      <c r="M229" s="1937"/>
      <c r="N229" s="281"/>
      <c r="O229" s="1930"/>
      <c r="P229" s="1931"/>
      <c r="Q229" s="281"/>
      <c r="R229" s="1026"/>
      <c r="S229" s="386"/>
      <c r="T229" s="1146"/>
      <c r="U229" s="1146"/>
    </row>
    <row r="230" spans="2:21" ht="18.75" customHeight="1" outlineLevel="1">
      <c r="B230" s="692"/>
      <c r="C230" s="1058"/>
      <c r="D230" s="1059"/>
      <c r="E230" s="1059"/>
      <c r="F230" s="1103"/>
      <c r="G230" s="1004"/>
      <c r="H230" s="976" t="str">
        <f t="shared" si="5"/>
        <v/>
      </c>
      <c r="I230" s="958" t="str">
        <f>IF(F230="","", H230/(1-M238))</f>
        <v/>
      </c>
      <c r="J230" s="990"/>
      <c r="K230" s="1938"/>
      <c r="L230" s="1938"/>
      <c r="M230" s="1939"/>
      <c r="N230" s="281"/>
      <c r="O230" s="1932"/>
      <c r="P230" s="1933"/>
      <c r="Q230" s="281"/>
      <c r="R230" s="1027"/>
      <c r="S230" s="386"/>
      <c r="T230" s="1146"/>
      <c r="U230" s="1146"/>
    </row>
    <row r="231" spans="2:21" ht="18.75" customHeight="1" outlineLevel="1" thickBot="1">
      <c r="B231" s="692"/>
      <c r="C231" s="1054"/>
      <c r="D231" s="1055"/>
      <c r="E231" s="1055"/>
      <c r="F231" s="1012"/>
      <c r="G231" s="529"/>
      <c r="H231" s="1008" t="str">
        <f t="shared" si="5"/>
        <v/>
      </c>
      <c r="I231" s="968" t="str">
        <f>IF(F231="","", H231/(1-M238))</f>
        <v/>
      </c>
      <c r="J231" s="1808"/>
      <c r="K231" s="1928"/>
      <c r="L231" s="1928"/>
      <c r="M231" s="1929"/>
      <c r="N231" s="281"/>
      <c r="O231" s="1923"/>
      <c r="P231" s="1924"/>
      <c r="Q231" s="281"/>
      <c r="R231" s="1028"/>
      <c r="S231" s="386"/>
      <c r="T231" s="1146"/>
      <c r="U231" s="1146"/>
    </row>
    <row r="232" spans="2:21" ht="18.75" customHeight="1" outlineLevel="1">
      <c r="B232" s="969" t="s">
        <v>1373</v>
      </c>
      <c r="C232" s="327" t="s">
        <v>1373</v>
      </c>
      <c r="D232" s="1076"/>
      <c r="E232" s="1076"/>
      <c r="F232" s="1100">
        <f>IFERROR(IF(C232="","",VLOOKUP(C232,ProductTable[],2,FALSE)),"")</f>
        <v>150</v>
      </c>
      <c r="G232" s="1005"/>
      <c r="H232" s="1009">
        <f t="shared" si="5"/>
        <v>0</v>
      </c>
      <c r="I232" s="966">
        <f>IF(F232="","", H232/(1-N931))</f>
        <v>0</v>
      </c>
      <c r="J232" s="1129" t="str">
        <f>IFERROR(IF(C232="","",VLOOKUP(C232,ProductTable[],3,FALSE)),"")</f>
        <v xml:space="preserve"> </v>
      </c>
      <c r="K232" s="1934"/>
      <c r="L232" s="1934"/>
      <c r="M232" s="1935"/>
      <c r="N232" s="281"/>
      <c r="O232" s="1930"/>
      <c r="P232" s="1931"/>
      <c r="Q232" s="281"/>
      <c r="R232" s="1025"/>
      <c r="S232" s="386"/>
      <c r="T232" s="1146"/>
      <c r="U232" s="1146"/>
    </row>
    <row r="233" spans="2:21" ht="18.75" customHeight="1" outlineLevel="1">
      <c r="B233" s="970" t="s">
        <v>100</v>
      </c>
      <c r="C233" s="1064" t="s">
        <v>59</v>
      </c>
      <c r="D233" s="1065"/>
      <c r="E233" s="1065"/>
      <c r="F233" s="1101">
        <f>IFERROR(IF(C233="","",VLOOKUP(C233,ProductTable[],2,FALSE)),"")</f>
        <v>20</v>
      </c>
      <c r="G233" s="1003">
        <v>1</v>
      </c>
      <c r="H233" s="975">
        <f t="shared" si="5"/>
        <v>20</v>
      </c>
      <c r="I233" s="959">
        <f>IF(F233="","", H233/(1-M238))</f>
        <v>36.36363636363636</v>
      </c>
      <c r="J233" s="991" t="str">
        <f>IFERROR(IF(C233="","",VLOOKUP(C233,ProductTable[],3,FALSE)),"")</f>
        <v xml:space="preserve"> </v>
      </c>
      <c r="K233" s="1936"/>
      <c r="L233" s="1936"/>
      <c r="M233" s="1937"/>
      <c r="N233" s="281"/>
      <c r="O233" s="1932"/>
      <c r="P233" s="1933"/>
      <c r="Q233" s="281"/>
      <c r="R233" s="1026"/>
      <c r="S233" s="386"/>
      <c r="T233" s="1146"/>
      <c r="U233" s="1146"/>
    </row>
    <row r="234" spans="2:21" ht="18.75" customHeight="1" outlineLevel="1">
      <c r="B234" s="967" t="s">
        <v>102</v>
      </c>
      <c r="C234" s="1067" t="s">
        <v>103</v>
      </c>
      <c r="D234" s="1068"/>
      <c r="E234" s="1068"/>
      <c r="F234" s="324">
        <f>IFERROR(IF(C234="","",VLOOKUP(C234,ProductTable[],2,FALSE)),"")</f>
        <v>250</v>
      </c>
      <c r="G234" s="1004"/>
      <c r="H234" s="976">
        <f t="shared" si="5"/>
        <v>0</v>
      </c>
      <c r="I234" s="958">
        <f>IF(F234="","", H234/(1-M238))</f>
        <v>0</v>
      </c>
      <c r="J234" s="990" t="str">
        <f>IFERROR(IF(C234="","",VLOOKUP(C234,ProductTable[],3,FALSE)),"")</f>
        <v xml:space="preserve"> </v>
      </c>
      <c r="K234" s="1938"/>
      <c r="L234" s="1938"/>
      <c r="M234" s="1939"/>
      <c r="O234" s="1923"/>
      <c r="P234" s="1924"/>
      <c r="R234" s="1027"/>
      <c r="T234" s="1146"/>
      <c r="U234" s="1146"/>
    </row>
    <row r="235" spans="2:21" ht="18.75" customHeight="1" outlineLevel="1" thickBot="1">
      <c r="B235" s="971"/>
      <c r="C235" s="1070" t="s">
        <v>105</v>
      </c>
      <c r="D235" s="1071"/>
      <c r="E235" s="1071"/>
      <c r="F235" s="120">
        <f>IFERROR(IF(C235="","",VLOOKUP(C235,ProductTable[],2,FALSE)),"")</f>
        <v>500</v>
      </c>
      <c r="G235" s="529">
        <v>1</v>
      </c>
      <c r="H235" s="1008">
        <f t="shared" si="5"/>
        <v>500</v>
      </c>
      <c r="I235" s="968">
        <f>IF(F235="","", H235/(1-M238))</f>
        <v>909.09090909090901</v>
      </c>
      <c r="J235" s="1130" t="str">
        <f>IFERROR(IF(C235="","",VLOOKUP(C235,ProductTable[],3,FALSE)),"")</f>
        <v xml:space="preserve"> </v>
      </c>
      <c r="K235" s="1928"/>
      <c r="L235" s="1928"/>
      <c r="M235" s="1929"/>
      <c r="N235" s="281"/>
      <c r="O235" s="1930"/>
      <c r="P235" s="1931"/>
      <c r="Q235" s="281"/>
      <c r="R235" s="1028"/>
      <c r="S235" s="386"/>
      <c r="T235" s="1146"/>
      <c r="U235" s="1146"/>
    </row>
    <row r="236" spans="2:21" ht="18.75" customHeight="1" outlineLevel="1" thickBot="1">
      <c r="B236" s="281"/>
      <c r="C236" s="281"/>
      <c r="D236" s="281"/>
      <c r="F236" s="293"/>
      <c r="G236" s="696" t="s">
        <v>26</v>
      </c>
      <c r="H236" s="697">
        <v>100</v>
      </c>
      <c r="I236" s="698"/>
      <c r="J236" s="367"/>
      <c r="K236" s="367"/>
      <c r="L236" s="544"/>
      <c r="M236" s="544"/>
      <c r="N236" s="281"/>
      <c r="O236" s="1932"/>
      <c r="P236" s="1933"/>
      <c r="Q236" s="281"/>
      <c r="S236" s="386"/>
      <c r="T236" s="1146"/>
      <c r="U236" s="1146"/>
    </row>
    <row r="237" spans="2:21" ht="18.75" customHeight="1" outlineLevel="1">
      <c r="B237" s="281"/>
      <c r="C237" s="281"/>
      <c r="D237" s="281"/>
      <c r="F237" s="281"/>
      <c r="G237" s="358" t="s">
        <v>29</v>
      </c>
      <c r="H237" s="115">
        <f>SUM(H206:H236)</f>
        <v>1835</v>
      </c>
      <c r="I237" s="534">
        <f>SUM(H206:H235)</f>
        <v>1735</v>
      </c>
      <c r="J237" s="367"/>
      <c r="K237" s="1032" t="s">
        <v>113</v>
      </c>
      <c r="L237" s="283"/>
      <c r="M237" s="1032" t="s">
        <v>1429</v>
      </c>
      <c r="O237" s="1923"/>
      <c r="P237" s="1924"/>
      <c r="S237" s="386"/>
      <c r="T237" s="1146"/>
      <c r="U237" s="1146"/>
    </row>
    <row r="238" spans="2:21" ht="18.75" customHeight="1" outlineLevel="1" thickBot="1">
      <c r="B238" s="281"/>
      <c r="C238" s="281"/>
      <c r="D238" s="281"/>
      <c r="F238" s="281"/>
      <c r="G238" s="853" t="s">
        <v>63</v>
      </c>
      <c r="H238" s="854">
        <v>2988</v>
      </c>
      <c r="I238" s="535"/>
      <c r="J238" s="1024"/>
      <c r="K238" s="1033">
        <f>(H237/(1-M238))</f>
        <v>3336.363636363636</v>
      </c>
      <c r="L238" s="283"/>
      <c r="M238" s="1143">
        <v>0.45</v>
      </c>
      <c r="O238" s="1925"/>
      <c r="P238" s="1926"/>
      <c r="S238" s="386"/>
      <c r="T238" s="1146"/>
      <c r="U238" s="1146"/>
    </row>
    <row r="239" spans="2:21" ht="18.75" customHeight="1" outlineLevel="1" thickBot="1">
      <c r="B239" s="281"/>
      <c r="C239" s="281"/>
      <c r="D239" s="281"/>
      <c r="F239" s="294"/>
      <c r="G239" s="362" t="s">
        <v>109</v>
      </c>
      <c r="H239" s="122">
        <f>H238-H237</f>
        <v>1153</v>
      </c>
      <c r="I239" s="536">
        <f>H238-H237</f>
        <v>1153</v>
      </c>
      <c r="J239" s="282"/>
      <c r="K239" s="282"/>
      <c r="L239" s="1024"/>
      <c r="M239" s="1024"/>
      <c r="N239" s="281"/>
      <c r="O239" s="386"/>
      <c r="Q239" s="281"/>
      <c r="S239" s="386"/>
      <c r="T239" s="1148"/>
      <c r="U239" s="961"/>
    </row>
    <row r="240" spans="2:21" ht="18.75" customHeight="1" thickBot="1">
      <c r="C240" s="1927" t="s">
        <v>1472</v>
      </c>
      <c r="D240" s="1927"/>
      <c r="E240" s="1927"/>
      <c r="N240" s="281"/>
      <c r="O240" s="386"/>
      <c r="Q240" s="281"/>
      <c r="S240" s="386"/>
      <c r="T240" s="1148"/>
      <c r="U240" s="961"/>
    </row>
    <row r="241" spans="2:21" ht="37.5" customHeight="1" outlineLevel="1" thickBot="1">
      <c r="B241" s="683" t="s">
        <v>1474</v>
      </c>
      <c r="C241" s="1948" t="s">
        <v>1594</v>
      </c>
      <c r="D241" s="1949"/>
      <c r="E241" s="1950"/>
      <c r="F241" s="315" t="s">
        <v>13</v>
      </c>
      <c r="G241" s="955" t="s">
        <v>14</v>
      </c>
      <c r="H241" s="956" t="s">
        <v>95</v>
      </c>
      <c r="I241" s="956" t="s">
        <v>96</v>
      </c>
      <c r="J241" s="957" t="s">
        <v>97</v>
      </c>
      <c r="K241" s="1951" t="s">
        <v>98</v>
      </c>
      <c r="L241" s="1952"/>
      <c r="M241" s="1953"/>
      <c r="N241" s="281"/>
      <c r="O241" s="1954" t="s">
        <v>1396</v>
      </c>
      <c r="P241" s="1955"/>
      <c r="Q241" s="281"/>
      <c r="R241" s="1030" t="s">
        <v>491</v>
      </c>
      <c r="S241" s="386"/>
      <c r="T241" s="1967"/>
      <c r="U241" s="1967"/>
    </row>
    <row r="242" spans="2:21" ht="18.75" customHeight="1" outlineLevel="1">
      <c r="B242" s="1968" t="s">
        <v>1541</v>
      </c>
      <c r="C242" s="1089" t="s">
        <v>1510</v>
      </c>
      <c r="D242" s="1127"/>
      <c r="E242" s="1128"/>
      <c r="F242" s="1100">
        <f>IFERROR(IF(C242="","",VLOOKUP(C242,ProductTable[],2,FALSE)),"")</f>
        <v>137</v>
      </c>
      <c r="G242" s="1005"/>
      <c r="H242" s="1009">
        <f t="shared" ref="H242:H271" si="6">IF(F242="","",F242*G242)</f>
        <v>0</v>
      </c>
      <c r="I242" s="966">
        <f>IF(F242="","", H242/(1-M274))</f>
        <v>0</v>
      </c>
      <c r="J242" s="1129" t="str">
        <f>IFERROR(IF(C242="","",VLOOKUP(C242,ProductTable[],3,FALSE)),"")</f>
        <v>https://soundproofingstore.uk/product/prosound-acoustic-wall-panels/</v>
      </c>
      <c r="K242" s="1934"/>
      <c r="L242" s="1934"/>
      <c r="M242" s="1935"/>
      <c r="N242" s="281"/>
      <c r="O242" s="1942" t="s">
        <v>1490</v>
      </c>
      <c r="P242" s="1943"/>
      <c r="Q242" s="281"/>
      <c r="R242" s="1025"/>
      <c r="S242" s="386"/>
      <c r="T242" s="1966"/>
      <c r="U242" s="1966"/>
    </row>
    <row r="243" spans="2:21" ht="18.75" customHeight="1" outlineLevel="1">
      <c r="B243" s="1972"/>
      <c r="C243" s="1090" t="s">
        <v>1588</v>
      </c>
      <c r="D243" s="1057"/>
      <c r="E243" s="1105"/>
      <c r="F243" s="1101">
        <v>85</v>
      </c>
      <c r="G243" s="1003">
        <v>18</v>
      </c>
      <c r="H243" s="975">
        <f t="shared" si="6"/>
        <v>1530</v>
      </c>
      <c r="I243" s="959">
        <f>IF(F243="","", H243/(1-M274))</f>
        <v>2781.8181818181815</v>
      </c>
      <c r="J243" s="991" t="str">
        <f>IFERROR(IF(C243="","",VLOOKUP(C243,ProductTable[],3,FALSE)),"")</f>
        <v/>
      </c>
      <c r="K243" s="1936"/>
      <c r="L243" s="1936"/>
      <c r="M243" s="1937"/>
      <c r="N243" s="281"/>
      <c r="O243" s="1944"/>
      <c r="P243" s="1945"/>
      <c r="Q243" s="281"/>
      <c r="R243" s="1026"/>
      <c r="S243" s="386"/>
      <c r="T243" s="1966"/>
      <c r="U243" s="1966"/>
    </row>
    <row r="244" spans="2:21" ht="18.75" customHeight="1" outlineLevel="1">
      <c r="B244" s="692"/>
      <c r="C244" s="1058" t="s">
        <v>1589</v>
      </c>
      <c r="D244" s="1059"/>
      <c r="E244" s="1059"/>
      <c r="F244" s="324">
        <v>59</v>
      </c>
      <c r="G244" s="1004"/>
      <c r="H244" s="976">
        <f t="shared" si="6"/>
        <v>0</v>
      </c>
      <c r="I244" s="958">
        <f>IF(F244="","", H244/(1-M274))</f>
        <v>0</v>
      </c>
      <c r="J244" s="990" t="str">
        <f>IFERROR(IF(C244="","",VLOOKUP(C244,ProductTable[],3,FALSE)),"")</f>
        <v/>
      </c>
      <c r="K244" s="1938"/>
      <c r="L244" s="1938"/>
      <c r="M244" s="1939"/>
      <c r="N244" s="281"/>
      <c r="O244" s="1944"/>
      <c r="P244" s="1945"/>
      <c r="Q244" s="281"/>
      <c r="R244" s="1027"/>
      <c r="S244" s="386"/>
      <c r="T244" s="1966"/>
      <c r="U244" s="1966"/>
    </row>
    <row r="245" spans="2:21" ht="18.75" customHeight="1" outlineLevel="1" thickBot="1">
      <c r="B245" s="692"/>
      <c r="C245" s="1061" t="s">
        <v>1590</v>
      </c>
      <c r="D245" s="1062"/>
      <c r="E245" s="1062"/>
      <c r="F245" s="1101">
        <v>75</v>
      </c>
      <c r="G245" s="1003"/>
      <c r="H245" s="975">
        <f t="shared" si="6"/>
        <v>0</v>
      </c>
      <c r="I245" s="959">
        <f>IF(F245="","", H245/(1-M274))</f>
        <v>0</v>
      </c>
      <c r="J245" s="991" t="str">
        <f>IFERROR(IF(C245="","",VLOOKUP(C245,ProductTable[],3,FALSE)),"")</f>
        <v/>
      </c>
      <c r="K245" s="1936"/>
      <c r="L245" s="1936"/>
      <c r="M245" s="1937"/>
      <c r="N245" s="281"/>
      <c r="O245" s="1944"/>
      <c r="P245" s="1945"/>
      <c r="Q245" s="281"/>
      <c r="R245" s="1026"/>
      <c r="S245" s="386"/>
      <c r="T245" s="1966"/>
      <c r="U245" s="1966"/>
    </row>
    <row r="246" spans="2:21" ht="18.75" customHeight="1" outlineLevel="1">
      <c r="B246" s="692"/>
      <c r="C246" s="1058"/>
      <c r="D246" s="1059"/>
      <c r="E246" s="1059"/>
      <c r="F246" s="324" t="str">
        <f>IFERROR(IF(C246="","",VLOOKUP(C246,ProductTable[],2,FALSE)),"")</f>
        <v/>
      </c>
      <c r="G246" s="485"/>
      <c r="H246" s="1051" t="str">
        <f t="shared" si="6"/>
        <v/>
      </c>
      <c r="I246" s="1052" t="str">
        <f>IF(F246="","", H246/(1-M274))</f>
        <v/>
      </c>
      <c r="J246" s="990" t="str">
        <f>IFERROR(IF(C246="","",VLOOKUP(C246,ProductTable[],3,FALSE)),"")</f>
        <v/>
      </c>
      <c r="K246" s="1938"/>
      <c r="L246" s="1938"/>
      <c r="M246" s="1939"/>
      <c r="N246" s="281"/>
      <c r="O246" s="1946"/>
      <c r="P246" s="1947"/>
      <c r="Q246" s="281"/>
      <c r="R246" s="1027"/>
      <c r="S246" s="386"/>
      <c r="T246" s="1146"/>
      <c r="U246" s="1146"/>
    </row>
    <row r="247" spans="2:21" ht="18.75" customHeight="1" outlineLevel="1" thickBot="1">
      <c r="B247" s="765"/>
      <c r="C247" s="1054"/>
      <c r="D247" s="1055"/>
      <c r="E247" s="1055"/>
      <c r="F247" s="120" t="str">
        <f>IFERROR(IF(C247="","",VLOOKUP(C247,ProductTable[],2,FALSE)),"")</f>
        <v/>
      </c>
      <c r="G247" s="1206"/>
      <c r="H247" s="1207" t="str">
        <f t="shared" si="6"/>
        <v/>
      </c>
      <c r="I247" s="1208" t="str">
        <f>IF(F247="","", H247/(1-M274))</f>
        <v/>
      </c>
      <c r="J247" s="1130" t="str">
        <f>IFERROR(IF(C247="","",VLOOKUP(C247,ProductTable[],3,FALSE)),"")</f>
        <v/>
      </c>
      <c r="K247" s="1928"/>
      <c r="L247" s="1928"/>
      <c r="M247" s="1929"/>
      <c r="N247" s="281"/>
      <c r="O247" s="1930"/>
      <c r="P247" s="1931"/>
      <c r="Q247" s="281"/>
      <c r="R247" s="1026"/>
      <c r="S247" s="386"/>
      <c r="T247" s="1146"/>
      <c r="U247" s="1146"/>
    </row>
    <row r="248" spans="2:21" ht="18.75" customHeight="1" outlineLevel="1">
      <c r="B248" s="1968" t="s">
        <v>1540</v>
      </c>
      <c r="C248" s="1123" t="s">
        <v>1536</v>
      </c>
      <c r="D248" s="1083"/>
      <c r="E248" s="1083"/>
      <c r="F248" s="1124">
        <f>IFERROR(IF(C248="","",VLOOKUP(C248,ProductTable[],2,FALSE)),"")</f>
        <v>391</v>
      </c>
      <c r="G248" s="1002"/>
      <c r="H248" s="974">
        <f t="shared" si="6"/>
        <v>0</v>
      </c>
      <c r="I248" s="1125">
        <f>IF(F248="","", H248/(1-M274))</f>
        <v>0</v>
      </c>
      <c r="J248" s="1126" t="str">
        <f>IFERROR(IF(C248="","",VLOOKUP(C248,ProductTable[],3,FALSE)),"")</f>
        <v>https://www.soundproofingstore.co.uk/acoustic-bass-plus-panels</v>
      </c>
      <c r="K248" s="1970"/>
      <c r="L248" s="1970"/>
      <c r="M248" s="1971"/>
      <c r="N248" s="281"/>
      <c r="O248" s="1932"/>
      <c r="P248" s="1933"/>
      <c r="Q248" s="281"/>
      <c r="R248" s="1027"/>
      <c r="S248" s="386"/>
      <c r="T248" s="1146"/>
      <c r="U248" s="1146"/>
    </row>
    <row r="249" spans="2:21" ht="18.75" customHeight="1" outlineLevel="1">
      <c r="B249" s="1972"/>
      <c r="C249" s="1061"/>
      <c r="D249" s="1062"/>
      <c r="E249" s="1062"/>
      <c r="F249" s="1101" t="str">
        <f>IFERROR(IF(C249="","",VLOOKUP(C249,ProductTable[],2,FALSE)),"")</f>
        <v/>
      </c>
      <c r="G249" s="1003"/>
      <c r="H249" s="975" t="str">
        <f t="shared" si="6"/>
        <v/>
      </c>
      <c r="I249" s="959" t="str">
        <f>IF(F249="","", H249/(1-M274))</f>
        <v/>
      </c>
      <c r="J249" s="991" t="str">
        <f>IFERROR(IF(C249="","",VLOOKUP(C249,ProductTable[],3,FALSE)),"")</f>
        <v/>
      </c>
      <c r="K249" s="1936"/>
      <c r="L249" s="1936"/>
      <c r="M249" s="1937"/>
      <c r="N249" s="281"/>
      <c r="O249" s="1923"/>
      <c r="P249" s="1924"/>
      <c r="Q249" s="281"/>
      <c r="R249" s="1026"/>
      <c r="S249" s="386"/>
      <c r="T249" s="1146"/>
      <c r="U249" s="1146"/>
    </row>
    <row r="250" spans="2:21" ht="18.75" customHeight="1" outlineLevel="1">
      <c r="B250" s="692"/>
      <c r="C250" s="1058"/>
      <c r="D250" s="1059"/>
      <c r="E250" s="1059"/>
      <c r="F250" s="324" t="str">
        <f>IFERROR(IF(C250="","",VLOOKUP(C250,ProductTable[],2,FALSE)),"")</f>
        <v/>
      </c>
      <c r="G250" s="1004"/>
      <c r="H250" s="976" t="str">
        <f t="shared" si="6"/>
        <v/>
      </c>
      <c r="I250" s="958" t="str">
        <f>IF(F250="","", H250/(1-M274))</f>
        <v/>
      </c>
      <c r="J250" s="990" t="str">
        <f>IFERROR(IF(C250="","",VLOOKUP(C250,ProductTable[],3,FALSE)),"")</f>
        <v/>
      </c>
      <c r="K250" s="1938"/>
      <c r="L250" s="1938"/>
      <c r="M250" s="1939"/>
      <c r="N250" s="281"/>
      <c r="O250" s="1930"/>
      <c r="P250" s="1931"/>
      <c r="Q250" s="281"/>
      <c r="R250" s="1027"/>
      <c r="S250" s="386"/>
      <c r="T250" s="1146"/>
      <c r="U250" s="1146"/>
    </row>
    <row r="251" spans="2:21" ht="18.75" customHeight="1" outlineLevel="1">
      <c r="B251" s="692"/>
      <c r="C251" s="1061"/>
      <c r="D251" s="1062"/>
      <c r="E251" s="1062"/>
      <c r="F251" s="1101" t="str">
        <f>IFERROR(IF(C251="","",VLOOKUP(C251,ProductTable[],2,FALSE)),"")</f>
        <v/>
      </c>
      <c r="G251" s="1003"/>
      <c r="H251" s="975" t="str">
        <f t="shared" si="6"/>
        <v/>
      </c>
      <c r="I251" s="959" t="str">
        <f>IF(F251="","", H251/(1-M274))</f>
        <v/>
      </c>
      <c r="J251" s="991" t="str">
        <f>IFERROR(IF(C251="","",VLOOKUP(C251,ProductTable[],3,FALSE)),"")</f>
        <v/>
      </c>
      <c r="K251" s="1936"/>
      <c r="L251" s="1936"/>
      <c r="M251" s="1937"/>
      <c r="N251" s="281"/>
      <c r="O251" s="1932"/>
      <c r="P251" s="1933"/>
      <c r="Q251" s="281"/>
      <c r="R251" s="1026"/>
      <c r="S251" s="386"/>
      <c r="T251" s="1146"/>
      <c r="U251" s="1146"/>
    </row>
    <row r="252" spans="2:21" ht="18.75" customHeight="1" outlineLevel="1">
      <c r="B252" s="692"/>
      <c r="C252" s="1058"/>
      <c r="D252" s="1059"/>
      <c r="E252" s="1059"/>
      <c r="F252" s="324" t="str">
        <f>IFERROR(IF(C252="","",VLOOKUP(C252,ProductTable[],2,FALSE)),"")</f>
        <v/>
      </c>
      <c r="G252" s="1004"/>
      <c r="H252" s="976" t="str">
        <f t="shared" si="6"/>
        <v/>
      </c>
      <c r="I252" s="958" t="str">
        <f>IF(F252="","", H252/(1-M274))</f>
        <v/>
      </c>
      <c r="J252" s="990" t="str">
        <f>IFERROR(IF(C252="","",VLOOKUP(C252,ProductTable[],3,FALSE)),"")</f>
        <v/>
      </c>
      <c r="K252" s="1938"/>
      <c r="L252" s="1938"/>
      <c r="M252" s="1939"/>
      <c r="N252" s="281"/>
      <c r="O252" s="1923"/>
      <c r="P252" s="1924"/>
      <c r="Q252" s="281"/>
      <c r="R252" s="1027"/>
      <c r="S252" s="386"/>
      <c r="T252" s="1146"/>
      <c r="U252" s="1146"/>
    </row>
    <row r="253" spans="2:21" ht="18.75" customHeight="1" outlineLevel="1" thickBot="1">
      <c r="B253" s="765"/>
      <c r="C253" s="1073"/>
      <c r="D253" s="1074"/>
      <c r="E253" s="1074"/>
      <c r="F253" s="1101" t="str">
        <f>IFERROR(IF(C253="","",VLOOKUP(C253,ProductTable[],2,FALSE)),"")</f>
        <v/>
      </c>
      <c r="G253" s="1003"/>
      <c r="H253" s="975" t="str">
        <f t="shared" si="6"/>
        <v/>
      </c>
      <c r="I253" s="959" t="str">
        <f>IF(F253="","", H253/(1-M274))</f>
        <v/>
      </c>
      <c r="J253" s="991" t="str">
        <f>IFERROR(IF(C253="","",VLOOKUP(C253,ProductTable[],3,FALSE)),"")</f>
        <v/>
      </c>
      <c r="K253" s="1973"/>
      <c r="L253" s="1973"/>
      <c r="M253" s="1974"/>
      <c r="N253" s="281"/>
      <c r="O253" s="1930"/>
      <c r="P253" s="1931"/>
      <c r="Q253" s="281"/>
      <c r="R253" s="1026"/>
      <c r="S253" s="386"/>
      <c r="T253" s="1146"/>
      <c r="U253" s="1146"/>
    </row>
    <row r="254" spans="2:21" ht="18.75" customHeight="1" outlineLevel="1">
      <c r="B254" s="1968" t="s">
        <v>1539</v>
      </c>
      <c r="C254" s="1080" t="s">
        <v>1529</v>
      </c>
      <c r="D254" s="1081"/>
      <c r="E254" s="1081"/>
      <c r="F254" s="1100">
        <f>IFERROR(IF(C254="","",VLOOKUP(C254,ProductTable[],2,FALSE)),"")</f>
        <v>275</v>
      </c>
      <c r="G254" s="1005"/>
      <c r="H254" s="1009">
        <f t="shared" si="6"/>
        <v>0</v>
      </c>
      <c r="I254" s="966">
        <f>IF(F254="","", H254/(1-M274))</f>
        <v>0</v>
      </c>
      <c r="J254" s="1129" t="str">
        <f>IFERROR(IF(C254="","",VLOOKUP(C254,ProductTable[],3,FALSE)),"")</f>
        <v>https://soundproofingstore.uk/product/prosound-acoustic-ceiling-rafts/</v>
      </c>
      <c r="K254" s="1934"/>
      <c r="L254" s="1934"/>
      <c r="M254" s="1935"/>
      <c r="N254" s="281"/>
      <c r="O254" s="1932"/>
      <c r="P254" s="1933"/>
      <c r="Q254" s="281"/>
      <c r="R254" s="1027"/>
      <c r="S254" s="386"/>
      <c r="T254" s="1146"/>
      <c r="U254" s="1146"/>
    </row>
    <row r="255" spans="2:21" ht="18.75" customHeight="1" outlineLevel="1">
      <c r="B255" s="1972"/>
      <c r="C255" s="1061"/>
      <c r="D255" s="1062"/>
      <c r="E255" s="1062"/>
      <c r="F255" s="1101" t="str">
        <f>IFERROR(IF(C255="","",VLOOKUP(C255,ProductTable[],2,FALSE)),"")</f>
        <v/>
      </c>
      <c r="G255" s="1003"/>
      <c r="H255" s="975" t="str">
        <f t="shared" si="6"/>
        <v/>
      </c>
      <c r="I255" s="959" t="str">
        <f>IF(F255="","", H255/(1-M274))</f>
        <v/>
      </c>
      <c r="J255" s="991" t="str">
        <f>IFERROR(IF(C255="","",VLOOKUP(C255,ProductTable[],3,FALSE)),"")</f>
        <v/>
      </c>
      <c r="K255" s="1936"/>
      <c r="L255" s="1936"/>
      <c r="M255" s="1937"/>
      <c r="N255" s="281"/>
      <c r="O255" s="1923"/>
      <c r="P255" s="1924"/>
      <c r="Q255" s="281"/>
      <c r="R255" s="1026"/>
      <c r="S255" s="386"/>
      <c r="T255" s="1146"/>
      <c r="U255" s="1146"/>
    </row>
    <row r="256" spans="2:21" ht="18.75" customHeight="1" outlineLevel="1">
      <c r="B256" s="692"/>
      <c r="C256" s="1058"/>
      <c r="D256" s="1059"/>
      <c r="E256" s="1059"/>
      <c r="F256" s="324" t="str">
        <f>IFERROR(IF(C256="","",VLOOKUP(C256,ProductTable[],2,FALSE)),"")</f>
        <v/>
      </c>
      <c r="G256" s="1004"/>
      <c r="H256" s="976" t="str">
        <f t="shared" si="6"/>
        <v/>
      </c>
      <c r="I256" s="958" t="str">
        <f>IF(F256="","", H256/(1-M274))</f>
        <v/>
      </c>
      <c r="J256" s="990" t="str">
        <f>IFERROR(IF(C256="","",VLOOKUP(C256,ProductTable[],3,FALSE)),"")</f>
        <v/>
      </c>
      <c r="K256" s="1938"/>
      <c r="L256" s="1938"/>
      <c r="M256" s="1939"/>
      <c r="N256" s="281"/>
      <c r="O256" s="1930"/>
      <c r="P256" s="1931"/>
      <c r="Q256" s="281"/>
      <c r="R256" s="1027"/>
      <c r="S256" s="386"/>
      <c r="T256" s="1146"/>
      <c r="U256" s="1146"/>
    </row>
    <row r="257" spans="2:21" ht="18.75" customHeight="1" outlineLevel="1">
      <c r="B257" s="692"/>
      <c r="C257" s="1061"/>
      <c r="D257" s="1062"/>
      <c r="E257" s="1062"/>
      <c r="F257" s="1101" t="str">
        <f>IFERROR(IF(C257="","",VLOOKUP(C257,ProductTable[],2,FALSE)),"")</f>
        <v/>
      </c>
      <c r="G257" s="1003"/>
      <c r="H257" s="975" t="str">
        <f t="shared" si="6"/>
        <v/>
      </c>
      <c r="I257" s="959" t="str">
        <f>IF(F257="","", H257/(1-M274))</f>
        <v/>
      </c>
      <c r="J257" s="991" t="str">
        <f>IFERROR(IF(C257="","",VLOOKUP(C257,ProductTable[],3,FALSE)),"")</f>
        <v/>
      </c>
      <c r="K257" s="1936"/>
      <c r="L257" s="1936"/>
      <c r="M257" s="1937"/>
      <c r="N257" s="281"/>
      <c r="O257" s="1932"/>
      <c r="P257" s="1933"/>
      <c r="Q257" s="281"/>
      <c r="R257" s="1026"/>
      <c r="S257" s="386"/>
      <c r="T257" s="1146"/>
      <c r="U257" s="1146"/>
    </row>
    <row r="258" spans="2:21" ht="18.75" customHeight="1" outlineLevel="1">
      <c r="B258" s="692"/>
      <c r="C258" s="1058"/>
      <c r="D258" s="1059"/>
      <c r="E258" s="1059"/>
      <c r="F258" s="324" t="str">
        <f>IFERROR(IF(C258="","",VLOOKUP(C258,ProductTable[],2,FALSE)),"")</f>
        <v/>
      </c>
      <c r="G258" s="1004"/>
      <c r="H258" s="976" t="str">
        <f t="shared" si="6"/>
        <v/>
      </c>
      <c r="I258" s="958" t="str">
        <f>IF(F258="","", H258/(1-M274))</f>
        <v/>
      </c>
      <c r="J258" s="990" t="str">
        <f>IFERROR(IF(C258="","",VLOOKUP(C258,ProductTable[],3,FALSE)),"")</f>
        <v/>
      </c>
      <c r="K258" s="1938"/>
      <c r="L258" s="1938"/>
      <c r="M258" s="1939"/>
      <c r="N258" s="281"/>
      <c r="O258" s="1923"/>
      <c r="P258" s="1924"/>
      <c r="Q258" s="281"/>
      <c r="R258" s="1027"/>
      <c r="S258" s="386"/>
      <c r="T258" s="1146"/>
      <c r="U258" s="1146"/>
    </row>
    <row r="259" spans="2:21" ht="18.75" customHeight="1" outlineLevel="1" thickBot="1">
      <c r="B259" s="765"/>
      <c r="C259" s="1054"/>
      <c r="D259" s="1055"/>
      <c r="E259" s="1055"/>
      <c r="F259" s="120" t="str">
        <f>IFERROR(IF(C259="","",VLOOKUP(C259,ProductTable[],2,FALSE)),"")</f>
        <v/>
      </c>
      <c r="G259" s="529"/>
      <c r="H259" s="1008" t="str">
        <f t="shared" si="6"/>
        <v/>
      </c>
      <c r="I259" s="968" t="str">
        <f>IF(F259="","", H259/(1-M274))</f>
        <v/>
      </c>
      <c r="J259" s="1130" t="str">
        <f>IFERROR(IF(C259="","",VLOOKUP(C259,ProductTable[],3,FALSE)),"")</f>
        <v/>
      </c>
      <c r="K259" s="1928"/>
      <c r="L259" s="1928"/>
      <c r="M259" s="1929"/>
      <c r="N259" s="281"/>
      <c r="O259" s="1930"/>
      <c r="P259" s="1931"/>
      <c r="Q259" s="281"/>
      <c r="R259" s="1026"/>
      <c r="S259" s="386"/>
      <c r="T259" s="1146"/>
      <c r="U259" s="1146"/>
    </row>
    <row r="260" spans="2:21" ht="18.75" customHeight="1" outlineLevel="1">
      <c r="B260" s="692" t="s">
        <v>1544</v>
      </c>
      <c r="C260" s="1123" t="s">
        <v>1542</v>
      </c>
      <c r="D260" s="1083"/>
      <c r="E260" s="1083"/>
      <c r="F260" s="1124">
        <f>IFERROR(IF(C260="","",VLOOKUP(C260,ProductTable[],2,FALSE)),"")</f>
        <v>12.5</v>
      </c>
      <c r="G260" s="1002">
        <v>2</v>
      </c>
      <c r="H260" s="974">
        <f t="shared" si="6"/>
        <v>25</v>
      </c>
      <c r="I260" s="1125">
        <f>IF(F260="","", H260/(1-M274))</f>
        <v>45.454545454545453</v>
      </c>
      <c r="J260" s="1126" t="str">
        <f>IFERROR(IF(C260="","",VLOOKUP(C260,ProductTable[],3,FALSE)),"")</f>
        <v>https://soundproofingstore.uk/product/max-torque-grab-adhesive-290ml/</v>
      </c>
      <c r="K260" s="1970"/>
      <c r="L260" s="1970"/>
      <c r="M260" s="1971"/>
      <c r="N260" s="281"/>
      <c r="O260" s="1932"/>
      <c r="P260" s="1933"/>
      <c r="Q260" s="281"/>
      <c r="R260" s="1027"/>
      <c r="S260" s="386"/>
      <c r="T260" s="1146"/>
      <c r="U260" s="1146"/>
    </row>
    <row r="261" spans="2:21" ht="18.75" customHeight="1" outlineLevel="1" thickBot="1">
      <c r="B261" s="692"/>
      <c r="C261" s="1073"/>
      <c r="D261" s="1074"/>
      <c r="E261" s="1074"/>
      <c r="F261" s="1101" t="str">
        <f>IFERROR(IF(C261="","",VLOOKUP(C261,ProductTable[],2,FALSE)),"")</f>
        <v/>
      </c>
      <c r="G261" s="1003"/>
      <c r="H261" s="975" t="str">
        <f t="shared" si="6"/>
        <v/>
      </c>
      <c r="I261" s="959" t="str">
        <f>IF(F261="","", H261/(1-M274))</f>
        <v/>
      </c>
      <c r="J261" s="991" t="str">
        <f>IFERROR(IF(C261="","",VLOOKUP(C261,ProductTable[],3,FALSE)),"")</f>
        <v/>
      </c>
      <c r="K261" s="1973"/>
      <c r="L261" s="1973"/>
      <c r="M261" s="1974"/>
      <c r="N261" s="281"/>
      <c r="O261" s="1923"/>
      <c r="P261" s="1924"/>
      <c r="Q261" s="281"/>
      <c r="R261" s="1026"/>
      <c r="S261" s="386"/>
      <c r="T261" s="1146"/>
      <c r="U261" s="1146"/>
    </row>
    <row r="262" spans="2:21" ht="18.75" customHeight="1" outlineLevel="1">
      <c r="B262" s="1968" t="s">
        <v>1571</v>
      </c>
      <c r="C262" s="1080" t="s">
        <v>1456</v>
      </c>
      <c r="D262" s="1081"/>
      <c r="E262" s="1081"/>
      <c r="F262" s="1100">
        <f>IFERROR(IF(C262="","",VLOOKUP(C262,ProductTable[],2,FALSE)),"")</f>
        <v>300</v>
      </c>
      <c r="G262" s="1005"/>
      <c r="H262" s="1009">
        <f t="shared" si="6"/>
        <v>0</v>
      </c>
      <c r="I262" s="966">
        <f>IF(F262="","", H262/(1-M274))</f>
        <v>0</v>
      </c>
      <c r="J262" s="1129" t="str">
        <f>IFERROR(IF(C262="","",VLOOKUP(C262,ProductTable[],3,FALSE)),"")</f>
        <v xml:space="preserve"> </v>
      </c>
      <c r="K262" s="1934"/>
      <c r="L262" s="1934"/>
      <c r="M262" s="1935"/>
      <c r="N262" s="281"/>
      <c r="O262" s="1930"/>
      <c r="P262" s="1931"/>
      <c r="Q262" s="281"/>
      <c r="R262" s="1027"/>
      <c r="S262" s="386"/>
      <c r="T262" s="1146"/>
      <c r="U262" s="1146"/>
    </row>
    <row r="263" spans="2:21" ht="18.75" customHeight="1" outlineLevel="1" thickBot="1">
      <c r="B263" s="1969"/>
      <c r="C263" s="1054"/>
      <c r="D263" s="1055"/>
      <c r="E263" s="1055"/>
      <c r="F263" s="120" t="str">
        <f>IFERROR(IF(C263="","",VLOOKUP(C263,ProductTable[],2,FALSE)),"")</f>
        <v/>
      </c>
      <c r="G263" s="529"/>
      <c r="H263" s="1008" t="str">
        <f t="shared" si="6"/>
        <v/>
      </c>
      <c r="I263" s="968" t="str">
        <f>IF(F263="","", H263/(1-M274))</f>
        <v/>
      </c>
      <c r="J263" s="1130" t="str">
        <f>IFERROR(IF(C263="","",VLOOKUP(C263,ProductTable[],3,FALSE)),"")</f>
        <v/>
      </c>
      <c r="K263" s="1928"/>
      <c r="L263" s="1928"/>
      <c r="M263" s="1929"/>
      <c r="N263" s="281"/>
      <c r="O263" s="1932"/>
      <c r="P263" s="1933"/>
      <c r="Q263" s="281"/>
      <c r="R263" s="1028"/>
      <c r="S263" s="386"/>
      <c r="T263" s="1146"/>
      <c r="U263" s="1146"/>
    </row>
    <row r="264" spans="2:21" ht="18.75" customHeight="1" outlineLevel="1">
      <c r="B264" s="1940" t="s">
        <v>112</v>
      </c>
      <c r="C264" s="1058" t="s">
        <v>1591</v>
      </c>
      <c r="D264" s="1059"/>
      <c r="E264" s="1059"/>
      <c r="F264" s="1102">
        <v>20</v>
      </c>
      <c r="G264" s="1005">
        <v>8</v>
      </c>
      <c r="H264" s="1009">
        <f t="shared" si="6"/>
        <v>160</v>
      </c>
      <c r="I264" s="966">
        <f>IF(F264="","", H264/(1-M274))</f>
        <v>290.90909090909088</v>
      </c>
      <c r="J264" s="1129"/>
      <c r="K264" s="1934"/>
      <c r="L264" s="1934"/>
      <c r="M264" s="1935"/>
      <c r="N264" s="281"/>
      <c r="O264" s="1923"/>
      <c r="P264" s="1924"/>
      <c r="Q264" s="281"/>
      <c r="R264" s="1025"/>
      <c r="S264" s="386"/>
      <c r="T264" s="1146"/>
      <c r="U264" s="1146"/>
    </row>
    <row r="265" spans="2:21" ht="18.75" customHeight="1" outlineLevel="1">
      <c r="B265" s="1941"/>
      <c r="C265" s="1073" t="s">
        <v>1592</v>
      </c>
      <c r="D265" s="1074"/>
      <c r="E265" s="1074"/>
      <c r="F265" s="1036">
        <v>2</v>
      </c>
      <c r="G265" s="1003">
        <v>10</v>
      </c>
      <c r="H265" s="975">
        <f t="shared" si="6"/>
        <v>20</v>
      </c>
      <c r="I265" s="959">
        <f>IF(F265="","", H265/(1-M274))</f>
        <v>36.36363636363636</v>
      </c>
      <c r="J265" s="1131"/>
      <c r="K265" s="1936"/>
      <c r="L265" s="1936"/>
      <c r="M265" s="1937"/>
      <c r="N265" s="281"/>
      <c r="O265" s="1930"/>
      <c r="P265" s="1931"/>
      <c r="Q265" s="281"/>
      <c r="R265" s="1026"/>
      <c r="S265" s="386"/>
      <c r="T265" s="1146"/>
      <c r="U265" s="1146"/>
    </row>
    <row r="266" spans="2:21" ht="18.75" customHeight="1" outlineLevel="1">
      <c r="B266" s="692"/>
      <c r="C266" s="1058"/>
      <c r="D266" s="1059"/>
      <c r="E266" s="1059"/>
      <c r="F266" s="1103"/>
      <c r="G266" s="1004"/>
      <c r="H266" s="976" t="str">
        <f t="shared" si="6"/>
        <v/>
      </c>
      <c r="I266" s="958" t="str">
        <f>IF(F266="","", H266/(1-M274))</f>
        <v/>
      </c>
      <c r="J266" s="990"/>
      <c r="K266" s="1938"/>
      <c r="L266" s="1938"/>
      <c r="M266" s="1939"/>
      <c r="N266" s="281"/>
      <c r="O266" s="1932"/>
      <c r="P266" s="1933"/>
      <c r="Q266" s="281"/>
      <c r="R266" s="1027"/>
      <c r="S266" s="386"/>
      <c r="T266" s="1146"/>
      <c r="U266" s="1146"/>
    </row>
    <row r="267" spans="2:21" ht="18.75" customHeight="1" outlineLevel="1" thickBot="1">
      <c r="B267" s="692"/>
      <c r="C267" s="1054"/>
      <c r="D267" s="1055"/>
      <c r="E267" s="1055"/>
      <c r="F267" s="1012"/>
      <c r="G267" s="529"/>
      <c r="H267" s="1008" t="str">
        <f t="shared" si="6"/>
        <v/>
      </c>
      <c r="I267" s="968" t="str">
        <f>IF(F267="","", H267/(1-M274))</f>
        <v/>
      </c>
      <c r="J267" s="1808"/>
      <c r="K267" s="1928"/>
      <c r="L267" s="1928"/>
      <c r="M267" s="1929"/>
      <c r="N267" s="281"/>
      <c r="O267" s="1923"/>
      <c r="P267" s="1924"/>
      <c r="Q267" s="281"/>
      <c r="R267" s="1028"/>
      <c r="S267" s="386"/>
      <c r="T267" s="1146"/>
      <c r="U267" s="1146"/>
    </row>
    <row r="268" spans="2:21" ht="18.75" customHeight="1" outlineLevel="1">
      <c r="B268" s="969" t="s">
        <v>1373</v>
      </c>
      <c r="C268" s="327" t="s">
        <v>1373</v>
      </c>
      <c r="D268" s="1076"/>
      <c r="E268" s="1076"/>
      <c r="F268" s="1100">
        <f>IFERROR(IF(C268="","",VLOOKUP(C268,ProductTable[],2,FALSE)),"")</f>
        <v>150</v>
      </c>
      <c r="G268" s="1005"/>
      <c r="H268" s="1009">
        <f t="shared" si="6"/>
        <v>0</v>
      </c>
      <c r="I268" s="966">
        <f>IF(F268="","", H268/(1-N967))</f>
        <v>0</v>
      </c>
      <c r="J268" s="1129" t="str">
        <f>IFERROR(IF(C268="","",VLOOKUP(C268,ProductTable[],3,FALSE)),"")</f>
        <v xml:space="preserve"> </v>
      </c>
      <c r="K268" s="1934"/>
      <c r="L268" s="1934"/>
      <c r="M268" s="1935"/>
      <c r="N268" s="281"/>
      <c r="O268" s="1930"/>
      <c r="P268" s="1931"/>
      <c r="Q268" s="281"/>
      <c r="R268" s="1025"/>
      <c r="S268" s="386"/>
      <c r="T268" s="1146"/>
      <c r="U268" s="1146"/>
    </row>
    <row r="269" spans="2:21" ht="18.75" customHeight="1" outlineLevel="1">
      <c r="B269" s="970" t="s">
        <v>100</v>
      </c>
      <c r="C269" s="1064" t="s">
        <v>59</v>
      </c>
      <c r="D269" s="1065"/>
      <c r="E269" s="1065"/>
      <c r="F269" s="1101">
        <f>IFERROR(IF(C269="","",VLOOKUP(C269,ProductTable[],2,FALSE)),"")</f>
        <v>20</v>
      </c>
      <c r="G269" s="1003">
        <v>1</v>
      </c>
      <c r="H269" s="975">
        <f t="shared" si="6"/>
        <v>20</v>
      </c>
      <c r="I269" s="959">
        <f>IF(F269="","", H269/(1-M274))</f>
        <v>36.36363636363636</v>
      </c>
      <c r="J269" s="991" t="str">
        <f>IFERROR(IF(C269="","",VLOOKUP(C269,ProductTable[],3,FALSE)),"")</f>
        <v xml:space="preserve"> </v>
      </c>
      <c r="K269" s="1936"/>
      <c r="L269" s="1936"/>
      <c r="M269" s="1937"/>
      <c r="N269" s="281"/>
      <c r="O269" s="1932"/>
      <c r="P269" s="1933"/>
      <c r="Q269" s="281"/>
      <c r="R269" s="1026"/>
      <c r="S269" s="386"/>
      <c r="T269" s="1146"/>
      <c r="U269" s="1146"/>
    </row>
    <row r="270" spans="2:21" ht="18.75" customHeight="1" outlineLevel="1">
      <c r="B270" s="967" t="s">
        <v>102</v>
      </c>
      <c r="C270" s="1067" t="s">
        <v>103</v>
      </c>
      <c r="D270" s="1068"/>
      <c r="E270" s="1068"/>
      <c r="F270" s="324">
        <f>IFERROR(IF(C270="","",VLOOKUP(C270,ProductTable[],2,FALSE)),"")</f>
        <v>250</v>
      </c>
      <c r="G270" s="1004"/>
      <c r="H270" s="976">
        <f t="shared" si="6"/>
        <v>0</v>
      </c>
      <c r="I270" s="958">
        <f>IF(F270="","", H270/(1-M274))</f>
        <v>0</v>
      </c>
      <c r="J270" s="990" t="str">
        <f>IFERROR(IF(C270="","",VLOOKUP(C270,ProductTable[],3,FALSE)),"")</f>
        <v xml:space="preserve"> </v>
      </c>
      <c r="K270" s="1938"/>
      <c r="L270" s="1938"/>
      <c r="M270" s="1939"/>
      <c r="O270" s="1923"/>
      <c r="P270" s="1924"/>
      <c r="R270" s="1027"/>
      <c r="T270" s="1146"/>
      <c r="U270" s="1146"/>
    </row>
    <row r="271" spans="2:21" ht="18.75" customHeight="1" outlineLevel="1" thickBot="1">
      <c r="B271" s="971"/>
      <c r="C271" s="1070" t="s">
        <v>105</v>
      </c>
      <c r="D271" s="1071"/>
      <c r="E271" s="1071"/>
      <c r="F271" s="120">
        <f>IFERROR(IF(C271="","",VLOOKUP(C271,ProductTable[],2,FALSE)),"")</f>
        <v>500</v>
      </c>
      <c r="G271" s="529">
        <v>2</v>
      </c>
      <c r="H271" s="1008">
        <f t="shared" si="6"/>
        <v>1000</v>
      </c>
      <c r="I271" s="968">
        <f>IF(F271="","", H271/(1-M274))</f>
        <v>1818.181818181818</v>
      </c>
      <c r="J271" s="1130" t="str">
        <f>IFERROR(IF(C271="","",VLOOKUP(C271,ProductTable[],3,FALSE)),"")</f>
        <v xml:space="preserve"> </v>
      </c>
      <c r="K271" s="1928"/>
      <c r="L271" s="1928"/>
      <c r="M271" s="1929"/>
      <c r="N271" s="281"/>
      <c r="O271" s="1930"/>
      <c r="P271" s="1931"/>
      <c r="Q271" s="281"/>
      <c r="R271" s="1028"/>
      <c r="S271" s="386"/>
      <c r="T271" s="1146"/>
      <c r="U271" s="1146"/>
    </row>
    <row r="272" spans="2:21" ht="18.75" customHeight="1" outlineLevel="1" thickBot="1">
      <c r="B272" s="281"/>
      <c r="C272" s="281"/>
      <c r="D272" s="281"/>
      <c r="F272" s="293"/>
      <c r="G272" s="696" t="s">
        <v>26</v>
      </c>
      <c r="H272" s="697">
        <v>100</v>
      </c>
      <c r="I272" s="698"/>
      <c r="J272" s="367"/>
      <c r="K272" s="367"/>
      <c r="L272" s="544"/>
      <c r="M272" s="544"/>
      <c r="N272" s="281"/>
      <c r="O272" s="1932"/>
      <c r="P272" s="1933"/>
      <c r="Q272" s="281"/>
      <c r="S272" s="386"/>
      <c r="T272" s="1146"/>
      <c r="U272" s="1146"/>
    </row>
    <row r="273" spans="2:21" ht="18.75" customHeight="1" outlineLevel="1">
      <c r="B273" s="281"/>
      <c r="C273" s="281"/>
      <c r="D273" s="281"/>
      <c r="F273" s="281"/>
      <c r="G273" s="358" t="s">
        <v>29</v>
      </c>
      <c r="H273" s="115">
        <f>SUM(H242:H272)</f>
        <v>2855</v>
      </c>
      <c r="I273" s="534">
        <f>SUM(H242:H271)</f>
        <v>2755</v>
      </c>
      <c r="J273" s="367"/>
      <c r="K273" s="1032" t="s">
        <v>113</v>
      </c>
      <c r="L273" s="283"/>
      <c r="M273" s="1032" t="s">
        <v>1429</v>
      </c>
      <c r="O273" s="1923"/>
      <c r="P273" s="1924"/>
      <c r="S273" s="386"/>
      <c r="T273" s="1146"/>
      <c r="U273" s="1146"/>
    </row>
    <row r="274" spans="2:21" ht="18.75" customHeight="1" outlineLevel="1" thickBot="1">
      <c r="B274" s="281"/>
      <c r="C274" s="281"/>
      <c r="D274" s="281"/>
      <c r="F274" s="281"/>
      <c r="G274" s="853" t="s">
        <v>63</v>
      </c>
      <c r="H274" s="854">
        <v>4988</v>
      </c>
      <c r="I274" s="535"/>
      <c r="J274" s="1024"/>
      <c r="K274" s="1033">
        <f>(H273/(1-M274))</f>
        <v>5190.9090909090901</v>
      </c>
      <c r="L274" s="283"/>
      <c r="M274" s="1143">
        <v>0.45</v>
      </c>
      <c r="O274" s="1925"/>
      <c r="P274" s="1926"/>
      <c r="S274" s="386"/>
      <c r="T274" s="1146"/>
      <c r="U274" s="1146"/>
    </row>
    <row r="275" spans="2:21" ht="18.75" customHeight="1" outlineLevel="1" thickBot="1">
      <c r="B275" s="281"/>
      <c r="C275" s="281"/>
      <c r="D275" s="281"/>
      <c r="F275" s="294"/>
      <c r="G275" s="362" t="s">
        <v>109</v>
      </c>
      <c r="H275" s="122">
        <f>H274-H273</f>
        <v>2133</v>
      </c>
      <c r="I275" s="536">
        <f>H274-H273</f>
        <v>2133</v>
      </c>
      <c r="J275" s="282"/>
      <c r="K275" s="282"/>
      <c r="L275" s="1024"/>
      <c r="M275" s="1024"/>
      <c r="N275" s="281"/>
      <c r="O275" s="386"/>
      <c r="Q275" s="281"/>
      <c r="S275" s="386"/>
      <c r="T275" s="1148"/>
      <c r="U275" s="961"/>
    </row>
    <row r="276" spans="2:21" ht="18.75" customHeight="1">
      <c r="C276" s="1927" t="s">
        <v>1473</v>
      </c>
      <c r="D276" s="1927"/>
      <c r="E276" s="1927"/>
      <c r="N276" s="281"/>
      <c r="O276" s="386"/>
      <c r="Q276" s="281"/>
      <c r="S276" s="386"/>
      <c r="T276" s="1148"/>
      <c r="U276" s="961"/>
    </row>
    <row r="277" spans="2:21" ht="37.5" hidden="1" customHeight="1" outlineLevel="1" thickBot="1">
      <c r="B277" s="1256" t="s">
        <v>1395</v>
      </c>
      <c r="C277" s="1948" t="s">
        <v>12</v>
      </c>
      <c r="D277" s="1949"/>
      <c r="E277" s="1949"/>
      <c r="F277" s="315" t="s">
        <v>13</v>
      </c>
      <c r="G277" s="955" t="s">
        <v>14</v>
      </c>
      <c r="H277" s="956" t="s">
        <v>95</v>
      </c>
      <c r="I277" s="956" t="s">
        <v>96</v>
      </c>
      <c r="J277" s="957" t="s">
        <v>97</v>
      </c>
      <c r="K277" s="1951" t="s">
        <v>98</v>
      </c>
      <c r="L277" s="1952"/>
      <c r="M277" s="1953"/>
      <c r="N277" s="281"/>
      <c r="O277" s="1954" t="s">
        <v>1396</v>
      </c>
      <c r="P277" s="1955"/>
      <c r="Q277" s="281"/>
      <c r="R277" s="1030" t="s">
        <v>491</v>
      </c>
      <c r="S277" s="386"/>
      <c r="T277" s="1967"/>
      <c r="U277" s="1967"/>
    </row>
    <row r="278" spans="2:21" ht="18.75" hidden="1" customHeight="1" outlineLevel="1">
      <c r="B278" s="691"/>
      <c r="C278" s="1094"/>
      <c r="D278" s="1229"/>
      <c r="E278" s="1257"/>
      <c r="F278" s="1100" t="str">
        <f>IFERROR(IF(C278="","",VLOOKUP(C278,ProductTable[],2,FALSE)),"")</f>
        <v/>
      </c>
      <c r="G278" s="1004"/>
      <c r="H278" s="974" t="str">
        <f t="shared" ref="H278:H307" si="7">IF(F278="","",F278*G278)</f>
        <v/>
      </c>
      <c r="I278" s="958" t="str">
        <f>IF(F278="","", H278/(1-M310))</f>
        <v/>
      </c>
      <c r="J278" s="990" t="str">
        <f>IFERROR(IF(C278="","",VLOOKUP(C278,ProductTable[],3,FALSE)),"")</f>
        <v/>
      </c>
      <c r="K278" s="1964"/>
      <c r="L278" s="1964"/>
      <c r="M278" s="1965"/>
      <c r="N278" s="281"/>
      <c r="O278" s="1942" t="s">
        <v>1490</v>
      </c>
      <c r="P278" s="1943"/>
      <c r="Q278" s="281"/>
      <c r="R278" s="1025"/>
      <c r="S278" s="386"/>
      <c r="T278" s="1966"/>
      <c r="U278" s="1966"/>
    </row>
    <row r="279" spans="2:21" ht="18.75" hidden="1" customHeight="1" outlineLevel="1">
      <c r="B279" s="692"/>
      <c r="C279" s="1090"/>
      <c r="D279" s="1057"/>
      <c r="E279" s="1105"/>
      <c r="F279" s="1101" t="str">
        <f>IFERROR(IF(C279="","",VLOOKUP(C279,ProductTable[],2,FALSE)),"")</f>
        <v/>
      </c>
      <c r="G279" s="1003"/>
      <c r="H279" s="975" t="str">
        <f t="shared" si="7"/>
        <v/>
      </c>
      <c r="I279" s="959" t="str">
        <f>IF(F279="","", H279/(1-M310))</f>
        <v/>
      </c>
      <c r="J279" s="991" t="str">
        <f>IFERROR(IF(C279="","",VLOOKUP(C279,ProductTable[],3,FALSE)),"")</f>
        <v/>
      </c>
      <c r="K279" s="1958"/>
      <c r="L279" s="1958"/>
      <c r="M279" s="1959"/>
      <c r="N279" s="281"/>
      <c r="O279" s="1944"/>
      <c r="P279" s="1945"/>
      <c r="Q279" s="281"/>
      <c r="R279" s="1026"/>
      <c r="S279" s="386"/>
      <c r="T279" s="1966"/>
      <c r="U279" s="1966"/>
    </row>
    <row r="280" spans="2:21" ht="18.75" hidden="1" customHeight="1" outlineLevel="1">
      <c r="B280" s="692"/>
      <c r="C280" s="1058"/>
      <c r="D280" s="1059"/>
      <c r="E280" s="1059"/>
      <c r="F280" s="324" t="str">
        <f>IFERROR(IF(C280="","",VLOOKUP(C280,ProductTable[],2,FALSE)),"")</f>
        <v/>
      </c>
      <c r="G280" s="1004"/>
      <c r="H280" s="976" t="str">
        <f t="shared" si="7"/>
        <v/>
      </c>
      <c r="I280" s="958" t="str">
        <f>IF(F280="","", H280/(1-M310))</f>
        <v/>
      </c>
      <c r="J280" s="990" t="str">
        <f>IFERROR(IF(C280="","",VLOOKUP(C280,ProductTable[],3,FALSE)),"")</f>
        <v/>
      </c>
      <c r="K280" s="1960"/>
      <c r="L280" s="1960"/>
      <c r="M280" s="1961"/>
      <c r="N280" s="281"/>
      <c r="O280" s="1944"/>
      <c r="P280" s="1945"/>
      <c r="Q280" s="281"/>
      <c r="R280" s="1027"/>
      <c r="S280" s="386"/>
      <c r="T280" s="1966"/>
      <c r="U280" s="1966"/>
    </row>
    <row r="281" spans="2:21" ht="18.75" hidden="1" customHeight="1" outlineLevel="1" thickBot="1">
      <c r="B281" s="692"/>
      <c r="C281" s="1061"/>
      <c r="D281" s="1062"/>
      <c r="E281" s="1062"/>
      <c r="F281" s="1101" t="str">
        <f>IFERROR(IF(C281="","",VLOOKUP(C281,ProductTable[],2,FALSE)),"")</f>
        <v/>
      </c>
      <c r="G281" s="1003"/>
      <c r="H281" s="975" t="str">
        <f t="shared" si="7"/>
        <v/>
      </c>
      <c r="I281" s="959" t="str">
        <f>IF(F281="","", H281/(1-M310))</f>
        <v/>
      </c>
      <c r="J281" s="991" t="str">
        <f>IFERROR(IF(C281="","",VLOOKUP(C281,ProductTable[],3,FALSE)),"")</f>
        <v/>
      </c>
      <c r="K281" s="1958"/>
      <c r="L281" s="1958"/>
      <c r="M281" s="1959"/>
      <c r="N281" s="281"/>
      <c r="O281" s="1944"/>
      <c r="P281" s="1945"/>
      <c r="Q281" s="281"/>
      <c r="R281" s="1026"/>
      <c r="S281" s="386"/>
      <c r="T281" s="1966"/>
      <c r="U281" s="1966"/>
    </row>
    <row r="282" spans="2:21" ht="18.75" hidden="1" customHeight="1" outlineLevel="1">
      <c r="B282" s="692"/>
      <c r="C282" s="1058"/>
      <c r="D282" s="1059"/>
      <c r="E282" s="1059"/>
      <c r="F282" s="324" t="str">
        <f>IFERROR(IF(C282="","",VLOOKUP(C282,ProductTable[],2,FALSE)),"")</f>
        <v/>
      </c>
      <c r="G282" s="485"/>
      <c r="H282" s="1051" t="str">
        <f t="shared" si="7"/>
        <v/>
      </c>
      <c r="I282" s="1052" t="str">
        <f>IF(F282="","", H282/(1-M310))</f>
        <v/>
      </c>
      <c r="J282" s="990" t="str">
        <f>IFERROR(IF(C282="","",VLOOKUP(C282,ProductTable[],3,FALSE)),"")</f>
        <v/>
      </c>
      <c r="K282" s="1960"/>
      <c r="L282" s="1960"/>
      <c r="M282" s="1961"/>
      <c r="N282" s="281"/>
      <c r="O282" s="1946"/>
      <c r="P282" s="1947"/>
      <c r="Q282" s="281"/>
      <c r="R282" s="1156"/>
      <c r="S282" s="1148"/>
      <c r="T282" s="1146"/>
      <c r="U282" s="1146"/>
    </row>
    <row r="283" spans="2:21" ht="18.75" hidden="1" customHeight="1" outlineLevel="1">
      <c r="B283" s="692"/>
      <c r="C283" s="1061"/>
      <c r="D283" s="1062"/>
      <c r="E283" s="1062"/>
      <c r="F283" s="1101" t="str">
        <f>IFERROR(IF(C283="","",VLOOKUP(C283,ProductTable[],2,FALSE)),"")</f>
        <v/>
      </c>
      <c r="G283" s="1042"/>
      <c r="H283" s="1043" t="str">
        <f t="shared" si="7"/>
        <v/>
      </c>
      <c r="I283" s="1044" t="str">
        <f>IF(F283="","", H283/(1-M310))</f>
        <v/>
      </c>
      <c r="J283" s="991" t="str">
        <f>IFERROR(IF(C283="","",VLOOKUP(C283,ProductTable[],3,FALSE)),"")</f>
        <v/>
      </c>
      <c r="K283" s="1958"/>
      <c r="L283" s="1958"/>
      <c r="M283" s="1959"/>
      <c r="N283" s="281"/>
      <c r="O283" s="1930"/>
      <c r="P283" s="1931"/>
      <c r="Q283" s="281"/>
      <c r="R283" s="1157"/>
      <c r="S283" s="1148"/>
      <c r="T283" s="1146"/>
      <c r="U283" s="1146"/>
    </row>
    <row r="284" spans="2:21" ht="18.75" hidden="1" customHeight="1" outlineLevel="1">
      <c r="B284" s="692"/>
      <c r="C284" s="1058"/>
      <c r="D284" s="1059"/>
      <c r="E284" s="1059"/>
      <c r="F284" s="324" t="str">
        <f>IFERROR(IF(C284="","",VLOOKUP(C284,ProductTable[],2,FALSE)),"")</f>
        <v/>
      </c>
      <c r="G284" s="1004"/>
      <c r="H284" s="976" t="str">
        <f t="shared" si="7"/>
        <v/>
      </c>
      <c r="I284" s="958" t="str">
        <f>IF(F284="","", H284/(1-M310))</f>
        <v/>
      </c>
      <c r="J284" s="990" t="str">
        <f>IFERROR(IF(C284="","",VLOOKUP(C284,ProductTable[],3,FALSE)),"")</f>
        <v/>
      </c>
      <c r="K284" s="1960"/>
      <c r="L284" s="1960"/>
      <c r="M284" s="1961"/>
      <c r="N284" s="281"/>
      <c r="O284" s="1932"/>
      <c r="P284" s="1933"/>
      <c r="Q284" s="281"/>
      <c r="R284" s="1156"/>
      <c r="S284" s="1148"/>
      <c r="T284" s="1146"/>
      <c r="U284" s="1146"/>
    </row>
    <row r="285" spans="2:21" ht="18.75" hidden="1" customHeight="1" outlineLevel="1">
      <c r="B285" s="692"/>
      <c r="C285" s="1061"/>
      <c r="D285" s="1062"/>
      <c r="E285" s="1062"/>
      <c r="F285" s="1101" t="str">
        <f>IFERROR(IF(C285="","",VLOOKUP(C285,ProductTable[],2,FALSE)),"")</f>
        <v/>
      </c>
      <c r="G285" s="1003"/>
      <c r="H285" s="975" t="str">
        <f t="shared" si="7"/>
        <v/>
      </c>
      <c r="I285" s="959" t="str">
        <f>IF(F285="","", H285/(1-M310))</f>
        <v/>
      </c>
      <c r="J285" s="991" t="str">
        <f>IFERROR(IF(C285="","",VLOOKUP(C285,ProductTable[],3,FALSE)),"")</f>
        <v/>
      </c>
      <c r="K285" s="1958"/>
      <c r="L285" s="1958"/>
      <c r="M285" s="1959"/>
      <c r="N285" s="281"/>
      <c r="O285" s="1923"/>
      <c r="P285" s="1924"/>
      <c r="Q285" s="281"/>
      <c r="R285" s="1157"/>
      <c r="S285" s="1158"/>
      <c r="T285" s="1146"/>
      <c r="U285" s="1146"/>
    </row>
    <row r="286" spans="2:21" ht="18.75" hidden="1" customHeight="1" outlineLevel="1">
      <c r="B286" s="692"/>
      <c r="C286" s="1058"/>
      <c r="D286" s="1059"/>
      <c r="E286" s="1059"/>
      <c r="F286" s="324" t="str">
        <f>IFERROR(IF(C286="","",VLOOKUP(C286,ProductTable[],2,FALSE)),"")</f>
        <v/>
      </c>
      <c r="G286" s="1004"/>
      <c r="H286" s="976" t="str">
        <f t="shared" si="7"/>
        <v/>
      </c>
      <c r="I286" s="958" t="str">
        <f>IF(F286="","", H286/(1-M310))</f>
        <v/>
      </c>
      <c r="J286" s="990" t="str">
        <f>IFERROR(IF(C286="","",VLOOKUP(C286,ProductTable[],3,FALSE)),"")</f>
        <v/>
      </c>
      <c r="K286" s="1960"/>
      <c r="L286" s="1960"/>
      <c r="M286" s="1961"/>
      <c r="N286" s="281"/>
      <c r="O286" s="1930"/>
      <c r="P286" s="1931"/>
      <c r="Q286" s="281"/>
      <c r="R286" s="1156"/>
      <c r="S286" s="1158"/>
      <c r="T286" s="1146"/>
      <c r="U286" s="1146"/>
    </row>
    <row r="287" spans="2:21" ht="18.75" hidden="1" customHeight="1" outlineLevel="1">
      <c r="B287" s="692"/>
      <c r="C287" s="1061"/>
      <c r="D287" s="1062"/>
      <c r="E287" s="1062"/>
      <c r="F287" s="1101" t="str">
        <f>IFERROR(IF(C287="","",VLOOKUP(C287,ProductTable[],2,FALSE)),"")</f>
        <v/>
      </c>
      <c r="G287" s="1003"/>
      <c r="H287" s="975" t="str">
        <f t="shared" si="7"/>
        <v/>
      </c>
      <c r="I287" s="959" t="str">
        <f>IF(F287="","", H287/(1-M310))</f>
        <v/>
      </c>
      <c r="J287" s="991" t="str">
        <f>IFERROR(IF(C287="","",VLOOKUP(C287,ProductTable[],3,FALSE)),"")</f>
        <v/>
      </c>
      <c r="K287" s="1958"/>
      <c r="L287" s="1958"/>
      <c r="M287" s="1959"/>
      <c r="N287" s="281"/>
      <c r="O287" s="1932"/>
      <c r="P287" s="1933"/>
      <c r="Q287" s="281"/>
      <c r="R287" s="1157"/>
      <c r="S287" s="1158"/>
      <c r="T287" s="1146"/>
      <c r="U287" s="1146"/>
    </row>
    <row r="288" spans="2:21" ht="18.75" hidden="1" customHeight="1" outlineLevel="1">
      <c r="B288" s="692"/>
      <c r="C288" s="1058"/>
      <c r="D288" s="1059"/>
      <c r="E288" s="1059"/>
      <c r="F288" s="324" t="str">
        <f>IFERROR(IF(C288="","",VLOOKUP(C288,ProductTable[],2,FALSE)),"")</f>
        <v/>
      </c>
      <c r="G288" s="1004"/>
      <c r="H288" s="976" t="str">
        <f t="shared" si="7"/>
        <v/>
      </c>
      <c r="I288" s="958" t="str">
        <f>IF(F288="","", H288/(1-M310))</f>
        <v/>
      </c>
      <c r="J288" s="990" t="str">
        <f>IFERROR(IF(C288="","",VLOOKUP(C288,ProductTable[],3,FALSE)),"")</f>
        <v/>
      </c>
      <c r="K288" s="1960"/>
      <c r="L288" s="1960"/>
      <c r="M288" s="1961"/>
      <c r="N288" s="281"/>
      <c r="O288" s="1923"/>
      <c r="P288" s="1924"/>
      <c r="Q288" s="281"/>
      <c r="R288" s="1156"/>
      <c r="S288" s="1148"/>
      <c r="T288" s="1146"/>
      <c r="U288" s="1146"/>
    </row>
    <row r="289" spans="2:21" ht="18.75" hidden="1" customHeight="1" outlineLevel="1">
      <c r="B289" s="692"/>
      <c r="C289" s="1061"/>
      <c r="D289" s="1062"/>
      <c r="E289" s="1062"/>
      <c r="F289" s="1101" t="str">
        <f>IFERROR(IF(C289="","",VLOOKUP(C289,ProductTable[],2,FALSE)),"")</f>
        <v/>
      </c>
      <c r="G289" s="1003"/>
      <c r="H289" s="975" t="str">
        <f t="shared" si="7"/>
        <v/>
      </c>
      <c r="I289" s="959" t="str">
        <f>IF(F289="","", H289/(1-M310))</f>
        <v/>
      </c>
      <c r="J289" s="991" t="str">
        <f>IFERROR(IF(C289="","",VLOOKUP(C289,ProductTable[],3,FALSE)),"")</f>
        <v/>
      </c>
      <c r="K289" s="1958"/>
      <c r="L289" s="1958"/>
      <c r="M289" s="1959"/>
      <c r="N289" s="281"/>
      <c r="O289" s="1930"/>
      <c r="P289" s="1931"/>
      <c r="Q289" s="281"/>
      <c r="R289" s="1157"/>
      <c r="S289" s="1148"/>
      <c r="T289" s="1146"/>
      <c r="U289" s="1146"/>
    </row>
    <row r="290" spans="2:21" ht="18.75" hidden="1" customHeight="1" outlineLevel="1">
      <c r="B290" s="692"/>
      <c r="C290" s="1058"/>
      <c r="D290" s="1059"/>
      <c r="E290" s="1059"/>
      <c r="F290" s="324" t="str">
        <f>IFERROR(IF(C290="","",VLOOKUP(C290,ProductTable[],2,FALSE)),"")</f>
        <v/>
      </c>
      <c r="G290" s="1004"/>
      <c r="H290" s="976" t="str">
        <f t="shared" si="7"/>
        <v/>
      </c>
      <c r="I290" s="958" t="str">
        <f>IF(F290="","", H290/(1-M310))</f>
        <v/>
      </c>
      <c r="J290" s="990" t="str">
        <f>IFERROR(IF(C290="","",VLOOKUP(C290,ProductTable[],3,FALSE)),"")</f>
        <v/>
      </c>
      <c r="K290" s="1960"/>
      <c r="L290" s="1960"/>
      <c r="M290" s="1961"/>
      <c r="N290" s="281"/>
      <c r="O290" s="1932"/>
      <c r="P290" s="1933"/>
      <c r="Q290" s="281"/>
      <c r="R290" s="1027"/>
      <c r="S290" s="386"/>
      <c r="T290" s="1146"/>
      <c r="U290" s="1146"/>
    </row>
    <row r="291" spans="2:21" ht="18.75" hidden="1" customHeight="1" outlineLevel="1">
      <c r="B291" s="692"/>
      <c r="C291" s="1061"/>
      <c r="D291" s="1062"/>
      <c r="E291" s="1062"/>
      <c r="F291" s="1101" t="str">
        <f>IFERROR(IF(C291="","",VLOOKUP(C291,ProductTable[],2,FALSE)),"")</f>
        <v/>
      </c>
      <c r="G291" s="1003"/>
      <c r="H291" s="975" t="str">
        <f t="shared" si="7"/>
        <v/>
      </c>
      <c r="I291" s="959" t="str">
        <f>IF(F291="","", H291/(1-M310))</f>
        <v/>
      </c>
      <c r="J291" s="991" t="str">
        <f>IFERROR(IF(C291="","",VLOOKUP(C291,ProductTable[],3,FALSE)),"")</f>
        <v/>
      </c>
      <c r="K291" s="1958"/>
      <c r="L291" s="1958"/>
      <c r="M291" s="1959"/>
      <c r="N291" s="281"/>
      <c r="O291" s="1923"/>
      <c r="P291" s="1924"/>
      <c r="Q291" s="281"/>
      <c r="R291" s="1026"/>
      <c r="S291" s="386"/>
      <c r="T291" s="1146"/>
      <c r="U291" s="1146"/>
    </row>
    <row r="292" spans="2:21" ht="18.75" hidden="1" customHeight="1" outlineLevel="1">
      <c r="B292" s="692"/>
      <c r="C292" s="1058"/>
      <c r="D292" s="1059"/>
      <c r="E292" s="1059"/>
      <c r="F292" s="324" t="str">
        <f>IFERROR(IF(C292="","",VLOOKUP(C292,ProductTable[],2,FALSE)),"")</f>
        <v/>
      </c>
      <c r="G292" s="1004"/>
      <c r="H292" s="976" t="str">
        <f t="shared" si="7"/>
        <v/>
      </c>
      <c r="I292" s="958" t="str">
        <f>IF(F292="","", H292/(1-M310))</f>
        <v/>
      </c>
      <c r="J292" s="990" t="str">
        <f>IFERROR(IF(C292="","",VLOOKUP(C292,ProductTable[],3,FALSE)),"")</f>
        <v/>
      </c>
      <c r="K292" s="1960"/>
      <c r="L292" s="1960"/>
      <c r="M292" s="1961"/>
      <c r="N292" s="281"/>
      <c r="O292" s="1930"/>
      <c r="P292" s="1931"/>
      <c r="Q292" s="281"/>
      <c r="R292" s="1027"/>
      <c r="S292" s="386"/>
      <c r="T292" s="1146"/>
      <c r="U292" s="1146"/>
    </row>
    <row r="293" spans="2:21" ht="18.75" hidden="1" customHeight="1" outlineLevel="1">
      <c r="B293" s="692"/>
      <c r="C293" s="1061"/>
      <c r="D293" s="1062"/>
      <c r="E293" s="1062"/>
      <c r="F293" s="1101" t="str">
        <f>IFERROR(IF(C293="","",VLOOKUP(C293,ProductTable[],2,FALSE)),"")</f>
        <v/>
      </c>
      <c r="G293" s="1003"/>
      <c r="H293" s="975" t="str">
        <f t="shared" si="7"/>
        <v/>
      </c>
      <c r="I293" s="959" t="str">
        <f>IF(F293="","", H293/(1-M310))</f>
        <v/>
      </c>
      <c r="J293" s="991" t="str">
        <f>IFERROR(IF(C293="","",VLOOKUP(C293,ProductTable[],3,FALSE)),"")</f>
        <v/>
      </c>
      <c r="K293" s="1958"/>
      <c r="L293" s="1958"/>
      <c r="M293" s="1959"/>
      <c r="N293" s="281"/>
      <c r="O293" s="1932"/>
      <c r="P293" s="1933"/>
      <c r="Q293" s="281"/>
      <c r="R293" s="1026"/>
      <c r="S293" s="386"/>
      <c r="T293" s="1146"/>
      <c r="U293" s="1146"/>
    </row>
    <row r="294" spans="2:21" ht="18.75" hidden="1" customHeight="1" outlineLevel="1">
      <c r="B294" s="692"/>
      <c r="C294" s="1058"/>
      <c r="D294" s="1059"/>
      <c r="E294" s="1059"/>
      <c r="F294" s="324" t="str">
        <f>IFERROR(IF(C294="","",VLOOKUP(C294,ProductTable[],2,FALSE)),"")</f>
        <v/>
      </c>
      <c r="G294" s="1004"/>
      <c r="H294" s="976" t="str">
        <f t="shared" si="7"/>
        <v/>
      </c>
      <c r="I294" s="958" t="str">
        <f>IF(F294="","", H294/(1-M310))</f>
        <v/>
      </c>
      <c r="J294" s="990" t="str">
        <f>IFERROR(IF(C294="","",VLOOKUP(C294,ProductTable[],3,FALSE)),"")</f>
        <v/>
      </c>
      <c r="K294" s="1960"/>
      <c r="L294" s="1960"/>
      <c r="M294" s="1961"/>
      <c r="N294" s="281"/>
      <c r="O294" s="1923"/>
      <c r="P294" s="1924"/>
      <c r="Q294" s="281"/>
      <c r="R294" s="1027"/>
      <c r="S294" s="386"/>
      <c r="T294" s="1146"/>
      <c r="U294" s="1146"/>
    </row>
    <row r="295" spans="2:21" ht="18.75" hidden="1" customHeight="1" outlineLevel="1">
      <c r="B295" s="692"/>
      <c r="C295" s="1061"/>
      <c r="D295" s="1062"/>
      <c r="E295" s="1062"/>
      <c r="F295" s="1101" t="str">
        <f>IFERROR(IF(C295="","",VLOOKUP(C295,ProductTable[],2,FALSE)),"")</f>
        <v/>
      </c>
      <c r="G295" s="1003"/>
      <c r="H295" s="975" t="str">
        <f t="shared" si="7"/>
        <v/>
      </c>
      <c r="I295" s="959" t="str">
        <f>IF(F295="","", H295/(1-M310))</f>
        <v/>
      </c>
      <c r="J295" s="991" t="str">
        <f>IFERROR(IF(C295="","",VLOOKUP(C295,ProductTable[],3,FALSE)),"")</f>
        <v/>
      </c>
      <c r="K295" s="1958"/>
      <c r="L295" s="1958"/>
      <c r="M295" s="1959"/>
      <c r="N295" s="281"/>
      <c r="O295" s="1930"/>
      <c r="P295" s="1931"/>
      <c r="Q295" s="281"/>
      <c r="R295" s="1026"/>
      <c r="S295" s="386"/>
      <c r="T295" s="1146"/>
      <c r="U295" s="1146"/>
    </row>
    <row r="296" spans="2:21" ht="18.75" hidden="1" customHeight="1" outlineLevel="1">
      <c r="B296" s="692"/>
      <c r="C296" s="1058"/>
      <c r="D296" s="1059"/>
      <c r="E296" s="1059"/>
      <c r="F296" s="324" t="str">
        <f>IFERROR(IF(C296="","",VLOOKUP(C296,ProductTable[],2,FALSE)),"")</f>
        <v/>
      </c>
      <c r="G296" s="1004"/>
      <c r="H296" s="976" t="str">
        <f t="shared" si="7"/>
        <v/>
      </c>
      <c r="I296" s="958" t="str">
        <f>IF(F296="","", H296/(1-M310))</f>
        <v/>
      </c>
      <c r="J296" s="990" t="str">
        <f>IFERROR(IF(C296="","",VLOOKUP(C296,ProductTable[],3,FALSE)),"")</f>
        <v/>
      </c>
      <c r="K296" s="1960"/>
      <c r="L296" s="1960"/>
      <c r="M296" s="1961"/>
      <c r="N296" s="281"/>
      <c r="O296" s="1932"/>
      <c r="P296" s="1933"/>
      <c r="Q296" s="281"/>
      <c r="R296" s="1027"/>
      <c r="S296" s="386"/>
      <c r="T296" s="1146"/>
      <c r="U296" s="1146"/>
    </row>
    <row r="297" spans="2:21" ht="18.75" hidden="1" customHeight="1" outlineLevel="1">
      <c r="B297" s="692"/>
      <c r="C297" s="1061"/>
      <c r="D297" s="1062"/>
      <c r="E297" s="1062"/>
      <c r="F297" s="1101" t="str">
        <f>IFERROR(IF(C297="","",VLOOKUP(C297,ProductTable[],2,FALSE)),"")</f>
        <v/>
      </c>
      <c r="G297" s="1003"/>
      <c r="H297" s="975" t="str">
        <f t="shared" si="7"/>
        <v/>
      </c>
      <c r="I297" s="959" t="str">
        <f>IF(F297="","", H297/(1-M310))</f>
        <v/>
      </c>
      <c r="J297" s="991" t="str">
        <f>IFERROR(IF(C297="","",VLOOKUP(C297,ProductTable[],3,FALSE)),"")</f>
        <v/>
      </c>
      <c r="K297" s="1958"/>
      <c r="L297" s="1958"/>
      <c r="M297" s="1959"/>
      <c r="N297" s="281"/>
      <c r="O297" s="1923"/>
      <c r="P297" s="1924"/>
      <c r="Q297" s="281"/>
      <c r="R297" s="1026"/>
      <c r="S297" s="386"/>
      <c r="T297" s="1146"/>
      <c r="U297" s="1146"/>
    </row>
    <row r="298" spans="2:21" ht="18.75" hidden="1" customHeight="1" outlineLevel="1">
      <c r="B298" s="692"/>
      <c r="C298" s="1058"/>
      <c r="D298" s="1059"/>
      <c r="E298" s="1059"/>
      <c r="F298" s="324" t="str">
        <f>IFERROR(IF(C298="","",VLOOKUP(C298,ProductTable[],2,FALSE)),"")</f>
        <v/>
      </c>
      <c r="G298" s="1004"/>
      <c r="H298" s="976" t="str">
        <f t="shared" si="7"/>
        <v/>
      </c>
      <c r="I298" s="958" t="str">
        <f>IF(F298="","", H298/(1-M310))</f>
        <v/>
      </c>
      <c r="J298" s="990" t="str">
        <f>IFERROR(IF(C298="","",VLOOKUP(C298,ProductTable[],3,FALSE)),"")</f>
        <v/>
      </c>
      <c r="K298" s="1960"/>
      <c r="L298" s="1960"/>
      <c r="M298" s="1961"/>
      <c r="N298" s="281"/>
      <c r="O298" s="1930"/>
      <c r="P298" s="1931"/>
      <c r="Q298" s="281"/>
      <c r="R298" s="1027"/>
      <c r="S298" s="386"/>
      <c r="T298" s="1146"/>
      <c r="U298" s="1146"/>
    </row>
    <row r="299" spans="2:21" ht="18.75" hidden="1" customHeight="1" outlineLevel="1" thickBot="1">
      <c r="B299" s="692"/>
      <c r="C299" s="1054"/>
      <c r="D299" s="1055"/>
      <c r="E299" s="1055"/>
      <c r="F299" s="1101" t="str">
        <f>IFERROR(IF(C299="","",VLOOKUP(C299,ProductTable[],2,FALSE)),"")</f>
        <v/>
      </c>
      <c r="G299" s="1003"/>
      <c r="H299" s="975" t="str">
        <f t="shared" si="7"/>
        <v/>
      </c>
      <c r="I299" s="959" t="str">
        <f>IF(F299="","", H299/(1-M310))</f>
        <v/>
      </c>
      <c r="J299" s="991" t="str">
        <f>IFERROR(IF(C299="","",VLOOKUP(C299,ProductTable[],3,FALSE)),"")</f>
        <v/>
      </c>
      <c r="K299" s="1962"/>
      <c r="L299" s="1962"/>
      <c r="M299" s="1963"/>
      <c r="N299" s="281"/>
      <c r="O299" s="1932"/>
      <c r="P299" s="1933"/>
      <c r="Q299" s="281"/>
      <c r="R299" s="1028"/>
      <c r="S299" s="386"/>
      <c r="T299" s="1146"/>
      <c r="U299" s="1146"/>
    </row>
    <row r="300" spans="2:21" ht="18.75" hidden="1" customHeight="1" outlineLevel="1">
      <c r="B300" s="1940" t="s">
        <v>112</v>
      </c>
      <c r="C300" s="1080"/>
      <c r="D300" s="1081"/>
      <c r="E300" s="1081"/>
      <c r="F300" s="1102"/>
      <c r="G300" s="1005"/>
      <c r="H300" s="1009" t="str">
        <f t="shared" si="7"/>
        <v/>
      </c>
      <c r="I300" s="966" t="str">
        <f>IF(F300="","", H300/(1-M310))</f>
        <v/>
      </c>
      <c r="J300" s="1129"/>
      <c r="K300" s="1956"/>
      <c r="L300" s="1956"/>
      <c r="M300" s="1957"/>
      <c r="N300" s="281"/>
      <c r="O300" s="1923"/>
      <c r="P300" s="1924"/>
      <c r="Q300" s="281"/>
      <c r="R300" s="1025"/>
      <c r="S300" s="386"/>
      <c r="T300" s="1146"/>
      <c r="U300" s="1146"/>
    </row>
    <row r="301" spans="2:21" ht="18.75" hidden="1" customHeight="1" outlineLevel="1">
      <c r="B301" s="1941"/>
      <c r="C301" s="1073"/>
      <c r="D301" s="1074"/>
      <c r="E301" s="1074"/>
      <c r="F301" s="1036"/>
      <c r="G301" s="1003"/>
      <c r="H301" s="975" t="str">
        <f t="shared" si="7"/>
        <v/>
      </c>
      <c r="I301" s="959" t="str">
        <f>IF(F301="","", H301/(1-M310))</f>
        <v/>
      </c>
      <c r="J301" s="1131"/>
      <c r="K301" s="1958"/>
      <c r="L301" s="1958"/>
      <c r="M301" s="1959"/>
      <c r="N301" s="281"/>
      <c r="O301" s="1930"/>
      <c r="P301" s="1931"/>
      <c r="Q301" s="281"/>
      <c r="R301" s="1026"/>
      <c r="S301" s="386"/>
      <c r="T301" s="1146"/>
      <c r="U301" s="1146"/>
    </row>
    <row r="302" spans="2:21" ht="18.75" hidden="1" customHeight="1" outlineLevel="1">
      <c r="B302" s="692"/>
      <c r="C302" s="1058"/>
      <c r="D302" s="1059"/>
      <c r="E302" s="1059"/>
      <c r="F302" s="1103"/>
      <c r="G302" s="1004"/>
      <c r="H302" s="976" t="str">
        <f t="shared" si="7"/>
        <v/>
      </c>
      <c r="I302" s="958" t="str">
        <f>IF(F302="","", H302/(1-M310))</f>
        <v/>
      </c>
      <c r="J302" s="990"/>
      <c r="K302" s="1960"/>
      <c r="L302" s="1960"/>
      <c r="M302" s="1961"/>
      <c r="N302" s="281"/>
      <c r="O302" s="1932"/>
      <c r="P302" s="1933"/>
      <c r="Q302" s="281"/>
      <c r="R302" s="1027"/>
      <c r="S302" s="386"/>
      <c r="T302" s="1146"/>
      <c r="U302" s="1146"/>
    </row>
    <row r="303" spans="2:21" ht="18.75" hidden="1" customHeight="1" outlineLevel="1" thickBot="1">
      <c r="B303" s="692"/>
      <c r="C303" s="1054"/>
      <c r="D303" s="1055"/>
      <c r="E303" s="1055"/>
      <c r="F303" s="1012"/>
      <c r="G303" s="529"/>
      <c r="H303" s="1008" t="str">
        <f t="shared" si="7"/>
        <v/>
      </c>
      <c r="I303" s="968" t="str">
        <f>IF(F303="","", H303/(1-M310))</f>
        <v/>
      </c>
      <c r="J303" s="1808"/>
      <c r="K303" s="1962"/>
      <c r="L303" s="1962"/>
      <c r="M303" s="1963"/>
      <c r="N303" s="281"/>
      <c r="O303" s="1923"/>
      <c r="P303" s="1924"/>
      <c r="Q303" s="281"/>
      <c r="R303" s="1028"/>
      <c r="S303" s="386"/>
      <c r="T303" s="1146"/>
      <c r="U303" s="1146"/>
    </row>
    <row r="304" spans="2:21" ht="18.75" hidden="1" customHeight="1" outlineLevel="1">
      <c r="B304" s="969" t="s">
        <v>1373</v>
      </c>
      <c r="C304" s="327" t="s">
        <v>1373</v>
      </c>
      <c r="D304" s="1076"/>
      <c r="E304" s="1076"/>
      <c r="F304" s="1100">
        <f>IFERROR(IF(C304="","",VLOOKUP(C304,ProductTable[],2,FALSE)),"")</f>
        <v>150</v>
      </c>
      <c r="G304" s="1005"/>
      <c r="H304" s="1009">
        <f t="shared" si="7"/>
        <v>0</v>
      </c>
      <c r="I304" s="966">
        <f>IF(F304="","", H304/(1-N1003))</f>
        <v>0</v>
      </c>
      <c r="J304" s="1129" t="str">
        <f>IFERROR(IF(C304="","",VLOOKUP(C304,ProductTable[],3,FALSE)),"")</f>
        <v xml:space="preserve"> </v>
      </c>
      <c r="K304" s="1934"/>
      <c r="L304" s="1934"/>
      <c r="M304" s="1935"/>
      <c r="N304" s="281"/>
      <c r="O304" s="1930"/>
      <c r="P304" s="1931"/>
      <c r="Q304" s="281"/>
      <c r="R304" s="1025"/>
      <c r="S304" s="386"/>
      <c r="T304" s="1146"/>
      <c r="U304" s="1146"/>
    </row>
    <row r="305" spans="2:21" ht="18.75" hidden="1" customHeight="1" outlineLevel="1">
      <c r="B305" s="970" t="s">
        <v>100</v>
      </c>
      <c r="C305" s="1064" t="s">
        <v>59</v>
      </c>
      <c r="D305" s="1065"/>
      <c r="E305" s="1065"/>
      <c r="F305" s="1101">
        <f>IFERROR(IF(C305="","",VLOOKUP(C305,ProductTable[],2,FALSE)),"")</f>
        <v>20</v>
      </c>
      <c r="G305" s="1003"/>
      <c r="H305" s="975">
        <f t="shared" si="7"/>
        <v>0</v>
      </c>
      <c r="I305" s="959">
        <f>IF(F305="","", H305/(1-M310))</f>
        <v>0</v>
      </c>
      <c r="J305" s="991" t="str">
        <f>IFERROR(IF(C305="","",VLOOKUP(C305,ProductTable[],3,FALSE)),"")</f>
        <v xml:space="preserve"> </v>
      </c>
      <c r="K305" s="1936"/>
      <c r="L305" s="1936"/>
      <c r="M305" s="1937"/>
      <c r="N305" s="281"/>
      <c r="O305" s="1932"/>
      <c r="P305" s="1933"/>
      <c r="Q305" s="281"/>
      <c r="R305" s="1026"/>
      <c r="S305" s="386"/>
      <c r="T305" s="1146"/>
      <c r="U305" s="1146"/>
    </row>
    <row r="306" spans="2:21" ht="18.75" hidden="1" customHeight="1" outlineLevel="1">
      <c r="B306" s="967" t="s">
        <v>102</v>
      </c>
      <c r="C306" s="1067" t="s">
        <v>103</v>
      </c>
      <c r="D306" s="1068"/>
      <c r="E306" s="1068"/>
      <c r="F306" s="324">
        <f>IFERROR(IF(C306="","",VLOOKUP(C306,ProductTable[],2,FALSE)),"")</f>
        <v>250</v>
      </c>
      <c r="G306" s="1004"/>
      <c r="H306" s="976">
        <f t="shared" si="7"/>
        <v>0</v>
      </c>
      <c r="I306" s="958">
        <f>IF(F306="","", H306/(1-M310))</f>
        <v>0</v>
      </c>
      <c r="J306" s="990" t="str">
        <f>IFERROR(IF(C306="","",VLOOKUP(C306,ProductTable[],3,FALSE)),"")</f>
        <v xml:space="preserve"> </v>
      </c>
      <c r="K306" s="1938"/>
      <c r="L306" s="1938"/>
      <c r="M306" s="1939"/>
      <c r="O306" s="1923"/>
      <c r="P306" s="1924"/>
      <c r="R306" s="1027"/>
      <c r="T306" s="1146"/>
      <c r="U306" s="1146"/>
    </row>
    <row r="307" spans="2:21" ht="18.75" hidden="1" customHeight="1" outlineLevel="1" thickBot="1">
      <c r="B307" s="971"/>
      <c r="C307" s="1070" t="s">
        <v>105</v>
      </c>
      <c r="D307" s="1071"/>
      <c r="E307" s="1071"/>
      <c r="F307" s="120">
        <f>IFERROR(IF(C307="","",VLOOKUP(C307,ProductTable[],2,FALSE)),"")</f>
        <v>500</v>
      </c>
      <c r="G307" s="529"/>
      <c r="H307" s="1008">
        <f t="shared" si="7"/>
        <v>0</v>
      </c>
      <c r="I307" s="968">
        <f>IF(F307="","", H307/(1-M310))</f>
        <v>0</v>
      </c>
      <c r="J307" s="1130" t="str">
        <f>IFERROR(IF(C307="","",VLOOKUP(C307,ProductTable[],3,FALSE)),"")</f>
        <v xml:space="preserve"> </v>
      </c>
      <c r="K307" s="1928"/>
      <c r="L307" s="1928"/>
      <c r="M307" s="1929"/>
      <c r="N307" s="281"/>
      <c r="O307" s="1930"/>
      <c r="P307" s="1931"/>
      <c r="Q307" s="281"/>
      <c r="R307" s="1028"/>
      <c r="S307" s="386"/>
      <c r="T307" s="1146"/>
      <c r="U307" s="1146"/>
    </row>
    <row r="308" spans="2:21" ht="18.75" hidden="1" customHeight="1" outlineLevel="1" thickBot="1">
      <c r="B308" s="281"/>
      <c r="C308" s="281"/>
      <c r="D308" s="281"/>
      <c r="F308" s="293"/>
      <c r="G308" s="696" t="s">
        <v>26</v>
      </c>
      <c r="H308" s="697"/>
      <c r="I308" s="698"/>
      <c r="J308" s="367"/>
      <c r="K308" s="367"/>
      <c r="L308" s="544"/>
      <c r="M308" s="544"/>
      <c r="N308" s="281"/>
      <c r="O308" s="1932"/>
      <c r="P308" s="1933"/>
      <c r="Q308" s="281"/>
      <c r="S308" s="386"/>
      <c r="T308" s="1146"/>
      <c r="U308" s="1146"/>
    </row>
    <row r="309" spans="2:21" ht="18.75" hidden="1" customHeight="1" outlineLevel="1">
      <c r="B309" s="281"/>
      <c r="C309" s="281"/>
      <c r="D309" s="281"/>
      <c r="F309" s="281"/>
      <c r="G309" s="358" t="s">
        <v>29</v>
      </c>
      <c r="H309" s="115">
        <f>SUM(H278:H307)</f>
        <v>0</v>
      </c>
      <c r="I309" s="534">
        <f>SUM(H278:H307)</f>
        <v>0</v>
      </c>
      <c r="J309" s="367"/>
      <c r="K309" s="1032" t="s">
        <v>113</v>
      </c>
      <c r="L309" s="283"/>
      <c r="M309" s="1032" t="s">
        <v>1429</v>
      </c>
      <c r="O309" s="1923"/>
      <c r="P309" s="1924"/>
      <c r="S309" s="386"/>
      <c r="T309" s="1146"/>
      <c r="U309" s="1146"/>
    </row>
    <row r="310" spans="2:21" ht="18.75" hidden="1" customHeight="1" outlineLevel="1" thickBot="1">
      <c r="B310" s="281"/>
      <c r="C310" s="281"/>
      <c r="D310" s="281"/>
      <c r="F310" s="281"/>
      <c r="G310" s="853" t="s">
        <v>63</v>
      </c>
      <c r="H310" s="854"/>
      <c r="I310" s="535"/>
      <c r="J310" s="1024"/>
      <c r="K310" s="1033">
        <f>(H309/(1-M310))</f>
        <v>0</v>
      </c>
      <c r="L310" s="283"/>
      <c r="M310" s="1143">
        <v>0.45</v>
      </c>
      <c r="O310" s="1925"/>
      <c r="P310" s="1926"/>
      <c r="S310" s="386"/>
      <c r="T310" s="1146"/>
      <c r="U310" s="1146"/>
    </row>
    <row r="311" spans="2:21" ht="18.75" hidden="1" customHeight="1" outlineLevel="1" thickBot="1">
      <c r="B311" s="281"/>
      <c r="C311" s="281"/>
      <c r="D311" s="281"/>
      <c r="F311" s="294"/>
      <c r="G311" s="362" t="s">
        <v>109</v>
      </c>
      <c r="H311" s="122">
        <f>H310-H309</f>
        <v>0</v>
      </c>
      <c r="I311" s="536">
        <f>H310-H309</f>
        <v>0</v>
      </c>
      <c r="J311" s="282"/>
      <c r="K311" s="282"/>
      <c r="L311" s="1024"/>
      <c r="M311" s="1024"/>
      <c r="N311" s="281"/>
      <c r="O311" s="281"/>
      <c r="P311" s="281"/>
      <c r="Q311" s="281"/>
      <c r="S311" s="386"/>
      <c r="T311" s="1148"/>
      <c r="U311" s="961"/>
    </row>
    <row r="312" spans="2:21" ht="18.75" customHeight="1" collapsed="1">
      <c r="C312" s="1927" t="s">
        <v>1597</v>
      </c>
      <c r="D312" s="1927"/>
      <c r="E312" s="1927"/>
      <c r="N312" s="281"/>
      <c r="O312" s="281"/>
      <c r="P312" s="281"/>
      <c r="Q312" s="281"/>
      <c r="S312" s="386"/>
      <c r="T312" s="1148"/>
      <c r="U312" s="961"/>
    </row>
    <row r="313" spans="2:21" ht="37.5" hidden="1" customHeight="1" outlineLevel="1" thickBot="1">
      <c r="B313" s="363" t="s">
        <v>1573</v>
      </c>
      <c r="C313" s="1948" t="s">
        <v>12</v>
      </c>
      <c r="D313" s="1949"/>
      <c r="E313" s="1950"/>
      <c r="F313" s="315" t="s">
        <v>13</v>
      </c>
      <c r="G313" s="955" t="s">
        <v>14</v>
      </c>
      <c r="H313" s="956" t="s">
        <v>95</v>
      </c>
      <c r="I313" s="956" t="s">
        <v>96</v>
      </c>
      <c r="J313" s="957" t="s">
        <v>97</v>
      </c>
      <c r="K313" s="1951" t="s">
        <v>98</v>
      </c>
      <c r="L313" s="1952"/>
      <c r="M313" s="1953"/>
      <c r="N313" s="281"/>
      <c r="O313" s="1954" t="s">
        <v>1396</v>
      </c>
      <c r="P313" s="1955"/>
    </row>
    <row r="314" spans="2:21" ht="18.75" hidden="1" customHeight="1" outlineLevel="1">
      <c r="B314" s="691"/>
      <c r="C314" s="1089"/>
      <c r="D314" s="1127"/>
      <c r="E314" s="1128"/>
      <c r="F314" s="1100" t="str">
        <f>IFERROR(IF(C314="","",VLOOKUP(C314,ProductTable[],2,FALSE)),"")</f>
        <v/>
      </c>
      <c r="G314" s="1004"/>
      <c r="H314" s="974" t="str">
        <f t="shared" ref="H314:H343" si="8">IF(F314="","",F314*G314)</f>
        <v/>
      </c>
      <c r="I314" s="958" t="str">
        <f>IF(F314="","", H314/(1-M346))</f>
        <v/>
      </c>
      <c r="J314" s="990" t="str">
        <f>IFERROR(IF(C314="","",VLOOKUP(C314,ProductTable[],3,FALSE)),"")</f>
        <v/>
      </c>
      <c r="K314" s="1934"/>
      <c r="L314" s="1934"/>
      <c r="M314" s="1935"/>
      <c r="N314" s="281"/>
      <c r="O314" s="1942" t="s">
        <v>1490</v>
      </c>
      <c r="P314" s="1943"/>
    </row>
    <row r="315" spans="2:21" ht="18.75" hidden="1" customHeight="1" outlineLevel="1">
      <c r="B315" s="692"/>
      <c r="C315" s="1090"/>
      <c r="D315" s="1057"/>
      <c r="E315" s="1105"/>
      <c r="F315" s="1101" t="str">
        <f>IFERROR(IF(C315="","",VLOOKUP(C315,ProductTable[],2,FALSE)),"")</f>
        <v/>
      </c>
      <c r="G315" s="1003"/>
      <c r="H315" s="975" t="str">
        <f t="shared" si="8"/>
        <v/>
      </c>
      <c r="I315" s="959" t="str">
        <f>IF(F315="","", H315/(1-M346))</f>
        <v/>
      </c>
      <c r="J315" s="991" t="str">
        <f>IFERROR(IF(C315="","",VLOOKUP(C315,ProductTable[],3,FALSE)),"")</f>
        <v/>
      </c>
      <c r="K315" s="1936"/>
      <c r="L315" s="1936"/>
      <c r="M315" s="1937"/>
      <c r="N315" s="281"/>
      <c r="O315" s="1944"/>
      <c r="P315" s="1945"/>
    </row>
    <row r="316" spans="2:21" ht="18.75" hidden="1" customHeight="1" outlineLevel="1">
      <c r="B316" s="692"/>
      <c r="C316" s="1058"/>
      <c r="D316" s="1059"/>
      <c r="E316" s="1059"/>
      <c r="F316" s="324" t="str">
        <f>IFERROR(IF(C316="","",VLOOKUP(C316,ProductTable[],2,FALSE)),"")</f>
        <v/>
      </c>
      <c r="G316" s="1004"/>
      <c r="H316" s="976" t="str">
        <f t="shared" si="8"/>
        <v/>
      </c>
      <c r="I316" s="958" t="str">
        <f>IF(F316="","", H316/(1-M346))</f>
        <v/>
      </c>
      <c r="J316" s="990" t="str">
        <f>IFERROR(IF(C316="","",VLOOKUP(C316,ProductTable[],3,FALSE)),"")</f>
        <v/>
      </c>
      <c r="K316" s="1938"/>
      <c r="L316" s="1938"/>
      <c r="M316" s="1939"/>
      <c r="N316" s="281"/>
      <c r="O316" s="1944"/>
      <c r="P316" s="1945"/>
    </row>
    <row r="317" spans="2:21" ht="18.75" hidden="1" customHeight="1" outlineLevel="1" thickBot="1">
      <c r="B317" s="692"/>
      <c r="C317" s="1061"/>
      <c r="D317" s="1062"/>
      <c r="E317" s="1062"/>
      <c r="F317" s="1101" t="str">
        <f>IFERROR(IF(C317="","",VLOOKUP(C317,ProductTable[],2,FALSE)),"")</f>
        <v/>
      </c>
      <c r="G317" s="1003"/>
      <c r="H317" s="975" t="str">
        <f t="shared" si="8"/>
        <v/>
      </c>
      <c r="I317" s="959" t="str">
        <f>IF(F317="","", H317/(1-M346))</f>
        <v/>
      </c>
      <c r="J317" s="991" t="str">
        <f>IFERROR(IF(C317="","",VLOOKUP(C317,ProductTable[],3,FALSE)),"")</f>
        <v/>
      </c>
      <c r="K317" s="1936"/>
      <c r="L317" s="1936"/>
      <c r="M317" s="1937"/>
      <c r="N317" s="281"/>
      <c r="O317" s="1944"/>
      <c r="P317" s="1945"/>
    </row>
    <row r="318" spans="2:21" ht="18.75" hidden="1" customHeight="1" outlineLevel="1">
      <c r="B318" s="692"/>
      <c r="C318" s="1058"/>
      <c r="D318" s="1059"/>
      <c r="E318" s="1059"/>
      <c r="F318" s="324" t="str">
        <f>IFERROR(IF(C318="","",VLOOKUP(C318,ProductTable[],2,FALSE)),"")</f>
        <v/>
      </c>
      <c r="G318" s="485"/>
      <c r="H318" s="1051" t="str">
        <f t="shared" si="8"/>
        <v/>
      </c>
      <c r="I318" s="1052" t="str">
        <f>IF(F318="","", H318/(1-M346))</f>
        <v/>
      </c>
      <c r="J318" s="990" t="str">
        <f>IFERROR(IF(C318="","",VLOOKUP(C318,ProductTable[],3,FALSE)),"")</f>
        <v/>
      </c>
      <c r="K318" s="1938"/>
      <c r="L318" s="1938"/>
      <c r="M318" s="1939"/>
      <c r="N318" s="281"/>
      <c r="O318" s="1946"/>
      <c r="P318" s="1947"/>
    </row>
    <row r="319" spans="2:21" ht="18.75" hidden="1" customHeight="1" outlineLevel="1">
      <c r="B319" s="692"/>
      <c r="C319" s="1061"/>
      <c r="D319" s="1062"/>
      <c r="E319" s="1062"/>
      <c r="F319" s="1101" t="str">
        <f>IFERROR(IF(C319="","",VLOOKUP(C319,ProductTable[],2,FALSE)),"")</f>
        <v/>
      </c>
      <c r="G319" s="1042"/>
      <c r="H319" s="1043" t="str">
        <f t="shared" si="8"/>
        <v/>
      </c>
      <c r="I319" s="1044" t="str">
        <f>IF(F319="","", H319/(1-M346))</f>
        <v/>
      </c>
      <c r="J319" s="991" t="str">
        <f>IFERROR(IF(C319="","",VLOOKUP(C319,ProductTable[],3,FALSE)),"")</f>
        <v/>
      </c>
      <c r="K319" s="1936"/>
      <c r="L319" s="1936"/>
      <c r="M319" s="1937"/>
      <c r="N319" s="281"/>
      <c r="O319" s="1930"/>
      <c r="P319" s="1931"/>
    </row>
    <row r="320" spans="2:21" ht="18.75" hidden="1" customHeight="1" outlineLevel="1">
      <c r="B320" s="692"/>
      <c r="C320" s="1058"/>
      <c r="D320" s="1059"/>
      <c r="E320" s="1059"/>
      <c r="F320" s="324" t="str">
        <f>IFERROR(IF(C320="","",VLOOKUP(C320,ProductTable[],2,FALSE)),"")</f>
        <v/>
      </c>
      <c r="G320" s="1004"/>
      <c r="H320" s="976" t="str">
        <f t="shared" si="8"/>
        <v/>
      </c>
      <c r="I320" s="958" t="str">
        <f>IF(F320="","", H320/(1-M346))</f>
        <v/>
      </c>
      <c r="J320" s="990" t="str">
        <f>IFERROR(IF(C320="","",VLOOKUP(C320,ProductTable[],3,FALSE)),"")</f>
        <v/>
      </c>
      <c r="K320" s="1938"/>
      <c r="L320" s="1938"/>
      <c r="M320" s="1939"/>
      <c r="N320" s="281"/>
      <c r="O320" s="1932"/>
      <c r="P320" s="1933"/>
    </row>
    <row r="321" spans="2:16" ht="18.75" hidden="1" customHeight="1" outlineLevel="1">
      <c r="B321" s="692"/>
      <c r="C321" s="1061"/>
      <c r="D321" s="1062"/>
      <c r="E321" s="1062"/>
      <c r="F321" s="1101" t="str">
        <f>IFERROR(IF(C321="","",VLOOKUP(C321,ProductTable[],2,FALSE)),"")</f>
        <v/>
      </c>
      <c r="G321" s="1003"/>
      <c r="H321" s="975" t="str">
        <f t="shared" si="8"/>
        <v/>
      </c>
      <c r="I321" s="959" t="str">
        <f>IF(F321="","", H321/(1-M346))</f>
        <v/>
      </c>
      <c r="J321" s="991" t="str">
        <f>IFERROR(IF(C321="","",VLOOKUP(C321,ProductTable[],3,FALSE)),"")</f>
        <v/>
      </c>
      <c r="K321" s="1936"/>
      <c r="L321" s="1936"/>
      <c r="M321" s="1937"/>
      <c r="N321" s="281"/>
      <c r="O321" s="1923"/>
      <c r="P321" s="1924"/>
    </row>
    <row r="322" spans="2:16" ht="18.75" hidden="1" customHeight="1" outlineLevel="1">
      <c r="B322" s="692"/>
      <c r="C322" s="1058"/>
      <c r="D322" s="1059"/>
      <c r="E322" s="1059"/>
      <c r="F322" s="324" t="str">
        <f>IFERROR(IF(C322="","",VLOOKUP(C322,ProductTable[],2,FALSE)),"")</f>
        <v/>
      </c>
      <c r="G322" s="1004"/>
      <c r="H322" s="976" t="str">
        <f t="shared" si="8"/>
        <v/>
      </c>
      <c r="I322" s="958" t="str">
        <f>IF(F322="","", H322/(1-M346))</f>
        <v/>
      </c>
      <c r="J322" s="990" t="str">
        <f>IFERROR(IF(C322="","",VLOOKUP(C322,ProductTable[],3,FALSE)),"")</f>
        <v/>
      </c>
      <c r="K322" s="1938"/>
      <c r="L322" s="1938"/>
      <c r="M322" s="1939"/>
      <c r="N322" s="281"/>
      <c r="O322" s="1930"/>
      <c r="P322" s="1931"/>
    </row>
    <row r="323" spans="2:16" ht="18.75" hidden="1" customHeight="1" outlineLevel="1">
      <c r="B323" s="692"/>
      <c r="C323" s="1061"/>
      <c r="D323" s="1062"/>
      <c r="E323" s="1062"/>
      <c r="F323" s="1101" t="str">
        <f>IFERROR(IF(C323="","",VLOOKUP(C323,ProductTable[],2,FALSE)),"")</f>
        <v/>
      </c>
      <c r="G323" s="1003"/>
      <c r="H323" s="975" t="str">
        <f t="shared" si="8"/>
        <v/>
      </c>
      <c r="I323" s="959" t="str">
        <f>IF(F323="","", H323/(1-M346))</f>
        <v/>
      </c>
      <c r="J323" s="991" t="str">
        <f>IFERROR(IF(C323="","",VLOOKUP(C323,ProductTable[],3,FALSE)),"")</f>
        <v/>
      </c>
      <c r="K323" s="1936"/>
      <c r="L323" s="1936"/>
      <c r="M323" s="1937"/>
      <c r="N323" s="281"/>
      <c r="O323" s="1932"/>
      <c r="P323" s="1933"/>
    </row>
    <row r="324" spans="2:16" ht="18.75" hidden="1" customHeight="1" outlineLevel="1">
      <c r="B324" s="692"/>
      <c r="C324" s="1058"/>
      <c r="D324" s="1059"/>
      <c r="E324" s="1059"/>
      <c r="F324" s="324" t="str">
        <f>IFERROR(IF(C324="","",VLOOKUP(C324,ProductTable[],2,FALSE)),"")</f>
        <v/>
      </c>
      <c r="G324" s="1004"/>
      <c r="H324" s="976" t="str">
        <f t="shared" si="8"/>
        <v/>
      </c>
      <c r="I324" s="958" t="str">
        <f>IF(F324="","", H324/(1-M346))</f>
        <v/>
      </c>
      <c r="J324" s="990" t="str">
        <f>IFERROR(IF(C324="","",VLOOKUP(C324,ProductTable[],3,FALSE)),"")</f>
        <v/>
      </c>
      <c r="K324" s="1938"/>
      <c r="L324" s="1938"/>
      <c r="M324" s="1939"/>
      <c r="N324" s="281"/>
      <c r="O324" s="1923"/>
      <c r="P324" s="1924"/>
    </row>
    <row r="325" spans="2:16" ht="18.75" hidden="1" customHeight="1" outlineLevel="1">
      <c r="B325" s="692"/>
      <c r="C325" s="1061"/>
      <c r="D325" s="1062"/>
      <c r="E325" s="1062"/>
      <c r="F325" s="1101" t="str">
        <f>IFERROR(IF(C325="","",VLOOKUP(C325,ProductTable[],2,FALSE)),"")</f>
        <v/>
      </c>
      <c r="G325" s="1003"/>
      <c r="H325" s="975" t="str">
        <f t="shared" si="8"/>
        <v/>
      </c>
      <c r="I325" s="959" t="str">
        <f>IF(F325="","", H325/(1-M346))</f>
        <v/>
      </c>
      <c r="J325" s="991" t="str">
        <f>IFERROR(IF(C325="","",VLOOKUP(C325,ProductTable[],3,FALSE)),"")</f>
        <v/>
      </c>
      <c r="K325" s="1936"/>
      <c r="L325" s="1936"/>
      <c r="M325" s="1937"/>
      <c r="N325" s="281"/>
      <c r="O325" s="1930"/>
      <c r="P325" s="1931"/>
    </row>
    <row r="326" spans="2:16" ht="18.75" hidden="1" customHeight="1" outlineLevel="1">
      <c r="B326" s="692"/>
      <c r="C326" s="1058"/>
      <c r="D326" s="1059"/>
      <c r="E326" s="1059"/>
      <c r="F326" s="324" t="str">
        <f>IFERROR(IF(C326="","",VLOOKUP(C326,ProductTable[],2,FALSE)),"")</f>
        <v/>
      </c>
      <c r="G326" s="1004"/>
      <c r="H326" s="976" t="str">
        <f t="shared" si="8"/>
        <v/>
      </c>
      <c r="I326" s="958" t="str">
        <f>IF(F326="","", H326/(1-M346))</f>
        <v/>
      </c>
      <c r="J326" s="990" t="str">
        <f>IFERROR(IF(C326="","",VLOOKUP(C326,ProductTable[],3,FALSE)),"")</f>
        <v/>
      </c>
      <c r="K326" s="1938"/>
      <c r="L326" s="1938"/>
      <c r="M326" s="1939"/>
      <c r="N326" s="281"/>
      <c r="O326" s="1932"/>
      <c r="P326" s="1933"/>
    </row>
    <row r="327" spans="2:16" ht="18.75" hidden="1" customHeight="1" outlineLevel="1">
      <c r="B327" s="692"/>
      <c r="C327" s="1061"/>
      <c r="D327" s="1062"/>
      <c r="E327" s="1062"/>
      <c r="F327" s="1101" t="str">
        <f>IFERROR(IF(C327="","",VLOOKUP(C327,ProductTable[],2,FALSE)),"")</f>
        <v/>
      </c>
      <c r="G327" s="1003"/>
      <c r="H327" s="975" t="str">
        <f t="shared" si="8"/>
        <v/>
      </c>
      <c r="I327" s="959" t="str">
        <f>IF(F327="","", H327/(1-M346))</f>
        <v/>
      </c>
      <c r="J327" s="991" t="str">
        <f>IFERROR(IF(C327="","",VLOOKUP(C327,ProductTable[],3,FALSE)),"")</f>
        <v/>
      </c>
      <c r="K327" s="1936"/>
      <c r="L327" s="1936"/>
      <c r="M327" s="1937"/>
      <c r="N327" s="281"/>
      <c r="O327" s="1923"/>
      <c r="P327" s="1924"/>
    </row>
    <row r="328" spans="2:16" ht="18.75" hidden="1" customHeight="1" outlineLevel="1">
      <c r="B328" s="692"/>
      <c r="C328" s="1058"/>
      <c r="D328" s="1059"/>
      <c r="E328" s="1059"/>
      <c r="F328" s="324" t="str">
        <f>IFERROR(IF(C328="","",VLOOKUP(C328,ProductTable[],2,FALSE)),"")</f>
        <v/>
      </c>
      <c r="G328" s="1004"/>
      <c r="H328" s="976" t="str">
        <f t="shared" si="8"/>
        <v/>
      </c>
      <c r="I328" s="958" t="str">
        <f>IF(F328="","", H328/(1-M346))</f>
        <v/>
      </c>
      <c r="J328" s="990" t="str">
        <f>IFERROR(IF(C328="","",VLOOKUP(C328,ProductTable[],3,FALSE)),"")</f>
        <v/>
      </c>
      <c r="K328" s="1938"/>
      <c r="L328" s="1938"/>
      <c r="M328" s="1939"/>
      <c r="N328" s="281"/>
      <c r="O328" s="1930"/>
      <c r="P328" s="1931"/>
    </row>
    <row r="329" spans="2:16" ht="18.75" hidden="1" customHeight="1" outlineLevel="1">
      <c r="B329" s="692"/>
      <c r="C329" s="1061"/>
      <c r="D329" s="1062"/>
      <c r="E329" s="1062"/>
      <c r="F329" s="1101" t="str">
        <f>IFERROR(IF(C329="","",VLOOKUP(C329,ProductTable[],2,FALSE)),"")</f>
        <v/>
      </c>
      <c r="G329" s="1003"/>
      <c r="H329" s="975" t="str">
        <f t="shared" si="8"/>
        <v/>
      </c>
      <c r="I329" s="959" t="str">
        <f>IF(F329="","", H329/(1-M346))</f>
        <v/>
      </c>
      <c r="J329" s="991" t="str">
        <f>IFERROR(IF(C329="","",VLOOKUP(C329,ProductTable[],3,FALSE)),"")</f>
        <v/>
      </c>
      <c r="K329" s="1936"/>
      <c r="L329" s="1936"/>
      <c r="M329" s="1937"/>
      <c r="N329" s="281"/>
      <c r="O329" s="1932"/>
      <c r="P329" s="1933"/>
    </row>
    <row r="330" spans="2:16" ht="18.75" hidden="1" customHeight="1" outlineLevel="1">
      <c r="B330" s="692"/>
      <c r="C330" s="1058"/>
      <c r="D330" s="1059"/>
      <c r="E330" s="1059"/>
      <c r="F330" s="324" t="str">
        <f>IFERROR(IF(C330="","",VLOOKUP(C330,ProductTable[],2,FALSE)),"")</f>
        <v/>
      </c>
      <c r="G330" s="1004"/>
      <c r="H330" s="976" t="str">
        <f t="shared" si="8"/>
        <v/>
      </c>
      <c r="I330" s="958" t="str">
        <f>IF(F330="","", H330/(1-M346))</f>
        <v/>
      </c>
      <c r="J330" s="990" t="str">
        <f>IFERROR(IF(C330="","",VLOOKUP(C330,ProductTable[],3,FALSE)),"")</f>
        <v/>
      </c>
      <c r="K330" s="1938"/>
      <c r="L330" s="1938"/>
      <c r="M330" s="1939"/>
      <c r="N330" s="281"/>
      <c r="O330" s="1923"/>
      <c r="P330" s="1924"/>
    </row>
    <row r="331" spans="2:16" ht="18.75" hidden="1" customHeight="1" outlineLevel="1">
      <c r="B331" s="692"/>
      <c r="C331" s="1061"/>
      <c r="D331" s="1062"/>
      <c r="E331" s="1062"/>
      <c r="F331" s="1101" t="str">
        <f>IFERROR(IF(C331="","",VLOOKUP(C331,ProductTable[],2,FALSE)),"")</f>
        <v/>
      </c>
      <c r="G331" s="1003"/>
      <c r="H331" s="975" t="str">
        <f t="shared" si="8"/>
        <v/>
      </c>
      <c r="I331" s="959" t="str">
        <f>IF(F331="","", H331/(1-M346))</f>
        <v/>
      </c>
      <c r="J331" s="991" t="str">
        <f>IFERROR(IF(C331="","",VLOOKUP(C331,ProductTable[],3,FALSE)),"")</f>
        <v/>
      </c>
      <c r="K331" s="1936"/>
      <c r="L331" s="1936"/>
      <c r="M331" s="1937"/>
      <c r="N331" s="281"/>
      <c r="O331" s="1930"/>
      <c r="P331" s="1931"/>
    </row>
    <row r="332" spans="2:16" ht="18.75" hidden="1" customHeight="1" outlineLevel="1">
      <c r="B332" s="692"/>
      <c r="C332" s="1058"/>
      <c r="D332" s="1059"/>
      <c r="E332" s="1059"/>
      <c r="F332" s="324" t="str">
        <f>IFERROR(IF(C332="","",VLOOKUP(C332,ProductTable[],2,FALSE)),"")</f>
        <v/>
      </c>
      <c r="G332" s="1004"/>
      <c r="H332" s="976" t="str">
        <f t="shared" si="8"/>
        <v/>
      </c>
      <c r="I332" s="958" t="str">
        <f>IF(F332="","", H332/(1-M346))</f>
        <v/>
      </c>
      <c r="J332" s="990" t="str">
        <f>IFERROR(IF(C332="","",VLOOKUP(C332,ProductTable[],3,FALSE)),"")</f>
        <v/>
      </c>
      <c r="K332" s="1938"/>
      <c r="L332" s="1938"/>
      <c r="M332" s="1939"/>
      <c r="N332" s="281"/>
      <c r="O332" s="1932"/>
      <c r="P332" s="1933"/>
    </row>
    <row r="333" spans="2:16" ht="18.75" hidden="1" customHeight="1" outlineLevel="1">
      <c r="B333" s="692"/>
      <c r="C333" s="1061"/>
      <c r="D333" s="1062"/>
      <c r="E333" s="1062"/>
      <c r="F333" s="1101" t="str">
        <f>IFERROR(IF(C333="","",VLOOKUP(C333,ProductTable[],2,FALSE)),"")</f>
        <v/>
      </c>
      <c r="G333" s="1003"/>
      <c r="H333" s="975" t="str">
        <f t="shared" si="8"/>
        <v/>
      </c>
      <c r="I333" s="959" t="str">
        <f>IF(F333="","", H333/(1-M346))</f>
        <v/>
      </c>
      <c r="J333" s="991" t="str">
        <f>IFERROR(IF(C333="","",VLOOKUP(C333,ProductTable[],3,FALSE)),"")</f>
        <v/>
      </c>
      <c r="K333" s="1936"/>
      <c r="L333" s="1936"/>
      <c r="M333" s="1937"/>
      <c r="N333" s="281"/>
      <c r="O333" s="1923"/>
      <c r="P333" s="1924"/>
    </row>
    <row r="334" spans="2:16" ht="18.75" hidden="1" customHeight="1" outlineLevel="1">
      <c r="B334" s="692"/>
      <c r="C334" s="1058"/>
      <c r="D334" s="1059"/>
      <c r="E334" s="1059"/>
      <c r="F334" s="324" t="str">
        <f>IFERROR(IF(C334="","",VLOOKUP(C334,ProductTable[],2,FALSE)),"")</f>
        <v/>
      </c>
      <c r="G334" s="1004"/>
      <c r="H334" s="976" t="str">
        <f t="shared" si="8"/>
        <v/>
      </c>
      <c r="I334" s="958" t="str">
        <f>IF(F334="","", H334/(1-M346))</f>
        <v/>
      </c>
      <c r="J334" s="990" t="str">
        <f>IFERROR(IF(C334="","",VLOOKUP(C334,ProductTable[],3,FALSE)),"")</f>
        <v/>
      </c>
      <c r="K334" s="1938"/>
      <c r="L334" s="1938"/>
      <c r="M334" s="1939"/>
      <c r="N334" s="281"/>
      <c r="O334" s="1930"/>
      <c r="P334" s="1931"/>
    </row>
    <row r="335" spans="2:16" ht="18.75" hidden="1" customHeight="1" outlineLevel="1" thickBot="1">
      <c r="B335" s="692"/>
      <c r="C335" s="1054"/>
      <c r="D335" s="1055"/>
      <c r="E335" s="1055"/>
      <c r="F335" s="1101" t="str">
        <f>IFERROR(IF(C335="","",VLOOKUP(C335,ProductTable[],2,FALSE)),"")</f>
        <v/>
      </c>
      <c r="G335" s="1003"/>
      <c r="H335" s="975" t="str">
        <f t="shared" si="8"/>
        <v/>
      </c>
      <c r="I335" s="959" t="str">
        <f>IF(F335="","", H335/(1-M346))</f>
        <v/>
      </c>
      <c r="J335" s="991" t="str">
        <f>IFERROR(IF(C335="","",VLOOKUP(C335,ProductTable[],3,FALSE)),"")</f>
        <v/>
      </c>
      <c r="K335" s="1928"/>
      <c r="L335" s="1928"/>
      <c r="M335" s="1929"/>
      <c r="N335" s="281"/>
      <c r="O335" s="1932"/>
      <c r="P335" s="1933"/>
    </row>
    <row r="336" spans="2:16" ht="18.75" hidden="1" customHeight="1" outlineLevel="1">
      <c r="B336" s="1940" t="s">
        <v>112</v>
      </c>
      <c r="C336" s="1080"/>
      <c r="D336" s="1081"/>
      <c r="E336" s="1081"/>
      <c r="F336" s="1102"/>
      <c r="G336" s="1005"/>
      <c r="H336" s="1009" t="str">
        <f t="shared" si="8"/>
        <v/>
      </c>
      <c r="I336" s="966" t="str">
        <f>IF(F336="","", H336/(1-M346))</f>
        <v/>
      </c>
      <c r="J336" s="1129"/>
      <c r="K336" s="1934"/>
      <c r="L336" s="1934"/>
      <c r="M336" s="1935"/>
      <c r="N336" s="281"/>
      <c r="O336" s="1923"/>
      <c r="P336" s="1924"/>
    </row>
    <row r="337" spans="2:16" ht="18.75" hidden="1" customHeight="1" outlineLevel="1">
      <c r="B337" s="1941"/>
      <c r="C337" s="1073"/>
      <c r="D337" s="1074"/>
      <c r="E337" s="1074"/>
      <c r="F337" s="1036"/>
      <c r="G337" s="1003"/>
      <c r="H337" s="975" t="str">
        <f t="shared" si="8"/>
        <v/>
      </c>
      <c r="I337" s="959" t="str">
        <f>IF(F337="","", H337/(1-M346))</f>
        <v/>
      </c>
      <c r="J337" s="1131"/>
      <c r="K337" s="1936"/>
      <c r="L337" s="1936"/>
      <c r="M337" s="1937"/>
      <c r="N337" s="281"/>
      <c r="O337" s="1930"/>
      <c r="P337" s="1931"/>
    </row>
    <row r="338" spans="2:16" ht="18.75" hidden="1" customHeight="1" outlineLevel="1">
      <c r="B338" s="692"/>
      <c r="C338" s="1058"/>
      <c r="D338" s="1059"/>
      <c r="E338" s="1059"/>
      <c r="F338" s="1103"/>
      <c r="G338" s="1004"/>
      <c r="H338" s="976" t="str">
        <f t="shared" si="8"/>
        <v/>
      </c>
      <c r="I338" s="958" t="str">
        <f>IF(F338="","", H338/(1-M346))</f>
        <v/>
      </c>
      <c r="J338" s="990"/>
      <c r="K338" s="1938"/>
      <c r="L338" s="1938"/>
      <c r="M338" s="1939"/>
      <c r="N338" s="281"/>
      <c r="O338" s="1932"/>
      <c r="P338" s="1933"/>
    </row>
    <row r="339" spans="2:16" ht="18.75" hidden="1" customHeight="1" outlineLevel="1" thickBot="1">
      <c r="B339" s="692"/>
      <c r="C339" s="1054"/>
      <c r="D339" s="1055"/>
      <c r="E339" s="1055"/>
      <c r="F339" s="1012"/>
      <c r="G339" s="529"/>
      <c r="H339" s="1008" t="str">
        <f t="shared" si="8"/>
        <v/>
      </c>
      <c r="I339" s="968" t="str">
        <f>IF(F339="","", H339/(1-M346))</f>
        <v/>
      </c>
      <c r="J339" s="1808"/>
      <c r="K339" s="1928"/>
      <c r="L339" s="1928"/>
      <c r="M339" s="1929"/>
      <c r="N339" s="281"/>
      <c r="O339" s="1923"/>
      <c r="P339" s="1924"/>
    </row>
    <row r="340" spans="2:16" ht="18.75" hidden="1" customHeight="1" outlineLevel="1">
      <c r="B340" s="969" t="s">
        <v>1373</v>
      </c>
      <c r="C340" s="327" t="s">
        <v>1373</v>
      </c>
      <c r="D340" s="1076"/>
      <c r="E340" s="1076"/>
      <c r="F340" s="1100">
        <f>IFERROR(IF(C340="","",VLOOKUP(C340,ProductTable[],2,FALSE)),"")</f>
        <v>150</v>
      </c>
      <c r="G340" s="1005"/>
      <c r="H340" s="1009">
        <f t="shared" si="8"/>
        <v>0</v>
      </c>
      <c r="I340" s="966">
        <f>IF(F340="","", H340/(1-N1039))</f>
        <v>0</v>
      </c>
      <c r="J340" s="1129" t="str">
        <f>IFERROR(IF(C340="","",VLOOKUP(C340,ProductTable[],3,FALSE)),"")</f>
        <v xml:space="preserve"> </v>
      </c>
      <c r="K340" s="1934"/>
      <c r="L340" s="1934"/>
      <c r="M340" s="1935"/>
      <c r="N340" s="281"/>
      <c r="O340" s="1930"/>
      <c r="P340" s="1931"/>
    </row>
    <row r="341" spans="2:16" ht="18.75" hidden="1" customHeight="1" outlineLevel="1">
      <c r="B341" s="970" t="s">
        <v>100</v>
      </c>
      <c r="C341" s="1064" t="s">
        <v>59</v>
      </c>
      <c r="D341" s="1065"/>
      <c r="E341" s="1065"/>
      <c r="F341" s="1101">
        <f>IFERROR(IF(C341="","",VLOOKUP(C341,ProductTable[],2,FALSE)),"")</f>
        <v>20</v>
      </c>
      <c r="G341" s="1003"/>
      <c r="H341" s="975">
        <f t="shared" si="8"/>
        <v>0</v>
      </c>
      <c r="I341" s="959">
        <f>IF(F341="","", H341/(1-M346))</f>
        <v>0</v>
      </c>
      <c r="J341" s="991" t="str">
        <f>IFERROR(IF(C341="","",VLOOKUP(C341,ProductTable[],3,FALSE)),"")</f>
        <v xml:space="preserve"> </v>
      </c>
      <c r="K341" s="1936"/>
      <c r="L341" s="1936"/>
      <c r="M341" s="1937"/>
      <c r="N341" s="281"/>
      <c r="O341" s="1932"/>
      <c r="P341" s="1933"/>
    </row>
    <row r="342" spans="2:16" ht="18.75" hidden="1" customHeight="1" outlineLevel="1">
      <c r="B342" s="967" t="s">
        <v>102</v>
      </c>
      <c r="C342" s="1067" t="s">
        <v>103</v>
      </c>
      <c r="D342" s="1068"/>
      <c r="E342" s="1068"/>
      <c r="F342" s="324">
        <f>IFERROR(IF(C342="","",VLOOKUP(C342,ProductTable[],2,FALSE)),"")</f>
        <v>250</v>
      </c>
      <c r="G342" s="1004"/>
      <c r="H342" s="976">
        <f t="shared" si="8"/>
        <v>0</v>
      </c>
      <c r="I342" s="958">
        <f>IF(F342="","", H342/(1-M346))</f>
        <v>0</v>
      </c>
      <c r="J342" s="990" t="str">
        <f>IFERROR(IF(C342="","",VLOOKUP(C342,ProductTable[],3,FALSE)),"")</f>
        <v xml:space="preserve"> </v>
      </c>
      <c r="K342" s="1938"/>
      <c r="L342" s="1938"/>
      <c r="M342" s="1939"/>
      <c r="O342" s="1923"/>
      <c r="P342" s="1924"/>
    </row>
    <row r="343" spans="2:16" ht="18.75" hidden="1" customHeight="1" outlineLevel="1" thickBot="1">
      <c r="B343" s="971"/>
      <c r="C343" s="1070" t="s">
        <v>105</v>
      </c>
      <c r="D343" s="1071"/>
      <c r="E343" s="1071"/>
      <c r="F343" s="120">
        <f>IFERROR(IF(C343="","",VLOOKUP(C343,ProductTable[],2,FALSE)),"")</f>
        <v>500</v>
      </c>
      <c r="G343" s="529"/>
      <c r="H343" s="1008">
        <f t="shared" si="8"/>
        <v>0</v>
      </c>
      <c r="I343" s="968">
        <f>IF(F343="","", H343/(1-M346))</f>
        <v>0</v>
      </c>
      <c r="J343" s="1130" t="str">
        <f>IFERROR(IF(C343="","",VLOOKUP(C343,ProductTable[],3,FALSE)),"")</f>
        <v xml:space="preserve"> </v>
      </c>
      <c r="K343" s="1928"/>
      <c r="L343" s="1928"/>
      <c r="M343" s="1929"/>
      <c r="N343" s="281"/>
      <c r="O343" s="1930"/>
      <c r="P343" s="1931"/>
    </row>
    <row r="344" spans="2:16" ht="18.75" hidden="1" customHeight="1" outlineLevel="1" thickBot="1">
      <c r="B344" s="281"/>
      <c r="C344" s="281"/>
      <c r="D344" s="281"/>
      <c r="F344" s="293"/>
      <c r="G344" s="696" t="s">
        <v>26</v>
      </c>
      <c r="H344" s="697"/>
      <c r="I344" s="698"/>
      <c r="J344" s="367"/>
      <c r="K344" s="367"/>
      <c r="L344" s="544"/>
      <c r="M344" s="544"/>
      <c r="N344" s="281"/>
      <c r="O344" s="1932"/>
      <c r="P344" s="1933"/>
    </row>
    <row r="345" spans="2:16" ht="18.75" hidden="1" customHeight="1" outlineLevel="1">
      <c r="B345" s="281"/>
      <c r="C345" s="281"/>
      <c r="D345" s="281"/>
      <c r="F345" s="281"/>
      <c r="G345" s="358" t="s">
        <v>29</v>
      </c>
      <c r="H345" s="115">
        <f>SUM(H314:H343)</f>
        <v>0</v>
      </c>
      <c r="I345" s="534">
        <f>SUM(H314:H343)</f>
        <v>0</v>
      </c>
      <c r="J345" s="367"/>
      <c r="K345" s="1032" t="s">
        <v>113</v>
      </c>
      <c r="L345" s="283"/>
      <c r="M345" s="1032" t="s">
        <v>1429</v>
      </c>
      <c r="O345" s="1923"/>
      <c r="P345" s="1924"/>
    </row>
    <row r="346" spans="2:16" ht="18.75" hidden="1" customHeight="1" outlineLevel="1" thickBot="1">
      <c r="B346" s="281"/>
      <c r="C346" s="281"/>
      <c r="D346" s="281"/>
      <c r="F346" s="281"/>
      <c r="G346" s="853" t="s">
        <v>63</v>
      </c>
      <c r="H346" s="854"/>
      <c r="I346" s="535"/>
      <c r="J346" s="1024"/>
      <c r="K346" s="1033">
        <f>(H345/(1-M346))</f>
        <v>0</v>
      </c>
      <c r="L346" s="283"/>
      <c r="M346" s="1143">
        <v>0.45</v>
      </c>
      <c r="O346" s="1925"/>
      <c r="P346" s="1926"/>
    </row>
    <row r="347" spans="2:16" ht="18.75" hidden="1" customHeight="1" outlineLevel="1" thickBot="1">
      <c r="B347" s="281"/>
      <c r="C347" s="281"/>
      <c r="D347" s="281"/>
      <c r="F347" s="294"/>
      <c r="G347" s="362" t="s">
        <v>109</v>
      </c>
      <c r="H347" s="122">
        <f>H346-H345</f>
        <v>0</v>
      </c>
      <c r="I347" s="536">
        <f>H346-H345</f>
        <v>0</v>
      </c>
      <c r="J347" s="282"/>
      <c r="K347" s="282"/>
      <c r="L347" s="1024"/>
      <c r="M347" s="1024"/>
      <c r="N347" s="281"/>
      <c r="O347" s="281"/>
      <c r="P347" s="281"/>
    </row>
    <row r="348" spans="2:16" ht="18.75" customHeight="1" collapsed="1">
      <c r="C348" s="1927" t="s">
        <v>1572</v>
      </c>
      <c r="D348" s="1927"/>
      <c r="E348" s="1927"/>
      <c r="N348" s="281"/>
      <c r="O348" s="281"/>
      <c r="P348" s="281"/>
    </row>
  </sheetData>
  <sheetProtection formatRows="0" selectLockedCells="1"/>
  <mergeCells count="466">
    <mergeCell ref="B1:E2"/>
    <mergeCell ref="L2:M2"/>
    <mergeCell ref="L3:M3"/>
    <mergeCell ref="L4:M4"/>
    <mergeCell ref="L5:M5"/>
    <mergeCell ref="L6:M6"/>
    <mergeCell ref="K14:M14"/>
    <mergeCell ref="L15:M15"/>
    <mergeCell ref="L17:M17"/>
    <mergeCell ref="L18:M18"/>
    <mergeCell ref="C20:E20"/>
    <mergeCell ref="B23:C23"/>
    <mergeCell ref="L7:M7"/>
    <mergeCell ref="L8:M8"/>
    <mergeCell ref="L9:M9"/>
    <mergeCell ref="L10:M10"/>
    <mergeCell ref="L11:M11"/>
    <mergeCell ref="L12:M12"/>
    <mergeCell ref="K26:M26"/>
    <mergeCell ref="O26:P29"/>
    <mergeCell ref="T26:U29"/>
    <mergeCell ref="K27:M27"/>
    <mergeCell ref="K28:M28"/>
    <mergeCell ref="K29:M29"/>
    <mergeCell ref="C24:E24"/>
    <mergeCell ref="C25:E25"/>
    <mergeCell ref="K25:M25"/>
    <mergeCell ref="O25:P25"/>
    <mergeCell ref="T25:U25"/>
    <mergeCell ref="H24:J24"/>
    <mergeCell ref="K36:M36"/>
    <mergeCell ref="K37:M37"/>
    <mergeCell ref="K38:M38"/>
    <mergeCell ref="K39:M39"/>
    <mergeCell ref="K40:M40"/>
    <mergeCell ref="K41:M41"/>
    <mergeCell ref="K30:M30"/>
    <mergeCell ref="K31:M31"/>
    <mergeCell ref="K32:M32"/>
    <mergeCell ref="K33:M33"/>
    <mergeCell ref="K34:M34"/>
    <mergeCell ref="K35:M35"/>
    <mergeCell ref="K47:M47"/>
    <mergeCell ref="V47:X47"/>
    <mergeCell ref="B48:B49"/>
    <mergeCell ref="K48:M48"/>
    <mergeCell ref="V48:X48"/>
    <mergeCell ref="K49:M49"/>
    <mergeCell ref="V49:X49"/>
    <mergeCell ref="K42:M42"/>
    <mergeCell ref="K43:M43"/>
    <mergeCell ref="K44:M44"/>
    <mergeCell ref="K45:M45"/>
    <mergeCell ref="V45:X45"/>
    <mergeCell ref="K46:M46"/>
    <mergeCell ref="V46:X46"/>
    <mergeCell ref="K53:M53"/>
    <mergeCell ref="K54:M54"/>
    <mergeCell ref="K55:M55"/>
    <mergeCell ref="C60:E60"/>
    <mergeCell ref="C61:E61"/>
    <mergeCell ref="K61:M61"/>
    <mergeCell ref="K50:M50"/>
    <mergeCell ref="V50:X50"/>
    <mergeCell ref="K51:M51"/>
    <mergeCell ref="V51:X51"/>
    <mergeCell ref="K52:M52"/>
    <mergeCell ref="V52:X52"/>
    <mergeCell ref="O48:P50"/>
    <mergeCell ref="O51:P53"/>
    <mergeCell ref="K66:M66"/>
    <mergeCell ref="K67:M67"/>
    <mergeCell ref="K68:M68"/>
    <mergeCell ref="K69:M69"/>
    <mergeCell ref="K70:M70"/>
    <mergeCell ref="K71:M71"/>
    <mergeCell ref="O61:P61"/>
    <mergeCell ref="T61:U61"/>
    <mergeCell ref="K62:M62"/>
    <mergeCell ref="O62:P65"/>
    <mergeCell ref="T62:U65"/>
    <mergeCell ref="K63:M63"/>
    <mergeCell ref="K64:M64"/>
    <mergeCell ref="K65:M65"/>
    <mergeCell ref="K78:M78"/>
    <mergeCell ref="K79:M79"/>
    <mergeCell ref="K80:M80"/>
    <mergeCell ref="K81:M81"/>
    <mergeCell ref="K82:M82"/>
    <mergeCell ref="K83:M83"/>
    <mergeCell ref="K72:M72"/>
    <mergeCell ref="K73:M73"/>
    <mergeCell ref="K74:M74"/>
    <mergeCell ref="K75:M75"/>
    <mergeCell ref="K76:M76"/>
    <mergeCell ref="K77:M77"/>
    <mergeCell ref="K89:M89"/>
    <mergeCell ref="K90:M90"/>
    <mergeCell ref="K91:M91"/>
    <mergeCell ref="E94:F94"/>
    <mergeCell ref="C96:E96"/>
    <mergeCell ref="C97:E97"/>
    <mergeCell ref="K97:M97"/>
    <mergeCell ref="B84:B85"/>
    <mergeCell ref="K84:M84"/>
    <mergeCell ref="K85:M85"/>
    <mergeCell ref="K86:M86"/>
    <mergeCell ref="K87:M87"/>
    <mergeCell ref="K88:M88"/>
    <mergeCell ref="K102:M102"/>
    <mergeCell ref="K103:M103"/>
    <mergeCell ref="K104:M104"/>
    <mergeCell ref="K105:M105"/>
    <mergeCell ref="K106:M106"/>
    <mergeCell ref="K107:M107"/>
    <mergeCell ref="O97:P97"/>
    <mergeCell ref="T97:U97"/>
    <mergeCell ref="K98:M98"/>
    <mergeCell ref="O98:P101"/>
    <mergeCell ref="T98:U101"/>
    <mergeCell ref="K99:M99"/>
    <mergeCell ref="K100:M100"/>
    <mergeCell ref="K101:M101"/>
    <mergeCell ref="K114:M114"/>
    <mergeCell ref="K115:M115"/>
    <mergeCell ref="K116:M116"/>
    <mergeCell ref="K117:M117"/>
    <mergeCell ref="K118:M118"/>
    <mergeCell ref="K119:M119"/>
    <mergeCell ref="K108:M108"/>
    <mergeCell ref="K109:M109"/>
    <mergeCell ref="K110:M110"/>
    <mergeCell ref="K111:M111"/>
    <mergeCell ref="K112:M112"/>
    <mergeCell ref="K113:M113"/>
    <mergeCell ref="C132:E132"/>
    <mergeCell ref="C133:E133"/>
    <mergeCell ref="K133:M133"/>
    <mergeCell ref="B120:B121"/>
    <mergeCell ref="K120:M120"/>
    <mergeCell ref="K121:M121"/>
    <mergeCell ref="K122:M122"/>
    <mergeCell ref="K123:M123"/>
    <mergeCell ref="K124:M124"/>
    <mergeCell ref="T133:U133"/>
    <mergeCell ref="K134:M134"/>
    <mergeCell ref="O134:P137"/>
    <mergeCell ref="T134:U137"/>
    <mergeCell ref="K135:M135"/>
    <mergeCell ref="K136:M136"/>
    <mergeCell ref="K137:M137"/>
    <mergeCell ref="K125:M125"/>
    <mergeCell ref="K126:M126"/>
    <mergeCell ref="K127:M127"/>
    <mergeCell ref="K138:M138"/>
    <mergeCell ref="K139:M139"/>
    <mergeCell ref="K140:M140"/>
    <mergeCell ref="K141:M141"/>
    <mergeCell ref="K142:M142"/>
    <mergeCell ref="B143:B144"/>
    <mergeCell ref="K143:M143"/>
    <mergeCell ref="K144:M144"/>
    <mergeCell ref="O133:P133"/>
    <mergeCell ref="K151:M151"/>
    <mergeCell ref="K152:M152"/>
    <mergeCell ref="K153:M153"/>
    <mergeCell ref="K154:M154"/>
    <mergeCell ref="K155:M155"/>
    <mergeCell ref="B156:B157"/>
    <mergeCell ref="K156:M156"/>
    <mergeCell ref="K157:M157"/>
    <mergeCell ref="K145:M145"/>
    <mergeCell ref="K146:M146"/>
    <mergeCell ref="K147:M147"/>
    <mergeCell ref="K148:M148"/>
    <mergeCell ref="K149:M149"/>
    <mergeCell ref="K150:M150"/>
    <mergeCell ref="B165:B166"/>
    <mergeCell ref="C168:E168"/>
    <mergeCell ref="C169:E169"/>
    <mergeCell ref="K169:M169"/>
    <mergeCell ref="O169:P169"/>
    <mergeCell ref="T169:U169"/>
    <mergeCell ref="K158:M158"/>
    <mergeCell ref="K159:M159"/>
    <mergeCell ref="K160:M160"/>
    <mergeCell ref="K161:M161"/>
    <mergeCell ref="K162:M162"/>
    <mergeCell ref="K163:M163"/>
    <mergeCell ref="O162:P164"/>
    <mergeCell ref="O165:P166"/>
    <mergeCell ref="K174:M174"/>
    <mergeCell ref="K175:M175"/>
    <mergeCell ref="K176:M176"/>
    <mergeCell ref="K177:M177"/>
    <mergeCell ref="K178:M178"/>
    <mergeCell ref="K179:M179"/>
    <mergeCell ref="K170:M170"/>
    <mergeCell ref="O170:P173"/>
    <mergeCell ref="T170:U173"/>
    <mergeCell ref="K171:M171"/>
    <mergeCell ref="K172:M172"/>
    <mergeCell ref="K173:M173"/>
    <mergeCell ref="O174:P176"/>
    <mergeCell ref="O177:P179"/>
    <mergeCell ref="K186:M186"/>
    <mergeCell ref="K187:M187"/>
    <mergeCell ref="K188:M188"/>
    <mergeCell ref="K189:M189"/>
    <mergeCell ref="K190:M190"/>
    <mergeCell ref="K191:M191"/>
    <mergeCell ref="K180:M180"/>
    <mergeCell ref="K181:M181"/>
    <mergeCell ref="K182:M182"/>
    <mergeCell ref="K183:M183"/>
    <mergeCell ref="K184:M184"/>
    <mergeCell ref="K185:M185"/>
    <mergeCell ref="C204:E204"/>
    <mergeCell ref="C205:E205"/>
    <mergeCell ref="K205:M205"/>
    <mergeCell ref="B192:B193"/>
    <mergeCell ref="K192:M192"/>
    <mergeCell ref="K193:M193"/>
    <mergeCell ref="K194:M194"/>
    <mergeCell ref="K195:M195"/>
    <mergeCell ref="K196:M196"/>
    <mergeCell ref="T205:U205"/>
    <mergeCell ref="K206:M206"/>
    <mergeCell ref="O206:P209"/>
    <mergeCell ref="T206:U209"/>
    <mergeCell ref="K207:M207"/>
    <mergeCell ref="K208:M208"/>
    <mergeCell ref="K209:M209"/>
    <mergeCell ref="K197:M197"/>
    <mergeCell ref="K198:M198"/>
    <mergeCell ref="K199:M199"/>
    <mergeCell ref="K215:M215"/>
    <mergeCell ref="K216:M216"/>
    <mergeCell ref="K217:M217"/>
    <mergeCell ref="K218:M218"/>
    <mergeCell ref="K219:M219"/>
    <mergeCell ref="K220:M220"/>
    <mergeCell ref="K210:M210"/>
    <mergeCell ref="K211:M211"/>
    <mergeCell ref="B212:B213"/>
    <mergeCell ref="K212:M212"/>
    <mergeCell ref="K213:M213"/>
    <mergeCell ref="K214:M214"/>
    <mergeCell ref="K227:M227"/>
    <mergeCell ref="B228:B229"/>
    <mergeCell ref="K228:M228"/>
    <mergeCell ref="K229:M229"/>
    <mergeCell ref="K230:M230"/>
    <mergeCell ref="K231:M231"/>
    <mergeCell ref="K221:M221"/>
    <mergeCell ref="K222:M222"/>
    <mergeCell ref="K223:M223"/>
    <mergeCell ref="K224:M224"/>
    <mergeCell ref="K225:M225"/>
    <mergeCell ref="K226:M226"/>
    <mergeCell ref="T241:U241"/>
    <mergeCell ref="B242:B243"/>
    <mergeCell ref="K242:M242"/>
    <mergeCell ref="O242:P245"/>
    <mergeCell ref="T242:U245"/>
    <mergeCell ref="K243:M243"/>
    <mergeCell ref="K244:M244"/>
    <mergeCell ref="K245:M245"/>
    <mergeCell ref="K232:M232"/>
    <mergeCell ref="K233:M233"/>
    <mergeCell ref="K234:M234"/>
    <mergeCell ref="K235:M235"/>
    <mergeCell ref="C240:E240"/>
    <mergeCell ref="C241:E241"/>
    <mergeCell ref="K241:M241"/>
    <mergeCell ref="B254:B255"/>
    <mergeCell ref="K254:M254"/>
    <mergeCell ref="K255:M255"/>
    <mergeCell ref="K246:M246"/>
    <mergeCell ref="K247:M247"/>
    <mergeCell ref="B248:B249"/>
    <mergeCell ref="K248:M248"/>
    <mergeCell ref="K249:M249"/>
    <mergeCell ref="K250:M250"/>
    <mergeCell ref="K256:M256"/>
    <mergeCell ref="K257:M257"/>
    <mergeCell ref="K258:M258"/>
    <mergeCell ref="K259:M259"/>
    <mergeCell ref="K260:M260"/>
    <mergeCell ref="K261:M261"/>
    <mergeCell ref="K251:M251"/>
    <mergeCell ref="K252:M252"/>
    <mergeCell ref="K253:M253"/>
    <mergeCell ref="K266:M266"/>
    <mergeCell ref="K267:M267"/>
    <mergeCell ref="K268:M268"/>
    <mergeCell ref="K269:M269"/>
    <mergeCell ref="K270:M270"/>
    <mergeCell ref="K271:M271"/>
    <mergeCell ref="B262:B263"/>
    <mergeCell ref="K262:M262"/>
    <mergeCell ref="K263:M263"/>
    <mergeCell ref="B264:B265"/>
    <mergeCell ref="K264:M264"/>
    <mergeCell ref="K265:M265"/>
    <mergeCell ref="C276:E276"/>
    <mergeCell ref="C277:E277"/>
    <mergeCell ref="K277:M277"/>
    <mergeCell ref="O277:P277"/>
    <mergeCell ref="T277:U277"/>
    <mergeCell ref="K278:M278"/>
    <mergeCell ref="O278:P281"/>
    <mergeCell ref="T278:U281"/>
    <mergeCell ref="K279:M279"/>
    <mergeCell ref="K280:M280"/>
    <mergeCell ref="K287:M287"/>
    <mergeCell ref="K288:M288"/>
    <mergeCell ref="K289:M289"/>
    <mergeCell ref="K290:M290"/>
    <mergeCell ref="K291:M291"/>
    <mergeCell ref="K292:M292"/>
    <mergeCell ref="K281:M281"/>
    <mergeCell ref="K282:M282"/>
    <mergeCell ref="K283:M283"/>
    <mergeCell ref="K284:M284"/>
    <mergeCell ref="K285:M285"/>
    <mergeCell ref="K286:M286"/>
    <mergeCell ref="K299:M299"/>
    <mergeCell ref="B300:B301"/>
    <mergeCell ref="K300:M300"/>
    <mergeCell ref="K301:M301"/>
    <mergeCell ref="K302:M302"/>
    <mergeCell ref="K303:M303"/>
    <mergeCell ref="K293:M293"/>
    <mergeCell ref="K294:M294"/>
    <mergeCell ref="K295:M295"/>
    <mergeCell ref="K296:M296"/>
    <mergeCell ref="K297:M297"/>
    <mergeCell ref="K298:M298"/>
    <mergeCell ref="O314:P317"/>
    <mergeCell ref="K315:M315"/>
    <mergeCell ref="K316:M316"/>
    <mergeCell ref="K317:M317"/>
    <mergeCell ref="K304:M304"/>
    <mergeCell ref="K305:M305"/>
    <mergeCell ref="K306:M306"/>
    <mergeCell ref="K307:M307"/>
    <mergeCell ref="C312:E312"/>
    <mergeCell ref="C313:E313"/>
    <mergeCell ref="K313:M313"/>
    <mergeCell ref="B336:B337"/>
    <mergeCell ref="K336:M336"/>
    <mergeCell ref="K337:M337"/>
    <mergeCell ref="K338:M338"/>
    <mergeCell ref="K339:M339"/>
    <mergeCell ref="K340:M340"/>
    <mergeCell ref="K330:M330"/>
    <mergeCell ref="K331:M331"/>
    <mergeCell ref="K332:M332"/>
    <mergeCell ref="K333:M333"/>
    <mergeCell ref="K334:M334"/>
    <mergeCell ref="K335:M335"/>
    <mergeCell ref="K341:M341"/>
    <mergeCell ref="K342:M342"/>
    <mergeCell ref="K343:M343"/>
    <mergeCell ref="C348:E348"/>
    <mergeCell ref="O30:P32"/>
    <mergeCell ref="O33:P35"/>
    <mergeCell ref="O36:P38"/>
    <mergeCell ref="O39:P41"/>
    <mergeCell ref="O42:P44"/>
    <mergeCell ref="O45:P47"/>
    <mergeCell ref="K324:M324"/>
    <mergeCell ref="K325:M325"/>
    <mergeCell ref="K326:M326"/>
    <mergeCell ref="K327:M327"/>
    <mergeCell ref="K328:M328"/>
    <mergeCell ref="K329:M329"/>
    <mergeCell ref="K318:M318"/>
    <mergeCell ref="K319:M319"/>
    <mergeCell ref="K320:M320"/>
    <mergeCell ref="K321:M321"/>
    <mergeCell ref="K322:M322"/>
    <mergeCell ref="K323:M323"/>
    <mergeCell ref="O313:P313"/>
    <mergeCell ref="K314:M314"/>
    <mergeCell ref="O78:P80"/>
    <mergeCell ref="O81:P83"/>
    <mergeCell ref="O84:P86"/>
    <mergeCell ref="O87:P89"/>
    <mergeCell ref="O90:P92"/>
    <mergeCell ref="O93:P94"/>
    <mergeCell ref="O54:P56"/>
    <mergeCell ref="O57:P58"/>
    <mergeCell ref="O66:P68"/>
    <mergeCell ref="O69:P71"/>
    <mergeCell ref="O72:P74"/>
    <mergeCell ref="O75:P77"/>
    <mergeCell ref="O120:P122"/>
    <mergeCell ref="O123:P125"/>
    <mergeCell ref="O126:P128"/>
    <mergeCell ref="O129:P130"/>
    <mergeCell ref="O138:P140"/>
    <mergeCell ref="O141:P143"/>
    <mergeCell ref="O102:P104"/>
    <mergeCell ref="O105:P107"/>
    <mergeCell ref="O108:P110"/>
    <mergeCell ref="O111:P113"/>
    <mergeCell ref="O114:P116"/>
    <mergeCell ref="O117:P119"/>
    <mergeCell ref="O180:P182"/>
    <mergeCell ref="O183:P185"/>
    <mergeCell ref="O144:P146"/>
    <mergeCell ref="O147:P149"/>
    <mergeCell ref="O150:P152"/>
    <mergeCell ref="O153:P155"/>
    <mergeCell ref="O156:P158"/>
    <mergeCell ref="O159:P161"/>
    <mergeCell ref="O210:P212"/>
    <mergeCell ref="O213:P215"/>
    <mergeCell ref="O216:P218"/>
    <mergeCell ref="O219:P221"/>
    <mergeCell ref="O222:P224"/>
    <mergeCell ref="O225:P227"/>
    <mergeCell ref="O186:P188"/>
    <mergeCell ref="O189:P191"/>
    <mergeCell ref="O192:P194"/>
    <mergeCell ref="O195:P197"/>
    <mergeCell ref="O198:P200"/>
    <mergeCell ref="O201:P202"/>
    <mergeCell ref="O205:P205"/>
    <mergeCell ref="O252:P254"/>
    <mergeCell ref="O255:P257"/>
    <mergeCell ref="O258:P260"/>
    <mergeCell ref="O261:P263"/>
    <mergeCell ref="O264:P266"/>
    <mergeCell ref="O267:P269"/>
    <mergeCell ref="O228:P230"/>
    <mergeCell ref="O231:P233"/>
    <mergeCell ref="O234:P236"/>
    <mergeCell ref="O237:P238"/>
    <mergeCell ref="O246:P248"/>
    <mergeCell ref="O249:P251"/>
    <mergeCell ref="O241:P241"/>
    <mergeCell ref="O294:P296"/>
    <mergeCell ref="O297:P299"/>
    <mergeCell ref="O300:P302"/>
    <mergeCell ref="O303:P305"/>
    <mergeCell ref="O306:P308"/>
    <mergeCell ref="O309:P310"/>
    <mergeCell ref="O270:P272"/>
    <mergeCell ref="O273:P274"/>
    <mergeCell ref="O282:P284"/>
    <mergeCell ref="O285:P287"/>
    <mergeCell ref="O288:P290"/>
    <mergeCell ref="O291:P293"/>
    <mergeCell ref="O336:P338"/>
    <mergeCell ref="O339:P341"/>
    <mergeCell ref="O342:P344"/>
    <mergeCell ref="O345:P346"/>
    <mergeCell ref="O318:P320"/>
    <mergeCell ref="O321:P323"/>
    <mergeCell ref="O324:P326"/>
    <mergeCell ref="O327:P329"/>
    <mergeCell ref="O330:P332"/>
    <mergeCell ref="O333:P335"/>
  </mergeCells>
  <dataValidations count="1">
    <dataValidation type="list" allowBlank="1" showInputMessage="1" showErrorMessage="1" sqref="C26:E26 C170:E170 C134:E134 C206:E206 D314:E314 D242:E242 D278:E278" xr:uid="{BE92E116-A0D5-4463-929C-CAA247712459}">
      <formula1>ProductList</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xr:uid="{77A9D8DE-E997-420D-93A5-5BBC433E9563}">
          <x14:formula1>
            <xm:f>Products!$A:$A</xm:f>
          </x14:formula1>
          <xm:sqref>C27:C47 S285:S287 C160:C163 C62:C83 C196:C199 C52:C55 C88:C91 V49:V52 C124:C127 C171:C191 C110:C119 C232:C235 C207:C227 C268:C271 C102:C107 C304:C307 C260:C263 C165:C166 C340:C343 C135:C155</xm:sqref>
        </x14:dataValidation>
        <x14:dataValidation type="list" allowBlank="1" showInputMessage="1" xr:uid="{DF3A507F-DCB6-4097-A8D6-88988B3EAC6F}">
          <x14:formula1>
            <xm:f>Products!$A$395:$A$404</xm:f>
          </x14:formula1>
          <xm:sqref>C254:C259</xm:sqref>
        </x14:dataValidation>
        <x14:dataValidation type="list" allowBlank="1" showInputMessage="1" xr:uid="{838E7BFE-8BCE-4C73-B6E9-37BE17FFA708}">
          <x14:formula1>
            <xm:f>Products!$A$405:$A$410</xm:f>
          </x14:formula1>
          <xm:sqref>C248:C253</xm:sqref>
        </x14:dataValidation>
        <x14:dataValidation type="list" allowBlank="1" showInputMessage="1" showErrorMessage="1" xr:uid="{7A998A6B-2ABA-4EEE-8650-97249BB511BF}">
          <x14:formula1>
            <xm:f>Products!$A$383:$A$394</xm:f>
          </x14:formula1>
          <xm:sqref>C242:C247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AADC4-08CE-478C-95B7-DF879E8D3724}">
  <dimension ref="B1:AE348"/>
  <sheetViews>
    <sheetView zoomScaleNormal="100" workbookViewId="0">
      <selection activeCell="H55" sqref="H55"/>
    </sheetView>
  </sheetViews>
  <sheetFormatPr defaultColWidth="16.28515625" defaultRowHeight="18.75" customHeight="1" outlineLevelRow="1"/>
  <cols>
    <col min="1" max="1" width="1" style="283" customWidth="1"/>
    <col min="2" max="2" width="19.28515625" style="283" customWidth="1"/>
    <col min="3" max="3" width="78.7109375" style="283" customWidth="1"/>
    <col min="4" max="4" width="7.85546875" style="283" hidden="1" customWidth="1"/>
    <col min="5" max="5" width="5.140625" style="281" hidden="1" customWidth="1"/>
    <col min="6" max="6" width="11.28515625" style="282" customWidth="1"/>
    <col min="7" max="7" width="15" style="283" customWidth="1"/>
    <col min="8" max="8" width="12" style="282" customWidth="1"/>
    <col min="9" max="9" width="17.7109375" style="282" hidden="1" customWidth="1"/>
    <col min="10" max="10" width="19.5703125" style="359" customWidth="1"/>
    <col min="11" max="11" width="30.85546875" style="359" customWidth="1"/>
    <col min="12" max="12" width="6.28515625" style="285" customWidth="1"/>
    <col min="13" max="13" width="16.5703125" style="285" customWidth="1"/>
    <col min="14" max="14" width="3.5703125" style="283" customWidth="1"/>
    <col min="15" max="15" width="28.7109375" style="283" customWidth="1"/>
    <col min="16" max="16" width="26.5703125" style="283" customWidth="1"/>
    <col min="17" max="17" width="16.28515625" style="283" customWidth="1"/>
    <col min="18" max="18" width="23" style="285" hidden="1" customWidth="1"/>
    <col min="19" max="28" width="16.28515625" style="283" customWidth="1"/>
    <col min="29" max="39" width="16.28515625" style="283"/>
    <col min="40" max="40" width="16.28515625" style="283" customWidth="1"/>
    <col min="41" max="16384" width="16.28515625" style="283"/>
  </cols>
  <sheetData>
    <row r="1" spans="2:21" ht="12.75" customHeight="1" thickBot="1">
      <c r="B1" s="1830" t="s">
        <v>0</v>
      </c>
      <c r="C1" s="1830"/>
      <c r="D1" s="1830"/>
      <c r="E1" s="1830"/>
    </row>
    <row r="2" spans="2:21" s="281" customFormat="1" ht="18.75" customHeight="1" thickBot="1">
      <c r="B2" s="1831"/>
      <c r="C2" s="1831"/>
      <c r="D2" s="1830"/>
      <c r="E2" s="1830"/>
      <c r="I2" s="1135"/>
      <c r="J2" s="1135"/>
      <c r="K2" s="1133" t="s">
        <v>101</v>
      </c>
      <c r="L2" s="2017"/>
      <c r="M2" s="2018"/>
      <c r="N2" s="869"/>
      <c r="O2" s="869"/>
      <c r="P2" s="869"/>
      <c r="Q2" s="869"/>
      <c r="R2" s="869"/>
      <c r="S2" s="869"/>
      <c r="T2" s="869"/>
    </row>
    <row r="3" spans="2:21" s="281" customFormat="1" ht="18.75" customHeight="1">
      <c r="B3" s="1015" t="s">
        <v>1</v>
      </c>
      <c r="C3" s="1108"/>
      <c r="D3" s="1106"/>
      <c r="E3" s="1106"/>
      <c r="I3" s="1135"/>
      <c r="J3" s="1135"/>
      <c r="K3" s="1136" t="s">
        <v>2431</v>
      </c>
      <c r="L3" s="2019">
        <f>IF(ISBLANK(L2),0,L2*85+85)</f>
        <v>0</v>
      </c>
      <c r="M3" s="2020"/>
      <c r="N3" s="869"/>
      <c r="O3" s="869"/>
      <c r="P3" s="869"/>
      <c r="Q3" s="869"/>
      <c r="R3" s="869"/>
      <c r="S3" s="869"/>
      <c r="T3" s="869"/>
    </row>
    <row r="4" spans="2:21" s="281" customFormat="1" ht="18.75" customHeight="1">
      <c r="B4" s="295" t="s">
        <v>90</v>
      </c>
      <c r="C4" s="1107"/>
      <c r="D4" s="1017"/>
      <c r="I4" s="1135"/>
      <c r="J4" s="1135"/>
      <c r="K4" s="1137" t="s">
        <v>26</v>
      </c>
      <c r="L4" s="2021">
        <f>(H56+H92+H128+H164+H200+H236+H272+H308+H344)-L5</f>
        <v>0</v>
      </c>
      <c r="M4" s="2022"/>
      <c r="N4" s="869"/>
      <c r="O4" s="869"/>
      <c r="P4" s="869"/>
      <c r="Q4" s="869"/>
      <c r="R4" s="869"/>
      <c r="S4" s="869"/>
      <c r="T4" s="869"/>
    </row>
    <row r="5" spans="2:21" s="281" customFormat="1" ht="18.75" customHeight="1">
      <c r="B5" s="1018" t="s">
        <v>91</v>
      </c>
      <c r="C5" s="944"/>
      <c r="I5" s="1135"/>
      <c r="J5" s="1135"/>
      <c r="K5" s="1137" t="s">
        <v>1582</v>
      </c>
      <c r="L5" s="2023"/>
      <c r="M5" s="2024"/>
      <c r="N5" s="869"/>
      <c r="O5" s="869"/>
      <c r="P5" s="869"/>
      <c r="Q5" s="869"/>
      <c r="R5" s="869"/>
      <c r="S5" s="869"/>
      <c r="T5" s="869"/>
    </row>
    <row r="6" spans="2:21" s="281" customFormat="1" ht="18.75" customHeight="1">
      <c r="B6" s="769" t="s">
        <v>92</v>
      </c>
      <c r="C6" s="1016"/>
      <c r="I6" s="1135"/>
      <c r="J6" s="1135"/>
      <c r="K6" s="1138" t="s">
        <v>107</v>
      </c>
      <c r="L6" s="2025"/>
      <c r="M6" s="2026"/>
      <c r="N6" s="869"/>
      <c r="O6" s="869"/>
      <c r="P6" s="869"/>
      <c r="Q6" s="869"/>
      <c r="R6" s="869"/>
      <c r="S6" s="869"/>
      <c r="T6" s="869"/>
    </row>
    <row r="7" spans="2:21" s="281" customFormat="1" ht="18.75" customHeight="1">
      <c r="B7" s="1019" t="s">
        <v>6</v>
      </c>
      <c r="C7" s="944">
        <v>45659</v>
      </c>
      <c r="F7" s="702"/>
      <c r="G7" s="874"/>
      <c r="I7" s="1135"/>
      <c r="J7" s="1135"/>
      <c r="K7" s="1139" t="s">
        <v>108</v>
      </c>
      <c r="L7" s="2005">
        <f>IF(H57="","",H57+H93+H129+H165+H201+H237+H273+H309+H345+L5)</f>
        <v>0</v>
      </c>
      <c r="M7" s="2006"/>
      <c r="N7" s="869"/>
      <c r="O7" s="869"/>
      <c r="P7" s="869"/>
      <c r="Q7" s="869"/>
      <c r="R7" s="869"/>
      <c r="S7" s="869"/>
      <c r="T7" s="869"/>
      <c r="U7" s="869"/>
    </row>
    <row r="8" spans="2:21" s="281" customFormat="1" ht="18.75" customHeight="1">
      <c r="B8" s="952" t="s">
        <v>9</v>
      </c>
      <c r="C8" s="781">
        <v>45659</v>
      </c>
      <c r="D8" s="705"/>
      <c r="E8" s="730"/>
      <c r="F8" s="702"/>
      <c r="G8" s="874"/>
      <c r="I8" s="1135"/>
      <c r="J8" s="1135"/>
      <c r="K8" s="1140" t="s">
        <v>30</v>
      </c>
      <c r="L8" s="2007">
        <f>H58+H94+H130+H166+H202+H238+H274+H310+H346+L6+L3</f>
        <v>0</v>
      </c>
      <c r="M8" s="2008"/>
      <c r="N8" s="869"/>
      <c r="O8" s="869"/>
      <c r="P8" s="869"/>
      <c r="Q8" s="869"/>
      <c r="R8" s="869"/>
      <c r="S8" s="869"/>
      <c r="T8" s="869"/>
      <c r="U8" s="869"/>
    </row>
    <row r="9" spans="2:21" s="281" customFormat="1" ht="18.75" customHeight="1" thickBot="1">
      <c r="B9" s="1020" t="s">
        <v>1236</v>
      </c>
      <c r="C9" s="981"/>
      <c r="D9" s="705"/>
      <c r="E9" s="730"/>
      <c r="F9" s="702"/>
      <c r="G9" s="874"/>
      <c r="I9" s="1135"/>
      <c r="J9" s="1135"/>
      <c r="K9" s="1141" t="s">
        <v>109</v>
      </c>
      <c r="L9" s="2009">
        <f>L8-L7-L30</f>
        <v>0</v>
      </c>
      <c r="M9" s="2010"/>
      <c r="N9" s="869"/>
      <c r="O9" s="869"/>
      <c r="P9" s="869"/>
      <c r="Q9" s="869"/>
      <c r="R9" s="869"/>
      <c r="S9" s="869"/>
      <c r="T9" s="869"/>
      <c r="U9" s="869"/>
    </row>
    <row r="10" spans="2:21" s="281" customFormat="1" ht="18.75" customHeight="1">
      <c r="D10" s="705"/>
      <c r="E10" s="730"/>
      <c r="F10" s="702"/>
      <c r="G10" s="874"/>
      <c r="I10" s="723"/>
      <c r="J10" s="723"/>
      <c r="K10" s="1142" t="s">
        <v>110</v>
      </c>
      <c r="L10" s="2011" t="str">
        <f>IF(L8=0,"",L9/L8)</f>
        <v/>
      </c>
      <c r="M10" s="2012"/>
      <c r="N10" s="869"/>
      <c r="O10" s="869"/>
      <c r="P10" s="869"/>
      <c r="Q10" s="869"/>
      <c r="R10" s="869"/>
      <c r="S10" s="869"/>
      <c r="T10" s="869"/>
      <c r="U10" s="869"/>
    </row>
    <row r="11" spans="2:21" s="281" customFormat="1" ht="18.75" customHeight="1" thickBot="1">
      <c r="B11" s="953"/>
      <c r="C11" s="950"/>
      <c r="D11" s="705"/>
      <c r="E11" s="951"/>
      <c r="F11" s="702"/>
      <c r="G11" s="874"/>
      <c r="I11" s="730"/>
      <c r="J11" s="730"/>
      <c r="K11" s="954" t="s">
        <v>1598</v>
      </c>
      <c r="L11" s="2013">
        <f>K58+K94+K130+K166+K202+K238+K274+K310+K346+L3+L6</f>
        <v>0</v>
      </c>
      <c r="M11" s="2014"/>
      <c r="N11" s="869"/>
      <c r="O11" s="869"/>
      <c r="P11" s="869"/>
      <c r="Q11" s="869"/>
      <c r="R11" s="869"/>
      <c r="S11" s="869"/>
      <c r="T11" s="869"/>
      <c r="U11" s="869"/>
    </row>
    <row r="12" spans="2:21" s="281" customFormat="1" ht="18.75" customHeight="1" thickBot="1">
      <c r="F12" s="702"/>
      <c r="G12" s="874"/>
      <c r="I12" s="723"/>
      <c r="J12" s="723"/>
      <c r="K12" s="1134" t="s">
        <v>31</v>
      </c>
      <c r="L12" s="2015"/>
      <c r="M12" s="2016"/>
      <c r="N12" s="869"/>
      <c r="O12" s="869"/>
      <c r="P12" s="869"/>
      <c r="Q12" s="869"/>
      <c r="R12" s="869"/>
      <c r="S12" s="869"/>
      <c r="T12" s="869"/>
      <c r="U12" s="869"/>
    </row>
    <row r="13" spans="2:21" s="281" customFormat="1" ht="18.75" customHeight="1">
      <c r="F13" s="702"/>
      <c r="G13" s="874"/>
      <c r="H13" s="730"/>
      <c r="I13" s="730"/>
      <c r="J13" s="730"/>
      <c r="K13" s="730"/>
      <c r="L13" s="724"/>
      <c r="M13" s="724"/>
      <c r="N13" s="869"/>
      <c r="O13" s="869"/>
      <c r="P13" s="869"/>
      <c r="Q13" s="869"/>
      <c r="R13" s="869"/>
      <c r="S13" s="869"/>
      <c r="T13" s="869"/>
      <c r="U13" s="869"/>
    </row>
    <row r="14" spans="2:21" s="281" customFormat="1" ht="29.25" hidden="1" customHeight="1" outlineLevel="1" thickBot="1">
      <c r="F14" s="702"/>
      <c r="G14" s="874"/>
      <c r="H14" s="730"/>
      <c r="I14" s="730"/>
      <c r="J14" s="730"/>
      <c r="K14" s="2027" t="s">
        <v>1549</v>
      </c>
      <c r="L14" s="2028"/>
      <c r="M14" s="2029"/>
      <c r="N14" s="869"/>
      <c r="O14" s="869"/>
      <c r="P14" s="869"/>
      <c r="Q14" s="869"/>
      <c r="R14" s="869"/>
      <c r="S14" s="869"/>
      <c r="T14" s="869"/>
      <c r="U14" s="869"/>
    </row>
    <row r="15" spans="2:21" s="281" customFormat="1" ht="18.75" hidden="1" customHeight="1" outlineLevel="1">
      <c r="F15" s="702"/>
      <c r="G15" s="874"/>
      <c r="H15" s="730"/>
      <c r="I15" s="730"/>
      <c r="J15" s="730"/>
      <c r="K15" s="1150" t="s">
        <v>1547</v>
      </c>
      <c r="L15" s="2030"/>
      <c r="M15" s="2031"/>
      <c r="N15" s="869"/>
      <c r="O15" s="869"/>
      <c r="P15" s="869"/>
      <c r="Q15" s="869"/>
      <c r="R15" s="869"/>
      <c r="S15" s="869"/>
      <c r="T15" s="869"/>
      <c r="U15" s="869"/>
    </row>
    <row r="16" spans="2:21" s="281" customFormat="1" ht="18.75" hidden="1" customHeight="1" outlineLevel="1">
      <c r="F16" s="702"/>
      <c r="G16" s="874"/>
      <c r="H16" s="730"/>
      <c r="I16" s="730"/>
      <c r="J16" s="730"/>
      <c r="K16" s="1151" t="s">
        <v>1551</v>
      </c>
      <c r="L16" s="1153">
        <v>0.4</v>
      </c>
      <c r="M16" s="1154"/>
      <c r="N16" s="869"/>
      <c r="O16" s="869"/>
      <c r="P16" s="1149"/>
      <c r="Q16" s="869"/>
      <c r="R16" s="869"/>
      <c r="S16" s="869"/>
      <c r="T16" s="869"/>
      <c r="U16" s="869"/>
    </row>
    <row r="17" spans="2:28" s="281" customFormat="1" ht="18.75" hidden="1" customHeight="1" outlineLevel="1">
      <c r="F17" s="702"/>
      <c r="G17" s="874"/>
      <c r="H17" s="730"/>
      <c r="I17" s="730"/>
      <c r="J17" s="730"/>
      <c r="K17" s="1152" t="s">
        <v>1548</v>
      </c>
      <c r="L17" s="2032"/>
      <c r="M17" s="2033"/>
      <c r="N17" s="869"/>
      <c r="O17" s="869"/>
      <c r="P17" s="869"/>
      <c r="Q17" s="869"/>
      <c r="R17" s="869"/>
      <c r="S17" s="869"/>
      <c r="T17" s="869"/>
      <c r="U17" s="869"/>
    </row>
    <row r="18" spans="2:28" s="281" customFormat="1" ht="30.75" hidden="1" customHeight="1" outlineLevel="1" thickBot="1">
      <c r="F18" s="702"/>
      <c r="G18" s="874"/>
      <c r="H18" s="730"/>
      <c r="I18" s="730"/>
      <c r="J18" s="730"/>
      <c r="K18" s="1155" t="s">
        <v>1546</v>
      </c>
      <c r="L18" s="2001">
        <f>(L15+L17)*25+L16*M16</f>
        <v>0</v>
      </c>
      <c r="M18" s="2002"/>
      <c r="N18" s="869"/>
      <c r="O18" s="869"/>
      <c r="P18" s="869"/>
      <c r="Q18" s="869"/>
      <c r="R18" s="869"/>
      <c r="S18" s="869"/>
      <c r="T18" s="869"/>
      <c r="U18" s="869"/>
    </row>
    <row r="19" spans="2:28" s="281" customFormat="1" ht="27.75" hidden="1" customHeight="1" outlineLevel="1">
      <c r="F19" s="702"/>
      <c r="G19" s="874"/>
      <c r="N19" s="869"/>
      <c r="O19" s="869"/>
      <c r="P19" s="869"/>
      <c r="Q19" s="869"/>
      <c r="R19" s="869"/>
      <c r="S19" s="869"/>
      <c r="T19" s="869"/>
      <c r="U19" s="869"/>
    </row>
    <row r="20" spans="2:28" s="281" customFormat="1" ht="18.75" customHeight="1" collapsed="1">
      <c r="C20" s="1927" t="s">
        <v>1550</v>
      </c>
      <c r="D20" s="1927"/>
      <c r="E20" s="1927"/>
      <c r="F20" s="702"/>
      <c r="G20" s="874"/>
      <c r="N20" s="869"/>
      <c r="O20" s="869"/>
      <c r="P20" s="869"/>
      <c r="Q20" s="869"/>
      <c r="R20" s="869"/>
      <c r="S20" s="869"/>
      <c r="T20" s="869"/>
      <c r="U20" s="869"/>
    </row>
    <row r="21" spans="2:28" s="281" customFormat="1" ht="18.75" hidden="1" customHeight="1" outlineLevel="1">
      <c r="B21" s="704"/>
      <c r="C21" s="705"/>
      <c r="D21" s="705"/>
      <c r="F21" s="702"/>
      <c r="G21" s="874"/>
      <c r="H21" s="730"/>
      <c r="I21" s="730"/>
      <c r="J21" s="730"/>
      <c r="N21" s="869"/>
      <c r="O21" s="869"/>
      <c r="P21" s="869"/>
      <c r="Q21" s="869"/>
      <c r="R21" s="869"/>
      <c r="S21" s="869"/>
      <c r="T21" s="869"/>
      <c r="U21" s="869"/>
    </row>
    <row r="22" spans="2:28" s="281" customFormat="1" ht="18.75" hidden="1" customHeight="1" outlineLevel="1" thickBot="1">
      <c r="B22" s="704"/>
      <c r="C22" s="705"/>
      <c r="D22" s="705"/>
      <c r="F22" s="702"/>
      <c r="G22" s="874"/>
      <c r="H22" s="730"/>
      <c r="I22" s="730"/>
      <c r="J22" s="730"/>
      <c r="N22" s="869"/>
      <c r="O22" s="869"/>
      <c r="P22" s="869"/>
      <c r="Q22" s="869"/>
      <c r="R22" s="869"/>
      <c r="S22" s="869"/>
      <c r="T22" s="869"/>
      <c r="U22" s="869"/>
    </row>
    <row r="23" spans="2:28" s="281" customFormat="1" ht="337.5" hidden="1" customHeight="1" outlineLevel="1" thickBot="1">
      <c r="B23" s="2003" t="s">
        <v>1216</v>
      </c>
      <c r="C23" s="2080"/>
      <c r="D23" s="869"/>
      <c r="E23" s="869"/>
      <c r="F23" s="702"/>
      <c r="G23" s="874"/>
      <c r="H23" s="730"/>
      <c r="I23" s="730"/>
      <c r="J23" s="730"/>
      <c r="K23" s="730"/>
      <c r="L23" s="878"/>
      <c r="M23" s="878"/>
      <c r="N23" s="869"/>
      <c r="O23" s="869"/>
      <c r="P23" s="869"/>
      <c r="Q23" s="869"/>
      <c r="R23" s="869"/>
      <c r="S23" s="869"/>
      <c r="T23" s="960"/>
      <c r="U23" s="960"/>
    </row>
    <row r="24" spans="2:28" s="281" customFormat="1" ht="18.75" customHeight="1" collapsed="1" thickBot="1">
      <c r="B24" s="285"/>
      <c r="C24" s="1927" t="s">
        <v>1369</v>
      </c>
      <c r="D24" s="1927"/>
      <c r="E24" s="1927"/>
      <c r="F24" s="309"/>
      <c r="H24" s="2081"/>
      <c r="I24" s="2081"/>
      <c r="J24" s="2081"/>
      <c r="K24" s="1132"/>
      <c r="L24" s="869"/>
      <c r="M24" s="869"/>
      <c r="N24" s="869"/>
      <c r="O24" s="869"/>
      <c r="P24" s="869"/>
      <c r="Q24" s="869"/>
      <c r="R24" s="869"/>
      <c r="S24" s="869"/>
      <c r="T24" s="960"/>
      <c r="U24" s="960"/>
    </row>
    <row r="25" spans="2:28" s="320" customFormat="1" ht="37.5" customHeight="1" outlineLevel="1" thickBot="1">
      <c r="B25" s="691" t="s">
        <v>1430</v>
      </c>
      <c r="C25" s="2100" t="s">
        <v>12</v>
      </c>
      <c r="D25" s="2101"/>
      <c r="E25" s="2101"/>
      <c r="F25" s="516" t="s">
        <v>13</v>
      </c>
      <c r="G25" s="1261" t="s">
        <v>14</v>
      </c>
      <c r="H25" s="1031" t="s">
        <v>95</v>
      </c>
      <c r="I25" s="1031" t="s">
        <v>96</v>
      </c>
      <c r="J25" s="1262" t="s">
        <v>97</v>
      </c>
      <c r="K25" s="2102" t="s">
        <v>98</v>
      </c>
      <c r="L25" s="2103"/>
      <c r="M25" s="2104"/>
      <c r="N25" s="319"/>
      <c r="O25" s="1954" t="s">
        <v>1396</v>
      </c>
      <c r="P25" s="1955"/>
      <c r="Q25" s="319"/>
      <c r="R25" s="1030" t="s">
        <v>491</v>
      </c>
      <c r="S25" s="869"/>
      <c r="T25" s="1967"/>
      <c r="U25" s="1967"/>
      <c r="X25" s="10"/>
      <c r="Y25" s="10"/>
      <c r="Z25" s="10"/>
      <c r="AA25" s="10"/>
      <c r="AB25" s="10"/>
    </row>
    <row r="26" spans="2:28" s="329" customFormat="1" ht="17.45" customHeight="1" outlineLevel="1">
      <c r="B26" s="1817" t="s">
        <v>23</v>
      </c>
      <c r="C26" s="1089" t="s">
        <v>369</v>
      </c>
      <c r="D26" s="1127"/>
      <c r="E26" s="1127"/>
      <c r="F26" s="102">
        <f>IFERROR(IF(C26="","",VLOOKUP(C26,ProductTable[],2,FALSE)),0)</f>
        <v>55</v>
      </c>
      <c r="G26" s="111"/>
      <c r="H26" s="102">
        <f t="shared" ref="H26:H34" si="0">IF(F26="","",F26*G26)</f>
        <v>0</v>
      </c>
      <c r="I26" s="1238">
        <f>IF(F26="","", H26/(1-M58))</f>
        <v>0</v>
      </c>
      <c r="J26" s="1825" t="str">
        <f>IFERROR(IF(C26="","",VLOOKUP(C26,ProductTable[],3,FALSE)),0)</f>
        <v>https://www.leisuretec.co.uk/product/ovo5t-white-5-2way-oval-speaker-bracket-100v16ohm-80w-webapa00074</v>
      </c>
      <c r="K26" s="1956"/>
      <c r="L26" s="1956"/>
      <c r="M26" s="1957"/>
      <c r="N26" s="285"/>
      <c r="O26" s="1942" t="s">
        <v>1490</v>
      </c>
      <c r="P26" s="1943"/>
      <c r="Q26" s="285"/>
      <c r="R26" s="1025"/>
      <c r="S26" s="711"/>
      <c r="T26" s="1966"/>
      <c r="U26" s="1966"/>
      <c r="X26" s="10"/>
      <c r="Y26" s="10"/>
      <c r="Z26" s="10"/>
      <c r="AA26" s="10"/>
      <c r="AB26" s="10"/>
    </row>
    <row r="27" spans="2:28" ht="17.45" customHeight="1" outlineLevel="1">
      <c r="B27" s="766"/>
      <c r="C27" s="1090" t="s">
        <v>371</v>
      </c>
      <c r="D27" s="1057"/>
      <c r="E27" s="1057"/>
      <c r="F27" s="93">
        <f>IFERROR(IF(C27="","",VLOOKUP(C27,ProductTable[],2,FALSE)),0)</f>
        <v>55</v>
      </c>
      <c r="G27" s="98"/>
      <c r="H27" s="93">
        <f t="shared" si="0"/>
        <v>0</v>
      </c>
      <c r="I27" s="1219">
        <f>IF(F27="","", H27/(1-M58))</f>
        <v>0</v>
      </c>
      <c r="J27" s="1131" t="str">
        <f>IFERROR(IF(C27="","",VLOOKUP(C27,ProductTable[],3,FALSE)),0)</f>
        <v>https://www.leisuretec.co.uk/product/ovo5t-black--5-2way-oval-speaker-bracket-100v16ohm-80w-webapa00073</v>
      </c>
      <c r="K27" s="1958"/>
      <c r="L27" s="1958"/>
      <c r="M27" s="1959"/>
      <c r="N27" s="281"/>
      <c r="O27" s="1944"/>
      <c r="P27" s="1945"/>
      <c r="Q27" s="281"/>
      <c r="R27" s="1026"/>
      <c r="S27" s="713"/>
      <c r="T27" s="1966"/>
      <c r="U27" s="1966"/>
      <c r="X27" s="10"/>
      <c r="Y27" s="10"/>
      <c r="Z27" s="10"/>
      <c r="AA27" s="10"/>
      <c r="AB27" s="10"/>
    </row>
    <row r="28" spans="2:28" ht="17.45" customHeight="1" outlineLevel="1">
      <c r="B28" s="1818" t="s">
        <v>21</v>
      </c>
      <c r="C28" s="1091" t="s">
        <v>1286</v>
      </c>
      <c r="D28" s="1079"/>
      <c r="E28" s="1079"/>
      <c r="F28" s="95">
        <f>IFERROR(IF(C28="","",VLOOKUP(C28,ProductTable[],2,FALSE)),0)</f>
        <v>250</v>
      </c>
      <c r="G28" s="99"/>
      <c r="H28" s="95">
        <f t="shared" si="0"/>
        <v>0</v>
      </c>
      <c r="I28" s="1220">
        <f>IF(F28="","", H28/(1-M58))</f>
        <v>0</v>
      </c>
      <c r="J28" s="1221" t="str">
        <f>IFERROR(IF(C28="","",VLOOKUP(C28,ProductTable[],3,FALSE)),0)</f>
        <v xml:space="preserve"> </v>
      </c>
      <c r="K28" s="1960"/>
      <c r="L28" s="1960"/>
      <c r="M28" s="1961"/>
      <c r="N28" s="281"/>
      <c r="O28" s="1944"/>
      <c r="P28" s="1945"/>
      <c r="Q28" s="281"/>
      <c r="R28" s="1027"/>
      <c r="S28" s="713"/>
      <c r="T28" s="1966"/>
      <c r="U28" s="1966"/>
      <c r="X28" s="10"/>
      <c r="Y28" s="10"/>
      <c r="Z28" s="10"/>
      <c r="AA28" s="10"/>
      <c r="AB28" s="10"/>
    </row>
    <row r="29" spans="2:28" ht="17.45" customHeight="1" outlineLevel="1" thickBot="1">
      <c r="B29" s="766" t="s">
        <v>1559</v>
      </c>
      <c r="C29" s="1090" t="s">
        <v>386</v>
      </c>
      <c r="D29" s="1057"/>
      <c r="E29" s="1057"/>
      <c r="F29" s="93">
        <f>IFERROR(IF(C29="","",VLOOKUP(C29,ProductTable[],2,FALSE)),0)</f>
        <v>125</v>
      </c>
      <c r="G29" s="98"/>
      <c r="H29" s="93">
        <f t="shared" si="0"/>
        <v>0</v>
      </c>
      <c r="I29" s="1219">
        <f>IF(F29="","", H29/(1-M58))</f>
        <v>0</v>
      </c>
      <c r="J29" s="1131" t="str">
        <f>IFERROR(IF(C29="","",VLOOKUP(C29,ProductTable[],3,FALSE)),0)</f>
        <v>https://cpc.farnell.com/pulse/rmx112/12-channel-line-mixer-with-priority/dp/DP34790?mckv=sshopping_dc|pcrid|605262956605|kword||match||plid||slid||product|DP34790|pgrid|138313685415|ptaid|pla-1927097517742|&amp;CMP=KNC-GUK-CPC-SHOPPING-9262013734-138313685415-DP34790&amp;s_kwcid=AL!5616!3!605262956605!!!network}!1927097517742!&amp;gad_source=1&amp;gad_campaignid=9262013734&amp;gbraid=0AAAAAD_m6B3FYM0ZEvJEsj8zQeUjZkRKg&amp;gclid=CjwKCAjw24vBBhABEiwANFG7yz42N5ImZQD30Q1JbBUeASMsvU5afadMSI0ZVeJz8bLK5DQSqWtlThoCSocQAvD_BwE</v>
      </c>
      <c r="K29" s="1958"/>
      <c r="L29" s="1958"/>
      <c r="M29" s="1959"/>
      <c r="N29" s="281"/>
      <c r="O29" s="1944"/>
      <c r="P29" s="1945"/>
      <c r="Q29" s="281"/>
      <c r="R29" s="1026"/>
      <c r="S29" s="715"/>
      <c r="T29" s="1966"/>
      <c r="U29" s="1966"/>
      <c r="X29" s="10"/>
      <c r="Y29" s="10"/>
      <c r="Z29" s="10"/>
      <c r="AA29" s="10"/>
      <c r="AB29" s="10"/>
    </row>
    <row r="30" spans="2:28" ht="17.45" customHeight="1" outlineLevel="1">
      <c r="B30" s="766" t="s">
        <v>1552</v>
      </c>
      <c r="C30" s="1091" t="s">
        <v>1350</v>
      </c>
      <c r="D30" s="1079"/>
      <c r="E30" s="1079"/>
      <c r="F30" s="95">
        <f>IFERROR(IF(C30="","",VLOOKUP(C30,ProductTable[],2,FALSE)),0)</f>
        <v>262.5</v>
      </c>
      <c r="G30" s="99"/>
      <c r="H30" s="95">
        <f t="shared" si="0"/>
        <v>0</v>
      </c>
      <c r="I30" s="1220">
        <f>IF(F30="","", H30/(1-M58))</f>
        <v>0</v>
      </c>
      <c r="J30" s="1221" t="str">
        <f>IFERROR(IF(C30="","",VLOOKUP(C30,ProductTable[],3,FALSE)),0)</f>
        <v>https://amzn.eu/d/95KYjo6</v>
      </c>
      <c r="K30" s="1960"/>
      <c r="L30" s="1960"/>
      <c r="M30" s="1961"/>
      <c r="N30" s="281"/>
      <c r="O30" s="1946"/>
      <c r="P30" s="1947"/>
      <c r="Q30" s="281"/>
      <c r="R30" s="1027"/>
      <c r="S30" s="713"/>
      <c r="T30" s="1146"/>
      <c r="U30" s="1146"/>
      <c r="X30" s="10"/>
      <c r="Y30" s="10"/>
      <c r="Z30" s="10"/>
      <c r="AA30" s="10"/>
      <c r="AB30" s="10"/>
    </row>
    <row r="31" spans="2:28" ht="17.45" customHeight="1" outlineLevel="1">
      <c r="B31" s="766"/>
      <c r="C31" s="1090" t="s">
        <v>258</v>
      </c>
      <c r="D31" s="1057"/>
      <c r="E31" s="1057"/>
      <c r="F31" s="93">
        <f>IFERROR(IF(C31="","",VLOOKUP(C31,ProductTable[],2,FALSE)),0)</f>
        <v>42</v>
      </c>
      <c r="G31" s="98"/>
      <c r="H31" s="93">
        <f t="shared" si="0"/>
        <v>0</v>
      </c>
      <c r="I31" s="1219">
        <f>IF(F31="","", H31/(1-M58))</f>
        <v>0</v>
      </c>
      <c r="J31" s="1131" t="str">
        <f>IFERROR(IF(C31="","",VLOOKUP(C31,ProductTable[],3,FALSE)),0)</f>
        <v xml:space="preserve"> </v>
      </c>
      <c r="K31" s="1958"/>
      <c r="L31" s="1958"/>
      <c r="M31" s="1959"/>
      <c r="N31" s="281"/>
      <c r="O31" s="1930"/>
      <c r="P31" s="1931"/>
      <c r="Q31" s="281"/>
      <c r="R31" s="1026"/>
      <c r="S31" s="713"/>
      <c r="T31" s="1146"/>
      <c r="U31" s="1146"/>
      <c r="X31" s="10"/>
      <c r="Y31" s="10"/>
      <c r="Z31" s="10"/>
      <c r="AA31" s="10"/>
      <c r="AB31" s="10"/>
    </row>
    <row r="32" spans="2:28" ht="17.45" customHeight="1" outlineLevel="1">
      <c r="B32" s="766"/>
      <c r="C32" s="1091" t="s">
        <v>375</v>
      </c>
      <c r="D32" s="1079"/>
      <c r="E32" s="1079"/>
      <c r="F32" s="95">
        <f>IFERROR(IF(C32="","",VLOOKUP(C32,ProductTable[],2,FALSE)),0)</f>
        <v>135.5</v>
      </c>
      <c r="G32" s="99"/>
      <c r="H32" s="95">
        <f t="shared" si="0"/>
        <v>0</v>
      </c>
      <c r="I32" s="1220">
        <f>IF(F32="","", H32/(1-M58))</f>
        <v>0</v>
      </c>
      <c r="J32" s="1221" t="str">
        <f>IFERROR(IF(C32="","",VLOOKUP(C32,ProductTable[],3,FALSE)),0)</f>
        <v>https://cpc.farnell.com/samsung/sm-x210nzaeeub/tablet-11-64gb-tab-a9-wifi/dp/SB08356?mckv=sshopping_dc|pcrid|718186332926|kword||match||plid||slid||product|SB08356|pgrid|164437940330|ptaid|pla-2380779066852|&amp;CMP=KNC-GUK-CPC-SHOPPING-9262013734-164437940330-SB08356&amp;s_kwcid=AL!5616!3!718186332926!!!network}!2380779066852!&amp;gad_source=1&amp;gad_campaignid=9262013734&amp;gbraid=0AAAAAD_m6B1YZvH6mLqFRZ_ck9GlQaE_P&amp;gclid=Cj0KCQjw0LDBBhCnARIsAMpYlAokomA-pcjiuxaxtDaXwO_EyeD1LiiHjTE5JY3NCPJ-_72zt_Tp4FkaAkjAEALw_wcB</v>
      </c>
      <c r="K32" s="1960"/>
      <c r="L32" s="1960"/>
      <c r="M32" s="1961"/>
      <c r="N32" s="281"/>
      <c r="O32" s="1932"/>
      <c r="P32" s="1933"/>
      <c r="Q32" s="281"/>
      <c r="R32" s="1027"/>
      <c r="S32" s="717"/>
      <c r="T32" s="1146"/>
      <c r="U32" s="1146"/>
      <c r="X32" s="10"/>
      <c r="Y32" s="10"/>
      <c r="Z32" s="10"/>
      <c r="AA32" s="10"/>
      <c r="AB32" s="10"/>
    </row>
    <row r="33" spans="2:31" ht="17.45" customHeight="1" outlineLevel="1">
      <c r="B33" s="766"/>
      <c r="C33" s="1090" t="s">
        <v>1142</v>
      </c>
      <c r="D33" s="1057"/>
      <c r="E33" s="1057"/>
      <c r="F33" s="93">
        <f>IFERROR(IF(C33="","",VLOOKUP(C33,ProductTable[],2,FALSE)),0)</f>
        <v>19</v>
      </c>
      <c r="G33" s="98"/>
      <c r="H33" s="93">
        <f t="shared" si="0"/>
        <v>0</v>
      </c>
      <c r="I33" s="1219">
        <f>IF(F33="","", H33/(1-M58))</f>
        <v>0</v>
      </c>
      <c r="J33" s="1131">
        <f>IFERROR(IF(C33="","",VLOOKUP(C33,ProductTable[],3,FALSE)),0)</f>
        <v>0</v>
      </c>
      <c r="K33" s="1958"/>
      <c r="L33" s="1958"/>
      <c r="M33" s="1959"/>
      <c r="N33" s="281"/>
      <c r="O33" s="1923"/>
      <c r="P33" s="1924"/>
      <c r="Q33" s="281"/>
      <c r="R33" s="1026"/>
      <c r="S33" s="719"/>
      <c r="T33" s="1146"/>
      <c r="U33" s="1146"/>
      <c r="X33" s="10"/>
      <c r="Y33" s="10"/>
      <c r="Z33" s="10"/>
      <c r="AA33" s="10"/>
      <c r="AB33" s="10"/>
    </row>
    <row r="34" spans="2:31" ht="17.45" customHeight="1" outlineLevel="1">
      <c r="B34" s="766" t="s">
        <v>1553</v>
      </c>
      <c r="C34" s="1091" t="s">
        <v>1453</v>
      </c>
      <c r="D34" s="1079"/>
      <c r="E34" s="1079"/>
      <c r="F34" s="95">
        <f>IFERROR(IF(C34="","",VLOOKUP(C34,ProductTable[],2,FALSE)),0)</f>
        <v>240</v>
      </c>
      <c r="G34" s="99"/>
      <c r="H34" s="95">
        <f t="shared" si="0"/>
        <v>0</v>
      </c>
      <c r="I34" s="1220">
        <f>IF(F34="","", H34/(1-M58))</f>
        <v>0</v>
      </c>
      <c r="J34" s="1221" t="str">
        <f>IFERROR(IF(C34="","",VLOOKUP(C34,ProductTable[],3,FALSE)),0)</f>
        <v xml:space="preserve"> </v>
      </c>
      <c r="K34" s="1960"/>
      <c r="L34" s="1960"/>
      <c r="M34" s="1961"/>
      <c r="N34" s="281"/>
      <c r="O34" s="1930"/>
      <c r="P34" s="1931"/>
      <c r="Q34" s="281"/>
      <c r="R34" s="1027"/>
      <c r="S34" s="704"/>
      <c r="T34" s="1146"/>
      <c r="U34" s="1146"/>
      <c r="X34" s="10"/>
      <c r="Y34" s="10"/>
      <c r="Z34" s="10"/>
      <c r="AA34" s="10"/>
      <c r="AB34" s="10"/>
    </row>
    <row r="35" spans="2:31" ht="17.45" customHeight="1" outlineLevel="1">
      <c r="B35" s="766"/>
      <c r="C35" s="1090" t="s">
        <v>1322</v>
      </c>
      <c r="D35" s="1057"/>
      <c r="E35" s="1057"/>
      <c r="F35" s="93">
        <f>IFERROR(IF(C35="","",VLOOKUP(C35,ProductTable[],2,FALSE)),0)</f>
        <v>49</v>
      </c>
      <c r="G35" s="98"/>
      <c r="H35" s="93">
        <f>IF(F35="","",F35*G35)</f>
        <v>0</v>
      </c>
      <c r="I35" s="1219">
        <f>IF(F35="","", H35/(1-M58))</f>
        <v>0</v>
      </c>
      <c r="J35" s="1131" t="str">
        <f>IFERROR(IF(C35="","",VLOOKUP(C35,ProductTable[],3,FALSE)),0)</f>
        <v xml:space="preserve"> </v>
      </c>
      <c r="K35" s="1958"/>
      <c r="L35" s="1958"/>
      <c r="M35" s="1959"/>
      <c r="N35" s="281"/>
      <c r="O35" s="1932"/>
      <c r="P35" s="1933"/>
      <c r="Q35" s="281"/>
      <c r="R35" s="1026"/>
      <c r="S35" s="1001"/>
      <c r="T35" s="1146"/>
      <c r="U35" s="1146"/>
      <c r="X35" s="10"/>
      <c r="Y35" s="10"/>
      <c r="Z35" s="10"/>
      <c r="AA35" s="10"/>
      <c r="AB35" s="10"/>
    </row>
    <row r="36" spans="2:31" ht="17.45" customHeight="1" outlineLevel="1">
      <c r="B36" s="766"/>
      <c r="C36" s="1091" t="s">
        <v>506</v>
      </c>
      <c r="D36" s="1079"/>
      <c r="E36" s="1079"/>
      <c r="F36" s="95">
        <f>IFERROR(IF(C36="","",VLOOKUP(C36,ProductTable[],2,FALSE)),0)</f>
        <v>215</v>
      </c>
      <c r="G36" s="99"/>
      <c r="H36" s="95">
        <f>IF(F36="","",F36*G36)</f>
        <v>0</v>
      </c>
      <c r="I36" s="1220">
        <f>IF(F36="","", H36/(1-M58))</f>
        <v>0</v>
      </c>
      <c r="J36" s="1221">
        <f>IFERROR(IF(C36="","",VLOOKUP(C36,ProductTable[],3,FALSE)),0)</f>
        <v>0</v>
      </c>
      <c r="K36" s="1960"/>
      <c r="L36" s="1960"/>
      <c r="M36" s="1961"/>
      <c r="N36" s="281"/>
      <c r="O36" s="1923"/>
      <c r="P36" s="1924"/>
      <c r="Q36" s="281"/>
      <c r="R36" s="1027"/>
      <c r="S36" s="960"/>
      <c r="T36" s="1146"/>
      <c r="U36" s="1146"/>
      <c r="X36" s="10"/>
      <c r="Y36" s="10"/>
      <c r="Z36" s="10"/>
      <c r="AA36" s="10"/>
      <c r="AB36" s="10"/>
    </row>
    <row r="37" spans="2:31" ht="17.45" customHeight="1" outlineLevel="1">
      <c r="B37" s="766"/>
      <c r="C37" s="1090" t="s">
        <v>229</v>
      </c>
      <c r="D37" s="1057"/>
      <c r="E37" s="1057"/>
      <c r="F37" s="93">
        <f>IFERROR(IF(C37="","",VLOOKUP(C37,ProductTable[],2,FALSE)),0)</f>
        <v>385</v>
      </c>
      <c r="G37" s="98"/>
      <c r="H37" s="93">
        <f t="shared" ref="H37:H46" si="1">IF(F37="","",F37*G37)</f>
        <v>0</v>
      </c>
      <c r="I37" s="1219">
        <f>IF(F37="","", H37/(1-M58))</f>
        <v>0</v>
      </c>
      <c r="J37" s="1131" t="str">
        <f>IFERROR(IF(C37="","",VLOOKUP(C37,ProductTable[],3,FALSE)),0)</f>
        <v xml:space="preserve"> </v>
      </c>
      <c r="K37" s="1958"/>
      <c r="L37" s="1958"/>
      <c r="M37" s="1959"/>
      <c r="N37" s="281"/>
      <c r="O37" s="1930"/>
      <c r="P37" s="1931"/>
      <c r="Q37" s="281"/>
      <c r="R37" s="1026"/>
      <c r="S37" s="960"/>
      <c r="T37" s="1146"/>
      <c r="U37" s="1146"/>
      <c r="X37" s="10"/>
      <c r="Y37" s="10"/>
      <c r="Z37" s="10"/>
      <c r="AA37" s="10"/>
      <c r="AB37" s="10"/>
    </row>
    <row r="38" spans="2:31" ht="17.45" customHeight="1" outlineLevel="1">
      <c r="B38" s="766"/>
      <c r="C38" s="1091" t="s">
        <v>1557</v>
      </c>
      <c r="D38" s="1079"/>
      <c r="E38" s="1079"/>
      <c r="F38" s="95">
        <f>IFERROR(IF(C38="","",VLOOKUP(C38,ProductTable[],2,FALSE)),0)</f>
        <v>94</v>
      </c>
      <c r="G38" s="99"/>
      <c r="H38" s="95">
        <f t="shared" si="1"/>
        <v>0</v>
      </c>
      <c r="I38" s="1220">
        <f>IF(F38="","", H38/(1-M58))</f>
        <v>0</v>
      </c>
      <c r="J38" s="1221" t="str">
        <f>IFERROR(IF(C38="","",VLOOKUP(C38,ProductTable[],3,FALSE)),0)</f>
        <v xml:space="preserve"> </v>
      </c>
      <c r="K38" s="1960"/>
      <c r="L38" s="1960"/>
      <c r="M38" s="1961"/>
      <c r="N38" s="281"/>
      <c r="O38" s="1932"/>
      <c r="P38" s="1933"/>
      <c r="Q38" s="281"/>
      <c r="R38" s="1027"/>
      <c r="S38" s="960"/>
      <c r="T38" s="1146"/>
      <c r="U38" s="1146"/>
      <c r="X38" s="10"/>
      <c r="Y38" s="10"/>
      <c r="Z38" s="10"/>
      <c r="AA38" s="10"/>
      <c r="AB38" s="10"/>
    </row>
    <row r="39" spans="2:31" ht="17.45" customHeight="1" outlineLevel="1">
      <c r="B39" s="766" t="s">
        <v>1558</v>
      </c>
      <c r="C39" s="1090" t="s">
        <v>235</v>
      </c>
      <c r="D39" s="1057"/>
      <c r="E39" s="1057"/>
      <c r="F39" s="93">
        <f>IFERROR(IF(C39="","",VLOOKUP(C39,ProductTable[],2,FALSE)),0)</f>
        <v>17.5</v>
      </c>
      <c r="G39" s="98"/>
      <c r="H39" s="93">
        <f t="shared" si="1"/>
        <v>0</v>
      </c>
      <c r="I39" s="1219">
        <f>IF(F39="","", H39/(1-M58))</f>
        <v>0</v>
      </c>
      <c r="J39" s="1131" t="str">
        <f>IFERROR(IF(C39="","",VLOOKUP(C39,ProductTable[],3,FALSE)),0)</f>
        <v xml:space="preserve"> </v>
      </c>
      <c r="K39" s="1958"/>
      <c r="L39" s="1958"/>
      <c r="M39" s="1959"/>
      <c r="N39" s="281"/>
      <c r="O39" s="1923"/>
      <c r="P39" s="1924"/>
      <c r="Q39" s="281"/>
      <c r="R39" s="1026"/>
      <c r="S39" s="869"/>
      <c r="T39" s="1146"/>
      <c r="U39" s="1146"/>
      <c r="X39" s="10"/>
      <c r="Y39" s="10"/>
      <c r="Z39" s="10"/>
      <c r="AA39" s="10"/>
      <c r="AB39" s="10"/>
    </row>
    <row r="40" spans="2:31" ht="17.45" customHeight="1" outlineLevel="1">
      <c r="B40" s="1819"/>
      <c r="C40" s="1091" t="s">
        <v>1580</v>
      </c>
      <c r="D40" s="1079"/>
      <c r="E40" s="1079"/>
      <c r="F40" s="95">
        <f>IFERROR(IF(C40="","",VLOOKUP(C40,ProductTable[],2,FALSE)),0)</f>
        <v>15.83</v>
      </c>
      <c r="G40" s="99"/>
      <c r="H40" s="95">
        <f t="shared" si="1"/>
        <v>0</v>
      </c>
      <c r="I40" s="1220">
        <f>IF(F40="","", H40/(1-M58))</f>
        <v>0</v>
      </c>
      <c r="J40" s="1221" t="str">
        <f>IFERROR(IF(C40="","",VLOOKUP(C40,ProductTable[],3,FALSE)),0)</f>
        <v>https://amzn.eu/d/8R1QZHQ</v>
      </c>
      <c r="K40" s="1960"/>
      <c r="L40" s="1960"/>
      <c r="M40" s="1961"/>
      <c r="N40" s="281"/>
      <c r="O40" s="1930"/>
      <c r="P40" s="1931"/>
      <c r="Q40" s="281"/>
      <c r="R40" s="1027"/>
      <c r="S40" s="869"/>
      <c r="T40" s="1146"/>
      <c r="U40" s="1146"/>
      <c r="X40" s="10"/>
      <c r="Y40" s="10"/>
      <c r="Z40" s="10"/>
      <c r="AA40" s="10"/>
      <c r="AB40" s="10"/>
    </row>
    <row r="41" spans="2:31" ht="17.45" customHeight="1" outlineLevel="1">
      <c r="B41" s="766" t="s">
        <v>1554</v>
      </c>
      <c r="C41" s="1090" t="s">
        <v>279</v>
      </c>
      <c r="D41" s="1057"/>
      <c r="E41" s="1057"/>
      <c r="F41" s="93">
        <f>IFERROR(IF(C41="","",VLOOKUP(C41,ProductTable[],2,FALSE)),0)</f>
        <v>40</v>
      </c>
      <c r="G41" s="98"/>
      <c r="H41" s="93">
        <f t="shared" si="1"/>
        <v>0</v>
      </c>
      <c r="I41" s="1219">
        <f>IF(F41="","", H41/(1-M58))</f>
        <v>0</v>
      </c>
      <c r="J41" s="1131" t="str">
        <f>IFERROR(IF(C41="","",VLOOKUP(C41,ProductTable[],3,FALSE)),0)</f>
        <v xml:space="preserve"> </v>
      </c>
      <c r="K41" s="1958" t="s">
        <v>1556</v>
      </c>
      <c r="L41" s="1958"/>
      <c r="M41" s="1959"/>
      <c r="N41" s="281"/>
      <c r="O41" s="1932"/>
      <c r="P41" s="1933"/>
      <c r="Q41" s="281"/>
      <c r="R41" s="1026"/>
      <c r="S41" s="869"/>
      <c r="T41" s="1146"/>
      <c r="U41" s="1146"/>
      <c r="X41" s="10"/>
      <c r="Y41" s="10"/>
      <c r="Z41" s="10"/>
      <c r="AA41" s="10"/>
      <c r="AB41" s="10"/>
    </row>
    <row r="42" spans="2:31" ht="17.45" customHeight="1" outlineLevel="1">
      <c r="B42" s="766"/>
      <c r="C42" s="1091" t="s">
        <v>365</v>
      </c>
      <c r="D42" s="1079"/>
      <c r="E42" s="1079"/>
      <c r="F42" s="95">
        <f>IFERROR(IF(C42="","",VLOOKUP(C42,ProductTable[],2,FALSE)),0)</f>
        <v>125</v>
      </c>
      <c r="G42" s="99"/>
      <c r="H42" s="95">
        <f t="shared" si="1"/>
        <v>0</v>
      </c>
      <c r="I42" s="1220">
        <f>IF(F42="","", H42/(1-M58))</f>
        <v>0</v>
      </c>
      <c r="J42" s="1221" t="str">
        <f>IFERROR(IF(C42="","",VLOOKUP(C42,ProductTable[],3,FALSE)),0)</f>
        <v>https://www.amazon.co.uk/WiiM-Pro-Chromecast-Multiroom-assistant-Black/dp/B0BJDY6D1W/ref=asc_df_B0BJDY6D1W?mcid=2d7c60c2d9f331299151c9a2ef0c491f&amp;tag=googshopuk-21&amp;linkCode=df0&amp;hvadid=696452133737&amp;hvpos=&amp;hvnetw=g&amp;hvrand=8744989286051280431&amp;hvpone=&amp;hvptwo=&amp;hvqmt=&amp;hvdev=c&amp;hvdvcmdl=&amp;hvlocint=&amp;hvlocphy=9045657&amp;hvtargid=pla-1931541672408&amp;gad_source=1&amp;th=1</v>
      </c>
      <c r="K42" s="1960" t="s">
        <v>1560</v>
      </c>
      <c r="L42" s="1960"/>
      <c r="M42" s="1961"/>
      <c r="N42" s="281"/>
      <c r="O42" s="1923"/>
      <c r="P42" s="1924"/>
      <c r="Q42" s="281"/>
      <c r="R42" s="1027"/>
      <c r="S42" s="869"/>
      <c r="T42" s="1146"/>
      <c r="U42" s="1146"/>
      <c r="X42" s="10"/>
      <c r="Y42" s="10"/>
      <c r="Z42" s="10"/>
      <c r="AA42" s="10"/>
      <c r="AB42" s="10"/>
    </row>
    <row r="43" spans="2:31" ht="17.45" customHeight="1" outlineLevel="1">
      <c r="B43" s="766"/>
      <c r="C43" s="1090" t="s">
        <v>238</v>
      </c>
      <c r="D43" s="1057"/>
      <c r="E43" s="1057"/>
      <c r="F43" s="93">
        <f>IFERROR(IF(C43="","",VLOOKUP(C43,ProductTable[],2,FALSE)),0)</f>
        <v>265</v>
      </c>
      <c r="G43" s="98"/>
      <c r="H43" s="93">
        <f t="shared" si="1"/>
        <v>0</v>
      </c>
      <c r="I43" s="1219">
        <f>IF(F43="","", H43/(1-M58))</f>
        <v>0</v>
      </c>
      <c r="J43" s="1131" t="str">
        <f>IFERROR(IF(C43="","",VLOOKUP(C43,ProductTable[],3,FALSE)),0)</f>
        <v xml:space="preserve"> </v>
      </c>
      <c r="K43" s="1958"/>
      <c r="L43" s="1958"/>
      <c r="M43" s="1959"/>
      <c r="N43" s="281"/>
      <c r="O43" s="1930"/>
      <c r="P43" s="1931"/>
      <c r="Q43" s="281"/>
      <c r="R43" s="1026"/>
      <c r="S43" s="869"/>
      <c r="T43" s="1146"/>
      <c r="U43" s="1146"/>
      <c r="X43" s="10"/>
      <c r="Y43" s="10"/>
      <c r="Z43" s="10"/>
      <c r="AA43" s="10"/>
      <c r="AB43" s="10"/>
    </row>
    <row r="44" spans="2:31" ht="17.45" customHeight="1" outlineLevel="1">
      <c r="B44" s="766" t="s">
        <v>1555</v>
      </c>
      <c r="C44" s="1091" t="s">
        <v>1139</v>
      </c>
      <c r="D44" s="1079"/>
      <c r="E44" s="1079"/>
      <c r="F44" s="95">
        <f>IFERROR(IF(C44="","",VLOOKUP(C44,ProductTable[],2,FALSE)),0)</f>
        <v>235</v>
      </c>
      <c r="G44" s="99"/>
      <c r="H44" s="95">
        <f t="shared" si="1"/>
        <v>0</v>
      </c>
      <c r="I44" s="1220">
        <f>IF(F44="","", H44/(1-M58))</f>
        <v>0</v>
      </c>
      <c r="J44" s="1221" t="str">
        <f>IFERROR(IF(C44="","",VLOOKUP(C44,ProductTable[],3,FALSE)),0)</f>
        <v xml:space="preserve"> </v>
      </c>
      <c r="K44" s="1960" t="s">
        <v>1570</v>
      </c>
      <c r="L44" s="1960"/>
      <c r="M44" s="1961"/>
      <c r="N44" s="281"/>
      <c r="O44" s="1932"/>
      <c r="P44" s="1933"/>
      <c r="Q44" s="281"/>
      <c r="R44" s="1027"/>
      <c r="S44" s="869"/>
      <c r="T44" s="1146"/>
      <c r="U44" s="1146"/>
      <c r="V44" s="961"/>
      <c r="W44" s="961"/>
      <c r="X44" s="10"/>
      <c r="Y44" s="10"/>
      <c r="Z44" s="10"/>
      <c r="AA44" s="10"/>
      <c r="AB44" s="10"/>
      <c r="AC44" s="961"/>
      <c r="AD44" s="961"/>
      <c r="AE44" s="961"/>
    </row>
    <row r="45" spans="2:31" ht="17.45" customHeight="1" outlineLevel="1">
      <c r="B45" s="766"/>
      <c r="C45" s="1090" t="s">
        <v>242</v>
      </c>
      <c r="D45" s="1057"/>
      <c r="E45" s="1057"/>
      <c r="F45" s="93">
        <f>IFERROR(IF(C45="","",VLOOKUP(C45,ProductTable[],2,FALSE)),0)</f>
        <v>363</v>
      </c>
      <c r="G45" s="98"/>
      <c r="H45" s="93">
        <f t="shared" si="1"/>
        <v>0</v>
      </c>
      <c r="I45" s="1219">
        <f>IF(F45="","", H45/(1-M58))</f>
        <v>0</v>
      </c>
      <c r="J45" s="1131" t="str">
        <f>IFERROR(IF(C45="","",VLOOKUP(C45,ProductTable[],3,FALSE)),0)</f>
        <v xml:space="preserve"> </v>
      </c>
      <c r="K45" s="1958"/>
      <c r="L45" s="1958"/>
      <c r="M45" s="1959"/>
      <c r="N45" s="281"/>
      <c r="O45" s="1923"/>
      <c r="P45" s="1924"/>
      <c r="Q45" s="281"/>
      <c r="R45" s="1026"/>
      <c r="S45" s="869"/>
      <c r="T45" s="1146"/>
      <c r="U45" s="1146"/>
      <c r="V45" s="1998"/>
      <c r="W45" s="1998"/>
      <c r="X45" s="1998"/>
      <c r="Y45" s="962"/>
      <c r="Z45" s="963"/>
      <c r="AA45" s="962"/>
      <c r="AB45" s="962"/>
      <c r="AC45" s="964"/>
      <c r="AD45" s="965"/>
      <c r="AE45" s="961"/>
    </row>
    <row r="46" spans="2:31" ht="17.45" customHeight="1" outlineLevel="1">
      <c r="B46" s="766" t="s">
        <v>1585</v>
      </c>
      <c r="C46" s="1091" t="s">
        <v>225</v>
      </c>
      <c r="D46" s="1079"/>
      <c r="E46" s="1079"/>
      <c r="F46" s="95">
        <f>IFERROR(IF(C46="","",VLOOKUP(C46,ProductTable[],2,FALSE)),0)</f>
        <v>100</v>
      </c>
      <c r="G46" s="99"/>
      <c r="H46" s="95">
        <f t="shared" si="1"/>
        <v>0</v>
      </c>
      <c r="I46" s="1220">
        <f>IF(F46="","", H46/(1-M58))</f>
        <v>0</v>
      </c>
      <c r="J46" s="1221" t="str">
        <f>IFERROR(IF(C46="","",VLOOKUP(C46,ProductTable[],3,FALSE)),0)</f>
        <v xml:space="preserve"> </v>
      </c>
      <c r="K46" s="1960"/>
      <c r="L46" s="1960"/>
      <c r="M46" s="1961"/>
      <c r="N46" s="281"/>
      <c r="O46" s="1930"/>
      <c r="P46" s="1931"/>
      <c r="Q46" s="281"/>
      <c r="R46" s="1027"/>
      <c r="S46" s="869"/>
      <c r="T46" s="1146"/>
      <c r="U46" s="1146"/>
      <c r="V46" s="1998"/>
      <c r="W46" s="1998"/>
      <c r="X46" s="1998"/>
      <c r="Y46" s="962"/>
      <c r="Z46" s="963"/>
      <c r="AA46" s="962"/>
      <c r="AB46" s="962"/>
      <c r="AC46" s="964"/>
      <c r="AD46" s="965"/>
      <c r="AE46" s="961"/>
    </row>
    <row r="47" spans="2:31" ht="17.45" customHeight="1" outlineLevel="1" thickBot="1">
      <c r="B47" s="767"/>
      <c r="C47" s="1095"/>
      <c r="D47" s="1174"/>
      <c r="E47" s="1174"/>
      <c r="F47" s="120" t="str">
        <f>IFERROR(IF(C47="","",VLOOKUP(C47,ProductTable[],2,FALSE)),0)</f>
        <v/>
      </c>
      <c r="G47" s="100"/>
      <c r="H47" s="120" t="str">
        <f>IF(F47="","",F47*G47)</f>
        <v/>
      </c>
      <c r="I47" s="1761" t="str">
        <f>IF(F47="","", H47/(1-M58))</f>
        <v/>
      </c>
      <c r="J47" s="1808" t="str">
        <f>IFERROR(IF(C47="","",VLOOKUP(C47,ProductTable[],3,FALSE)),0)</f>
        <v/>
      </c>
      <c r="K47" s="1962"/>
      <c r="L47" s="1962"/>
      <c r="M47" s="1963"/>
      <c r="N47" s="281"/>
      <c r="O47" s="1932"/>
      <c r="P47" s="1933"/>
      <c r="Q47" s="281"/>
      <c r="R47" s="1028"/>
      <c r="S47" s="869"/>
      <c r="T47" s="1146"/>
      <c r="U47" s="1146"/>
      <c r="V47" s="1994"/>
      <c r="W47" s="1994"/>
      <c r="X47" s="1994"/>
      <c r="Y47" s="962"/>
      <c r="Z47" s="963"/>
      <c r="AA47" s="962"/>
      <c r="AB47" s="962"/>
      <c r="AC47" s="964"/>
      <c r="AD47" s="965"/>
      <c r="AE47" s="961"/>
    </row>
    <row r="48" spans="2:31" ht="17.45" customHeight="1" outlineLevel="1">
      <c r="B48" s="2099" t="s">
        <v>112</v>
      </c>
      <c r="C48" s="1089"/>
      <c r="D48" s="1127"/>
      <c r="E48" s="1127"/>
      <c r="F48" s="103"/>
      <c r="G48" s="111"/>
      <c r="H48" s="102" t="str">
        <f t="shared" ref="H48:H52" si="2">IF(F48="","",F48*G48)</f>
        <v/>
      </c>
      <c r="I48" s="1238" t="str">
        <f>IF(F48="","", H48/(1-M58))</f>
        <v/>
      </c>
      <c r="J48" s="1265"/>
      <c r="K48" s="1956"/>
      <c r="L48" s="1956"/>
      <c r="M48" s="1957"/>
      <c r="N48" s="281"/>
      <c r="O48" s="1923"/>
      <c r="P48" s="1924"/>
      <c r="Q48" s="281"/>
      <c r="R48" s="1025"/>
      <c r="S48" s="869"/>
      <c r="T48" s="1146"/>
      <c r="U48" s="1146"/>
      <c r="V48" s="1994"/>
      <c r="W48" s="1994"/>
      <c r="X48" s="1994"/>
      <c r="Y48" s="962"/>
      <c r="Z48" s="963"/>
      <c r="AA48" s="962"/>
      <c r="AB48" s="962"/>
      <c r="AC48" s="964"/>
      <c r="AD48" s="965"/>
      <c r="AE48" s="961"/>
    </row>
    <row r="49" spans="2:31" ht="17.45" customHeight="1" outlineLevel="1">
      <c r="B49" s="2099"/>
      <c r="C49" s="1090"/>
      <c r="D49" s="1057"/>
      <c r="E49" s="1057"/>
      <c r="F49" s="69"/>
      <c r="G49" s="98"/>
      <c r="H49" s="93" t="str">
        <f t="shared" si="2"/>
        <v/>
      </c>
      <c r="I49" s="1219" t="str">
        <f>IF(F49="","", H49/(1-M58))</f>
        <v/>
      </c>
      <c r="J49" s="1755"/>
      <c r="K49" s="1958"/>
      <c r="L49" s="1958"/>
      <c r="M49" s="1959"/>
      <c r="N49" s="281"/>
      <c r="O49" s="1930"/>
      <c r="P49" s="1931"/>
      <c r="Q49" s="281"/>
      <c r="R49" s="1026"/>
      <c r="S49" s="869"/>
      <c r="T49" s="1146"/>
      <c r="U49" s="1146"/>
      <c r="V49" s="1994"/>
      <c r="W49" s="1994"/>
      <c r="X49" s="1994"/>
      <c r="Y49" s="962"/>
      <c r="Z49" s="963"/>
      <c r="AA49" s="962"/>
      <c r="AB49" s="962"/>
      <c r="AC49" s="964"/>
      <c r="AD49" s="965"/>
      <c r="AE49" s="961"/>
    </row>
    <row r="50" spans="2:31" ht="17.25" customHeight="1" outlineLevel="1">
      <c r="B50" s="766"/>
      <c r="C50" s="1091"/>
      <c r="D50" s="1079"/>
      <c r="E50" s="1079"/>
      <c r="F50" s="350"/>
      <c r="G50" s="99"/>
      <c r="H50" s="95" t="str">
        <f t="shared" si="2"/>
        <v/>
      </c>
      <c r="I50" s="1220" t="str">
        <f>IF(F50="","", H50/(1-M58))</f>
        <v/>
      </c>
      <c r="J50" s="1756"/>
      <c r="K50" s="1960"/>
      <c r="L50" s="1960"/>
      <c r="M50" s="1961"/>
      <c r="N50" s="281"/>
      <c r="O50" s="1932"/>
      <c r="P50" s="1933"/>
      <c r="Q50" s="281"/>
      <c r="R50" s="1027"/>
      <c r="S50" s="869"/>
      <c r="T50" s="1146"/>
      <c r="U50" s="1146"/>
      <c r="V50" s="1994"/>
      <c r="W50" s="1994"/>
      <c r="X50" s="1994"/>
      <c r="Y50" s="962"/>
      <c r="Z50" s="963"/>
      <c r="AA50" s="962"/>
      <c r="AB50" s="962"/>
      <c r="AC50" s="964"/>
      <c r="AD50" s="965"/>
      <c r="AE50" s="961"/>
    </row>
    <row r="51" spans="2:31" ht="17.45" customHeight="1" outlineLevel="1" thickBot="1">
      <c r="B51" s="767"/>
      <c r="C51" s="1095"/>
      <c r="D51" s="1174"/>
      <c r="E51" s="1174"/>
      <c r="F51" s="1012"/>
      <c r="G51" s="100"/>
      <c r="H51" s="120" t="str">
        <f t="shared" si="2"/>
        <v/>
      </c>
      <c r="I51" s="1761" t="str">
        <f>IF(F51="","", H51/(1-M58))</f>
        <v/>
      </c>
      <c r="J51" s="1762"/>
      <c r="K51" s="1962"/>
      <c r="L51" s="1962"/>
      <c r="M51" s="1963"/>
      <c r="N51" s="281"/>
      <c r="O51" s="1923"/>
      <c r="P51" s="1924"/>
      <c r="Q51" s="281"/>
      <c r="R51" s="1028"/>
      <c r="S51" s="869"/>
      <c r="T51" s="1146"/>
      <c r="U51" s="1146"/>
      <c r="V51" s="1994"/>
      <c r="W51" s="1994"/>
      <c r="X51" s="1994"/>
      <c r="Y51" s="962"/>
      <c r="Z51" s="963"/>
      <c r="AA51" s="962"/>
      <c r="AB51" s="962"/>
      <c r="AC51" s="964"/>
      <c r="AD51" s="965"/>
      <c r="AE51" s="961"/>
    </row>
    <row r="52" spans="2:31" ht="17.45" customHeight="1" outlineLevel="1">
      <c r="B52" s="969" t="s">
        <v>1373</v>
      </c>
      <c r="C52" s="526" t="s">
        <v>1373</v>
      </c>
      <c r="D52" s="1086"/>
      <c r="E52" s="1087"/>
      <c r="F52" s="978">
        <f>IFERROR(IF(C52="","",VLOOKUP(C52,ProductTable[],2,FALSE)),0)</f>
        <v>150</v>
      </c>
      <c r="G52" s="1002"/>
      <c r="H52" s="974">
        <f t="shared" si="2"/>
        <v>0</v>
      </c>
      <c r="I52" s="1125">
        <f>IF(F52="","", H52/(1-N751))</f>
        <v>0</v>
      </c>
      <c r="J52" s="1126" t="str">
        <f>IFERROR(IF(C52="","",VLOOKUP(C52,ProductTable[],3,FALSE)),0)</f>
        <v xml:space="preserve"> </v>
      </c>
      <c r="K52" s="1964"/>
      <c r="L52" s="1964"/>
      <c r="M52" s="1965"/>
      <c r="N52" s="281"/>
      <c r="O52" s="1930"/>
      <c r="P52" s="1931"/>
      <c r="Q52" s="281"/>
      <c r="R52" s="1025"/>
      <c r="S52" s="869"/>
      <c r="T52" s="1146"/>
      <c r="U52" s="1146"/>
      <c r="V52" s="1994"/>
      <c r="W52" s="1994"/>
      <c r="X52" s="1994"/>
      <c r="Y52" s="962"/>
      <c r="Z52" s="963"/>
      <c r="AA52" s="962"/>
      <c r="AB52" s="962"/>
      <c r="AC52" s="964"/>
      <c r="AD52" s="965"/>
      <c r="AE52" s="961"/>
    </row>
    <row r="53" spans="2:31" ht="17.45" customHeight="1" outlineLevel="1">
      <c r="B53" s="970" t="s">
        <v>100</v>
      </c>
      <c r="C53" s="1064" t="s">
        <v>59</v>
      </c>
      <c r="D53" s="1065"/>
      <c r="E53" s="1065"/>
      <c r="F53" s="93">
        <f>IFERROR(IF(C53="","",VLOOKUP(C53,ProductTable[],2,FALSE)),0)</f>
        <v>20</v>
      </c>
      <c r="G53" s="1003"/>
      <c r="H53" s="975">
        <f>IF(F53="","",F53*G53)</f>
        <v>0</v>
      </c>
      <c r="I53" s="959">
        <f>IF(F53="","", H53/(1-M58))</f>
        <v>0</v>
      </c>
      <c r="J53" s="991" t="str">
        <f>IFERROR(IF(C53="","",VLOOKUP(C53,ProductTable[],3,FALSE)),0)</f>
        <v xml:space="preserve"> </v>
      </c>
      <c r="K53" s="1958"/>
      <c r="L53" s="1958"/>
      <c r="M53" s="1959"/>
      <c r="N53" s="281"/>
      <c r="O53" s="1932"/>
      <c r="P53" s="1933"/>
      <c r="Q53" s="281"/>
      <c r="R53" s="1026"/>
      <c r="S53" s="869"/>
      <c r="T53" s="1146"/>
      <c r="U53" s="1146"/>
      <c r="V53" s="961"/>
      <c r="W53" s="961"/>
      <c r="X53" s="961"/>
      <c r="Y53" s="961"/>
      <c r="Z53" s="961"/>
      <c r="AA53" s="961"/>
      <c r="AB53" s="961"/>
      <c r="AC53" s="961"/>
      <c r="AD53" s="961"/>
      <c r="AE53" s="961"/>
    </row>
    <row r="54" spans="2:31" ht="17.45" customHeight="1" outlineLevel="1">
      <c r="B54" s="967" t="s">
        <v>102</v>
      </c>
      <c r="C54" s="1067" t="s">
        <v>103</v>
      </c>
      <c r="D54" s="1068"/>
      <c r="E54" s="1069"/>
      <c r="F54" s="979">
        <f>IFERROR(IF(C54="","",VLOOKUP(C54,ProductTable[],2,FALSE)),0)</f>
        <v>250</v>
      </c>
      <c r="G54" s="1004"/>
      <c r="H54" s="976">
        <f>IF(F54="","",F54*G54)</f>
        <v>0</v>
      </c>
      <c r="I54" s="958">
        <f>IF(F54="","", H54/(1-M58))</f>
        <v>0</v>
      </c>
      <c r="J54" s="990" t="str">
        <f>IFERROR(IF(C54="","",VLOOKUP(C54,ProductTable[],3,FALSE)),0)</f>
        <v xml:space="preserve"> </v>
      </c>
      <c r="K54" s="1960"/>
      <c r="L54" s="1960"/>
      <c r="M54" s="1961"/>
      <c r="N54" s="281"/>
      <c r="O54" s="1923"/>
      <c r="P54" s="1924"/>
      <c r="Q54" s="281"/>
      <c r="R54" s="1027"/>
      <c r="S54" s="869"/>
      <c r="T54" s="1146"/>
      <c r="U54" s="1146"/>
    </row>
    <row r="55" spans="2:31" ht="17.45" customHeight="1" outlineLevel="1" thickBot="1">
      <c r="B55" s="971"/>
      <c r="C55" s="1070" t="s">
        <v>105</v>
      </c>
      <c r="D55" s="1071"/>
      <c r="E55" s="1072"/>
      <c r="F55" s="440">
        <f>IFERROR(IF(C55="","",VLOOKUP(C55,ProductTable[],2,FALSE)),0)</f>
        <v>500</v>
      </c>
      <c r="G55" s="529"/>
      <c r="H55" s="1008">
        <f>IF(F55="","",F55*G55)</f>
        <v>0</v>
      </c>
      <c r="I55" s="968">
        <f>IF(F55="","", H55/(1-M58))</f>
        <v>0</v>
      </c>
      <c r="J55" s="1130" t="str">
        <f>IFERROR(IF(C55="","",VLOOKUP(C55,ProductTable[],3,FALSE)),0)</f>
        <v xml:space="preserve"> </v>
      </c>
      <c r="K55" s="1962"/>
      <c r="L55" s="1962"/>
      <c r="M55" s="1963"/>
      <c r="N55" s="281"/>
      <c r="O55" s="1930"/>
      <c r="P55" s="1931"/>
      <c r="Q55" s="281"/>
      <c r="R55" s="1028"/>
      <c r="S55" s="869"/>
      <c r="T55" s="1146"/>
      <c r="U55" s="1146"/>
    </row>
    <row r="56" spans="2:31" ht="18.75" customHeight="1" outlineLevel="1" thickBot="1">
      <c r="B56" s="281"/>
      <c r="C56" s="281"/>
      <c r="D56" s="281"/>
      <c r="F56" s="283"/>
      <c r="G56" s="354" t="s">
        <v>26</v>
      </c>
      <c r="H56" s="355"/>
      <c r="I56" s="698"/>
      <c r="J56" s="989"/>
      <c r="K56" s="989"/>
      <c r="L56" s="544"/>
      <c r="M56" s="544"/>
      <c r="N56" s="281"/>
      <c r="O56" s="1932"/>
      <c r="P56" s="1933"/>
      <c r="Q56" s="281"/>
      <c r="R56" s="544"/>
      <c r="S56" s="869"/>
      <c r="T56" s="1146"/>
      <c r="U56" s="1146"/>
    </row>
    <row r="57" spans="2:31" ht="18.75" customHeight="1" outlineLevel="1">
      <c r="B57" s="281"/>
      <c r="C57" s="281"/>
      <c r="D57" s="281"/>
      <c r="F57" s="293"/>
      <c r="G57" s="1023" t="s">
        <v>29</v>
      </c>
      <c r="H57" s="1022">
        <f>SUM(H26:H55)</f>
        <v>0</v>
      </c>
      <c r="I57" s="534">
        <f>SUM(H26:H55)</f>
        <v>0</v>
      </c>
      <c r="K57" s="1032" t="s">
        <v>113</v>
      </c>
      <c r="L57" s="283"/>
      <c r="M57" s="1032" t="s">
        <v>1429</v>
      </c>
      <c r="O57" s="1923"/>
      <c r="P57" s="1924"/>
      <c r="R57" s="972"/>
      <c r="S57" s="869"/>
      <c r="T57" s="1146"/>
      <c r="U57" s="1146"/>
    </row>
    <row r="58" spans="2:31" ht="18.75" customHeight="1" outlineLevel="1" thickBot="1">
      <c r="B58" s="281"/>
      <c r="C58" s="281"/>
      <c r="D58" s="281"/>
      <c r="F58" s="293"/>
      <c r="G58" s="853" t="s">
        <v>63</v>
      </c>
      <c r="H58" s="854"/>
      <c r="I58" s="535"/>
      <c r="J58" s="361"/>
      <c r="K58" s="1033">
        <f>(H57/(1-M58))+H56</f>
        <v>0</v>
      </c>
      <c r="L58" s="283"/>
      <c r="M58" s="1267">
        <v>0.45</v>
      </c>
      <c r="O58" s="1925"/>
      <c r="P58" s="1926"/>
      <c r="R58" s="973"/>
      <c r="S58" s="869"/>
      <c r="T58" s="1146"/>
      <c r="U58" s="1146"/>
    </row>
    <row r="59" spans="2:31" ht="18.75" customHeight="1" outlineLevel="1" thickBot="1">
      <c r="B59" s="281"/>
      <c r="C59" s="281"/>
      <c r="D59" s="281"/>
      <c r="F59" s="303"/>
      <c r="G59" s="362" t="s">
        <v>109</v>
      </c>
      <c r="H59" s="122">
        <f>H58-H57</f>
        <v>0</v>
      </c>
      <c r="I59" s="536">
        <f>H58-H57</f>
        <v>0</v>
      </c>
      <c r="J59" s="310"/>
      <c r="K59" s="310"/>
      <c r="N59" s="281"/>
      <c r="O59" s="960"/>
      <c r="P59" s="960"/>
      <c r="Q59" s="281"/>
      <c r="R59" s="1029"/>
      <c r="S59" s="960"/>
      <c r="T59" s="960"/>
      <c r="U59" s="960"/>
      <c r="V59" s="961"/>
    </row>
    <row r="60" spans="2:31" ht="18.75" customHeight="1" thickBot="1">
      <c r="B60" s="281"/>
      <c r="C60" s="1927" t="s">
        <v>1368</v>
      </c>
      <c r="D60" s="1927"/>
      <c r="E60" s="1927"/>
      <c r="F60" s="303"/>
      <c r="G60" s="677"/>
      <c r="H60" s="678"/>
      <c r="I60" s="678"/>
      <c r="J60" s="310"/>
      <c r="K60" s="310"/>
      <c r="N60" s="281"/>
      <c r="O60" s="869"/>
      <c r="P60" s="869"/>
      <c r="Q60" s="281"/>
      <c r="R60" s="565"/>
      <c r="S60" s="869"/>
      <c r="T60" s="960"/>
      <c r="U60" s="960"/>
    </row>
    <row r="61" spans="2:31" s="320" customFormat="1" ht="37.5" customHeight="1" outlineLevel="1" thickBot="1">
      <c r="B61" s="683" t="s">
        <v>114</v>
      </c>
      <c r="C61" s="1992" t="s">
        <v>12</v>
      </c>
      <c r="D61" s="1993"/>
      <c r="E61" s="1993"/>
      <c r="F61" s="956" t="s">
        <v>13</v>
      </c>
      <c r="G61" s="955" t="s">
        <v>14</v>
      </c>
      <c r="H61" s="956" t="s">
        <v>95</v>
      </c>
      <c r="I61" s="1031" t="s">
        <v>96</v>
      </c>
      <c r="J61" s="957" t="s">
        <v>97</v>
      </c>
      <c r="K61" s="1951" t="s">
        <v>98</v>
      </c>
      <c r="L61" s="1952"/>
      <c r="M61" s="1953"/>
      <c r="N61" s="319"/>
      <c r="O61" s="1954" t="s">
        <v>1396</v>
      </c>
      <c r="P61" s="1955"/>
      <c r="Q61" s="319"/>
      <c r="R61" s="1030" t="s">
        <v>491</v>
      </c>
      <c r="S61" s="869"/>
      <c r="T61" s="1967"/>
      <c r="U61" s="1967"/>
    </row>
    <row r="62" spans="2:31" ht="18.75" customHeight="1" outlineLevel="1">
      <c r="B62" s="692" t="s">
        <v>68</v>
      </c>
      <c r="C62" s="1083" t="s">
        <v>141</v>
      </c>
      <c r="D62" s="1083"/>
      <c r="E62" s="1083"/>
      <c r="F62" s="102">
        <f>IFERROR(IF(C62="","",VLOOKUP(C62,ProductTable[],2,FALSE)),0)</f>
        <v>530</v>
      </c>
      <c r="G62" s="111"/>
      <c r="H62" s="102">
        <f t="shared" ref="H62:H70" si="3">IF(F62="","",F62*G62)</f>
        <v>0</v>
      </c>
      <c r="I62" s="1238">
        <f>IF(F62="","", H62/(1-M94))</f>
        <v>0</v>
      </c>
      <c r="J62" s="1825" t="str">
        <f>IFERROR(IF(C62="","",VLOOKUP(C62,ProductTable[],3,FALSE)),0)</f>
        <v xml:space="preserve"> </v>
      </c>
      <c r="K62" s="1956"/>
      <c r="L62" s="1956"/>
      <c r="M62" s="1957"/>
      <c r="N62" s="281"/>
      <c r="O62" s="1942" t="s">
        <v>1490</v>
      </c>
      <c r="P62" s="1943"/>
      <c r="Q62" s="281"/>
      <c r="R62" s="1025"/>
      <c r="S62" s="869"/>
      <c r="T62" s="1966"/>
      <c r="U62" s="1966"/>
    </row>
    <row r="63" spans="2:31" ht="18.75" customHeight="1" outlineLevel="1">
      <c r="B63" s="692"/>
      <c r="C63" s="1062" t="s">
        <v>147</v>
      </c>
      <c r="D63" s="1062"/>
      <c r="E63" s="1062"/>
      <c r="F63" s="93">
        <f>IFERROR(IF(C63="","",VLOOKUP(C63,ProductTable[],2,FALSE)),0)</f>
        <v>445</v>
      </c>
      <c r="G63" s="98"/>
      <c r="H63" s="93">
        <f t="shared" si="3"/>
        <v>0</v>
      </c>
      <c r="I63" s="1219">
        <f>IF(F63="","", H63/(1-M94))</f>
        <v>0</v>
      </c>
      <c r="J63" s="1131" t="str">
        <f>IFERROR(IF(C63="","",VLOOKUP(C63,ProductTable[],3,FALSE)),0)</f>
        <v xml:space="preserve"> </v>
      </c>
      <c r="K63" s="1958"/>
      <c r="L63" s="1958"/>
      <c r="M63" s="1959"/>
      <c r="N63" s="281"/>
      <c r="O63" s="1944"/>
      <c r="P63" s="1945"/>
      <c r="Q63" s="281"/>
      <c r="R63" s="1026"/>
      <c r="S63" s="869"/>
      <c r="T63" s="1966"/>
      <c r="U63" s="1966"/>
    </row>
    <row r="64" spans="2:31" ht="18.75" customHeight="1" outlineLevel="1">
      <c r="B64" s="692" t="s">
        <v>69</v>
      </c>
      <c r="C64" s="1059" t="s">
        <v>164</v>
      </c>
      <c r="D64" s="1059"/>
      <c r="E64" s="1059"/>
      <c r="F64" s="95">
        <f>IFERROR(IF(C64="","",VLOOKUP(C64,ProductTable[],2,FALSE)),0)</f>
        <v>0</v>
      </c>
      <c r="G64" s="99"/>
      <c r="H64" s="95">
        <f t="shared" si="3"/>
        <v>0</v>
      </c>
      <c r="I64" s="1220">
        <f>IF(F64="","", H64/(1-M94))</f>
        <v>0</v>
      </c>
      <c r="J64" s="1221">
        <f>IFERROR(IF(C64="","",VLOOKUP(C64,ProductTable[],3,FALSE)),0)</f>
        <v>0</v>
      </c>
      <c r="K64" s="1960"/>
      <c r="L64" s="1960"/>
      <c r="M64" s="1961"/>
      <c r="N64" s="281"/>
      <c r="O64" s="1944"/>
      <c r="P64" s="1945"/>
      <c r="Q64" s="281"/>
      <c r="R64" s="1027"/>
      <c r="S64" s="869"/>
      <c r="T64" s="1966"/>
      <c r="U64" s="1966"/>
    </row>
    <row r="65" spans="2:21" ht="18.75" customHeight="1" outlineLevel="1" thickBot="1">
      <c r="B65" s="692"/>
      <c r="C65" s="1062" t="s">
        <v>183</v>
      </c>
      <c r="D65" s="1062"/>
      <c r="E65" s="1062"/>
      <c r="F65" s="93">
        <f>IFERROR(IF(C65="","",VLOOKUP(C65,ProductTable[],2,FALSE)),0)</f>
        <v>65</v>
      </c>
      <c r="G65" s="98"/>
      <c r="H65" s="93">
        <f t="shared" si="3"/>
        <v>0</v>
      </c>
      <c r="I65" s="1219">
        <f>IF(F65="","", H65/(1-M94))</f>
        <v>0</v>
      </c>
      <c r="J65" s="1131" t="str">
        <f>IFERROR(IF(C65="","",VLOOKUP(C65,ProductTable[],3,FALSE)),0)</f>
        <v xml:space="preserve"> </v>
      </c>
      <c r="K65" s="1958"/>
      <c r="L65" s="1958"/>
      <c r="M65" s="1959"/>
      <c r="N65" s="281"/>
      <c r="O65" s="1944"/>
      <c r="P65" s="1945"/>
      <c r="Q65" s="281"/>
      <c r="R65" s="1026"/>
      <c r="S65" s="869"/>
      <c r="T65" s="1966"/>
      <c r="U65" s="1966"/>
    </row>
    <row r="66" spans="2:21" ht="18.75" customHeight="1" outlineLevel="1">
      <c r="B66" s="692" t="s">
        <v>70</v>
      </c>
      <c r="C66" s="1058" t="s">
        <v>167</v>
      </c>
      <c r="D66" s="1059"/>
      <c r="E66" s="1059"/>
      <c r="F66" s="95">
        <f>IFERROR(IF(C66="","",VLOOKUP(C66,ProductTable[],2,FALSE)),0)</f>
        <v>180</v>
      </c>
      <c r="G66" s="99"/>
      <c r="H66" s="95">
        <f t="shared" si="3"/>
        <v>0</v>
      </c>
      <c r="I66" s="1220">
        <f>IF(F66="","", H66/(1-M94))</f>
        <v>0</v>
      </c>
      <c r="J66" s="1221" t="str">
        <f>IFERROR(IF(C66="","",VLOOKUP(C66,ProductTable[],3,FALSE)),0)</f>
        <v xml:space="preserve"> </v>
      </c>
      <c r="K66" s="1960"/>
      <c r="L66" s="1960"/>
      <c r="M66" s="1961"/>
      <c r="N66" s="281"/>
      <c r="O66" s="1946"/>
      <c r="P66" s="1947"/>
      <c r="Q66" s="281"/>
      <c r="R66" s="1027"/>
      <c r="S66" s="869"/>
      <c r="T66" s="1146"/>
      <c r="U66" s="1146"/>
    </row>
    <row r="67" spans="2:21" ht="18.75" customHeight="1" outlineLevel="1">
      <c r="B67" s="692"/>
      <c r="C67" s="1085"/>
      <c r="D67" s="1085"/>
      <c r="E67" s="1085"/>
      <c r="F67" s="93" t="str">
        <f>IFERROR(IF(C67="","",VLOOKUP(C67,ProductTable[],2,FALSE)),0)</f>
        <v/>
      </c>
      <c r="G67" s="98"/>
      <c r="H67" s="93" t="str">
        <f t="shared" si="3"/>
        <v/>
      </c>
      <c r="I67" s="1219" t="str">
        <f>IF(F67="","", H67/(1-M94))</f>
        <v/>
      </c>
      <c r="J67" s="1131" t="str">
        <f>IFERROR(IF(C67="","",VLOOKUP(C67,ProductTable[],3,FALSE)),0)</f>
        <v/>
      </c>
      <c r="K67" s="1958"/>
      <c r="L67" s="1958"/>
      <c r="M67" s="1959"/>
      <c r="N67" s="281"/>
      <c r="O67" s="1930"/>
      <c r="P67" s="1931"/>
      <c r="Q67" s="281"/>
      <c r="R67" s="1026"/>
      <c r="S67" s="869"/>
      <c r="T67" s="1146"/>
      <c r="U67" s="1146"/>
    </row>
    <row r="68" spans="2:21" ht="18.75" customHeight="1" outlineLevel="1">
      <c r="B68" s="692" t="s">
        <v>71</v>
      </c>
      <c r="C68" s="1059" t="s">
        <v>142</v>
      </c>
      <c r="D68" s="1059"/>
      <c r="E68" s="1059"/>
      <c r="F68" s="95">
        <f>IFERROR(IF(C68="","",VLOOKUP(C68,ProductTable[],2,FALSE)),0)</f>
        <v>850</v>
      </c>
      <c r="G68" s="99"/>
      <c r="H68" s="95">
        <f t="shared" si="3"/>
        <v>0</v>
      </c>
      <c r="I68" s="1220">
        <f>IF(F68="","", H68/(1-M94))</f>
        <v>0</v>
      </c>
      <c r="J68" s="1221" t="str">
        <f>IFERROR(IF(C68="","",VLOOKUP(C68,ProductTable[],3,FALSE)),0)</f>
        <v xml:space="preserve"> </v>
      </c>
      <c r="K68" s="1960"/>
      <c r="L68" s="1960"/>
      <c r="M68" s="1961"/>
      <c r="N68" s="281"/>
      <c r="O68" s="1932"/>
      <c r="P68" s="1933"/>
      <c r="Q68" s="281"/>
      <c r="R68" s="1027"/>
      <c r="S68" s="869"/>
      <c r="T68" s="1146"/>
      <c r="U68" s="1146"/>
    </row>
    <row r="69" spans="2:21" ht="18.75" customHeight="1" outlineLevel="1">
      <c r="B69" s="692"/>
      <c r="C69" s="1062" t="s">
        <v>148</v>
      </c>
      <c r="D69" s="1062"/>
      <c r="E69" s="1062"/>
      <c r="F69" s="93">
        <f>IFERROR(IF(C69="","",VLOOKUP(C69,ProductTable[],2,FALSE)),0)</f>
        <v>605</v>
      </c>
      <c r="G69" s="98"/>
      <c r="H69" s="93">
        <f t="shared" si="3"/>
        <v>0</v>
      </c>
      <c r="I69" s="1219">
        <f>IF(F69="","", H69/(1-M94))</f>
        <v>0</v>
      </c>
      <c r="J69" s="1131" t="str">
        <f>IFERROR(IF(C69="","",VLOOKUP(C69,ProductTable[],3,FALSE)),0)</f>
        <v xml:space="preserve"> </v>
      </c>
      <c r="K69" s="1958"/>
      <c r="L69" s="1958"/>
      <c r="M69" s="1959"/>
      <c r="N69" s="281"/>
      <c r="O69" s="1923"/>
      <c r="P69" s="1924"/>
      <c r="Q69" s="281"/>
      <c r="R69" s="1026"/>
      <c r="S69" s="869"/>
      <c r="T69" s="1146"/>
      <c r="U69" s="1146"/>
    </row>
    <row r="70" spans="2:21" ht="18.75" customHeight="1" outlineLevel="1">
      <c r="B70" s="692" t="s">
        <v>72</v>
      </c>
      <c r="C70" s="1059"/>
      <c r="D70" s="1059"/>
      <c r="E70" s="1059"/>
      <c r="F70" s="95" t="str">
        <f>IFERROR(IF(C70="","",VLOOKUP(C70,ProductTable[],2,FALSE)),0)</f>
        <v/>
      </c>
      <c r="G70" s="99"/>
      <c r="H70" s="95" t="str">
        <f t="shared" si="3"/>
        <v/>
      </c>
      <c r="I70" s="1220" t="str">
        <f>IF(F70="","", H70/(1-M94))</f>
        <v/>
      </c>
      <c r="J70" s="1221" t="str">
        <f>IFERROR(IF(C70="","",VLOOKUP(C70,ProductTable[],3,FALSE)),0)</f>
        <v/>
      </c>
      <c r="K70" s="1960"/>
      <c r="L70" s="1960"/>
      <c r="M70" s="1961"/>
      <c r="N70" s="281"/>
      <c r="O70" s="1930"/>
      <c r="P70" s="1931"/>
      <c r="Q70" s="281"/>
      <c r="R70" s="1027"/>
      <c r="S70" s="458"/>
      <c r="T70" s="1146"/>
      <c r="U70" s="1146"/>
    </row>
    <row r="71" spans="2:21" ht="18.75" customHeight="1" outlineLevel="1">
      <c r="B71" s="692"/>
      <c r="C71" s="1062" t="s">
        <v>169</v>
      </c>
      <c r="D71" s="1062"/>
      <c r="E71" s="1062"/>
      <c r="F71" s="93">
        <f>IFERROR(IF(C71="","",VLOOKUP(C71,ProductTable[],2,FALSE)),0)</f>
        <v>15</v>
      </c>
      <c r="G71" s="98"/>
      <c r="H71" s="93">
        <f>IF(F71="","",F71*G71)</f>
        <v>0</v>
      </c>
      <c r="I71" s="1219">
        <f>IF(F71="","", H71/(1-M94))</f>
        <v>0</v>
      </c>
      <c r="J71" s="1131" t="str">
        <f>IFERROR(IF(C71="","",VLOOKUP(C71,ProductTable[],3,FALSE)),0)</f>
        <v xml:space="preserve"> </v>
      </c>
      <c r="K71" s="1958"/>
      <c r="L71" s="1958"/>
      <c r="M71" s="1959"/>
      <c r="N71" s="281"/>
      <c r="O71" s="1932"/>
      <c r="P71" s="1933"/>
      <c r="Q71" s="281"/>
      <c r="R71" s="1026"/>
      <c r="S71" s="458"/>
      <c r="T71" s="1146"/>
      <c r="U71" s="1146"/>
    </row>
    <row r="72" spans="2:21" ht="18.75" customHeight="1" outlineLevel="1">
      <c r="B72" s="692" t="s">
        <v>73</v>
      </c>
      <c r="C72" s="1059" t="s">
        <v>171</v>
      </c>
      <c r="D72" s="1059"/>
      <c r="E72" s="1059"/>
      <c r="F72" s="95">
        <f>IFERROR(IF(C72="","",VLOOKUP(C72,ProductTable[],2,FALSE)),0)</f>
        <v>195</v>
      </c>
      <c r="G72" s="99"/>
      <c r="H72" s="95">
        <f>IF(F72="","",F72*G72)</f>
        <v>0</v>
      </c>
      <c r="I72" s="1220">
        <f>IF(F72="","", H72/(1-M94))</f>
        <v>0</v>
      </c>
      <c r="J72" s="1221" t="str">
        <f>IFERROR(IF(C72="","",VLOOKUP(C72,ProductTable[],3,FALSE)),0)</f>
        <v xml:space="preserve"> </v>
      </c>
      <c r="K72" s="1960"/>
      <c r="L72" s="1960"/>
      <c r="M72" s="1961"/>
      <c r="N72" s="281"/>
      <c r="O72" s="1923"/>
      <c r="P72" s="1924"/>
      <c r="Q72" s="281"/>
      <c r="R72" s="1027"/>
      <c r="S72" s="458"/>
      <c r="T72" s="1146"/>
      <c r="U72" s="1146"/>
    </row>
    <row r="73" spans="2:21" ht="18.75" customHeight="1" outlineLevel="1">
      <c r="B73" s="692"/>
      <c r="C73" s="1062" t="s">
        <v>183</v>
      </c>
      <c r="D73" s="1062"/>
      <c r="E73" s="1062"/>
      <c r="F73" s="93">
        <f>IFERROR(IF(C73="","",VLOOKUP(C73,ProductTable[],2,FALSE)),0)</f>
        <v>65</v>
      </c>
      <c r="G73" s="98"/>
      <c r="H73" s="93">
        <f t="shared" ref="H73:H82" si="4">IF(F73="","",F73*G73)</f>
        <v>0</v>
      </c>
      <c r="I73" s="1219">
        <f>IF(F73="","", H73/(1-M94))</f>
        <v>0</v>
      </c>
      <c r="J73" s="1131" t="str">
        <f>IFERROR(IF(C73="","",VLOOKUP(C73,ProductTable[],3,FALSE)),0)</f>
        <v xml:space="preserve"> </v>
      </c>
      <c r="K73" s="1958"/>
      <c r="L73" s="1958"/>
      <c r="M73" s="1959"/>
      <c r="N73" s="281"/>
      <c r="O73" s="1930"/>
      <c r="P73" s="1931"/>
      <c r="Q73" s="281"/>
      <c r="R73" s="1026"/>
      <c r="S73" s="458"/>
      <c r="T73" s="1146"/>
      <c r="U73" s="1146"/>
    </row>
    <row r="74" spans="2:21" ht="18.75" customHeight="1" outlineLevel="1">
      <c r="B74" s="692" t="s">
        <v>74</v>
      </c>
      <c r="C74" s="1059" t="s">
        <v>236</v>
      </c>
      <c r="D74" s="1059"/>
      <c r="E74" s="1059"/>
      <c r="F74" s="95">
        <f>IFERROR(IF(C74="","",VLOOKUP(C74,ProductTable[],2,FALSE)),0)</f>
        <v>150</v>
      </c>
      <c r="G74" s="99"/>
      <c r="H74" s="95">
        <f t="shared" si="4"/>
        <v>0</v>
      </c>
      <c r="I74" s="1220">
        <f>IF(F74="","", H74/(1-M94))</f>
        <v>0</v>
      </c>
      <c r="J74" s="1221" t="str">
        <f>IFERROR(IF(C74="","",VLOOKUP(C74,ProductTable[],3,FALSE)),0)</f>
        <v xml:space="preserve"> </v>
      </c>
      <c r="K74" s="1960"/>
      <c r="L74" s="1960"/>
      <c r="M74" s="1961"/>
      <c r="N74" s="281"/>
      <c r="O74" s="1932"/>
      <c r="P74" s="1933"/>
      <c r="Q74" s="281"/>
      <c r="R74" s="1027"/>
      <c r="S74" s="458"/>
      <c r="T74" s="1146"/>
      <c r="U74" s="1146"/>
    </row>
    <row r="75" spans="2:21" ht="18.75" customHeight="1" outlineLevel="1">
      <c r="B75" s="692"/>
      <c r="C75" s="1062" t="s">
        <v>1577</v>
      </c>
      <c r="D75" s="1062"/>
      <c r="E75" s="1062"/>
      <c r="F75" s="93">
        <f>IFERROR(IF(C75="","",VLOOKUP(C75,ProductTable[],2,FALSE)),0)</f>
        <v>316</v>
      </c>
      <c r="G75" s="98"/>
      <c r="H75" s="93">
        <f t="shared" si="4"/>
        <v>0</v>
      </c>
      <c r="I75" s="1219">
        <f>IF(F75="","", H75/(1-M94))</f>
        <v>0</v>
      </c>
      <c r="J75" s="1131" t="str">
        <f>IFERROR(IF(C75="","",VLOOKUP(C75,ProductTable[],3,FALSE)),0)</f>
        <v>https://www.amazon.co.uk/Accsoon-CineView-Wireless-Transmission-Transfer-Black/dp/B09YCKHPCF/ref=sr_1_2?crid=4W8FLV6B3OWC&amp;dib=eyJ2IjoiMSJ9.TXxdZMTznRl62kCA3y19buTmh3lDWrcm3_BGyhk57Z5XWPTqnuAN0fsUHf2NRDFcrrbCEieyr5hio9KFBrX5SCgevA8gkevTlzoROwFW_v12AY5o5Mu8DXw6g3X83Eay9-oPwKmzmrFeMfaJAcDL9dHjxxUlQ7HclWvJgo2w85l6siZznF-j8x1dYYOFfVBWG6haOOoWMBliXKtkW7XDxY3YPGSzIrSa_q1ZfAQx0lAiOHS9BhQjJaz7lsAmpXjevQoigh2bRw0nDbIlZ3uqphYEdSqb3zzGDNd-dkKEa3FSJRYpRnTWmSZzhm46jCUKoZ3vrZEIUq98L9x6S90vXA.iTFECwRHWRTE-lsCm6LpO8oO8h6ngQ2N13Tyd8Vh37c&amp;dib_tag=se&amp;keywords=cineview%2BHE&amp;qid=1743429199&amp;s=electronics&amp;sprefix=cineview%2Bhe%2B%2Celectronics%2C88&amp;sr=1-2&amp;th=1</v>
      </c>
      <c r="K75" s="1958"/>
      <c r="L75" s="1958"/>
      <c r="M75" s="1959"/>
      <c r="N75" s="281"/>
      <c r="O75" s="1923"/>
      <c r="P75" s="1924"/>
      <c r="Q75" s="281"/>
      <c r="R75" s="1026"/>
      <c r="S75" s="458"/>
      <c r="T75" s="1146"/>
      <c r="U75" s="1146"/>
    </row>
    <row r="76" spans="2:21" ht="18.75" customHeight="1" outlineLevel="1">
      <c r="B76" s="692" t="s">
        <v>75</v>
      </c>
      <c r="C76" s="1059" t="s">
        <v>1137</v>
      </c>
      <c r="D76" s="1059"/>
      <c r="E76" s="1059"/>
      <c r="F76" s="95">
        <f>IFERROR(IF(C76="","",VLOOKUP(C76,ProductTable[],2,FALSE)),0)</f>
        <v>156</v>
      </c>
      <c r="G76" s="99"/>
      <c r="H76" s="95">
        <f t="shared" si="4"/>
        <v>0</v>
      </c>
      <c r="I76" s="1220">
        <f>IF(F76="","", H76/(1-M94))</f>
        <v>0</v>
      </c>
      <c r="J76" s="1221">
        <f>IFERROR(IF(C76="","",VLOOKUP(C76,ProductTable[],3,FALSE)),0)</f>
        <v>0</v>
      </c>
      <c r="K76" s="1960"/>
      <c r="L76" s="1960"/>
      <c r="M76" s="1961"/>
      <c r="N76" s="281"/>
      <c r="O76" s="1930"/>
      <c r="P76" s="1931"/>
      <c r="Q76" s="281"/>
      <c r="R76" s="1027"/>
      <c r="S76" s="458"/>
      <c r="T76" s="1146"/>
      <c r="U76" s="1146"/>
    </row>
    <row r="77" spans="2:21" ht="18.75" customHeight="1" outlineLevel="1">
      <c r="B77" s="692"/>
      <c r="C77" s="1062"/>
      <c r="D77" s="1062"/>
      <c r="E77" s="1062"/>
      <c r="F77" s="93" t="str">
        <f>IFERROR(IF(C77="","",VLOOKUP(C77,ProductTable[],2,FALSE)),0)</f>
        <v/>
      </c>
      <c r="G77" s="98"/>
      <c r="H77" s="93" t="str">
        <f t="shared" si="4"/>
        <v/>
      </c>
      <c r="I77" s="1219" t="str">
        <f>IF(F77="","", H77/(1-M94))</f>
        <v/>
      </c>
      <c r="J77" s="1131" t="str">
        <f>IFERROR(IF(C77="","",VLOOKUP(C77,ProductTable[],3,FALSE)),0)</f>
        <v/>
      </c>
      <c r="K77" s="1958"/>
      <c r="L77" s="1958"/>
      <c r="M77" s="1959"/>
      <c r="N77" s="281"/>
      <c r="O77" s="1932"/>
      <c r="P77" s="1933"/>
      <c r="Q77" s="281"/>
      <c r="R77" s="1026"/>
      <c r="S77" s="458"/>
      <c r="T77" s="1146"/>
      <c r="U77" s="1146"/>
    </row>
    <row r="78" spans="2:21" ht="18.75" customHeight="1" outlineLevel="1">
      <c r="B78" s="692"/>
      <c r="C78" s="1059"/>
      <c r="D78" s="1059"/>
      <c r="E78" s="1059"/>
      <c r="F78" s="95" t="str">
        <f>IFERROR(IF(C78="","",VLOOKUP(C78,ProductTable[],2,FALSE)),0)</f>
        <v/>
      </c>
      <c r="G78" s="99"/>
      <c r="H78" s="95" t="str">
        <f t="shared" si="4"/>
        <v/>
      </c>
      <c r="I78" s="1220" t="str">
        <f>IF(F78="","", H78/(1-M94))</f>
        <v/>
      </c>
      <c r="J78" s="1221" t="str">
        <f>IFERROR(IF(C78="","",VLOOKUP(C78,ProductTable[],3,FALSE)),0)</f>
        <v/>
      </c>
      <c r="K78" s="1960"/>
      <c r="L78" s="1960"/>
      <c r="M78" s="1961"/>
      <c r="N78" s="281"/>
      <c r="O78" s="1923"/>
      <c r="P78" s="1924"/>
      <c r="Q78" s="281"/>
      <c r="R78" s="1027"/>
      <c r="S78" s="458"/>
      <c r="T78" s="1146"/>
      <c r="U78" s="1146"/>
    </row>
    <row r="79" spans="2:21" ht="18.75" customHeight="1" outlineLevel="1">
      <c r="B79" s="692"/>
      <c r="C79" s="1062"/>
      <c r="D79" s="1062"/>
      <c r="E79" s="1062"/>
      <c r="F79" s="93" t="str">
        <f>IFERROR(IF(C79="","",VLOOKUP(C79,ProductTable[],2,FALSE)),0)</f>
        <v/>
      </c>
      <c r="G79" s="98"/>
      <c r="H79" s="93" t="str">
        <f t="shared" si="4"/>
        <v/>
      </c>
      <c r="I79" s="1219" t="str">
        <f>IF(F79="","", H79/(1-M94))</f>
        <v/>
      </c>
      <c r="J79" s="1131" t="str">
        <f>IFERROR(IF(C79="","",VLOOKUP(C79,ProductTable[],3,FALSE)),0)</f>
        <v/>
      </c>
      <c r="K79" s="1958"/>
      <c r="L79" s="1958"/>
      <c r="M79" s="1959"/>
      <c r="N79" s="281"/>
      <c r="O79" s="1930"/>
      <c r="P79" s="1931"/>
      <c r="Q79" s="281"/>
      <c r="R79" s="1026"/>
      <c r="S79" s="458"/>
      <c r="T79" s="1146"/>
      <c r="U79" s="1146"/>
    </row>
    <row r="80" spans="2:21" ht="18.75" customHeight="1" outlineLevel="1">
      <c r="B80" s="692"/>
      <c r="C80" s="1059" t="s">
        <v>1138</v>
      </c>
      <c r="D80" s="1059"/>
      <c r="E80" s="1059"/>
      <c r="F80" s="95">
        <f>IFERROR(IF(C80="","",VLOOKUP(C80,ProductTable[],2,FALSE)),0)</f>
        <v>30</v>
      </c>
      <c r="G80" s="99"/>
      <c r="H80" s="95">
        <f t="shared" si="4"/>
        <v>0</v>
      </c>
      <c r="I80" s="1220">
        <f>IF(F80="","", H80/(1-M94))</f>
        <v>0</v>
      </c>
      <c r="J80" s="1221" t="str">
        <f>IFERROR(IF(C80="","",VLOOKUP(C80,ProductTable[],3,FALSE)),0)</f>
        <v xml:space="preserve"> </v>
      </c>
      <c r="K80" s="1960"/>
      <c r="L80" s="1960"/>
      <c r="M80" s="1961"/>
      <c r="N80" s="281"/>
      <c r="O80" s="1932"/>
      <c r="P80" s="1933"/>
      <c r="Q80" s="281"/>
      <c r="R80" s="1027"/>
      <c r="S80" s="458"/>
      <c r="T80" s="1146"/>
      <c r="U80" s="1146"/>
    </row>
    <row r="81" spans="2:21" ht="18.75" customHeight="1" outlineLevel="1" thickBot="1">
      <c r="B81" s="692"/>
      <c r="C81" s="1074"/>
      <c r="D81" s="1074"/>
      <c r="E81" s="1074"/>
      <c r="F81" s="1101" t="str">
        <f>IFERROR(IF(C81="","",VLOOKUP(C81,ProductTable[],2,FALSE)),0)</f>
        <v/>
      </c>
      <c r="G81" s="1263"/>
      <c r="H81" s="1101" t="str">
        <f t="shared" si="4"/>
        <v/>
      </c>
      <c r="I81" s="1264" t="str">
        <f>IF(F81="","", H81/(1-M94))</f>
        <v/>
      </c>
      <c r="J81" s="1826" t="str">
        <f>IFERROR(IF(C81="","",VLOOKUP(C81,ProductTable[],3,FALSE)),0)</f>
        <v/>
      </c>
      <c r="K81" s="2077"/>
      <c r="L81" s="2077"/>
      <c r="M81" s="2078"/>
      <c r="N81" s="281"/>
      <c r="O81" s="1923"/>
      <c r="P81" s="1924"/>
      <c r="Q81" s="281"/>
      <c r="R81" s="1026"/>
      <c r="S81" s="458"/>
      <c r="T81" s="1146"/>
      <c r="U81" s="1146"/>
    </row>
    <row r="82" spans="2:21" ht="18.75" customHeight="1" outlineLevel="1">
      <c r="B82" s="2098" t="s">
        <v>112</v>
      </c>
      <c r="C82" s="1089"/>
      <c r="D82" s="1127"/>
      <c r="E82" s="1127"/>
      <c r="F82" s="102"/>
      <c r="G82" s="111"/>
      <c r="H82" s="102" t="str">
        <f t="shared" si="4"/>
        <v/>
      </c>
      <c r="I82" s="1238" t="str">
        <f>IF(F82="","", H82/(1-M94))</f>
        <v/>
      </c>
      <c r="J82" s="1265"/>
      <c r="K82" s="1956"/>
      <c r="L82" s="1956"/>
      <c r="M82" s="1957"/>
      <c r="N82" s="281"/>
      <c r="O82" s="1930"/>
      <c r="P82" s="1931"/>
      <c r="Q82" s="281"/>
      <c r="R82" s="1027"/>
      <c r="S82" s="458"/>
      <c r="T82" s="1146"/>
      <c r="U82" s="1146"/>
    </row>
    <row r="83" spans="2:21" ht="18.75" customHeight="1" outlineLevel="1" thickBot="1">
      <c r="B83" s="2099"/>
      <c r="C83" s="1090"/>
      <c r="D83" s="1057"/>
      <c r="E83" s="1057"/>
      <c r="F83" s="93"/>
      <c r="G83" s="98"/>
      <c r="H83" s="93" t="str">
        <f>IF(F83="","",F83*G83)</f>
        <v/>
      </c>
      <c r="I83" s="1219" t="str">
        <f>IF(F83="","", H83/(1-M94))</f>
        <v/>
      </c>
      <c r="J83" s="1755"/>
      <c r="K83" s="1958"/>
      <c r="L83" s="1958"/>
      <c r="M83" s="1959"/>
      <c r="N83" s="281"/>
      <c r="O83" s="1932"/>
      <c r="P83" s="1933"/>
      <c r="Q83" s="281"/>
      <c r="R83" s="1028"/>
      <c r="S83" s="458"/>
      <c r="T83" s="1146"/>
      <c r="U83" s="1146"/>
    </row>
    <row r="84" spans="2:21" ht="18.75" customHeight="1" outlineLevel="1">
      <c r="B84" s="2099"/>
      <c r="C84" s="1091"/>
      <c r="D84" s="1079"/>
      <c r="E84" s="1079"/>
      <c r="F84" s="350"/>
      <c r="G84" s="99"/>
      <c r="H84" s="95" t="str">
        <f t="shared" ref="H84:H88" si="5">IF(F84="","",F84*G84)</f>
        <v/>
      </c>
      <c r="I84" s="1220" t="str">
        <f>IF(F84="","", H84/(1-M94))</f>
        <v/>
      </c>
      <c r="J84" s="1756"/>
      <c r="K84" s="1960"/>
      <c r="L84" s="1960"/>
      <c r="M84" s="1961"/>
      <c r="N84" s="281"/>
      <c r="O84" s="1923"/>
      <c r="P84" s="1924"/>
      <c r="Q84" s="281"/>
      <c r="R84" s="1025"/>
      <c r="S84" s="458"/>
      <c r="T84" s="1146"/>
      <c r="U84" s="1146"/>
    </row>
    <row r="85" spans="2:21" ht="18.75" customHeight="1" outlineLevel="1">
      <c r="B85" s="2099"/>
      <c r="C85" s="1090"/>
      <c r="D85" s="1057"/>
      <c r="E85" s="1057"/>
      <c r="F85" s="69"/>
      <c r="G85" s="98"/>
      <c r="H85" s="93" t="str">
        <f t="shared" si="5"/>
        <v/>
      </c>
      <c r="I85" s="1219" t="str">
        <f>IF(F85="","", H85/(1-M94))</f>
        <v/>
      </c>
      <c r="J85" s="1755"/>
      <c r="K85" s="1958"/>
      <c r="L85" s="1958"/>
      <c r="M85" s="1959"/>
      <c r="O85" s="1930"/>
      <c r="P85" s="1931"/>
      <c r="R85" s="1026"/>
      <c r="S85" s="458"/>
      <c r="T85" s="1146"/>
      <c r="U85" s="1146"/>
    </row>
    <row r="86" spans="2:21" ht="18.75" customHeight="1" outlineLevel="1">
      <c r="B86" s="766"/>
      <c r="C86" s="1091"/>
      <c r="D86" s="1079"/>
      <c r="E86" s="1079"/>
      <c r="F86" s="350"/>
      <c r="G86" s="99"/>
      <c r="H86" s="95" t="str">
        <f t="shared" si="5"/>
        <v/>
      </c>
      <c r="I86" s="1220" t="str">
        <f>IF(F86="","", H86/(1-M94))</f>
        <v/>
      </c>
      <c r="J86" s="1756"/>
      <c r="K86" s="1960"/>
      <c r="L86" s="1960"/>
      <c r="M86" s="1961"/>
      <c r="N86" s="281"/>
      <c r="O86" s="1932"/>
      <c r="P86" s="1933"/>
      <c r="Q86" s="281"/>
      <c r="R86" s="1027"/>
      <c r="S86" s="458"/>
      <c r="T86" s="1146"/>
      <c r="U86" s="1146"/>
    </row>
    <row r="87" spans="2:21" ht="18.75" customHeight="1" outlineLevel="1" thickBot="1">
      <c r="B87" s="767"/>
      <c r="C87" s="1095"/>
      <c r="D87" s="1174"/>
      <c r="E87" s="1174"/>
      <c r="F87" s="1012"/>
      <c r="G87" s="100"/>
      <c r="H87" s="120" t="str">
        <f t="shared" si="5"/>
        <v/>
      </c>
      <c r="I87" s="1761" t="str">
        <f>IF(F87="","", H87/(1-M94))</f>
        <v/>
      </c>
      <c r="J87" s="1762"/>
      <c r="K87" s="1962"/>
      <c r="L87" s="1962"/>
      <c r="M87" s="1963"/>
      <c r="N87" s="281"/>
      <c r="O87" s="1923"/>
      <c r="P87" s="1924"/>
      <c r="Q87" s="281"/>
      <c r="R87" s="1028"/>
      <c r="S87" s="458"/>
      <c r="T87" s="1146"/>
      <c r="U87" s="1146"/>
    </row>
    <row r="88" spans="2:21" ht="18.75" customHeight="1" outlineLevel="1">
      <c r="B88" s="970" t="s">
        <v>1373</v>
      </c>
      <c r="C88" s="526" t="s">
        <v>1373</v>
      </c>
      <c r="D88" s="1086"/>
      <c r="E88" s="1087"/>
      <c r="F88" s="978">
        <f>IFERROR(IF(C88="","",VLOOKUP(C88,ProductTable[],2,FALSE)),0)</f>
        <v>150</v>
      </c>
      <c r="G88" s="1002"/>
      <c r="H88" s="974">
        <f t="shared" si="5"/>
        <v>0</v>
      </c>
      <c r="I88" s="1125">
        <f>IF(F88="","", H88/(1-N787))</f>
        <v>0</v>
      </c>
      <c r="J88" s="1126" t="str">
        <f>IFERROR(IF(C88="","",VLOOKUP(C88,ProductTable[],3,FALSE)),0)</f>
        <v xml:space="preserve"> </v>
      </c>
      <c r="K88" s="1964"/>
      <c r="L88" s="1964"/>
      <c r="M88" s="1965"/>
      <c r="N88" s="281"/>
      <c r="O88" s="1930"/>
      <c r="P88" s="1931"/>
      <c r="Q88" s="281"/>
      <c r="R88" s="1025"/>
      <c r="S88" s="458"/>
      <c r="T88" s="1146"/>
      <c r="U88" s="1146"/>
    </row>
    <row r="89" spans="2:21" ht="18.75" customHeight="1" outlineLevel="1">
      <c r="B89" s="970" t="s">
        <v>100</v>
      </c>
      <c r="C89" s="1064" t="s">
        <v>59</v>
      </c>
      <c r="D89" s="1065"/>
      <c r="E89" s="1065"/>
      <c r="F89" s="93">
        <f>IFERROR(IF(C89="","",VLOOKUP(C89,ProductTable[],2,FALSE)),0)</f>
        <v>20</v>
      </c>
      <c r="G89" s="1003"/>
      <c r="H89" s="975">
        <f>IF(F89="","",F89*G89)</f>
        <v>0</v>
      </c>
      <c r="I89" s="959">
        <f>IF(F89="","", H89/(1-M94))</f>
        <v>0</v>
      </c>
      <c r="J89" s="991" t="str">
        <f>IFERROR(IF(C89="","",VLOOKUP(C89,ProductTable[],3,FALSE)),0)</f>
        <v xml:space="preserve"> </v>
      </c>
      <c r="K89" s="1958"/>
      <c r="L89" s="1958"/>
      <c r="M89" s="1959"/>
      <c r="N89" s="281"/>
      <c r="O89" s="1932"/>
      <c r="P89" s="1933"/>
      <c r="Q89" s="281"/>
      <c r="R89" s="1026"/>
      <c r="S89" s="458"/>
      <c r="T89" s="1146"/>
      <c r="U89" s="1146"/>
    </row>
    <row r="90" spans="2:21" ht="18.75" customHeight="1" outlineLevel="1">
      <c r="B90" s="967" t="s">
        <v>102</v>
      </c>
      <c r="C90" s="1067" t="s">
        <v>103</v>
      </c>
      <c r="D90" s="1068"/>
      <c r="E90" s="1069"/>
      <c r="F90" s="979">
        <f>IFERROR(IF(C90="","",VLOOKUP(C90,ProductTable[],2,FALSE)),0)</f>
        <v>250</v>
      </c>
      <c r="G90" s="1004"/>
      <c r="H90" s="976">
        <f>IF(F90="","",F90*G90)</f>
        <v>0</v>
      </c>
      <c r="I90" s="958">
        <f>IF(F90="","", H90/(1-M94))</f>
        <v>0</v>
      </c>
      <c r="J90" s="990" t="str">
        <f>IFERROR(IF(C90="","",VLOOKUP(C90,ProductTable[],3,FALSE)),0)</f>
        <v xml:space="preserve"> </v>
      </c>
      <c r="K90" s="1960"/>
      <c r="L90" s="1960"/>
      <c r="M90" s="1961"/>
      <c r="N90" s="281"/>
      <c r="O90" s="1923"/>
      <c r="P90" s="1924"/>
      <c r="Q90" s="281"/>
      <c r="R90" s="1027"/>
      <c r="S90" s="458"/>
      <c r="T90" s="1146"/>
      <c r="U90" s="1146"/>
    </row>
    <row r="91" spans="2:21" ht="18.75" customHeight="1" outlineLevel="1" thickBot="1">
      <c r="B91" s="971"/>
      <c r="C91" s="1070" t="s">
        <v>105</v>
      </c>
      <c r="D91" s="1071"/>
      <c r="E91" s="1072"/>
      <c r="F91" s="440">
        <f>IFERROR(IF(C91="","",VLOOKUP(C91,ProductTable[],2,FALSE)),0)</f>
        <v>500</v>
      </c>
      <c r="G91" s="529"/>
      <c r="H91" s="1008">
        <f>IF(F91="","",F91*G91)</f>
        <v>0</v>
      </c>
      <c r="I91" s="968">
        <f>IF(F91="","", H91/(1-M94))</f>
        <v>0</v>
      </c>
      <c r="J91" s="1130" t="str">
        <f>IFERROR(IF(C91="","",VLOOKUP(C91,ProductTable[],3,FALSE)),0)</f>
        <v xml:space="preserve"> </v>
      </c>
      <c r="K91" s="1962"/>
      <c r="L91" s="1962"/>
      <c r="M91" s="1963"/>
      <c r="N91" s="281"/>
      <c r="O91" s="1930"/>
      <c r="P91" s="1931"/>
      <c r="Q91" s="281"/>
      <c r="R91" s="1028"/>
      <c r="S91" s="458"/>
      <c r="T91" s="1146"/>
      <c r="U91" s="1146"/>
    </row>
    <row r="92" spans="2:21" ht="18.75" customHeight="1" outlineLevel="1" thickBot="1">
      <c r="B92" s="281"/>
      <c r="C92" s="281"/>
      <c r="D92" s="281"/>
      <c r="F92" s="283"/>
      <c r="G92" s="354" t="s">
        <v>26</v>
      </c>
      <c r="H92" s="355"/>
      <c r="I92" s="533"/>
      <c r="J92" s="545"/>
      <c r="K92" s="545"/>
      <c r="L92" s="544"/>
      <c r="M92" s="544"/>
      <c r="N92" s="281"/>
      <c r="O92" s="1932"/>
      <c r="P92" s="1933"/>
      <c r="Q92" s="281"/>
      <c r="R92" s="544"/>
      <c r="S92" s="458"/>
      <c r="T92" s="1146"/>
      <c r="U92" s="1146"/>
    </row>
    <row r="93" spans="2:21" ht="18.75" customHeight="1" outlineLevel="1">
      <c r="B93" s="281"/>
      <c r="C93" s="281"/>
      <c r="F93" s="293"/>
      <c r="G93" s="358" t="s">
        <v>29</v>
      </c>
      <c r="H93" s="115">
        <f>SUM(H62:H91)</f>
        <v>0</v>
      </c>
      <c r="I93" s="534">
        <f>SUM(H62:H91)</f>
        <v>0</v>
      </c>
      <c r="K93" s="1032" t="s">
        <v>113</v>
      </c>
      <c r="L93" s="283"/>
      <c r="M93" s="1032" t="s">
        <v>1429</v>
      </c>
      <c r="O93" s="1923"/>
      <c r="P93" s="1924"/>
      <c r="R93" s="972"/>
      <c r="S93" s="458"/>
      <c r="T93" s="1146"/>
      <c r="U93" s="1146"/>
    </row>
    <row r="94" spans="2:21" ht="18.75" customHeight="1" outlineLevel="1" thickBot="1">
      <c r="B94" s="281"/>
      <c r="C94" s="281"/>
      <c r="D94" s="281"/>
      <c r="E94" s="1990"/>
      <c r="F94" s="2079"/>
      <c r="G94" s="853" t="s">
        <v>63</v>
      </c>
      <c r="H94" s="854"/>
      <c r="I94" s="535"/>
      <c r="J94" s="972"/>
      <c r="K94" s="1033">
        <f>(H93/(1-M94))+H92</f>
        <v>0</v>
      </c>
      <c r="L94" s="283"/>
      <c r="M94" s="1267">
        <v>0.45</v>
      </c>
      <c r="O94" s="1925"/>
      <c r="P94" s="1926"/>
      <c r="R94" s="973"/>
      <c r="S94" s="458"/>
      <c r="T94" s="1146"/>
      <c r="U94" s="1146"/>
    </row>
    <row r="95" spans="2:21" ht="18.75" customHeight="1" outlineLevel="1" thickBot="1">
      <c r="B95" s="281"/>
      <c r="C95" s="281"/>
      <c r="D95" s="293"/>
      <c r="E95" s="293"/>
      <c r="F95" s="303"/>
      <c r="G95" s="362" t="s">
        <v>109</v>
      </c>
      <c r="H95" s="122">
        <f>H94-H93</f>
        <v>0</v>
      </c>
      <c r="I95" s="536">
        <f>H94-H93</f>
        <v>0</v>
      </c>
      <c r="J95" s="973"/>
      <c r="K95" s="973"/>
      <c r="N95" s="281"/>
      <c r="O95" s="458"/>
      <c r="Q95" s="281"/>
      <c r="S95" s="458"/>
      <c r="T95" s="1147"/>
      <c r="U95" s="961"/>
    </row>
    <row r="96" spans="2:21" ht="18.75" customHeight="1" thickBot="1">
      <c r="B96" s="281"/>
      <c r="C96" s="1927" t="s">
        <v>1367</v>
      </c>
      <c r="D96" s="1927"/>
      <c r="E96" s="1927"/>
      <c r="F96" s="303"/>
      <c r="G96" s="677"/>
      <c r="H96" s="678"/>
      <c r="I96" s="678"/>
      <c r="J96" s="290"/>
      <c r="K96" s="290"/>
      <c r="N96" s="281"/>
      <c r="O96" s="458"/>
      <c r="Q96" s="281"/>
      <c r="R96" s="586"/>
      <c r="S96" s="458"/>
      <c r="T96" s="1147"/>
      <c r="U96" s="961"/>
    </row>
    <row r="97" spans="2:21" s="320" customFormat="1" ht="37.5" customHeight="1" outlineLevel="1" thickBot="1">
      <c r="B97" s="683" t="s">
        <v>115</v>
      </c>
      <c r="C97" s="1948" t="s">
        <v>12</v>
      </c>
      <c r="D97" s="1949"/>
      <c r="E97" s="1950"/>
      <c r="F97" s="956" t="s">
        <v>13</v>
      </c>
      <c r="G97" s="955" t="s">
        <v>14</v>
      </c>
      <c r="H97" s="956" t="s">
        <v>95</v>
      </c>
      <c r="I97" s="956" t="s">
        <v>96</v>
      </c>
      <c r="J97" s="957" t="s">
        <v>97</v>
      </c>
      <c r="K97" s="1951" t="s">
        <v>98</v>
      </c>
      <c r="L97" s="1952"/>
      <c r="M97" s="1953"/>
      <c r="N97" s="319"/>
      <c r="O97" s="1954" t="s">
        <v>1396</v>
      </c>
      <c r="P97" s="1955"/>
      <c r="Q97" s="319"/>
      <c r="R97" s="1253" t="s">
        <v>491</v>
      </c>
      <c r="S97" s="1147"/>
      <c r="T97" s="1967"/>
      <c r="U97" s="1967"/>
    </row>
    <row r="98" spans="2:21" ht="18.75" customHeight="1" outlineLevel="1">
      <c r="B98" s="692"/>
      <c r="C98" s="1058" t="s">
        <v>246</v>
      </c>
      <c r="D98" s="1212"/>
      <c r="E98" s="1212"/>
      <c r="F98" s="102">
        <f>IFERROR(IF(C98="","",VLOOKUP(C98,ProductTable[],2,FALSE)),0)</f>
        <v>265</v>
      </c>
      <c r="G98" s="111"/>
      <c r="H98" s="102">
        <f t="shared" ref="H98:H106" si="6">IF(F98="","",F98*G98)</f>
        <v>0</v>
      </c>
      <c r="I98" s="1238">
        <f>IF(F98="","", H98/(1-M130))</f>
        <v>0</v>
      </c>
      <c r="J98" s="1825" t="str">
        <f>IFERROR(IF(C98="","",VLOOKUP(C98,ProductTable[],3,FALSE)),0)</f>
        <v xml:space="preserve"> </v>
      </c>
      <c r="K98" s="1956"/>
      <c r="L98" s="1956"/>
      <c r="M98" s="1957"/>
      <c r="N98" s="281"/>
      <c r="O98" s="1942" t="s">
        <v>1490</v>
      </c>
      <c r="P98" s="1943"/>
      <c r="Q98" s="281"/>
      <c r="R98" s="1254"/>
      <c r="S98" s="1255"/>
      <c r="T98" s="1966"/>
      <c r="U98" s="1966"/>
    </row>
    <row r="99" spans="2:21" ht="18.75" customHeight="1" outlineLevel="1">
      <c r="B99" s="692"/>
      <c r="C99" s="1061" t="s">
        <v>248</v>
      </c>
      <c r="D99" s="1214"/>
      <c r="E99" s="1214"/>
      <c r="F99" s="93">
        <f>IFERROR(IF(C99="","",VLOOKUP(C99,ProductTable[],2,FALSE)),0)</f>
        <v>20</v>
      </c>
      <c r="G99" s="98"/>
      <c r="H99" s="93">
        <f t="shared" si="6"/>
        <v>0</v>
      </c>
      <c r="I99" s="1219">
        <f>IF(F99="","", H99/(1-M130))</f>
        <v>0</v>
      </c>
      <c r="J99" s="1131" t="str">
        <f>IFERROR(IF(C99="","",VLOOKUP(C99,ProductTable[],3,FALSE)),0)</f>
        <v xml:space="preserve"> </v>
      </c>
      <c r="K99" s="1958"/>
      <c r="L99" s="1958"/>
      <c r="M99" s="1959"/>
      <c r="N99" s="281"/>
      <c r="O99" s="1944"/>
      <c r="P99" s="1945"/>
      <c r="Q99" s="281"/>
      <c r="R99" s="1157"/>
      <c r="S99" s="1255"/>
      <c r="T99" s="1966"/>
      <c r="U99" s="1966"/>
    </row>
    <row r="100" spans="2:21" ht="18.75" customHeight="1" outlineLevel="1">
      <c r="B100" s="692"/>
      <c r="C100" s="1058" t="s">
        <v>1595</v>
      </c>
      <c r="D100" s="1216"/>
      <c r="E100" s="1216"/>
      <c r="F100" s="95">
        <f>IFERROR(IF(C100="","",VLOOKUP(C100,ProductTable[],2,FALSE)),0)</f>
        <v>0</v>
      </c>
      <c r="G100" s="99"/>
      <c r="H100" s="95">
        <f t="shared" si="6"/>
        <v>0</v>
      </c>
      <c r="I100" s="1220">
        <f>IF(F100="","", H100/(1-M130))</f>
        <v>0</v>
      </c>
      <c r="J100" s="1221">
        <f>IFERROR(IF(C100="","",VLOOKUP(C100,ProductTable[],3,FALSE)),0)</f>
        <v>0</v>
      </c>
      <c r="K100" s="1960"/>
      <c r="L100" s="1960"/>
      <c r="M100" s="1961"/>
      <c r="N100" s="281"/>
      <c r="O100" s="1944"/>
      <c r="P100" s="1945"/>
      <c r="Q100" s="281"/>
      <c r="R100" s="1156"/>
      <c r="S100" s="1255"/>
      <c r="T100" s="1966"/>
      <c r="U100" s="1966"/>
    </row>
    <row r="101" spans="2:21" ht="18.75" customHeight="1" outlineLevel="1" thickBot="1">
      <c r="B101" s="692"/>
      <c r="C101" s="1061"/>
      <c r="D101" s="1214"/>
      <c r="E101" s="1214"/>
      <c r="F101" s="93" t="str">
        <f>IFERROR(IF(C101="","",VLOOKUP(C101,ProductTable[],2,FALSE)),0)</f>
        <v/>
      </c>
      <c r="G101" s="98"/>
      <c r="H101" s="93" t="str">
        <f t="shared" si="6"/>
        <v/>
      </c>
      <c r="I101" s="1219" t="str">
        <f>IF(F101="","", H101/(1-M130))</f>
        <v/>
      </c>
      <c r="J101" s="1131" t="str">
        <f>IFERROR(IF(C101="","",VLOOKUP(C101,ProductTable[],3,FALSE)),0)</f>
        <v/>
      </c>
      <c r="K101" s="1958"/>
      <c r="L101" s="1958"/>
      <c r="M101" s="1959"/>
      <c r="N101" s="281"/>
      <c r="O101" s="1944"/>
      <c r="P101" s="1945"/>
      <c r="Q101" s="281"/>
      <c r="R101" s="1157"/>
      <c r="S101" s="1147"/>
      <c r="T101" s="1966"/>
      <c r="U101" s="1966"/>
    </row>
    <row r="102" spans="2:21" ht="18.75" customHeight="1" outlineLevel="1">
      <c r="B102" s="692" t="s">
        <v>1596</v>
      </c>
      <c r="C102" s="1058" t="s">
        <v>390</v>
      </c>
      <c r="D102" s="1216"/>
      <c r="E102" s="1216"/>
      <c r="F102" s="95">
        <f>IFERROR(IF(C102="","",VLOOKUP(C102,ProductTable[],2,FALSE)),0)</f>
        <v>410</v>
      </c>
      <c r="G102" s="99"/>
      <c r="H102" s="95">
        <f t="shared" si="6"/>
        <v>0</v>
      </c>
      <c r="I102" s="1220">
        <f>IF(F102="","", H102/(1-M130))</f>
        <v>0</v>
      </c>
      <c r="J102" s="1221" t="str">
        <f>IFERROR(IF(C102="","",VLOOKUP(C102,ProductTable[],3,FALSE)),0)</f>
        <v>https://www.leisuretec.co.uk/product/c51-perimeter-loop-driver-1x5a-rms-webamp00103</v>
      </c>
      <c r="K102" s="1960"/>
      <c r="L102" s="1960"/>
      <c r="M102" s="1961"/>
      <c r="N102" s="281"/>
      <c r="O102" s="1946"/>
      <c r="P102" s="1947"/>
      <c r="Q102" s="281"/>
      <c r="R102" s="1156"/>
      <c r="S102" s="1147"/>
      <c r="T102" s="1146"/>
      <c r="U102" s="1146"/>
    </row>
    <row r="103" spans="2:21" ht="18.75" customHeight="1" outlineLevel="1">
      <c r="B103" s="692"/>
      <c r="C103" s="1061" t="s">
        <v>1355</v>
      </c>
      <c r="D103" s="1214"/>
      <c r="E103" s="1214"/>
      <c r="F103" s="93">
        <f>IFERROR(IF(C103="","",VLOOKUP(C103,ProductTable[],2,FALSE)),0)</f>
        <v>535</v>
      </c>
      <c r="G103" s="98"/>
      <c r="H103" s="93">
        <f t="shared" si="6"/>
        <v>0</v>
      </c>
      <c r="I103" s="1219">
        <f>IF(F103="","", H103/(1-M130))</f>
        <v>0</v>
      </c>
      <c r="J103" s="1131" t="str">
        <f>IFERROR(IF(C103="","",VLOOKUP(C103,ProductTable[],3,FALSE)),0)</f>
        <v>https://leisuretec.co.uk/products/c7-1-perimeter-induction-loop-driver-1x7a-rms/</v>
      </c>
      <c r="K103" s="1958"/>
      <c r="L103" s="1958"/>
      <c r="M103" s="1959"/>
      <c r="N103" s="281"/>
      <c r="O103" s="1930"/>
      <c r="P103" s="1931"/>
      <c r="Q103" s="281"/>
      <c r="R103" s="1157"/>
      <c r="S103" s="1147"/>
      <c r="T103" s="1146"/>
      <c r="U103" s="1146"/>
    </row>
    <row r="104" spans="2:21" ht="18.75" customHeight="1" outlineLevel="1">
      <c r="B104" s="692"/>
      <c r="C104" s="1058"/>
      <c r="D104" s="1216"/>
      <c r="E104" s="1216"/>
      <c r="F104" s="95" t="str">
        <f>IFERROR(IF(C104="","",VLOOKUP(C104,ProductTable[],2,FALSE)),0)</f>
        <v/>
      </c>
      <c r="G104" s="99"/>
      <c r="H104" s="95" t="str">
        <f t="shared" si="6"/>
        <v/>
      </c>
      <c r="I104" s="1220" t="str">
        <f>IF(F104="","", H104/(1-M130))</f>
        <v/>
      </c>
      <c r="J104" s="1221" t="str">
        <f>IFERROR(IF(C104="","",VLOOKUP(C104,ProductTable[],3,FALSE)),0)</f>
        <v/>
      </c>
      <c r="K104" s="1960"/>
      <c r="L104" s="1960"/>
      <c r="M104" s="1961"/>
      <c r="N104" s="281"/>
      <c r="O104" s="1932"/>
      <c r="P104" s="1933"/>
      <c r="Q104" s="281"/>
      <c r="R104" s="1156"/>
      <c r="S104" s="1147"/>
      <c r="T104" s="1146"/>
      <c r="U104" s="1146"/>
    </row>
    <row r="105" spans="2:21" ht="18.75" customHeight="1" outlineLevel="1">
      <c r="B105" s="692"/>
      <c r="C105" s="1061"/>
      <c r="D105" s="1214"/>
      <c r="E105" s="1214"/>
      <c r="F105" s="93" t="str">
        <f>IFERROR(IF(C105="","",VLOOKUP(C105,ProductTable[],2,FALSE)),0)</f>
        <v/>
      </c>
      <c r="G105" s="98"/>
      <c r="H105" s="93" t="str">
        <f t="shared" si="6"/>
        <v/>
      </c>
      <c r="I105" s="1219" t="str">
        <f>IF(F105="","", H105/(1-M130))</f>
        <v/>
      </c>
      <c r="J105" s="1131" t="str">
        <f>IFERROR(IF(C105="","",VLOOKUP(C105,ProductTable[],3,FALSE)),0)</f>
        <v/>
      </c>
      <c r="K105" s="1958"/>
      <c r="L105" s="1958"/>
      <c r="M105" s="1959"/>
      <c r="N105" s="281"/>
      <c r="O105" s="1923"/>
      <c r="P105" s="1924"/>
      <c r="Q105" s="281"/>
      <c r="R105" s="1157"/>
      <c r="S105" s="1147"/>
      <c r="T105" s="1146"/>
      <c r="U105" s="1146"/>
    </row>
    <row r="106" spans="2:21" ht="18.75" customHeight="1" outlineLevel="1">
      <c r="B106" s="692" t="s">
        <v>1553</v>
      </c>
      <c r="C106" s="1058" t="s">
        <v>1451</v>
      </c>
      <c r="D106" s="1216"/>
      <c r="E106" s="1216"/>
      <c r="F106" s="95">
        <f>IFERROR(IF(C106="","",VLOOKUP(C106,ProductTable[],2,FALSE)),0)</f>
        <v>215</v>
      </c>
      <c r="G106" s="99"/>
      <c r="H106" s="95">
        <f t="shared" si="6"/>
        <v>0</v>
      </c>
      <c r="I106" s="1220">
        <f>IF(F106="","", H106/(1-M130))</f>
        <v>0</v>
      </c>
      <c r="J106" s="1221" t="str">
        <f>IFERROR(IF(C106="","",VLOOKUP(C106,ProductTable[],3,FALSE)),0)</f>
        <v xml:space="preserve"> </v>
      </c>
      <c r="K106" s="1960"/>
      <c r="L106" s="1960"/>
      <c r="M106" s="1961"/>
      <c r="N106" s="281"/>
      <c r="O106" s="1930"/>
      <c r="P106" s="1931"/>
      <c r="Q106" s="281"/>
      <c r="R106" s="1156"/>
      <c r="S106" s="1147"/>
      <c r="T106" s="1146"/>
      <c r="U106" s="1146"/>
    </row>
    <row r="107" spans="2:21" ht="18.75" customHeight="1" outlineLevel="1">
      <c r="B107" s="692"/>
      <c r="C107" s="1061" t="s">
        <v>229</v>
      </c>
      <c r="D107" s="1218"/>
      <c r="E107" s="1218"/>
      <c r="F107" s="93">
        <f>IFERROR(IF(C107="","",VLOOKUP(C107,ProductTable[],2,FALSE)),0)</f>
        <v>385</v>
      </c>
      <c r="G107" s="98"/>
      <c r="H107" s="93">
        <f>IF(F107="","",F107*G107)</f>
        <v>0</v>
      </c>
      <c r="I107" s="1219">
        <f>IF(F107="","", H107/(1-M130))</f>
        <v>0</v>
      </c>
      <c r="J107" s="1131" t="str">
        <f>IFERROR(IF(C107="","",VLOOKUP(C107,ProductTable[],3,FALSE)),0)</f>
        <v xml:space="preserve"> </v>
      </c>
      <c r="K107" s="1958"/>
      <c r="L107" s="1958"/>
      <c r="M107" s="1959"/>
      <c r="N107" s="281"/>
      <c r="O107" s="1932"/>
      <c r="P107" s="1933"/>
      <c r="Q107" s="281"/>
      <c r="R107" s="1157"/>
      <c r="S107" s="1147"/>
      <c r="T107" s="1146"/>
      <c r="U107" s="1146"/>
    </row>
    <row r="108" spans="2:21" ht="18.75" customHeight="1" outlineLevel="1">
      <c r="B108" s="692"/>
      <c r="C108" s="1058" t="s">
        <v>1557</v>
      </c>
      <c r="D108" s="1216"/>
      <c r="E108" s="1216"/>
      <c r="F108" s="95">
        <f>IFERROR(IF(C108="","",VLOOKUP(C108,ProductTable[],2,FALSE)),0)</f>
        <v>94</v>
      </c>
      <c r="G108" s="99"/>
      <c r="H108" s="95">
        <f>IF(F108="","",F108*G108)</f>
        <v>0</v>
      </c>
      <c r="I108" s="1220">
        <f>IF(F108="","", H108/(1-M130))</f>
        <v>0</v>
      </c>
      <c r="J108" s="1221" t="str">
        <f>IFERROR(IF(C108="","",VLOOKUP(C108,ProductTable[],3,FALSE)),0)</f>
        <v xml:space="preserve"> </v>
      </c>
      <c r="K108" s="1960"/>
      <c r="L108" s="1960"/>
      <c r="M108" s="1961"/>
      <c r="N108" s="281"/>
      <c r="O108" s="1923"/>
      <c r="P108" s="1924"/>
      <c r="Q108" s="281"/>
      <c r="R108" s="1156"/>
      <c r="S108" s="1255"/>
      <c r="T108" s="1146"/>
      <c r="U108" s="1146"/>
    </row>
    <row r="109" spans="2:21" ht="18.75" customHeight="1" outlineLevel="1">
      <c r="B109" s="692"/>
      <c r="C109" s="1061" t="s">
        <v>1453</v>
      </c>
      <c r="D109" s="1214"/>
      <c r="E109" s="1214"/>
      <c r="F109" s="93">
        <f>IFERROR(IF(C109="","",VLOOKUP(C109,ProductTable[],2,FALSE)),0)</f>
        <v>240</v>
      </c>
      <c r="G109" s="98"/>
      <c r="H109" s="93">
        <f t="shared" ref="H109:H118" si="7">IF(F109="","",F109*G109)</f>
        <v>0</v>
      </c>
      <c r="I109" s="1219">
        <f>IF(F109="","", H109/(1-M130))</f>
        <v>0</v>
      </c>
      <c r="J109" s="1131" t="str">
        <f>IFERROR(IF(C109="","",VLOOKUP(C109,ProductTable[],3,FALSE)),0)</f>
        <v xml:space="preserve"> </v>
      </c>
      <c r="K109" s="1958"/>
      <c r="L109" s="1958"/>
      <c r="M109" s="1959"/>
      <c r="N109" s="281"/>
      <c r="O109" s="1930"/>
      <c r="P109" s="1931"/>
      <c r="Q109" s="281"/>
      <c r="R109" s="1157"/>
      <c r="S109" s="1255"/>
      <c r="T109" s="1146"/>
      <c r="U109" s="1146"/>
    </row>
    <row r="110" spans="2:21" ht="18.75" customHeight="1" outlineLevel="1">
      <c r="B110" s="692"/>
      <c r="C110" s="1058" t="s">
        <v>1322</v>
      </c>
      <c r="D110" s="1059"/>
      <c r="E110" s="1059"/>
      <c r="F110" s="95">
        <f>IFERROR(IF(C110="","",VLOOKUP(C110,ProductTable[],2,FALSE)),0)</f>
        <v>49</v>
      </c>
      <c r="G110" s="99"/>
      <c r="H110" s="95">
        <f t="shared" si="7"/>
        <v>0</v>
      </c>
      <c r="I110" s="1220">
        <f>IF(F110="","", H110/(1-M130))</f>
        <v>0</v>
      </c>
      <c r="J110" s="1221" t="str">
        <f>IFERROR(IF(C110="","",VLOOKUP(C110,ProductTable[],3,FALSE)),0)</f>
        <v xml:space="preserve"> </v>
      </c>
      <c r="K110" s="1960"/>
      <c r="L110" s="1960"/>
      <c r="M110" s="1961"/>
      <c r="N110" s="281"/>
      <c r="O110" s="1932"/>
      <c r="P110" s="1933"/>
      <c r="Q110" s="281"/>
      <c r="R110" s="1156"/>
      <c r="S110" s="1158"/>
      <c r="T110" s="1146"/>
      <c r="U110" s="1146"/>
    </row>
    <row r="111" spans="2:21" ht="18.75" customHeight="1" outlineLevel="1">
      <c r="B111" s="692"/>
      <c r="C111" s="1061" t="s">
        <v>223</v>
      </c>
      <c r="D111" s="1062"/>
      <c r="E111" s="1062"/>
      <c r="F111" s="93">
        <f>IFERROR(IF(C111="","",VLOOKUP(C111,ProductTable[],2,FALSE)),0)</f>
        <v>50</v>
      </c>
      <c r="G111" s="98"/>
      <c r="H111" s="93">
        <f t="shared" si="7"/>
        <v>0</v>
      </c>
      <c r="I111" s="1219">
        <f>IF(F111="","", H111/(1-M130))</f>
        <v>0</v>
      </c>
      <c r="J111" s="1131" t="str">
        <f>IFERROR(IF(C111="","",VLOOKUP(C111,ProductTable[],3,FALSE)),0)</f>
        <v xml:space="preserve"> </v>
      </c>
      <c r="K111" s="1958"/>
      <c r="L111" s="1958"/>
      <c r="M111" s="1959"/>
      <c r="N111" s="281"/>
      <c r="O111" s="1923"/>
      <c r="P111" s="1924"/>
      <c r="Q111" s="281"/>
      <c r="R111" s="1157"/>
      <c r="S111" s="1158"/>
      <c r="T111" s="1146"/>
      <c r="U111" s="1146"/>
    </row>
    <row r="112" spans="2:21" ht="18.75" customHeight="1" outlineLevel="1">
      <c r="B112" s="692"/>
      <c r="C112" s="1058"/>
      <c r="D112" s="1059"/>
      <c r="E112" s="1059"/>
      <c r="F112" s="95" t="str">
        <f>IFERROR(IF(C112="","",VLOOKUP(C112,ProductTable[],2,FALSE)),0)</f>
        <v/>
      </c>
      <c r="G112" s="99"/>
      <c r="H112" s="95" t="str">
        <f t="shared" si="7"/>
        <v/>
      </c>
      <c r="I112" s="1220" t="str">
        <f>IF(F112="","", H112/(1-M130))</f>
        <v/>
      </c>
      <c r="J112" s="1221" t="str">
        <f>IFERROR(IF(C112="","",VLOOKUP(C112,ProductTable[],3,FALSE)),0)</f>
        <v/>
      </c>
      <c r="K112" s="1960"/>
      <c r="L112" s="1960"/>
      <c r="M112" s="1961"/>
      <c r="N112" s="281"/>
      <c r="O112" s="1930"/>
      <c r="P112" s="1931"/>
      <c r="Q112" s="281"/>
      <c r="R112" s="1156"/>
      <c r="S112" s="1158"/>
      <c r="T112" s="1146"/>
      <c r="U112" s="1146"/>
    </row>
    <row r="113" spans="2:21" ht="18.75" customHeight="1" outlineLevel="1">
      <c r="B113" s="692"/>
      <c r="C113" s="1061"/>
      <c r="D113" s="1062"/>
      <c r="E113" s="1062"/>
      <c r="F113" s="93" t="str">
        <f>IFERROR(IF(C113="","",VLOOKUP(C113,ProductTable[],2,FALSE)),0)</f>
        <v/>
      </c>
      <c r="G113" s="98"/>
      <c r="H113" s="93" t="str">
        <f t="shared" si="7"/>
        <v/>
      </c>
      <c r="I113" s="1219" t="str">
        <f>IF(F113="","", H113/(1-M130))</f>
        <v/>
      </c>
      <c r="J113" s="1131" t="str">
        <f>IFERROR(IF(C113="","",VLOOKUP(C113,ProductTable[],3,FALSE)),0)</f>
        <v/>
      </c>
      <c r="K113" s="1958"/>
      <c r="L113" s="1958"/>
      <c r="M113" s="1959"/>
      <c r="N113" s="281"/>
      <c r="O113" s="1932"/>
      <c r="P113" s="1933"/>
      <c r="Q113" s="281"/>
      <c r="R113" s="1157"/>
      <c r="S113" s="1147"/>
      <c r="T113" s="1146"/>
      <c r="U113" s="1146"/>
    </row>
    <row r="114" spans="2:21" ht="18.75" customHeight="1" outlineLevel="1">
      <c r="B114" s="692" t="s">
        <v>1555</v>
      </c>
      <c r="C114" s="1058" t="s">
        <v>1139</v>
      </c>
      <c r="D114" s="1059"/>
      <c r="E114" s="1059"/>
      <c r="F114" s="95">
        <f>IFERROR(IF(C114="","",VLOOKUP(C114,ProductTable[],2,FALSE)),0)</f>
        <v>235</v>
      </c>
      <c r="G114" s="99"/>
      <c r="H114" s="95">
        <f t="shared" si="7"/>
        <v>0</v>
      </c>
      <c r="I114" s="1220">
        <f>IF(F114="","", H114/(1-M130))</f>
        <v>0</v>
      </c>
      <c r="J114" s="1221" t="str">
        <f>IFERROR(IF(C114="","",VLOOKUP(C114,ProductTable[],3,FALSE)),0)</f>
        <v xml:space="preserve"> </v>
      </c>
      <c r="K114" s="1960"/>
      <c r="L114" s="1960"/>
      <c r="M114" s="1961"/>
      <c r="N114" s="281"/>
      <c r="O114" s="1923"/>
      <c r="P114" s="1924"/>
      <c r="Q114" s="281"/>
      <c r="R114" s="1027"/>
      <c r="S114" s="458"/>
      <c r="T114" s="1146"/>
      <c r="U114" s="1146"/>
    </row>
    <row r="115" spans="2:21" ht="18.75" customHeight="1" outlineLevel="1">
      <c r="B115" s="692"/>
      <c r="C115" s="1061"/>
      <c r="D115" s="1062"/>
      <c r="E115" s="1062"/>
      <c r="F115" s="93" t="str">
        <f>IFERROR(IF(C115="","",VLOOKUP(C115,ProductTable[],2,FALSE)),0)</f>
        <v/>
      </c>
      <c r="G115" s="98"/>
      <c r="H115" s="93" t="str">
        <f t="shared" si="7"/>
        <v/>
      </c>
      <c r="I115" s="1219" t="str">
        <f>IF(F115="","", H115/(1-M130))</f>
        <v/>
      </c>
      <c r="J115" s="1131" t="str">
        <f>IFERROR(IF(C115="","",VLOOKUP(C115,ProductTable[],3,FALSE)),0)</f>
        <v/>
      </c>
      <c r="K115" s="1958"/>
      <c r="L115" s="1958"/>
      <c r="M115" s="1959"/>
      <c r="N115" s="281"/>
      <c r="O115" s="1930"/>
      <c r="P115" s="1931"/>
      <c r="Q115" s="281"/>
      <c r="R115" s="1026"/>
      <c r="S115" s="458"/>
      <c r="T115" s="1146"/>
      <c r="U115" s="1146"/>
    </row>
    <row r="116" spans="2:21" ht="18.75" customHeight="1" outlineLevel="1">
      <c r="B116" s="692"/>
      <c r="C116" s="1058"/>
      <c r="D116" s="1059"/>
      <c r="E116" s="1059"/>
      <c r="F116" s="95" t="str">
        <f>IFERROR(IF(C116="","",VLOOKUP(C116,ProductTable[],2,FALSE)),0)</f>
        <v/>
      </c>
      <c r="G116" s="99"/>
      <c r="H116" s="95" t="str">
        <f t="shared" si="7"/>
        <v/>
      </c>
      <c r="I116" s="1220" t="str">
        <f>IF(F116="","", H116/(1-M130))</f>
        <v/>
      </c>
      <c r="J116" s="1221" t="str">
        <f>IFERROR(IF(C116="","",VLOOKUP(C116,ProductTable[],3,FALSE)),0)</f>
        <v/>
      </c>
      <c r="K116" s="1960"/>
      <c r="L116" s="1960"/>
      <c r="M116" s="1961"/>
      <c r="N116" s="281"/>
      <c r="O116" s="1932"/>
      <c r="P116" s="1933"/>
      <c r="Q116" s="281"/>
      <c r="R116" s="1027"/>
      <c r="S116" s="458"/>
      <c r="T116" s="1146"/>
      <c r="U116" s="1146"/>
    </row>
    <row r="117" spans="2:21" ht="18.75" customHeight="1" outlineLevel="1" thickBot="1">
      <c r="B117" s="692"/>
      <c r="C117" s="1061"/>
      <c r="D117" s="1062"/>
      <c r="E117" s="1062"/>
      <c r="F117" s="1101" t="str">
        <f>IFERROR(IF(C117="","",VLOOKUP(C117,ProductTable[],2,FALSE)),0)</f>
        <v/>
      </c>
      <c r="G117" s="1263"/>
      <c r="H117" s="1101" t="str">
        <f t="shared" si="7"/>
        <v/>
      </c>
      <c r="I117" s="1264" t="str">
        <f>IF(F117="","", H117/(1-M130))</f>
        <v/>
      </c>
      <c r="J117" s="1826" t="str">
        <f>IFERROR(IF(C117="","",VLOOKUP(C117,ProductTable[],3,FALSE)),0)</f>
        <v/>
      </c>
      <c r="K117" s="1958"/>
      <c r="L117" s="1958"/>
      <c r="M117" s="1959"/>
      <c r="N117" s="281"/>
      <c r="O117" s="1923"/>
      <c r="P117" s="1924"/>
      <c r="Q117" s="281"/>
      <c r="R117" s="1026"/>
      <c r="S117" s="458"/>
      <c r="T117" s="1146"/>
      <c r="U117" s="1146"/>
    </row>
    <row r="118" spans="2:21" ht="18.75" customHeight="1" outlineLevel="1">
      <c r="B118" s="1940" t="s">
        <v>112</v>
      </c>
      <c r="C118" s="1172"/>
      <c r="D118" s="1127"/>
      <c r="E118" s="1127"/>
      <c r="F118" s="102"/>
      <c r="G118" s="111"/>
      <c r="H118" s="102" t="str">
        <f t="shared" si="7"/>
        <v/>
      </c>
      <c r="I118" s="1238" t="str">
        <f>IF(F118="","", H118/(1-M130))</f>
        <v/>
      </c>
      <c r="J118" s="1265"/>
      <c r="K118" s="1956"/>
      <c r="L118" s="1956"/>
      <c r="M118" s="1957"/>
      <c r="N118" s="281"/>
      <c r="O118" s="1930"/>
      <c r="P118" s="1931"/>
      <c r="Q118" s="281"/>
      <c r="R118" s="1027"/>
      <c r="S118" s="458"/>
      <c r="T118" s="1146"/>
      <c r="U118" s="1146"/>
    </row>
    <row r="119" spans="2:21" ht="18.75" customHeight="1" outlineLevel="1" thickBot="1">
      <c r="B119" s="1941"/>
      <c r="C119" s="1056"/>
      <c r="D119" s="1057"/>
      <c r="E119" s="1057"/>
      <c r="F119" s="93"/>
      <c r="G119" s="98"/>
      <c r="H119" s="93" t="str">
        <f>IF(F119="","",F119*G119)</f>
        <v/>
      </c>
      <c r="I119" s="1219" t="str">
        <f>IF(F119="","", H119/(1-M130))</f>
        <v/>
      </c>
      <c r="J119" s="1755"/>
      <c r="K119" s="1958"/>
      <c r="L119" s="1958"/>
      <c r="M119" s="1959"/>
      <c r="N119" s="281"/>
      <c r="O119" s="1932"/>
      <c r="P119" s="1933"/>
      <c r="Q119" s="281"/>
      <c r="R119" s="1028"/>
      <c r="S119" s="458"/>
      <c r="T119" s="1146"/>
      <c r="U119" s="1146"/>
    </row>
    <row r="120" spans="2:21" ht="18.75" customHeight="1" outlineLevel="1">
      <c r="B120" s="1941"/>
      <c r="C120" s="1078"/>
      <c r="D120" s="1079"/>
      <c r="E120" s="1079"/>
      <c r="F120" s="350"/>
      <c r="G120" s="99"/>
      <c r="H120" s="95" t="str">
        <f t="shared" ref="H120:H124" si="8">IF(F120="","",F120*G120)</f>
        <v/>
      </c>
      <c r="I120" s="1220" t="str">
        <f>IF(F120="","", H120/(1-M130))</f>
        <v/>
      </c>
      <c r="J120" s="1756"/>
      <c r="K120" s="1960"/>
      <c r="L120" s="1960"/>
      <c r="M120" s="1961"/>
      <c r="N120" s="281"/>
      <c r="O120" s="1923"/>
      <c r="P120" s="1924"/>
      <c r="Q120" s="281"/>
      <c r="R120" s="1025"/>
      <c r="S120" s="458"/>
      <c r="T120" s="1146"/>
      <c r="U120" s="1146"/>
    </row>
    <row r="121" spans="2:21" ht="18.75" customHeight="1" outlineLevel="1">
      <c r="B121" s="1941"/>
      <c r="C121" s="1056"/>
      <c r="D121" s="1057"/>
      <c r="E121" s="1057"/>
      <c r="F121" s="69"/>
      <c r="G121" s="98"/>
      <c r="H121" s="93" t="str">
        <f t="shared" si="8"/>
        <v/>
      </c>
      <c r="I121" s="1219" t="str">
        <f>IF(F121="","", H121/(1-M130))</f>
        <v/>
      </c>
      <c r="J121" s="1755"/>
      <c r="K121" s="1958"/>
      <c r="L121" s="1958"/>
      <c r="M121" s="1959"/>
      <c r="N121" s="281"/>
      <c r="O121" s="1930"/>
      <c r="P121" s="1931"/>
      <c r="Q121" s="281"/>
      <c r="R121" s="1026"/>
      <c r="S121" s="458"/>
      <c r="T121" s="1146"/>
      <c r="U121" s="1146"/>
    </row>
    <row r="122" spans="2:21" ht="18.75" customHeight="1" outlineLevel="1">
      <c r="B122" s="692"/>
      <c r="C122" s="1078"/>
      <c r="D122" s="1079"/>
      <c r="E122" s="1079"/>
      <c r="F122" s="350"/>
      <c r="G122" s="99"/>
      <c r="H122" s="95" t="str">
        <f t="shared" si="8"/>
        <v/>
      </c>
      <c r="I122" s="1220" t="str">
        <f>IF(F122="","", H122/(1-M130))</f>
        <v/>
      </c>
      <c r="J122" s="1756"/>
      <c r="K122" s="1960"/>
      <c r="L122" s="1960"/>
      <c r="M122" s="1961"/>
      <c r="N122" s="281"/>
      <c r="O122" s="1932"/>
      <c r="P122" s="1933"/>
      <c r="Q122" s="281"/>
      <c r="R122" s="1027"/>
      <c r="S122" s="458"/>
      <c r="T122" s="1146"/>
      <c r="U122" s="1146"/>
    </row>
    <row r="123" spans="2:21" ht="18.75" customHeight="1" outlineLevel="1" thickBot="1">
      <c r="B123" s="765"/>
      <c r="C123" s="1075"/>
      <c r="D123" s="1174"/>
      <c r="E123" s="1174"/>
      <c r="F123" s="1012"/>
      <c r="G123" s="100"/>
      <c r="H123" s="120" t="str">
        <f t="shared" si="8"/>
        <v/>
      </c>
      <c r="I123" s="1761" t="str">
        <f>IF(F123="","", H123/(1-M130))</f>
        <v/>
      </c>
      <c r="J123" s="1762"/>
      <c r="K123" s="1962"/>
      <c r="L123" s="1962"/>
      <c r="M123" s="1963"/>
      <c r="N123" s="281"/>
      <c r="O123" s="1923"/>
      <c r="P123" s="1924"/>
      <c r="Q123" s="281"/>
      <c r="R123" s="1028"/>
      <c r="S123" s="458"/>
      <c r="T123" s="1146"/>
      <c r="U123" s="1146"/>
    </row>
    <row r="124" spans="2:21" ht="18.75" customHeight="1" outlineLevel="1">
      <c r="B124" s="969" t="s">
        <v>1373</v>
      </c>
      <c r="C124" s="327" t="s">
        <v>1373</v>
      </c>
      <c r="D124" s="1076"/>
      <c r="E124" s="1076"/>
      <c r="F124" s="978">
        <f>IFERROR(IF(C124="","",VLOOKUP(C124,ProductTable[],2,FALSE)),0)</f>
        <v>150</v>
      </c>
      <c r="G124" s="1002"/>
      <c r="H124" s="974">
        <f t="shared" si="8"/>
        <v>0</v>
      </c>
      <c r="I124" s="1125">
        <f>IF(F124="","", H124/(1-N823))</f>
        <v>0</v>
      </c>
      <c r="J124" s="1126" t="str">
        <f>IFERROR(IF(C124="","",VLOOKUP(C124,ProductTable[],3,FALSE)),0)</f>
        <v xml:space="preserve"> </v>
      </c>
      <c r="K124" s="1956"/>
      <c r="L124" s="1956"/>
      <c r="M124" s="1957"/>
      <c r="N124" s="281"/>
      <c r="O124" s="1930"/>
      <c r="P124" s="1931"/>
      <c r="Q124" s="281"/>
      <c r="R124" s="1025"/>
      <c r="S124" s="458"/>
      <c r="T124" s="1146"/>
      <c r="U124" s="1146"/>
    </row>
    <row r="125" spans="2:21" ht="18.75" customHeight="1" outlineLevel="1">
      <c r="B125" s="970" t="s">
        <v>100</v>
      </c>
      <c r="C125" s="1064" t="s">
        <v>59</v>
      </c>
      <c r="D125" s="1065"/>
      <c r="E125" s="1065"/>
      <c r="F125" s="93">
        <f>IFERROR(IF(C125="","",VLOOKUP(C125,ProductTable[],2,FALSE)),0)</f>
        <v>20</v>
      </c>
      <c r="G125" s="1003"/>
      <c r="H125" s="975">
        <f>IF(F125="","",F125*G125)</f>
        <v>0</v>
      </c>
      <c r="I125" s="959">
        <f>IF(F125="","", H125/(1-M130))</f>
        <v>0</v>
      </c>
      <c r="J125" s="991" t="str">
        <f>IFERROR(IF(C125="","",VLOOKUP(C125,ProductTable[],3,FALSE)),0)</f>
        <v xml:space="preserve"> </v>
      </c>
      <c r="K125" s="1958"/>
      <c r="L125" s="1958"/>
      <c r="M125" s="1959"/>
      <c r="N125" s="281"/>
      <c r="O125" s="1932"/>
      <c r="P125" s="1933"/>
      <c r="Q125" s="281"/>
      <c r="R125" s="1026"/>
      <c r="S125" s="458"/>
      <c r="T125" s="1146"/>
      <c r="U125" s="1146"/>
    </row>
    <row r="126" spans="2:21" ht="18.75" customHeight="1" outlineLevel="1">
      <c r="B126" s="967" t="s">
        <v>102</v>
      </c>
      <c r="C126" s="1067" t="s">
        <v>103</v>
      </c>
      <c r="D126" s="1068"/>
      <c r="E126" s="1068"/>
      <c r="F126" s="979">
        <f>IFERROR(IF(C126="","",VLOOKUP(C126,ProductTable[],2,FALSE)),0)</f>
        <v>250</v>
      </c>
      <c r="G126" s="1004"/>
      <c r="H126" s="976">
        <f>IF(F126="","",F126*G126)</f>
        <v>0</v>
      </c>
      <c r="I126" s="958">
        <f>IF(F126="","", H126/(1-M130))</f>
        <v>0</v>
      </c>
      <c r="J126" s="990" t="str">
        <f>IFERROR(IF(C126="","",VLOOKUP(C126,ProductTable[],3,FALSE)),0)</f>
        <v xml:space="preserve"> </v>
      </c>
      <c r="K126" s="1960"/>
      <c r="L126" s="1960"/>
      <c r="M126" s="1961"/>
      <c r="N126" s="281"/>
      <c r="O126" s="1923"/>
      <c r="P126" s="1924"/>
      <c r="Q126" s="281"/>
      <c r="R126" s="1027"/>
      <c r="S126" s="458"/>
      <c r="T126" s="1146"/>
      <c r="U126" s="1146"/>
    </row>
    <row r="127" spans="2:21" ht="18.75" customHeight="1" outlineLevel="1" thickBot="1">
      <c r="B127" s="971"/>
      <c r="C127" s="1070" t="s">
        <v>105</v>
      </c>
      <c r="D127" s="1071"/>
      <c r="E127" s="1071"/>
      <c r="F127" s="440">
        <f>IFERROR(IF(C127="","",VLOOKUP(C127,ProductTable[],2,FALSE)),0)</f>
        <v>500</v>
      </c>
      <c r="G127" s="529"/>
      <c r="H127" s="1008">
        <f>IF(F127="","",F127*G127)</f>
        <v>0</v>
      </c>
      <c r="I127" s="968">
        <f>IF(F127="","", H127/(1-M130))</f>
        <v>0</v>
      </c>
      <c r="J127" s="1130" t="str">
        <f>IFERROR(IF(C127="","",VLOOKUP(C127,ProductTable[],3,FALSE)),0)</f>
        <v xml:space="preserve"> </v>
      </c>
      <c r="K127" s="1962"/>
      <c r="L127" s="1962"/>
      <c r="M127" s="1963"/>
      <c r="N127" s="281"/>
      <c r="O127" s="1930"/>
      <c r="P127" s="1931"/>
      <c r="Q127" s="281"/>
      <c r="R127" s="1028"/>
      <c r="S127" s="458"/>
      <c r="T127" s="1146"/>
      <c r="U127" s="1146"/>
    </row>
    <row r="128" spans="2:21" ht="18.75" customHeight="1" outlineLevel="1" thickBot="1">
      <c r="B128" s="281"/>
      <c r="C128" s="281"/>
      <c r="D128" s="281"/>
      <c r="F128" s="283"/>
      <c r="G128" s="696" t="s">
        <v>26</v>
      </c>
      <c r="H128" s="697"/>
      <c r="I128" s="698"/>
      <c r="J128" s="367"/>
      <c r="K128" s="367"/>
      <c r="L128" s="544"/>
      <c r="M128" s="544"/>
      <c r="N128" s="281"/>
      <c r="O128" s="1932"/>
      <c r="P128" s="1933"/>
      <c r="Q128" s="281"/>
      <c r="R128" s="357"/>
      <c r="S128" s="458"/>
      <c r="T128" s="1146"/>
      <c r="U128" s="1146"/>
    </row>
    <row r="129" spans="2:21" ht="18.75" customHeight="1" outlineLevel="1">
      <c r="B129" s="281"/>
      <c r="C129" s="281"/>
      <c r="D129" s="281"/>
      <c r="F129" s="293"/>
      <c r="G129" s="358" t="s">
        <v>29</v>
      </c>
      <c r="H129" s="115">
        <f>SUM(H98:H127)</f>
        <v>0</v>
      </c>
      <c r="I129" s="534">
        <f>SUM(H98:H127)</f>
        <v>0</v>
      </c>
      <c r="J129" s="361"/>
      <c r="K129" s="1032" t="s">
        <v>113</v>
      </c>
      <c r="L129" s="283"/>
      <c r="M129" s="1144" t="s">
        <v>1429</v>
      </c>
      <c r="O129" s="1923"/>
      <c r="P129" s="1924"/>
      <c r="R129" s="972"/>
      <c r="S129" s="458"/>
      <c r="T129" s="1146"/>
      <c r="U129" s="1146"/>
    </row>
    <row r="130" spans="2:21" ht="18.75" customHeight="1" outlineLevel="1" thickBot="1">
      <c r="B130" s="281"/>
      <c r="C130" s="281"/>
      <c r="D130" s="281"/>
      <c r="F130" s="293"/>
      <c r="G130" s="360" t="s">
        <v>63</v>
      </c>
      <c r="H130" s="96"/>
      <c r="I130" s="535"/>
      <c r="K130" s="1033">
        <f>(H129/(1-M130))+H128</f>
        <v>0</v>
      </c>
      <c r="L130" s="283"/>
      <c r="M130" s="1268">
        <v>0.45</v>
      </c>
      <c r="O130" s="1925"/>
      <c r="P130" s="1926"/>
      <c r="R130" s="973"/>
      <c r="S130" s="458"/>
      <c r="T130" s="1146"/>
      <c r="U130" s="1146"/>
    </row>
    <row r="131" spans="2:21" ht="18.75" customHeight="1" outlineLevel="1" thickBot="1">
      <c r="B131" s="281"/>
      <c r="C131" s="281"/>
      <c r="D131" s="281"/>
      <c r="F131" s="303"/>
      <c r="G131" s="362" t="s">
        <v>109</v>
      </c>
      <c r="H131" s="122">
        <f>H130-H129</f>
        <v>0</v>
      </c>
      <c r="I131" s="536">
        <f>H130-H129</f>
        <v>0</v>
      </c>
      <c r="J131" s="310"/>
      <c r="K131" s="310"/>
      <c r="N131" s="281"/>
      <c r="O131" s="458"/>
      <c r="Q131" s="281"/>
      <c r="S131" s="458"/>
      <c r="T131" s="1147"/>
      <c r="U131" s="961"/>
    </row>
    <row r="132" spans="2:21" ht="18.75" customHeight="1" thickBot="1">
      <c r="B132" s="281"/>
      <c r="C132" s="1927" t="s">
        <v>1370</v>
      </c>
      <c r="D132" s="1927"/>
      <c r="E132" s="1927"/>
      <c r="F132" s="303"/>
      <c r="G132" s="677"/>
      <c r="H132" s="678"/>
      <c r="I132" s="678"/>
      <c r="J132" s="310"/>
      <c r="K132" s="310"/>
      <c r="N132" s="281"/>
      <c r="O132" s="458"/>
      <c r="Q132" s="281"/>
      <c r="S132" s="458"/>
      <c r="T132" s="1147"/>
      <c r="U132" s="961"/>
    </row>
    <row r="133" spans="2:21" s="320" customFormat="1" ht="37.5" customHeight="1" outlineLevel="1" thickBot="1">
      <c r="B133" s="683" t="s">
        <v>1217</v>
      </c>
      <c r="C133" s="1948" t="s">
        <v>12</v>
      </c>
      <c r="D133" s="1949"/>
      <c r="E133" s="1950"/>
      <c r="F133" s="956" t="s">
        <v>13</v>
      </c>
      <c r="G133" s="955" t="s">
        <v>14</v>
      </c>
      <c r="H133" s="956" t="s">
        <v>95</v>
      </c>
      <c r="I133" s="956" t="s">
        <v>96</v>
      </c>
      <c r="J133" s="957" t="s">
        <v>97</v>
      </c>
      <c r="K133" s="1951" t="s">
        <v>98</v>
      </c>
      <c r="L133" s="1952"/>
      <c r="M133" s="1953"/>
      <c r="N133" s="319"/>
      <c r="O133" s="1954" t="s">
        <v>1396</v>
      </c>
      <c r="P133" s="1955"/>
      <c r="Q133" s="319"/>
      <c r="R133" s="1030" t="s">
        <v>491</v>
      </c>
      <c r="S133" s="458"/>
      <c r="T133" s="1967"/>
      <c r="U133" s="1967"/>
    </row>
    <row r="134" spans="2:21" ht="18.75" customHeight="1" outlineLevel="1">
      <c r="B134" s="1222" t="s">
        <v>1372</v>
      </c>
      <c r="C134" s="1089" t="s">
        <v>333</v>
      </c>
      <c r="D134" s="1127"/>
      <c r="E134" s="1128"/>
      <c r="F134" s="102">
        <f>IFERROR(IF(C134="","",VLOOKUP(C134,ProductTable[],2,FALSE)),0)</f>
        <v>333</v>
      </c>
      <c r="G134" s="111"/>
      <c r="H134" s="102">
        <f t="shared" ref="H134:H142" si="9">IF(F134="","",F134*G134)</f>
        <v>0</v>
      </c>
      <c r="I134" s="1238">
        <f>IF(F134="","", H134/(1-M166))</f>
        <v>0</v>
      </c>
      <c r="J134" s="1825" t="str">
        <f>IFERROR(IF(C134="","",VLOOKUP(C134,ProductTable[],3,FALSE)),0)</f>
        <v>https://www.amazon.co.uk/FoMaKo-Production-Streaming-Facebook-FMK20UH/dp/B08RJ171R2/ref=sr_1_3?crid=1DUVVN3L0KICG&amp;dib=eyJ2IjoiMSJ9.XAUuvq16KjEjy-pvSjReo-veDyiY18twgnR0CNEemOSkvO6RtaqNFIg0VawIgQ2Y.FlL5Y5hDjMOm7lWdwGxAQP-0l79yMkKpJW-y4GzjR_U&amp;dib_tag=se&amp;keywords=fomako%2B20x%2Bndi&amp;qid=1726590419&amp;sprefix=fomako%2B20x%2Bndi%2Caps%2C72&amp;sr=8-3&amp;ufe=app_do%3Aamzn1.fos.d7e5a2de-8759-4da3-993c-d11b6e3d217f&amp;th=1</v>
      </c>
      <c r="K134" s="1956"/>
      <c r="L134" s="1956"/>
      <c r="M134" s="1957"/>
      <c r="N134" s="281"/>
      <c r="O134" s="1942" t="s">
        <v>1490</v>
      </c>
      <c r="P134" s="1943"/>
      <c r="Q134" s="281"/>
      <c r="R134" s="1025"/>
      <c r="S134" s="458"/>
      <c r="T134" s="1966"/>
      <c r="U134" s="1966"/>
    </row>
    <row r="135" spans="2:21" ht="18.75" customHeight="1" outlineLevel="1">
      <c r="B135" s="693"/>
      <c r="C135" s="1090" t="s">
        <v>395</v>
      </c>
      <c r="D135" s="1057"/>
      <c r="E135" s="1105"/>
      <c r="F135" s="93">
        <f>IFERROR(IF(C135="","",VLOOKUP(C135,ProductTable[],2,FALSE)),0)</f>
        <v>183</v>
      </c>
      <c r="G135" s="98"/>
      <c r="H135" s="93">
        <f t="shared" si="9"/>
        <v>0</v>
      </c>
      <c r="I135" s="1219">
        <f>IF(F135="","", H135/(1-M166))</f>
        <v>0</v>
      </c>
      <c r="J135" s="1131" t="str">
        <f>IFERROR(IF(C135="","",VLOOKUP(C135,ProductTable[],3,FALSE)),0)</f>
        <v>https://www.amazon.co.uk/zowietek-Simultaneously-Standalone-Streaming-Facebook/dp/B0CWRP5PDR/ref=asc_df_B0CWRP5PDR?mcid=eefe34b1b2fc3fc1b3df43c973ffc2ed&amp;tag=googshopuk-21&amp;linkCode=df0&amp;hvadid=711120501807&amp;hvpos=&amp;hvnetw=g&amp;hvrand=4843177524831471375&amp;hvpone=&amp;hvptwo=&amp;hvqmt=&amp;hvdev=c&amp;hvdvcmdl=&amp;hvlocint=&amp;hvlocphy=9045657&amp;hvtargid=pla-2292002633496&amp;gad_source=1&amp;th=1</v>
      </c>
      <c r="K135" s="1958"/>
      <c r="L135" s="1958"/>
      <c r="M135" s="1959"/>
      <c r="N135" s="281"/>
      <c r="O135" s="1944"/>
      <c r="P135" s="1945"/>
      <c r="Q135" s="281"/>
      <c r="R135" s="1026"/>
      <c r="S135" s="458"/>
      <c r="T135" s="1966"/>
      <c r="U135" s="1966"/>
    </row>
    <row r="136" spans="2:21" ht="18.75" customHeight="1" outlineLevel="1" thickBot="1">
      <c r="B136" s="694"/>
      <c r="C136" s="1758" t="s">
        <v>392</v>
      </c>
      <c r="D136" s="1198"/>
      <c r="E136" s="1198"/>
      <c r="F136" s="108">
        <f>IFERROR(IF(C136="","",VLOOKUP(C136,ProductTable[],2,FALSE)),0)</f>
        <v>85</v>
      </c>
      <c r="G136" s="109"/>
      <c r="H136" s="108">
        <f t="shared" si="9"/>
        <v>0</v>
      </c>
      <c r="I136" s="1247">
        <f>IF(F136="","", H136/(1-M166))</f>
        <v>0</v>
      </c>
      <c r="J136" s="1248" t="str">
        <f>IFERROR(IF(C136="","",VLOOKUP(C136,ProductTable[],3,FALSE)),0)</f>
        <v>https://www.amazon.co.uk/Distortion-Zowietek-Raspberry-Industrial-Telescope/dp/B0D46BX12G</v>
      </c>
      <c r="K136" s="2086"/>
      <c r="L136" s="2086"/>
      <c r="M136" s="2087"/>
      <c r="N136" s="281"/>
      <c r="O136" s="1944"/>
      <c r="P136" s="1945"/>
      <c r="Q136" s="281"/>
      <c r="R136" s="1027"/>
      <c r="S136" s="458"/>
      <c r="T136" s="1966"/>
      <c r="U136" s="1966"/>
    </row>
    <row r="137" spans="2:21" ht="18.75" customHeight="1" outlineLevel="1" thickBot="1">
      <c r="B137" s="693" t="s">
        <v>1497</v>
      </c>
      <c r="C137" s="1814" t="s">
        <v>335</v>
      </c>
      <c r="D137" s="1085"/>
      <c r="E137" s="1085"/>
      <c r="F137" s="337">
        <f>IFERROR(IF(C137="","",VLOOKUP(C137,ProductTable[],2,FALSE)),0)</f>
        <v>989</v>
      </c>
      <c r="G137" s="669"/>
      <c r="H137" s="337">
        <f t="shared" si="9"/>
        <v>0</v>
      </c>
      <c r="I137" s="1824">
        <f>IF(F137="","", H137/(1-M166))</f>
        <v>0</v>
      </c>
      <c r="J137" s="1827" t="str">
        <f>IFERROR(IF(C137="","",VLOOKUP(C137,ProductTable[],3,FALSE)),0)</f>
        <v>https://www.laptopsdirect.co.uk/lenovo-loq-3-series-intel-core-i7-24gb-1tb-rtx-4050-144hz-15.6-inch-fhd-win-83dv00k6uk/version.asp?utm_campaign=369493_SHOPIA+%5BINVOKE+AB%5D&amp;utm_medium=affiliate&amp;refsource=awin&amp;sv1=affiliate&amp;sv_campaign_id=369493&amp;awc=74730_1742315475_74e57a67ca34be0df4d83028e86ddea6</v>
      </c>
      <c r="K137" s="2088"/>
      <c r="L137" s="2088"/>
      <c r="M137" s="2089"/>
      <c r="N137" s="281"/>
      <c r="O137" s="1944"/>
      <c r="P137" s="1945"/>
      <c r="Q137" s="281"/>
      <c r="R137" s="1026"/>
      <c r="S137" s="458"/>
      <c r="T137" s="1966"/>
      <c r="U137" s="1966"/>
    </row>
    <row r="138" spans="2:21" ht="18.75" customHeight="1" outlineLevel="1" thickBot="1">
      <c r="B138" s="693"/>
      <c r="C138" s="1815" t="s">
        <v>1212</v>
      </c>
      <c r="D138" s="1161"/>
      <c r="E138" s="1161"/>
      <c r="F138" s="324">
        <f>IFERROR(IF(C138="","",VLOOKUP(C138,ProductTable[],2,FALSE)),0)</f>
        <v>540.83000000000004</v>
      </c>
      <c r="G138" s="439"/>
      <c r="H138" s="324">
        <f t="shared" si="9"/>
        <v>0</v>
      </c>
      <c r="I138" s="1820">
        <f>IF(F138="","", H138/(1-M166))</f>
        <v>0</v>
      </c>
      <c r="J138" s="1828" t="str">
        <f>IFERROR(IF(C138="","",VLOOKUP(C138,ProductTable[],3,FALSE)),0)</f>
        <v>https://www.hp.com/gb-en/shop/product.aspx?id=876Z1EA&amp;opt=ABU&amp;sel=NTB</v>
      </c>
      <c r="K138" s="2090"/>
      <c r="L138" s="2090"/>
      <c r="M138" s="2091"/>
      <c r="N138" s="281"/>
      <c r="O138" s="1946"/>
      <c r="P138" s="1947"/>
      <c r="Q138" s="281"/>
      <c r="R138" s="1027"/>
      <c r="S138" s="458"/>
      <c r="T138" s="1146"/>
      <c r="U138" s="1146"/>
    </row>
    <row r="139" spans="2:21" ht="18.75" customHeight="1" outlineLevel="1">
      <c r="B139" s="1222" t="s">
        <v>1561</v>
      </c>
      <c r="C139" s="444" t="s">
        <v>327</v>
      </c>
      <c r="D139" s="1164"/>
      <c r="E139" s="1164"/>
      <c r="F139" s="119">
        <f>IFERROR(IF(C139="","",VLOOKUP(C139,ProductTable[],2,FALSE)),0)</f>
        <v>191</v>
      </c>
      <c r="G139" s="113"/>
      <c r="H139" s="119">
        <f t="shared" si="9"/>
        <v>0</v>
      </c>
      <c r="I139" s="1244">
        <f>IF(F139="","", H139/(1-M166))</f>
        <v>0</v>
      </c>
      <c r="J139" s="1245" t="str">
        <f>IFERROR(IF(C139="","",VLOOKUP(C139,ProductTable[],3,FALSE)),0)</f>
        <v>https://www.amazon.co.uk/Elgato-Stream-Actions-Apps-Software-Like-OBS/dp/B07RL8H55Z/ref=sr_1_4?crid=1WI7RM7JG8FEL&amp;dib=eyJ2IjoiMSJ9.3e7r2_WlFipmynQmyTpMCH0VZPJVGpDDn7OmUARtn97gAoDMvjylJJtt_xSxzZDoa85TyT8W2OcnmlbWE02LKRXhYm7wwKyAkqGSV59Rx0IHaBpLR5XuKbE1nO1OCqD15sDwrWQqXtPMj9ZjOGmRcqvS1E-kak2KpCQebI2dhGg.hMi50WoFTSLYY3dlBnzqpprl2ZK8lsM5qu_VXhvY_Tc&amp;dib_tag=se&amp;keywords=streamdeck+xl&amp;qid=1742314174&amp;s=electronics&amp;sprefix=streamdeck+xl%2Celectronics%2C83&amp;sr=1-4</v>
      </c>
      <c r="K139" s="2092"/>
      <c r="L139" s="2092"/>
      <c r="M139" s="2093"/>
      <c r="N139" s="281"/>
      <c r="O139" s="1930"/>
      <c r="P139" s="1931"/>
      <c r="Q139" s="281"/>
      <c r="R139" s="1026"/>
      <c r="S139" s="458"/>
      <c r="T139" s="1146"/>
      <c r="U139" s="1146"/>
    </row>
    <row r="140" spans="2:21" ht="18.75" customHeight="1" outlineLevel="1" thickBot="1">
      <c r="B140" s="694"/>
      <c r="C140" s="1758" t="s">
        <v>1562</v>
      </c>
      <c r="D140" s="1198"/>
      <c r="E140" s="1198"/>
      <c r="F140" s="108">
        <f>IFERROR(IF(C140="","",VLOOKUP(C140,ProductTable[],2,FALSE)),0)</f>
        <v>237.65</v>
      </c>
      <c r="G140" s="109"/>
      <c r="H140" s="108">
        <f t="shared" si="9"/>
        <v>0</v>
      </c>
      <c r="I140" s="1247">
        <f>IF(F140="","", H140/(1-M166))</f>
        <v>0</v>
      </c>
      <c r="J140" s="1248" t="str">
        <f>IFERROR(IF(C140="","",VLOOKUP(C140,ProductTable[],3,FALSE)),0)</f>
        <v>https://www.safefiredirect.co.uk/esp-5mp-external-pan-tilt-zoom-ptz-ip-camera-controller.aspx?gad_source=1&amp;gad_campaignid=21992665653&amp;gbraid=0AAAAADxevV8xV7BM81i-I4XcWwIx6TFC2&amp;gclid=CjwKCAjwxrLHBhA2EiwAu9EdMxxrjD4nvr6cjtE3cpAWpEpT4pvhQ2uqNzKkPfKRV9v-pS1swnEDnxoC5egQAvD_BwE</v>
      </c>
      <c r="K140" s="2086"/>
      <c r="L140" s="2086"/>
      <c r="M140" s="2087"/>
      <c r="N140" s="281"/>
      <c r="O140" s="1932"/>
      <c r="P140" s="1933"/>
      <c r="Q140" s="281"/>
      <c r="R140" s="1027"/>
      <c r="S140" s="458"/>
      <c r="T140" s="1146"/>
      <c r="U140" s="1146"/>
    </row>
    <row r="141" spans="2:21" ht="18.75" customHeight="1" outlineLevel="1">
      <c r="B141" s="1222" t="s">
        <v>1565</v>
      </c>
      <c r="C141" s="1085" t="s">
        <v>346</v>
      </c>
      <c r="D141" s="1085"/>
      <c r="E141" s="1085"/>
      <c r="F141" s="337">
        <f>IFERROR(IF(C141="","",VLOOKUP(C141,ProductTable[],2,FALSE)),0)</f>
        <v>103.25</v>
      </c>
      <c r="G141" s="669"/>
      <c r="H141" s="337">
        <f t="shared" si="9"/>
        <v>0</v>
      </c>
      <c r="I141" s="1824">
        <f>IF(F141="","", H141/(1-M166))</f>
        <v>0</v>
      </c>
      <c r="J141" s="1827" t="str">
        <f>IFERROR(IF(C141="","",VLOOKUP(C141,ProductTable[],3,FALSE)),0)</f>
        <v>https://www.broadbandbuyer.com/products/51049-zyxel-xmg-108hp-gb0101f/</v>
      </c>
      <c r="K141" s="2088"/>
      <c r="L141" s="2088"/>
      <c r="M141" s="2089"/>
      <c r="N141" s="281"/>
      <c r="O141" s="1923"/>
      <c r="P141" s="1924"/>
      <c r="Q141" s="281"/>
      <c r="R141" s="1026"/>
      <c r="S141" s="458"/>
      <c r="T141" s="1146"/>
      <c r="U141" s="1146"/>
    </row>
    <row r="142" spans="2:21" ht="18.75" customHeight="1" outlineLevel="1" thickBot="1">
      <c r="B142" s="693"/>
      <c r="C142" s="1161" t="s">
        <v>356</v>
      </c>
      <c r="D142" s="1161"/>
      <c r="E142" s="1161"/>
      <c r="F142" s="324">
        <f>IFERROR(IF(C142="","",VLOOKUP(C142,ProductTable[],2,FALSE)),0)</f>
        <v>177.37</v>
      </c>
      <c r="G142" s="439"/>
      <c r="H142" s="324">
        <f t="shared" si="9"/>
        <v>0</v>
      </c>
      <c r="I142" s="1820">
        <f>IF(F142="","", H142/(1-M166))</f>
        <v>0</v>
      </c>
      <c r="J142" s="1828" t="str">
        <f>IFERROR(IF(C142="","",VLOOKUP(C142,ProductTable[],3,FALSE)),0)</f>
        <v>https://www.kenable.co.uk/en/networking/network-cables-reels/indoor-ethernet-reels/11909-indoor-cat6a-23awg-copper-ethernet-sftp-network-cable-reel-305m-grey-5054338119090.html</v>
      </c>
      <c r="K142" s="2090"/>
      <c r="L142" s="2090"/>
      <c r="M142" s="2091"/>
      <c r="N142" s="281"/>
      <c r="O142" s="1930"/>
      <c r="P142" s="1931"/>
      <c r="Q142" s="281"/>
      <c r="R142" s="1027"/>
      <c r="S142" s="458"/>
      <c r="T142" s="1146"/>
      <c r="U142" s="1146"/>
    </row>
    <row r="143" spans="2:21" ht="18.75" customHeight="1" outlineLevel="1">
      <c r="B143" s="1968" t="s">
        <v>1564</v>
      </c>
      <c r="C143" s="444" t="s">
        <v>1450</v>
      </c>
      <c r="D143" s="1164"/>
      <c r="E143" s="1164"/>
      <c r="F143" s="119">
        <f>IFERROR(IF(C143="","",VLOOKUP(C143,ProductTable[],2,FALSE)),0)</f>
        <v>1387.2</v>
      </c>
      <c r="G143" s="113"/>
      <c r="H143" s="119">
        <f>IF(F143="","",F143*G143)</f>
        <v>0</v>
      </c>
      <c r="I143" s="1244">
        <f>IF(F143="","", H143/(1-M166))</f>
        <v>0</v>
      </c>
      <c r="J143" s="1245" t="str">
        <f>IFERROR(IF(C143="","",VLOOKUP(C143,ProductTable[],3,FALSE)),0)</f>
        <v>https://store.midwich.com/products/details/YOLOBOXEXTREME</v>
      </c>
      <c r="K143" s="2092"/>
      <c r="L143" s="2092"/>
      <c r="M143" s="2093"/>
      <c r="N143" s="281"/>
      <c r="O143" s="1932"/>
      <c r="P143" s="1933"/>
      <c r="Q143" s="281"/>
      <c r="R143" s="1026"/>
      <c r="S143" s="458"/>
      <c r="T143" s="1146"/>
      <c r="U143" s="1146"/>
    </row>
    <row r="144" spans="2:21" ht="18.75" customHeight="1" outlineLevel="1">
      <c r="B144" s="1972"/>
      <c r="C144" s="1058" t="s">
        <v>1449</v>
      </c>
      <c r="D144" s="1059"/>
      <c r="E144" s="1059"/>
      <c r="F144" s="95">
        <f>IFERROR(IF(C144="","",VLOOKUP(C144,ProductTable[],2,FALSE)),0)</f>
        <v>1110.83</v>
      </c>
      <c r="G144" s="99"/>
      <c r="H144" s="95">
        <f>IF(F144="","",F144*G144)</f>
        <v>0</v>
      </c>
      <c r="I144" s="1220">
        <f>IF(F144="","", H144/(1-M166))</f>
        <v>0</v>
      </c>
      <c r="J144" s="1221" t="str">
        <f>IFERROR(IF(C144="","",VLOOKUP(C144,ProductTable[],3,FALSE)),0)</f>
        <v>https://store.midwich.com/products/details/YOLYOLOBOXULTRA</v>
      </c>
      <c r="K144" s="1960"/>
      <c r="L144" s="1960"/>
      <c r="M144" s="1961"/>
      <c r="N144" s="281"/>
      <c r="O144" s="1923"/>
      <c r="P144" s="1924"/>
      <c r="Q144" s="281"/>
      <c r="R144" s="1027"/>
      <c r="S144" s="458"/>
      <c r="T144" s="1146"/>
      <c r="U144" s="1146"/>
    </row>
    <row r="145" spans="2:21" ht="18.75" customHeight="1" outlineLevel="1" thickBot="1">
      <c r="B145" s="1227"/>
      <c r="C145" s="1823" t="s">
        <v>1569</v>
      </c>
      <c r="D145" s="1204"/>
      <c r="E145" s="1204"/>
      <c r="F145" s="120">
        <f>IFERROR(IF(C145="","",VLOOKUP(C145,ProductTable[],2,FALSE)),0)</f>
        <v>99</v>
      </c>
      <c r="G145" s="100"/>
      <c r="H145" s="120">
        <f t="shared" ref="H145:H154" si="10">IF(F145="","",F145*G145)</f>
        <v>0</v>
      </c>
      <c r="I145" s="1761">
        <f>IF(F145="","", H145/(1-M166))</f>
        <v>0</v>
      </c>
      <c r="J145" s="1808" t="str">
        <f>IFERROR(IF(C145="","",VLOOKUP(C145,ProductTable[],3,FALSE)),0)</f>
        <v>https://store.yololiv.com/products/ndi</v>
      </c>
      <c r="K145" s="2105"/>
      <c r="L145" s="2105"/>
      <c r="M145" s="2106"/>
      <c r="N145" s="281"/>
      <c r="O145" s="1930"/>
      <c r="P145" s="1931"/>
      <c r="Q145" s="281"/>
      <c r="R145" s="1026"/>
      <c r="S145" s="458"/>
      <c r="T145" s="1146"/>
      <c r="U145" s="1146"/>
    </row>
    <row r="146" spans="2:21" ht="18.75" customHeight="1" outlineLevel="1" thickBot="1">
      <c r="B146" s="1227" t="s">
        <v>1568</v>
      </c>
      <c r="C146" s="1811" t="s">
        <v>1446</v>
      </c>
      <c r="D146" s="1811"/>
      <c r="E146" s="1811"/>
      <c r="F146" s="1124">
        <f>IFERROR(IF(C146="","",VLOOKUP(C146,ProductTable[],2,FALSE)),0)</f>
        <v>119.17</v>
      </c>
      <c r="G146" s="1821"/>
      <c r="H146" s="1124">
        <f t="shared" si="10"/>
        <v>0</v>
      </c>
      <c r="I146" s="1822">
        <f>IF(F146="","", H146/(1-M166))</f>
        <v>0</v>
      </c>
      <c r="J146" s="1829" t="str">
        <f>IFERROR(IF(C146="","",VLOOKUP(C146,ProductTable[],3,FALSE)),0)</f>
        <v>https://www.thomann.co.uk/yololiv_yolodeck.htm?gad_source=1&amp;gad_campaignid=1581404125&amp;gbraid=0AAAAADuDMCWKMiQEcS3tqSbcYtV0R6Nop&amp;gclid=Cj0KCQjw0Y3HBhCxARIsAN7931Ws8E4wxg62GsWCJ3QVyMOjUZEfxYVUzU44gu5ficQxoS77Pti6tQgaAiZgEALw_wcB</v>
      </c>
      <c r="K146" s="2094"/>
      <c r="L146" s="2094"/>
      <c r="M146" s="2095"/>
      <c r="N146" s="281"/>
      <c r="O146" s="1932"/>
      <c r="P146" s="1933"/>
      <c r="Q146" s="281"/>
      <c r="R146" s="1027"/>
      <c r="S146" s="458"/>
      <c r="T146" s="1146"/>
      <c r="U146" s="1146"/>
    </row>
    <row r="147" spans="2:21" ht="18.75" customHeight="1" outlineLevel="1" thickBot="1">
      <c r="B147" s="1224" t="s">
        <v>1566</v>
      </c>
      <c r="C147" s="1184" t="s">
        <v>350</v>
      </c>
      <c r="D147" s="1233"/>
      <c r="E147" s="1233"/>
      <c r="F147" s="1225">
        <f>IFERROR(IF(C147="","",VLOOKUP(C147,ProductTable[],2,FALSE)),0)</f>
        <v>76</v>
      </c>
      <c r="G147" s="1234"/>
      <c r="H147" s="1225">
        <f t="shared" si="10"/>
        <v>0</v>
      </c>
      <c r="I147" s="1235">
        <f>IF(F147="","", H147/(1-M166))</f>
        <v>0</v>
      </c>
      <c r="J147" s="1236" t="str">
        <f>IFERROR(IF(C147="","",VLOOKUP(C147,ProductTable[],3,FALSE)),0)</f>
        <v>https://www.amazon.co.uk/Elgato-Cam-Link-Broadcast-camcorder/dp/B07K3FN5MR/ref=sr_1_3?crid=3PHFNNPKNHY03&amp;dib=eyJ2IjoiMSJ9.UvfR7OQt4s7VnI1jy5-XKeOHymRUE9LGIk8FtABAkQ4mukuTYikPZ8iUGcuSEc4Deh0i2YKV54WGO8l3eEOaND3FgcgRlnPLCYyyFXzqBHhc6bgH50fsCe2zEW0ehP2NOJn4uqALFYTVtmUsRu1iCi0konxZ4G6SSjh75tSu02yaBY7IGaGtSQmDyRti-u0dK5UMTO2DPQlfLUvFvs3jVYqzTNtARJOGzInu3CToaXo.DhGJBsJHLmLjnDJQrG1whVkobN1wXEDB7-ke5fnBzXU&amp;dib_tag=se&amp;keywords=Camlink%2B4k&amp;qid=1742323415&amp;sprefix=camlink%2B4k%2Caps%2C170&amp;sr=8-3&amp;th=1</v>
      </c>
      <c r="K147" s="2096" t="s">
        <v>1567</v>
      </c>
      <c r="L147" s="2096"/>
      <c r="M147" s="2097"/>
      <c r="N147" s="281"/>
      <c r="O147" s="1923"/>
      <c r="P147" s="1924"/>
      <c r="Q147" s="281"/>
      <c r="R147" s="1026"/>
      <c r="S147" s="458"/>
      <c r="T147" s="1146"/>
      <c r="U147" s="1146"/>
    </row>
    <row r="148" spans="2:21" ht="18.75" customHeight="1" outlineLevel="1">
      <c r="B148" s="970" t="s">
        <v>1585</v>
      </c>
      <c r="C148" s="1210" t="s">
        <v>167</v>
      </c>
      <c r="D148" s="1229"/>
      <c r="E148" s="1229"/>
      <c r="F148" s="524">
        <f>IFERROR(IF(C148="","",VLOOKUP(C148,ProductTable[],2,FALSE)),0)</f>
        <v>180</v>
      </c>
      <c r="G148" s="523"/>
      <c r="H148" s="524">
        <f t="shared" si="10"/>
        <v>0</v>
      </c>
      <c r="I148" s="1230">
        <f>IF(F148="","", H148/(1-M166))</f>
        <v>0</v>
      </c>
      <c r="J148" s="1231" t="str">
        <f>IFERROR(IF(C148="","",VLOOKUP(C148,ProductTable[],3,FALSE)),0)</f>
        <v xml:space="preserve"> </v>
      </c>
      <c r="K148" s="1964"/>
      <c r="L148" s="1964"/>
      <c r="M148" s="1964"/>
      <c r="N148" s="281"/>
      <c r="O148" s="1930"/>
      <c r="P148" s="1931"/>
      <c r="Q148" s="281"/>
      <c r="R148" s="1027"/>
      <c r="S148" s="458"/>
      <c r="T148" s="1146"/>
      <c r="U148" s="1146"/>
    </row>
    <row r="149" spans="2:21" ht="18.75" customHeight="1" outlineLevel="1">
      <c r="B149" s="693"/>
      <c r="C149" s="1056"/>
      <c r="D149" s="1057"/>
      <c r="E149" s="1057"/>
      <c r="F149" s="93" t="str">
        <f>IFERROR(IF(C149="","",VLOOKUP(C149,ProductTable[],2,FALSE)),0)</f>
        <v/>
      </c>
      <c r="G149" s="98"/>
      <c r="H149" s="93" t="str">
        <f t="shared" si="10"/>
        <v/>
      </c>
      <c r="I149" s="1219" t="str">
        <f>IF(F149="","", H149/(1-M166))</f>
        <v/>
      </c>
      <c r="J149" s="1131" t="str">
        <f>IFERROR(IF(C149="","",VLOOKUP(C149,ProductTable[],3,FALSE)),0)</f>
        <v/>
      </c>
      <c r="K149" s="1958"/>
      <c r="L149" s="1958"/>
      <c r="M149" s="1958"/>
      <c r="N149" s="281"/>
      <c r="O149" s="1932"/>
      <c r="P149" s="1933"/>
      <c r="Q149" s="281"/>
      <c r="R149" s="1026"/>
      <c r="S149" s="458"/>
      <c r="T149" s="1146"/>
      <c r="U149" s="1146"/>
    </row>
    <row r="150" spans="2:21" ht="18.75" customHeight="1" outlineLevel="1">
      <c r="B150" s="693"/>
      <c r="C150" s="1078"/>
      <c r="D150" s="1079"/>
      <c r="E150" s="1079"/>
      <c r="F150" s="95" t="str">
        <f>IFERROR(IF(C150="","",VLOOKUP(C150,ProductTable[],2,FALSE)),0)</f>
        <v/>
      </c>
      <c r="G150" s="99"/>
      <c r="H150" s="95" t="str">
        <f t="shared" si="10"/>
        <v/>
      </c>
      <c r="I150" s="1220" t="str">
        <f>IF(F150="","", H150/(1-M166))</f>
        <v/>
      </c>
      <c r="J150" s="1221" t="str">
        <f>IFERROR(IF(C150="","",VLOOKUP(C150,ProductTable[],3,FALSE)),0)</f>
        <v/>
      </c>
      <c r="K150" s="1960"/>
      <c r="L150" s="1960"/>
      <c r="M150" s="1960"/>
      <c r="N150" s="281"/>
      <c r="O150" s="1923"/>
      <c r="P150" s="1924"/>
      <c r="Q150" s="281"/>
      <c r="R150" s="1027"/>
      <c r="S150" s="458"/>
      <c r="T150" s="1146"/>
      <c r="U150" s="1146"/>
    </row>
    <row r="151" spans="2:21" ht="18.75" customHeight="1" outlineLevel="1">
      <c r="B151" s="693"/>
      <c r="C151" s="1056"/>
      <c r="D151" s="1057"/>
      <c r="E151" s="1057"/>
      <c r="F151" s="93" t="str">
        <f>IFERROR(IF(C151="","",VLOOKUP(C151,ProductTable[],2,FALSE)),0)</f>
        <v/>
      </c>
      <c r="G151" s="98"/>
      <c r="H151" s="93" t="str">
        <f t="shared" si="10"/>
        <v/>
      </c>
      <c r="I151" s="1219" t="str">
        <f>IF(F151="","", H151/(1-M166))</f>
        <v/>
      </c>
      <c r="J151" s="1131" t="str">
        <f>IFERROR(IF(C151="","",VLOOKUP(C151,ProductTable[],3,FALSE)),0)</f>
        <v/>
      </c>
      <c r="K151" s="1958"/>
      <c r="L151" s="1958"/>
      <c r="M151" s="1958"/>
      <c r="N151" s="281"/>
      <c r="O151" s="1930"/>
      <c r="P151" s="1931"/>
      <c r="Q151" s="281"/>
      <c r="R151" s="1026"/>
      <c r="S151" s="458"/>
      <c r="T151" s="1146"/>
      <c r="U151" s="1146"/>
    </row>
    <row r="152" spans="2:21" ht="18.75" customHeight="1" outlineLevel="1">
      <c r="B152" s="693"/>
      <c r="C152" s="1078"/>
      <c r="D152" s="1079"/>
      <c r="E152" s="1079"/>
      <c r="F152" s="95" t="str">
        <f>IFERROR(IF(C152="","",VLOOKUP(C152,ProductTable[],2,FALSE)),0)</f>
        <v/>
      </c>
      <c r="G152" s="99"/>
      <c r="H152" s="95" t="str">
        <f t="shared" si="10"/>
        <v/>
      </c>
      <c r="I152" s="1220" t="str">
        <f>IF(F152="","", H152/(1-M166))</f>
        <v/>
      </c>
      <c r="J152" s="1221" t="str">
        <f>IFERROR(IF(C152="","",VLOOKUP(C152,ProductTable[],3,FALSE)),0)</f>
        <v/>
      </c>
      <c r="K152" s="1960"/>
      <c r="L152" s="1960"/>
      <c r="M152" s="1960"/>
      <c r="N152" s="281"/>
      <c r="O152" s="1932"/>
      <c r="P152" s="1933"/>
      <c r="Q152" s="281"/>
      <c r="R152" s="1027"/>
      <c r="S152" s="458"/>
      <c r="T152" s="1146"/>
      <c r="U152" s="1146"/>
    </row>
    <row r="153" spans="2:21" ht="18.75" customHeight="1" outlineLevel="1" thickBot="1">
      <c r="B153" s="693"/>
      <c r="C153" s="1056"/>
      <c r="D153" s="1057"/>
      <c r="E153" s="1057"/>
      <c r="F153" s="1101" t="str">
        <f>IFERROR(IF(C153="","",VLOOKUP(C153,ProductTable[],2,FALSE)),0)</f>
        <v/>
      </c>
      <c r="G153" s="1263"/>
      <c r="H153" s="1101" t="str">
        <f t="shared" si="10"/>
        <v/>
      </c>
      <c r="I153" s="1264" t="str">
        <f>IF(F153="","", H153/(1-M166))</f>
        <v/>
      </c>
      <c r="J153" s="1826" t="str">
        <f>IFERROR(IF(C153="","",VLOOKUP(C153,ProductTable[],3,FALSE)),0)</f>
        <v/>
      </c>
      <c r="K153" s="1958"/>
      <c r="L153" s="1958"/>
      <c r="M153" s="1958"/>
      <c r="N153" s="281"/>
      <c r="O153" s="1923"/>
      <c r="P153" s="1924"/>
      <c r="Q153" s="281"/>
      <c r="R153" s="1026"/>
      <c r="S153" s="458"/>
      <c r="T153" s="1146"/>
      <c r="U153" s="1146"/>
    </row>
    <row r="154" spans="2:21" ht="18.75" customHeight="1" outlineLevel="1">
      <c r="B154" s="1940" t="s">
        <v>112</v>
      </c>
      <c r="C154" s="1172"/>
      <c r="D154" s="1127"/>
      <c r="E154" s="1127"/>
      <c r="F154" s="102"/>
      <c r="G154" s="111"/>
      <c r="H154" s="102" t="str">
        <f t="shared" si="10"/>
        <v/>
      </c>
      <c r="I154" s="1238" t="str">
        <f>IF(F154="","", H154/(1-M166))</f>
        <v/>
      </c>
      <c r="J154" s="1265"/>
      <c r="K154" s="1956"/>
      <c r="L154" s="1956"/>
      <c r="M154" s="1957"/>
      <c r="N154" s="281"/>
      <c r="O154" s="1930"/>
      <c r="P154" s="1931"/>
      <c r="Q154" s="281"/>
      <c r="R154" s="1027"/>
      <c r="S154" s="458"/>
      <c r="T154" s="1146"/>
      <c r="U154" s="1146"/>
    </row>
    <row r="155" spans="2:21" ht="18.75" customHeight="1" outlineLevel="1" thickBot="1">
      <c r="B155" s="1941"/>
      <c r="C155" s="1056"/>
      <c r="D155" s="1057"/>
      <c r="E155" s="1057"/>
      <c r="F155" s="93"/>
      <c r="G155" s="98"/>
      <c r="H155" s="93" t="str">
        <f>IF(F155="","",F155*G155)</f>
        <v/>
      </c>
      <c r="I155" s="1219" t="str">
        <f>IF(F155="","", H155/(1-M166))</f>
        <v/>
      </c>
      <c r="J155" s="1755"/>
      <c r="K155" s="1958"/>
      <c r="L155" s="1958"/>
      <c r="M155" s="1959"/>
      <c r="N155" s="281"/>
      <c r="O155" s="1932"/>
      <c r="P155" s="1933"/>
      <c r="Q155" s="281"/>
      <c r="R155" s="1028"/>
      <c r="S155" s="458"/>
      <c r="T155" s="1146"/>
      <c r="U155" s="1146"/>
    </row>
    <row r="156" spans="2:21" ht="18.75" customHeight="1" outlineLevel="1">
      <c r="B156" s="1941"/>
      <c r="C156" s="1078"/>
      <c r="D156" s="1079"/>
      <c r="E156" s="1079"/>
      <c r="F156" s="350"/>
      <c r="G156" s="99"/>
      <c r="H156" s="95" t="str">
        <f t="shared" ref="H156:H160" si="11">IF(F156="","",F156*G156)</f>
        <v/>
      </c>
      <c r="I156" s="1220" t="str">
        <f>IF(F156="","", H156/(1-M166))</f>
        <v/>
      </c>
      <c r="J156" s="1756"/>
      <c r="K156" s="1960"/>
      <c r="L156" s="1960"/>
      <c r="M156" s="1961"/>
      <c r="N156" s="281"/>
      <c r="O156" s="1923"/>
      <c r="P156" s="1924"/>
      <c r="Q156" s="281"/>
      <c r="R156" s="1025"/>
      <c r="S156" s="458"/>
      <c r="T156" s="1146"/>
      <c r="U156" s="1146"/>
    </row>
    <row r="157" spans="2:21" ht="18.75" customHeight="1" outlineLevel="1">
      <c r="B157" s="1941"/>
      <c r="C157" s="1056"/>
      <c r="D157" s="1057"/>
      <c r="E157" s="1057"/>
      <c r="F157" s="69"/>
      <c r="G157" s="98"/>
      <c r="H157" s="93" t="str">
        <f t="shared" si="11"/>
        <v/>
      </c>
      <c r="I157" s="1219" t="str">
        <f>IF(F157="","", H157/(1-M166))</f>
        <v/>
      </c>
      <c r="J157" s="1755"/>
      <c r="K157" s="1958"/>
      <c r="L157" s="1958"/>
      <c r="M157" s="1959"/>
      <c r="N157" s="281"/>
      <c r="O157" s="1930"/>
      <c r="P157" s="1931"/>
      <c r="Q157" s="281"/>
      <c r="R157" s="1026"/>
      <c r="S157" s="458"/>
      <c r="T157" s="1146"/>
      <c r="U157" s="1146"/>
    </row>
    <row r="158" spans="2:21" ht="18.75" customHeight="1" outlineLevel="1">
      <c r="B158" s="692"/>
      <c r="C158" s="1078"/>
      <c r="D158" s="1079"/>
      <c r="E158" s="1079"/>
      <c r="F158" s="350"/>
      <c r="G158" s="99"/>
      <c r="H158" s="95" t="str">
        <f t="shared" si="11"/>
        <v/>
      </c>
      <c r="I158" s="1220" t="str">
        <f>IF(F158="","", H158/(1-M166))</f>
        <v/>
      </c>
      <c r="J158" s="1756"/>
      <c r="K158" s="1960"/>
      <c r="L158" s="1960"/>
      <c r="M158" s="1961"/>
      <c r="N158" s="281"/>
      <c r="O158" s="1932"/>
      <c r="P158" s="1933"/>
      <c r="Q158" s="281"/>
      <c r="R158" s="1027"/>
      <c r="S158" s="458"/>
      <c r="T158" s="1146"/>
      <c r="U158" s="1146"/>
    </row>
    <row r="159" spans="2:21" ht="18.75" customHeight="1" outlineLevel="1" thickBot="1">
      <c r="B159" s="765"/>
      <c r="C159" s="1075"/>
      <c r="D159" s="1174"/>
      <c r="E159" s="1174"/>
      <c r="F159" s="1012"/>
      <c r="G159" s="100"/>
      <c r="H159" s="120" t="str">
        <f t="shared" si="11"/>
        <v/>
      </c>
      <c r="I159" s="1761" t="str">
        <f>IF(F159="","", H159/(1-M166))</f>
        <v/>
      </c>
      <c r="J159" s="1762"/>
      <c r="K159" s="1962"/>
      <c r="L159" s="1962"/>
      <c r="M159" s="1963"/>
      <c r="N159" s="281"/>
      <c r="O159" s="1923"/>
      <c r="P159" s="1924"/>
      <c r="Q159" s="281"/>
      <c r="R159" s="1028"/>
      <c r="T159" s="1146"/>
      <c r="U159" s="1146"/>
    </row>
    <row r="160" spans="2:21" ht="18.75" customHeight="1" outlineLevel="1">
      <c r="B160" s="969" t="s">
        <v>1373</v>
      </c>
      <c r="C160" s="327" t="s">
        <v>1373</v>
      </c>
      <c r="D160" s="1076"/>
      <c r="E160" s="1076"/>
      <c r="F160" s="978">
        <f>IFERROR(IF(C160="","",VLOOKUP(C160,ProductTable[],2,FALSE)),0)</f>
        <v>150</v>
      </c>
      <c r="G160" s="1002"/>
      <c r="H160" s="974">
        <f t="shared" si="11"/>
        <v>0</v>
      </c>
      <c r="I160" s="1125">
        <f>IF(F160="","", H160/(1-N859))</f>
        <v>0</v>
      </c>
      <c r="J160" s="1126" t="str">
        <f>IFERROR(IF(C160="","",VLOOKUP(C160,ProductTable[],3,FALSE)),0)</f>
        <v xml:space="preserve"> </v>
      </c>
      <c r="K160" s="1956"/>
      <c r="L160" s="1956"/>
      <c r="M160" s="1957"/>
      <c r="N160" s="281"/>
      <c r="O160" s="1930"/>
      <c r="P160" s="1931"/>
      <c r="Q160" s="281"/>
      <c r="R160" s="1025"/>
      <c r="S160" s="458"/>
      <c r="T160" s="1146"/>
      <c r="U160" s="1146"/>
    </row>
    <row r="161" spans="2:21" ht="18.75" customHeight="1" outlineLevel="1">
      <c r="B161" s="970" t="s">
        <v>100</v>
      </c>
      <c r="C161" s="1064" t="s">
        <v>59</v>
      </c>
      <c r="D161" s="1065"/>
      <c r="E161" s="1065"/>
      <c r="F161" s="93">
        <f>IFERROR(IF(C161="","",VLOOKUP(C161,ProductTable[],2,FALSE)),0)</f>
        <v>20</v>
      </c>
      <c r="G161" s="1003"/>
      <c r="H161" s="975">
        <f>IF(F161="","",F161*G161)</f>
        <v>0</v>
      </c>
      <c r="I161" s="959">
        <f>IF(F161="","", H161/(1-M166))</f>
        <v>0</v>
      </c>
      <c r="J161" s="991" t="str">
        <f>IFERROR(IF(C161="","",VLOOKUP(C161,ProductTable[],3,FALSE)),0)</f>
        <v xml:space="preserve"> </v>
      </c>
      <c r="K161" s="1958"/>
      <c r="L161" s="1958"/>
      <c r="M161" s="1959"/>
      <c r="N161" s="281"/>
      <c r="O161" s="1932"/>
      <c r="P161" s="1933"/>
      <c r="Q161" s="281"/>
      <c r="R161" s="1026"/>
      <c r="S161" s="458"/>
      <c r="T161" s="1146"/>
      <c r="U161" s="1146"/>
    </row>
    <row r="162" spans="2:21" ht="18.75" customHeight="1" outlineLevel="1">
      <c r="B162" s="967" t="s">
        <v>102</v>
      </c>
      <c r="C162" s="1067" t="s">
        <v>103</v>
      </c>
      <c r="D162" s="1068"/>
      <c r="E162" s="1068"/>
      <c r="F162" s="979">
        <f>IFERROR(IF(C162="","",VLOOKUP(C162,ProductTable[],2,FALSE)),0)</f>
        <v>250</v>
      </c>
      <c r="G162" s="1004"/>
      <c r="H162" s="976">
        <f>IF(F162="","",F162*G162)</f>
        <v>0</v>
      </c>
      <c r="I162" s="958">
        <f>IF(F162="","", H162/(1-M166))</f>
        <v>0</v>
      </c>
      <c r="J162" s="990" t="str">
        <f>IFERROR(IF(C162="","",VLOOKUP(C162,ProductTable[],3,FALSE)),0)</f>
        <v xml:space="preserve"> </v>
      </c>
      <c r="K162" s="1960"/>
      <c r="L162" s="1960"/>
      <c r="M162" s="1961"/>
      <c r="N162" s="281"/>
      <c r="O162" s="1923"/>
      <c r="P162" s="1924"/>
      <c r="Q162" s="281"/>
      <c r="R162" s="1027"/>
      <c r="S162" s="458"/>
      <c r="T162" s="1146"/>
      <c r="U162" s="1146"/>
    </row>
    <row r="163" spans="2:21" ht="18.75" customHeight="1" outlineLevel="1" thickBot="1">
      <c r="B163" s="971"/>
      <c r="C163" s="1070" t="s">
        <v>105</v>
      </c>
      <c r="D163" s="1071"/>
      <c r="E163" s="1071"/>
      <c r="F163" s="440">
        <f>IFERROR(IF(C163="","",VLOOKUP(C163,ProductTable[],2,FALSE)),0)</f>
        <v>500</v>
      </c>
      <c r="G163" s="529"/>
      <c r="H163" s="1008">
        <f>IF(F163="","",F163*G163)</f>
        <v>0</v>
      </c>
      <c r="I163" s="968">
        <f>IF(F163="","", H163/(1-M166))</f>
        <v>0</v>
      </c>
      <c r="J163" s="1130" t="str">
        <f>IFERROR(IF(C163="","",VLOOKUP(C163,ProductTable[],3,FALSE)),0)</f>
        <v xml:space="preserve"> </v>
      </c>
      <c r="K163" s="1962"/>
      <c r="L163" s="1962"/>
      <c r="M163" s="1963"/>
      <c r="N163" s="281"/>
      <c r="O163" s="1930"/>
      <c r="P163" s="1931"/>
      <c r="Q163" s="281"/>
      <c r="R163" s="1028"/>
      <c r="S163" s="458"/>
      <c r="T163" s="1146"/>
      <c r="U163" s="1146"/>
    </row>
    <row r="164" spans="2:21" ht="18.75" customHeight="1" outlineLevel="1" thickBot="1">
      <c r="B164" s="281"/>
      <c r="C164" s="281"/>
      <c r="D164" s="281"/>
      <c r="F164" s="293"/>
      <c r="G164" s="354" t="s">
        <v>26</v>
      </c>
      <c r="H164" s="355"/>
      <c r="I164" s="533"/>
      <c r="J164" s="980"/>
      <c r="K164" s="980"/>
      <c r="L164" s="544"/>
      <c r="M164" s="544"/>
      <c r="N164" s="281"/>
      <c r="O164" s="1932"/>
      <c r="P164" s="1933"/>
      <c r="Q164" s="281"/>
      <c r="R164" s="357"/>
      <c r="S164" s="458"/>
      <c r="T164" s="1146"/>
      <c r="U164" s="1146"/>
    </row>
    <row r="165" spans="2:21" ht="18.75" customHeight="1" outlineLevel="1">
      <c r="B165" s="1975"/>
      <c r="C165" s="1158"/>
      <c r="D165" s="281"/>
      <c r="F165" s="281"/>
      <c r="G165" s="1023" t="s">
        <v>29</v>
      </c>
      <c r="H165" s="1022">
        <f>SUM(H134:H164)</f>
        <v>0</v>
      </c>
      <c r="I165" s="534">
        <f>SUM(H134:H163)</f>
        <v>0</v>
      </c>
      <c r="J165" s="367"/>
      <c r="K165" s="1032" t="s">
        <v>113</v>
      </c>
      <c r="L165" s="283"/>
      <c r="M165" s="1032" t="s">
        <v>1429</v>
      </c>
      <c r="O165" s="1923"/>
      <c r="P165" s="1924"/>
      <c r="R165" s="972"/>
      <c r="S165" s="458"/>
      <c r="T165" s="1146"/>
      <c r="U165" s="1146"/>
    </row>
    <row r="166" spans="2:21" ht="18.75" customHeight="1" outlineLevel="1" thickBot="1">
      <c r="B166" s="1975"/>
      <c r="C166" s="1158"/>
      <c r="D166" s="281"/>
      <c r="F166" s="281"/>
      <c r="G166" s="853" t="s">
        <v>63</v>
      </c>
      <c r="H166" s="854"/>
      <c r="I166" s="535"/>
      <c r="J166" s="384"/>
      <c r="K166" s="1033">
        <f>(H165/(1-M166))+H164</f>
        <v>0</v>
      </c>
      <c r="L166" s="283"/>
      <c r="M166" s="1267">
        <v>0.45</v>
      </c>
      <c r="O166" s="1925"/>
      <c r="P166" s="1926"/>
      <c r="R166" s="973"/>
      <c r="T166" s="1146"/>
      <c r="U166" s="1146"/>
    </row>
    <row r="167" spans="2:21" ht="18.75" customHeight="1" outlineLevel="1" thickBot="1">
      <c r="B167" s="281"/>
      <c r="C167" s="281"/>
      <c r="D167" s="281"/>
      <c r="F167" s="294"/>
      <c r="G167" s="362" t="s">
        <v>109</v>
      </c>
      <c r="H167" s="122">
        <f>H166-H165</f>
        <v>0</v>
      </c>
      <c r="I167" s="536">
        <f>H166-H165</f>
        <v>0</v>
      </c>
      <c r="J167" s="282"/>
      <c r="K167" s="282"/>
      <c r="L167" s="1021"/>
      <c r="M167" s="1021"/>
      <c r="N167" s="281"/>
      <c r="O167" s="386"/>
      <c r="Q167" s="281"/>
      <c r="R167" s="385" t="s">
        <v>118</v>
      </c>
      <c r="S167" s="386"/>
      <c r="T167" s="1148"/>
      <c r="U167" s="961"/>
    </row>
    <row r="168" spans="2:21" ht="18.75" customHeight="1" thickBot="1">
      <c r="B168" s="281"/>
      <c r="C168" s="1927" t="s">
        <v>1371</v>
      </c>
      <c r="D168" s="1927"/>
      <c r="E168" s="1927"/>
      <c r="F168" s="281"/>
      <c r="G168" s="293"/>
      <c r="H168" s="387"/>
      <c r="I168" s="387"/>
      <c r="J168" s="367"/>
      <c r="K168" s="367"/>
      <c r="N168" s="281"/>
      <c r="O168" s="386"/>
      <c r="Q168" s="281"/>
      <c r="S168" s="386"/>
      <c r="T168" s="1148"/>
      <c r="U168" s="961"/>
    </row>
    <row r="169" spans="2:21" ht="37.5" customHeight="1" outlineLevel="1" thickBot="1">
      <c r="B169" s="683" t="s">
        <v>1469</v>
      </c>
      <c r="C169" s="1948" t="s">
        <v>12</v>
      </c>
      <c r="D169" s="1949"/>
      <c r="E169" s="1950"/>
      <c r="F169" s="315" t="s">
        <v>13</v>
      </c>
      <c r="G169" s="955" t="s">
        <v>14</v>
      </c>
      <c r="H169" s="956" t="s">
        <v>95</v>
      </c>
      <c r="I169" s="956" t="s">
        <v>96</v>
      </c>
      <c r="J169" s="957" t="s">
        <v>97</v>
      </c>
      <c r="K169" s="1951" t="s">
        <v>98</v>
      </c>
      <c r="L169" s="1952"/>
      <c r="M169" s="1953"/>
      <c r="N169" s="281"/>
      <c r="O169" s="1954" t="s">
        <v>1396</v>
      </c>
      <c r="P169" s="1955"/>
      <c r="Q169" s="281"/>
      <c r="R169" s="1030" t="s">
        <v>491</v>
      </c>
      <c r="S169" s="386"/>
      <c r="T169" s="1967"/>
      <c r="U169" s="1967"/>
    </row>
    <row r="170" spans="2:21" ht="18.75" customHeight="1" outlineLevel="1">
      <c r="B170" s="691" t="s">
        <v>1500</v>
      </c>
      <c r="C170" s="1078" t="s">
        <v>194</v>
      </c>
      <c r="D170" s="1079"/>
      <c r="E170" s="1104"/>
      <c r="F170" s="102">
        <f>IFERROR(IF(C170="","",VLOOKUP(C170,ProductTable[],2,FALSE)),0)</f>
        <v>203.33</v>
      </c>
      <c r="G170" s="111"/>
      <c r="H170" s="102">
        <f t="shared" ref="H170:H178" si="12">IF(F170="","",F170*G170)</f>
        <v>0</v>
      </c>
      <c r="I170" s="1238">
        <f>IF(F170="","", H170/(1-M202))</f>
        <v>0</v>
      </c>
      <c r="J170" s="1825" t="str">
        <f>IFERROR(IF(C170="","",VLOOKUP(C170,ProductTable[],3,FALSE)),0)</f>
        <v xml:space="preserve"> https://cpc.farnell.com/elumen8/mp-75-rgbw/fresnel-lantern-75w-rgbw-led-black/dp/DP34961?mckv=sshopping_dc|pcrid|605262956605|kword||match||plid||slid||product|DP34961|pgrid|138313685415|ptaid|pla-1710131349274|&amp;CMP=KNC-GUK-CPC-SHOPPING-9262013734-138313685415-DP34961&amp;s_kwcid=AL!5616!3!605262956605!!!network}!1710131349274!&amp;gad_source=1&amp;gad_campaignid=9262013734&amp;gbraid=0AAAAAD_m6B3w4_YUEOidXt6CYuWjpCA-O&amp;gclid=CjwKCAjwvO7CBhAqEiwA9q2YJWuFaYQJSyBu3DdroiI0622WYBPXr5ISO-PTXDbU1pS5bm0VHF6dhhoCVhIQAvD_BwE</v>
      </c>
      <c r="K170" s="1956"/>
      <c r="L170" s="1956"/>
      <c r="M170" s="1957"/>
      <c r="N170" s="281"/>
      <c r="O170" s="1942" t="s">
        <v>1490</v>
      </c>
      <c r="P170" s="1943"/>
      <c r="Q170" s="281"/>
      <c r="R170" s="1025"/>
      <c r="S170" s="386"/>
      <c r="T170" s="1966"/>
      <c r="U170" s="1966"/>
    </row>
    <row r="171" spans="2:21" ht="18.75" customHeight="1" outlineLevel="1">
      <c r="B171" s="692"/>
      <c r="C171" s="1056"/>
      <c r="D171" s="1057"/>
      <c r="E171" s="1105"/>
      <c r="F171" s="93" t="str">
        <f>IFERROR(IF(C171="","",VLOOKUP(C171,ProductTable[],2,FALSE)),0)</f>
        <v/>
      </c>
      <c r="G171" s="98"/>
      <c r="H171" s="93" t="str">
        <f t="shared" si="12"/>
        <v/>
      </c>
      <c r="I171" s="1219" t="str">
        <f>IF(F171="","", H171/(1-M202))</f>
        <v/>
      </c>
      <c r="J171" s="1131" t="str">
        <f>IFERROR(IF(C171="","",VLOOKUP(C171,ProductTable[],3,FALSE)),0)</f>
        <v/>
      </c>
      <c r="K171" s="1958"/>
      <c r="L171" s="1958"/>
      <c r="M171" s="1959"/>
      <c r="N171" s="281"/>
      <c r="O171" s="1944"/>
      <c r="P171" s="1945"/>
      <c r="Q171" s="281"/>
      <c r="R171" s="1026"/>
      <c r="S171" s="386"/>
      <c r="T171" s="1966"/>
      <c r="U171" s="1966"/>
    </row>
    <row r="172" spans="2:21" ht="18.75" customHeight="1" outlineLevel="1">
      <c r="B172" s="692" t="s">
        <v>1501</v>
      </c>
      <c r="C172" s="1058" t="s">
        <v>193</v>
      </c>
      <c r="D172" s="1059"/>
      <c r="E172" s="1059"/>
      <c r="F172" s="95">
        <f>IFERROR(IF(C172="","",VLOOKUP(C172,ProductTable[],2,FALSE)),0)</f>
        <v>136.66</v>
      </c>
      <c r="G172" s="99"/>
      <c r="H172" s="95">
        <f t="shared" si="12"/>
        <v>0</v>
      </c>
      <c r="I172" s="1220">
        <f>IF(F172="","", H172/(1-M202))</f>
        <v>0</v>
      </c>
      <c r="J172" s="1221" t="str">
        <f>IFERROR(IF(C172="","",VLOOKUP(C172,ProductTable[],3,FALSE)),0)</f>
        <v xml:space="preserve"> https://cpc.farnell.com/ledj/ledj252a/led-alu-par-18-x-10w-rgbwa-led/dp/DP33998?st=dp33998</v>
      </c>
      <c r="K172" s="1960"/>
      <c r="L172" s="1960"/>
      <c r="M172" s="1961"/>
      <c r="N172" s="281"/>
      <c r="O172" s="1944"/>
      <c r="P172" s="1945"/>
      <c r="Q172" s="281"/>
      <c r="R172" s="1027"/>
      <c r="S172" s="386"/>
      <c r="T172" s="1966"/>
      <c r="U172" s="1966"/>
    </row>
    <row r="173" spans="2:21" ht="18.75" customHeight="1" outlineLevel="1" thickBot="1">
      <c r="B173" s="692"/>
      <c r="C173" s="1061"/>
      <c r="D173" s="1062"/>
      <c r="E173" s="1062"/>
      <c r="F173" s="93" t="str">
        <f>IFERROR(IF(C173="","",VLOOKUP(C173,ProductTable[],2,FALSE)),0)</f>
        <v/>
      </c>
      <c r="G173" s="98"/>
      <c r="H173" s="93" t="str">
        <f t="shared" si="12"/>
        <v/>
      </c>
      <c r="I173" s="1219" t="str">
        <f>IF(F173="","", H173/(1-M202))</f>
        <v/>
      </c>
      <c r="J173" s="1131" t="str">
        <f>IFERROR(IF(C173="","",VLOOKUP(C173,ProductTable[],3,FALSE)),0)</f>
        <v/>
      </c>
      <c r="K173" s="1958"/>
      <c r="L173" s="1958"/>
      <c r="M173" s="1959"/>
      <c r="N173" s="281"/>
      <c r="O173" s="1944"/>
      <c r="P173" s="1945"/>
      <c r="Q173" s="281"/>
      <c r="R173" s="1026"/>
      <c r="S173" s="386"/>
      <c r="T173" s="1966"/>
      <c r="U173" s="1966"/>
    </row>
    <row r="174" spans="2:21" ht="18.75" customHeight="1" outlineLevel="1">
      <c r="B174" s="692"/>
      <c r="C174" s="1058"/>
      <c r="D174" s="1059"/>
      <c r="E174" s="1059"/>
      <c r="F174" s="95" t="str">
        <f>IFERROR(IF(C174="","",VLOOKUP(C174,ProductTable[],2,FALSE)),0)</f>
        <v/>
      </c>
      <c r="G174" s="99"/>
      <c r="H174" s="95" t="str">
        <f t="shared" si="12"/>
        <v/>
      </c>
      <c r="I174" s="1220" t="str">
        <f>IF(F174="","", H174/(1-M202))</f>
        <v/>
      </c>
      <c r="J174" s="1221" t="str">
        <f>IFERROR(IF(C174="","",VLOOKUP(C174,ProductTable[],3,FALSE)),0)</f>
        <v/>
      </c>
      <c r="K174" s="1960"/>
      <c r="L174" s="1960"/>
      <c r="M174" s="1961"/>
      <c r="N174" s="281"/>
      <c r="O174" s="1946"/>
      <c r="P174" s="1947"/>
      <c r="Q174" s="281"/>
      <c r="R174" s="1027"/>
      <c r="S174" s="386"/>
      <c r="T174" s="1146"/>
      <c r="U174" s="1146"/>
    </row>
    <row r="175" spans="2:21" ht="18.75" customHeight="1" outlineLevel="1">
      <c r="B175" s="692" t="s">
        <v>1506</v>
      </c>
      <c r="C175" s="1061" t="s">
        <v>1504</v>
      </c>
      <c r="D175" s="1062"/>
      <c r="E175" s="1062"/>
      <c r="F175" s="93">
        <f>IFERROR(IF(C175="","",VLOOKUP(C175,ProductTable[],2,FALSE)),0)</f>
        <v>130</v>
      </c>
      <c r="G175" s="98"/>
      <c r="H175" s="93">
        <f t="shared" si="12"/>
        <v>0</v>
      </c>
      <c r="I175" s="1219">
        <f>IF(F175="","", H175/(1-M202))</f>
        <v>0</v>
      </c>
      <c r="J175" s="1131" t="str">
        <f>IFERROR(IF(C175="","",VLOOKUP(C175,ProductTable[],3,FALSE)),0)</f>
        <v>https://www.prolight.co.uk/Catalogue/Products/Lighting/Pars-and-Slim-Pars/LEDJ252XX?default_sku=4f9780d6-5bf2-40a2-af22-c67fb5050f0f&amp;selected=LEDJ252D</v>
      </c>
      <c r="K175" s="1958"/>
      <c r="L175" s="1958"/>
      <c r="M175" s="1959"/>
      <c r="N175" s="281"/>
      <c r="O175" s="1930"/>
      <c r="P175" s="1931"/>
      <c r="Q175" s="281"/>
      <c r="R175" s="1026"/>
      <c r="S175" s="386"/>
      <c r="T175" s="1146"/>
      <c r="U175" s="1146"/>
    </row>
    <row r="176" spans="2:21" ht="18.75" customHeight="1" outlineLevel="1">
      <c r="B176" s="692"/>
      <c r="C176" s="1058"/>
      <c r="D176" s="1059"/>
      <c r="E176" s="1059"/>
      <c r="F176" s="95" t="str">
        <f>IFERROR(IF(C176="","",VLOOKUP(C176,ProductTable[],2,FALSE)),0)</f>
        <v/>
      </c>
      <c r="G176" s="99"/>
      <c r="H176" s="95" t="str">
        <f t="shared" si="12"/>
        <v/>
      </c>
      <c r="I176" s="1220" t="str">
        <f>IF(F176="","", H176/(1-M202))</f>
        <v/>
      </c>
      <c r="J176" s="1221" t="str">
        <f>IFERROR(IF(C176="","",VLOOKUP(C176,ProductTable[],3,FALSE)),0)</f>
        <v/>
      </c>
      <c r="K176" s="1960"/>
      <c r="L176" s="1960"/>
      <c r="M176" s="1961"/>
      <c r="N176" s="281"/>
      <c r="O176" s="1932"/>
      <c r="P176" s="1933"/>
      <c r="Q176" s="281"/>
      <c r="R176" s="1027"/>
      <c r="S176" s="386"/>
      <c r="T176" s="1146"/>
      <c r="U176" s="1146"/>
    </row>
    <row r="177" spans="2:21" ht="18.75" customHeight="1" outlineLevel="1">
      <c r="B177" s="692"/>
      <c r="C177" s="1061"/>
      <c r="D177" s="1062"/>
      <c r="E177" s="1062"/>
      <c r="F177" s="93" t="str">
        <f>IFERROR(IF(C177="","",VLOOKUP(C177,ProductTable[],2,FALSE)),0)</f>
        <v/>
      </c>
      <c r="G177" s="98"/>
      <c r="H177" s="93" t="str">
        <f t="shared" si="12"/>
        <v/>
      </c>
      <c r="I177" s="1219" t="str">
        <f>IF(F177="","", H177/(1-M202))</f>
        <v/>
      </c>
      <c r="J177" s="1131" t="str">
        <f>IFERROR(IF(C177="","",VLOOKUP(C177,ProductTable[],3,FALSE)),0)</f>
        <v/>
      </c>
      <c r="K177" s="1958"/>
      <c r="L177" s="1958"/>
      <c r="M177" s="1959"/>
      <c r="N177" s="281"/>
      <c r="O177" s="1923"/>
      <c r="P177" s="1924"/>
      <c r="Q177" s="281"/>
      <c r="R177" s="1026"/>
      <c r="S177" s="386"/>
      <c r="T177" s="1146"/>
      <c r="U177" s="1146"/>
    </row>
    <row r="178" spans="2:21" ht="18.75" customHeight="1" outlineLevel="1">
      <c r="B178" s="692" t="s">
        <v>1502</v>
      </c>
      <c r="C178" s="1058" t="s">
        <v>1507</v>
      </c>
      <c r="D178" s="1059"/>
      <c r="E178" s="1059"/>
      <c r="F178" s="95">
        <f>IFERROR(IF(C178="","",VLOOKUP(C178,ProductTable[],2,FALSE)),0)</f>
        <v>44.56</v>
      </c>
      <c r="G178" s="99"/>
      <c r="H178" s="95">
        <f t="shared" si="12"/>
        <v>0</v>
      </c>
      <c r="I178" s="1220">
        <f>IF(F178="","", H178/(1-M202))</f>
        <v>0</v>
      </c>
      <c r="J178" s="1221" t="str">
        <f>IFERROR(IF(C178="","",VLOOKUP(C178,ProductTable[],3,FALSE)),0)</f>
        <v>https://cpc.farnell.com/qtx/dmx-192/192-channel-dmx-controller/dp/DP37696?st=LCS%20DR%20QQ%20DSS-001-1</v>
      </c>
      <c r="K178" s="1960"/>
      <c r="L178" s="1960"/>
      <c r="M178" s="1961"/>
      <c r="N178" s="281"/>
      <c r="O178" s="1930"/>
      <c r="P178" s="1931"/>
      <c r="Q178" s="281"/>
      <c r="R178" s="1027"/>
      <c r="S178" s="386"/>
      <c r="T178" s="1146"/>
      <c r="U178" s="1146"/>
    </row>
    <row r="179" spans="2:21" ht="18.75" customHeight="1" outlineLevel="1">
      <c r="B179" s="692"/>
      <c r="C179" s="1061"/>
      <c r="D179" s="1062"/>
      <c r="E179" s="1062"/>
      <c r="F179" s="93" t="str">
        <f>IFERROR(IF(C179="","",VLOOKUP(C179,ProductTable[],2,FALSE)),0)</f>
        <v/>
      </c>
      <c r="G179" s="98"/>
      <c r="H179" s="93" t="str">
        <f>IF(F179="","",F179*G179)</f>
        <v/>
      </c>
      <c r="I179" s="1219" t="str">
        <f>IF(F179="","", H179/(1-M202))</f>
        <v/>
      </c>
      <c r="J179" s="1131" t="str">
        <f>IFERROR(IF(C179="","",VLOOKUP(C179,ProductTable[],3,FALSE)),0)</f>
        <v/>
      </c>
      <c r="K179" s="1958"/>
      <c r="L179" s="1958"/>
      <c r="M179" s="1959"/>
      <c r="N179" s="281"/>
      <c r="O179" s="1932"/>
      <c r="P179" s="1933"/>
      <c r="Q179" s="281"/>
      <c r="R179" s="1026"/>
      <c r="S179" s="386"/>
      <c r="T179" s="1146"/>
      <c r="U179" s="1146"/>
    </row>
    <row r="180" spans="2:21" ht="18.75" customHeight="1" outlineLevel="1">
      <c r="B180" s="692"/>
      <c r="C180" s="1058"/>
      <c r="D180" s="1059"/>
      <c r="E180" s="1059"/>
      <c r="F180" s="95" t="str">
        <f>IFERROR(IF(C180="","",VLOOKUP(C180,ProductTable[],2,FALSE)),0)</f>
        <v/>
      </c>
      <c r="G180" s="99"/>
      <c r="H180" s="95" t="str">
        <f>IF(F180="","",F180*G180)</f>
        <v/>
      </c>
      <c r="I180" s="1220" t="str">
        <f>IF(F180="","", H180/(1-M202))</f>
        <v/>
      </c>
      <c r="J180" s="1221" t="str">
        <f>IFERROR(IF(C180="","",VLOOKUP(C180,ProductTable[],3,FALSE)),0)</f>
        <v/>
      </c>
      <c r="K180" s="1960"/>
      <c r="L180" s="1960"/>
      <c r="M180" s="1961"/>
      <c r="N180" s="281"/>
      <c r="O180" s="1923"/>
      <c r="P180" s="1924"/>
      <c r="Q180" s="281"/>
      <c r="R180" s="1027"/>
      <c r="S180" s="386"/>
      <c r="T180" s="1146"/>
      <c r="U180" s="1146"/>
    </row>
    <row r="181" spans="2:21" ht="18.75" customHeight="1" outlineLevel="1">
      <c r="B181" s="692" t="s">
        <v>1503</v>
      </c>
      <c r="C181" s="1061" t="s">
        <v>200</v>
      </c>
      <c r="D181" s="1062"/>
      <c r="E181" s="1062"/>
      <c r="F181" s="93">
        <f>IFERROR(IF(C181="","",VLOOKUP(C181,ProductTable[],2,FALSE)),0)</f>
        <v>21.6</v>
      </c>
      <c r="G181" s="98"/>
      <c r="H181" s="93">
        <f t="shared" ref="H181:H190" si="13">IF(F181="","",F181*G181)</f>
        <v>0</v>
      </c>
      <c r="I181" s="1219">
        <f>IF(F181="","", H181/(1-M202))</f>
        <v>0</v>
      </c>
      <c r="J181" s="1131" t="str">
        <f>IFERROR(IF(C181="","",VLOOKUP(C181,ProductTable[],3,FALSE)),0)</f>
        <v>www.amazon.co.uk/Pipe-To-Wall-Bracket-300mm/dp/B017735G1U/</v>
      </c>
      <c r="K181" s="1958"/>
      <c r="L181" s="1958"/>
      <c r="M181" s="1959"/>
      <c r="N181" s="281"/>
      <c r="O181" s="1930"/>
      <c r="P181" s="1931"/>
      <c r="Q181" s="281"/>
      <c r="R181" s="1026"/>
      <c r="S181" s="386"/>
      <c r="T181" s="1146"/>
      <c r="U181" s="1146"/>
    </row>
    <row r="182" spans="2:21" ht="18.75" customHeight="1" outlineLevel="1">
      <c r="B182" s="692"/>
      <c r="C182" s="1058" t="s">
        <v>204</v>
      </c>
      <c r="D182" s="1059"/>
      <c r="E182" s="1059"/>
      <c r="F182" s="95">
        <f>IFERROR(IF(C182="","",VLOOKUP(C182,ProductTable[],2,FALSE)),0)</f>
        <v>30</v>
      </c>
      <c r="G182" s="99"/>
      <c r="H182" s="95">
        <f t="shared" si="13"/>
        <v>0</v>
      </c>
      <c r="I182" s="1220">
        <f>IF(F182="","", H182/(1-M202))</f>
        <v>0</v>
      </c>
      <c r="J182" s="1221" t="str">
        <f>IFERROR(IF(C182="","",VLOOKUP(C182,ProductTable[],3,FALSE)),0)</f>
        <v xml:space="preserve"> </v>
      </c>
      <c r="K182" s="1960"/>
      <c r="L182" s="1960"/>
      <c r="M182" s="1961"/>
      <c r="N182" s="281"/>
      <c r="O182" s="1932"/>
      <c r="P182" s="1933"/>
      <c r="Q182" s="281"/>
      <c r="R182" s="1027"/>
      <c r="S182" s="386"/>
      <c r="T182" s="1146"/>
      <c r="U182" s="1146"/>
    </row>
    <row r="183" spans="2:21" ht="18.75" customHeight="1" outlineLevel="1">
      <c r="B183" s="692"/>
      <c r="C183" s="1061" t="s">
        <v>199</v>
      </c>
      <c r="D183" s="1062"/>
      <c r="E183" s="1062"/>
      <c r="F183" s="93">
        <f>IFERROR(IF(C183="","",VLOOKUP(C183,ProductTable[],2,FALSE)),0)</f>
        <v>9</v>
      </c>
      <c r="G183" s="98"/>
      <c r="H183" s="93">
        <f t="shared" si="13"/>
        <v>0</v>
      </c>
      <c r="I183" s="1219">
        <f>IF(F183="","", H183/(1-M202))</f>
        <v>0</v>
      </c>
      <c r="J183" s="1131" t="str">
        <f>IFERROR(IF(C183="","",VLOOKUP(C183,ProductTable[],3,FALSE)),0)</f>
        <v xml:space="preserve"> </v>
      </c>
      <c r="K183" s="1958"/>
      <c r="L183" s="1958"/>
      <c r="M183" s="1959"/>
      <c r="N183" s="281"/>
      <c r="O183" s="1923"/>
      <c r="P183" s="1924"/>
      <c r="Q183" s="281"/>
      <c r="R183" s="1026"/>
      <c r="S183" s="386"/>
      <c r="T183" s="1146"/>
      <c r="U183" s="1146"/>
    </row>
    <row r="184" spans="2:21" ht="18.75" customHeight="1" outlineLevel="1">
      <c r="B184" s="692"/>
      <c r="C184" s="1058" t="s">
        <v>202</v>
      </c>
      <c r="D184" s="1059"/>
      <c r="E184" s="1059"/>
      <c r="F184" s="95">
        <f>IFERROR(IF(C184="","",VLOOKUP(C184,ProductTable[],2,FALSE)),0)</f>
        <v>3</v>
      </c>
      <c r="G184" s="99"/>
      <c r="H184" s="95">
        <f t="shared" si="13"/>
        <v>0</v>
      </c>
      <c r="I184" s="1220">
        <f>IF(F184="","", H184/(1-M202))</f>
        <v>0</v>
      </c>
      <c r="J184" s="1221" t="str">
        <f>IFERROR(IF(C184="","",VLOOKUP(C184,ProductTable[],3,FALSE)),0)</f>
        <v xml:space="preserve"> </v>
      </c>
      <c r="K184" s="1960"/>
      <c r="L184" s="1960"/>
      <c r="M184" s="1961"/>
      <c r="N184" s="281"/>
      <c r="O184" s="1930"/>
      <c r="P184" s="1931"/>
      <c r="Q184" s="281"/>
      <c r="R184" s="1027"/>
      <c r="S184" s="386"/>
      <c r="T184" s="1146"/>
      <c r="U184" s="1146"/>
    </row>
    <row r="185" spans="2:21" ht="18.75" customHeight="1" outlineLevel="1">
      <c r="B185" s="692"/>
      <c r="C185" s="1061"/>
      <c r="D185" s="1062"/>
      <c r="E185" s="1062"/>
      <c r="F185" s="93" t="str">
        <f>IFERROR(IF(C185="","",VLOOKUP(C185,ProductTable[],2,FALSE)),0)</f>
        <v/>
      </c>
      <c r="G185" s="98"/>
      <c r="H185" s="93" t="str">
        <f t="shared" si="13"/>
        <v/>
      </c>
      <c r="I185" s="1219" t="str">
        <f>IF(F185="","", H185/(1-M202))</f>
        <v/>
      </c>
      <c r="J185" s="1131" t="str">
        <f>IFERROR(IF(C185="","",VLOOKUP(C185,ProductTable[],3,FALSE)),0)</f>
        <v/>
      </c>
      <c r="K185" s="1958"/>
      <c r="L185" s="1958"/>
      <c r="M185" s="1959"/>
      <c r="N185" s="281"/>
      <c r="O185" s="1932"/>
      <c r="P185" s="1933"/>
      <c r="Q185" s="281"/>
      <c r="R185" s="1026"/>
      <c r="S185" s="386"/>
      <c r="T185" s="1146"/>
      <c r="U185" s="1146"/>
    </row>
    <row r="186" spans="2:21" ht="18.75" customHeight="1" outlineLevel="1">
      <c r="B186" s="692" t="s">
        <v>1584</v>
      </c>
      <c r="C186" s="1058"/>
      <c r="D186" s="1059"/>
      <c r="E186" s="1059"/>
      <c r="F186" s="95" t="str">
        <f>IFERROR(IF(C186="","",VLOOKUP(C186,ProductTable[],2,FALSE)),0)</f>
        <v/>
      </c>
      <c r="G186" s="99"/>
      <c r="H186" s="95" t="str">
        <f t="shared" si="13"/>
        <v/>
      </c>
      <c r="I186" s="1220" t="str">
        <f>IF(F186="","", H186/(1-M202))</f>
        <v/>
      </c>
      <c r="J186" s="1221" t="str">
        <f>IFERROR(IF(C186="","",VLOOKUP(C186,ProductTable[],3,FALSE)),0)</f>
        <v/>
      </c>
      <c r="K186" s="1960"/>
      <c r="L186" s="1960"/>
      <c r="M186" s="1961"/>
      <c r="N186" s="281"/>
      <c r="O186" s="1923"/>
      <c r="P186" s="1924"/>
      <c r="Q186" s="281"/>
      <c r="R186" s="1027"/>
      <c r="S186" s="386"/>
      <c r="T186" s="1146"/>
      <c r="U186" s="1146"/>
    </row>
    <row r="187" spans="2:21" ht="18.75" customHeight="1" outlineLevel="1">
      <c r="B187" s="692"/>
      <c r="C187" s="1061"/>
      <c r="D187" s="1062"/>
      <c r="E187" s="1062"/>
      <c r="F187" s="93" t="str">
        <f>IFERROR(IF(C187="","",VLOOKUP(C187,ProductTable[],2,FALSE)),0)</f>
        <v/>
      </c>
      <c r="G187" s="98"/>
      <c r="H187" s="93" t="str">
        <f t="shared" si="13"/>
        <v/>
      </c>
      <c r="I187" s="1219" t="str">
        <f>IF(F187="","", H187/(1-M202))</f>
        <v/>
      </c>
      <c r="J187" s="1131" t="str">
        <f>IFERROR(IF(C187="","",VLOOKUP(C187,ProductTable[],3,FALSE)),0)</f>
        <v/>
      </c>
      <c r="K187" s="1958"/>
      <c r="L187" s="1958"/>
      <c r="M187" s="1959"/>
      <c r="N187" s="281"/>
      <c r="O187" s="1930"/>
      <c r="P187" s="1931"/>
      <c r="Q187" s="281"/>
      <c r="R187" s="1026"/>
      <c r="S187" s="386"/>
      <c r="T187" s="1146"/>
      <c r="U187" s="1146"/>
    </row>
    <row r="188" spans="2:21" ht="18.75" customHeight="1" outlineLevel="1">
      <c r="B188" s="692"/>
      <c r="C188" s="1058"/>
      <c r="D188" s="1059"/>
      <c r="E188" s="1059"/>
      <c r="F188" s="95" t="str">
        <f>IFERROR(IF(C188="","",VLOOKUP(C188,ProductTable[],2,FALSE)),0)</f>
        <v/>
      </c>
      <c r="G188" s="99"/>
      <c r="H188" s="95" t="str">
        <f t="shared" si="13"/>
        <v/>
      </c>
      <c r="I188" s="1220" t="str">
        <f>IF(F188="","", H188/(1-M202))</f>
        <v/>
      </c>
      <c r="J188" s="1221" t="str">
        <f>IFERROR(IF(C188="","",VLOOKUP(C188,ProductTable[],3,FALSE)),0)</f>
        <v/>
      </c>
      <c r="K188" s="1960"/>
      <c r="L188" s="1960"/>
      <c r="M188" s="1961"/>
      <c r="N188" s="281"/>
      <c r="O188" s="1932"/>
      <c r="P188" s="1933"/>
      <c r="Q188" s="281"/>
      <c r="R188" s="1027"/>
      <c r="S188" s="386"/>
      <c r="T188" s="1146"/>
      <c r="U188" s="1146"/>
    </row>
    <row r="189" spans="2:21" ht="18.75" customHeight="1" outlineLevel="1" thickBot="1">
      <c r="B189" s="692"/>
      <c r="C189" s="1061"/>
      <c r="D189" s="1062"/>
      <c r="E189" s="1062"/>
      <c r="F189" s="1101" t="str">
        <f>IFERROR(IF(C189="","",VLOOKUP(C189,ProductTable[],2,FALSE)),0)</f>
        <v/>
      </c>
      <c r="G189" s="1263"/>
      <c r="H189" s="1101" t="str">
        <f t="shared" si="13"/>
        <v/>
      </c>
      <c r="I189" s="1264" t="str">
        <f>IF(F189="","", H189/(1-M202))</f>
        <v/>
      </c>
      <c r="J189" s="1826" t="str">
        <f>IFERROR(IF(C189="","",VLOOKUP(C189,ProductTable[],3,FALSE)),0)</f>
        <v/>
      </c>
      <c r="K189" s="1958"/>
      <c r="L189" s="1958"/>
      <c r="M189" s="1959"/>
      <c r="N189" s="281"/>
      <c r="O189" s="1923"/>
      <c r="P189" s="1924"/>
      <c r="Q189" s="281"/>
      <c r="R189" s="1026"/>
      <c r="S189" s="386"/>
      <c r="T189" s="1146"/>
      <c r="U189" s="1146"/>
    </row>
    <row r="190" spans="2:21" ht="18.75" customHeight="1" outlineLevel="1">
      <c r="B190" s="1940" t="s">
        <v>112</v>
      </c>
      <c r="C190" s="1172"/>
      <c r="D190" s="1127"/>
      <c r="E190" s="1127"/>
      <c r="F190" s="102"/>
      <c r="G190" s="111"/>
      <c r="H190" s="102" t="str">
        <f t="shared" si="13"/>
        <v/>
      </c>
      <c r="I190" s="1238" t="str">
        <f>IF(F190="","", H190/(1-M202))</f>
        <v/>
      </c>
      <c r="J190" s="1265"/>
      <c r="K190" s="1956"/>
      <c r="L190" s="1956"/>
      <c r="M190" s="1957"/>
      <c r="N190" s="281"/>
      <c r="O190" s="1930"/>
      <c r="P190" s="1931"/>
      <c r="Q190" s="281"/>
      <c r="R190" s="1027"/>
      <c r="S190" s="386"/>
      <c r="T190" s="1146"/>
      <c r="U190" s="1146"/>
    </row>
    <row r="191" spans="2:21" ht="18.75" customHeight="1" outlineLevel="1" thickBot="1">
      <c r="B191" s="1941"/>
      <c r="C191" s="1056"/>
      <c r="D191" s="1057"/>
      <c r="E191" s="1057"/>
      <c r="F191" s="93"/>
      <c r="G191" s="98"/>
      <c r="H191" s="93" t="str">
        <f>IF(F191="","",F191*G191)</f>
        <v/>
      </c>
      <c r="I191" s="1219" t="str">
        <f>IF(F191="","", H191/(1-M202))</f>
        <v/>
      </c>
      <c r="J191" s="1755"/>
      <c r="K191" s="1958"/>
      <c r="L191" s="1958"/>
      <c r="M191" s="1959"/>
      <c r="N191" s="281"/>
      <c r="O191" s="1932"/>
      <c r="P191" s="1933"/>
      <c r="Q191" s="281"/>
      <c r="R191" s="1028"/>
      <c r="S191" s="386"/>
      <c r="T191" s="1146"/>
      <c r="U191" s="1146"/>
    </row>
    <row r="192" spans="2:21" ht="18.75" customHeight="1" outlineLevel="1">
      <c r="B192" s="1941"/>
      <c r="C192" s="1078"/>
      <c r="D192" s="1079"/>
      <c r="E192" s="1079"/>
      <c r="F192" s="350"/>
      <c r="G192" s="99"/>
      <c r="H192" s="95" t="str">
        <f t="shared" ref="H192:H196" si="14">IF(F192="","",F192*G192)</f>
        <v/>
      </c>
      <c r="I192" s="1220" t="str">
        <f>IF(F192="","", H192/(1-M202))</f>
        <v/>
      </c>
      <c r="J192" s="1756"/>
      <c r="K192" s="1960"/>
      <c r="L192" s="1960"/>
      <c r="M192" s="1961"/>
      <c r="N192" s="281"/>
      <c r="O192" s="1923"/>
      <c r="P192" s="1924"/>
      <c r="Q192" s="281"/>
      <c r="R192" s="1025"/>
      <c r="S192" s="386"/>
      <c r="T192" s="1146"/>
      <c r="U192" s="1146"/>
    </row>
    <row r="193" spans="2:21" ht="18.75" customHeight="1" outlineLevel="1">
      <c r="B193" s="1941"/>
      <c r="C193" s="1056"/>
      <c r="D193" s="1057"/>
      <c r="E193" s="1057"/>
      <c r="F193" s="69"/>
      <c r="G193" s="98"/>
      <c r="H193" s="93" t="str">
        <f t="shared" si="14"/>
        <v/>
      </c>
      <c r="I193" s="1219" t="str">
        <f>IF(F193="","", H193/(1-M202))</f>
        <v/>
      </c>
      <c r="J193" s="1755"/>
      <c r="K193" s="1958"/>
      <c r="L193" s="1958"/>
      <c r="M193" s="1959"/>
      <c r="N193" s="281"/>
      <c r="O193" s="1930"/>
      <c r="P193" s="1931"/>
      <c r="Q193" s="281"/>
      <c r="R193" s="1026"/>
      <c r="S193" s="386"/>
      <c r="T193" s="1146"/>
      <c r="U193" s="1146"/>
    </row>
    <row r="194" spans="2:21" ht="18.75" customHeight="1" outlineLevel="1">
      <c r="B194" s="692"/>
      <c r="C194" s="1078"/>
      <c r="D194" s="1079"/>
      <c r="E194" s="1079"/>
      <c r="F194" s="350"/>
      <c r="G194" s="99"/>
      <c r="H194" s="95" t="str">
        <f t="shared" si="14"/>
        <v/>
      </c>
      <c r="I194" s="1220" t="str">
        <f>IF(F194="","", H194/(1-M202))</f>
        <v/>
      </c>
      <c r="J194" s="1756"/>
      <c r="K194" s="1960"/>
      <c r="L194" s="1960"/>
      <c r="M194" s="1961"/>
      <c r="N194" s="281"/>
      <c r="O194" s="1932"/>
      <c r="P194" s="1933"/>
      <c r="Q194" s="281"/>
      <c r="R194" s="1027"/>
      <c r="S194" s="386"/>
      <c r="T194" s="1146"/>
      <c r="U194" s="1146"/>
    </row>
    <row r="195" spans="2:21" ht="18.75" customHeight="1" outlineLevel="1" thickBot="1">
      <c r="B195" s="765"/>
      <c r="C195" s="1075"/>
      <c r="D195" s="1174"/>
      <c r="E195" s="1174"/>
      <c r="F195" s="1012"/>
      <c r="G195" s="100"/>
      <c r="H195" s="120" t="str">
        <f t="shared" si="14"/>
        <v/>
      </c>
      <c r="I195" s="1761" t="str">
        <f>IF(F195="","", H195/(1-M202))</f>
        <v/>
      </c>
      <c r="J195" s="1762"/>
      <c r="K195" s="1962"/>
      <c r="L195" s="1962"/>
      <c r="M195" s="1963"/>
      <c r="N195" s="281"/>
      <c r="O195" s="1923"/>
      <c r="P195" s="1924"/>
      <c r="Q195" s="281"/>
      <c r="R195" s="1028"/>
      <c r="S195" s="386"/>
      <c r="T195" s="1146"/>
      <c r="U195" s="1146"/>
    </row>
    <row r="196" spans="2:21" ht="18.75" customHeight="1" outlineLevel="1">
      <c r="B196" s="969" t="s">
        <v>1373</v>
      </c>
      <c r="C196" s="327" t="s">
        <v>1373</v>
      </c>
      <c r="D196" s="1076"/>
      <c r="E196" s="1076"/>
      <c r="F196" s="978">
        <f>IFERROR(IF(C196="","",VLOOKUP(C196,ProductTable[],2,FALSE)),0)</f>
        <v>150</v>
      </c>
      <c r="G196" s="1002"/>
      <c r="H196" s="974">
        <f t="shared" si="14"/>
        <v>0</v>
      </c>
      <c r="I196" s="1125">
        <f>IF(F196="","", H196/(1-N895))</f>
        <v>0</v>
      </c>
      <c r="J196" s="1126" t="str">
        <f>IFERROR(IF(C196="","",VLOOKUP(C196,ProductTable[],3,FALSE)),0)</f>
        <v xml:space="preserve"> </v>
      </c>
      <c r="K196" s="1956"/>
      <c r="L196" s="1956"/>
      <c r="M196" s="1957"/>
      <c r="N196" s="281"/>
      <c r="O196" s="1930"/>
      <c r="P196" s="1931"/>
      <c r="Q196" s="281"/>
      <c r="R196" s="1025"/>
      <c r="S196" s="386"/>
      <c r="T196" s="1146"/>
      <c r="U196" s="1146"/>
    </row>
    <row r="197" spans="2:21" ht="18.75" customHeight="1" outlineLevel="1">
      <c r="B197" s="970" t="s">
        <v>100</v>
      </c>
      <c r="C197" s="1064" t="s">
        <v>59</v>
      </c>
      <c r="D197" s="1065"/>
      <c r="E197" s="1065"/>
      <c r="F197" s="93">
        <f>IFERROR(IF(C197="","",VLOOKUP(C197,ProductTable[],2,FALSE)),0)</f>
        <v>20</v>
      </c>
      <c r="G197" s="1003"/>
      <c r="H197" s="975">
        <f>IF(F197="","",F197*G197)</f>
        <v>0</v>
      </c>
      <c r="I197" s="959">
        <f>IF(F197="","", H197/(1-M202))</f>
        <v>0</v>
      </c>
      <c r="J197" s="991" t="str">
        <f>IFERROR(IF(C197="","",VLOOKUP(C197,ProductTable[],3,FALSE)),0)</f>
        <v xml:space="preserve"> </v>
      </c>
      <c r="K197" s="1958"/>
      <c r="L197" s="1958"/>
      <c r="M197" s="1959"/>
      <c r="N197" s="281"/>
      <c r="O197" s="1932"/>
      <c r="P197" s="1933"/>
      <c r="Q197" s="281"/>
      <c r="R197" s="1026"/>
      <c r="S197" s="386"/>
      <c r="T197" s="1146"/>
      <c r="U197" s="1146"/>
    </row>
    <row r="198" spans="2:21" ht="18.75" customHeight="1" outlineLevel="1">
      <c r="B198" s="967" t="s">
        <v>102</v>
      </c>
      <c r="C198" s="1067" t="s">
        <v>103</v>
      </c>
      <c r="D198" s="1068"/>
      <c r="E198" s="1068"/>
      <c r="F198" s="979">
        <f>IFERROR(IF(C198="","",VLOOKUP(C198,ProductTable[],2,FALSE)),0)</f>
        <v>250</v>
      </c>
      <c r="G198" s="1004"/>
      <c r="H198" s="976">
        <f>IF(F198="","",F198*G198)</f>
        <v>0</v>
      </c>
      <c r="I198" s="958">
        <f>IF(F198="","", H198/(1-M202))</f>
        <v>0</v>
      </c>
      <c r="J198" s="990" t="str">
        <f>IFERROR(IF(C198="","",VLOOKUP(C198,ProductTable[],3,FALSE)),0)</f>
        <v xml:space="preserve"> </v>
      </c>
      <c r="K198" s="1960"/>
      <c r="L198" s="1960"/>
      <c r="M198" s="1961"/>
      <c r="O198" s="1923"/>
      <c r="P198" s="1924"/>
      <c r="R198" s="1027"/>
      <c r="T198" s="1146"/>
      <c r="U198" s="1146"/>
    </row>
    <row r="199" spans="2:21" ht="18.75" customHeight="1" outlineLevel="1" thickBot="1">
      <c r="B199" s="971"/>
      <c r="C199" s="1070" t="s">
        <v>105</v>
      </c>
      <c r="D199" s="1071"/>
      <c r="E199" s="1071"/>
      <c r="F199" s="440">
        <f>IFERROR(IF(C199="","",VLOOKUP(C199,ProductTable[],2,FALSE)),0)</f>
        <v>500</v>
      </c>
      <c r="G199" s="529"/>
      <c r="H199" s="1008">
        <f>IF(F199="","",F199*G199)</f>
        <v>0</v>
      </c>
      <c r="I199" s="968">
        <f>IF(F199="","", H199/(1-M202))</f>
        <v>0</v>
      </c>
      <c r="J199" s="1130" t="str">
        <f>IFERROR(IF(C199="","",VLOOKUP(C199,ProductTable[],3,FALSE)),0)</f>
        <v xml:space="preserve"> </v>
      </c>
      <c r="K199" s="1962"/>
      <c r="L199" s="1962"/>
      <c r="M199" s="1963"/>
      <c r="N199" s="281"/>
      <c r="O199" s="1930"/>
      <c r="P199" s="1931"/>
      <c r="Q199" s="281"/>
      <c r="R199" s="1028"/>
      <c r="S199" s="386"/>
      <c r="T199" s="1146"/>
      <c r="U199" s="1146"/>
    </row>
    <row r="200" spans="2:21" ht="18.75" customHeight="1" outlineLevel="1" thickBot="1">
      <c r="B200" s="281"/>
      <c r="C200" s="281"/>
      <c r="D200" s="281"/>
      <c r="F200" s="293"/>
      <c r="G200" s="696" t="s">
        <v>26</v>
      </c>
      <c r="H200" s="697"/>
      <c r="I200" s="698"/>
      <c r="J200" s="367"/>
      <c r="K200" s="367"/>
      <c r="L200" s="544"/>
      <c r="M200" s="544"/>
      <c r="N200" s="281"/>
      <c r="O200" s="1932"/>
      <c r="P200" s="1933"/>
      <c r="Q200" s="281"/>
      <c r="S200" s="386"/>
      <c r="T200" s="1146"/>
      <c r="U200" s="1146"/>
    </row>
    <row r="201" spans="2:21" ht="18.75" customHeight="1" outlineLevel="1">
      <c r="B201" s="281"/>
      <c r="C201" s="281"/>
      <c r="D201" s="281"/>
      <c r="F201" s="281"/>
      <c r="G201" s="358" t="s">
        <v>29</v>
      </c>
      <c r="H201" s="115">
        <f>SUM(H170:H199)</f>
        <v>0</v>
      </c>
      <c r="I201" s="534">
        <f>SUM(H170:H199)</f>
        <v>0</v>
      </c>
      <c r="J201" s="367"/>
      <c r="K201" s="1032" t="s">
        <v>113</v>
      </c>
      <c r="L201" s="283"/>
      <c r="M201" s="1032" t="s">
        <v>1429</v>
      </c>
      <c r="O201" s="1923"/>
      <c r="P201" s="1924"/>
      <c r="S201" s="386"/>
      <c r="T201" s="1146"/>
      <c r="U201" s="1146"/>
    </row>
    <row r="202" spans="2:21" ht="18.75" customHeight="1" outlineLevel="1" thickBot="1">
      <c r="B202" s="281"/>
      <c r="C202" s="281"/>
      <c r="D202" s="281"/>
      <c r="F202" s="281"/>
      <c r="G202" s="360" t="s">
        <v>63</v>
      </c>
      <c r="H202" s="96"/>
      <c r="I202" s="535"/>
      <c r="J202" s="1024"/>
      <c r="K202" s="1033">
        <f>(H201/(1-M202))+H200</f>
        <v>0</v>
      </c>
      <c r="L202" s="283"/>
      <c r="M202" s="1267">
        <v>0.45</v>
      </c>
      <c r="O202" s="1925"/>
      <c r="P202" s="1926"/>
      <c r="S202" s="386"/>
      <c r="T202" s="1146"/>
      <c r="U202" s="1146"/>
    </row>
    <row r="203" spans="2:21" ht="18.75" customHeight="1" outlineLevel="1" thickBot="1">
      <c r="B203" s="281"/>
      <c r="C203" s="281"/>
      <c r="D203" s="281"/>
      <c r="F203" s="294"/>
      <c r="G203" s="362" t="s">
        <v>109</v>
      </c>
      <c r="H203" s="122">
        <f>H202-H201</f>
        <v>0</v>
      </c>
      <c r="I203" s="536">
        <f>H202-H201</f>
        <v>0</v>
      </c>
      <c r="J203" s="282"/>
      <c r="K203" s="282"/>
      <c r="L203" s="1024"/>
      <c r="M203" s="1024"/>
      <c r="N203" s="281"/>
      <c r="O203" s="386"/>
      <c r="Q203" s="281"/>
      <c r="S203" s="386"/>
      <c r="T203" s="1148"/>
      <c r="U203" s="961"/>
    </row>
    <row r="204" spans="2:21" ht="18.75" customHeight="1" thickBot="1">
      <c r="C204" s="1927" t="s">
        <v>1470</v>
      </c>
      <c r="D204" s="1927"/>
      <c r="E204" s="1927"/>
      <c r="N204" s="281"/>
      <c r="O204" s="386"/>
      <c r="Q204" s="281"/>
      <c r="S204" s="386"/>
      <c r="T204" s="1148"/>
      <c r="U204" s="961"/>
    </row>
    <row r="205" spans="2:21" ht="37.5" customHeight="1" outlineLevel="1" thickBot="1">
      <c r="B205" s="683" t="s">
        <v>1471</v>
      </c>
      <c r="C205" s="1948" t="s">
        <v>12</v>
      </c>
      <c r="D205" s="1949"/>
      <c r="E205" s="1950"/>
      <c r="F205" s="315" t="s">
        <v>13</v>
      </c>
      <c r="G205" s="955" t="s">
        <v>14</v>
      </c>
      <c r="H205" s="956" t="s">
        <v>95</v>
      </c>
      <c r="I205" s="956" t="s">
        <v>96</v>
      </c>
      <c r="J205" s="957" t="s">
        <v>97</v>
      </c>
      <c r="K205" s="1951" t="s">
        <v>98</v>
      </c>
      <c r="L205" s="1952"/>
      <c r="M205" s="1953"/>
      <c r="N205" s="281"/>
      <c r="O205" s="1954" t="s">
        <v>1396</v>
      </c>
      <c r="P205" s="1955"/>
      <c r="Q205" s="281"/>
      <c r="R205" s="1030" t="s">
        <v>491</v>
      </c>
      <c r="S205" s="386"/>
      <c r="T205" s="1967"/>
      <c r="U205" s="1967"/>
    </row>
    <row r="206" spans="2:21" ht="18.75" customHeight="1" outlineLevel="1">
      <c r="B206" s="691" t="s">
        <v>1479</v>
      </c>
      <c r="C206" s="1078" t="s">
        <v>1483</v>
      </c>
      <c r="D206" s="1079"/>
      <c r="E206" s="1104"/>
      <c r="F206" s="102">
        <f>IFERROR(IF(C206="","",VLOOKUP(C206,ProductTable[],2,FALSE)),0)</f>
        <v>90</v>
      </c>
      <c r="G206" s="111"/>
      <c r="H206" s="102">
        <f t="shared" ref="H206:H214" si="15">IF(F206="","",F206*G206)</f>
        <v>0</v>
      </c>
      <c r="I206" s="1238">
        <f>IF(F206="","", H206/(1-M238))</f>
        <v>0</v>
      </c>
      <c r="J206" s="1825" t="str">
        <f>IFERROR(IF(C206="","",VLOOKUP(C206,ProductTable[],3,FALSE)),0)</f>
        <v>https://cctvdirect.co.uk/products/ipc3528le-adf28k-wp?pr_prod_strat=e5_desc&amp;pr_rec_id=160fe5717&amp;pr_rec_pid=15135557058938&amp;pr_ref_pid=7086448312511&amp;pr_seq=uniform</v>
      </c>
      <c r="K206" s="1956" t="s">
        <v>1489</v>
      </c>
      <c r="L206" s="1956"/>
      <c r="M206" s="1957"/>
      <c r="N206" s="281"/>
      <c r="O206" s="1942" t="s">
        <v>1490</v>
      </c>
      <c r="P206" s="1943"/>
      <c r="Q206" s="281"/>
      <c r="R206" s="1025"/>
      <c r="S206" s="386"/>
      <c r="T206" s="1966"/>
      <c r="U206" s="1966"/>
    </row>
    <row r="207" spans="2:21" ht="18.75" customHeight="1" outlineLevel="1">
      <c r="B207" s="692"/>
      <c r="C207" s="1056"/>
      <c r="D207" s="1057"/>
      <c r="E207" s="1105"/>
      <c r="F207" s="93" t="str">
        <f>IFERROR(IF(C207="","",VLOOKUP(C207,ProductTable[],2,FALSE)),0)</f>
        <v/>
      </c>
      <c r="G207" s="98"/>
      <c r="H207" s="93" t="str">
        <f t="shared" si="15"/>
        <v/>
      </c>
      <c r="I207" s="1219" t="str">
        <f>IF(F207="","", H207/(1-M238))</f>
        <v/>
      </c>
      <c r="J207" s="1131" t="str">
        <f>IFERROR(IF(C207="","",VLOOKUP(C207,ProductTable[],3,FALSE)),0)</f>
        <v/>
      </c>
      <c r="K207" s="1958"/>
      <c r="L207" s="1958"/>
      <c r="M207" s="1959"/>
      <c r="N207" s="281"/>
      <c r="O207" s="1944"/>
      <c r="P207" s="1945"/>
      <c r="Q207" s="281"/>
      <c r="R207" s="1026"/>
      <c r="S207" s="386"/>
      <c r="T207" s="1966"/>
      <c r="U207" s="1966"/>
    </row>
    <row r="208" spans="2:21" ht="18.75" customHeight="1" outlineLevel="1">
      <c r="B208" s="692"/>
      <c r="C208" s="1058"/>
      <c r="D208" s="1059"/>
      <c r="E208" s="1059"/>
      <c r="F208" s="95" t="str">
        <f>IFERROR(IF(C208="","",VLOOKUP(C208,ProductTable[],2,FALSE)),0)</f>
        <v/>
      </c>
      <c r="G208" s="99"/>
      <c r="H208" s="95" t="str">
        <f t="shared" si="15"/>
        <v/>
      </c>
      <c r="I208" s="1220" t="str">
        <f>IF(F208="","", H208/(1-M238))</f>
        <v/>
      </c>
      <c r="J208" s="1221" t="str">
        <f>IFERROR(IF(C208="","",VLOOKUP(C208,ProductTable[],3,FALSE)),0)</f>
        <v/>
      </c>
      <c r="K208" s="1960"/>
      <c r="L208" s="1960"/>
      <c r="M208" s="1961"/>
      <c r="N208" s="281"/>
      <c r="O208" s="1944"/>
      <c r="P208" s="1945"/>
      <c r="Q208" s="281"/>
      <c r="R208" s="1027"/>
      <c r="S208" s="386"/>
      <c r="T208" s="1966"/>
      <c r="U208" s="1966"/>
    </row>
    <row r="209" spans="2:21" ht="18.75" customHeight="1" outlineLevel="1" thickBot="1">
      <c r="B209" s="692" t="s">
        <v>69</v>
      </c>
      <c r="C209" s="1061" t="s">
        <v>1484</v>
      </c>
      <c r="D209" s="1062"/>
      <c r="E209" s="1062"/>
      <c r="F209" s="93">
        <f>IFERROR(IF(C209="","",VLOOKUP(C209,ProductTable[],2,FALSE)),0)</f>
        <v>11</v>
      </c>
      <c r="G209" s="98"/>
      <c r="H209" s="93">
        <f t="shared" si="15"/>
        <v>0</v>
      </c>
      <c r="I209" s="1219">
        <f>IF(F209="","", H209/(1-M238))</f>
        <v>0</v>
      </c>
      <c r="J209" s="1131" t="str">
        <f>IFERROR(IF(C209="","",VLOOKUP(C209,ProductTable[],3,FALSE)),0)</f>
        <v>https://cctvdirect.co.uk/products/uniview-3-extension-ring-for-ip-turret-cctv-camera</v>
      </c>
      <c r="K209" s="1958"/>
      <c r="L209" s="1958"/>
      <c r="M209" s="1959"/>
      <c r="N209" s="281"/>
      <c r="O209" s="1944"/>
      <c r="P209" s="1945"/>
      <c r="Q209" s="281"/>
      <c r="R209" s="1026"/>
      <c r="S209" s="386"/>
      <c r="T209" s="1966"/>
      <c r="U209" s="1966"/>
    </row>
    <row r="210" spans="2:21" ht="18.75" customHeight="1" outlineLevel="1">
      <c r="B210" s="692"/>
      <c r="C210" s="1058"/>
      <c r="D210" s="1059"/>
      <c r="E210" s="1059"/>
      <c r="F210" s="95" t="str">
        <f>IFERROR(IF(C210="","",VLOOKUP(C210,ProductTable[],2,FALSE)),0)</f>
        <v/>
      </c>
      <c r="G210" s="99"/>
      <c r="H210" s="95" t="str">
        <f t="shared" si="15"/>
        <v/>
      </c>
      <c r="I210" s="1220" t="str">
        <f>IF(F210="","", H210/(1-M238))</f>
        <v/>
      </c>
      <c r="J210" s="1221" t="str">
        <f>IFERROR(IF(C210="","",VLOOKUP(C210,ProductTable[],3,FALSE)),0)</f>
        <v/>
      </c>
      <c r="K210" s="1960"/>
      <c r="L210" s="1960"/>
      <c r="M210" s="1961"/>
      <c r="N210" s="281"/>
      <c r="O210" s="1946"/>
      <c r="P210" s="1947"/>
      <c r="Q210" s="281"/>
      <c r="R210" s="1027"/>
      <c r="S210" s="386"/>
      <c r="T210" s="1146"/>
      <c r="U210" s="1146"/>
    </row>
    <row r="211" spans="2:21" ht="18.75" customHeight="1" outlineLevel="1">
      <c r="B211" s="692"/>
      <c r="C211" s="1061"/>
      <c r="D211" s="1062"/>
      <c r="E211" s="1062"/>
      <c r="F211" s="93" t="str">
        <f>IFERROR(IF(C211="","",VLOOKUP(C211,ProductTable[],2,FALSE)),0)</f>
        <v/>
      </c>
      <c r="G211" s="98"/>
      <c r="H211" s="93" t="str">
        <f t="shared" si="15"/>
        <v/>
      </c>
      <c r="I211" s="1219" t="str">
        <f>IF(F211="","", H211/(1-M238))</f>
        <v/>
      </c>
      <c r="J211" s="1131" t="str">
        <f>IFERROR(IF(C211="","",VLOOKUP(C211,ProductTable[],3,FALSE)),0)</f>
        <v/>
      </c>
      <c r="K211" s="1958"/>
      <c r="L211" s="1958"/>
      <c r="M211" s="1959"/>
      <c r="N211" s="281"/>
      <c r="O211" s="1930"/>
      <c r="P211" s="1931"/>
      <c r="Q211" s="281"/>
      <c r="R211" s="1026"/>
      <c r="S211" s="386"/>
      <c r="T211" s="1146"/>
      <c r="U211" s="1146"/>
    </row>
    <row r="212" spans="2:21" ht="18.75" customHeight="1" outlineLevel="1">
      <c r="B212" s="1972" t="s">
        <v>1480</v>
      </c>
      <c r="C212" s="1058" t="s">
        <v>1485</v>
      </c>
      <c r="D212" s="1059"/>
      <c r="E212" s="1059"/>
      <c r="F212" s="95">
        <f>IFERROR(IF(C212="","",VLOOKUP(C212,ProductTable[],2,FALSE)),0)</f>
        <v>179</v>
      </c>
      <c r="G212" s="99"/>
      <c r="H212" s="95">
        <f t="shared" si="15"/>
        <v>0</v>
      </c>
      <c r="I212" s="1220">
        <f>IF(F212="","", H212/(1-M238))</f>
        <v>0</v>
      </c>
      <c r="J212" s="1221" t="str">
        <f>IFERROR(IF(C212="","",VLOOKUP(C212,ProductTable[],3,FALSE)),0)</f>
        <v>https://cctvdirect.co.uk/products/unv-recorder-8-channel-nvr-4k-ai-pro-iq-nvr501-08-p8-iq?variant=55953724998010</v>
      </c>
      <c r="K212" s="1960"/>
      <c r="L212" s="1960"/>
      <c r="M212" s="1961"/>
      <c r="N212" s="281"/>
      <c r="O212" s="1932"/>
      <c r="P212" s="1933"/>
      <c r="Q212" s="281"/>
      <c r="R212" s="1027"/>
      <c r="S212" s="386"/>
      <c r="T212" s="1146"/>
      <c r="U212" s="1146"/>
    </row>
    <row r="213" spans="2:21" ht="18.75" customHeight="1" outlineLevel="1">
      <c r="B213" s="1972"/>
      <c r="C213" s="1061"/>
      <c r="D213" s="1062"/>
      <c r="E213" s="1062"/>
      <c r="F213" s="93" t="str">
        <f>IFERROR(IF(C213="","",VLOOKUP(C213,ProductTable[],2,FALSE)),0)</f>
        <v/>
      </c>
      <c r="G213" s="98"/>
      <c r="H213" s="93" t="str">
        <f t="shared" si="15"/>
        <v/>
      </c>
      <c r="I213" s="1219" t="str">
        <f>IF(F213="","", H213/(1-M238))</f>
        <v/>
      </c>
      <c r="J213" s="1131" t="str">
        <f>IFERROR(IF(C213="","",VLOOKUP(C213,ProductTable[],3,FALSE)),0)</f>
        <v/>
      </c>
      <c r="K213" s="1958"/>
      <c r="L213" s="1958"/>
      <c r="M213" s="1959"/>
      <c r="N213" s="281"/>
      <c r="O213" s="1923"/>
      <c r="P213" s="1924"/>
      <c r="Q213" s="281"/>
      <c r="R213" s="1026"/>
      <c r="S213" s="386"/>
      <c r="T213" s="1146"/>
      <c r="U213" s="1146"/>
    </row>
    <row r="214" spans="2:21" ht="18.75" customHeight="1" outlineLevel="1">
      <c r="B214" s="692"/>
      <c r="C214" s="1058"/>
      <c r="D214" s="1059"/>
      <c r="E214" s="1059"/>
      <c r="F214" s="95" t="str">
        <f>IFERROR(IF(C214="","",VLOOKUP(C214,ProductTable[],2,FALSE)),0)</f>
        <v/>
      </c>
      <c r="G214" s="99"/>
      <c r="H214" s="95" t="str">
        <f t="shared" si="15"/>
        <v/>
      </c>
      <c r="I214" s="1220" t="str">
        <f>IF(F214="","", H214/(1-M238))</f>
        <v/>
      </c>
      <c r="J214" s="1221" t="str">
        <f>IFERROR(IF(C214="","",VLOOKUP(C214,ProductTable[],3,FALSE)),0)</f>
        <v/>
      </c>
      <c r="K214" s="1960"/>
      <c r="L214" s="1960"/>
      <c r="M214" s="1961"/>
      <c r="N214" s="281"/>
      <c r="O214" s="1930"/>
      <c r="P214" s="1931"/>
      <c r="Q214" s="281"/>
      <c r="R214" s="1027"/>
      <c r="S214" s="386"/>
      <c r="T214" s="1146"/>
      <c r="U214" s="1146"/>
    </row>
    <row r="215" spans="2:21" ht="18.75" customHeight="1" outlineLevel="1">
      <c r="B215" s="692" t="s">
        <v>1481</v>
      </c>
      <c r="C215" s="1061" t="s">
        <v>1486</v>
      </c>
      <c r="D215" s="1062"/>
      <c r="E215" s="1062"/>
      <c r="F215" s="93">
        <f>IFERROR(IF(C215="","",VLOOKUP(C215,ProductTable[],2,FALSE)),0)</f>
        <v>59</v>
      </c>
      <c r="G215" s="98"/>
      <c r="H215" s="93">
        <f>IF(F215="","",F215*G215)</f>
        <v>0</v>
      </c>
      <c r="I215" s="1219">
        <f>IF(F215="","", H215/(1-M238))</f>
        <v>0</v>
      </c>
      <c r="J215" s="1131" t="str">
        <f>IFERROR(IF(C215="","",VLOOKUP(C215,ProductTable[],3,FALSE)),0)</f>
        <v>https://cctvdirect.co.uk/products/vuenet-22-fhd-professional-surveillance-monitor</v>
      </c>
      <c r="K215" s="1958"/>
      <c r="L215" s="1958"/>
      <c r="M215" s="1959"/>
      <c r="N215" s="281"/>
      <c r="O215" s="1932"/>
      <c r="P215" s="1933"/>
      <c r="Q215" s="281"/>
      <c r="R215" s="1026"/>
      <c r="S215" s="386"/>
      <c r="T215" s="1146"/>
      <c r="U215" s="1146"/>
    </row>
    <row r="216" spans="2:21" ht="18.75" customHeight="1" outlineLevel="1">
      <c r="B216" s="692"/>
      <c r="C216" s="1058"/>
      <c r="D216" s="1059"/>
      <c r="E216" s="1059"/>
      <c r="F216" s="95" t="str">
        <f>IFERROR(IF(C216="","",VLOOKUP(C216,ProductTable[],2,FALSE)),0)</f>
        <v/>
      </c>
      <c r="G216" s="99"/>
      <c r="H216" s="95" t="str">
        <f>IF(F216="","",F216*G216)</f>
        <v/>
      </c>
      <c r="I216" s="1220" t="str">
        <f>IF(F216="","", H216/(1-M238))</f>
        <v/>
      </c>
      <c r="J216" s="1221" t="str">
        <f>IFERROR(IF(C216="","",VLOOKUP(C216,ProductTable[],3,FALSE)),0)</f>
        <v/>
      </c>
      <c r="K216" s="1960"/>
      <c r="L216" s="1960"/>
      <c r="M216" s="1961"/>
      <c r="N216" s="281"/>
      <c r="O216" s="1923"/>
      <c r="P216" s="1924"/>
      <c r="Q216" s="281"/>
      <c r="R216" s="1027"/>
      <c r="S216" s="386"/>
      <c r="T216" s="1146"/>
      <c r="U216" s="1146"/>
    </row>
    <row r="217" spans="2:21" ht="18.75" customHeight="1" outlineLevel="1">
      <c r="B217" s="692"/>
      <c r="C217" s="1061"/>
      <c r="D217" s="1062"/>
      <c r="E217" s="1062"/>
      <c r="F217" s="93" t="str">
        <f>IFERROR(IF(C217="","",VLOOKUP(C217,ProductTable[],2,FALSE)),0)</f>
        <v/>
      </c>
      <c r="G217" s="98"/>
      <c r="H217" s="93" t="str">
        <f t="shared" ref="H217:H226" si="16">IF(F217="","",F217*G217)</f>
        <v/>
      </c>
      <c r="I217" s="1219" t="str">
        <f>IF(F217="","", H217/(1-M238))</f>
        <v/>
      </c>
      <c r="J217" s="1131" t="str">
        <f>IFERROR(IF(C217="","",VLOOKUP(C217,ProductTable[],3,FALSE)),0)</f>
        <v/>
      </c>
      <c r="K217" s="1958"/>
      <c r="L217" s="1958"/>
      <c r="M217" s="1959"/>
      <c r="N217" s="281"/>
      <c r="O217" s="1930"/>
      <c r="P217" s="1931"/>
      <c r="Q217" s="281"/>
      <c r="R217" s="1026"/>
      <c r="S217" s="386"/>
      <c r="T217" s="1146"/>
      <c r="U217" s="1146"/>
    </row>
    <row r="218" spans="2:21" ht="18.75" customHeight="1" outlineLevel="1">
      <c r="B218" s="692" t="s">
        <v>1482</v>
      </c>
      <c r="C218" s="1058" t="s">
        <v>1488</v>
      </c>
      <c r="D218" s="1059"/>
      <c r="E218" s="1059"/>
      <c r="F218" s="95">
        <f>IFERROR(IF(C218="","",VLOOKUP(C218,ProductTable[],2,FALSE)),0)</f>
        <v>99</v>
      </c>
      <c r="G218" s="99"/>
      <c r="H218" s="95">
        <f t="shared" si="16"/>
        <v>0</v>
      </c>
      <c r="I218" s="1220">
        <f>IF(F218="","", H218/(1-M238))</f>
        <v>0</v>
      </c>
      <c r="J218" s="1221" t="str">
        <f>IFERROR(IF(C218="","",VLOOKUP(C218,ProductTable[],3,FALSE)),0)</f>
        <v>https://cctvdirect.co.uk/products/easylink-wifi-link</v>
      </c>
      <c r="K218" s="1960"/>
      <c r="L218" s="1960"/>
      <c r="M218" s="1961"/>
      <c r="N218" s="281"/>
      <c r="O218" s="1932"/>
      <c r="P218" s="1933"/>
      <c r="Q218" s="281"/>
      <c r="R218" s="1027"/>
      <c r="S218" s="386"/>
      <c r="T218" s="1146"/>
      <c r="U218" s="1146"/>
    </row>
    <row r="219" spans="2:21" ht="18.75" customHeight="1" outlineLevel="1">
      <c r="B219" s="692"/>
      <c r="C219" s="1061"/>
      <c r="D219" s="1062"/>
      <c r="E219" s="1062"/>
      <c r="F219" s="93" t="str">
        <f>IFERROR(IF(C219="","",VLOOKUP(C219,ProductTable[],2,FALSE)),0)</f>
        <v/>
      </c>
      <c r="G219" s="98"/>
      <c r="H219" s="93" t="str">
        <f t="shared" si="16"/>
        <v/>
      </c>
      <c r="I219" s="1219" t="str">
        <f>IF(F219="","", H219/(1-M238))</f>
        <v/>
      </c>
      <c r="J219" s="1131" t="str">
        <f>IFERROR(IF(C219="","",VLOOKUP(C219,ProductTable[],3,FALSE)),0)</f>
        <v/>
      </c>
      <c r="K219" s="1958"/>
      <c r="L219" s="1958"/>
      <c r="M219" s="1959"/>
      <c r="N219" s="281"/>
      <c r="O219" s="1923"/>
      <c r="P219" s="1924"/>
      <c r="Q219" s="281"/>
      <c r="R219" s="1026"/>
      <c r="S219" s="386"/>
      <c r="T219" s="1146"/>
      <c r="U219" s="1146"/>
    </row>
    <row r="220" spans="2:21" ht="18.75" customHeight="1" outlineLevel="1">
      <c r="B220" s="692" t="s">
        <v>1585</v>
      </c>
      <c r="C220" s="1058" t="s">
        <v>167</v>
      </c>
      <c r="D220" s="1059"/>
      <c r="E220" s="1059"/>
      <c r="F220" s="95">
        <f>IFERROR(IF(C220="","",VLOOKUP(C220,ProductTable[],2,FALSE)),0)</f>
        <v>180</v>
      </c>
      <c r="G220" s="99"/>
      <c r="H220" s="95">
        <f t="shared" si="16"/>
        <v>0</v>
      </c>
      <c r="I220" s="1220">
        <f>IF(F220="","", H220/(1-M238))</f>
        <v>0</v>
      </c>
      <c r="J220" s="1221" t="str">
        <f>IFERROR(IF(C220="","",VLOOKUP(C220,ProductTable[],3,FALSE)),0)</f>
        <v xml:space="preserve"> </v>
      </c>
      <c r="K220" s="1960"/>
      <c r="L220" s="1960"/>
      <c r="M220" s="1961"/>
      <c r="N220" s="281"/>
      <c r="O220" s="1930"/>
      <c r="P220" s="1931"/>
      <c r="Q220" s="281"/>
      <c r="R220" s="1027"/>
      <c r="S220" s="386"/>
      <c r="T220" s="1146"/>
      <c r="U220" s="1146"/>
    </row>
    <row r="221" spans="2:21" ht="18.75" customHeight="1" outlineLevel="1">
      <c r="B221" s="692"/>
      <c r="C221" s="1061"/>
      <c r="D221" s="1062"/>
      <c r="E221" s="1062"/>
      <c r="F221" s="93" t="str">
        <f>IFERROR(IF(C221="","",VLOOKUP(C221,ProductTable[],2,FALSE)),0)</f>
        <v/>
      </c>
      <c r="G221" s="98"/>
      <c r="H221" s="93" t="str">
        <f t="shared" si="16"/>
        <v/>
      </c>
      <c r="I221" s="1219" t="str">
        <f>IF(F221="","", H221/(1-M238))</f>
        <v/>
      </c>
      <c r="J221" s="1131" t="str">
        <f>IFERROR(IF(C221="","",VLOOKUP(C221,ProductTable[],3,FALSE)),0)</f>
        <v/>
      </c>
      <c r="K221" s="1958"/>
      <c r="L221" s="1958"/>
      <c r="M221" s="1959"/>
      <c r="N221" s="281"/>
      <c r="O221" s="1932"/>
      <c r="P221" s="1933"/>
      <c r="Q221" s="281"/>
      <c r="R221" s="1026"/>
      <c r="S221" s="386"/>
      <c r="T221" s="1146"/>
      <c r="U221" s="1146"/>
    </row>
    <row r="222" spans="2:21" ht="18.75" customHeight="1" outlineLevel="1">
      <c r="B222" s="692" t="s">
        <v>1555</v>
      </c>
      <c r="C222" s="1058" t="s">
        <v>1139</v>
      </c>
      <c r="D222" s="1059"/>
      <c r="E222" s="1059"/>
      <c r="F222" s="95">
        <f>IFERROR(IF(C222="","",VLOOKUP(C222,ProductTable[],2,FALSE)),0)</f>
        <v>235</v>
      </c>
      <c r="G222" s="99"/>
      <c r="H222" s="95">
        <f t="shared" si="16"/>
        <v>0</v>
      </c>
      <c r="I222" s="1220">
        <f>IF(F222="","", H222/(1-M238))</f>
        <v>0</v>
      </c>
      <c r="J222" s="1221" t="str">
        <f>IFERROR(IF(C222="","",VLOOKUP(C222,ProductTable[],3,FALSE)),0)</f>
        <v xml:space="preserve"> </v>
      </c>
      <c r="K222" s="1960"/>
      <c r="L222" s="1960"/>
      <c r="M222" s="1961"/>
      <c r="N222" s="281"/>
      <c r="O222" s="1923"/>
      <c r="P222" s="1924"/>
      <c r="Q222" s="281"/>
      <c r="R222" s="1027"/>
      <c r="S222" s="386"/>
      <c r="T222" s="1146"/>
      <c r="U222" s="1146"/>
    </row>
    <row r="223" spans="2:21" ht="18.75" customHeight="1" outlineLevel="1">
      <c r="B223" s="692"/>
      <c r="C223" s="1061"/>
      <c r="D223" s="1062"/>
      <c r="E223" s="1062"/>
      <c r="F223" s="93" t="str">
        <f>IFERROR(IF(C223="","",VLOOKUP(C223,ProductTable[],2,FALSE)),0)</f>
        <v/>
      </c>
      <c r="G223" s="98"/>
      <c r="H223" s="93" t="str">
        <f t="shared" si="16"/>
        <v/>
      </c>
      <c r="I223" s="1219" t="str">
        <f>IF(F223="","", H223/(1-M238))</f>
        <v/>
      </c>
      <c r="J223" s="1131" t="str">
        <f>IFERROR(IF(C223="","",VLOOKUP(C223,ProductTable[],3,FALSE)),0)</f>
        <v/>
      </c>
      <c r="K223" s="1958"/>
      <c r="L223" s="1958"/>
      <c r="M223" s="1959"/>
      <c r="N223" s="281"/>
      <c r="O223" s="1930"/>
      <c r="P223" s="1931"/>
      <c r="Q223" s="281"/>
      <c r="R223" s="1026"/>
      <c r="S223" s="386"/>
      <c r="T223" s="1146"/>
      <c r="U223" s="1146"/>
    </row>
    <row r="224" spans="2:21" ht="18.75" customHeight="1" outlineLevel="1">
      <c r="B224" s="692"/>
      <c r="C224" s="1058"/>
      <c r="D224" s="1059"/>
      <c r="E224" s="1059"/>
      <c r="F224" s="95" t="str">
        <f>IFERROR(IF(C224="","",VLOOKUP(C224,ProductTable[],2,FALSE)),0)</f>
        <v/>
      </c>
      <c r="G224" s="99"/>
      <c r="H224" s="95" t="str">
        <f t="shared" si="16"/>
        <v/>
      </c>
      <c r="I224" s="1220" t="str">
        <f>IF(F224="","", H224/(1-M238))</f>
        <v/>
      </c>
      <c r="J224" s="1221" t="str">
        <f>IFERROR(IF(C224="","",VLOOKUP(C224,ProductTable[],3,FALSE)),0)</f>
        <v/>
      </c>
      <c r="K224" s="1960"/>
      <c r="L224" s="1960"/>
      <c r="M224" s="1961"/>
      <c r="N224" s="281"/>
      <c r="O224" s="1932"/>
      <c r="P224" s="1933"/>
      <c r="Q224" s="281"/>
      <c r="R224" s="1027"/>
      <c r="S224" s="386"/>
      <c r="T224" s="1146"/>
      <c r="U224" s="1146"/>
    </row>
    <row r="225" spans="2:21" ht="18.75" customHeight="1" outlineLevel="1" thickBot="1">
      <c r="B225" s="692"/>
      <c r="C225" s="1061"/>
      <c r="D225" s="1062"/>
      <c r="E225" s="1062"/>
      <c r="F225" s="1101" t="str">
        <f>IFERROR(IF(C225="","",VLOOKUP(C225,ProductTable[],2,FALSE)),0)</f>
        <v/>
      </c>
      <c r="G225" s="1263"/>
      <c r="H225" s="1101" t="str">
        <f t="shared" si="16"/>
        <v/>
      </c>
      <c r="I225" s="1264" t="str">
        <f>IF(F225="","", H225/(1-M238))</f>
        <v/>
      </c>
      <c r="J225" s="1826" t="str">
        <f>IFERROR(IF(C225="","",VLOOKUP(C225,ProductTable[],3,FALSE)),0)</f>
        <v/>
      </c>
      <c r="K225" s="1958"/>
      <c r="L225" s="1958"/>
      <c r="M225" s="1959"/>
      <c r="N225" s="281"/>
      <c r="O225" s="1923"/>
      <c r="P225" s="1924"/>
      <c r="Q225" s="281"/>
      <c r="R225" s="1026"/>
      <c r="S225" s="386"/>
      <c r="T225" s="1146"/>
      <c r="U225" s="1146"/>
    </row>
    <row r="226" spans="2:21" ht="18.75" customHeight="1" outlineLevel="1">
      <c r="B226" s="1940" t="s">
        <v>112</v>
      </c>
      <c r="C226" s="1172"/>
      <c r="D226" s="1127"/>
      <c r="E226" s="1127"/>
      <c r="F226" s="102"/>
      <c r="G226" s="111"/>
      <c r="H226" s="102" t="str">
        <f t="shared" si="16"/>
        <v/>
      </c>
      <c r="I226" s="1238" t="str">
        <f>IF(F226="","", H226/(1-M238))</f>
        <v/>
      </c>
      <c r="J226" s="1265"/>
      <c r="K226" s="1956"/>
      <c r="L226" s="1956"/>
      <c r="M226" s="1957"/>
      <c r="N226" s="281"/>
      <c r="O226" s="1930"/>
      <c r="P226" s="1931"/>
      <c r="Q226" s="281"/>
      <c r="R226" s="1027"/>
      <c r="S226" s="386"/>
      <c r="T226" s="1146"/>
      <c r="U226" s="1146"/>
    </row>
    <row r="227" spans="2:21" ht="18.75" customHeight="1" outlineLevel="1" thickBot="1">
      <c r="B227" s="1941"/>
      <c r="C227" s="1056"/>
      <c r="D227" s="1057"/>
      <c r="E227" s="1057"/>
      <c r="F227" s="93"/>
      <c r="G227" s="98"/>
      <c r="H227" s="93" t="str">
        <f>IF(F227="","",F227*G227)</f>
        <v/>
      </c>
      <c r="I227" s="1219" t="str">
        <f>IF(F227="","", H227/(1-M238))</f>
        <v/>
      </c>
      <c r="J227" s="1755"/>
      <c r="K227" s="1958"/>
      <c r="L227" s="1958"/>
      <c r="M227" s="1959"/>
      <c r="N227" s="281"/>
      <c r="O227" s="1932"/>
      <c r="P227" s="1933"/>
      <c r="Q227" s="281"/>
      <c r="R227" s="1028"/>
      <c r="S227" s="386"/>
      <c r="T227" s="1146"/>
      <c r="U227" s="1146"/>
    </row>
    <row r="228" spans="2:21" ht="18.75" customHeight="1" outlineLevel="1">
      <c r="B228" s="1941"/>
      <c r="C228" s="1078"/>
      <c r="D228" s="1079"/>
      <c r="E228" s="1079"/>
      <c r="F228" s="350"/>
      <c r="G228" s="99"/>
      <c r="H228" s="95" t="str">
        <f t="shared" ref="H228:H232" si="17">IF(F228="","",F228*G228)</f>
        <v/>
      </c>
      <c r="I228" s="1220" t="str">
        <f>IF(F228="","", H228/(1-M238))</f>
        <v/>
      </c>
      <c r="J228" s="1756"/>
      <c r="K228" s="1960"/>
      <c r="L228" s="1960"/>
      <c r="M228" s="1961"/>
      <c r="N228" s="281"/>
      <c r="O228" s="1923"/>
      <c r="P228" s="1924"/>
      <c r="Q228" s="281"/>
      <c r="R228" s="1025"/>
      <c r="S228" s="386"/>
      <c r="T228" s="1146"/>
      <c r="U228" s="1146"/>
    </row>
    <row r="229" spans="2:21" ht="18.75" customHeight="1" outlineLevel="1">
      <c r="B229" s="1941"/>
      <c r="C229" s="1056"/>
      <c r="D229" s="1057"/>
      <c r="E229" s="1057"/>
      <c r="F229" s="69"/>
      <c r="G229" s="98"/>
      <c r="H229" s="93" t="str">
        <f t="shared" si="17"/>
        <v/>
      </c>
      <c r="I229" s="1219" t="str">
        <f>IF(F229="","", H229/(1-M238))</f>
        <v/>
      </c>
      <c r="J229" s="1755"/>
      <c r="K229" s="1958"/>
      <c r="L229" s="1958"/>
      <c r="M229" s="1959"/>
      <c r="N229" s="281"/>
      <c r="O229" s="1930"/>
      <c r="P229" s="1931"/>
      <c r="Q229" s="281"/>
      <c r="R229" s="1026"/>
      <c r="S229" s="386"/>
      <c r="T229" s="1146"/>
      <c r="U229" s="1146"/>
    </row>
    <row r="230" spans="2:21" ht="18.75" customHeight="1" outlineLevel="1">
      <c r="B230" s="692"/>
      <c r="C230" s="1078"/>
      <c r="D230" s="1079"/>
      <c r="E230" s="1079"/>
      <c r="F230" s="350"/>
      <c r="G230" s="99"/>
      <c r="H230" s="95" t="str">
        <f t="shared" si="17"/>
        <v/>
      </c>
      <c r="I230" s="1220" t="str">
        <f>IF(F230="","", H230/(1-M238))</f>
        <v/>
      </c>
      <c r="J230" s="1756"/>
      <c r="K230" s="1960"/>
      <c r="L230" s="1960"/>
      <c r="M230" s="1961"/>
      <c r="N230" s="281"/>
      <c r="O230" s="1932"/>
      <c r="P230" s="1933"/>
      <c r="Q230" s="281"/>
      <c r="R230" s="1027"/>
      <c r="S230" s="386"/>
      <c r="T230" s="1146"/>
      <c r="U230" s="1146"/>
    </row>
    <row r="231" spans="2:21" ht="18.75" customHeight="1" outlineLevel="1" thickBot="1">
      <c r="B231" s="765"/>
      <c r="C231" s="1075"/>
      <c r="D231" s="1174"/>
      <c r="E231" s="1174"/>
      <c r="F231" s="1012"/>
      <c r="G231" s="100"/>
      <c r="H231" s="120" t="str">
        <f t="shared" si="17"/>
        <v/>
      </c>
      <c r="I231" s="1761" t="str">
        <f>IF(F231="","", H231/(1-M238))</f>
        <v/>
      </c>
      <c r="J231" s="1762"/>
      <c r="K231" s="1962"/>
      <c r="L231" s="1962"/>
      <c r="M231" s="1963"/>
      <c r="N231" s="281"/>
      <c r="O231" s="1923"/>
      <c r="P231" s="1924"/>
      <c r="Q231" s="281"/>
      <c r="R231" s="1028"/>
      <c r="S231" s="386"/>
      <c r="T231" s="1146"/>
      <c r="U231" s="1146"/>
    </row>
    <row r="232" spans="2:21" ht="18.75" customHeight="1" outlineLevel="1">
      <c r="B232" s="969" t="s">
        <v>1373</v>
      </c>
      <c r="C232" s="327" t="s">
        <v>1373</v>
      </c>
      <c r="D232" s="1076"/>
      <c r="E232" s="1076"/>
      <c r="F232" s="978">
        <f>IFERROR(IF(C232="","",VLOOKUP(C232,ProductTable[],2,FALSE)),0)</f>
        <v>150</v>
      </c>
      <c r="G232" s="1002"/>
      <c r="H232" s="974">
        <f t="shared" si="17"/>
        <v>0</v>
      </c>
      <c r="I232" s="1125">
        <f>IF(F232="","", H232/(1-N931))</f>
        <v>0</v>
      </c>
      <c r="J232" s="1126" t="str">
        <f>IFERROR(IF(C232="","",VLOOKUP(C232,ProductTable[],3,FALSE)),0)</f>
        <v xml:space="preserve"> </v>
      </c>
      <c r="K232" s="1956"/>
      <c r="L232" s="1956"/>
      <c r="M232" s="1957"/>
      <c r="N232" s="281"/>
      <c r="O232" s="1930"/>
      <c r="P232" s="1931"/>
      <c r="Q232" s="281"/>
      <c r="R232" s="1025"/>
      <c r="S232" s="386"/>
      <c r="T232" s="1146"/>
      <c r="U232" s="1146"/>
    </row>
    <row r="233" spans="2:21" ht="18.75" customHeight="1" outlineLevel="1">
      <c r="B233" s="970" t="s">
        <v>100</v>
      </c>
      <c r="C233" s="1064" t="s">
        <v>59</v>
      </c>
      <c r="D233" s="1065"/>
      <c r="E233" s="1065"/>
      <c r="F233" s="93">
        <f>IFERROR(IF(C233="","",VLOOKUP(C233,ProductTable[],2,FALSE)),0)</f>
        <v>20</v>
      </c>
      <c r="G233" s="1003"/>
      <c r="H233" s="975">
        <f>IF(F233="","",F233*G233)</f>
        <v>0</v>
      </c>
      <c r="I233" s="959">
        <f>IF(F233="","", H233/(1-M238))</f>
        <v>0</v>
      </c>
      <c r="J233" s="991" t="str">
        <f>IFERROR(IF(C233="","",VLOOKUP(C233,ProductTable[],3,FALSE)),0)</f>
        <v xml:space="preserve"> </v>
      </c>
      <c r="K233" s="1958"/>
      <c r="L233" s="1958"/>
      <c r="M233" s="1959"/>
      <c r="N233" s="281"/>
      <c r="O233" s="1932"/>
      <c r="P233" s="1933"/>
      <c r="Q233" s="281"/>
      <c r="R233" s="1026"/>
      <c r="S233" s="386"/>
      <c r="T233" s="1146"/>
      <c r="U233" s="1146"/>
    </row>
    <row r="234" spans="2:21" ht="18.75" customHeight="1" outlineLevel="1">
      <c r="B234" s="967" t="s">
        <v>102</v>
      </c>
      <c r="C234" s="1067" t="s">
        <v>103</v>
      </c>
      <c r="D234" s="1068"/>
      <c r="E234" s="1068"/>
      <c r="F234" s="979">
        <f>IFERROR(IF(C234="","",VLOOKUP(C234,ProductTable[],2,FALSE)),0)</f>
        <v>250</v>
      </c>
      <c r="G234" s="1004"/>
      <c r="H234" s="976">
        <f>IF(F234="","",F234*G234)</f>
        <v>0</v>
      </c>
      <c r="I234" s="958">
        <f>IF(F234="","", H234/(1-M238))</f>
        <v>0</v>
      </c>
      <c r="J234" s="990" t="str">
        <f>IFERROR(IF(C234="","",VLOOKUP(C234,ProductTable[],3,FALSE)),0)</f>
        <v xml:space="preserve"> </v>
      </c>
      <c r="K234" s="1960"/>
      <c r="L234" s="1960"/>
      <c r="M234" s="1961"/>
      <c r="O234" s="1923"/>
      <c r="P234" s="1924"/>
      <c r="R234" s="1027"/>
      <c r="T234" s="1146"/>
      <c r="U234" s="1146"/>
    </row>
    <row r="235" spans="2:21" ht="18.75" customHeight="1" outlineLevel="1" thickBot="1">
      <c r="B235" s="971"/>
      <c r="C235" s="1070" t="s">
        <v>105</v>
      </c>
      <c r="D235" s="1071"/>
      <c r="E235" s="1071"/>
      <c r="F235" s="440">
        <f>IFERROR(IF(C235="","",VLOOKUP(C235,ProductTable[],2,FALSE)),0)</f>
        <v>500</v>
      </c>
      <c r="G235" s="529"/>
      <c r="H235" s="1008">
        <f>IF(F235="","",F235*G235)</f>
        <v>0</v>
      </c>
      <c r="I235" s="968">
        <f>IF(F235="","", H235/(1-M238))</f>
        <v>0</v>
      </c>
      <c r="J235" s="1130" t="str">
        <f>IFERROR(IF(C235="","",VLOOKUP(C235,ProductTable[],3,FALSE)),0)</f>
        <v xml:space="preserve"> </v>
      </c>
      <c r="K235" s="1962"/>
      <c r="L235" s="1962"/>
      <c r="M235" s="1963"/>
      <c r="N235" s="281"/>
      <c r="O235" s="1930"/>
      <c r="P235" s="1931"/>
      <c r="Q235" s="281"/>
      <c r="R235" s="1028"/>
      <c r="S235" s="386"/>
      <c r="T235" s="1146"/>
      <c r="U235" s="1146"/>
    </row>
    <row r="236" spans="2:21" ht="18.75" customHeight="1" outlineLevel="1" thickBot="1">
      <c r="B236" s="281"/>
      <c r="C236" s="281"/>
      <c r="D236" s="281"/>
      <c r="F236" s="293"/>
      <c r="G236" s="696" t="s">
        <v>26</v>
      </c>
      <c r="H236" s="697"/>
      <c r="I236" s="698"/>
      <c r="J236" s="367"/>
      <c r="K236" s="367"/>
      <c r="L236" s="544"/>
      <c r="M236" s="544"/>
      <c r="N236" s="281"/>
      <c r="O236" s="1932"/>
      <c r="P236" s="1933"/>
      <c r="Q236" s="281"/>
      <c r="S236" s="386"/>
      <c r="T236" s="1146"/>
      <c r="U236" s="1146"/>
    </row>
    <row r="237" spans="2:21" ht="18.75" customHeight="1" outlineLevel="1">
      <c r="B237" s="281"/>
      <c r="C237" s="281"/>
      <c r="D237" s="281"/>
      <c r="F237" s="281"/>
      <c r="G237" s="358" t="s">
        <v>29</v>
      </c>
      <c r="H237" s="115">
        <f>SUM(H206:H235)</f>
        <v>0</v>
      </c>
      <c r="I237" s="534">
        <f>SUM(H206:H235)</f>
        <v>0</v>
      </c>
      <c r="J237" s="367"/>
      <c r="K237" s="1032" t="s">
        <v>113</v>
      </c>
      <c r="L237" s="283"/>
      <c r="M237" s="1032" t="s">
        <v>1429</v>
      </c>
      <c r="O237" s="1923"/>
      <c r="P237" s="1924"/>
      <c r="S237" s="386"/>
      <c r="T237" s="1146"/>
      <c r="U237" s="1146"/>
    </row>
    <row r="238" spans="2:21" ht="18.75" customHeight="1" outlineLevel="1" thickBot="1">
      <c r="B238" s="281"/>
      <c r="C238" s="281"/>
      <c r="D238" s="281"/>
      <c r="F238" s="281"/>
      <c r="G238" s="360" t="s">
        <v>63</v>
      </c>
      <c r="H238" s="96"/>
      <c r="I238" s="535"/>
      <c r="J238" s="1024"/>
      <c r="K238" s="1033">
        <f>(H237/(1-M238))+H236</f>
        <v>0</v>
      </c>
      <c r="L238" s="283"/>
      <c r="M238" s="1267">
        <v>0.45</v>
      </c>
      <c r="O238" s="1925"/>
      <c r="P238" s="1926"/>
      <c r="S238" s="386"/>
      <c r="T238" s="1146"/>
      <c r="U238" s="1146"/>
    </row>
    <row r="239" spans="2:21" ht="18.75" customHeight="1" outlineLevel="1" thickBot="1">
      <c r="B239" s="281"/>
      <c r="C239" s="281"/>
      <c r="D239" s="281"/>
      <c r="F239" s="294"/>
      <c r="G239" s="362" t="s">
        <v>109</v>
      </c>
      <c r="H239" s="122">
        <f>H238-H237</f>
        <v>0</v>
      </c>
      <c r="I239" s="536">
        <f>H238-H237</f>
        <v>0</v>
      </c>
      <c r="J239" s="282"/>
      <c r="K239" s="282"/>
      <c r="L239" s="1024"/>
      <c r="M239" s="1024"/>
      <c r="N239" s="281"/>
      <c r="O239" s="386"/>
      <c r="Q239" s="281"/>
      <c r="S239" s="386"/>
      <c r="T239" s="1148"/>
      <c r="U239" s="961"/>
    </row>
    <row r="240" spans="2:21" ht="18.75" customHeight="1" thickBot="1">
      <c r="C240" s="1927" t="s">
        <v>1472</v>
      </c>
      <c r="D240" s="1927"/>
      <c r="E240" s="1927"/>
      <c r="N240" s="281"/>
      <c r="O240" s="386"/>
      <c r="Q240" s="281"/>
      <c r="S240" s="386"/>
      <c r="T240" s="1148"/>
      <c r="U240" s="961"/>
    </row>
    <row r="241" spans="2:21" ht="37.5" customHeight="1" outlineLevel="1" thickBot="1">
      <c r="B241" s="683" t="s">
        <v>1474</v>
      </c>
      <c r="C241" s="1948" t="s">
        <v>1594</v>
      </c>
      <c r="D241" s="1949"/>
      <c r="E241" s="1950"/>
      <c r="F241" s="315" t="s">
        <v>13</v>
      </c>
      <c r="G241" s="955" t="s">
        <v>14</v>
      </c>
      <c r="H241" s="956" t="s">
        <v>95</v>
      </c>
      <c r="I241" s="956" t="s">
        <v>96</v>
      </c>
      <c r="J241" s="957" t="s">
        <v>97</v>
      </c>
      <c r="K241" s="1951" t="s">
        <v>98</v>
      </c>
      <c r="L241" s="1952"/>
      <c r="M241" s="1953"/>
      <c r="N241" s="281"/>
      <c r="O241" s="1954" t="s">
        <v>1396</v>
      </c>
      <c r="P241" s="1955"/>
      <c r="Q241" s="281"/>
      <c r="R241" s="1030" t="s">
        <v>491</v>
      </c>
      <c r="S241" s="386"/>
      <c r="T241" s="1967"/>
      <c r="U241" s="1967"/>
    </row>
    <row r="242" spans="2:21" ht="18.75" customHeight="1" outlineLevel="1">
      <c r="B242" s="1968" t="s">
        <v>1541</v>
      </c>
      <c r="C242" s="1089" t="s">
        <v>1510</v>
      </c>
      <c r="D242" s="1127"/>
      <c r="E242" s="1128"/>
      <c r="F242" s="102">
        <f>IFERROR(IF(C242="","",VLOOKUP(C242,ProductTable[],2,FALSE)),0)</f>
        <v>137</v>
      </c>
      <c r="G242" s="111"/>
      <c r="H242" s="102">
        <f t="shared" ref="H242:H250" si="18">IF(F242="","",F242*G242)</f>
        <v>0</v>
      </c>
      <c r="I242" s="1238">
        <f>IF(F242="","", H242/(1-M274))</f>
        <v>0</v>
      </c>
      <c r="J242" s="1825" t="str">
        <f>IFERROR(IF(C242="","",VLOOKUP(C242,ProductTable[],3,FALSE)),0)</f>
        <v>https://soundproofingstore.uk/product/prosound-acoustic-wall-panels/</v>
      </c>
      <c r="K242" s="1956"/>
      <c r="L242" s="1956"/>
      <c r="M242" s="1957"/>
      <c r="N242" s="281"/>
      <c r="O242" s="1942" t="s">
        <v>1490</v>
      </c>
      <c r="P242" s="1943"/>
      <c r="Q242" s="281"/>
      <c r="R242" s="1025"/>
      <c r="S242" s="386"/>
      <c r="T242" s="1966"/>
      <c r="U242" s="1966"/>
    </row>
    <row r="243" spans="2:21" ht="18.75" customHeight="1" outlineLevel="1">
      <c r="B243" s="1972"/>
      <c r="C243" s="1090"/>
      <c r="D243" s="1057"/>
      <c r="E243" s="1105"/>
      <c r="F243" s="93" t="str">
        <f>IFERROR(IF(C243="","",VLOOKUP(C243,ProductTable[],2,FALSE)),0)</f>
        <v/>
      </c>
      <c r="G243" s="98"/>
      <c r="H243" s="93" t="str">
        <f t="shared" si="18"/>
        <v/>
      </c>
      <c r="I243" s="1219" t="str">
        <f>IF(F243="","", H243/(1-M274))</f>
        <v/>
      </c>
      <c r="J243" s="1131" t="str">
        <f>IFERROR(IF(C243="","",VLOOKUP(C243,ProductTable[],3,FALSE)),0)</f>
        <v/>
      </c>
      <c r="K243" s="1958"/>
      <c r="L243" s="1958"/>
      <c r="M243" s="1959"/>
      <c r="N243" s="281"/>
      <c r="O243" s="1944"/>
      <c r="P243" s="1945"/>
      <c r="Q243" s="281"/>
      <c r="R243" s="1026"/>
      <c r="S243" s="386"/>
      <c r="T243" s="1966"/>
      <c r="U243" s="1966"/>
    </row>
    <row r="244" spans="2:21" ht="18.75" customHeight="1" outlineLevel="1">
      <c r="B244" s="692"/>
      <c r="C244" s="1058"/>
      <c r="D244" s="1059"/>
      <c r="E244" s="1059"/>
      <c r="F244" s="95" t="str">
        <f>IFERROR(IF(C244="","",VLOOKUP(C244,ProductTable[],2,FALSE)),0)</f>
        <v/>
      </c>
      <c r="G244" s="99"/>
      <c r="H244" s="95" t="str">
        <f t="shared" si="18"/>
        <v/>
      </c>
      <c r="I244" s="1220" t="str">
        <f>IF(F244="","", H244/(1-M274))</f>
        <v/>
      </c>
      <c r="J244" s="1221" t="str">
        <f>IFERROR(IF(C244="","",VLOOKUP(C244,ProductTable[],3,FALSE)),0)</f>
        <v/>
      </c>
      <c r="K244" s="1960"/>
      <c r="L244" s="1960"/>
      <c r="M244" s="1961"/>
      <c r="N244" s="281"/>
      <c r="O244" s="1944"/>
      <c r="P244" s="1945"/>
      <c r="Q244" s="281"/>
      <c r="R244" s="1027"/>
      <c r="S244" s="386"/>
      <c r="T244" s="1966"/>
      <c r="U244" s="1966"/>
    </row>
    <row r="245" spans="2:21" ht="18.75" customHeight="1" outlineLevel="1" thickBot="1">
      <c r="B245" s="692"/>
      <c r="C245" s="1061"/>
      <c r="D245" s="1062"/>
      <c r="E245" s="1062"/>
      <c r="F245" s="93" t="str">
        <f>IFERROR(IF(C245="","",VLOOKUP(C245,ProductTable[],2,FALSE)),0)</f>
        <v/>
      </c>
      <c r="G245" s="98"/>
      <c r="H245" s="93" t="str">
        <f t="shared" si="18"/>
        <v/>
      </c>
      <c r="I245" s="1219" t="str">
        <f>IF(F245="","", H245/(1-M274))</f>
        <v/>
      </c>
      <c r="J245" s="1131" t="str">
        <f>IFERROR(IF(C245="","",VLOOKUP(C245,ProductTable[],3,FALSE)),0)</f>
        <v/>
      </c>
      <c r="K245" s="1958"/>
      <c r="L245" s="1958"/>
      <c r="M245" s="1959"/>
      <c r="N245" s="281"/>
      <c r="O245" s="1944"/>
      <c r="P245" s="1945"/>
      <c r="Q245" s="281"/>
      <c r="R245" s="1026"/>
      <c r="S245" s="386"/>
      <c r="T245" s="1966"/>
      <c r="U245" s="1966"/>
    </row>
    <row r="246" spans="2:21" ht="18.75" customHeight="1" outlineLevel="1">
      <c r="B246" s="692"/>
      <c r="C246" s="1058"/>
      <c r="D246" s="1059"/>
      <c r="E246" s="1059"/>
      <c r="F246" s="95" t="str">
        <f>IFERROR(IF(C246="","",VLOOKUP(C246,ProductTable[],2,FALSE)),0)</f>
        <v/>
      </c>
      <c r="G246" s="99"/>
      <c r="H246" s="95" t="str">
        <f t="shared" si="18"/>
        <v/>
      </c>
      <c r="I246" s="1220" t="str">
        <f>IF(F246="","", H246/(1-M274))</f>
        <v/>
      </c>
      <c r="J246" s="1221" t="str">
        <f>IFERROR(IF(C246="","",VLOOKUP(C246,ProductTable[],3,FALSE)),0)</f>
        <v/>
      </c>
      <c r="K246" s="1960"/>
      <c r="L246" s="1960"/>
      <c r="M246" s="1961"/>
      <c r="N246" s="281"/>
      <c r="O246" s="1946"/>
      <c r="P246" s="1947"/>
      <c r="Q246" s="281"/>
      <c r="R246" s="1027"/>
      <c r="S246" s="386"/>
      <c r="T246" s="1146"/>
      <c r="U246" s="1146"/>
    </row>
    <row r="247" spans="2:21" ht="18.75" customHeight="1" outlineLevel="1" thickBot="1">
      <c r="B247" s="765"/>
      <c r="C247" s="1073"/>
      <c r="D247" s="1074"/>
      <c r="E247" s="1074"/>
      <c r="F247" s="1101" t="str">
        <f>IFERROR(IF(C247="","",VLOOKUP(C247,ProductTable[],2,FALSE)),0)</f>
        <v/>
      </c>
      <c r="G247" s="1263"/>
      <c r="H247" s="1101" t="str">
        <f t="shared" si="18"/>
        <v/>
      </c>
      <c r="I247" s="1264" t="str">
        <f>IF(F247="","", H247/(1-M274))</f>
        <v/>
      </c>
      <c r="J247" s="1826" t="str">
        <f>IFERROR(IF(C247="","",VLOOKUP(C247,ProductTable[],3,FALSE)),0)</f>
        <v/>
      </c>
      <c r="K247" s="2077"/>
      <c r="L247" s="2077"/>
      <c r="M247" s="2078"/>
      <c r="N247" s="281"/>
      <c r="O247" s="1930"/>
      <c r="P247" s="1931"/>
      <c r="Q247" s="281"/>
      <c r="R247" s="1026"/>
      <c r="S247" s="386"/>
      <c r="T247" s="1146"/>
      <c r="U247" s="1146"/>
    </row>
    <row r="248" spans="2:21" ht="18.75" customHeight="1" outlineLevel="1">
      <c r="B248" s="1968" t="s">
        <v>1540</v>
      </c>
      <c r="C248" s="1080" t="s">
        <v>1536</v>
      </c>
      <c r="D248" s="1081"/>
      <c r="E248" s="1081"/>
      <c r="F248" s="102">
        <f>IFERROR(IF(C248="","",VLOOKUP(C248,ProductTable[],2,FALSE)),0)</f>
        <v>391</v>
      </c>
      <c r="G248" s="111"/>
      <c r="H248" s="102">
        <f t="shared" si="18"/>
        <v>0</v>
      </c>
      <c r="I248" s="1238">
        <f>IF(F248="","", H248/(1-M274))</f>
        <v>0</v>
      </c>
      <c r="J248" s="1825" t="str">
        <f>IFERROR(IF(C248="","",VLOOKUP(C248,ProductTable[],3,FALSE)),0)</f>
        <v>https://www.soundproofingstore.co.uk/acoustic-bass-plus-panels</v>
      </c>
      <c r="K248" s="1956"/>
      <c r="L248" s="1956"/>
      <c r="M248" s="1957"/>
      <c r="N248" s="281"/>
      <c r="O248" s="1932"/>
      <c r="P248" s="1933"/>
      <c r="Q248" s="281"/>
      <c r="R248" s="1027"/>
      <c r="S248" s="386"/>
      <c r="T248" s="1146"/>
      <c r="U248" s="1146"/>
    </row>
    <row r="249" spans="2:21" ht="18.75" customHeight="1" outlineLevel="1">
      <c r="B249" s="1972"/>
      <c r="C249" s="1061"/>
      <c r="D249" s="1062"/>
      <c r="E249" s="1062"/>
      <c r="F249" s="93" t="str">
        <f>IFERROR(IF(C249="","",VLOOKUP(C249,ProductTable[],2,FALSE)),0)</f>
        <v/>
      </c>
      <c r="G249" s="98"/>
      <c r="H249" s="93" t="str">
        <f t="shared" si="18"/>
        <v/>
      </c>
      <c r="I249" s="1219" t="str">
        <f>IF(F249="","", H249/(1-M274))</f>
        <v/>
      </c>
      <c r="J249" s="1131" t="str">
        <f>IFERROR(IF(C249="","",VLOOKUP(C249,ProductTable[],3,FALSE)),0)</f>
        <v/>
      </c>
      <c r="K249" s="1958"/>
      <c r="L249" s="1958"/>
      <c r="M249" s="1959"/>
      <c r="N249" s="281"/>
      <c r="O249" s="1923"/>
      <c r="P249" s="1924"/>
      <c r="Q249" s="281"/>
      <c r="R249" s="1026"/>
      <c r="S249" s="386"/>
      <c r="T249" s="1146"/>
      <c r="U249" s="1146"/>
    </row>
    <row r="250" spans="2:21" ht="18.75" customHeight="1" outlineLevel="1">
      <c r="B250" s="692"/>
      <c r="C250" s="1058"/>
      <c r="D250" s="1059"/>
      <c r="E250" s="1059"/>
      <c r="F250" s="95" t="str">
        <f>IFERROR(IF(C250="","",VLOOKUP(C250,ProductTable[],2,FALSE)),0)</f>
        <v/>
      </c>
      <c r="G250" s="99"/>
      <c r="H250" s="95" t="str">
        <f t="shared" si="18"/>
        <v/>
      </c>
      <c r="I250" s="1220" t="str">
        <f>IF(F250="","", H250/(1-M274))</f>
        <v/>
      </c>
      <c r="J250" s="1221" t="str">
        <f>IFERROR(IF(C250="","",VLOOKUP(C250,ProductTable[],3,FALSE)),0)</f>
        <v/>
      </c>
      <c r="K250" s="1960"/>
      <c r="L250" s="1960"/>
      <c r="M250" s="1961"/>
      <c r="N250" s="281"/>
      <c r="O250" s="1930"/>
      <c r="P250" s="1931"/>
      <c r="Q250" s="281"/>
      <c r="R250" s="1027"/>
      <c r="S250" s="386"/>
      <c r="T250" s="1146"/>
      <c r="U250" s="1146"/>
    </row>
    <row r="251" spans="2:21" ht="18.75" customHeight="1" outlineLevel="1">
      <c r="B251" s="692"/>
      <c r="C251" s="1061"/>
      <c r="D251" s="1062"/>
      <c r="E251" s="1062"/>
      <c r="F251" s="93" t="str">
        <f>IFERROR(IF(C251="","",VLOOKUP(C251,ProductTable[],2,FALSE)),0)</f>
        <v/>
      </c>
      <c r="G251" s="98"/>
      <c r="H251" s="93" t="str">
        <f>IF(F251="","",F251*G251)</f>
        <v/>
      </c>
      <c r="I251" s="1219" t="str">
        <f>IF(F251="","", H251/(1-M274))</f>
        <v/>
      </c>
      <c r="J251" s="1131" t="str">
        <f>IFERROR(IF(C251="","",VLOOKUP(C251,ProductTable[],3,FALSE)),0)</f>
        <v/>
      </c>
      <c r="K251" s="1958"/>
      <c r="L251" s="1958"/>
      <c r="M251" s="1959"/>
      <c r="N251" s="281"/>
      <c r="O251" s="1932"/>
      <c r="P251" s="1933"/>
      <c r="Q251" s="281"/>
      <c r="R251" s="1026"/>
      <c r="S251" s="386"/>
      <c r="T251" s="1146"/>
      <c r="U251" s="1146"/>
    </row>
    <row r="252" spans="2:21" ht="18.75" customHeight="1" outlineLevel="1">
      <c r="B252" s="692"/>
      <c r="C252" s="1058"/>
      <c r="D252" s="1059"/>
      <c r="E252" s="1059"/>
      <c r="F252" s="95" t="str">
        <f>IFERROR(IF(C252="","",VLOOKUP(C252,ProductTable[],2,FALSE)),0)</f>
        <v/>
      </c>
      <c r="G252" s="99"/>
      <c r="H252" s="95" t="str">
        <f>IF(F252="","",F252*G252)</f>
        <v/>
      </c>
      <c r="I252" s="1220" t="str">
        <f>IF(F252="","", H252/(1-M274))</f>
        <v/>
      </c>
      <c r="J252" s="1221" t="str">
        <f>IFERROR(IF(C252="","",VLOOKUP(C252,ProductTable[],3,FALSE)),0)</f>
        <v/>
      </c>
      <c r="K252" s="1960"/>
      <c r="L252" s="1960"/>
      <c r="M252" s="1961"/>
      <c r="N252" s="281"/>
      <c r="O252" s="1923"/>
      <c r="P252" s="1924"/>
      <c r="Q252" s="281"/>
      <c r="R252" s="1027"/>
      <c r="S252" s="386"/>
      <c r="T252" s="1146"/>
      <c r="U252" s="1146"/>
    </row>
    <row r="253" spans="2:21" ht="18.75" customHeight="1" outlineLevel="1" thickBot="1">
      <c r="B253" s="765"/>
      <c r="C253" s="1054"/>
      <c r="D253" s="1055"/>
      <c r="E253" s="1055"/>
      <c r="F253" s="120" t="str">
        <f>IFERROR(IF(C253="","",VLOOKUP(C253,ProductTable[],2,FALSE)),0)</f>
        <v/>
      </c>
      <c r="G253" s="100"/>
      <c r="H253" s="120" t="str">
        <f t="shared" ref="H253:H262" si="19">IF(F253="","",F253*G253)</f>
        <v/>
      </c>
      <c r="I253" s="1761" t="str">
        <f>IF(F253="","", H253/(1-M274))</f>
        <v/>
      </c>
      <c r="J253" s="1808" t="str">
        <f>IFERROR(IF(C253="","",VLOOKUP(C253,ProductTable[],3,FALSE)),0)</f>
        <v/>
      </c>
      <c r="K253" s="1962"/>
      <c r="L253" s="1962"/>
      <c r="M253" s="1963"/>
      <c r="N253" s="281"/>
      <c r="O253" s="1930"/>
      <c r="P253" s="1931"/>
      <c r="Q253" s="281"/>
      <c r="R253" s="1026"/>
      <c r="S253" s="386"/>
      <c r="T253" s="1146"/>
      <c r="U253" s="1146"/>
    </row>
    <row r="254" spans="2:21" ht="18.75" customHeight="1" outlineLevel="1">
      <c r="B254" s="1968" t="s">
        <v>1539</v>
      </c>
      <c r="C254" s="1123" t="s">
        <v>1529</v>
      </c>
      <c r="D254" s="1083"/>
      <c r="E254" s="1083"/>
      <c r="F254" s="524">
        <f>IFERROR(IF(C254="","",VLOOKUP(C254,ProductTable[],2,FALSE)),0)</f>
        <v>275</v>
      </c>
      <c r="G254" s="523"/>
      <c r="H254" s="524">
        <f t="shared" si="19"/>
        <v>0</v>
      </c>
      <c r="I254" s="1230">
        <f>IF(F254="","", H254/(1-M274))</f>
        <v>0</v>
      </c>
      <c r="J254" s="1231" t="str">
        <f>IFERROR(IF(C254="","",VLOOKUP(C254,ProductTable[],3,FALSE)),0)</f>
        <v>https://soundproofingstore.uk/product/prosound-acoustic-ceiling-rafts/</v>
      </c>
      <c r="K254" s="1964"/>
      <c r="L254" s="1964"/>
      <c r="M254" s="1965"/>
      <c r="N254" s="281"/>
      <c r="O254" s="1932"/>
      <c r="P254" s="1933"/>
      <c r="Q254" s="281"/>
      <c r="R254" s="1027"/>
      <c r="S254" s="386"/>
      <c r="T254" s="1146"/>
      <c r="U254" s="1146"/>
    </row>
    <row r="255" spans="2:21" ht="18.75" customHeight="1" outlineLevel="1">
      <c r="B255" s="1972"/>
      <c r="C255" s="1061"/>
      <c r="D255" s="1062"/>
      <c r="E255" s="1062"/>
      <c r="F255" s="93" t="str">
        <f>IFERROR(IF(C255="","",VLOOKUP(C255,ProductTable[],2,FALSE)),0)</f>
        <v/>
      </c>
      <c r="G255" s="98"/>
      <c r="H255" s="93" t="str">
        <f t="shared" si="19"/>
        <v/>
      </c>
      <c r="I255" s="1219" t="str">
        <f>IF(F255="","", H255/(1-M274))</f>
        <v/>
      </c>
      <c r="J255" s="1131" t="str">
        <f>IFERROR(IF(C255="","",VLOOKUP(C255,ProductTable[],3,FALSE)),0)</f>
        <v/>
      </c>
      <c r="K255" s="1958"/>
      <c r="L255" s="1958"/>
      <c r="M255" s="1959"/>
      <c r="N255" s="281"/>
      <c r="O255" s="1923"/>
      <c r="P255" s="1924"/>
      <c r="Q255" s="281"/>
      <c r="R255" s="1026"/>
      <c r="S255" s="386"/>
      <c r="T255" s="1146"/>
      <c r="U255" s="1146"/>
    </row>
    <row r="256" spans="2:21" ht="18.75" customHeight="1" outlineLevel="1">
      <c r="B256" s="692"/>
      <c r="C256" s="1058"/>
      <c r="D256" s="1059"/>
      <c r="E256" s="1059"/>
      <c r="F256" s="95" t="str">
        <f>IFERROR(IF(C256="","",VLOOKUP(C256,ProductTable[],2,FALSE)),0)</f>
        <v/>
      </c>
      <c r="G256" s="99"/>
      <c r="H256" s="95" t="str">
        <f t="shared" si="19"/>
        <v/>
      </c>
      <c r="I256" s="1220" t="str">
        <f>IF(F256="","", H256/(1-M274))</f>
        <v/>
      </c>
      <c r="J256" s="1221" t="str">
        <f>IFERROR(IF(C256="","",VLOOKUP(C256,ProductTable[],3,FALSE)),0)</f>
        <v/>
      </c>
      <c r="K256" s="1960"/>
      <c r="L256" s="1960"/>
      <c r="M256" s="1961"/>
      <c r="N256" s="281"/>
      <c r="O256" s="1930"/>
      <c r="P256" s="1931"/>
      <c r="Q256" s="281"/>
      <c r="R256" s="1027"/>
      <c r="S256" s="386"/>
      <c r="T256" s="1146"/>
      <c r="U256" s="1146"/>
    </row>
    <row r="257" spans="2:21" ht="18.75" customHeight="1" outlineLevel="1">
      <c r="B257" s="692"/>
      <c r="C257" s="1061"/>
      <c r="D257" s="1062"/>
      <c r="E257" s="1062"/>
      <c r="F257" s="93" t="str">
        <f>IFERROR(IF(C257="","",VLOOKUP(C257,ProductTable[],2,FALSE)),0)</f>
        <v/>
      </c>
      <c r="G257" s="98"/>
      <c r="H257" s="93" t="str">
        <f t="shared" si="19"/>
        <v/>
      </c>
      <c r="I257" s="1219" t="str">
        <f>IF(F257="","", H257/(1-M274))</f>
        <v/>
      </c>
      <c r="J257" s="1131" t="str">
        <f>IFERROR(IF(C257="","",VLOOKUP(C257,ProductTable[],3,FALSE)),0)</f>
        <v/>
      </c>
      <c r="K257" s="1958"/>
      <c r="L257" s="1958"/>
      <c r="M257" s="1959"/>
      <c r="N257" s="281"/>
      <c r="O257" s="1932"/>
      <c r="P257" s="1933"/>
      <c r="Q257" s="281"/>
      <c r="R257" s="1026"/>
      <c r="S257" s="386"/>
      <c r="T257" s="1146"/>
      <c r="U257" s="1146"/>
    </row>
    <row r="258" spans="2:21" ht="18.75" customHeight="1" outlineLevel="1">
      <c r="B258" s="692"/>
      <c r="C258" s="1058"/>
      <c r="D258" s="1059"/>
      <c r="E258" s="1059"/>
      <c r="F258" s="95" t="str">
        <f>IFERROR(IF(C258="","",VLOOKUP(C258,ProductTable[],2,FALSE)),0)</f>
        <v/>
      </c>
      <c r="G258" s="99"/>
      <c r="H258" s="95" t="str">
        <f t="shared" si="19"/>
        <v/>
      </c>
      <c r="I258" s="1220" t="str">
        <f>IF(F258="","", H258/(1-M274))</f>
        <v/>
      </c>
      <c r="J258" s="1221" t="str">
        <f>IFERROR(IF(C258="","",VLOOKUP(C258,ProductTable[],3,FALSE)),0)</f>
        <v/>
      </c>
      <c r="K258" s="1960"/>
      <c r="L258" s="1960"/>
      <c r="M258" s="1961"/>
      <c r="N258" s="281"/>
      <c r="O258" s="1923"/>
      <c r="P258" s="1924"/>
      <c r="Q258" s="281"/>
      <c r="R258" s="1027"/>
      <c r="S258" s="386"/>
      <c r="T258" s="1146"/>
      <c r="U258" s="1146"/>
    </row>
    <row r="259" spans="2:21" ht="18.75" customHeight="1" outlineLevel="1" thickBot="1">
      <c r="B259" s="765"/>
      <c r="C259" s="1073"/>
      <c r="D259" s="1074"/>
      <c r="E259" s="1074"/>
      <c r="F259" s="1101" t="str">
        <f>IFERROR(IF(C259="","",VLOOKUP(C259,ProductTable[],2,FALSE)),0)</f>
        <v/>
      </c>
      <c r="G259" s="1263"/>
      <c r="H259" s="1101" t="str">
        <f t="shared" si="19"/>
        <v/>
      </c>
      <c r="I259" s="1264" t="str">
        <f>IF(F259="","", H259/(1-M274))</f>
        <v/>
      </c>
      <c r="J259" s="1826" t="str">
        <f>IFERROR(IF(C259="","",VLOOKUP(C259,ProductTable[],3,FALSE)),0)</f>
        <v/>
      </c>
      <c r="K259" s="2077"/>
      <c r="L259" s="2077"/>
      <c r="M259" s="2078"/>
      <c r="N259" s="281"/>
      <c r="O259" s="1930"/>
      <c r="P259" s="1931"/>
      <c r="Q259" s="281"/>
      <c r="R259" s="1026"/>
      <c r="S259" s="386"/>
      <c r="T259" s="1146"/>
      <c r="U259" s="1146"/>
    </row>
    <row r="260" spans="2:21" ht="18.75" customHeight="1" outlineLevel="1">
      <c r="B260" s="692" t="s">
        <v>1544</v>
      </c>
      <c r="C260" s="1080" t="s">
        <v>1542</v>
      </c>
      <c r="D260" s="1081"/>
      <c r="E260" s="1081"/>
      <c r="F260" s="102">
        <f>IFERROR(IF(C260="","",VLOOKUP(C260,ProductTable[],2,FALSE)),0)</f>
        <v>12.5</v>
      </c>
      <c r="G260" s="111"/>
      <c r="H260" s="102">
        <f t="shared" si="19"/>
        <v>0</v>
      </c>
      <c r="I260" s="1238">
        <f>IF(F260="","", H260/(1-M274))</f>
        <v>0</v>
      </c>
      <c r="J260" s="1825" t="str">
        <f>IFERROR(IF(C260="","",VLOOKUP(C260,ProductTable[],3,FALSE)),0)</f>
        <v>https://soundproofingstore.uk/product/max-torque-grab-adhesive-290ml/</v>
      </c>
      <c r="K260" s="1956"/>
      <c r="L260" s="1956"/>
      <c r="M260" s="1957"/>
      <c r="N260" s="281"/>
      <c r="O260" s="1932"/>
      <c r="P260" s="1933"/>
      <c r="Q260" s="281"/>
      <c r="R260" s="1027"/>
      <c r="S260" s="386"/>
      <c r="T260" s="1146"/>
      <c r="U260" s="1146"/>
    </row>
    <row r="261" spans="2:21" ht="18.75" customHeight="1" outlineLevel="1" thickBot="1">
      <c r="B261" s="692"/>
      <c r="C261" s="1054"/>
      <c r="D261" s="1055"/>
      <c r="E261" s="1055"/>
      <c r="F261" s="120" t="str">
        <f>IFERROR(IF(C261="","",VLOOKUP(C261,ProductTable[],2,FALSE)),0)</f>
        <v/>
      </c>
      <c r="G261" s="100"/>
      <c r="H261" s="120" t="str">
        <f t="shared" si="19"/>
        <v/>
      </c>
      <c r="I261" s="1761" t="str">
        <f>IF(F261="","", H261/(1-M274))</f>
        <v/>
      </c>
      <c r="J261" s="1808" t="str">
        <f>IFERROR(IF(C261="","",VLOOKUP(C261,ProductTable[],3,FALSE)),0)</f>
        <v/>
      </c>
      <c r="K261" s="1962"/>
      <c r="L261" s="1962"/>
      <c r="M261" s="1963"/>
      <c r="N261" s="281"/>
      <c r="O261" s="1923"/>
      <c r="P261" s="1924"/>
      <c r="Q261" s="281"/>
      <c r="R261" s="1026"/>
      <c r="S261" s="386"/>
      <c r="T261" s="1146"/>
      <c r="U261" s="1146"/>
    </row>
    <row r="262" spans="2:21" ht="18.75" customHeight="1" outlineLevel="1">
      <c r="B262" s="1968" t="s">
        <v>1571</v>
      </c>
      <c r="C262" s="1123" t="s">
        <v>1456</v>
      </c>
      <c r="D262" s="1083"/>
      <c r="E262" s="1083"/>
      <c r="F262" s="102"/>
      <c r="G262" s="111"/>
      <c r="H262" s="102" t="str">
        <f t="shared" si="19"/>
        <v/>
      </c>
      <c r="I262" s="1238" t="str">
        <f>IF(F262="","", H262/(1-M274))</f>
        <v/>
      </c>
      <c r="J262" s="1265"/>
      <c r="K262" s="1964"/>
      <c r="L262" s="1964"/>
      <c r="M262" s="1965"/>
      <c r="N262" s="281"/>
      <c r="O262" s="1930"/>
      <c r="P262" s="1931"/>
      <c r="Q262" s="281"/>
      <c r="R262" s="1027"/>
      <c r="S262" s="386"/>
      <c r="T262" s="1146"/>
      <c r="U262" s="1146"/>
    </row>
    <row r="263" spans="2:21" ht="18.75" customHeight="1" outlineLevel="1" thickBot="1">
      <c r="B263" s="1969"/>
      <c r="C263" s="1073"/>
      <c r="D263" s="1074"/>
      <c r="E263" s="1074"/>
      <c r="F263" s="1101"/>
      <c r="G263" s="1263"/>
      <c r="H263" s="1101" t="str">
        <f>IF(F263="","",F263*G263)</f>
        <v/>
      </c>
      <c r="I263" s="1264" t="str">
        <f>IF(F263="","", H263/(1-M274))</f>
        <v/>
      </c>
      <c r="J263" s="1757"/>
      <c r="K263" s="2077"/>
      <c r="L263" s="2077"/>
      <c r="M263" s="2078"/>
      <c r="N263" s="281"/>
      <c r="O263" s="1932"/>
      <c r="P263" s="1933"/>
      <c r="Q263" s="281"/>
      <c r="R263" s="1028"/>
      <c r="S263" s="386"/>
      <c r="T263" s="1146"/>
      <c r="U263" s="1146"/>
    </row>
    <row r="264" spans="2:21" ht="18.75" customHeight="1" outlineLevel="1">
      <c r="B264" s="1940" t="s">
        <v>112</v>
      </c>
      <c r="C264" s="1080"/>
      <c r="D264" s="1081"/>
      <c r="E264" s="1081"/>
      <c r="F264" s="103"/>
      <c r="G264" s="111"/>
      <c r="H264" s="102" t="str">
        <f t="shared" ref="H264:H268" si="20">IF(F264="","",F264*G264)</f>
        <v/>
      </c>
      <c r="I264" s="1238" t="str">
        <f>IF(F264="","", H264/(1-M274))</f>
        <v/>
      </c>
      <c r="J264" s="1265"/>
      <c r="K264" s="1956"/>
      <c r="L264" s="1956"/>
      <c r="M264" s="1957"/>
      <c r="N264" s="281"/>
      <c r="O264" s="1923"/>
      <c r="P264" s="1924"/>
      <c r="Q264" s="281"/>
      <c r="R264" s="1025"/>
      <c r="S264" s="386"/>
      <c r="T264" s="1146"/>
      <c r="U264" s="1146"/>
    </row>
    <row r="265" spans="2:21" ht="18.75" customHeight="1" outlineLevel="1">
      <c r="B265" s="1941"/>
      <c r="C265" s="1073"/>
      <c r="D265" s="1074"/>
      <c r="E265" s="1074"/>
      <c r="F265" s="69"/>
      <c r="G265" s="98"/>
      <c r="H265" s="93" t="str">
        <f t="shared" si="20"/>
        <v/>
      </c>
      <c r="I265" s="1219" t="str">
        <f>IF(F265="","", H265/(1-M274))</f>
        <v/>
      </c>
      <c r="J265" s="1755"/>
      <c r="K265" s="1958"/>
      <c r="L265" s="1958"/>
      <c r="M265" s="1959"/>
      <c r="N265" s="281"/>
      <c r="O265" s="1930"/>
      <c r="P265" s="1931"/>
      <c r="Q265" s="281"/>
      <c r="R265" s="1026"/>
      <c r="S265" s="386"/>
      <c r="T265" s="1146"/>
      <c r="U265" s="1146"/>
    </row>
    <row r="266" spans="2:21" ht="18.75" customHeight="1" outlineLevel="1">
      <c r="B266" s="692"/>
      <c r="C266" s="1058"/>
      <c r="D266" s="1059"/>
      <c r="E266" s="1059"/>
      <c r="F266" s="350"/>
      <c r="G266" s="99"/>
      <c r="H266" s="95" t="str">
        <f t="shared" si="20"/>
        <v/>
      </c>
      <c r="I266" s="1220" t="str">
        <f>IF(F266="","", H266/(1-M274))</f>
        <v/>
      </c>
      <c r="J266" s="1756"/>
      <c r="K266" s="1960"/>
      <c r="L266" s="1960"/>
      <c r="M266" s="1961"/>
      <c r="N266" s="281"/>
      <c r="O266" s="1932"/>
      <c r="P266" s="1933"/>
      <c r="Q266" s="281"/>
      <c r="R266" s="1027"/>
      <c r="S266" s="386"/>
      <c r="T266" s="1146"/>
      <c r="U266" s="1146"/>
    </row>
    <row r="267" spans="2:21" ht="18.75" customHeight="1" outlineLevel="1" thickBot="1">
      <c r="B267" s="692"/>
      <c r="C267" s="1054"/>
      <c r="D267" s="1055"/>
      <c r="E267" s="1055"/>
      <c r="F267" s="1012"/>
      <c r="G267" s="100"/>
      <c r="H267" s="120" t="str">
        <f t="shared" si="20"/>
        <v/>
      </c>
      <c r="I267" s="1761" t="str">
        <f>IF(F267="","", H267/(1-M274))</f>
        <v/>
      </c>
      <c r="J267" s="1762"/>
      <c r="K267" s="1962"/>
      <c r="L267" s="1962"/>
      <c r="M267" s="1963"/>
      <c r="N267" s="281"/>
      <c r="O267" s="1923"/>
      <c r="P267" s="1924"/>
      <c r="Q267" s="281"/>
      <c r="R267" s="1028"/>
      <c r="S267" s="386"/>
      <c r="T267" s="1146"/>
      <c r="U267" s="1146"/>
    </row>
    <row r="268" spans="2:21" ht="18.75" customHeight="1" outlineLevel="1">
      <c r="B268" s="969" t="s">
        <v>1373</v>
      </c>
      <c r="C268" s="327" t="s">
        <v>1373</v>
      </c>
      <c r="D268" s="1076"/>
      <c r="E268" s="1076"/>
      <c r="F268" s="978">
        <f>IFERROR(IF(C268="","",VLOOKUP(C268,ProductTable[],2,FALSE)),0)</f>
        <v>150</v>
      </c>
      <c r="G268" s="1002"/>
      <c r="H268" s="974">
        <f t="shared" si="20"/>
        <v>0</v>
      </c>
      <c r="I268" s="1125">
        <f>IF(F268="","", H268/(1-N967))</f>
        <v>0</v>
      </c>
      <c r="J268" s="1126" t="str">
        <f>IFERROR(IF(C268="","",VLOOKUP(C268,ProductTable[],3,FALSE)),0)</f>
        <v xml:space="preserve"> </v>
      </c>
      <c r="K268" s="1956"/>
      <c r="L268" s="1956"/>
      <c r="M268" s="1957"/>
      <c r="N268" s="281"/>
      <c r="O268" s="1930"/>
      <c r="P268" s="1931"/>
      <c r="Q268" s="281"/>
      <c r="R268" s="1025"/>
      <c r="S268" s="386"/>
      <c r="T268" s="1146"/>
      <c r="U268" s="1146"/>
    </row>
    <row r="269" spans="2:21" ht="18.75" customHeight="1" outlineLevel="1">
      <c r="B269" s="970" t="s">
        <v>100</v>
      </c>
      <c r="C269" s="1064" t="s">
        <v>59</v>
      </c>
      <c r="D269" s="1065"/>
      <c r="E269" s="1065"/>
      <c r="F269" s="93">
        <f>IFERROR(IF(C269="","",VLOOKUP(C269,ProductTable[],2,FALSE)),0)</f>
        <v>20</v>
      </c>
      <c r="G269" s="1003"/>
      <c r="H269" s="975">
        <f>IF(F269="","",F269*G269)</f>
        <v>0</v>
      </c>
      <c r="I269" s="959">
        <f>IF(F269="","", H269/(1-M274))</f>
        <v>0</v>
      </c>
      <c r="J269" s="991" t="str">
        <f>IFERROR(IF(C269="","",VLOOKUP(C269,ProductTable[],3,FALSE)),0)</f>
        <v xml:space="preserve"> </v>
      </c>
      <c r="K269" s="1958"/>
      <c r="L269" s="1958"/>
      <c r="M269" s="1959"/>
      <c r="N269" s="281"/>
      <c r="O269" s="1932"/>
      <c r="P269" s="1933"/>
      <c r="Q269" s="281"/>
      <c r="R269" s="1026"/>
      <c r="S269" s="386"/>
      <c r="T269" s="1146"/>
      <c r="U269" s="1146"/>
    </row>
    <row r="270" spans="2:21" ht="18.75" customHeight="1" outlineLevel="1">
      <c r="B270" s="967" t="s">
        <v>102</v>
      </c>
      <c r="C270" s="1067" t="s">
        <v>103</v>
      </c>
      <c r="D270" s="1068"/>
      <c r="E270" s="1068"/>
      <c r="F270" s="979">
        <f>IFERROR(IF(C270="","",VLOOKUP(C270,ProductTable[],2,FALSE)),0)</f>
        <v>250</v>
      </c>
      <c r="G270" s="1004"/>
      <c r="H270" s="976">
        <f>IF(F270="","",F270*G270)</f>
        <v>0</v>
      </c>
      <c r="I270" s="958">
        <f>IF(F270="","", H270/(1-M274))</f>
        <v>0</v>
      </c>
      <c r="J270" s="990" t="str">
        <f>IFERROR(IF(C270="","",VLOOKUP(C270,ProductTable[],3,FALSE)),0)</f>
        <v xml:space="preserve"> </v>
      </c>
      <c r="K270" s="1960"/>
      <c r="L270" s="1960"/>
      <c r="M270" s="1961"/>
      <c r="O270" s="1923"/>
      <c r="P270" s="1924"/>
      <c r="R270" s="1027"/>
      <c r="T270" s="1146"/>
      <c r="U270" s="1146"/>
    </row>
    <row r="271" spans="2:21" ht="18.75" customHeight="1" outlineLevel="1" thickBot="1">
      <c r="B271" s="971"/>
      <c r="C271" s="1070" t="s">
        <v>105</v>
      </c>
      <c r="D271" s="1071"/>
      <c r="E271" s="1071"/>
      <c r="F271" s="440">
        <f>IFERROR(IF(C271="","",VLOOKUP(C271,ProductTable[],2,FALSE)),0)</f>
        <v>500</v>
      </c>
      <c r="G271" s="529"/>
      <c r="H271" s="1008">
        <f>IF(F271="","",F271*G271)</f>
        <v>0</v>
      </c>
      <c r="I271" s="968">
        <f>IF(F271="","", H271/(1-M274))</f>
        <v>0</v>
      </c>
      <c r="J271" s="1130" t="str">
        <f>IFERROR(IF(C271="","",VLOOKUP(C271,ProductTable[],3,FALSE)),0)</f>
        <v xml:space="preserve"> </v>
      </c>
      <c r="K271" s="1962"/>
      <c r="L271" s="1962"/>
      <c r="M271" s="1963"/>
      <c r="N271" s="281"/>
      <c r="O271" s="1930"/>
      <c r="P271" s="1931"/>
      <c r="Q271" s="281"/>
      <c r="R271" s="1028"/>
      <c r="S271" s="386"/>
      <c r="T271" s="1146"/>
      <c r="U271" s="1146"/>
    </row>
    <row r="272" spans="2:21" ht="18.75" customHeight="1" outlineLevel="1" thickBot="1">
      <c r="B272" s="281"/>
      <c r="C272" s="281"/>
      <c r="D272" s="281"/>
      <c r="F272" s="293"/>
      <c r="G272" s="696" t="s">
        <v>26</v>
      </c>
      <c r="H272" s="697"/>
      <c r="I272" s="698"/>
      <c r="J272" s="367"/>
      <c r="K272" s="367"/>
      <c r="L272" s="544"/>
      <c r="M272" s="544"/>
      <c r="N272" s="281"/>
      <c r="O272" s="1932"/>
      <c r="P272" s="1933"/>
      <c r="Q272" s="281"/>
      <c r="S272" s="386"/>
      <c r="T272" s="1146"/>
      <c r="U272" s="1146"/>
    </row>
    <row r="273" spans="2:21" ht="18.75" customHeight="1" outlineLevel="1">
      <c r="B273" s="281"/>
      <c r="C273" s="281"/>
      <c r="D273" s="281"/>
      <c r="F273" s="281"/>
      <c r="G273" s="358" t="s">
        <v>29</v>
      </c>
      <c r="H273" s="115">
        <f>SUM(H242:H271)</f>
        <v>0</v>
      </c>
      <c r="I273" s="534">
        <f>SUM(H242:H271)</f>
        <v>0</v>
      </c>
      <c r="J273" s="367"/>
      <c r="K273" s="1032" t="s">
        <v>113</v>
      </c>
      <c r="L273" s="283"/>
      <c r="M273" s="1032" t="s">
        <v>1429</v>
      </c>
      <c r="O273" s="1923"/>
      <c r="P273" s="1924"/>
      <c r="S273" s="386"/>
      <c r="T273" s="1146"/>
      <c r="U273" s="1146"/>
    </row>
    <row r="274" spans="2:21" ht="18.75" customHeight="1" outlineLevel="1" thickBot="1">
      <c r="B274" s="281"/>
      <c r="C274" s="281"/>
      <c r="D274" s="281"/>
      <c r="F274" s="281"/>
      <c r="G274" s="360" t="s">
        <v>63</v>
      </c>
      <c r="H274" s="96"/>
      <c r="I274" s="535"/>
      <c r="J274" s="1024"/>
      <c r="K274" s="1033">
        <f>(H273/(1-M274))+H272</f>
        <v>0</v>
      </c>
      <c r="L274" s="283"/>
      <c r="M274" s="1267">
        <v>0.45</v>
      </c>
      <c r="O274" s="1925"/>
      <c r="P274" s="1926"/>
      <c r="S274" s="386"/>
      <c r="T274" s="1146"/>
      <c r="U274" s="1146"/>
    </row>
    <row r="275" spans="2:21" ht="18.75" customHeight="1" outlineLevel="1" thickBot="1">
      <c r="B275" s="281"/>
      <c r="C275" s="281"/>
      <c r="D275" s="281"/>
      <c r="F275" s="294"/>
      <c r="G275" s="362" t="s">
        <v>109</v>
      </c>
      <c r="H275" s="122">
        <f>H274-H273</f>
        <v>0</v>
      </c>
      <c r="I275" s="536">
        <f>H274-H273</f>
        <v>0</v>
      </c>
      <c r="J275" s="282"/>
      <c r="K275" s="282"/>
      <c r="L275" s="1024"/>
      <c r="M275" s="1024"/>
      <c r="N275" s="281"/>
      <c r="O275" s="386"/>
      <c r="Q275" s="281"/>
      <c r="S275" s="386"/>
      <c r="T275" s="1148"/>
      <c r="U275" s="961"/>
    </row>
    <row r="276" spans="2:21" ht="18.75" customHeight="1" thickBot="1">
      <c r="C276" s="1927" t="s">
        <v>1473</v>
      </c>
      <c r="D276" s="1927"/>
      <c r="E276" s="1927"/>
      <c r="N276" s="281"/>
      <c r="O276" s="386"/>
      <c r="Q276" s="281"/>
      <c r="S276" s="386"/>
      <c r="T276" s="1148"/>
      <c r="U276" s="961"/>
    </row>
    <row r="277" spans="2:21" ht="37.5" customHeight="1" outlineLevel="1" thickBot="1">
      <c r="B277" s="363" t="s">
        <v>1395</v>
      </c>
      <c r="C277" s="1948" t="s">
        <v>12</v>
      </c>
      <c r="D277" s="1949"/>
      <c r="E277" s="1949"/>
      <c r="F277" s="315" t="s">
        <v>13</v>
      </c>
      <c r="G277" s="955" t="s">
        <v>14</v>
      </c>
      <c r="H277" s="956" t="s">
        <v>95</v>
      </c>
      <c r="I277" s="956" t="s">
        <v>96</v>
      </c>
      <c r="J277" s="957" t="s">
        <v>97</v>
      </c>
      <c r="K277" s="1951" t="s">
        <v>98</v>
      </c>
      <c r="L277" s="1952"/>
      <c r="M277" s="1953"/>
      <c r="N277" s="281"/>
      <c r="O277" s="1954" t="s">
        <v>1396</v>
      </c>
      <c r="P277" s="1955"/>
      <c r="Q277" s="281"/>
      <c r="R277" s="1030" t="s">
        <v>491</v>
      </c>
      <c r="S277" s="386"/>
      <c r="T277" s="1967"/>
      <c r="U277" s="1967"/>
    </row>
    <row r="278" spans="2:21" ht="18.75" customHeight="1" outlineLevel="1">
      <c r="B278" s="691"/>
      <c r="C278" s="1089"/>
      <c r="D278" s="1127"/>
      <c r="E278" s="1128"/>
      <c r="F278" s="102" t="str">
        <f>IFERROR(IF(C278="","",VLOOKUP(C278,ProductTable[],2,FALSE)),0)</f>
        <v/>
      </c>
      <c r="G278" s="111"/>
      <c r="H278" s="102" t="str">
        <f t="shared" ref="H278:H286" si="21">IF(F278="","",F278*G278)</f>
        <v/>
      </c>
      <c r="I278" s="1238" t="str">
        <f>IF(F278="","", H278/(1-M310))</f>
        <v/>
      </c>
      <c r="J278" s="1825" t="str">
        <f>IFERROR(IF(C278="","",VLOOKUP(C278,ProductTable[],3,FALSE)),0)</f>
        <v/>
      </c>
      <c r="K278" s="1956"/>
      <c r="L278" s="1956"/>
      <c r="M278" s="1957"/>
      <c r="N278" s="281"/>
      <c r="O278" s="1942" t="s">
        <v>1490</v>
      </c>
      <c r="P278" s="1943"/>
      <c r="Q278" s="281"/>
      <c r="R278" s="1025"/>
      <c r="S278" s="386"/>
      <c r="T278" s="1966"/>
      <c r="U278" s="1966"/>
    </row>
    <row r="279" spans="2:21" ht="18.75" customHeight="1" outlineLevel="1">
      <c r="B279" s="692"/>
      <c r="C279" s="1090"/>
      <c r="D279" s="1057"/>
      <c r="E279" s="1105"/>
      <c r="F279" s="93" t="str">
        <f>IFERROR(IF(C279="","",VLOOKUP(C279,ProductTable[],2,FALSE)),0)</f>
        <v/>
      </c>
      <c r="G279" s="98"/>
      <c r="H279" s="93" t="str">
        <f t="shared" si="21"/>
        <v/>
      </c>
      <c r="I279" s="1219" t="str">
        <f>IF(F279="","", H279/(1-M310))</f>
        <v/>
      </c>
      <c r="J279" s="1131" t="str">
        <f>IFERROR(IF(C279="","",VLOOKUP(C279,ProductTable[],3,FALSE)),0)</f>
        <v/>
      </c>
      <c r="K279" s="1958"/>
      <c r="L279" s="1958"/>
      <c r="M279" s="1959"/>
      <c r="N279" s="281"/>
      <c r="O279" s="1944"/>
      <c r="P279" s="1945"/>
      <c r="Q279" s="281"/>
      <c r="R279" s="1026"/>
      <c r="S279" s="386"/>
      <c r="T279" s="1966"/>
      <c r="U279" s="1966"/>
    </row>
    <row r="280" spans="2:21" ht="18.75" customHeight="1" outlineLevel="1">
      <c r="B280" s="692"/>
      <c r="C280" s="1058"/>
      <c r="D280" s="1059"/>
      <c r="E280" s="1059"/>
      <c r="F280" s="95" t="str">
        <f>IFERROR(IF(C280="","",VLOOKUP(C280,ProductTable[],2,FALSE)),0)</f>
        <v/>
      </c>
      <c r="G280" s="99"/>
      <c r="H280" s="95" t="str">
        <f t="shared" si="21"/>
        <v/>
      </c>
      <c r="I280" s="1220" t="str">
        <f>IF(F280="","", H280/(1-M310))</f>
        <v/>
      </c>
      <c r="J280" s="1221" t="str">
        <f>IFERROR(IF(C280="","",VLOOKUP(C280,ProductTable[],3,FALSE)),0)</f>
        <v/>
      </c>
      <c r="K280" s="1960"/>
      <c r="L280" s="1960"/>
      <c r="M280" s="1961"/>
      <c r="N280" s="281"/>
      <c r="O280" s="1944"/>
      <c r="P280" s="1945"/>
      <c r="Q280" s="281"/>
      <c r="R280" s="1027"/>
      <c r="S280" s="386"/>
      <c r="T280" s="1966"/>
      <c r="U280" s="1966"/>
    </row>
    <row r="281" spans="2:21" ht="18.75" customHeight="1" outlineLevel="1" thickBot="1">
      <c r="B281" s="692"/>
      <c r="C281" s="1061"/>
      <c r="D281" s="1062"/>
      <c r="E281" s="1062"/>
      <c r="F281" s="93" t="str">
        <f>IFERROR(IF(C281="","",VLOOKUP(C281,ProductTable[],2,FALSE)),0)</f>
        <v/>
      </c>
      <c r="G281" s="98"/>
      <c r="H281" s="93" t="str">
        <f t="shared" si="21"/>
        <v/>
      </c>
      <c r="I281" s="1219" t="str">
        <f>IF(F281="","", H281/(1-M310))</f>
        <v/>
      </c>
      <c r="J281" s="1131" t="str">
        <f>IFERROR(IF(C281="","",VLOOKUP(C281,ProductTable[],3,FALSE)),0)</f>
        <v/>
      </c>
      <c r="K281" s="1958"/>
      <c r="L281" s="1958"/>
      <c r="M281" s="1959"/>
      <c r="N281" s="281"/>
      <c r="O281" s="1944"/>
      <c r="P281" s="1945"/>
      <c r="Q281" s="281"/>
      <c r="R281" s="1026"/>
      <c r="S281" s="386"/>
      <c r="T281" s="1966"/>
      <c r="U281" s="1966"/>
    </row>
    <row r="282" spans="2:21" ht="18.75" customHeight="1" outlineLevel="1">
      <c r="B282" s="692"/>
      <c r="C282" s="1058"/>
      <c r="D282" s="1059"/>
      <c r="E282" s="1059"/>
      <c r="F282" s="95" t="str">
        <f>IFERROR(IF(C282="","",VLOOKUP(C282,ProductTable[],2,FALSE)),0)</f>
        <v/>
      </c>
      <c r="G282" s="99"/>
      <c r="H282" s="95" t="str">
        <f t="shared" si="21"/>
        <v/>
      </c>
      <c r="I282" s="1220" t="str">
        <f>IF(F282="","", H282/(1-M310))</f>
        <v/>
      </c>
      <c r="J282" s="1221" t="str">
        <f>IFERROR(IF(C282="","",VLOOKUP(C282,ProductTable[],3,FALSE)),0)</f>
        <v/>
      </c>
      <c r="K282" s="1960"/>
      <c r="L282" s="1960"/>
      <c r="M282" s="1961"/>
      <c r="N282" s="281"/>
      <c r="O282" s="1946"/>
      <c r="P282" s="1947"/>
      <c r="Q282" s="281"/>
      <c r="R282" s="1156"/>
      <c r="S282" s="1148"/>
      <c r="T282" s="1146"/>
      <c r="U282" s="1146"/>
    </row>
    <row r="283" spans="2:21" ht="18.75" customHeight="1" outlineLevel="1">
      <c r="B283" s="692"/>
      <c r="C283" s="1061"/>
      <c r="D283" s="1062"/>
      <c r="E283" s="1062"/>
      <c r="F283" s="93" t="str">
        <f>IFERROR(IF(C283="","",VLOOKUP(C283,ProductTable[],2,FALSE)),0)</f>
        <v/>
      </c>
      <c r="G283" s="98"/>
      <c r="H283" s="93" t="str">
        <f t="shared" si="21"/>
        <v/>
      </c>
      <c r="I283" s="1219" t="str">
        <f>IF(F283="","", H283/(1-M310))</f>
        <v/>
      </c>
      <c r="J283" s="1131" t="str">
        <f>IFERROR(IF(C283="","",VLOOKUP(C283,ProductTable[],3,FALSE)),0)</f>
        <v/>
      </c>
      <c r="K283" s="1958"/>
      <c r="L283" s="1958"/>
      <c r="M283" s="1959"/>
      <c r="N283" s="281"/>
      <c r="O283" s="1930"/>
      <c r="P283" s="1931"/>
      <c r="Q283" s="281"/>
      <c r="R283" s="1157"/>
      <c r="S283" s="1148"/>
      <c r="T283" s="1146"/>
      <c r="U283" s="1146"/>
    </row>
    <row r="284" spans="2:21" ht="18.75" customHeight="1" outlineLevel="1">
      <c r="B284" s="692"/>
      <c r="C284" s="1058"/>
      <c r="D284" s="1059"/>
      <c r="E284" s="1059"/>
      <c r="F284" s="95" t="str">
        <f>IFERROR(IF(C284="","",VLOOKUP(C284,ProductTable[],2,FALSE)),0)</f>
        <v/>
      </c>
      <c r="G284" s="99"/>
      <c r="H284" s="95" t="str">
        <f t="shared" si="21"/>
        <v/>
      </c>
      <c r="I284" s="1220" t="str">
        <f>IF(F284="","", H284/(1-M310))</f>
        <v/>
      </c>
      <c r="J284" s="1221" t="str">
        <f>IFERROR(IF(C284="","",VLOOKUP(C284,ProductTable[],3,FALSE)),0)</f>
        <v/>
      </c>
      <c r="K284" s="1960"/>
      <c r="L284" s="1960"/>
      <c r="M284" s="1961"/>
      <c r="N284" s="281"/>
      <c r="O284" s="1932"/>
      <c r="P284" s="1933"/>
      <c r="Q284" s="281"/>
      <c r="R284" s="1156"/>
      <c r="S284" s="1148"/>
      <c r="T284" s="1146"/>
      <c r="U284" s="1146"/>
    </row>
    <row r="285" spans="2:21" ht="18.75" customHeight="1" outlineLevel="1">
      <c r="B285" s="692"/>
      <c r="C285" s="1061"/>
      <c r="D285" s="1062"/>
      <c r="E285" s="1062"/>
      <c r="F285" s="93" t="str">
        <f>IFERROR(IF(C285="","",VLOOKUP(C285,ProductTable[],2,FALSE)),0)</f>
        <v/>
      </c>
      <c r="G285" s="98"/>
      <c r="H285" s="93" t="str">
        <f t="shared" si="21"/>
        <v/>
      </c>
      <c r="I285" s="1219" t="str">
        <f>IF(F285="","", H285/(1-M310))</f>
        <v/>
      </c>
      <c r="J285" s="1131" t="str">
        <f>IFERROR(IF(C285="","",VLOOKUP(C285,ProductTable[],3,FALSE)),0)</f>
        <v/>
      </c>
      <c r="K285" s="1958"/>
      <c r="L285" s="1958"/>
      <c r="M285" s="1959"/>
      <c r="N285" s="281"/>
      <c r="O285" s="1923"/>
      <c r="P285" s="1924"/>
      <c r="Q285" s="281"/>
      <c r="R285" s="1157"/>
      <c r="S285" s="1158"/>
      <c r="T285" s="1146"/>
      <c r="U285" s="1146"/>
    </row>
    <row r="286" spans="2:21" ht="18.75" customHeight="1" outlineLevel="1">
      <c r="B286" s="692"/>
      <c r="C286" s="1058"/>
      <c r="D286" s="1059"/>
      <c r="E286" s="1059"/>
      <c r="F286" s="95" t="str">
        <f>IFERROR(IF(C286="","",VLOOKUP(C286,ProductTable[],2,FALSE)),0)</f>
        <v/>
      </c>
      <c r="G286" s="99"/>
      <c r="H286" s="95" t="str">
        <f t="shared" si="21"/>
        <v/>
      </c>
      <c r="I286" s="1220" t="str">
        <f>IF(F286="","", H286/(1-M310))</f>
        <v/>
      </c>
      <c r="J286" s="1221" t="str">
        <f>IFERROR(IF(C286="","",VLOOKUP(C286,ProductTable[],3,FALSE)),0)</f>
        <v/>
      </c>
      <c r="K286" s="1960"/>
      <c r="L286" s="1960"/>
      <c r="M286" s="1961"/>
      <c r="N286" s="281"/>
      <c r="O286" s="1930"/>
      <c r="P286" s="1931"/>
      <c r="Q286" s="281"/>
      <c r="R286" s="1156"/>
      <c r="S286" s="1158"/>
      <c r="T286" s="1146"/>
      <c r="U286" s="1146"/>
    </row>
    <row r="287" spans="2:21" ht="18.75" customHeight="1" outlineLevel="1">
      <c r="B287" s="692"/>
      <c r="C287" s="1061"/>
      <c r="D287" s="1062"/>
      <c r="E287" s="1062"/>
      <c r="F287" s="93" t="str">
        <f>IFERROR(IF(C287="","",VLOOKUP(C287,ProductTable[],2,FALSE)),0)</f>
        <v/>
      </c>
      <c r="G287" s="98"/>
      <c r="H287" s="93" t="str">
        <f>IF(F287="","",F287*G287)</f>
        <v/>
      </c>
      <c r="I287" s="1219" t="str">
        <f>IF(F287="","", H287/(1-M310))</f>
        <v/>
      </c>
      <c r="J287" s="1131" t="str">
        <f>IFERROR(IF(C287="","",VLOOKUP(C287,ProductTable[],3,FALSE)),0)</f>
        <v/>
      </c>
      <c r="K287" s="1958"/>
      <c r="L287" s="1958"/>
      <c r="M287" s="1959"/>
      <c r="N287" s="281"/>
      <c r="O287" s="1932"/>
      <c r="P287" s="1933"/>
      <c r="Q287" s="281"/>
      <c r="R287" s="1157"/>
      <c r="S287" s="1158"/>
      <c r="T287" s="1146"/>
      <c r="U287" s="1146"/>
    </row>
    <row r="288" spans="2:21" ht="18.75" customHeight="1" outlineLevel="1">
      <c r="B288" s="692"/>
      <c r="C288" s="1058"/>
      <c r="D288" s="1059"/>
      <c r="E288" s="1059"/>
      <c r="F288" s="95" t="str">
        <f>IFERROR(IF(C288="","",VLOOKUP(C288,ProductTable[],2,FALSE)),0)</f>
        <v/>
      </c>
      <c r="G288" s="99"/>
      <c r="H288" s="95" t="str">
        <f>IF(F288="","",F288*G288)</f>
        <v/>
      </c>
      <c r="I288" s="1220" t="str">
        <f>IF(F288="","", H288/(1-M310))</f>
        <v/>
      </c>
      <c r="J288" s="1221" t="str">
        <f>IFERROR(IF(C288="","",VLOOKUP(C288,ProductTable[],3,FALSE)),0)</f>
        <v/>
      </c>
      <c r="K288" s="1960"/>
      <c r="L288" s="1960"/>
      <c r="M288" s="1961"/>
      <c r="N288" s="281"/>
      <c r="O288" s="1923"/>
      <c r="P288" s="1924"/>
      <c r="Q288" s="281"/>
      <c r="R288" s="1156"/>
      <c r="S288" s="1148"/>
      <c r="T288" s="1146"/>
      <c r="U288" s="1146"/>
    </row>
    <row r="289" spans="2:21" ht="18.75" customHeight="1" outlineLevel="1">
      <c r="B289" s="692"/>
      <c r="C289" s="1061"/>
      <c r="D289" s="1062"/>
      <c r="E289" s="1062"/>
      <c r="F289" s="93" t="str">
        <f>IFERROR(IF(C289="","",VLOOKUP(C289,ProductTable[],2,FALSE)),0)</f>
        <v/>
      </c>
      <c r="G289" s="98"/>
      <c r="H289" s="93" t="str">
        <f t="shared" ref="H289:H298" si="22">IF(F289="","",F289*G289)</f>
        <v/>
      </c>
      <c r="I289" s="1219" t="str">
        <f>IF(F289="","", H289/(1-M310))</f>
        <v/>
      </c>
      <c r="J289" s="1131" t="str">
        <f>IFERROR(IF(C289="","",VLOOKUP(C289,ProductTable[],3,FALSE)),0)</f>
        <v/>
      </c>
      <c r="K289" s="1958"/>
      <c r="L289" s="1958"/>
      <c r="M289" s="1959"/>
      <c r="N289" s="281"/>
      <c r="O289" s="1930"/>
      <c r="P289" s="1931"/>
      <c r="Q289" s="281"/>
      <c r="R289" s="1157"/>
      <c r="S289" s="1148"/>
      <c r="T289" s="1146"/>
      <c r="U289" s="1146"/>
    </row>
    <row r="290" spans="2:21" ht="18.75" customHeight="1" outlineLevel="1">
      <c r="B290" s="692"/>
      <c r="C290" s="1058"/>
      <c r="D290" s="1059"/>
      <c r="E290" s="1059"/>
      <c r="F290" s="95" t="str">
        <f>IFERROR(IF(C290="","",VLOOKUP(C290,ProductTable[],2,FALSE)),0)</f>
        <v/>
      </c>
      <c r="G290" s="99"/>
      <c r="H290" s="95" t="str">
        <f t="shared" si="22"/>
        <v/>
      </c>
      <c r="I290" s="1220" t="str">
        <f>IF(F290="","", H290/(1-M310))</f>
        <v/>
      </c>
      <c r="J290" s="1221" t="str">
        <f>IFERROR(IF(C290="","",VLOOKUP(C290,ProductTable[],3,FALSE)),0)</f>
        <v/>
      </c>
      <c r="K290" s="1960"/>
      <c r="L290" s="1960"/>
      <c r="M290" s="1961"/>
      <c r="N290" s="281"/>
      <c r="O290" s="1932"/>
      <c r="P290" s="1933"/>
      <c r="Q290" s="281"/>
      <c r="R290" s="1027"/>
      <c r="S290" s="386"/>
      <c r="T290" s="1146"/>
      <c r="U290" s="1146"/>
    </row>
    <row r="291" spans="2:21" ht="18.75" customHeight="1" outlineLevel="1">
      <c r="B291" s="692"/>
      <c r="C291" s="1061"/>
      <c r="D291" s="1062"/>
      <c r="E291" s="1062"/>
      <c r="F291" s="93" t="str">
        <f>IFERROR(IF(C291="","",VLOOKUP(C291,ProductTable[],2,FALSE)),0)</f>
        <v/>
      </c>
      <c r="G291" s="98"/>
      <c r="H291" s="93" t="str">
        <f t="shared" si="22"/>
        <v/>
      </c>
      <c r="I291" s="1219" t="str">
        <f>IF(F291="","", H291/(1-M310))</f>
        <v/>
      </c>
      <c r="J291" s="1131" t="str">
        <f>IFERROR(IF(C291="","",VLOOKUP(C291,ProductTable[],3,FALSE)),0)</f>
        <v/>
      </c>
      <c r="K291" s="1958"/>
      <c r="L291" s="1958"/>
      <c r="M291" s="1959"/>
      <c r="N291" s="281"/>
      <c r="O291" s="1923"/>
      <c r="P291" s="1924"/>
      <c r="Q291" s="281"/>
      <c r="R291" s="1026"/>
      <c r="S291" s="386"/>
      <c r="T291" s="1146"/>
      <c r="U291" s="1146"/>
    </row>
    <row r="292" spans="2:21" ht="18.75" customHeight="1" outlineLevel="1">
      <c r="B292" s="692"/>
      <c r="C292" s="1058"/>
      <c r="D292" s="1059"/>
      <c r="E292" s="1059"/>
      <c r="F292" s="95" t="str">
        <f>IFERROR(IF(C292="","",VLOOKUP(C292,ProductTable[],2,FALSE)),0)</f>
        <v/>
      </c>
      <c r="G292" s="99"/>
      <c r="H292" s="95" t="str">
        <f t="shared" si="22"/>
        <v/>
      </c>
      <c r="I292" s="1220" t="str">
        <f>IF(F292="","", H292/(1-M310))</f>
        <v/>
      </c>
      <c r="J292" s="1221" t="str">
        <f>IFERROR(IF(C292="","",VLOOKUP(C292,ProductTable[],3,FALSE)),0)</f>
        <v/>
      </c>
      <c r="K292" s="1960"/>
      <c r="L292" s="1960"/>
      <c r="M292" s="1961"/>
      <c r="N292" s="281"/>
      <c r="O292" s="1930"/>
      <c r="P292" s="1931"/>
      <c r="Q292" s="281"/>
      <c r="R292" s="1027"/>
      <c r="S292" s="386"/>
      <c r="T292" s="1146"/>
      <c r="U292" s="1146"/>
    </row>
    <row r="293" spans="2:21" ht="18.75" customHeight="1" outlineLevel="1">
      <c r="B293" s="692"/>
      <c r="C293" s="1061"/>
      <c r="D293" s="1062"/>
      <c r="E293" s="1062"/>
      <c r="F293" s="93" t="str">
        <f>IFERROR(IF(C293="","",VLOOKUP(C293,ProductTable[],2,FALSE)),0)</f>
        <v/>
      </c>
      <c r="G293" s="98"/>
      <c r="H293" s="93" t="str">
        <f t="shared" si="22"/>
        <v/>
      </c>
      <c r="I293" s="1219" t="str">
        <f>IF(F293="","", H293/(1-M310))</f>
        <v/>
      </c>
      <c r="J293" s="1131" t="str">
        <f>IFERROR(IF(C293="","",VLOOKUP(C293,ProductTable[],3,FALSE)),0)</f>
        <v/>
      </c>
      <c r="K293" s="1958"/>
      <c r="L293" s="1958"/>
      <c r="M293" s="1959"/>
      <c r="N293" s="281"/>
      <c r="O293" s="1932"/>
      <c r="P293" s="1933"/>
      <c r="Q293" s="281"/>
      <c r="R293" s="1026"/>
      <c r="S293" s="386"/>
      <c r="T293" s="1146"/>
      <c r="U293" s="1146"/>
    </row>
    <row r="294" spans="2:21" ht="18.75" customHeight="1" outlineLevel="1">
      <c r="B294" s="692"/>
      <c r="C294" s="1058"/>
      <c r="D294" s="1059"/>
      <c r="E294" s="1059"/>
      <c r="F294" s="95" t="str">
        <f>IFERROR(IF(C294="","",VLOOKUP(C294,ProductTable[],2,FALSE)),0)</f>
        <v/>
      </c>
      <c r="G294" s="99"/>
      <c r="H294" s="95" t="str">
        <f t="shared" si="22"/>
        <v/>
      </c>
      <c r="I294" s="1220" t="str">
        <f>IF(F294="","", H294/(1-M310))</f>
        <v/>
      </c>
      <c r="J294" s="1221" t="str">
        <f>IFERROR(IF(C294="","",VLOOKUP(C294,ProductTable[],3,FALSE)),0)</f>
        <v/>
      </c>
      <c r="K294" s="1960"/>
      <c r="L294" s="1960"/>
      <c r="M294" s="1961"/>
      <c r="N294" s="281"/>
      <c r="O294" s="1923"/>
      <c r="P294" s="1924"/>
      <c r="Q294" s="281"/>
      <c r="R294" s="1027"/>
      <c r="S294" s="386"/>
      <c r="T294" s="1146"/>
      <c r="U294" s="1146"/>
    </row>
    <row r="295" spans="2:21" ht="18.75" customHeight="1" outlineLevel="1">
      <c r="B295" s="692"/>
      <c r="C295" s="1061"/>
      <c r="D295" s="1062"/>
      <c r="E295" s="1062"/>
      <c r="F295" s="93" t="str">
        <f>IFERROR(IF(C295="","",VLOOKUP(C295,ProductTable[],2,FALSE)),0)</f>
        <v/>
      </c>
      <c r="G295" s="98"/>
      <c r="H295" s="93" t="str">
        <f t="shared" si="22"/>
        <v/>
      </c>
      <c r="I295" s="1219" t="str">
        <f>IF(F295="","", H295/(1-M310))</f>
        <v/>
      </c>
      <c r="J295" s="1131" t="str">
        <f>IFERROR(IF(C295="","",VLOOKUP(C295,ProductTable[],3,FALSE)),0)</f>
        <v/>
      </c>
      <c r="K295" s="1958"/>
      <c r="L295" s="1958"/>
      <c r="M295" s="1959"/>
      <c r="N295" s="281"/>
      <c r="O295" s="1930"/>
      <c r="P295" s="1931"/>
      <c r="Q295" s="281"/>
      <c r="R295" s="1026"/>
      <c r="S295" s="386"/>
      <c r="T295" s="1146"/>
      <c r="U295" s="1146"/>
    </row>
    <row r="296" spans="2:21" ht="18.75" customHeight="1" outlineLevel="1">
      <c r="B296" s="692"/>
      <c r="C296" s="1058"/>
      <c r="D296" s="1059"/>
      <c r="E296" s="1059"/>
      <c r="F296" s="95" t="str">
        <f>IFERROR(IF(C296="","",VLOOKUP(C296,ProductTable[],2,FALSE)),0)</f>
        <v/>
      </c>
      <c r="G296" s="99"/>
      <c r="H296" s="95" t="str">
        <f t="shared" si="22"/>
        <v/>
      </c>
      <c r="I296" s="1220" t="str">
        <f>IF(F296="","", H296/(1-M310))</f>
        <v/>
      </c>
      <c r="J296" s="1221" t="str">
        <f>IFERROR(IF(C296="","",VLOOKUP(C296,ProductTable[],3,FALSE)),0)</f>
        <v/>
      </c>
      <c r="K296" s="1960"/>
      <c r="L296" s="1960"/>
      <c r="M296" s="1961"/>
      <c r="N296" s="281"/>
      <c r="O296" s="1932"/>
      <c r="P296" s="1933"/>
      <c r="Q296" s="281"/>
      <c r="R296" s="1027"/>
      <c r="S296" s="386"/>
      <c r="T296" s="1146"/>
      <c r="U296" s="1146"/>
    </row>
    <row r="297" spans="2:21" ht="18.75" customHeight="1" outlineLevel="1" thickBot="1">
      <c r="B297" s="692"/>
      <c r="C297" s="1061"/>
      <c r="D297" s="1062"/>
      <c r="E297" s="1062"/>
      <c r="F297" s="1101" t="str">
        <f>IFERROR(IF(C297="","",VLOOKUP(C297,ProductTable[],2,FALSE)),0)</f>
        <v/>
      </c>
      <c r="G297" s="1263"/>
      <c r="H297" s="1101" t="str">
        <f t="shared" si="22"/>
        <v/>
      </c>
      <c r="I297" s="1264" t="str">
        <f>IF(F297="","", H297/(1-M310))</f>
        <v/>
      </c>
      <c r="J297" s="1826" t="str">
        <f>IFERROR(IF(C297="","",VLOOKUP(C297,ProductTable[],3,FALSE)),0)</f>
        <v/>
      </c>
      <c r="K297" s="1958"/>
      <c r="L297" s="1958"/>
      <c r="M297" s="1959"/>
      <c r="N297" s="281"/>
      <c r="O297" s="1923"/>
      <c r="P297" s="1924"/>
      <c r="Q297" s="281"/>
      <c r="R297" s="1026"/>
      <c r="S297" s="386"/>
      <c r="T297" s="1146"/>
      <c r="U297" s="1146"/>
    </row>
    <row r="298" spans="2:21" ht="18.75" customHeight="1" outlineLevel="1">
      <c r="B298" s="1940" t="s">
        <v>112</v>
      </c>
      <c r="C298" s="1172"/>
      <c r="D298" s="1127"/>
      <c r="E298" s="1127"/>
      <c r="F298" s="102"/>
      <c r="G298" s="111"/>
      <c r="H298" s="102" t="str">
        <f t="shared" si="22"/>
        <v/>
      </c>
      <c r="I298" s="1238" t="str">
        <f>IF(F298="","", H298/(1-M310))</f>
        <v/>
      </c>
      <c r="J298" s="1265"/>
      <c r="K298" s="1956"/>
      <c r="L298" s="1956"/>
      <c r="M298" s="1957"/>
      <c r="N298" s="281"/>
      <c r="O298" s="1930"/>
      <c r="P298" s="1931"/>
      <c r="Q298" s="281"/>
      <c r="R298" s="1027"/>
      <c r="S298" s="386"/>
      <c r="T298" s="1146"/>
      <c r="U298" s="1146"/>
    </row>
    <row r="299" spans="2:21" ht="18.75" customHeight="1" outlineLevel="1" thickBot="1">
      <c r="B299" s="1941"/>
      <c r="C299" s="1056"/>
      <c r="D299" s="1057"/>
      <c r="E299" s="1057"/>
      <c r="F299" s="93"/>
      <c r="G299" s="98"/>
      <c r="H299" s="93" t="str">
        <f>IF(F299="","",F299*G299)</f>
        <v/>
      </c>
      <c r="I299" s="1219" t="str">
        <f>IF(F299="","", H299/(1-M310))</f>
        <v/>
      </c>
      <c r="J299" s="1755"/>
      <c r="K299" s="1958"/>
      <c r="L299" s="1958"/>
      <c r="M299" s="1959"/>
      <c r="N299" s="281"/>
      <c r="O299" s="1932"/>
      <c r="P299" s="1933"/>
      <c r="Q299" s="281"/>
      <c r="R299" s="1028"/>
      <c r="S299" s="386"/>
      <c r="T299" s="1146"/>
      <c r="U299" s="1146"/>
    </row>
    <row r="300" spans="2:21" ht="18.75" customHeight="1" outlineLevel="1">
      <c r="B300" s="1941"/>
      <c r="C300" s="1078"/>
      <c r="D300" s="1079"/>
      <c r="E300" s="1079"/>
      <c r="F300" s="350"/>
      <c r="G300" s="99"/>
      <c r="H300" s="95" t="str">
        <f t="shared" ref="H300:H304" si="23">IF(F300="","",F300*G300)</f>
        <v/>
      </c>
      <c r="I300" s="1220" t="str">
        <f>IF(F300="","", H300/(1-M310))</f>
        <v/>
      </c>
      <c r="J300" s="1756"/>
      <c r="K300" s="1960"/>
      <c r="L300" s="1960"/>
      <c r="M300" s="1961"/>
      <c r="N300" s="281"/>
      <c r="O300" s="1923"/>
      <c r="P300" s="1924"/>
      <c r="Q300" s="281"/>
      <c r="R300" s="1025"/>
      <c r="S300" s="386"/>
      <c r="T300" s="1146"/>
      <c r="U300" s="1146"/>
    </row>
    <row r="301" spans="2:21" ht="18.75" customHeight="1" outlineLevel="1">
      <c r="B301" s="1941"/>
      <c r="C301" s="1056"/>
      <c r="D301" s="1057"/>
      <c r="E301" s="1057"/>
      <c r="F301" s="69"/>
      <c r="G301" s="98"/>
      <c r="H301" s="93" t="str">
        <f t="shared" si="23"/>
        <v/>
      </c>
      <c r="I301" s="1219" t="str">
        <f>IF(F301="","", H301/(1-M310))</f>
        <v/>
      </c>
      <c r="J301" s="1755"/>
      <c r="K301" s="1958"/>
      <c r="L301" s="1958"/>
      <c r="M301" s="1959"/>
      <c r="N301" s="281"/>
      <c r="O301" s="1930"/>
      <c r="P301" s="1931"/>
      <c r="Q301" s="281"/>
      <c r="R301" s="1026"/>
      <c r="S301" s="386"/>
      <c r="T301" s="1146"/>
      <c r="U301" s="1146"/>
    </row>
    <row r="302" spans="2:21" ht="18.75" customHeight="1" outlineLevel="1">
      <c r="B302" s="692"/>
      <c r="C302" s="1078"/>
      <c r="D302" s="1079"/>
      <c r="E302" s="1079"/>
      <c r="F302" s="350"/>
      <c r="G302" s="99"/>
      <c r="H302" s="95" t="str">
        <f t="shared" si="23"/>
        <v/>
      </c>
      <c r="I302" s="1220" t="str">
        <f>IF(F302="","", H302/(1-M310))</f>
        <v/>
      </c>
      <c r="J302" s="1756"/>
      <c r="K302" s="1960"/>
      <c r="L302" s="1960"/>
      <c r="M302" s="1961"/>
      <c r="N302" s="281"/>
      <c r="O302" s="1932"/>
      <c r="P302" s="1933"/>
      <c r="Q302" s="281"/>
      <c r="R302" s="1027"/>
      <c r="S302" s="386"/>
      <c r="T302" s="1146"/>
      <c r="U302" s="1146"/>
    </row>
    <row r="303" spans="2:21" ht="18.75" customHeight="1" outlineLevel="1" thickBot="1">
      <c r="B303" s="765"/>
      <c r="C303" s="1075"/>
      <c r="D303" s="1174"/>
      <c r="E303" s="1174"/>
      <c r="F303" s="1012"/>
      <c r="G303" s="100"/>
      <c r="H303" s="120" t="str">
        <f t="shared" si="23"/>
        <v/>
      </c>
      <c r="I303" s="1761" t="str">
        <f>IF(F303="","", H303/(1-M310))</f>
        <v/>
      </c>
      <c r="J303" s="1762"/>
      <c r="K303" s="1962"/>
      <c r="L303" s="1962"/>
      <c r="M303" s="1963"/>
      <c r="N303" s="281"/>
      <c r="O303" s="1923"/>
      <c r="P303" s="1924"/>
      <c r="Q303" s="281"/>
      <c r="R303" s="1028"/>
      <c r="S303" s="386"/>
      <c r="T303" s="1146"/>
      <c r="U303" s="1146"/>
    </row>
    <row r="304" spans="2:21" ht="18.75" customHeight="1" outlineLevel="1">
      <c r="B304" s="969" t="s">
        <v>1373</v>
      </c>
      <c r="C304" s="327" t="s">
        <v>1373</v>
      </c>
      <c r="D304" s="1076"/>
      <c r="E304" s="1076"/>
      <c r="F304" s="978">
        <f>IFERROR(IF(C304="","",VLOOKUP(C304,ProductTable[],2,FALSE)),0)</f>
        <v>150</v>
      </c>
      <c r="G304" s="1002"/>
      <c r="H304" s="974">
        <f t="shared" si="23"/>
        <v>0</v>
      </c>
      <c r="I304" s="1125">
        <f>IF(F304="","", H304/(1-N1003))</f>
        <v>0</v>
      </c>
      <c r="J304" s="1126" t="str">
        <f>IFERROR(IF(C304="","",VLOOKUP(C304,ProductTable[],3,FALSE)),0)</f>
        <v xml:space="preserve"> </v>
      </c>
      <c r="K304" s="1934"/>
      <c r="L304" s="1934"/>
      <c r="M304" s="1935"/>
      <c r="N304" s="281"/>
      <c r="O304" s="1930"/>
      <c r="P304" s="1931"/>
      <c r="Q304" s="281"/>
      <c r="R304" s="1025"/>
      <c r="S304" s="386"/>
      <c r="T304" s="1146"/>
      <c r="U304" s="1146"/>
    </row>
    <row r="305" spans="2:21" ht="18.75" customHeight="1" outlineLevel="1">
      <c r="B305" s="970" t="s">
        <v>100</v>
      </c>
      <c r="C305" s="1064" t="s">
        <v>59</v>
      </c>
      <c r="D305" s="1065"/>
      <c r="E305" s="1065"/>
      <c r="F305" s="93">
        <f>IFERROR(IF(C305="","",VLOOKUP(C305,ProductTable[],2,FALSE)),0)</f>
        <v>20</v>
      </c>
      <c r="G305" s="1003"/>
      <c r="H305" s="975">
        <f>IF(F305="","",F305*G305)</f>
        <v>0</v>
      </c>
      <c r="I305" s="959">
        <f>IF(F305="","", H305/(1-M310))</f>
        <v>0</v>
      </c>
      <c r="J305" s="991" t="str">
        <f>IFERROR(IF(C305="","",VLOOKUP(C305,ProductTable[],3,FALSE)),0)</f>
        <v xml:space="preserve"> </v>
      </c>
      <c r="K305" s="1936"/>
      <c r="L305" s="1936"/>
      <c r="M305" s="1937"/>
      <c r="N305" s="281"/>
      <c r="O305" s="1932"/>
      <c r="P305" s="1933"/>
      <c r="Q305" s="281"/>
      <c r="R305" s="1026"/>
      <c r="S305" s="386"/>
      <c r="T305" s="1146"/>
      <c r="U305" s="1146"/>
    </row>
    <row r="306" spans="2:21" ht="18.75" customHeight="1" outlineLevel="1">
      <c r="B306" s="967" t="s">
        <v>102</v>
      </c>
      <c r="C306" s="1067" t="s">
        <v>103</v>
      </c>
      <c r="D306" s="1068"/>
      <c r="E306" s="1068"/>
      <c r="F306" s="979">
        <f>IFERROR(IF(C306="","",VLOOKUP(C306,ProductTable[],2,FALSE)),0)</f>
        <v>250</v>
      </c>
      <c r="G306" s="1004"/>
      <c r="H306" s="976">
        <f>IF(F306="","",F306*G306)</f>
        <v>0</v>
      </c>
      <c r="I306" s="958">
        <f>IF(F306="","", H306/(1-M310))</f>
        <v>0</v>
      </c>
      <c r="J306" s="990" t="str">
        <f>IFERROR(IF(C306="","",VLOOKUP(C306,ProductTable[],3,FALSE)),0)</f>
        <v xml:space="preserve"> </v>
      </c>
      <c r="K306" s="1938"/>
      <c r="L306" s="1938"/>
      <c r="M306" s="1939"/>
      <c r="O306" s="1923"/>
      <c r="P306" s="1924"/>
      <c r="R306" s="1027"/>
      <c r="T306" s="1146"/>
      <c r="U306" s="1146"/>
    </row>
    <row r="307" spans="2:21" ht="18.75" customHeight="1" outlineLevel="1" thickBot="1">
      <c r="B307" s="971"/>
      <c r="C307" s="1070" t="s">
        <v>105</v>
      </c>
      <c r="D307" s="1071"/>
      <c r="E307" s="1071"/>
      <c r="F307" s="440">
        <f>IFERROR(IF(C307="","",VLOOKUP(C307,ProductTable[],2,FALSE)),0)</f>
        <v>500</v>
      </c>
      <c r="G307" s="529"/>
      <c r="H307" s="1008">
        <f>IF(F307="","",F307*G307)</f>
        <v>0</v>
      </c>
      <c r="I307" s="968">
        <f>IF(F307="","", H307/(1-M310))</f>
        <v>0</v>
      </c>
      <c r="J307" s="1130" t="str">
        <f>IFERROR(IF(C307="","",VLOOKUP(C307,ProductTable[],3,FALSE)),0)</f>
        <v xml:space="preserve"> </v>
      </c>
      <c r="K307" s="1928"/>
      <c r="L307" s="1928"/>
      <c r="M307" s="1929"/>
      <c r="N307" s="281"/>
      <c r="O307" s="1930"/>
      <c r="P307" s="1931"/>
      <c r="Q307" s="281"/>
      <c r="R307" s="1028"/>
      <c r="S307" s="386"/>
      <c r="T307" s="1146"/>
      <c r="U307" s="1146"/>
    </row>
    <row r="308" spans="2:21" ht="18.75" customHeight="1" outlineLevel="1" thickBot="1">
      <c r="B308" s="281"/>
      <c r="C308" s="281"/>
      <c r="D308" s="281"/>
      <c r="F308" s="293"/>
      <c r="G308" s="696" t="s">
        <v>26</v>
      </c>
      <c r="H308" s="697"/>
      <c r="I308" s="698"/>
      <c r="J308" s="367"/>
      <c r="K308" s="367"/>
      <c r="L308" s="544"/>
      <c r="M308" s="544"/>
      <c r="N308" s="281"/>
      <c r="O308" s="1932"/>
      <c r="P308" s="1933"/>
      <c r="Q308" s="281"/>
      <c r="S308" s="386"/>
      <c r="T308" s="1146"/>
      <c r="U308" s="1146"/>
    </row>
    <row r="309" spans="2:21" ht="18.75" customHeight="1" outlineLevel="1">
      <c r="B309" s="281"/>
      <c r="C309" s="281"/>
      <c r="D309" s="281"/>
      <c r="F309" s="281"/>
      <c r="G309" s="358" t="s">
        <v>29</v>
      </c>
      <c r="H309" s="115">
        <f>SUM(H278:H307)</f>
        <v>0</v>
      </c>
      <c r="I309" s="534">
        <f>SUM(H278:H307)</f>
        <v>0</v>
      </c>
      <c r="J309" s="367"/>
      <c r="K309" s="1032" t="s">
        <v>113</v>
      </c>
      <c r="L309" s="283"/>
      <c r="M309" s="1032" t="s">
        <v>1429</v>
      </c>
      <c r="O309" s="1923"/>
      <c r="P309" s="1924"/>
      <c r="S309" s="386"/>
      <c r="T309" s="1146"/>
      <c r="U309" s="1146"/>
    </row>
    <row r="310" spans="2:21" ht="18.75" customHeight="1" outlineLevel="1" thickBot="1">
      <c r="B310" s="281"/>
      <c r="C310" s="281"/>
      <c r="D310" s="281"/>
      <c r="F310" s="281"/>
      <c r="G310" s="360" t="s">
        <v>63</v>
      </c>
      <c r="H310" s="96"/>
      <c r="I310" s="535"/>
      <c r="J310" s="1024"/>
      <c r="K310" s="1033">
        <f>(H309/(1-M310))+H308</f>
        <v>0</v>
      </c>
      <c r="L310" s="283"/>
      <c r="M310" s="1267">
        <v>0.45</v>
      </c>
      <c r="O310" s="1925"/>
      <c r="P310" s="1926"/>
      <c r="S310" s="386"/>
      <c r="T310" s="1146"/>
      <c r="U310" s="1146"/>
    </row>
    <row r="311" spans="2:21" ht="18.75" customHeight="1" outlineLevel="1" thickBot="1">
      <c r="B311" s="281"/>
      <c r="C311" s="281"/>
      <c r="D311" s="281"/>
      <c r="F311" s="294"/>
      <c r="G311" s="362" t="s">
        <v>109</v>
      </c>
      <c r="H311" s="122">
        <f>H310-H309</f>
        <v>0</v>
      </c>
      <c r="I311" s="536">
        <f>H310-H309</f>
        <v>0</v>
      </c>
      <c r="J311" s="282"/>
      <c r="K311" s="282"/>
      <c r="L311" s="1024"/>
      <c r="M311" s="1024"/>
      <c r="N311" s="281"/>
      <c r="O311" s="281"/>
      <c r="P311" s="281"/>
      <c r="Q311" s="281"/>
      <c r="S311" s="386"/>
      <c r="T311" s="1148"/>
      <c r="U311" s="961"/>
    </row>
    <row r="312" spans="2:21" ht="18.75" customHeight="1" thickBot="1">
      <c r="C312" s="1927" t="s">
        <v>1597</v>
      </c>
      <c r="D312" s="1927"/>
      <c r="E312" s="1927"/>
      <c r="N312" s="281"/>
      <c r="O312" s="281"/>
      <c r="P312" s="281"/>
      <c r="Q312" s="281"/>
      <c r="S312" s="386"/>
      <c r="T312" s="1148"/>
      <c r="U312" s="961"/>
    </row>
    <row r="313" spans="2:21" ht="37.5" customHeight="1" outlineLevel="1" thickBot="1">
      <c r="B313" s="363" t="s">
        <v>1573</v>
      </c>
      <c r="C313" s="1948" t="s">
        <v>12</v>
      </c>
      <c r="D313" s="1949"/>
      <c r="E313" s="1950"/>
      <c r="F313" s="315" t="s">
        <v>13</v>
      </c>
      <c r="G313" s="955" t="s">
        <v>14</v>
      </c>
      <c r="H313" s="956" t="s">
        <v>95</v>
      </c>
      <c r="I313" s="956" t="s">
        <v>96</v>
      </c>
      <c r="J313" s="957" t="s">
        <v>97</v>
      </c>
      <c r="K313" s="1951" t="s">
        <v>98</v>
      </c>
      <c r="L313" s="1952"/>
      <c r="M313" s="1953"/>
      <c r="N313" s="281"/>
      <c r="O313" s="1954" t="s">
        <v>1396</v>
      </c>
      <c r="P313" s="1955"/>
    </row>
    <row r="314" spans="2:21" ht="18.75" customHeight="1" outlineLevel="1">
      <c r="B314" s="691"/>
      <c r="C314" s="1089"/>
      <c r="D314" s="1127"/>
      <c r="E314" s="1128"/>
      <c r="F314" s="102" t="str">
        <f>IFERROR(IF(C314="","",VLOOKUP(C314,ProductTable[],2,FALSE)),0)</f>
        <v/>
      </c>
      <c r="G314" s="111"/>
      <c r="H314" s="102" t="str">
        <f t="shared" ref="H314:H322" si="24">IF(F314="","",F314*G314)</f>
        <v/>
      </c>
      <c r="I314" s="1238" t="str">
        <f>IF(F314="","", H314/(1-M346))</f>
        <v/>
      </c>
      <c r="J314" s="1825" t="str">
        <f>IFERROR(IF(C314="","",VLOOKUP(C314,ProductTable[],3,FALSE)),0)</f>
        <v/>
      </c>
      <c r="K314" s="1956"/>
      <c r="L314" s="1956"/>
      <c r="M314" s="1957"/>
      <c r="N314" s="281"/>
      <c r="O314" s="1942" t="s">
        <v>1490</v>
      </c>
      <c r="P314" s="1943"/>
    </row>
    <row r="315" spans="2:21" ht="18.75" customHeight="1" outlineLevel="1">
      <c r="B315" s="692"/>
      <c r="C315" s="1090"/>
      <c r="D315" s="1057"/>
      <c r="E315" s="1105"/>
      <c r="F315" s="93" t="str">
        <f>IFERROR(IF(C315="","",VLOOKUP(C315,ProductTable[],2,FALSE)),0)</f>
        <v/>
      </c>
      <c r="G315" s="98"/>
      <c r="H315" s="93" t="str">
        <f t="shared" si="24"/>
        <v/>
      </c>
      <c r="I315" s="1219" t="str">
        <f>IF(F315="","", H315/(1-M346))</f>
        <v/>
      </c>
      <c r="J315" s="1131" t="str">
        <f>IFERROR(IF(C315="","",VLOOKUP(C315,ProductTable[],3,FALSE)),0)</f>
        <v/>
      </c>
      <c r="K315" s="1958"/>
      <c r="L315" s="1958"/>
      <c r="M315" s="1959"/>
      <c r="N315" s="281"/>
      <c r="O315" s="1944"/>
      <c r="P315" s="1945"/>
    </row>
    <row r="316" spans="2:21" ht="18.75" customHeight="1" outlineLevel="1">
      <c r="B316" s="692"/>
      <c r="C316" s="1058"/>
      <c r="D316" s="1059"/>
      <c r="E316" s="1059"/>
      <c r="F316" s="95" t="str">
        <f>IFERROR(IF(C316="","",VLOOKUP(C316,ProductTable[],2,FALSE)),0)</f>
        <v/>
      </c>
      <c r="G316" s="99"/>
      <c r="H316" s="95" t="str">
        <f t="shared" si="24"/>
        <v/>
      </c>
      <c r="I316" s="1220" t="str">
        <f>IF(F316="","", H316/(1-M346))</f>
        <v/>
      </c>
      <c r="J316" s="1221" t="str">
        <f>IFERROR(IF(C316="","",VLOOKUP(C316,ProductTable[],3,FALSE)),0)</f>
        <v/>
      </c>
      <c r="K316" s="1960"/>
      <c r="L316" s="1960"/>
      <c r="M316" s="1961"/>
      <c r="N316" s="281"/>
      <c r="O316" s="1944"/>
      <c r="P316" s="1945"/>
    </row>
    <row r="317" spans="2:21" ht="18.75" customHeight="1" outlineLevel="1" thickBot="1">
      <c r="B317" s="692"/>
      <c r="C317" s="1061"/>
      <c r="D317" s="1062"/>
      <c r="E317" s="1062"/>
      <c r="F317" s="93" t="str">
        <f>IFERROR(IF(C317="","",VLOOKUP(C317,ProductTable[],2,FALSE)),0)</f>
        <v/>
      </c>
      <c r="G317" s="98"/>
      <c r="H317" s="93" t="str">
        <f t="shared" si="24"/>
        <v/>
      </c>
      <c r="I317" s="1219" t="str">
        <f>IF(F317="","", H317/(1-M346))</f>
        <v/>
      </c>
      <c r="J317" s="1131" t="str">
        <f>IFERROR(IF(C317="","",VLOOKUP(C317,ProductTable[],3,FALSE)),0)</f>
        <v/>
      </c>
      <c r="K317" s="1958"/>
      <c r="L317" s="1958"/>
      <c r="M317" s="1959"/>
      <c r="N317" s="281"/>
      <c r="O317" s="1944"/>
      <c r="P317" s="1945"/>
    </row>
    <row r="318" spans="2:21" ht="18.75" customHeight="1" outlineLevel="1">
      <c r="B318" s="692"/>
      <c r="C318" s="1058"/>
      <c r="D318" s="1059"/>
      <c r="E318" s="1059"/>
      <c r="F318" s="95" t="str">
        <f>IFERROR(IF(C318="","",VLOOKUP(C318,ProductTable[],2,FALSE)),0)</f>
        <v/>
      </c>
      <c r="G318" s="99"/>
      <c r="H318" s="95" t="str">
        <f t="shared" si="24"/>
        <v/>
      </c>
      <c r="I318" s="1220" t="str">
        <f>IF(F318="","", H318/(1-M346))</f>
        <v/>
      </c>
      <c r="J318" s="1221" t="str">
        <f>IFERROR(IF(C318="","",VLOOKUP(C318,ProductTable[],3,FALSE)),0)</f>
        <v/>
      </c>
      <c r="K318" s="1960"/>
      <c r="L318" s="1960"/>
      <c r="M318" s="1961"/>
      <c r="N318" s="281"/>
      <c r="O318" s="1946"/>
      <c r="P318" s="1947"/>
    </row>
    <row r="319" spans="2:21" ht="18.75" customHeight="1" outlineLevel="1">
      <c r="B319" s="692"/>
      <c r="C319" s="1061"/>
      <c r="D319" s="1062"/>
      <c r="E319" s="1062"/>
      <c r="F319" s="93" t="str">
        <f>IFERROR(IF(C319="","",VLOOKUP(C319,ProductTable[],2,FALSE)),0)</f>
        <v/>
      </c>
      <c r="G319" s="98"/>
      <c r="H319" s="93" t="str">
        <f t="shared" si="24"/>
        <v/>
      </c>
      <c r="I319" s="1219" t="str">
        <f>IF(F319="","", H319/(1-M346))</f>
        <v/>
      </c>
      <c r="J319" s="1131" t="str">
        <f>IFERROR(IF(C319="","",VLOOKUP(C319,ProductTable[],3,FALSE)),0)</f>
        <v/>
      </c>
      <c r="K319" s="1958"/>
      <c r="L319" s="1958"/>
      <c r="M319" s="1959"/>
      <c r="N319" s="281"/>
      <c r="O319" s="1930"/>
      <c r="P319" s="1931"/>
    </row>
    <row r="320" spans="2:21" ht="18.75" customHeight="1" outlineLevel="1">
      <c r="B320" s="692"/>
      <c r="C320" s="1058"/>
      <c r="D320" s="1059"/>
      <c r="E320" s="1059"/>
      <c r="F320" s="95" t="str">
        <f>IFERROR(IF(C320="","",VLOOKUP(C320,ProductTable[],2,FALSE)),0)</f>
        <v/>
      </c>
      <c r="G320" s="99"/>
      <c r="H320" s="95" t="str">
        <f t="shared" si="24"/>
        <v/>
      </c>
      <c r="I320" s="1220" t="str">
        <f>IF(F320="","", H320/(1-M346))</f>
        <v/>
      </c>
      <c r="J320" s="1221" t="str">
        <f>IFERROR(IF(C320="","",VLOOKUP(C320,ProductTable[],3,FALSE)),0)</f>
        <v/>
      </c>
      <c r="K320" s="1960"/>
      <c r="L320" s="1960"/>
      <c r="M320" s="1961"/>
      <c r="N320" s="281"/>
      <c r="O320" s="1932"/>
      <c r="P320" s="1933"/>
    </row>
    <row r="321" spans="2:16" ht="18.75" customHeight="1" outlineLevel="1">
      <c r="B321" s="692"/>
      <c r="C321" s="1061"/>
      <c r="D321" s="1062"/>
      <c r="E321" s="1062"/>
      <c r="F321" s="93" t="str">
        <f>IFERROR(IF(C321="","",VLOOKUP(C321,ProductTable[],2,FALSE)),0)</f>
        <v/>
      </c>
      <c r="G321" s="98"/>
      <c r="H321" s="93" t="str">
        <f t="shared" si="24"/>
        <v/>
      </c>
      <c r="I321" s="1219" t="str">
        <f>IF(F321="","", H321/(1-M346))</f>
        <v/>
      </c>
      <c r="J321" s="1131" t="str">
        <f>IFERROR(IF(C321="","",VLOOKUP(C321,ProductTable[],3,FALSE)),0)</f>
        <v/>
      </c>
      <c r="K321" s="1958"/>
      <c r="L321" s="1958"/>
      <c r="M321" s="1959"/>
      <c r="N321" s="281"/>
      <c r="O321" s="1923"/>
      <c r="P321" s="1924"/>
    </row>
    <row r="322" spans="2:16" ht="18.75" customHeight="1" outlineLevel="1">
      <c r="B322" s="692"/>
      <c r="C322" s="1058"/>
      <c r="D322" s="1059"/>
      <c r="E322" s="1059"/>
      <c r="F322" s="95" t="str">
        <f>IFERROR(IF(C322="","",VLOOKUP(C322,ProductTable[],2,FALSE)),0)</f>
        <v/>
      </c>
      <c r="G322" s="99"/>
      <c r="H322" s="95" t="str">
        <f t="shared" si="24"/>
        <v/>
      </c>
      <c r="I322" s="1220" t="str">
        <f>IF(F322="","", H322/(1-M346))</f>
        <v/>
      </c>
      <c r="J322" s="1221" t="str">
        <f>IFERROR(IF(C322="","",VLOOKUP(C322,ProductTable[],3,FALSE)),0)</f>
        <v/>
      </c>
      <c r="K322" s="1960"/>
      <c r="L322" s="1960"/>
      <c r="M322" s="1961"/>
      <c r="N322" s="281"/>
      <c r="O322" s="1930"/>
      <c r="P322" s="1931"/>
    </row>
    <row r="323" spans="2:16" ht="18.75" customHeight="1" outlineLevel="1">
      <c r="B323" s="692"/>
      <c r="C323" s="1061"/>
      <c r="D323" s="1062"/>
      <c r="E323" s="1062"/>
      <c r="F323" s="93" t="str">
        <f>IFERROR(IF(C323="","",VLOOKUP(C323,ProductTable[],2,FALSE)),0)</f>
        <v/>
      </c>
      <c r="G323" s="98"/>
      <c r="H323" s="93" t="str">
        <f>IF(F323="","",F323*G323)</f>
        <v/>
      </c>
      <c r="I323" s="1219" t="str">
        <f>IF(F323="","", H323/(1-M346))</f>
        <v/>
      </c>
      <c r="J323" s="1131" t="str">
        <f>IFERROR(IF(C323="","",VLOOKUP(C323,ProductTable[],3,FALSE)),0)</f>
        <v/>
      </c>
      <c r="K323" s="1958"/>
      <c r="L323" s="1958"/>
      <c r="M323" s="1959"/>
      <c r="N323" s="281"/>
      <c r="O323" s="1932"/>
      <c r="P323" s="1933"/>
    </row>
    <row r="324" spans="2:16" ht="18.75" customHeight="1" outlineLevel="1">
      <c r="B324" s="692"/>
      <c r="C324" s="1058"/>
      <c r="D324" s="1059"/>
      <c r="E324" s="1059"/>
      <c r="F324" s="95" t="str">
        <f>IFERROR(IF(C324="","",VLOOKUP(C324,ProductTable[],2,FALSE)),0)</f>
        <v/>
      </c>
      <c r="G324" s="99"/>
      <c r="H324" s="95" t="str">
        <f>IF(F324="","",F324*G324)</f>
        <v/>
      </c>
      <c r="I324" s="1220" t="str">
        <f>IF(F324="","", H324/(1-M346))</f>
        <v/>
      </c>
      <c r="J324" s="1221" t="str">
        <f>IFERROR(IF(C324="","",VLOOKUP(C324,ProductTable[],3,FALSE)),0)</f>
        <v/>
      </c>
      <c r="K324" s="1960"/>
      <c r="L324" s="1960"/>
      <c r="M324" s="1961"/>
      <c r="N324" s="281"/>
      <c r="O324" s="1923"/>
      <c r="P324" s="1924"/>
    </row>
    <row r="325" spans="2:16" ht="18.75" customHeight="1" outlineLevel="1">
      <c r="B325" s="692"/>
      <c r="C325" s="1061"/>
      <c r="D325" s="1062"/>
      <c r="E325" s="1062"/>
      <c r="F325" s="93" t="str">
        <f>IFERROR(IF(C325="","",VLOOKUP(C325,ProductTable[],2,FALSE)),0)</f>
        <v/>
      </c>
      <c r="G325" s="98"/>
      <c r="H325" s="93" t="str">
        <f t="shared" ref="H325:H334" si="25">IF(F325="","",F325*G325)</f>
        <v/>
      </c>
      <c r="I325" s="1219" t="str">
        <f>IF(F325="","", H325/(1-M346))</f>
        <v/>
      </c>
      <c r="J325" s="1131" t="str">
        <f>IFERROR(IF(C325="","",VLOOKUP(C325,ProductTable[],3,FALSE)),0)</f>
        <v/>
      </c>
      <c r="K325" s="1958"/>
      <c r="L325" s="1958"/>
      <c r="M325" s="1959"/>
      <c r="N325" s="281"/>
      <c r="O325" s="1930"/>
      <c r="P325" s="1931"/>
    </row>
    <row r="326" spans="2:16" ht="18.75" customHeight="1" outlineLevel="1">
      <c r="B326" s="692"/>
      <c r="C326" s="1058"/>
      <c r="D326" s="1059"/>
      <c r="E326" s="1059"/>
      <c r="F326" s="95" t="str">
        <f>IFERROR(IF(C326="","",VLOOKUP(C326,ProductTable[],2,FALSE)),0)</f>
        <v/>
      </c>
      <c r="G326" s="99"/>
      <c r="H326" s="95" t="str">
        <f t="shared" si="25"/>
        <v/>
      </c>
      <c r="I326" s="1220" t="str">
        <f>IF(F326="","", H326/(1-M346))</f>
        <v/>
      </c>
      <c r="J326" s="1221" t="str">
        <f>IFERROR(IF(C326="","",VLOOKUP(C326,ProductTable[],3,FALSE)),0)</f>
        <v/>
      </c>
      <c r="K326" s="1960"/>
      <c r="L326" s="1960"/>
      <c r="M326" s="1961"/>
      <c r="N326" s="281"/>
      <c r="O326" s="1932"/>
      <c r="P326" s="1933"/>
    </row>
    <row r="327" spans="2:16" ht="18.75" customHeight="1" outlineLevel="1">
      <c r="B327" s="692"/>
      <c r="C327" s="1061"/>
      <c r="D327" s="1062"/>
      <c r="E327" s="1062"/>
      <c r="F327" s="93" t="str">
        <f>IFERROR(IF(C327="","",VLOOKUP(C327,ProductTable[],2,FALSE)),0)</f>
        <v/>
      </c>
      <c r="G327" s="98"/>
      <c r="H327" s="93" t="str">
        <f t="shared" si="25"/>
        <v/>
      </c>
      <c r="I327" s="1219" t="str">
        <f>IF(F327="","", H327/(1-M346))</f>
        <v/>
      </c>
      <c r="J327" s="1131" t="str">
        <f>IFERROR(IF(C327="","",VLOOKUP(C327,ProductTable[],3,FALSE)),0)</f>
        <v/>
      </c>
      <c r="K327" s="1958"/>
      <c r="L327" s="1958"/>
      <c r="M327" s="1959"/>
      <c r="N327" s="281"/>
      <c r="O327" s="1923"/>
      <c r="P327" s="1924"/>
    </row>
    <row r="328" spans="2:16" ht="18.75" customHeight="1" outlineLevel="1">
      <c r="B328" s="692"/>
      <c r="C328" s="1058"/>
      <c r="D328" s="1059"/>
      <c r="E328" s="1059"/>
      <c r="F328" s="95" t="str">
        <f>IFERROR(IF(C328="","",VLOOKUP(C328,ProductTable[],2,FALSE)),0)</f>
        <v/>
      </c>
      <c r="G328" s="99"/>
      <c r="H328" s="95" t="str">
        <f t="shared" si="25"/>
        <v/>
      </c>
      <c r="I328" s="1220" t="str">
        <f>IF(F328="","", H328/(1-M346))</f>
        <v/>
      </c>
      <c r="J328" s="1221" t="str">
        <f>IFERROR(IF(C328="","",VLOOKUP(C328,ProductTable[],3,FALSE)),0)</f>
        <v/>
      </c>
      <c r="K328" s="1960"/>
      <c r="L328" s="1960"/>
      <c r="M328" s="1961"/>
      <c r="N328" s="281"/>
      <c r="O328" s="1930"/>
      <c r="P328" s="1931"/>
    </row>
    <row r="329" spans="2:16" ht="18.75" customHeight="1" outlineLevel="1">
      <c r="B329" s="692"/>
      <c r="C329" s="1061"/>
      <c r="D329" s="1062"/>
      <c r="E329" s="1062"/>
      <c r="F329" s="93" t="str">
        <f>IFERROR(IF(C329="","",VLOOKUP(C329,ProductTable[],2,FALSE)),0)</f>
        <v/>
      </c>
      <c r="G329" s="98"/>
      <c r="H329" s="93" t="str">
        <f t="shared" si="25"/>
        <v/>
      </c>
      <c r="I329" s="1219" t="str">
        <f>IF(F329="","", H329/(1-M346))</f>
        <v/>
      </c>
      <c r="J329" s="1131" t="str">
        <f>IFERROR(IF(C329="","",VLOOKUP(C329,ProductTable[],3,FALSE)),0)</f>
        <v/>
      </c>
      <c r="K329" s="1958"/>
      <c r="L329" s="1958"/>
      <c r="M329" s="1959"/>
      <c r="N329" s="281"/>
      <c r="O329" s="1932"/>
      <c r="P329" s="1933"/>
    </row>
    <row r="330" spans="2:16" ht="18.75" customHeight="1" outlineLevel="1">
      <c r="B330" s="692"/>
      <c r="C330" s="1058"/>
      <c r="D330" s="1059"/>
      <c r="E330" s="1059"/>
      <c r="F330" s="95" t="str">
        <f>IFERROR(IF(C330="","",VLOOKUP(C330,ProductTable[],2,FALSE)),0)</f>
        <v/>
      </c>
      <c r="G330" s="99"/>
      <c r="H330" s="95" t="str">
        <f t="shared" si="25"/>
        <v/>
      </c>
      <c r="I330" s="1220" t="str">
        <f>IF(F330="","", H330/(1-M346))</f>
        <v/>
      </c>
      <c r="J330" s="1221" t="str">
        <f>IFERROR(IF(C330="","",VLOOKUP(C330,ProductTable[],3,FALSE)),0)</f>
        <v/>
      </c>
      <c r="K330" s="1960"/>
      <c r="L330" s="1960"/>
      <c r="M330" s="1961"/>
      <c r="N330" s="281"/>
      <c r="O330" s="1923"/>
      <c r="P330" s="1924"/>
    </row>
    <row r="331" spans="2:16" ht="18.75" customHeight="1" outlineLevel="1">
      <c r="B331" s="692"/>
      <c r="C331" s="1061"/>
      <c r="D331" s="1062"/>
      <c r="E331" s="1062"/>
      <c r="F331" s="93" t="str">
        <f>IFERROR(IF(C331="","",VLOOKUP(C331,ProductTable[],2,FALSE)),0)</f>
        <v/>
      </c>
      <c r="G331" s="98"/>
      <c r="H331" s="93" t="str">
        <f t="shared" si="25"/>
        <v/>
      </c>
      <c r="I331" s="1219" t="str">
        <f>IF(F331="","", H331/(1-M346))</f>
        <v/>
      </c>
      <c r="J331" s="1131" t="str">
        <f>IFERROR(IF(C331="","",VLOOKUP(C331,ProductTable[],3,FALSE)),0)</f>
        <v/>
      </c>
      <c r="K331" s="1958"/>
      <c r="L331" s="1958"/>
      <c r="M331" s="1959"/>
      <c r="N331" s="281"/>
      <c r="O331" s="1930"/>
      <c r="P331" s="1931"/>
    </row>
    <row r="332" spans="2:16" ht="18.75" customHeight="1" outlineLevel="1">
      <c r="B332" s="692"/>
      <c r="C332" s="1058"/>
      <c r="D332" s="1059"/>
      <c r="E332" s="1059"/>
      <c r="F332" s="95" t="str">
        <f>IFERROR(IF(C332="","",VLOOKUP(C332,ProductTable[],2,FALSE)),0)</f>
        <v/>
      </c>
      <c r="G332" s="99"/>
      <c r="H332" s="95" t="str">
        <f t="shared" si="25"/>
        <v/>
      </c>
      <c r="I332" s="1220" t="str">
        <f>IF(F332="","", H332/(1-M346))</f>
        <v/>
      </c>
      <c r="J332" s="1221" t="str">
        <f>IFERROR(IF(C332="","",VLOOKUP(C332,ProductTable[],3,FALSE)),0)</f>
        <v/>
      </c>
      <c r="K332" s="1960"/>
      <c r="L332" s="1960"/>
      <c r="M332" s="1961"/>
      <c r="N332" s="281"/>
      <c r="O332" s="1932"/>
      <c r="P332" s="1933"/>
    </row>
    <row r="333" spans="2:16" ht="18.75" customHeight="1" outlineLevel="1" thickBot="1">
      <c r="B333" s="692"/>
      <c r="C333" s="1061"/>
      <c r="D333" s="1062"/>
      <c r="E333" s="1062"/>
      <c r="F333" s="1101" t="str">
        <f>IFERROR(IF(C333="","",VLOOKUP(C333,ProductTable[],2,FALSE)),0)</f>
        <v/>
      </c>
      <c r="G333" s="1263"/>
      <c r="H333" s="1101" t="str">
        <f t="shared" si="25"/>
        <v/>
      </c>
      <c r="I333" s="1264" t="str">
        <f>IF(F333="","", H333/(1-M346))</f>
        <v/>
      </c>
      <c r="J333" s="1826" t="str">
        <f>IFERROR(IF(C333="","",VLOOKUP(C333,ProductTable[],3,FALSE)),0)</f>
        <v/>
      </c>
      <c r="K333" s="1958"/>
      <c r="L333" s="1958"/>
      <c r="M333" s="1959"/>
      <c r="N333" s="281"/>
      <c r="O333" s="1923"/>
      <c r="P333" s="1924"/>
    </row>
    <row r="334" spans="2:16" ht="18.75" customHeight="1" outlineLevel="1">
      <c r="B334" s="1940" t="s">
        <v>112</v>
      </c>
      <c r="C334" s="1172"/>
      <c r="D334" s="1127"/>
      <c r="E334" s="1127"/>
      <c r="F334" s="102"/>
      <c r="G334" s="111"/>
      <c r="H334" s="102" t="str">
        <f t="shared" si="25"/>
        <v/>
      </c>
      <c r="I334" s="1238" t="str">
        <f>IF(F334="","", H334/(1-M346))</f>
        <v/>
      </c>
      <c r="J334" s="1265"/>
      <c r="K334" s="1956"/>
      <c r="L334" s="1956"/>
      <c r="M334" s="1957"/>
      <c r="N334" s="281"/>
      <c r="O334" s="1930"/>
      <c r="P334" s="1931"/>
    </row>
    <row r="335" spans="2:16" ht="18.75" customHeight="1" outlineLevel="1">
      <c r="B335" s="1941"/>
      <c r="C335" s="1056"/>
      <c r="D335" s="1057"/>
      <c r="E335" s="1057"/>
      <c r="F335" s="93"/>
      <c r="G335" s="98"/>
      <c r="H335" s="93" t="str">
        <f>IF(F335="","",F335*G335)</f>
        <v/>
      </c>
      <c r="I335" s="1219" t="str">
        <f>IF(F335="","", H335/(1-M346))</f>
        <v/>
      </c>
      <c r="J335" s="1755"/>
      <c r="K335" s="1958"/>
      <c r="L335" s="1958"/>
      <c r="M335" s="1959"/>
      <c r="N335" s="281"/>
      <c r="O335" s="1932"/>
      <c r="P335" s="1933"/>
    </row>
    <row r="336" spans="2:16" ht="18.75" customHeight="1" outlineLevel="1">
      <c r="B336" s="1941"/>
      <c r="C336" s="1078"/>
      <c r="D336" s="1079"/>
      <c r="E336" s="1079"/>
      <c r="F336" s="350"/>
      <c r="G336" s="99"/>
      <c r="H336" s="95" t="str">
        <f t="shared" ref="H336:H340" si="26">IF(F336="","",F336*G336)</f>
        <v/>
      </c>
      <c r="I336" s="1220" t="str">
        <f>IF(F336="","", H336/(1-M346))</f>
        <v/>
      </c>
      <c r="J336" s="1756"/>
      <c r="K336" s="1960"/>
      <c r="L336" s="1960"/>
      <c r="M336" s="1961"/>
      <c r="N336" s="281"/>
      <c r="O336" s="1923"/>
      <c r="P336" s="1924"/>
    </row>
    <row r="337" spans="2:16" ht="18.75" customHeight="1" outlineLevel="1">
      <c r="B337" s="1941"/>
      <c r="C337" s="1056"/>
      <c r="D337" s="1057"/>
      <c r="E337" s="1057"/>
      <c r="F337" s="69"/>
      <c r="G337" s="98"/>
      <c r="H337" s="93" t="str">
        <f t="shared" si="26"/>
        <v/>
      </c>
      <c r="I337" s="1219" t="str">
        <f>IF(F337="","", H337/(1-M346))</f>
        <v/>
      </c>
      <c r="J337" s="1755"/>
      <c r="K337" s="1958"/>
      <c r="L337" s="1958"/>
      <c r="M337" s="1959"/>
      <c r="N337" s="281"/>
      <c r="O337" s="1930"/>
      <c r="P337" s="1931"/>
    </row>
    <row r="338" spans="2:16" ht="18.75" customHeight="1" outlineLevel="1">
      <c r="B338" s="692"/>
      <c r="C338" s="1078"/>
      <c r="D338" s="1079"/>
      <c r="E338" s="1079"/>
      <c r="F338" s="350"/>
      <c r="G338" s="99"/>
      <c r="H338" s="95" t="str">
        <f t="shared" si="26"/>
        <v/>
      </c>
      <c r="I338" s="1220" t="str">
        <f>IF(F338="","", H338/(1-M346))</f>
        <v/>
      </c>
      <c r="J338" s="1756"/>
      <c r="K338" s="1960"/>
      <c r="L338" s="1960"/>
      <c r="M338" s="1961"/>
      <c r="N338" s="281"/>
      <c r="O338" s="1932"/>
      <c r="P338" s="1933"/>
    </row>
    <row r="339" spans="2:16" ht="18.75" customHeight="1" outlineLevel="1" thickBot="1">
      <c r="B339" s="765"/>
      <c r="C339" s="1075"/>
      <c r="D339" s="1174"/>
      <c r="E339" s="1174"/>
      <c r="F339" s="1012"/>
      <c r="G339" s="100"/>
      <c r="H339" s="120" t="str">
        <f t="shared" si="26"/>
        <v/>
      </c>
      <c r="I339" s="1761" t="str">
        <f>IF(F339="","", H339/(1-M346))</f>
        <v/>
      </c>
      <c r="J339" s="1762"/>
      <c r="K339" s="1962"/>
      <c r="L339" s="1962"/>
      <c r="M339" s="1963"/>
      <c r="N339" s="281"/>
      <c r="O339" s="1923"/>
      <c r="P339" s="1924"/>
    </row>
    <row r="340" spans="2:16" ht="18.75" customHeight="1" outlineLevel="1">
      <c r="B340" s="969" t="s">
        <v>1373</v>
      </c>
      <c r="C340" s="327" t="s">
        <v>1373</v>
      </c>
      <c r="D340" s="1076"/>
      <c r="E340" s="1076"/>
      <c r="F340" s="978">
        <f>IFERROR(IF(C340="","",VLOOKUP(C340,ProductTable[],2,FALSE)),0)</f>
        <v>150</v>
      </c>
      <c r="G340" s="1002"/>
      <c r="H340" s="974">
        <f t="shared" si="26"/>
        <v>0</v>
      </c>
      <c r="I340" s="1125">
        <f>IF(F340="","", H340/(1-N1039))</f>
        <v>0</v>
      </c>
      <c r="J340" s="1126" t="str">
        <f>IFERROR(IF(C340="","",VLOOKUP(C340,ProductTable[],3,FALSE)),0)</f>
        <v xml:space="preserve"> </v>
      </c>
      <c r="K340" s="1956"/>
      <c r="L340" s="1956"/>
      <c r="M340" s="1957"/>
      <c r="N340" s="281"/>
      <c r="O340" s="1930"/>
      <c r="P340" s="1931"/>
    </row>
    <row r="341" spans="2:16" ht="18.75" customHeight="1" outlineLevel="1">
      <c r="B341" s="970" t="s">
        <v>100</v>
      </c>
      <c r="C341" s="1064" t="s">
        <v>59</v>
      </c>
      <c r="D341" s="1065"/>
      <c r="E341" s="1065"/>
      <c r="F341" s="93">
        <f>IFERROR(IF(C341="","",VLOOKUP(C341,ProductTable[],2,FALSE)),0)</f>
        <v>20</v>
      </c>
      <c r="G341" s="1003"/>
      <c r="H341" s="975">
        <f>IF(F341="","",F341*G341)</f>
        <v>0</v>
      </c>
      <c r="I341" s="959">
        <f>IF(F341="","", H341/(1-M346))</f>
        <v>0</v>
      </c>
      <c r="J341" s="991" t="str">
        <f>IFERROR(IF(C341="","",VLOOKUP(C341,ProductTable[],3,FALSE)),0)</f>
        <v xml:space="preserve"> </v>
      </c>
      <c r="K341" s="1958"/>
      <c r="L341" s="1958"/>
      <c r="M341" s="1959"/>
      <c r="N341" s="281"/>
      <c r="O341" s="1932"/>
      <c r="P341" s="1933"/>
    </row>
    <row r="342" spans="2:16" ht="18.75" customHeight="1" outlineLevel="1">
      <c r="B342" s="967" t="s">
        <v>102</v>
      </c>
      <c r="C342" s="1067" t="s">
        <v>103</v>
      </c>
      <c r="D342" s="1068"/>
      <c r="E342" s="1068"/>
      <c r="F342" s="979">
        <f>IFERROR(IF(C342="","",VLOOKUP(C342,ProductTable[],2,FALSE)),0)</f>
        <v>250</v>
      </c>
      <c r="G342" s="1004"/>
      <c r="H342" s="976">
        <f>IF(F342="","",F342*G342)</f>
        <v>0</v>
      </c>
      <c r="I342" s="958">
        <f>IF(F342="","", H342/(1-M346))</f>
        <v>0</v>
      </c>
      <c r="J342" s="990" t="str">
        <f>IFERROR(IF(C342="","",VLOOKUP(C342,ProductTable[],3,FALSE)),0)</f>
        <v xml:space="preserve"> </v>
      </c>
      <c r="K342" s="1960"/>
      <c r="L342" s="1960"/>
      <c r="M342" s="1961"/>
      <c r="O342" s="1923"/>
      <c r="P342" s="1924"/>
    </row>
    <row r="343" spans="2:16" ht="18.75" customHeight="1" outlineLevel="1" thickBot="1">
      <c r="B343" s="971"/>
      <c r="C343" s="1070" t="s">
        <v>105</v>
      </c>
      <c r="D343" s="1071"/>
      <c r="E343" s="1071"/>
      <c r="F343" s="440">
        <f>IFERROR(IF(C343="","",VLOOKUP(C343,ProductTable[],2,FALSE)),0)</f>
        <v>500</v>
      </c>
      <c r="G343" s="529"/>
      <c r="H343" s="1008">
        <f>IF(F343="","",F343*G343)</f>
        <v>0</v>
      </c>
      <c r="I343" s="968">
        <f>IF(F343="","", H343/(1-M346))</f>
        <v>0</v>
      </c>
      <c r="J343" s="1130" t="str">
        <f>IFERROR(IF(C343="","",VLOOKUP(C343,ProductTable[],3,FALSE)),0)</f>
        <v xml:space="preserve"> </v>
      </c>
      <c r="K343" s="1962"/>
      <c r="L343" s="1962"/>
      <c r="M343" s="1963"/>
      <c r="N343" s="281"/>
      <c r="O343" s="1930"/>
      <c r="P343" s="1931"/>
    </row>
    <row r="344" spans="2:16" ht="18.75" customHeight="1" outlineLevel="1" thickBot="1">
      <c r="B344" s="281"/>
      <c r="C344" s="281"/>
      <c r="D344" s="281"/>
      <c r="F344" s="293"/>
      <c r="G344" s="696" t="s">
        <v>26</v>
      </c>
      <c r="H344" s="697"/>
      <c r="I344" s="698"/>
      <c r="J344" s="367"/>
      <c r="K344" s="367"/>
      <c r="L344" s="544"/>
      <c r="M344" s="544"/>
      <c r="N344" s="281"/>
      <c r="O344" s="1932"/>
      <c r="P344" s="1933"/>
    </row>
    <row r="345" spans="2:16" ht="18.75" customHeight="1" outlineLevel="1">
      <c r="B345" s="281"/>
      <c r="C345" s="281"/>
      <c r="D345" s="281"/>
      <c r="F345" s="281"/>
      <c r="G345" s="358" t="s">
        <v>29</v>
      </c>
      <c r="H345" s="115">
        <f>SUM(H314:H343)</f>
        <v>0</v>
      </c>
      <c r="I345" s="534">
        <f>SUM(H314:H343)</f>
        <v>0</v>
      </c>
      <c r="J345" s="367"/>
      <c r="K345" s="1032" t="s">
        <v>113</v>
      </c>
      <c r="L345" s="283"/>
      <c r="M345" s="1032" t="s">
        <v>1429</v>
      </c>
      <c r="O345" s="1923"/>
      <c r="P345" s="1924"/>
    </row>
    <row r="346" spans="2:16" ht="18.75" customHeight="1" outlineLevel="1" thickBot="1">
      <c r="B346" s="281"/>
      <c r="C346" s="281"/>
      <c r="D346" s="281"/>
      <c r="F346" s="281"/>
      <c r="G346" s="360" t="s">
        <v>63</v>
      </c>
      <c r="H346" s="96"/>
      <c r="I346" s="535"/>
      <c r="J346" s="1024"/>
      <c r="K346" s="1033">
        <f>(H345/(1-M346))+H344</f>
        <v>0</v>
      </c>
      <c r="L346" s="283"/>
      <c r="M346" s="1267">
        <v>0.45</v>
      </c>
      <c r="O346" s="1925"/>
      <c r="P346" s="1926"/>
    </row>
    <row r="347" spans="2:16" ht="18.75" customHeight="1" outlineLevel="1" thickBot="1">
      <c r="B347" s="281"/>
      <c r="C347" s="281"/>
      <c r="D347" s="281"/>
      <c r="F347" s="294"/>
      <c r="G347" s="362" t="s">
        <v>109</v>
      </c>
      <c r="H347" s="122">
        <f>H346-H345</f>
        <v>0</v>
      </c>
      <c r="I347" s="536">
        <f>H346-H345</f>
        <v>0</v>
      </c>
      <c r="J347" s="282"/>
      <c r="K347" s="282"/>
      <c r="L347" s="1024"/>
      <c r="M347" s="1024"/>
      <c r="N347" s="281"/>
      <c r="O347" s="281"/>
      <c r="P347" s="281"/>
    </row>
    <row r="348" spans="2:16" ht="18.75" customHeight="1">
      <c r="C348" s="1927" t="s">
        <v>1572</v>
      </c>
      <c r="D348" s="1927"/>
      <c r="E348" s="1927"/>
      <c r="N348" s="281"/>
      <c r="O348" s="281"/>
      <c r="P348" s="281"/>
    </row>
  </sheetData>
  <sheetProtection formatRows="0" selectLockedCells="1"/>
  <mergeCells count="473">
    <mergeCell ref="K341:M341"/>
    <mergeCell ref="K342:M342"/>
    <mergeCell ref="K343:M343"/>
    <mergeCell ref="C348:E348"/>
    <mergeCell ref="B336:B337"/>
    <mergeCell ref="K336:M336"/>
    <mergeCell ref="K337:M337"/>
    <mergeCell ref="K338:M338"/>
    <mergeCell ref="K339:M339"/>
    <mergeCell ref="K340:M340"/>
    <mergeCell ref="K330:M330"/>
    <mergeCell ref="K331:M331"/>
    <mergeCell ref="K332:M332"/>
    <mergeCell ref="K333:M333"/>
    <mergeCell ref="K334:M334"/>
    <mergeCell ref="K335:M335"/>
    <mergeCell ref="K324:M324"/>
    <mergeCell ref="K325:M325"/>
    <mergeCell ref="K326:M326"/>
    <mergeCell ref="K327:M327"/>
    <mergeCell ref="K328:M328"/>
    <mergeCell ref="K329:M329"/>
    <mergeCell ref="K318:M318"/>
    <mergeCell ref="K319:M319"/>
    <mergeCell ref="K320:M320"/>
    <mergeCell ref="K321:M321"/>
    <mergeCell ref="K322:M322"/>
    <mergeCell ref="K323:M323"/>
    <mergeCell ref="O313:P313"/>
    <mergeCell ref="K314:M314"/>
    <mergeCell ref="O314:P317"/>
    <mergeCell ref="K315:M315"/>
    <mergeCell ref="K316:M316"/>
    <mergeCell ref="K317:M317"/>
    <mergeCell ref="O318:P320"/>
    <mergeCell ref="O321:P323"/>
    <mergeCell ref="K304:M304"/>
    <mergeCell ref="K305:M305"/>
    <mergeCell ref="K306:M306"/>
    <mergeCell ref="K307:M307"/>
    <mergeCell ref="C312:E312"/>
    <mergeCell ref="C313:E313"/>
    <mergeCell ref="K313:M313"/>
    <mergeCell ref="K299:M299"/>
    <mergeCell ref="B300:B301"/>
    <mergeCell ref="K300:M300"/>
    <mergeCell ref="K301:M301"/>
    <mergeCell ref="K302:M302"/>
    <mergeCell ref="K303:M303"/>
    <mergeCell ref="K294:M294"/>
    <mergeCell ref="K295:M295"/>
    <mergeCell ref="K296:M296"/>
    <mergeCell ref="K297:M297"/>
    <mergeCell ref="K298:M298"/>
    <mergeCell ref="K287:M287"/>
    <mergeCell ref="K288:M288"/>
    <mergeCell ref="K289:M289"/>
    <mergeCell ref="K290:M290"/>
    <mergeCell ref="K291:M291"/>
    <mergeCell ref="K292:M292"/>
    <mergeCell ref="K282:M282"/>
    <mergeCell ref="K283:M283"/>
    <mergeCell ref="K284:M284"/>
    <mergeCell ref="K285:M285"/>
    <mergeCell ref="K286:M286"/>
    <mergeCell ref="C276:E276"/>
    <mergeCell ref="C277:E277"/>
    <mergeCell ref="K277:M277"/>
    <mergeCell ref="K293:M293"/>
    <mergeCell ref="T277:U277"/>
    <mergeCell ref="K278:M278"/>
    <mergeCell ref="O278:P281"/>
    <mergeCell ref="T278:U281"/>
    <mergeCell ref="K279:M279"/>
    <mergeCell ref="K280:M280"/>
    <mergeCell ref="K266:M266"/>
    <mergeCell ref="K267:M267"/>
    <mergeCell ref="K268:M268"/>
    <mergeCell ref="K269:M269"/>
    <mergeCell ref="K270:M270"/>
    <mergeCell ref="K271:M271"/>
    <mergeCell ref="K281:M281"/>
    <mergeCell ref="B262:B263"/>
    <mergeCell ref="K262:M262"/>
    <mergeCell ref="K263:M263"/>
    <mergeCell ref="B264:B265"/>
    <mergeCell ref="K264:M264"/>
    <mergeCell ref="K265:M265"/>
    <mergeCell ref="K256:M256"/>
    <mergeCell ref="K257:M257"/>
    <mergeCell ref="K258:M258"/>
    <mergeCell ref="K259:M259"/>
    <mergeCell ref="K260:M260"/>
    <mergeCell ref="K261:M261"/>
    <mergeCell ref="K252:M252"/>
    <mergeCell ref="K253:M253"/>
    <mergeCell ref="B254:B255"/>
    <mergeCell ref="K254:M254"/>
    <mergeCell ref="K255:M255"/>
    <mergeCell ref="K246:M246"/>
    <mergeCell ref="K247:M247"/>
    <mergeCell ref="B248:B249"/>
    <mergeCell ref="K248:M248"/>
    <mergeCell ref="K249:M249"/>
    <mergeCell ref="K250:M250"/>
    <mergeCell ref="T241:U241"/>
    <mergeCell ref="B242:B243"/>
    <mergeCell ref="K242:M242"/>
    <mergeCell ref="O242:P245"/>
    <mergeCell ref="T242:U245"/>
    <mergeCell ref="K243:M243"/>
    <mergeCell ref="K244:M244"/>
    <mergeCell ref="K245:M245"/>
    <mergeCell ref="K251:M251"/>
    <mergeCell ref="O249:P251"/>
    <mergeCell ref="K232:M232"/>
    <mergeCell ref="K233:M233"/>
    <mergeCell ref="K234:M234"/>
    <mergeCell ref="K235:M235"/>
    <mergeCell ref="C240:E240"/>
    <mergeCell ref="C241:E241"/>
    <mergeCell ref="K241:M241"/>
    <mergeCell ref="K227:M227"/>
    <mergeCell ref="B228:B229"/>
    <mergeCell ref="K228:M228"/>
    <mergeCell ref="K229:M229"/>
    <mergeCell ref="K230:M230"/>
    <mergeCell ref="K231:M231"/>
    <mergeCell ref="K221:M221"/>
    <mergeCell ref="K222:M222"/>
    <mergeCell ref="K223:M223"/>
    <mergeCell ref="K224:M224"/>
    <mergeCell ref="K225:M225"/>
    <mergeCell ref="K226:M226"/>
    <mergeCell ref="K215:M215"/>
    <mergeCell ref="K216:M216"/>
    <mergeCell ref="K217:M217"/>
    <mergeCell ref="K218:M218"/>
    <mergeCell ref="K219:M219"/>
    <mergeCell ref="K220:M220"/>
    <mergeCell ref="K210:M210"/>
    <mergeCell ref="K211:M211"/>
    <mergeCell ref="B212:B213"/>
    <mergeCell ref="K212:M212"/>
    <mergeCell ref="K213:M213"/>
    <mergeCell ref="K214:M214"/>
    <mergeCell ref="O205:P205"/>
    <mergeCell ref="T205:U205"/>
    <mergeCell ref="K206:M206"/>
    <mergeCell ref="O206:P209"/>
    <mergeCell ref="T206:U209"/>
    <mergeCell ref="K207:M207"/>
    <mergeCell ref="K208:M208"/>
    <mergeCell ref="K209:M209"/>
    <mergeCell ref="O213:P215"/>
    <mergeCell ref="K197:M197"/>
    <mergeCell ref="K198:M198"/>
    <mergeCell ref="K199:M199"/>
    <mergeCell ref="C204:E204"/>
    <mergeCell ref="C205:E205"/>
    <mergeCell ref="K205:M205"/>
    <mergeCell ref="B192:B193"/>
    <mergeCell ref="K192:M192"/>
    <mergeCell ref="K193:M193"/>
    <mergeCell ref="K194:M194"/>
    <mergeCell ref="K195:M195"/>
    <mergeCell ref="K196:M196"/>
    <mergeCell ref="K186:M186"/>
    <mergeCell ref="K187:M187"/>
    <mergeCell ref="K188:M188"/>
    <mergeCell ref="K189:M189"/>
    <mergeCell ref="K190:M190"/>
    <mergeCell ref="K191:M191"/>
    <mergeCell ref="K180:M180"/>
    <mergeCell ref="K181:M181"/>
    <mergeCell ref="K182:M182"/>
    <mergeCell ref="K183:M183"/>
    <mergeCell ref="K184:M184"/>
    <mergeCell ref="K185:M185"/>
    <mergeCell ref="K174:M174"/>
    <mergeCell ref="K175:M175"/>
    <mergeCell ref="K176:M176"/>
    <mergeCell ref="K177:M177"/>
    <mergeCell ref="K178:M178"/>
    <mergeCell ref="K179:M179"/>
    <mergeCell ref="K170:M170"/>
    <mergeCell ref="O170:P173"/>
    <mergeCell ref="T170:U173"/>
    <mergeCell ref="K171:M171"/>
    <mergeCell ref="K172:M172"/>
    <mergeCell ref="K173:M173"/>
    <mergeCell ref="B165:B166"/>
    <mergeCell ref="C168:E168"/>
    <mergeCell ref="C169:E169"/>
    <mergeCell ref="K169:M169"/>
    <mergeCell ref="O169:P169"/>
    <mergeCell ref="T169:U169"/>
    <mergeCell ref="K158:M158"/>
    <mergeCell ref="K159:M159"/>
    <mergeCell ref="K160:M160"/>
    <mergeCell ref="K161:M161"/>
    <mergeCell ref="K162:M162"/>
    <mergeCell ref="K163:M163"/>
    <mergeCell ref="K151:M151"/>
    <mergeCell ref="K152:M152"/>
    <mergeCell ref="K153:M153"/>
    <mergeCell ref="K154:M154"/>
    <mergeCell ref="K155:M155"/>
    <mergeCell ref="B156:B157"/>
    <mergeCell ref="K156:M156"/>
    <mergeCell ref="K157:M157"/>
    <mergeCell ref="K145:M145"/>
    <mergeCell ref="K146:M146"/>
    <mergeCell ref="K147:M147"/>
    <mergeCell ref="K148:M148"/>
    <mergeCell ref="K149:M149"/>
    <mergeCell ref="K150:M150"/>
    <mergeCell ref="K138:M138"/>
    <mergeCell ref="K139:M139"/>
    <mergeCell ref="K140:M140"/>
    <mergeCell ref="K141:M141"/>
    <mergeCell ref="K142:M142"/>
    <mergeCell ref="B143:B144"/>
    <mergeCell ref="K143:M143"/>
    <mergeCell ref="K144:M144"/>
    <mergeCell ref="O133:P133"/>
    <mergeCell ref="O141:P143"/>
    <mergeCell ref="O144:P146"/>
    <mergeCell ref="T133:U133"/>
    <mergeCell ref="K134:M134"/>
    <mergeCell ref="O134:P137"/>
    <mergeCell ref="T134:U137"/>
    <mergeCell ref="K135:M135"/>
    <mergeCell ref="K136:M136"/>
    <mergeCell ref="K137:M137"/>
    <mergeCell ref="K125:M125"/>
    <mergeCell ref="K126:M126"/>
    <mergeCell ref="K127:M127"/>
    <mergeCell ref="C132:E132"/>
    <mergeCell ref="C133:E133"/>
    <mergeCell ref="K133:M133"/>
    <mergeCell ref="B120:B121"/>
    <mergeCell ref="K120:M120"/>
    <mergeCell ref="K121:M121"/>
    <mergeCell ref="K122:M122"/>
    <mergeCell ref="K123:M123"/>
    <mergeCell ref="K124:M124"/>
    <mergeCell ref="K114:M114"/>
    <mergeCell ref="K115:M115"/>
    <mergeCell ref="K116:M116"/>
    <mergeCell ref="K117:M117"/>
    <mergeCell ref="K118:M118"/>
    <mergeCell ref="K119:M119"/>
    <mergeCell ref="K108:M108"/>
    <mergeCell ref="K109:M109"/>
    <mergeCell ref="K110:M110"/>
    <mergeCell ref="K111:M111"/>
    <mergeCell ref="K112:M112"/>
    <mergeCell ref="K113:M113"/>
    <mergeCell ref="K102:M102"/>
    <mergeCell ref="K103:M103"/>
    <mergeCell ref="K104:M104"/>
    <mergeCell ref="K105:M105"/>
    <mergeCell ref="K106:M106"/>
    <mergeCell ref="K107:M107"/>
    <mergeCell ref="O97:P97"/>
    <mergeCell ref="T97:U97"/>
    <mergeCell ref="K98:M98"/>
    <mergeCell ref="O98:P101"/>
    <mergeCell ref="T98:U101"/>
    <mergeCell ref="K99:M99"/>
    <mergeCell ref="K100:M100"/>
    <mergeCell ref="K101:M101"/>
    <mergeCell ref="O105:P107"/>
    <mergeCell ref="K89:M89"/>
    <mergeCell ref="K90:M90"/>
    <mergeCell ref="K91:M91"/>
    <mergeCell ref="E94:F94"/>
    <mergeCell ref="C96:E96"/>
    <mergeCell ref="C97:E97"/>
    <mergeCell ref="K97:M97"/>
    <mergeCell ref="B84:B85"/>
    <mergeCell ref="K84:M84"/>
    <mergeCell ref="K85:M85"/>
    <mergeCell ref="K86:M86"/>
    <mergeCell ref="K87:M87"/>
    <mergeCell ref="K88:M88"/>
    <mergeCell ref="K78:M78"/>
    <mergeCell ref="K79:M79"/>
    <mergeCell ref="K80:M80"/>
    <mergeCell ref="K81:M81"/>
    <mergeCell ref="K82:M82"/>
    <mergeCell ref="K83:M83"/>
    <mergeCell ref="K72:M72"/>
    <mergeCell ref="K73:M73"/>
    <mergeCell ref="K74:M74"/>
    <mergeCell ref="K75:M75"/>
    <mergeCell ref="K76:M76"/>
    <mergeCell ref="K77:M77"/>
    <mergeCell ref="K66:M66"/>
    <mergeCell ref="K67:M67"/>
    <mergeCell ref="K68:M68"/>
    <mergeCell ref="K69:M69"/>
    <mergeCell ref="K70:M70"/>
    <mergeCell ref="K71:M71"/>
    <mergeCell ref="O61:P61"/>
    <mergeCell ref="T61:U61"/>
    <mergeCell ref="K62:M62"/>
    <mergeCell ref="O62:P65"/>
    <mergeCell ref="T62:U65"/>
    <mergeCell ref="K63:M63"/>
    <mergeCell ref="K64:M64"/>
    <mergeCell ref="K65:M65"/>
    <mergeCell ref="O66:P68"/>
    <mergeCell ref="O69:P71"/>
    <mergeCell ref="K53:M53"/>
    <mergeCell ref="K54:M54"/>
    <mergeCell ref="K55:M55"/>
    <mergeCell ref="C60:E60"/>
    <mergeCell ref="C61:E61"/>
    <mergeCell ref="K61:M61"/>
    <mergeCell ref="K50:M50"/>
    <mergeCell ref="V50:X50"/>
    <mergeCell ref="K51:M51"/>
    <mergeCell ref="V51:X51"/>
    <mergeCell ref="K52:M52"/>
    <mergeCell ref="V52:X52"/>
    <mergeCell ref="O57:P58"/>
    <mergeCell ref="K47:M47"/>
    <mergeCell ref="V47:X47"/>
    <mergeCell ref="B48:B49"/>
    <mergeCell ref="K48:M48"/>
    <mergeCell ref="V48:X48"/>
    <mergeCell ref="K49:M49"/>
    <mergeCell ref="V49:X49"/>
    <mergeCell ref="K42:M42"/>
    <mergeCell ref="K43:M43"/>
    <mergeCell ref="K44:M44"/>
    <mergeCell ref="K45:M45"/>
    <mergeCell ref="V45:X45"/>
    <mergeCell ref="K46:M46"/>
    <mergeCell ref="V46:X46"/>
    <mergeCell ref="K36:M36"/>
    <mergeCell ref="K37:M37"/>
    <mergeCell ref="K38:M38"/>
    <mergeCell ref="K39:M39"/>
    <mergeCell ref="K40:M40"/>
    <mergeCell ref="K41:M41"/>
    <mergeCell ref="K30:M30"/>
    <mergeCell ref="K31:M31"/>
    <mergeCell ref="K32:M32"/>
    <mergeCell ref="K33:M33"/>
    <mergeCell ref="K34:M34"/>
    <mergeCell ref="K35:M35"/>
    <mergeCell ref="C25:E25"/>
    <mergeCell ref="K25:M25"/>
    <mergeCell ref="O25:P25"/>
    <mergeCell ref="T25:U25"/>
    <mergeCell ref="K26:M26"/>
    <mergeCell ref="O26:P29"/>
    <mergeCell ref="T26:U29"/>
    <mergeCell ref="K27:M27"/>
    <mergeCell ref="K28:M28"/>
    <mergeCell ref="K29:M29"/>
    <mergeCell ref="C20:E20"/>
    <mergeCell ref="B23:C23"/>
    <mergeCell ref="C24:E24"/>
    <mergeCell ref="H24:J24"/>
    <mergeCell ref="L8:M8"/>
    <mergeCell ref="L9:M9"/>
    <mergeCell ref="L10:M10"/>
    <mergeCell ref="L11:M11"/>
    <mergeCell ref="L12:M12"/>
    <mergeCell ref="K14:M14"/>
    <mergeCell ref="B1:E2"/>
    <mergeCell ref="L2:M2"/>
    <mergeCell ref="L3:M3"/>
    <mergeCell ref="L4:M4"/>
    <mergeCell ref="L6:M6"/>
    <mergeCell ref="L7:M7"/>
    <mergeCell ref="L15:M15"/>
    <mergeCell ref="L17:M17"/>
    <mergeCell ref="L18:M18"/>
    <mergeCell ref="L5:M5"/>
    <mergeCell ref="O30:P32"/>
    <mergeCell ref="O33:P35"/>
    <mergeCell ref="O36:P38"/>
    <mergeCell ref="O39:P41"/>
    <mergeCell ref="O42:P44"/>
    <mergeCell ref="O45:P47"/>
    <mergeCell ref="O48:P50"/>
    <mergeCell ref="O51:P53"/>
    <mergeCell ref="O54:P56"/>
    <mergeCell ref="O72:P74"/>
    <mergeCell ref="O75:P77"/>
    <mergeCell ref="O78:P80"/>
    <mergeCell ref="O81:P83"/>
    <mergeCell ref="O84:P86"/>
    <mergeCell ref="O87:P89"/>
    <mergeCell ref="O90:P92"/>
    <mergeCell ref="O93:P94"/>
    <mergeCell ref="O102:P104"/>
    <mergeCell ref="O108:P110"/>
    <mergeCell ref="O111:P113"/>
    <mergeCell ref="O114:P116"/>
    <mergeCell ref="O117:P119"/>
    <mergeCell ref="O120:P122"/>
    <mergeCell ref="O123:P125"/>
    <mergeCell ref="O126:P128"/>
    <mergeCell ref="O129:P130"/>
    <mergeCell ref="O138:P140"/>
    <mergeCell ref="O147:P149"/>
    <mergeCell ref="O150:P152"/>
    <mergeCell ref="O153:P155"/>
    <mergeCell ref="O156:P158"/>
    <mergeCell ref="O159:P161"/>
    <mergeCell ref="O162:P164"/>
    <mergeCell ref="O165:P166"/>
    <mergeCell ref="O174:P176"/>
    <mergeCell ref="O177:P179"/>
    <mergeCell ref="O231:P233"/>
    <mergeCell ref="O234:P236"/>
    <mergeCell ref="O237:P238"/>
    <mergeCell ref="O246:P248"/>
    <mergeCell ref="O241:P241"/>
    <mergeCell ref="O180:P182"/>
    <mergeCell ref="O183:P185"/>
    <mergeCell ref="O186:P188"/>
    <mergeCell ref="O189:P191"/>
    <mergeCell ref="O192:P194"/>
    <mergeCell ref="O195:P197"/>
    <mergeCell ref="O198:P200"/>
    <mergeCell ref="O201:P202"/>
    <mergeCell ref="O210:P212"/>
    <mergeCell ref="O336:P338"/>
    <mergeCell ref="O339:P341"/>
    <mergeCell ref="O342:P344"/>
    <mergeCell ref="O345:P346"/>
    <mergeCell ref="O282:P284"/>
    <mergeCell ref="O285:P287"/>
    <mergeCell ref="O288:P290"/>
    <mergeCell ref="O291:P293"/>
    <mergeCell ref="O294:P296"/>
    <mergeCell ref="O297:P299"/>
    <mergeCell ref="O300:P302"/>
    <mergeCell ref="O303:P305"/>
    <mergeCell ref="O306:P308"/>
    <mergeCell ref="O309:P310"/>
    <mergeCell ref="O324:P326"/>
    <mergeCell ref="B82:B83"/>
    <mergeCell ref="B118:B119"/>
    <mergeCell ref="B154:B155"/>
    <mergeCell ref="B190:B191"/>
    <mergeCell ref="B226:B227"/>
    <mergeCell ref="B298:B299"/>
    <mergeCell ref="B334:B335"/>
    <mergeCell ref="O327:P329"/>
    <mergeCell ref="O330:P332"/>
    <mergeCell ref="O333:P335"/>
    <mergeCell ref="O252:P254"/>
    <mergeCell ref="O255:P257"/>
    <mergeCell ref="O258:P260"/>
    <mergeCell ref="O261:P263"/>
    <mergeCell ref="O264:P266"/>
    <mergeCell ref="O267:P269"/>
    <mergeCell ref="O270:P272"/>
    <mergeCell ref="O273:P274"/>
    <mergeCell ref="O277:P277"/>
    <mergeCell ref="O216:P218"/>
    <mergeCell ref="O219:P221"/>
    <mergeCell ref="O222:P224"/>
    <mergeCell ref="O225:P227"/>
    <mergeCell ref="O228:P230"/>
  </mergeCells>
  <dataValidations count="1">
    <dataValidation type="list" allowBlank="1" showInputMessage="1" showErrorMessage="1" sqref="C26:E26 D278:E278 C134:E134 C206:E206 D314:E314 D242:E242 D170:E170 C170:C189" xr:uid="{5DC979F5-25C5-4372-9FCF-98D16E29DAF1}">
      <formula1>ProductList</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557D72F8-B596-44A6-AC7D-367B192E991F}">
          <x14:formula1>
            <xm:f>Products!$A$383:$A$394</xm:f>
          </x14:formula1>
          <xm:sqref>C242:C247</xm:sqref>
        </x14:dataValidation>
        <x14:dataValidation type="list" allowBlank="1" showInputMessage="1" xr:uid="{8D613911-0985-467A-9B81-D865554D2FF4}">
          <x14:formula1>
            <xm:f>Products!$A$405:$A$410</xm:f>
          </x14:formula1>
          <xm:sqref>C248:C253</xm:sqref>
        </x14:dataValidation>
        <x14:dataValidation type="list" allowBlank="1" showInputMessage="1" xr:uid="{02E23CBF-04D2-42C4-923E-D4F3B8C93D25}">
          <x14:formula1>
            <xm:f>Products!$A$395:$A$404</xm:f>
          </x14:formula1>
          <xm:sqref>C254:C259</xm:sqref>
        </x14:dataValidation>
        <x14:dataValidation type="list" allowBlank="1" showInputMessage="1" xr:uid="{160F61EF-98BD-4D1E-BFB7-218ED01832AE}">
          <x14:formula1>
            <xm:f>Products!$A:$A</xm:f>
          </x14:formula1>
          <xm:sqref>C27:C47 S285:S287 C160:C163 C98:C117 C196:C199 C52:C55 C88:C91 V49:V52 C124:C127 C135:C153 S110:S112 C232:C235 C207:C225 C268:C271 C62:C81 C304:C307 C260:C263 C165:C166 C340:C343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A459F-3CE5-4E6B-8F0D-226FF34FB528}">
  <dimension ref="B1:N145"/>
  <sheetViews>
    <sheetView workbookViewId="0"/>
  </sheetViews>
  <sheetFormatPr defaultColWidth="16.28515625" defaultRowHeight="15"/>
  <cols>
    <col min="1" max="1" width="3" style="283" customWidth="1"/>
    <col min="2" max="2" width="21" style="283" customWidth="1"/>
    <col min="3" max="3" width="21.42578125" style="283" hidden="1" customWidth="1"/>
    <col min="4" max="4" width="81.85546875" style="281" customWidth="1"/>
    <col min="5" max="5" width="19.42578125" style="282" customWidth="1"/>
    <col min="6" max="6" width="18.42578125" style="283" customWidth="1"/>
    <col min="7" max="7" width="21.42578125" style="282" customWidth="1"/>
    <col min="8" max="8" width="25.28515625" style="282" hidden="1" customWidth="1"/>
    <col min="9" max="9" width="15.5703125" style="359" customWidth="1"/>
    <col min="10" max="10" width="28.7109375" style="285" customWidth="1"/>
    <col min="11" max="11" width="11.7109375" style="283" hidden="1" customWidth="1"/>
    <col min="12" max="12" width="28.7109375" style="285" hidden="1" customWidth="1"/>
    <col min="13" max="13" width="31.5703125" style="283" customWidth="1"/>
    <col min="14" max="14" width="22" style="283" customWidth="1"/>
    <col min="15" max="33" width="16.28515625" style="283"/>
    <col min="34" max="34" width="16.28515625" style="283" customWidth="1"/>
    <col min="35" max="16384" width="16.28515625" style="283"/>
  </cols>
  <sheetData>
    <row r="1" spans="2:14" ht="36.75" thickBot="1">
      <c r="B1" s="467" t="s">
        <v>89</v>
      </c>
      <c r="C1" s="280"/>
      <c r="I1" s="284"/>
      <c r="N1" s="281"/>
    </row>
    <row r="2" spans="2:14" ht="16.5" thickBot="1">
      <c r="B2" s="286" t="s">
        <v>1</v>
      </c>
      <c r="C2" s="287"/>
      <c r="D2" s="288"/>
      <c r="E2" s="2107" t="s">
        <v>3</v>
      </c>
      <c r="F2" s="2108"/>
      <c r="G2" s="489"/>
      <c r="H2" s="289"/>
      <c r="I2" s="290"/>
      <c r="J2" s="291"/>
      <c r="K2" s="292"/>
      <c r="L2" s="291"/>
      <c r="M2" s="281"/>
      <c r="N2" s="281"/>
    </row>
    <row r="3" spans="2:14" ht="16.5" thickBot="1">
      <c r="B3" s="295" t="s">
        <v>90</v>
      </c>
      <c r="C3" s="296"/>
      <c r="D3" s="297"/>
      <c r="E3" s="298"/>
      <c r="F3" s="299"/>
      <c r="G3" s="289"/>
      <c r="H3" s="289"/>
      <c r="I3" s="290"/>
      <c r="J3" s="291"/>
      <c r="K3" s="292"/>
      <c r="L3" s="291"/>
      <c r="M3" s="281"/>
      <c r="N3" s="281"/>
    </row>
    <row r="4" spans="2:14" ht="15.75">
      <c r="B4" s="300" t="s">
        <v>91</v>
      </c>
      <c r="C4" s="296"/>
      <c r="D4" s="1"/>
      <c r="E4" s="301" t="s">
        <v>6</v>
      </c>
      <c r="F4" s="650" t="s">
        <v>1205</v>
      </c>
      <c r="G4" s="302"/>
      <c r="H4" s="302"/>
      <c r="I4" s="290"/>
      <c r="J4" s="291"/>
      <c r="K4" s="292"/>
      <c r="L4" s="291"/>
      <c r="M4" s="281"/>
      <c r="N4" s="281"/>
    </row>
    <row r="5" spans="2:14" s="281" customFormat="1" ht="16.5" thickBot="1">
      <c r="B5" s="304" t="s">
        <v>92</v>
      </c>
      <c r="C5" s="305"/>
      <c r="D5" s="123"/>
      <c r="E5" s="306" t="s">
        <v>9</v>
      </c>
      <c r="F5" s="2"/>
      <c r="G5" s="302"/>
      <c r="H5" s="302"/>
      <c r="I5" s="307"/>
      <c r="J5" s="291"/>
      <c r="K5" s="292"/>
      <c r="L5" s="291"/>
    </row>
    <row r="6" spans="2:14" s="281" customFormat="1" ht="13.5" thickBot="1">
      <c r="B6" s="285"/>
      <c r="D6" s="308"/>
      <c r="E6" s="309"/>
      <c r="G6" s="309"/>
      <c r="H6" s="309"/>
      <c r="I6" s="310"/>
      <c r="J6" s="285"/>
      <c r="L6" s="285"/>
    </row>
    <row r="7" spans="2:14" s="320" customFormat="1" ht="31.5" customHeight="1" thickBot="1">
      <c r="B7" s="311" t="s">
        <v>93</v>
      </c>
      <c r="C7" s="312" t="s">
        <v>94</v>
      </c>
      <c r="D7" s="505" t="s">
        <v>12</v>
      </c>
      <c r="E7" s="313" t="s">
        <v>13</v>
      </c>
      <c r="F7" s="314" t="s">
        <v>14</v>
      </c>
      <c r="G7" s="315" t="s">
        <v>95</v>
      </c>
      <c r="H7" s="315" t="s">
        <v>96</v>
      </c>
      <c r="I7" s="491" t="s">
        <v>97</v>
      </c>
      <c r="J7" s="316" t="s">
        <v>98</v>
      </c>
      <c r="K7" s="554"/>
      <c r="L7" s="581" t="s">
        <v>491</v>
      </c>
      <c r="M7" s="317"/>
      <c r="N7" s="318"/>
    </row>
    <row r="8" spans="2:14" ht="18" hidden="1" customHeight="1" thickBot="1">
      <c r="B8" s="321" t="s">
        <v>99</v>
      </c>
      <c r="C8" s="322"/>
      <c r="D8" s="531"/>
      <c r="E8" s="336" t="str">
        <f t="shared" ref="E8" si="0">IF(D8="","",VLOOKUP(D8,ProductLookup,2,FALSE))</f>
        <v/>
      </c>
      <c r="F8" s="532"/>
      <c r="G8" s="337" t="str">
        <f t="shared" ref="G8:G11" si="1">IF(E8="","",E8*F8)</f>
        <v/>
      </c>
      <c r="H8" s="337" t="str">
        <f>IF(E8="","", G8*1.45)</f>
        <v/>
      </c>
      <c r="I8" s="494" t="str" cm="1">
        <f t="array" ref="I8">IF(D8="","",_xlfn._xlws.FILTER(Products!C38:C533,Products!A38:A533=D8,""))</f>
        <v/>
      </c>
      <c r="J8" s="121" t="str" cm="1">
        <f t="array" ref="J8">IF(D8="","",_xlfn._xlws.FILTER(Products!D4:D503,Products!A4:A503=D8,""))</f>
        <v/>
      </c>
      <c r="K8" s="281"/>
      <c r="L8" s="121" t="str" cm="1">
        <f t="array" ref="L8">IF(F8="","",_xlfn._xlws.FILTER(Products!F4:F503,Products!C4:C503=F8,""))</f>
        <v/>
      </c>
    </row>
    <row r="9" spans="2:14" s="329" customFormat="1" ht="16.5" thickBot="1">
      <c r="B9" s="325" t="s">
        <v>100</v>
      </c>
      <c r="C9" s="326"/>
      <c r="D9" s="465" t="s">
        <v>59</v>
      </c>
      <c r="E9" s="341">
        <f t="shared" ref="E9" si="2">IF(D9="","",VLOOKUP(D9,ProductLookup,2,FALSE))</f>
        <v>20</v>
      </c>
      <c r="F9" s="99"/>
      <c r="G9" s="95">
        <f t="shared" si="1"/>
        <v>0</v>
      </c>
      <c r="H9" s="95">
        <f>IF(E9="","", G9)</f>
        <v>0</v>
      </c>
      <c r="I9" s="479" t="str" cm="1">
        <f t="array" ref="I9">IF(D9="","",_xlfn._xlws.FILTER(Products!C39:C534,Products!A39:A534=D9,""))</f>
        <v xml:space="preserve"> </v>
      </c>
      <c r="J9" s="437"/>
      <c r="K9" s="285"/>
      <c r="L9" s="437"/>
      <c r="M9" s="652" t="s">
        <v>101</v>
      </c>
      <c r="N9" s="449"/>
    </row>
    <row r="10" spans="2:14" ht="15.75">
      <c r="B10" s="330" t="s">
        <v>102</v>
      </c>
      <c r="C10" s="331"/>
      <c r="D10" s="332" t="s">
        <v>103</v>
      </c>
      <c r="E10" s="333">
        <f t="shared" ref="E10" si="3">IF(D10="","",VLOOKUP(D10,ProductLookup,2,FALSE))</f>
        <v>250</v>
      </c>
      <c r="F10" s="98">
        <v>1</v>
      </c>
      <c r="G10" s="93">
        <f t="shared" si="1"/>
        <v>250</v>
      </c>
      <c r="H10" s="93">
        <f>IF(E10="","", G10*2)</f>
        <v>500</v>
      </c>
      <c r="I10" s="493" t="str" cm="1">
        <f t="array" ref="I10">IF(D10="","",_xlfn._xlws.FILTER(Products!C6:C329,Products!A6:A329=D10,""))</f>
        <v xml:space="preserve"> </v>
      </c>
      <c r="J10" s="70"/>
      <c r="K10" s="281"/>
      <c r="L10" s="70"/>
      <c r="M10" s="653" t="s">
        <v>104</v>
      </c>
      <c r="N10" s="4">
        <f>IF(ISBLANK(N9),0,N9*85+85)</f>
        <v>0</v>
      </c>
    </row>
    <row r="11" spans="2:14" ht="16.5" thickBot="1">
      <c r="B11" s="538"/>
      <c r="C11" s="334"/>
      <c r="D11" s="466" t="s">
        <v>105</v>
      </c>
      <c r="E11" s="323">
        <f t="shared" ref="E11" si="4">IF(D11="","",VLOOKUP(D11,ProductLookup,2,FALSE))</f>
        <v>500</v>
      </c>
      <c r="F11" s="439"/>
      <c r="G11" s="324">
        <f t="shared" si="1"/>
        <v>0</v>
      </c>
      <c r="H11" s="324">
        <f>IF(E11="","", G11*2)</f>
        <v>0</v>
      </c>
      <c r="I11" s="495" t="str" cm="1">
        <f t="array" ref="I11">IF(D11="","",_xlfn._xlws.FILTER(Products!C41:C536,Products!A41:A536=D11,""))</f>
        <v xml:space="preserve"> </v>
      </c>
      <c r="J11" s="441"/>
      <c r="K11" s="281"/>
      <c r="L11" s="441"/>
      <c r="M11" s="654" t="s">
        <v>26</v>
      </c>
      <c r="N11" s="5">
        <f>G38+G72+G94+G112</f>
        <v>0</v>
      </c>
    </row>
    <row r="12" spans="2:14" ht="15.75">
      <c r="B12" s="330" t="s">
        <v>106</v>
      </c>
      <c r="C12" s="335"/>
      <c r="D12" s="451" t="s">
        <v>333</v>
      </c>
      <c r="E12" s="442">
        <f t="shared" ref="E12" si="5">IF(D12="","",VLOOKUP(D12,ProductLookup,2,FALSE))</f>
        <v>333</v>
      </c>
      <c r="F12" s="113">
        <v>1</v>
      </c>
      <c r="G12" s="119">
        <f>IF(E12="","",E12*F12)</f>
        <v>333</v>
      </c>
      <c r="H12" s="119">
        <f>IF(E12="","", G12/55*100)</f>
        <v>605.4545454545455</v>
      </c>
      <c r="I12" s="492" t="str" cm="1">
        <f t="array" ref="I12">IF(D12="","",_xlfn._xlws.FILTER(Products!C7:C330,Products!A7:A330=D12,""))</f>
        <v>https://www.amazon.co.uk/FoMaKo-Production-Streaming-Facebook-FMK20UH/dp/B08RJ171R2/ref=sr_1_3?crid=1DUVVN3L0KICG&amp;dib=eyJ2IjoiMSJ9.XAUuvq16KjEjy-pvSjReo-veDyiY18twgnR0CNEemOSkvO6RtaqNFIg0VawIgQ2Y.FlL5Y5hDjMOm7lWdwGxAQP-0l79yMkKpJW-y4GzjR_U&amp;dib_tag=se&amp;keywords=fomako%2B20x%2Bndi&amp;qid=1726590419&amp;sprefix=fomako%2B20x%2Bndi%2Caps%2C72&amp;sr=8-3&amp;ufe=app_do%3Aamzn1.fos.d7e5a2de-8759-4da3-993c-d11b6e3d217f&amp;th=1</v>
      </c>
      <c r="J12" s="528"/>
      <c r="K12" s="281"/>
      <c r="L12" s="528"/>
      <c r="M12" s="655" t="s">
        <v>107</v>
      </c>
      <c r="N12" s="338"/>
    </row>
    <row r="13" spans="2:14" ht="15.75">
      <c r="B13" s="339"/>
      <c r="C13" s="331"/>
      <c r="D13" s="340" t="s">
        <v>1202</v>
      </c>
      <c r="E13" s="448">
        <f t="shared" ref="E13" si="6">IF(D13="","",VLOOKUP(D13,ProductLookup,2,FALSE))</f>
        <v>160</v>
      </c>
      <c r="F13" s="99">
        <v>1</v>
      </c>
      <c r="G13" s="95">
        <f t="shared" ref="G13:G29" si="7">IF(E13="","",E13*F13)</f>
        <v>160</v>
      </c>
      <c r="H13" s="95">
        <f>IF(E13="","", G13/55*100)</f>
        <v>290.90909090909093</v>
      </c>
      <c r="I13" s="479" t="str" cm="1">
        <f t="array" ref="I13">IF(D13="","",_xlfn._xlws.FILTER(Products!C9:C504,Products!A9:A504=D13,""))</f>
        <v>https://www.amazon.co.uk/dp/B082FQL7M8</v>
      </c>
      <c r="J13" s="453"/>
      <c r="K13" s="281"/>
      <c r="L13" s="453"/>
      <c r="M13" s="656" t="s">
        <v>108</v>
      </c>
      <c r="N13" s="6">
        <f>IF(N9="",G39+G73+G95+G113,G39+G73+G95+G113)</f>
        <v>1026.25</v>
      </c>
    </row>
    <row r="14" spans="2:14" ht="15.75">
      <c r="B14" s="339"/>
      <c r="C14" s="331"/>
      <c r="D14" s="452"/>
      <c r="E14" s="333" t="str">
        <f t="shared" ref="E14" si="8">IF(D14="","",VLOOKUP(D14,ProductLookup,2,FALSE))</f>
        <v/>
      </c>
      <c r="F14" s="98"/>
      <c r="G14" s="93" t="str">
        <f t="shared" si="7"/>
        <v/>
      </c>
      <c r="H14" s="93" t="str">
        <f>IF(E14="","", G14/55*100)</f>
        <v/>
      </c>
      <c r="I14" s="493" t="str" cm="1">
        <f t="array" ref="I14">IF(D14="","",_xlfn._xlws.FILTER(Products!C10:C505,Products!A10:A505=D14,""))</f>
        <v/>
      </c>
      <c r="J14" s="454"/>
      <c r="K14" s="281"/>
      <c r="L14" s="454"/>
      <c r="M14" s="657" t="s">
        <v>30</v>
      </c>
      <c r="N14" s="7">
        <f>G40+G74+G96+G114+N10+N12</f>
        <v>2000</v>
      </c>
    </row>
    <row r="15" spans="2:14" ht="15.75">
      <c r="B15" s="339"/>
      <c r="C15" s="331"/>
      <c r="D15" s="340" t="s">
        <v>346</v>
      </c>
      <c r="E15" s="448">
        <f t="shared" ref="E15" si="9">IF(D15="","",VLOOKUP(D15,ProductLookup,2,FALSE))</f>
        <v>103.25</v>
      </c>
      <c r="F15" s="99">
        <v>1</v>
      </c>
      <c r="G15" s="95">
        <f t="shared" si="7"/>
        <v>103.25</v>
      </c>
      <c r="H15" s="95">
        <f t="shared" ref="H15:H37" si="10">IF(E15="","", G15/55*100)</f>
        <v>187.72727272727272</v>
      </c>
      <c r="I15" s="479" t="str" cm="1">
        <f t="array" ref="I15">IF(D15="","",_xlfn._xlws.FILTER(Products!C11:C506,Products!A11:A506=D15,""))</f>
        <v>https://www.broadbandbuyer.com/products/51049-zyxel-xmg-108hp-gb0101f/</v>
      </c>
      <c r="J15" s="453"/>
      <c r="K15" s="281"/>
      <c r="L15" s="453"/>
      <c r="M15" s="658" t="s">
        <v>109</v>
      </c>
      <c r="N15" s="8">
        <f>N14-N13-N26</f>
        <v>973.75</v>
      </c>
    </row>
    <row r="16" spans="2:14" ht="15.75">
      <c r="B16" s="339"/>
      <c r="C16" s="331"/>
      <c r="D16" s="452"/>
      <c r="E16" s="333" t="str">
        <f t="shared" ref="E16" si="11">IF(D16="","",VLOOKUP(D16,ProductLookup,2,FALSE))</f>
        <v/>
      </c>
      <c r="F16" s="98"/>
      <c r="G16" s="93" t="str">
        <f t="shared" si="7"/>
        <v/>
      </c>
      <c r="H16" s="93" t="str">
        <f t="shared" si="10"/>
        <v/>
      </c>
      <c r="I16" s="493" t="str" cm="1">
        <f t="array" ref="I16">IF(D16="","",_xlfn._xlws.FILTER(Products!C12:C507,Products!A12:A507=D16,""))</f>
        <v/>
      </c>
      <c r="J16" s="454"/>
      <c r="K16" s="281"/>
      <c r="L16" s="454"/>
      <c r="M16" s="659" t="s">
        <v>110</v>
      </c>
      <c r="N16" s="438">
        <f>IF(N14=0,"",N15/N14)</f>
        <v>0.486875</v>
      </c>
    </row>
    <row r="17" spans="2:14" ht="16.5" thickBot="1">
      <c r="B17" s="339"/>
      <c r="C17" s="331"/>
      <c r="D17" s="340" t="s">
        <v>167</v>
      </c>
      <c r="E17" s="448">
        <f t="shared" ref="E17" si="12">IF(D17="","",VLOOKUP(D17,ProductLookup,2,FALSE))</f>
        <v>180</v>
      </c>
      <c r="F17" s="99">
        <v>1</v>
      </c>
      <c r="G17" s="95">
        <f t="shared" si="7"/>
        <v>180</v>
      </c>
      <c r="H17" s="95">
        <f t="shared" si="10"/>
        <v>327.27272727272731</v>
      </c>
      <c r="I17" s="479" t="str" cm="1">
        <f t="array" ref="I17">IF(D17="","",_xlfn._xlws.FILTER(Products!C13:C508,Products!A13:A508=D17,""))</f>
        <v xml:space="preserve"> </v>
      </c>
      <c r="J17" s="453"/>
      <c r="K17" s="281"/>
      <c r="L17" s="453"/>
      <c r="M17" s="660" t="s">
        <v>111</v>
      </c>
      <c r="N17" s="116">
        <f>J40+J74+J96+J114+N10+N12</f>
        <v>1865.909090909091</v>
      </c>
    </row>
    <row r="18" spans="2:14" ht="16.5" thickBot="1">
      <c r="B18" s="339"/>
      <c r="C18" s="331"/>
      <c r="D18" s="452"/>
      <c r="E18" s="333" t="str">
        <f t="shared" ref="E18" si="13">IF(D18="","",VLOOKUP(D18,ProductLookup,2,FALSE))</f>
        <v/>
      </c>
      <c r="F18" s="98"/>
      <c r="G18" s="93" t="str">
        <f t="shared" si="7"/>
        <v/>
      </c>
      <c r="H18" s="93" t="str">
        <f t="shared" si="10"/>
        <v/>
      </c>
      <c r="I18" s="493" t="str" cm="1">
        <f t="array" ref="I18">IF(D18="","",_xlfn._xlws.FILTER(Products!C14:C509,Products!A14:A509=D18,""))</f>
        <v/>
      </c>
      <c r="J18" s="454"/>
      <c r="K18" s="281"/>
      <c r="L18" s="454"/>
      <c r="M18" s="661" t="s">
        <v>31</v>
      </c>
      <c r="N18" s="450"/>
    </row>
    <row r="19" spans="2:14" ht="15.75">
      <c r="B19" s="339"/>
      <c r="C19" s="331"/>
      <c r="D19" s="340"/>
      <c r="E19" s="448" t="str">
        <f t="shared" ref="E19" si="14">IF(D19="","",VLOOKUP(D19,ProductLookup,2,FALSE))</f>
        <v/>
      </c>
      <c r="F19" s="99"/>
      <c r="G19" s="95" t="str">
        <f t="shared" si="7"/>
        <v/>
      </c>
      <c r="H19" s="95" t="str">
        <f t="shared" si="10"/>
        <v/>
      </c>
      <c r="I19" s="479" t="str" cm="1">
        <f t="array" ref="I19">IF(D19="","",_xlfn._xlws.FILTER(Products!C15:C510,Products!A15:A510=D19,""))</f>
        <v/>
      </c>
      <c r="J19" s="453"/>
      <c r="K19" s="281"/>
      <c r="L19" s="568"/>
      <c r="M19" s="2109" t="s">
        <v>1206</v>
      </c>
      <c r="N19" s="2109"/>
    </row>
    <row r="20" spans="2:14" ht="15.75">
      <c r="B20" s="339"/>
      <c r="C20" s="331"/>
      <c r="D20" s="452"/>
      <c r="E20" s="333" t="str">
        <f t="shared" ref="E20" si="15">IF(D20="","",VLOOKUP(D20,ProductLookup,2,FALSE))</f>
        <v/>
      </c>
      <c r="F20" s="98"/>
      <c r="G20" s="93" t="str">
        <f t="shared" si="7"/>
        <v/>
      </c>
      <c r="H20" s="93" t="str">
        <f t="shared" si="10"/>
        <v/>
      </c>
      <c r="I20" s="493" t="str" cm="1">
        <f t="array" ref="I20">IF(D20="","",_xlfn._xlws.FILTER(Products!C16:C511,Products!A16:A511=D20,""))</f>
        <v/>
      </c>
      <c r="J20" s="454"/>
      <c r="K20" s="281"/>
      <c r="L20" s="569"/>
      <c r="M20" s="2109"/>
      <c r="N20" s="2109"/>
    </row>
    <row r="21" spans="2:14" ht="15.75">
      <c r="B21" s="339"/>
      <c r="C21" s="331"/>
      <c r="D21" s="340"/>
      <c r="E21" s="448" t="str">
        <f t="shared" ref="E21" si="16">IF(D21="","",VLOOKUP(D21,ProductLookup,2,FALSE))</f>
        <v/>
      </c>
      <c r="F21" s="99"/>
      <c r="G21" s="95" t="str">
        <f t="shared" si="7"/>
        <v/>
      </c>
      <c r="H21" s="95" t="str">
        <f t="shared" si="10"/>
        <v/>
      </c>
      <c r="I21" s="479" t="str" cm="1">
        <f t="array" ref="I21">IF(D21="","",_xlfn._xlws.FILTER(Products!C17:C512,Products!A17:A512=D21,""))</f>
        <v/>
      </c>
      <c r="J21" s="453"/>
      <c r="K21" s="281"/>
      <c r="L21" s="568"/>
      <c r="M21" s="2109"/>
      <c r="N21" s="2109"/>
    </row>
    <row r="22" spans="2:14" ht="15.75">
      <c r="B22" s="339"/>
      <c r="C22" s="331"/>
      <c r="D22" s="452"/>
      <c r="E22" s="333" t="str">
        <f t="shared" ref="E22" si="17">IF(D22="","",VLOOKUP(D22,ProductLookup,2,FALSE))</f>
        <v/>
      </c>
      <c r="F22" s="98"/>
      <c r="G22" s="93" t="str">
        <f t="shared" si="7"/>
        <v/>
      </c>
      <c r="H22" s="93" t="str">
        <f t="shared" si="10"/>
        <v/>
      </c>
      <c r="I22" s="493" t="str" cm="1">
        <f t="array" ref="I22">IF(D22="","",_xlfn._xlws.FILTER(Products!C18:C513,Products!A18:A513=D22,""))</f>
        <v/>
      </c>
      <c r="J22" s="454"/>
      <c r="K22" s="281"/>
      <c r="L22" s="569"/>
      <c r="M22" s="2109"/>
      <c r="N22" s="2109"/>
    </row>
    <row r="23" spans="2:14" ht="15.75">
      <c r="B23" s="339"/>
      <c r="C23" s="331"/>
      <c r="D23" s="340"/>
      <c r="E23" s="448" t="str">
        <f t="shared" ref="E23" si="18">IF(D23="","",VLOOKUP(D23,ProductLookup,2,FALSE))</f>
        <v/>
      </c>
      <c r="F23" s="99"/>
      <c r="G23" s="95" t="str">
        <f t="shared" si="7"/>
        <v/>
      </c>
      <c r="H23" s="95" t="str">
        <f t="shared" si="10"/>
        <v/>
      </c>
      <c r="I23" s="479" t="str" cm="1">
        <f t="array" ref="I23">IF(D23="","",_xlfn._xlws.FILTER(Products!C19:C514,Products!A19:A514=D23,""))</f>
        <v/>
      </c>
      <c r="J23" s="478"/>
      <c r="K23" s="281"/>
      <c r="L23" s="570"/>
      <c r="M23" s="2109"/>
      <c r="N23" s="2109"/>
    </row>
    <row r="24" spans="2:14" ht="15.75">
      <c r="B24" s="339"/>
      <c r="C24" s="334"/>
      <c r="D24" s="452"/>
      <c r="E24" s="333" t="str">
        <f t="shared" ref="E24" si="19">IF(D24="","",VLOOKUP(D24,ProductLookup,2,FALSE))</f>
        <v/>
      </c>
      <c r="F24" s="98"/>
      <c r="G24" s="93" t="str">
        <f t="shared" si="7"/>
        <v/>
      </c>
      <c r="H24" s="93" t="str">
        <f t="shared" si="10"/>
        <v/>
      </c>
      <c r="I24" s="493" t="str" cm="1">
        <f t="array" ref="I24">IF(D24="","",_xlfn._xlws.FILTER(Products!C20:C515,Products!A20:A515=D24,""))</f>
        <v/>
      </c>
      <c r="J24" s="454"/>
      <c r="K24" s="281"/>
      <c r="L24" s="569"/>
      <c r="M24" s="2109"/>
      <c r="N24" s="2109"/>
    </row>
    <row r="25" spans="2:14" ht="16.5" thickBot="1">
      <c r="B25" s="339"/>
      <c r="C25" s="344"/>
      <c r="D25" s="340"/>
      <c r="E25" s="448" t="str">
        <f t="shared" ref="E25" si="20">IF(D25="","",VLOOKUP(D25,ProductLookup,2,FALSE))</f>
        <v/>
      </c>
      <c r="F25" s="99"/>
      <c r="G25" s="95" t="str">
        <f t="shared" si="7"/>
        <v/>
      </c>
      <c r="H25" s="95" t="str">
        <f t="shared" si="10"/>
        <v/>
      </c>
      <c r="I25" s="479" t="str" cm="1">
        <f t="array" ref="I25">IF(D25="","",_xlfn._xlws.FILTER(Products!C21:C516,Products!A21:A516=D25,""))</f>
        <v/>
      </c>
      <c r="J25" s="453"/>
      <c r="K25" s="281"/>
      <c r="L25" s="568"/>
      <c r="M25" s="2109"/>
      <c r="N25" s="2109"/>
    </row>
    <row r="26" spans="2:14" ht="15.75">
      <c r="B26" s="339"/>
      <c r="C26" s="345"/>
      <c r="D26" s="452"/>
      <c r="E26" s="333" t="str">
        <f t="shared" ref="E26" si="21">IF(D26="","",VLOOKUP(D26,ProductLookup,2,FALSE))</f>
        <v/>
      </c>
      <c r="F26" s="98"/>
      <c r="G26" s="93" t="str">
        <f t="shared" si="7"/>
        <v/>
      </c>
      <c r="H26" s="93" t="str">
        <f t="shared" si="10"/>
        <v/>
      </c>
      <c r="I26" s="493" t="str" cm="1">
        <f t="array" ref="I26">IF(D26="","",_xlfn._xlws.FILTER(Products!C22:C517,Products!A22:A517=D26,""))</f>
        <v/>
      </c>
      <c r="J26" s="454"/>
      <c r="K26" s="281"/>
      <c r="L26" s="569" t="s">
        <v>490</v>
      </c>
      <c r="M26" s="2109"/>
      <c r="N26" s="2109"/>
    </row>
    <row r="27" spans="2:14" ht="15.75">
      <c r="B27" s="339"/>
      <c r="C27" s="331"/>
      <c r="D27" s="340"/>
      <c r="E27" s="448" t="str">
        <f t="shared" ref="E27" si="22">IF(D27="","",VLOOKUP(D27,ProductLookup,2,FALSE))</f>
        <v/>
      </c>
      <c r="F27" s="99"/>
      <c r="G27" s="324" t="str">
        <f t="shared" si="7"/>
        <v/>
      </c>
      <c r="H27" s="95" t="str">
        <f t="shared" si="10"/>
        <v/>
      </c>
      <c r="I27" s="495" t="str" cm="1">
        <f t="array" ref="I27">IF(D27="","",_xlfn._xlws.FILTER(Products!C23:C518,Products!A23:A518=D27,""))</f>
        <v/>
      </c>
      <c r="J27" s="453"/>
      <c r="K27" s="281"/>
      <c r="L27" s="568"/>
      <c r="M27" s="2109"/>
      <c r="N27" s="2109"/>
    </row>
    <row r="28" spans="2:14" ht="15.75">
      <c r="B28" s="339"/>
      <c r="C28" s="331"/>
      <c r="D28" s="452"/>
      <c r="E28" s="333" t="str">
        <f t="shared" ref="E28" si="23">IF(D28="","",VLOOKUP(D28,ProductLookup,2,FALSE))</f>
        <v/>
      </c>
      <c r="F28" s="484"/>
      <c r="G28" s="93" t="str">
        <f t="shared" si="7"/>
        <v/>
      </c>
      <c r="H28" s="93" t="str">
        <f t="shared" si="10"/>
        <v/>
      </c>
      <c r="I28" s="493" t="str" cm="1">
        <f t="array" ref="I28">IF(D28="","",_xlfn._xlws.FILTER(Products!C24:C519,Products!A24:A519=D28,""))</f>
        <v/>
      </c>
      <c r="J28" s="486"/>
      <c r="K28" s="281"/>
      <c r="L28" s="571"/>
      <c r="M28" s="2109"/>
      <c r="N28" s="2109"/>
    </row>
    <row r="29" spans="2:14" ht="15.75">
      <c r="B29" s="339"/>
      <c r="C29" s="331"/>
      <c r="D29" s="340"/>
      <c r="E29" s="448" t="str">
        <f t="shared" ref="E29" si="24">IF(D29="","",VLOOKUP(D29,ProductLookup,2,FALSE))</f>
        <v/>
      </c>
      <c r="F29" s="485"/>
      <c r="G29" s="95" t="str">
        <f t="shared" si="7"/>
        <v/>
      </c>
      <c r="H29" s="95" t="str">
        <f t="shared" si="10"/>
        <v/>
      </c>
      <c r="I29" s="479" t="str" cm="1">
        <f t="array" ref="I29">IF(D29="","",_xlfn._xlws.FILTER(Products!C25:C520,Products!A25:A520=D29,""))</f>
        <v/>
      </c>
      <c r="J29" s="487"/>
      <c r="K29" s="281"/>
      <c r="L29" s="572"/>
      <c r="M29" s="2109"/>
      <c r="N29" s="2109"/>
    </row>
    <row r="30" spans="2:14" ht="16.5" thickBot="1">
      <c r="B30" s="339"/>
      <c r="C30" s="334"/>
      <c r="D30" s="455"/>
      <c r="E30" s="440" t="str">
        <f t="shared" ref="E30" si="25">IF(D30="","",VLOOKUP(D30,ProductLookup,2,FALSE))</f>
        <v/>
      </c>
      <c r="F30" s="529"/>
      <c r="G30" s="120" t="str">
        <f>IF(E30="","",E30*F30)</f>
        <v/>
      </c>
      <c r="H30" s="120" t="str">
        <f t="shared" si="10"/>
        <v/>
      </c>
      <c r="I30" s="496" t="str" cm="1">
        <f t="array" ref="I30">IF(D30="","",_xlfn._xlws.FILTER(Products!C26:C521,Products!A26:A521=D30,""))</f>
        <v/>
      </c>
      <c r="J30" s="530"/>
      <c r="K30" s="281"/>
      <c r="L30" s="573"/>
      <c r="M30" s="2109"/>
      <c r="N30" s="2109"/>
    </row>
    <row r="31" spans="2:14" ht="15.75">
      <c r="B31" s="460" t="s">
        <v>112</v>
      </c>
      <c r="C31" s="461"/>
      <c r="D31" s="110"/>
      <c r="E31" s="103"/>
      <c r="F31" s="111"/>
      <c r="G31" s="102" t="str">
        <f t="shared" ref="G31:G37" si="26">IF(E31="","",E31*F31)</f>
        <v/>
      </c>
      <c r="H31" s="102" t="str">
        <f t="shared" si="10"/>
        <v/>
      </c>
      <c r="I31" s="480"/>
      <c r="J31" s="104"/>
      <c r="K31" s="281"/>
      <c r="L31" s="574"/>
      <c r="M31" s="2109"/>
      <c r="N31" s="2109"/>
    </row>
    <row r="32" spans="2:14" ht="15.75">
      <c r="B32" s="462"/>
      <c r="C32" s="331"/>
      <c r="D32" s="105"/>
      <c r="E32" s="69"/>
      <c r="F32" s="98"/>
      <c r="G32" s="93" t="str">
        <f t="shared" si="26"/>
        <v/>
      </c>
      <c r="H32" s="93" t="str">
        <f t="shared" si="10"/>
        <v/>
      </c>
      <c r="I32" s="481"/>
      <c r="J32" s="454"/>
      <c r="K32" s="281"/>
      <c r="L32" s="569"/>
      <c r="M32" s="2109"/>
      <c r="N32" s="2109"/>
    </row>
    <row r="33" spans="2:14" ht="15.75">
      <c r="B33" s="462"/>
      <c r="C33" s="331"/>
      <c r="D33" s="106"/>
      <c r="E33" s="350"/>
      <c r="F33" s="99"/>
      <c r="G33" s="95" t="str">
        <f t="shared" si="26"/>
        <v/>
      </c>
      <c r="H33" s="95" t="str">
        <f t="shared" si="10"/>
        <v/>
      </c>
      <c r="I33" s="482"/>
      <c r="J33" s="488"/>
      <c r="K33" s="281"/>
      <c r="L33" s="575"/>
      <c r="M33" s="2109"/>
      <c r="N33" s="2109"/>
    </row>
    <row r="34" spans="2:14" ht="15.75">
      <c r="B34" s="462"/>
      <c r="C34" s="331"/>
      <c r="D34" s="105"/>
      <c r="E34" s="69"/>
      <c r="F34" s="98"/>
      <c r="G34" s="93" t="str">
        <f t="shared" si="26"/>
        <v/>
      </c>
      <c r="H34" s="93" t="str">
        <f t="shared" si="10"/>
        <v/>
      </c>
      <c r="I34" s="481"/>
      <c r="J34" s="454"/>
      <c r="K34" s="281"/>
      <c r="L34" s="569"/>
      <c r="M34" s="2109"/>
      <c r="N34" s="2109"/>
    </row>
    <row r="35" spans="2:14" ht="15.75">
      <c r="B35" s="462"/>
      <c r="C35" s="331"/>
      <c r="D35" s="106"/>
      <c r="E35" s="350"/>
      <c r="F35" s="99"/>
      <c r="G35" s="95" t="str">
        <f t="shared" si="26"/>
        <v/>
      </c>
      <c r="H35" s="95" t="str">
        <f t="shared" si="10"/>
        <v/>
      </c>
      <c r="I35" s="482"/>
      <c r="J35" s="488"/>
      <c r="K35" s="281"/>
      <c r="L35" s="575"/>
      <c r="M35" s="2109"/>
      <c r="N35" s="2109"/>
    </row>
    <row r="36" spans="2:14" ht="15.75">
      <c r="B36" s="462"/>
      <c r="C36" s="331"/>
      <c r="D36" s="105"/>
      <c r="E36" s="69"/>
      <c r="F36" s="98"/>
      <c r="G36" s="93" t="str">
        <f t="shared" si="26"/>
        <v/>
      </c>
      <c r="H36" s="93" t="str">
        <f t="shared" si="10"/>
        <v/>
      </c>
      <c r="I36" s="481"/>
      <c r="J36" s="454"/>
      <c r="K36" s="281"/>
      <c r="L36" s="569"/>
      <c r="M36" s="2109"/>
      <c r="N36" s="2109"/>
    </row>
    <row r="37" spans="2:14" ht="16.5" thickBot="1">
      <c r="B37" s="463"/>
      <c r="C37" s="344"/>
      <c r="D37" s="107"/>
      <c r="E37" s="353"/>
      <c r="F37" s="109"/>
      <c r="G37" s="108" t="str">
        <f t="shared" si="26"/>
        <v/>
      </c>
      <c r="H37" s="108" t="str">
        <f t="shared" si="10"/>
        <v/>
      </c>
      <c r="I37" s="483"/>
      <c r="J37" s="94"/>
      <c r="K37" s="281"/>
      <c r="L37" s="576"/>
      <c r="M37" s="2109"/>
      <c r="N37" s="2109"/>
    </row>
    <row r="38" spans="2:14" ht="16.5" thickBot="1">
      <c r="B38" s="281"/>
      <c r="C38" s="281"/>
      <c r="E38" s="283"/>
      <c r="F38" s="354" t="s">
        <v>26</v>
      </c>
      <c r="G38" s="355"/>
      <c r="H38" s="533"/>
      <c r="I38" s="356"/>
      <c r="J38" s="357"/>
      <c r="K38" s="281"/>
      <c r="L38" s="544"/>
      <c r="M38" s="2109"/>
      <c r="N38" s="2109"/>
    </row>
    <row r="39" spans="2:14" ht="15.75">
      <c r="B39" s="281"/>
      <c r="C39" s="281"/>
      <c r="E39" s="293"/>
      <c r="F39" s="358" t="s">
        <v>29</v>
      </c>
      <c r="G39" s="115">
        <f>SUM(G8:G37)</f>
        <v>1026.25</v>
      </c>
      <c r="H39" s="534">
        <f>SUM(H8:H37)</f>
        <v>1911.3636363636365</v>
      </c>
      <c r="J39" s="459" t="s">
        <v>113</v>
      </c>
      <c r="K39" s="281"/>
      <c r="L39" s="566"/>
      <c r="M39" s="2109"/>
      <c r="N39" s="2109"/>
    </row>
    <row r="40" spans="2:14" ht="16.5" thickBot="1">
      <c r="B40" s="281"/>
      <c r="C40" s="281"/>
      <c r="E40" s="293"/>
      <c r="F40" s="360" t="s">
        <v>63</v>
      </c>
      <c r="G40" s="96">
        <v>2000</v>
      </c>
      <c r="H40" s="535"/>
      <c r="I40" s="361"/>
      <c r="J40" s="457">
        <f>(G39/55*100)+G38</f>
        <v>1865.909090909091</v>
      </c>
      <c r="K40" s="281"/>
      <c r="L40" s="567"/>
      <c r="M40" s="2109"/>
      <c r="N40" s="2109"/>
    </row>
    <row r="41" spans="2:14" ht="16.5" thickBot="1">
      <c r="B41" s="550"/>
      <c r="C41" s="281"/>
      <c r="D41" s="550"/>
      <c r="E41" s="549"/>
      <c r="F41" s="362" t="s">
        <v>109</v>
      </c>
      <c r="G41" s="122">
        <f>G40-G39</f>
        <v>973.75</v>
      </c>
      <c r="H41" s="536">
        <f>G40-G39</f>
        <v>973.75</v>
      </c>
      <c r="I41" s="551"/>
      <c r="J41" s="552"/>
      <c r="K41" s="281"/>
      <c r="L41" s="565"/>
      <c r="M41" s="2109"/>
      <c r="N41" s="2109"/>
    </row>
    <row r="42" spans="2:14" s="320" customFormat="1" ht="31.5" hidden="1" customHeight="1" thickBot="1">
      <c r="B42" s="548" t="s">
        <v>114</v>
      </c>
      <c r="C42" s="540"/>
      <c r="D42" s="541" t="s">
        <v>12</v>
      </c>
      <c r="E42" s="366" t="s">
        <v>13</v>
      </c>
      <c r="F42" s="365" t="s">
        <v>14</v>
      </c>
      <c r="G42" s="366" t="s">
        <v>95</v>
      </c>
      <c r="H42" s="366" t="s">
        <v>96</v>
      </c>
      <c r="I42" s="542" t="s">
        <v>97</v>
      </c>
      <c r="J42" s="543" t="s">
        <v>98</v>
      </c>
      <c r="K42" s="319"/>
      <c r="L42" s="651" t="s">
        <v>491</v>
      </c>
      <c r="M42" s="2109"/>
      <c r="N42" s="2109"/>
    </row>
    <row r="43" spans="2:14" ht="15.75" hidden="1">
      <c r="B43" s="325" t="s">
        <v>100</v>
      </c>
      <c r="C43" s="326"/>
      <c r="D43" s="526" t="s">
        <v>59</v>
      </c>
      <c r="E43" s="448">
        <f t="shared" ref="E43" si="27">IF(D43="","",VLOOKUP(D43,ProductLookup,2,FALSE))</f>
        <v>20</v>
      </c>
      <c r="F43" s="523"/>
      <c r="G43" s="524">
        <f t="shared" ref="G43:G71" si="28">IF(E43="","",E43*F43)</f>
        <v>0</v>
      </c>
      <c r="H43" s="524">
        <f>IF(E43="","", G43)</f>
        <v>0</v>
      </c>
      <c r="I43" s="527" t="str" cm="1">
        <f t="array" ref="I43">IF(D43="","",_xlfn._xlws.FILTER(Products!C39:C534,Products!A39:A534=D43,""))</f>
        <v xml:space="preserve"> </v>
      </c>
      <c r="J43" s="437"/>
      <c r="K43" s="281"/>
      <c r="L43" s="577"/>
      <c r="M43" s="2109"/>
      <c r="N43" s="2109"/>
    </row>
    <row r="44" spans="2:14" ht="15.75" hidden="1">
      <c r="B44" s="330" t="s">
        <v>102</v>
      </c>
      <c r="C44" s="331"/>
      <c r="D44" s="332" t="s">
        <v>103</v>
      </c>
      <c r="E44" s="333">
        <f t="shared" ref="E44" si="29">IF(D44="","",VLOOKUP(D44,ProductLookup,2,FALSE))</f>
        <v>250</v>
      </c>
      <c r="F44" s="98"/>
      <c r="G44" s="93">
        <f t="shared" si="28"/>
        <v>0</v>
      </c>
      <c r="H44" s="93">
        <f>IF(E44="","", G44*2)</f>
        <v>0</v>
      </c>
      <c r="I44" s="493" t="str" cm="1">
        <f t="array" ref="I44">IF(D44="","",_xlfn._xlws.FILTER(Products!C40:C535,Products!A40:A535=D44,""))</f>
        <v xml:space="preserve"> </v>
      </c>
      <c r="J44" s="70"/>
      <c r="K44" s="281"/>
      <c r="L44" s="578"/>
      <c r="M44" s="2109"/>
      <c r="N44" s="2109"/>
    </row>
    <row r="45" spans="2:14" ht="15.75" hidden="1">
      <c r="B45" s="538"/>
      <c r="C45" s="334"/>
      <c r="D45" s="466" t="s">
        <v>105</v>
      </c>
      <c r="E45" s="323">
        <f t="shared" ref="E45" si="30">IF(D45="","",VLOOKUP(D45,ProductLookup,2,FALSE))</f>
        <v>500</v>
      </c>
      <c r="F45" s="439"/>
      <c r="G45" s="324">
        <f t="shared" si="28"/>
        <v>0</v>
      </c>
      <c r="H45" s="324">
        <f>IF(E45="","", G45*2)</f>
        <v>0</v>
      </c>
      <c r="I45" s="495" t="str" cm="1">
        <f t="array" ref="I45">IF(D45="","",_xlfn._xlws.FILTER(Products!C41:C536,Products!A41:A536=D45,""))</f>
        <v xml:space="preserve"> </v>
      </c>
      <c r="J45" s="441"/>
      <c r="K45" s="281"/>
      <c r="L45" s="579"/>
      <c r="M45" s="2109"/>
      <c r="N45" s="2109"/>
    </row>
    <row r="46" spans="2:14" ht="15.75" hidden="1">
      <c r="B46" s="330" t="s">
        <v>106</v>
      </c>
      <c r="C46" s="335"/>
      <c r="D46" s="451"/>
      <c r="E46" s="442" t="str">
        <f t="shared" ref="E46" si="31">IF(D46="","",VLOOKUP(D46,ProductLookup,2,FALSE))</f>
        <v/>
      </c>
      <c r="F46" s="113"/>
      <c r="G46" s="119" t="str">
        <f t="shared" si="28"/>
        <v/>
      </c>
      <c r="H46" s="119" t="str">
        <f>IF(E46="","", G46*1.45)</f>
        <v/>
      </c>
      <c r="I46" s="492" t="str" cm="1">
        <f t="array" ref="I46">IF(D46="","",_xlfn._xlws.FILTER(Products!C42:C537,Products!A42:A537=D46,""))</f>
        <v/>
      </c>
      <c r="J46" s="114"/>
      <c r="K46" s="281"/>
      <c r="L46" s="580"/>
      <c r="M46" s="2109"/>
      <c r="N46" s="2109"/>
    </row>
    <row r="47" spans="2:14" ht="15.75" hidden="1">
      <c r="B47" s="339"/>
      <c r="C47" s="331"/>
      <c r="D47" s="340"/>
      <c r="E47" s="341" t="str">
        <f t="shared" ref="E47" si="32">IF(D47="","",VLOOKUP(D47,ProductLookup,2,FALSE))</f>
        <v/>
      </c>
      <c r="F47" s="99"/>
      <c r="G47" s="95" t="str">
        <f t="shared" si="28"/>
        <v/>
      </c>
      <c r="H47" s="95" t="str">
        <f>IF(E47="","", G47*1.45)</f>
        <v/>
      </c>
      <c r="I47" s="479" t="str" cm="1">
        <f t="array" ref="I47">IF(D47="","",_xlfn._xlws.FILTER(Products!C43:C538,Products!A43:A538=D47,""))</f>
        <v/>
      </c>
      <c r="J47" s="453"/>
      <c r="K47" s="281"/>
      <c r="L47" s="568"/>
      <c r="M47" s="2109"/>
      <c r="N47" s="2109"/>
    </row>
    <row r="48" spans="2:14" ht="15.75" hidden="1">
      <c r="B48" s="339"/>
      <c r="C48" s="331"/>
      <c r="D48" s="452"/>
      <c r="E48" s="333" t="str">
        <f t="shared" ref="E48" si="33">IF(D48="","",VLOOKUP(D48,ProductLookup,2,FALSE))</f>
        <v/>
      </c>
      <c r="F48" s="98"/>
      <c r="G48" s="93" t="str">
        <f t="shared" si="28"/>
        <v/>
      </c>
      <c r="H48" s="93" t="str">
        <f>IF(E48="","", G48*1.45)</f>
        <v/>
      </c>
      <c r="I48" s="493" t="str" cm="1">
        <f t="array" ref="I48">IF(D48="","",_xlfn._xlws.FILTER(Products!C44:C539,Products!A44:A539=D48,""))</f>
        <v/>
      </c>
      <c r="J48" s="454"/>
      <c r="K48" s="281"/>
      <c r="L48" s="569"/>
      <c r="M48" s="2109"/>
      <c r="N48" s="2109"/>
    </row>
    <row r="49" spans="2:14" ht="18.75" hidden="1">
      <c r="B49" s="339"/>
      <c r="C49" s="331"/>
      <c r="D49" s="340"/>
      <c r="E49" s="341" t="str">
        <f t="shared" ref="E49" si="34">IF(D49="","",VLOOKUP(D49,ProductLookup,2,FALSE))</f>
        <v/>
      </c>
      <c r="F49" s="99"/>
      <c r="G49" s="95" t="str">
        <f t="shared" si="28"/>
        <v/>
      </c>
      <c r="H49" s="95" t="str">
        <f>IF(E49="","", G49*1.45)</f>
        <v/>
      </c>
      <c r="I49" s="479" t="str" cm="1">
        <f t="array" ref="I49">IF(D49="","",_xlfn._xlws.FILTER(Products!C45:C540,Products!A45:A540=D49,""))</f>
        <v/>
      </c>
      <c r="J49" s="453"/>
      <c r="K49" s="281"/>
      <c r="L49" s="453"/>
      <c r="M49" s="458"/>
      <c r="N49" s="458"/>
    </row>
    <row r="50" spans="2:14" ht="18.75" hidden="1">
      <c r="B50" s="339"/>
      <c r="C50" s="331"/>
      <c r="D50" s="452"/>
      <c r="E50" s="333" t="str">
        <f t="shared" ref="E50" si="35">IF(D50="","",VLOOKUP(D50,ProductLookup,2,FALSE))</f>
        <v/>
      </c>
      <c r="F50" s="98"/>
      <c r="G50" s="93" t="str">
        <f t="shared" si="28"/>
        <v/>
      </c>
      <c r="H50" s="93" t="str">
        <f>IF(E50="","", G50*1.45)</f>
        <v/>
      </c>
      <c r="I50" s="493" t="str" cm="1">
        <f t="array" ref="I50">IF(D50="","",_xlfn._xlws.FILTER(Products!C46:C541,Products!A46:A541=D50,""))</f>
        <v/>
      </c>
      <c r="J50" s="454"/>
      <c r="K50" s="281"/>
      <c r="L50" s="454"/>
      <c r="M50" s="458"/>
      <c r="N50" s="458"/>
    </row>
    <row r="51" spans="2:14" ht="18.75" hidden="1">
      <c r="B51" s="339"/>
      <c r="C51" s="331"/>
      <c r="D51" s="340"/>
      <c r="E51" s="341" t="str">
        <f t="shared" ref="E51" si="36">IF(D51="","",VLOOKUP(D51,ProductLookup,2,FALSE))</f>
        <v/>
      </c>
      <c r="F51" s="99"/>
      <c r="G51" s="95" t="str">
        <f t="shared" si="28"/>
        <v/>
      </c>
      <c r="H51" s="95" t="str">
        <f t="shared" ref="H51:H71" si="37">IF(E51="","", G51*1.45)</f>
        <v/>
      </c>
      <c r="I51" s="479" t="str" cm="1">
        <f t="array" ref="I51">IF(D51="","",_xlfn._xlws.FILTER(Products!C47:C542,Products!A47:A542=D51,""))</f>
        <v/>
      </c>
      <c r="J51" s="453"/>
      <c r="K51" s="281"/>
      <c r="L51" s="453"/>
      <c r="M51" s="458"/>
      <c r="N51" s="458"/>
    </row>
    <row r="52" spans="2:14" ht="18.75" hidden="1">
      <c r="B52" s="339"/>
      <c r="C52" s="331"/>
      <c r="D52" s="452"/>
      <c r="E52" s="333" t="str">
        <f t="shared" ref="E52" si="38">IF(D52="","",VLOOKUP(D52,ProductLookup,2,FALSE))</f>
        <v/>
      </c>
      <c r="F52" s="98"/>
      <c r="G52" s="93" t="str">
        <f t="shared" si="28"/>
        <v/>
      </c>
      <c r="H52" s="93" t="str">
        <f t="shared" si="37"/>
        <v/>
      </c>
      <c r="I52" s="493" t="str" cm="1">
        <f t="array" ref="I52">IF(D52="","",_xlfn._xlws.FILTER(Products!C48:C543,Products!A48:A543=D52,""))</f>
        <v/>
      </c>
      <c r="J52" s="454"/>
      <c r="K52" s="281"/>
      <c r="L52" s="454"/>
      <c r="M52" s="458"/>
      <c r="N52" s="458"/>
    </row>
    <row r="53" spans="2:14" ht="18.75" hidden="1">
      <c r="B53" s="339"/>
      <c r="C53" s="331"/>
      <c r="D53" s="340"/>
      <c r="E53" s="341" t="str">
        <f t="shared" ref="E53" si="39">IF(D53="","",VLOOKUP(D53,ProductLookup,2,FALSE))</f>
        <v/>
      </c>
      <c r="F53" s="99"/>
      <c r="G53" s="95" t="str">
        <f t="shared" si="28"/>
        <v/>
      </c>
      <c r="H53" s="95" t="str">
        <f t="shared" si="37"/>
        <v/>
      </c>
      <c r="I53" s="479" t="str" cm="1">
        <f t="array" ref="I53">IF(D53="","",_xlfn._xlws.FILTER(Products!C49:C544,Products!A49:A544=D53,""))</f>
        <v/>
      </c>
      <c r="J53" s="453"/>
      <c r="K53" s="281"/>
      <c r="L53" s="453"/>
      <c r="M53" s="458"/>
      <c r="N53" s="458"/>
    </row>
    <row r="54" spans="2:14" ht="18.75" hidden="1">
      <c r="B54" s="339"/>
      <c r="C54" s="331"/>
      <c r="D54" s="452"/>
      <c r="E54" s="333" t="str">
        <f t="shared" ref="E54" si="40">IF(D54="","",VLOOKUP(D54,ProductLookup,2,FALSE))</f>
        <v/>
      </c>
      <c r="F54" s="98"/>
      <c r="G54" s="93" t="str">
        <f t="shared" si="28"/>
        <v/>
      </c>
      <c r="H54" s="93" t="str">
        <f t="shared" si="37"/>
        <v/>
      </c>
      <c r="I54" s="493" t="str" cm="1">
        <f t="array" ref="I54">IF(D54="","",_xlfn._xlws.FILTER(Products!C50:C545,Products!A50:A545=D54,""))</f>
        <v/>
      </c>
      <c r="J54" s="454"/>
      <c r="K54" s="281"/>
      <c r="L54" s="454"/>
      <c r="M54" s="458"/>
      <c r="N54" s="458"/>
    </row>
    <row r="55" spans="2:14" ht="18.75" hidden="1">
      <c r="B55" s="339"/>
      <c r="C55" s="331"/>
      <c r="D55" s="340"/>
      <c r="E55" s="341" t="str">
        <f t="shared" ref="E55" si="41">IF(D55="","",VLOOKUP(D55,ProductLookup,2,FALSE))</f>
        <v/>
      </c>
      <c r="F55" s="99"/>
      <c r="G55" s="95" t="str">
        <f t="shared" si="28"/>
        <v/>
      </c>
      <c r="H55" s="95" t="str">
        <f t="shared" si="37"/>
        <v/>
      </c>
      <c r="I55" s="479" t="str" cm="1">
        <f t="array" ref="I55">IF(D55="","",_xlfn._xlws.FILTER(Products!C51:C546,Products!A51:A546=D55,""))</f>
        <v/>
      </c>
      <c r="J55" s="453"/>
      <c r="K55" s="281"/>
      <c r="L55" s="453"/>
      <c r="M55" s="458"/>
      <c r="N55" s="458"/>
    </row>
    <row r="56" spans="2:14" ht="18.75" hidden="1">
      <c r="B56" s="339"/>
      <c r="C56" s="331"/>
      <c r="D56" s="452"/>
      <c r="E56" s="333" t="str">
        <f t="shared" ref="E56" si="42">IF(D56="","",VLOOKUP(D56,ProductLookup,2,FALSE))</f>
        <v/>
      </c>
      <c r="F56" s="98"/>
      <c r="G56" s="93" t="str">
        <f t="shared" si="28"/>
        <v/>
      </c>
      <c r="H56" s="93" t="str">
        <f t="shared" si="37"/>
        <v/>
      </c>
      <c r="I56" s="493" t="str" cm="1">
        <f t="array" ref="I56">IF(D56="","",_xlfn._xlws.FILTER(Products!C52:C547,Products!A52:A547=D56,""))</f>
        <v/>
      </c>
      <c r="J56" s="454"/>
      <c r="K56" s="281"/>
      <c r="L56" s="454"/>
      <c r="M56" s="458"/>
      <c r="N56" s="458"/>
    </row>
    <row r="57" spans="2:14" ht="18.75" hidden="1">
      <c r="B57" s="339"/>
      <c r="C57" s="331"/>
      <c r="D57" s="340"/>
      <c r="E57" s="341" t="str">
        <f t="shared" ref="E57" si="43">IF(D57="","",VLOOKUP(D57,ProductLookup,2,FALSE))</f>
        <v/>
      </c>
      <c r="F57" s="99"/>
      <c r="G57" s="95" t="str">
        <f t="shared" si="28"/>
        <v/>
      </c>
      <c r="H57" s="95" t="str">
        <f t="shared" si="37"/>
        <v/>
      </c>
      <c r="I57" s="479" t="str" cm="1">
        <f t="array" ref="I57">IF(D57="","",_xlfn._xlws.FILTER(Products!C53:C548,Products!A53:A548=D57,""))</f>
        <v/>
      </c>
      <c r="J57" s="453"/>
      <c r="K57" s="281"/>
      <c r="L57" s="453"/>
      <c r="M57" s="458"/>
      <c r="N57" s="458"/>
    </row>
    <row r="58" spans="2:14" ht="18.75" hidden="1">
      <c r="B58" s="339"/>
      <c r="C58" s="334"/>
      <c r="D58" s="452"/>
      <c r="E58" s="333" t="str">
        <f t="shared" ref="E58" si="44">IF(D58="","",VLOOKUP(D58,ProductLookup,2,FALSE))</f>
        <v/>
      </c>
      <c r="F58" s="98"/>
      <c r="G58" s="93" t="str">
        <f t="shared" si="28"/>
        <v/>
      </c>
      <c r="H58" s="93" t="str">
        <f t="shared" si="37"/>
        <v/>
      </c>
      <c r="I58" s="493" t="str" cm="1">
        <f t="array" ref="I58">IF(D58="","",_xlfn._xlws.FILTER(Products!C54:C549,Products!A54:A549=D58,""))</f>
        <v/>
      </c>
      <c r="J58" s="454"/>
      <c r="K58" s="281"/>
      <c r="L58" s="454"/>
      <c r="M58" s="458"/>
      <c r="N58" s="458"/>
    </row>
    <row r="59" spans="2:14" ht="19.5" hidden="1" thickBot="1">
      <c r="B59" s="339"/>
      <c r="C59" s="344"/>
      <c r="D59" s="340"/>
      <c r="E59" s="341" t="str">
        <f t="shared" ref="E59" si="45">IF(D59="","",VLOOKUP(D59,ProductLookup,2,FALSE))</f>
        <v/>
      </c>
      <c r="F59" s="99"/>
      <c r="G59" s="95" t="str">
        <f t="shared" si="28"/>
        <v/>
      </c>
      <c r="H59" s="95" t="str">
        <f t="shared" si="37"/>
        <v/>
      </c>
      <c r="I59" s="479" t="str" cm="1">
        <f t="array" ref="I59">IF(D59="","",_xlfn._xlws.FILTER(Products!C55:C550,Products!A55:A550=D59,""))</f>
        <v/>
      </c>
      <c r="J59" s="453"/>
      <c r="K59" s="281"/>
      <c r="L59" s="453"/>
      <c r="M59" s="458"/>
      <c r="N59" s="458"/>
    </row>
    <row r="60" spans="2:14" ht="18.75" hidden="1">
      <c r="B60" s="339"/>
      <c r="C60" s="345"/>
      <c r="D60" s="452"/>
      <c r="E60" s="333" t="str">
        <f t="shared" ref="E60" si="46">IF(D60="","",VLOOKUP(D60,ProductLookup,2,FALSE))</f>
        <v/>
      </c>
      <c r="F60" s="98"/>
      <c r="G60" s="93" t="str">
        <f t="shared" si="28"/>
        <v/>
      </c>
      <c r="H60" s="93" t="str">
        <f t="shared" si="37"/>
        <v/>
      </c>
      <c r="I60" s="493" t="str" cm="1">
        <f t="array" ref="I60">IF(D60="","",_xlfn._xlws.FILTER(Products!C56:C551,Products!A56:A551=D60,""))</f>
        <v/>
      </c>
      <c r="J60" s="454"/>
      <c r="K60" s="281"/>
      <c r="L60" s="454"/>
      <c r="M60" s="458"/>
      <c r="N60" s="458"/>
    </row>
    <row r="61" spans="2:14" ht="18.75" hidden="1">
      <c r="B61" s="339"/>
      <c r="C61" s="331"/>
      <c r="D61" s="340"/>
      <c r="E61" s="341" t="str">
        <f t="shared" ref="E61" si="47">IF(D61="","",VLOOKUP(D61,ProductLookup,2,FALSE))</f>
        <v/>
      </c>
      <c r="F61" s="99"/>
      <c r="G61" s="95" t="str">
        <f t="shared" si="28"/>
        <v/>
      </c>
      <c r="H61" s="95" t="str">
        <f t="shared" si="37"/>
        <v/>
      </c>
      <c r="I61" s="479" t="str" cm="1">
        <f t="array" ref="I61">IF(D61="","",_xlfn._xlws.FILTER(Products!C57:C552,Products!A57:A552=D61,""))</f>
        <v/>
      </c>
      <c r="J61" s="453"/>
      <c r="K61" s="281"/>
      <c r="L61" s="453"/>
      <c r="M61" s="458"/>
      <c r="N61" s="458"/>
    </row>
    <row r="62" spans="2:14" ht="18.75" hidden="1">
      <c r="B62" s="339"/>
      <c r="C62" s="331"/>
      <c r="D62" s="452"/>
      <c r="E62" s="333" t="str">
        <f t="shared" ref="E62" si="48">IF(D62="","",VLOOKUP(D62,ProductLookup,2,FALSE))</f>
        <v/>
      </c>
      <c r="F62" s="98"/>
      <c r="G62" s="93" t="str">
        <f t="shared" si="28"/>
        <v/>
      </c>
      <c r="H62" s="93" t="str">
        <f t="shared" si="37"/>
        <v/>
      </c>
      <c r="I62" s="493" t="str" cm="1">
        <f t="array" ref="I62">IF(D62="","",_xlfn._xlws.FILTER(Products!C58:C553,Products!A58:A553=D62,""))</f>
        <v/>
      </c>
      <c r="J62" s="454"/>
      <c r="K62" s="281"/>
      <c r="L62" s="454"/>
      <c r="M62" s="458"/>
      <c r="N62" s="458"/>
    </row>
    <row r="63" spans="2:14" ht="18.75" hidden="1">
      <c r="B63" s="339"/>
      <c r="C63" s="331"/>
      <c r="D63" s="340"/>
      <c r="E63" s="341" t="str">
        <f t="shared" ref="E63" si="49">IF(D63="","",VLOOKUP(D63,ProductLookup,2,FALSE))</f>
        <v/>
      </c>
      <c r="F63" s="99"/>
      <c r="G63" s="95" t="str">
        <f t="shared" si="28"/>
        <v/>
      </c>
      <c r="H63" s="95" t="str">
        <f t="shared" si="37"/>
        <v/>
      </c>
      <c r="I63" s="479" t="str" cm="1">
        <f t="array" ref="I63">IF(D63="","",_xlfn._xlws.FILTER(Products!C59:C554,Products!A59:A554=D63,""))</f>
        <v/>
      </c>
      <c r="J63" s="453"/>
      <c r="K63" s="281"/>
      <c r="L63" s="453"/>
      <c r="M63" s="458"/>
      <c r="N63" s="458"/>
    </row>
    <row r="64" spans="2:14" ht="19.5" hidden="1" thickBot="1">
      <c r="B64" s="339"/>
      <c r="C64" s="334"/>
      <c r="D64" s="455"/>
      <c r="E64" s="440" t="str">
        <f t="shared" ref="E64" si="50">IF(D64="","",VLOOKUP(D64,ProductLookup,2,FALSE))</f>
        <v/>
      </c>
      <c r="F64" s="100"/>
      <c r="G64" s="120" t="str">
        <f t="shared" si="28"/>
        <v/>
      </c>
      <c r="H64" s="120" t="str">
        <f t="shared" si="37"/>
        <v/>
      </c>
      <c r="I64" s="496" t="str" cm="1">
        <f t="array" ref="I64">IF(D64="","",_xlfn._xlws.FILTER(Products!C60:C555,Products!A60:A555=D64,""))</f>
        <v/>
      </c>
      <c r="J64" s="456"/>
      <c r="K64" s="281"/>
      <c r="L64" s="456"/>
      <c r="M64" s="458"/>
      <c r="N64" s="458"/>
    </row>
    <row r="65" spans="2:14" ht="18.75" hidden="1">
      <c r="B65" s="460" t="s">
        <v>112</v>
      </c>
      <c r="C65" s="461"/>
      <c r="D65" s="346"/>
      <c r="E65" s="347"/>
      <c r="F65" s="111"/>
      <c r="G65" s="102" t="str">
        <f t="shared" si="28"/>
        <v/>
      </c>
      <c r="H65" s="102" t="str">
        <f t="shared" si="37"/>
        <v/>
      </c>
      <c r="I65" s="480"/>
      <c r="J65" s="104"/>
      <c r="K65" s="281"/>
      <c r="L65" s="104"/>
      <c r="M65" s="458"/>
      <c r="N65" s="458"/>
    </row>
    <row r="66" spans="2:14" ht="18.75" hidden="1">
      <c r="B66" s="462"/>
      <c r="C66" s="331"/>
      <c r="D66" s="342"/>
      <c r="E66" s="348"/>
      <c r="F66" s="98"/>
      <c r="G66" s="93" t="str">
        <f t="shared" si="28"/>
        <v/>
      </c>
      <c r="H66" s="93" t="str">
        <f t="shared" si="37"/>
        <v/>
      </c>
      <c r="I66" s="481"/>
      <c r="J66" s="70"/>
      <c r="K66" s="281"/>
      <c r="L66" s="70"/>
      <c r="M66" s="458"/>
      <c r="N66" s="458"/>
    </row>
    <row r="67" spans="2:14" ht="18.75" hidden="1">
      <c r="B67" s="462"/>
      <c r="C67" s="331"/>
      <c r="D67" s="340"/>
      <c r="E67" s="349"/>
      <c r="F67" s="99"/>
      <c r="G67" s="95" t="str">
        <f t="shared" si="28"/>
        <v/>
      </c>
      <c r="H67" s="95" t="str">
        <f t="shared" si="37"/>
        <v/>
      </c>
      <c r="I67" s="482"/>
      <c r="J67" s="68"/>
      <c r="K67" s="281"/>
      <c r="L67" s="68"/>
      <c r="M67" s="458"/>
      <c r="N67" s="458"/>
    </row>
    <row r="68" spans="2:14" ht="18.75" hidden="1">
      <c r="B68" s="462"/>
      <c r="C68" s="331"/>
      <c r="D68" s="342"/>
      <c r="E68" s="348"/>
      <c r="F68" s="98"/>
      <c r="G68" s="93" t="str">
        <f t="shared" si="28"/>
        <v/>
      </c>
      <c r="H68" s="93" t="str">
        <f t="shared" si="37"/>
        <v/>
      </c>
      <c r="I68" s="481"/>
      <c r="J68" s="70"/>
      <c r="K68" s="281"/>
      <c r="L68" s="70"/>
      <c r="M68" s="458"/>
      <c r="N68" s="458"/>
    </row>
    <row r="69" spans="2:14" ht="18.75" hidden="1">
      <c r="B69" s="462"/>
      <c r="C69" s="331"/>
      <c r="D69" s="340"/>
      <c r="E69" s="349"/>
      <c r="F69" s="99"/>
      <c r="G69" s="95" t="str">
        <f t="shared" si="28"/>
        <v/>
      </c>
      <c r="H69" s="95" t="str">
        <f t="shared" si="37"/>
        <v/>
      </c>
      <c r="I69" s="482"/>
      <c r="J69" s="68"/>
      <c r="K69" s="281"/>
      <c r="L69" s="68"/>
      <c r="M69" s="458"/>
      <c r="N69" s="458"/>
    </row>
    <row r="70" spans="2:14" ht="18.75" hidden="1">
      <c r="B70" s="462"/>
      <c r="C70" s="331"/>
      <c r="D70" s="342"/>
      <c r="E70" s="348"/>
      <c r="F70" s="98"/>
      <c r="G70" s="93" t="str">
        <f t="shared" si="28"/>
        <v/>
      </c>
      <c r="H70" s="93" t="str">
        <f t="shared" si="37"/>
        <v/>
      </c>
      <c r="I70" s="481"/>
      <c r="J70" s="70"/>
      <c r="K70" s="281"/>
      <c r="L70" s="70"/>
      <c r="M70" s="458"/>
      <c r="N70" s="458"/>
    </row>
    <row r="71" spans="2:14" ht="19.5" hidden="1" thickBot="1">
      <c r="B71" s="463"/>
      <c r="C71" s="344"/>
      <c r="D71" s="351"/>
      <c r="E71" s="352"/>
      <c r="F71" s="109"/>
      <c r="G71" s="108" t="str">
        <f t="shared" si="28"/>
        <v/>
      </c>
      <c r="H71" s="108" t="str">
        <f t="shared" si="37"/>
        <v/>
      </c>
      <c r="I71" s="483"/>
      <c r="J71" s="101"/>
      <c r="K71" s="281"/>
      <c r="L71" s="101"/>
      <c r="M71" s="458"/>
      <c r="N71" s="458"/>
    </row>
    <row r="72" spans="2:14" ht="19.5" hidden="1" thickBot="1">
      <c r="B72" s="281"/>
      <c r="C72" s="281"/>
      <c r="E72" s="283"/>
      <c r="F72" s="354" t="s">
        <v>26</v>
      </c>
      <c r="G72" s="355"/>
      <c r="H72" s="533"/>
      <c r="I72" s="545"/>
      <c r="J72" s="544"/>
      <c r="K72" s="281"/>
      <c r="L72" s="544"/>
      <c r="M72" s="458"/>
      <c r="N72" s="458"/>
    </row>
    <row r="73" spans="2:14" ht="18.75" hidden="1">
      <c r="B73" s="281"/>
      <c r="C73" s="281"/>
      <c r="E73" s="293"/>
      <c r="F73" s="546" t="s">
        <v>29</v>
      </c>
      <c r="G73" s="115">
        <f>SUM(G42:G71)</f>
        <v>0</v>
      </c>
      <c r="H73" s="534">
        <f>SUM(H43:H71)</f>
        <v>0</v>
      </c>
      <c r="I73" s="356"/>
      <c r="J73" s="459" t="s">
        <v>113</v>
      </c>
      <c r="K73" s="281"/>
      <c r="L73" s="566"/>
      <c r="M73" s="458"/>
      <c r="N73" s="458"/>
    </row>
    <row r="74" spans="2:14" ht="19.5" hidden="1" thickBot="1">
      <c r="B74" s="281"/>
      <c r="C74" s="281"/>
      <c r="E74" s="293"/>
      <c r="F74" s="547" t="s">
        <v>63</v>
      </c>
      <c r="G74" s="96"/>
      <c r="H74" s="535"/>
      <c r="I74" s="384"/>
      <c r="J74" s="457">
        <f>(G73/55*100)+G72</f>
        <v>0</v>
      </c>
      <c r="K74" s="281"/>
      <c r="L74" s="567"/>
      <c r="M74" s="458"/>
      <c r="N74" s="458"/>
    </row>
    <row r="75" spans="2:14" ht="19.5" hidden="1" thickBot="1">
      <c r="B75" s="550"/>
      <c r="C75" s="281"/>
      <c r="D75" s="550"/>
      <c r="E75" s="549"/>
      <c r="F75" s="362" t="s">
        <v>109</v>
      </c>
      <c r="G75" s="122">
        <f>G74-G73</f>
        <v>0</v>
      </c>
      <c r="H75" s="536">
        <f>G74-G73</f>
        <v>0</v>
      </c>
      <c r="I75" s="553"/>
      <c r="J75" s="552"/>
      <c r="K75" s="281"/>
      <c r="L75" s="586"/>
      <c r="M75" s="458"/>
      <c r="N75" s="458"/>
    </row>
    <row r="76" spans="2:14" s="320" customFormat="1" ht="31.5" hidden="1" customHeight="1" thickBot="1">
      <c r="B76" s="539" t="s">
        <v>115</v>
      </c>
      <c r="C76" s="540"/>
      <c r="D76" s="541" t="s">
        <v>12</v>
      </c>
      <c r="E76" s="366" t="s">
        <v>13</v>
      </c>
      <c r="F76" s="365" t="s">
        <v>14</v>
      </c>
      <c r="G76" s="366" t="s">
        <v>95</v>
      </c>
      <c r="H76" s="366" t="s">
        <v>96</v>
      </c>
      <c r="I76" s="542" t="s">
        <v>97</v>
      </c>
      <c r="J76" s="543" t="s">
        <v>98</v>
      </c>
      <c r="K76" s="319"/>
      <c r="L76" s="581" t="s">
        <v>491</v>
      </c>
      <c r="M76" s="458"/>
      <c r="N76" s="458"/>
    </row>
    <row r="77" spans="2:14" ht="19.5" hidden="1" thickBot="1">
      <c r="B77" s="325" t="s">
        <v>100</v>
      </c>
      <c r="C77" s="326"/>
      <c r="D77" s="526" t="s">
        <v>59</v>
      </c>
      <c r="E77" s="448">
        <f t="shared" ref="E77" si="51">IF(D77="","",VLOOKUP(D77,ProductLookup,2,FALSE))</f>
        <v>20</v>
      </c>
      <c r="F77" s="523"/>
      <c r="G77" s="524">
        <f t="shared" ref="G77:G93" si="52">IF(E77="","",E77*F77)</f>
        <v>0</v>
      </c>
      <c r="H77" s="524">
        <f>IF(E77="","", G77)</f>
        <v>0</v>
      </c>
      <c r="I77" s="527" t="str" cm="1">
        <f t="array" ref="I77">IF(D77="","",_xlfn._xlws.FILTER(Products!C73:C568,Products!A73:A568=D77,""))</f>
        <v xml:space="preserve"> </v>
      </c>
      <c r="J77" s="437"/>
      <c r="K77" s="281"/>
      <c r="L77" s="437"/>
      <c r="M77" s="458"/>
      <c r="N77" s="458"/>
    </row>
    <row r="78" spans="2:14" ht="18.75" hidden="1">
      <c r="B78" s="330" t="s">
        <v>102</v>
      </c>
      <c r="C78" s="331"/>
      <c r="D78" s="332" t="s">
        <v>103</v>
      </c>
      <c r="E78" s="333">
        <f t="shared" ref="E78" si="53">IF(D78="","",VLOOKUP(D78,ProductLookup,2,FALSE))</f>
        <v>250</v>
      </c>
      <c r="F78" s="98"/>
      <c r="G78" s="93">
        <f t="shared" si="52"/>
        <v>0</v>
      </c>
      <c r="H78" s="93">
        <f>IF(E78="","", G78*2)</f>
        <v>0</v>
      </c>
      <c r="I78" s="493" t="str" cm="1">
        <f t="array" ref="I78">IF(D78="","",_xlfn._xlws.FILTER(Products!C74:C569,Products!A74:A569=D78,""))</f>
        <v xml:space="preserve"> </v>
      </c>
      <c r="J78" s="70"/>
      <c r="K78" s="281"/>
      <c r="L78" s="70"/>
      <c r="M78" s="458"/>
      <c r="N78" s="458"/>
    </row>
    <row r="79" spans="2:14" ht="19.5" hidden="1" thickBot="1">
      <c r="B79" s="538"/>
      <c r="C79" s="334"/>
      <c r="D79" s="466" t="s">
        <v>105</v>
      </c>
      <c r="E79" s="323">
        <f t="shared" ref="E79" si="54">IF(D79="","",VLOOKUP(D79,ProductLookup,2,FALSE))</f>
        <v>500</v>
      </c>
      <c r="F79" s="439"/>
      <c r="G79" s="324">
        <f t="shared" si="52"/>
        <v>0</v>
      </c>
      <c r="H79" s="324">
        <f>IF(E79="","", G79*2)</f>
        <v>0</v>
      </c>
      <c r="I79" s="497" t="str" cm="1">
        <f t="array" ref="I79">IF(D79="","",_xlfn._xlws.FILTER(Products!C75:C570,Products!A75:A570=D79,""))</f>
        <v xml:space="preserve"> </v>
      </c>
      <c r="J79" s="441"/>
      <c r="K79" s="281"/>
      <c r="L79" s="441"/>
      <c r="M79" s="458"/>
      <c r="N79" s="458"/>
    </row>
    <row r="80" spans="2:14" ht="18.75" hidden="1">
      <c r="B80" s="464" t="s">
        <v>106</v>
      </c>
      <c r="C80" s="461"/>
      <c r="D80" s="451"/>
      <c r="E80" s="442" t="str">
        <f t="shared" ref="E80" si="55">IF(D80="","",VLOOKUP(D80,ProductLookup,2,FALSE))</f>
        <v/>
      </c>
      <c r="F80" s="113"/>
      <c r="G80" s="119" t="str">
        <f t="shared" si="52"/>
        <v/>
      </c>
      <c r="H80" s="119" t="str">
        <f t="shared" ref="H80:H93" si="56">IF(E80="","", G80*1.45)</f>
        <v/>
      </c>
      <c r="I80" s="492" t="str" cm="1">
        <f t="array" ref="I80">IF(D80="","",_xlfn._xlws.FILTER(Products!C76:C571,Products!A76:A571=D80,""))</f>
        <v/>
      </c>
      <c r="J80" s="114"/>
      <c r="K80" s="281"/>
      <c r="L80" s="114"/>
      <c r="M80" s="458"/>
      <c r="N80" s="458"/>
    </row>
    <row r="81" spans="2:14" ht="18.75" hidden="1">
      <c r="B81" s="462"/>
      <c r="C81" s="331"/>
      <c r="D81" s="340"/>
      <c r="E81" s="341" t="str">
        <f t="shared" ref="E81" si="57">IF(D81="","",VLOOKUP(D81,ProductLookup,2,FALSE))</f>
        <v/>
      </c>
      <c r="F81" s="99"/>
      <c r="G81" s="95" t="str">
        <f t="shared" si="52"/>
        <v/>
      </c>
      <c r="H81" s="95" t="str">
        <f t="shared" si="56"/>
        <v/>
      </c>
      <c r="I81" s="479" t="str" cm="1">
        <f t="array" ref="I81">IF(D81="","",_xlfn._xlws.FILTER(Products!C77:C572,Products!A77:A572=D81,""))</f>
        <v/>
      </c>
      <c r="J81" s="453"/>
      <c r="K81" s="281"/>
      <c r="L81" s="453"/>
      <c r="M81" s="458"/>
      <c r="N81" s="458"/>
    </row>
    <row r="82" spans="2:14" ht="18.75" hidden="1">
      <c r="B82" s="462"/>
      <c r="C82" s="331"/>
      <c r="D82" s="452"/>
      <c r="E82" s="333" t="str">
        <f t="shared" ref="E82" si="58">IF(D82="","",VLOOKUP(D82,ProductLookup,2,FALSE))</f>
        <v/>
      </c>
      <c r="F82" s="98"/>
      <c r="G82" s="93" t="str">
        <f t="shared" si="52"/>
        <v/>
      </c>
      <c r="H82" s="93" t="str">
        <f t="shared" si="56"/>
        <v/>
      </c>
      <c r="I82" s="493" t="str" cm="1">
        <f t="array" ref="I82">IF(D82="","",_xlfn._xlws.FILTER(Products!C78:C573,Products!A78:A573=D82,""))</f>
        <v/>
      </c>
      <c r="J82" s="454"/>
      <c r="K82" s="281"/>
      <c r="L82" s="454"/>
      <c r="M82" s="458"/>
      <c r="N82" s="458"/>
    </row>
    <row r="83" spans="2:14" ht="18.75" hidden="1">
      <c r="B83" s="462"/>
      <c r="C83" s="331"/>
      <c r="D83" s="340"/>
      <c r="E83" s="341" t="str">
        <f t="shared" ref="E83" si="59">IF(D83="","",VLOOKUP(D83,ProductLookup,2,FALSE))</f>
        <v/>
      </c>
      <c r="F83" s="99"/>
      <c r="G83" s="95" t="str">
        <f t="shared" si="52"/>
        <v/>
      </c>
      <c r="H83" s="95" t="str">
        <f t="shared" si="56"/>
        <v/>
      </c>
      <c r="I83" s="479" t="str" cm="1">
        <f t="array" ref="I83">IF(D83="","",_xlfn._xlws.FILTER(Products!C79:C574,Products!A79:A574=D83,""))</f>
        <v/>
      </c>
      <c r="J83" s="453"/>
      <c r="K83" s="281"/>
      <c r="L83" s="453"/>
      <c r="M83" s="458"/>
      <c r="N83" s="458"/>
    </row>
    <row r="84" spans="2:14" ht="18.75" hidden="1">
      <c r="B84" s="462"/>
      <c r="C84" s="331"/>
      <c r="D84" s="452"/>
      <c r="E84" s="333" t="str">
        <f t="shared" ref="E84" si="60">IF(D84="","",VLOOKUP(D84,ProductLookup,2,FALSE))</f>
        <v/>
      </c>
      <c r="F84" s="98"/>
      <c r="G84" s="93" t="str">
        <f t="shared" si="52"/>
        <v/>
      </c>
      <c r="H84" s="93" t="str">
        <f t="shared" si="56"/>
        <v/>
      </c>
      <c r="I84" s="493" t="str" cm="1">
        <f t="array" ref="I84">IF(D84="","",_xlfn._xlws.FILTER(Products!C80:C575,Products!A80:A575=D84,""))</f>
        <v/>
      </c>
      <c r="J84" s="454"/>
      <c r="K84" s="281"/>
      <c r="L84" s="454"/>
      <c r="M84" s="458"/>
      <c r="N84" s="458"/>
    </row>
    <row r="85" spans="2:14" ht="18.75" hidden="1">
      <c r="B85" s="462"/>
      <c r="C85" s="331"/>
      <c r="D85" s="340"/>
      <c r="E85" s="341" t="str">
        <f t="shared" ref="E85" si="61">IF(D85="","",VLOOKUP(D85,ProductLookup,2,FALSE))</f>
        <v/>
      </c>
      <c r="F85" s="99"/>
      <c r="G85" s="95" t="str">
        <f t="shared" si="52"/>
        <v/>
      </c>
      <c r="H85" s="95" t="str">
        <f t="shared" si="56"/>
        <v/>
      </c>
      <c r="I85" s="479" t="str" cm="1">
        <f t="array" ref="I85">IF(D85="","",_xlfn._xlws.FILTER(Products!C81:C576,Products!A81:A576=D85,""))</f>
        <v/>
      </c>
      <c r="J85" s="453"/>
      <c r="K85" s="281"/>
      <c r="L85" s="453"/>
      <c r="M85" s="458"/>
      <c r="N85" s="458"/>
    </row>
    <row r="86" spans="2:14" ht="19.5" hidden="1" thickBot="1">
      <c r="B86" s="463"/>
      <c r="C86" s="344"/>
      <c r="D86" s="455"/>
      <c r="E86" s="440" t="str">
        <f t="shared" ref="E86" si="62">IF(D86="","",VLOOKUP(D86,ProductLookup,2,FALSE))</f>
        <v/>
      </c>
      <c r="F86" s="100"/>
      <c r="G86" s="120" t="str">
        <f t="shared" si="52"/>
        <v/>
      </c>
      <c r="H86" s="120" t="str">
        <f t="shared" si="56"/>
        <v/>
      </c>
      <c r="I86" s="496" t="str" cm="1">
        <f t="array" ref="I86">IF(D86="","",_xlfn._xlws.FILTER(Products!C82:C577,Products!A82:A577=D86,""))</f>
        <v/>
      </c>
      <c r="J86" s="456"/>
      <c r="K86" s="281"/>
      <c r="L86" s="456"/>
      <c r="M86" s="458"/>
      <c r="N86" s="458"/>
    </row>
    <row r="87" spans="2:14" ht="18.75" hidden="1">
      <c r="B87" s="460" t="s">
        <v>112</v>
      </c>
      <c r="C87" s="461"/>
      <c r="D87" s="521"/>
      <c r="E87" s="522"/>
      <c r="F87" s="523"/>
      <c r="G87" s="524" t="str">
        <f t="shared" si="52"/>
        <v/>
      </c>
      <c r="H87" s="524" t="str">
        <f t="shared" si="56"/>
        <v/>
      </c>
      <c r="I87" s="525"/>
      <c r="J87" s="68"/>
      <c r="K87" s="281"/>
      <c r="L87" s="68"/>
      <c r="M87" s="458"/>
      <c r="N87" s="458"/>
    </row>
    <row r="88" spans="2:14" ht="18.75" hidden="1">
      <c r="B88" s="462"/>
      <c r="C88" s="331"/>
      <c r="D88" s="342"/>
      <c r="E88" s="348"/>
      <c r="F88" s="98"/>
      <c r="G88" s="93" t="str">
        <f t="shared" si="52"/>
        <v/>
      </c>
      <c r="H88" s="93" t="str">
        <f t="shared" si="56"/>
        <v/>
      </c>
      <c r="I88" s="481"/>
      <c r="J88" s="70"/>
      <c r="K88" s="281"/>
      <c r="L88" s="70"/>
      <c r="M88" s="458"/>
      <c r="N88" s="458"/>
    </row>
    <row r="89" spans="2:14" ht="18.75" hidden="1">
      <c r="B89" s="462"/>
      <c r="C89" s="331"/>
      <c r="D89" s="340"/>
      <c r="E89" s="349"/>
      <c r="F89" s="99"/>
      <c r="G89" s="95" t="str">
        <f t="shared" si="52"/>
        <v/>
      </c>
      <c r="H89" s="95" t="str">
        <f t="shared" si="56"/>
        <v/>
      </c>
      <c r="I89" s="498"/>
      <c r="J89" s="68"/>
      <c r="K89" s="281"/>
      <c r="L89" s="68"/>
      <c r="M89" s="458"/>
      <c r="N89" s="458"/>
    </row>
    <row r="90" spans="2:14" ht="18.75" hidden="1">
      <c r="B90" s="462"/>
      <c r="C90" s="331"/>
      <c r="D90" s="342"/>
      <c r="E90" s="348"/>
      <c r="F90" s="98"/>
      <c r="G90" s="93" t="str">
        <f t="shared" si="52"/>
        <v/>
      </c>
      <c r="H90" s="93" t="str">
        <f t="shared" si="56"/>
        <v/>
      </c>
      <c r="I90" s="481"/>
      <c r="J90" s="70"/>
      <c r="K90" s="281"/>
      <c r="L90" s="70"/>
      <c r="M90" s="458"/>
      <c r="N90" s="458"/>
    </row>
    <row r="91" spans="2:14" ht="18.75" hidden="1">
      <c r="B91" s="462"/>
      <c r="C91" s="331"/>
      <c r="D91" s="340"/>
      <c r="E91" s="349"/>
      <c r="F91" s="99"/>
      <c r="G91" s="95" t="str">
        <f t="shared" si="52"/>
        <v/>
      </c>
      <c r="H91" s="95" t="str">
        <f t="shared" si="56"/>
        <v/>
      </c>
      <c r="I91" s="498"/>
      <c r="J91" s="68"/>
      <c r="K91" s="281"/>
      <c r="L91" s="68"/>
      <c r="M91" s="458"/>
      <c r="N91" s="458"/>
    </row>
    <row r="92" spans="2:14" ht="18.75" hidden="1">
      <c r="B92" s="462"/>
      <c r="C92" s="331"/>
      <c r="D92" s="342"/>
      <c r="E92" s="348"/>
      <c r="F92" s="98"/>
      <c r="G92" s="93" t="str">
        <f t="shared" si="52"/>
        <v/>
      </c>
      <c r="H92" s="93" t="str">
        <f t="shared" si="56"/>
        <v/>
      </c>
      <c r="I92" s="481"/>
      <c r="J92" s="70"/>
      <c r="K92" s="281"/>
      <c r="L92" s="70"/>
      <c r="M92" s="458"/>
      <c r="N92" s="458"/>
    </row>
    <row r="93" spans="2:14" ht="19.5" hidden="1" thickBot="1">
      <c r="B93" s="463"/>
      <c r="C93" s="344"/>
      <c r="D93" s="351"/>
      <c r="E93" s="352"/>
      <c r="F93" s="439"/>
      <c r="G93" s="324" t="str">
        <f t="shared" si="52"/>
        <v/>
      </c>
      <c r="H93" s="324" t="str">
        <f t="shared" si="56"/>
        <v/>
      </c>
      <c r="I93" s="499"/>
      <c r="J93" s="101"/>
      <c r="K93" s="281"/>
      <c r="L93" s="101"/>
      <c r="M93" s="458"/>
      <c r="N93" s="458"/>
    </row>
    <row r="94" spans="2:14" ht="19.5" hidden="1" thickBot="1">
      <c r="B94" s="281"/>
      <c r="C94" s="281"/>
      <c r="E94" s="283"/>
      <c r="F94" s="354" t="s">
        <v>26</v>
      </c>
      <c r="G94" s="355"/>
      <c r="H94" s="533"/>
      <c r="I94" s="367"/>
      <c r="J94" s="357"/>
      <c r="K94" s="281"/>
      <c r="L94" s="357"/>
      <c r="M94" s="458"/>
      <c r="N94" s="458"/>
    </row>
    <row r="95" spans="2:14" ht="18.75" hidden="1">
      <c r="B95" s="281"/>
      <c r="C95" s="281"/>
      <c r="E95" s="293"/>
      <c r="F95" s="358" t="s">
        <v>29</v>
      </c>
      <c r="G95" s="115">
        <f>SUM(G77:G93)</f>
        <v>0</v>
      </c>
      <c r="H95" s="534">
        <f>SUM(H77:H93)</f>
        <v>0</v>
      </c>
      <c r="I95" s="361"/>
      <c r="J95" s="459" t="s">
        <v>113</v>
      </c>
      <c r="K95" s="281"/>
      <c r="L95" s="566"/>
      <c r="M95" s="458"/>
      <c r="N95" s="458"/>
    </row>
    <row r="96" spans="2:14" ht="19.5" hidden="1" thickBot="1">
      <c r="B96" s="281"/>
      <c r="C96" s="281"/>
      <c r="E96" s="293"/>
      <c r="F96" s="360" t="s">
        <v>63</v>
      </c>
      <c r="G96" s="96"/>
      <c r="H96" s="535"/>
      <c r="J96" s="457">
        <f>(G95/55*100)+G94</f>
        <v>0</v>
      </c>
      <c r="K96" s="281"/>
      <c r="L96" s="567"/>
      <c r="M96" s="458"/>
      <c r="N96" s="458"/>
    </row>
    <row r="97" spans="2:14" ht="19.5" hidden="1" thickBot="1">
      <c r="B97" s="281"/>
      <c r="C97" s="281"/>
      <c r="E97" s="303"/>
      <c r="F97" s="362" t="s">
        <v>109</v>
      </c>
      <c r="G97" s="122">
        <f>G96-G95</f>
        <v>0</v>
      </c>
      <c r="H97" s="536">
        <f>G96-G95</f>
        <v>0</v>
      </c>
      <c r="I97" s="310"/>
      <c r="K97" s="281"/>
      <c r="M97" s="458"/>
      <c r="N97" s="458"/>
    </row>
    <row r="98" spans="2:14" s="320" customFormat="1" ht="31.5" hidden="1" customHeight="1" thickBot="1">
      <c r="B98" s="363" t="s">
        <v>116</v>
      </c>
      <c r="C98" s="364"/>
      <c r="D98" s="515" t="s">
        <v>12</v>
      </c>
      <c r="E98" s="516" t="s">
        <v>13</v>
      </c>
      <c r="F98" s="519" t="s">
        <v>14</v>
      </c>
      <c r="G98" s="520" t="s">
        <v>95</v>
      </c>
      <c r="H98" s="520" t="s">
        <v>96</v>
      </c>
      <c r="I98" s="517" t="s">
        <v>97</v>
      </c>
      <c r="J98" s="518" t="s">
        <v>98</v>
      </c>
      <c r="K98" s="319"/>
      <c r="L98" s="581" t="s">
        <v>491</v>
      </c>
      <c r="M98" s="458"/>
      <c r="N98" s="458"/>
    </row>
    <row r="99" spans="2:14" ht="19.5" hidden="1" thickBot="1">
      <c r="B99" s="325" t="s">
        <v>100</v>
      </c>
      <c r="C99" s="326"/>
      <c r="D99" s="327" t="s">
        <v>59</v>
      </c>
      <c r="E99" s="328">
        <f>IF(D99="","",VLOOKUP(D99,ProductLookup,2,FALSE))</f>
        <v>20</v>
      </c>
      <c r="F99" s="111"/>
      <c r="G99" s="102">
        <f>IF(E99="","",E99*F99)</f>
        <v>0</v>
      </c>
      <c r="H99" s="102">
        <f>IF(E99="","", G99)</f>
        <v>0</v>
      </c>
      <c r="I99" s="500" t="str" cm="1">
        <f t="array" ref="I99">IF(D99="","",_xlfn._xlws.FILTER(Products!C95:C590,Products!A95:A590=D99,""))</f>
        <v xml:space="preserve"> </v>
      </c>
      <c r="J99" s="443"/>
      <c r="K99" s="281"/>
      <c r="L99" s="443"/>
      <c r="M99" s="458"/>
      <c r="N99" s="458"/>
    </row>
    <row r="100" spans="2:14" ht="18.75" hidden="1">
      <c r="B100" s="330" t="s">
        <v>102</v>
      </c>
      <c r="C100" s="331"/>
      <c r="D100" s="332" t="s">
        <v>103</v>
      </c>
      <c r="E100" s="333">
        <f>IF(D100="","",VLOOKUP(D100,ProductLookup,2,FALSE))</f>
        <v>250</v>
      </c>
      <c r="F100" s="98"/>
      <c r="G100" s="93">
        <f>IF(E100="","",E100*F100)</f>
        <v>0</v>
      </c>
      <c r="H100" s="93">
        <f>IF(E100="","", G100*2)</f>
        <v>0</v>
      </c>
      <c r="I100" s="493" t="str" cm="1">
        <f t="array" ref="I100">IF(D100="","",_xlfn._xlws.FILTER(Products!C96:C591,Products!A96:A591=D100,""))</f>
        <v xml:space="preserve"> </v>
      </c>
      <c r="J100" s="70"/>
      <c r="K100" s="281"/>
      <c r="L100" s="70"/>
      <c r="M100" s="458"/>
      <c r="N100" s="458"/>
    </row>
    <row r="101" spans="2:14" ht="19.5" hidden="1" thickBot="1">
      <c r="B101" s="538"/>
      <c r="C101" s="334"/>
      <c r="D101" s="466" t="s">
        <v>105</v>
      </c>
      <c r="E101" s="323">
        <f>IF(D101="","",VLOOKUP(D101,ProductLookup,2,FALSE))</f>
        <v>500</v>
      </c>
      <c r="F101" s="439"/>
      <c r="G101" s="324">
        <f>IF(E101="","",E101*F101)</f>
        <v>0</v>
      </c>
      <c r="H101" s="324">
        <f>IF(E101="","", G101*2)</f>
        <v>0</v>
      </c>
      <c r="I101" s="495" t="str" cm="1">
        <f t="array" ref="I101">IF(D101="","",_xlfn._xlws.FILTER(Products!C97:C592,Products!A97:A592=D101,""))</f>
        <v xml:space="preserve"> </v>
      </c>
      <c r="J101" s="441"/>
      <c r="K101" s="281"/>
      <c r="L101" s="441"/>
      <c r="M101" s="458"/>
      <c r="N101" s="458"/>
    </row>
    <row r="102" spans="2:14" ht="18.75" hidden="1">
      <c r="B102" s="369" t="s">
        <v>106</v>
      </c>
      <c r="C102" s="335"/>
      <c r="D102" s="444"/>
      <c r="E102" s="445"/>
      <c r="F102" s="113"/>
      <c r="G102" s="119" t="str">
        <f>IF(E102="","",E102*F102)</f>
        <v/>
      </c>
      <c r="H102" s="119" t="str">
        <f>IF(E102="","", G102*1.45)</f>
        <v/>
      </c>
      <c r="I102" s="501"/>
      <c r="J102" s="114"/>
      <c r="K102" s="281"/>
      <c r="L102" s="114"/>
      <c r="M102" s="458"/>
      <c r="N102" s="458"/>
    </row>
    <row r="103" spans="2:14" ht="18.75" hidden="1">
      <c r="B103" s="371"/>
      <c r="C103" s="331"/>
      <c r="D103" s="340"/>
      <c r="E103" s="349"/>
      <c r="F103" s="97"/>
      <c r="G103" s="95" t="str">
        <f t="shared" ref="G103:G108" si="63">IF(E103="","",E103*F103)</f>
        <v/>
      </c>
      <c r="H103" s="95" t="str">
        <f t="shared" ref="H103:H108" si="64">IF(E103="","", G103*1.45)</f>
        <v/>
      </c>
      <c r="I103" s="498"/>
      <c r="J103" s="68"/>
      <c r="K103" s="281"/>
      <c r="L103" s="68"/>
      <c r="M103" s="458"/>
      <c r="N103" s="458"/>
    </row>
    <row r="104" spans="2:14" ht="18.75" hidden="1">
      <c r="B104" s="371"/>
      <c r="C104" s="331"/>
      <c r="D104" s="342"/>
      <c r="E104" s="348"/>
      <c r="F104" s="98"/>
      <c r="G104" s="93" t="str">
        <f t="shared" si="63"/>
        <v/>
      </c>
      <c r="H104" s="93" t="str">
        <f t="shared" si="64"/>
        <v/>
      </c>
      <c r="I104" s="481"/>
      <c r="J104" s="70"/>
      <c r="K104" s="281"/>
      <c r="L104" s="70"/>
      <c r="M104" s="458"/>
      <c r="N104" s="458"/>
    </row>
    <row r="105" spans="2:14" ht="18.75" hidden="1">
      <c r="B105" s="371"/>
      <c r="C105" s="331"/>
      <c r="D105" s="340"/>
      <c r="E105" s="349"/>
      <c r="F105" s="99"/>
      <c r="G105" s="95" t="str">
        <f t="shared" si="63"/>
        <v/>
      </c>
      <c r="H105" s="95" t="str">
        <f t="shared" si="64"/>
        <v/>
      </c>
      <c r="I105" s="498"/>
      <c r="J105" s="68"/>
      <c r="K105" s="281"/>
      <c r="L105" s="68"/>
      <c r="M105" s="458"/>
      <c r="N105" s="458"/>
    </row>
    <row r="106" spans="2:14" ht="18.75" hidden="1">
      <c r="B106" s="371"/>
      <c r="C106" s="331"/>
      <c r="D106" s="342"/>
      <c r="E106" s="348"/>
      <c r="F106" s="98"/>
      <c r="G106" s="93" t="str">
        <f t="shared" si="63"/>
        <v/>
      </c>
      <c r="H106" s="93" t="str">
        <f t="shared" si="64"/>
        <v/>
      </c>
      <c r="I106" s="481"/>
      <c r="J106" s="70"/>
      <c r="K106" s="281"/>
      <c r="L106" s="70"/>
      <c r="M106" s="458"/>
      <c r="N106" s="458"/>
    </row>
    <row r="107" spans="2:14" ht="18.75" hidden="1">
      <c r="B107" s="371"/>
      <c r="C107" s="331"/>
      <c r="D107" s="343"/>
      <c r="E107" s="349"/>
      <c r="F107" s="99"/>
      <c r="G107" s="95" t="str">
        <f t="shared" si="63"/>
        <v/>
      </c>
      <c r="H107" s="95" t="str">
        <f t="shared" si="64"/>
        <v/>
      </c>
      <c r="I107" s="498"/>
      <c r="J107" s="68"/>
      <c r="K107" s="281"/>
      <c r="L107" s="68"/>
      <c r="M107" s="458"/>
      <c r="N107" s="458"/>
    </row>
    <row r="108" spans="2:14" ht="18.75" hidden="1">
      <c r="B108" s="371"/>
      <c r="C108" s="331"/>
      <c r="D108" s="342"/>
      <c r="E108" s="348"/>
      <c r="F108" s="98"/>
      <c r="G108" s="93" t="str">
        <f t="shared" si="63"/>
        <v/>
      </c>
      <c r="H108" s="93" t="str">
        <f t="shared" si="64"/>
        <v/>
      </c>
      <c r="I108" s="481"/>
      <c r="J108" s="70"/>
      <c r="K108" s="281"/>
      <c r="L108" s="70"/>
      <c r="M108" s="458"/>
      <c r="N108" s="458"/>
    </row>
    <row r="109" spans="2:14" ht="18.75" hidden="1">
      <c r="B109" s="374"/>
      <c r="C109" s="375"/>
      <c r="D109" s="446"/>
      <c r="E109" s="372"/>
      <c r="F109" s="376"/>
      <c r="G109" s="377" t="str">
        <f>IF(E109="","",E109*F109)</f>
        <v/>
      </c>
      <c r="H109" s="117"/>
      <c r="I109" s="498"/>
      <c r="J109" s="373"/>
      <c r="K109" s="281"/>
      <c r="L109" s="373"/>
      <c r="M109" s="458"/>
      <c r="N109" s="458"/>
    </row>
    <row r="110" spans="2:14" ht="18.75" hidden="1">
      <c r="B110" s="374"/>
      <c r="C110" s="378"/>
      <c r="D110" s="447"/>
      <c r="E110" s="370"/>
      <c r="F110" s="379"/>
      <c r="G110" s="380" t="str">
        <f>IF(E110="","",E110*F110)</f>
        <v/>
      </c>
      <c r="H110" s="3"/>
      <c r="I110" s="481"/>
      <c r="J110" s="368"/>
      <c r="K110" s="281"/>
      <c r="L110" s="368"/>
      <c r="M110" s="458"/>
      <c r="N110" s="458"/>
    </row>
    <row r="111" spans="2:14" ht="19.5" hidden="1" thickBot="1">
      <c r="B111" s="381"/>
      <c r="C111" s="382"/>
      <c r="D111" s="107"/>
      <c r="E111" s="383" t="s">
        <v>117</v>
      </c>
      <c r="F111" s="112"/>
      <c r="G111" s="9" t="str">
        <f>IF(E111="","",E111*F111)</f>
        <v/>
      </c>
      <c r="H111" s="118"/>
      <c r="I111" s="499"/>
      <c r="J111" s="94"/>
      <c r="K111" s="281"/>
      <c r="L111" s="94"/>
      <c r="M111" s="458"/>
      <c r="N111" s="458"/>
    </row>
    <row r="112" spans="2:14" ht="19.5" hidden="1" thickBot="1">
      <c r="B112" s="281"/>
      <c r="C112" s="281"/>
      <c r="E112" s="293"/>
      <c r="F112" s="354" t="s">
        <v>26</v>
      </c>
      <c r="G112" s="355"/>
      <c r="H112" s="533"/>
      <c r="I112" s="367"/>
      <c r="J112" s="357"/>
      <c r="K112" s="281"/>
      <c r="L112" s="357"/>
      <c r="M112" s="458"/>
      <c r="N112" s="458"/>
    </row>
    <row r="113" spans="2:14" ht="18.75" hidden="1">
      <c r="B113" s="281"/>
      <c r="C113" s="281"/>
      <c r="E113" s="281"/>
      <c r="F113" s="358" t="s">
        <v>29</v>
      </c>
      <c r="G113" s="115">
        <f>SUM(G99:G111)</f>
        <v>0</v>
      </c>
      <c r="H113" s="534">
        <f>SUM(H99:H111)</f>
        <v>0</v>
      </c>
      <c r="I113" s="367"/>
      <c r="J113" s="459" t="s">
        <v>113</v>
      </c>
      <c r="K113" s="281"/>
      <c r="L113" s="566"/>
      <c r="M113" s="458"/>
      <c r="N113" s="458"/>
    </row>
    <row r="114" spans="2:14" ht="19.5" hidden="1" thickBot="1">
      <c r="B114" s="281"/>
      <c r="C114" s="281"/>
      <c r="E114" s="281"/>
      <c r="F114" s="360" t="s">
        <v>63</v>
      </c>
      <c r="G114" s="96"/>
      <c r="H114" s="535"/>
      <c r="I114" s="384"/>
      <c r="J114" s="457">
        <f>(G113/55*100)+G112</f>
        <v>0</v>
      </c>
      <c r="K114" s="281"/>
      <c r="L114" s="567"/>
      <c r="M114" s="458"/>
      <c r="N114" s="458"/>
    </row>
    <row r="115" spans="2:14" ht="16.5" hidden="1" thickBot="1">
      <c r="B115" s="281"/>
      <c r="C115" s="281"/>
      <c r="E115" s="294"/>
      <c r="F115" s="362" t="s">
        <v>109</v>
      </c>
      <c r="G115" s="122">
        <f>G114-G113</f>
        <v>0</v>
      </c>
      <c r="H115" s="536">
        <f>G114-G113</f>
        <v>0</v>
      </c>
      <c r="I115" s="282"/>
      <c r="J115" s="385" t="s">
        <v>118</v>
      </c>
      <c r="K115" s="281">
        <f>G39+G73+G95+G113</f>
        <v>1026.25</v>
      </c>
      <c r="L115" s="385" t="s">
        <v>118</v>
      </c>
      <c r="M115" s="386"/>
      <c r="N115" s="386"/>
    </row>
    <row r="116" spans="2:14" hidden="1">
      <c r="B116" s="281"/>
      <c r="C116" s="281"/>
      <c r="E116" s="281"/>
      <c r="F116" s="293"/>
      <c r="G116" s="387"/>
      <c r="H116" s="387"/>
      <c r="I116" s="367"/>
      <c r="K116" s="281"/>
      <c r="M116" s="386"/>
      <c r="N116" s="386"/>
    </row>
    <row r="117" spans="2:14" ht="15.75" hidden="1">
      <c r="B117" s="388"/>
      <c r="C117" s="293"/>
      <c r="D117" s="293"/>
      <c r="E117" s="293"/>
      <c r="F117" s="281"/>
      <c r="G117" s="309"/>
      <c r="H117" s="309"/>
      <c r="I117" s="310"/>
      <c r="K117" s="281"/>
      <c r="M117" s="386"/>
      <c r="N117" s="386"/>
    </row>
    <row r="118" spans="2:14" hidden="1">
      <c r="B118" s="281"/>
      <c r="C118" s="281"/>
      <c r="E118" s="281"/>
      <c r="F118" s="281"/>
      <c r="G118" s="309"/>
      <c r="H118" s="309"/>
      <c r="I118" s="310"/>
      <c r="K118" s="281"/>
      <c r="M118" s="386"/>
      <c r="N118" s="386"/>
    </row>
    <row r="119" spans="2:14" hidden="1">
      <c r="B119" s="281"/>
      <c r="C119" s="281"/>
      <c r="E119" s="281"/>
      <c r="F119" s="281"/>
      <c r="G119" s="309"/>
      <c r="H119" s="309"/>
      <c r="I119" s="310"/>
      <c r="K119" s="281"/>
      <c r="M119" s="386"/>
      <c r="N119" s="386"/>
    </row>
    <row r="120" spans="2:14" ht="15.75" hidden="1" thickBot="1">
      <c r="B120" s="281"/>
      <c r="C120" s="281"/>
      <c r="E120" s="389" t="s">
        <v>119</v>
      </c>
      <c r="F120" s="390"/>
      <c r="G120" s="390"/>
      <c r="H120" s="506"/>
      <c r="I120" s="391"/>
      <c r="K120" s="281"/>
      <c r="M120" s="386"/>
      <c r="N120" s="386"/>
    </row>
    <row r="121" spans="2:14" ht="15.75" hidden="1" thickBot="1">
      <c r="B121" s="281"/>
      <c r="C121" s="281"/>
      <c r="E121" s="392"/>
      <c r="F121" s="393"/>
      <c r="G121" s="394"/>
      <c r="H121" s="507"/>
      <c r="I121" s="395"/>
      <c r="K121" s="281"/>
      <c r="M121" s="386"/>
      <c r="N121" s="386"/>
    </row>
    <row r="122" spans="2:14" ht="15.75" hidden="1" thickBot="1">
      <c r="B122" s="281"/>
      <c r="C122" s="281"/>
      <c r="E122" s="396" t="s">
        <v>120</v>
      </c>
      <c r="F122" s="397" t="s">
        <v>121</v>
      </c>
      <c r="G122" s="490" t="s">
        <v>122</v>
      </c>
      <c r="H122" s="508"/>
      <c r="I122" s="426" t="s">
        <v>123</v>
      </c>
      <c r="K122" s="281"/>
      <c r="M122" s="386"/>
      <c r="N122" s="386"/>
    </row>
    <row r="123" spans="2:14" hidden="1">
      <c r="B123" s="281"/>
      <c r="C123" s="281"/>
      <c r="E123" s="398" t="s">
        <v>124</v>
      </c>
      <c r="F123" s="399">
        <f>G133</f>
        <v>0</v>
      </c>
      <c r="G123" s="400" t="s">
        <v>125</v>
      </c>
      <c r="H123" s="509"/>
      <c r="I123" s="502" t="e">
        <f>F125/F124</f>
        <v>#DIV/0!</v>
      </c>
      <c r="K123" s="281"/>
      <c r="M123" s="386"/>
      <c r="N123" s="386"/>
    </row>
    <row r="124" spans="2:14" hidden="1">
      <c r="B124" s="281"/>
      <c r="C124" s="281"/>
      <c r="E124" s="401" t="s">
        <v>126</v>
      </c>
      <c r="F124" s="402">
        <f>G130</f>
        <v>0</v>
      </c>
      <c r="G124" s="403" t="s">
        <v>127</v>
      </c>
      <c r="H124" s="509"/>
      <c r="I124" s="503" t="e">
        <f>F125/F123</f>
        <v>#DIV/0!</v>
      </c>
      <c r="K124" s="281"/>
      <c r="M124" s="386"/>
      <c r="N124" s="386"/>
    </row>
    <row r="125" spans="2:14" ht="15.75" hidden="1" thickBot="1">
      <c r="B125" s="281"/>
      <c r="C125" s="281"/>
      <c r="E125" s="404" t="s">
        <v>128</v>
      </c>
      <c r="F125" s="405">
        <v>7</v>
      </c>
      <c r="G125" s="406" t="s">
        <v>129</v>
      </c>
      <c r="H125" s="509"/>
      <c r="I125" s="504">
        <f>F123*F124</f>
        <v>0</v>
      </c>
      <c r="K125" s="281"/>
      <c r="M125" s="386"/>
      <c r="N125" s="386"/>
    </row>
    <row r="126" spans="2:14" hidden="1">
      <c r="B126" s="281"/>
      <c r="C126" s="281"/>
      <c r="E126" s="407"/>
      <c r="F126" s="407"/>
      <c r="G126" s="407"/>
      <c r="H126" s="407"/>
      <c r="I126" s="310"/>
      <c r="K126" s="281"/>
      <c r="M126" s="386"/>
      <c r="N126" s="386"/>
    </row>
    <row r="127" spans="2:14" hidden="1">
      <c r="B127" s="281"/>
      <c r="C127" s="281"/>
      <c r="E127" s="408" t="s">
        <v>130</v>
      </c>
      <c r="F127" s="409"/>
      <c r="G127" s="409"/>
      <c r="H127" s="510"/>
      <c r="I127" s="410"/>
      <c r="K127" s="281"/>
      <c r="M127" s="386"/>
      <c r="N127" s="386"/>
    </row>
    <row r="128" spans="2:14" hidden="1">
      <c r="B128" s="281"/>
      <c r="C128" s="281"/>
      <c r="E128" s="411" t="s">
        <v>131</v>
      </c>
      <c r="F128" s="412"/>
      <c r="G128" s="412"/>
      <c r="H128" s="511"/>
      <c r="I128" s="413"/>
      <c r="K128" s="281"/>
      <c r="M128" s="386"/>
      <c r="N128" s="386"/>
    </row>
    <row r="129" spans="5:14" hidden="1"/>
    <row r="130" spans="5:14" ht="102.75" hidden="1">
      <c r="E130" s="414" t="s">
        <v>132</v>
      </c>
      <c r="F130" s="415"/>
      <c r="G130" s="415"/>
      <c r="H130" s="512"/>
      <c r="I130" s="416"/>
      <c r="K130" s="281"/>
      <c r="M130" s="386"/>
      <c r="N130" s="386"/>
    </row>
    <row r="131" spans="5:14" ht="15.75" hidden="1" thickBot="1">
      <c r="E131" s="417"/>
      <c r="F131" s="418"/>
      <c r="G131" s="418"/>
      <c r="H131" s="512"/>
      <c r="I131" s="419"/>
      <c r="K131" s="281"/>
      <c r="M131" s="386"/>
      <c r="N131" s="386"/>
    </row>
    <row r="132" spans="5:14" ht="15.75" hidden="1" thickBot="1">
      <c r="E132" s="420"/>
      <c r="F132" s="420"/>
      <c r="G132" s="421"/>
      <c r="H132" s="308"/>
      <c r="I132" s="422"/>
      <c r="K132" s="281"/>
      <c r="M132" s="386"/>
      <c r="N132" s="386"/>
    </row>
    <row r="133" spans="5:14" ht="15.75" hidden="1" thickBot="1">
      <c r="E133" s="423" t="s">
        <v>133</v>
      </c>
      <c r="F133" s="424"/>
      <c r="G133" s="425"/>
      <c r="H133" s="513"/>
      <c r="I133" s="426"/>
      <c r="K133" s="281"/>
      <c r="M133" s="386"/>
      <c r="N133" s="386"/>
    </row>
    <row r="134" spans="5:14" hidden="1">
      <c r="E134" s="427" t="s">
        <v>45</v>
      </c>
      <c r="F134" s="428"/>
      <c r="G134" s="1876" t="s">
        <v>134</v>
      </c>
      <c r="H134" s="1877"/>
      <c r="I134" s="1878"/>
      <c r="K134" s="281"/>
      <c r="M134" s="386"/>
      <c r="N134" s="386"/>
    </row>
    <row r="135" spans="5:14" hidden="1">
      <c r="E135" s="429" t="s">
        <v>48</v>
      </c>
      <c r="F135" s="430"/>
      <c r="G135" s="1879">
        <f>I129</f>
        <v>0</v>
      </c>
      <c r="H135" s="1880"/>
      <c r="I135" s="1881"/>
      <c r="K135" s="281"/>
      <c r="M135" s="386"/>
      <c r="N135" s="386"/>
    </row>
    <row r="136" spans="5:14" hidden="1">
      <c r="E136" s="431" t="s">
        <v>135</v>
      </c>
      <c r="F136" s="432"/>
      <c r="G136" s="1879"/>
      <c r="H136" s="1880"/>
      <c r="I136" s="1881"/>
      <c r="K136" s="281"/>
      <c r="M136" s="386"/>
      <c r="N136" s="386"/>
    </row>
    <row r="137" spans="5:14" hidden="1">
      <c r="E137" s="431" t="s">
        <v>136</v>
      </c>
      <c r="F137" s="432"/>
      <c r="G137" s="1891"/>
      <c r="H137" s="1892"/>
      <c r="I137" s="1893"/>
      <c r="K137" s="281"/>
      <c r="M137" s="386"/>
      <c r="N137" s="386"/>
    </row>
    <row r="138" spans="5:14" hidden="1">
      <c r="E138" s="431" t="s">
        <v>137</v>
      </c>
      <c r="F138" s="432"/>
      <c r="G138" s="1879" t="s">
        <v>134</v>
      </c>
      <c r="H138" s="1880"/>
      <c r="I138" s="1881"/>
      <c r="K138" s="281"/>
      <c r="M138" s="386"/>
      <c r="N138" s="386"/>
    </row>
    <row r="139" spans="5:14" hidden="1">
      <c r="E139" s="431" t="s">
        <v>54</v>
      </c>
      <c r="F139" s="432"/>
      <c r="G139" s="1901" t="s">
        <v>134</v>
      </c>
      <c r="H139" s="1902"/>
      <c r="I139" s="1903"/>
      <c r="K139" s="281"/>
      <c r="M139" s="386"/>
      <c r="N139" s="386"/>
    </row>
    <row r="140" spans="5:14" hidden="1">
      <c r="E140" s="433"/>
      <c r="F140" s="434"/>
      <c r="G140" s="435"/>
      <c r="H140" s="514"/>
      <c r="I140" s="436"/>
      <c r="K140" s="281"/>
      <c r="M140" s="386"/>
      <c r="N140" s="386"/>
    </row>
    <row r="141" spans="5:14" hidden="1">
      <c r="E141" s="433"/>
      <c r="F141" s="434"/>
      <c r="G141" s="435"/>
      <c r="H141" s="514"/>
      <c r="I141" s="436"/>
      <c r="K141" s="281"/>
      <c r="M141" s="386"/>
      <c r="N141" s="386"/>
    </row>
    <row r="142" spans="5:14" hidden="1">
      <c r="E142" s="433"/>
      <c r="F142" s="434"/>
      <c r="G142" s="435"/>
      <c r="H142" s="514"/>
      <c r="I142" s="436"/>
      <c r="K142" s="281"/>
      <c r="M142" s="386"/>
      <c r="N142" s="386"/>
    </row>
    <row r="143" spans="5:14" hidden="1">
      <c r="E143" s="433"/>
      <c r="F143" s="434"/>
      <c r="G143" s="435"/>
      <c r="H143" s="514"/>
      <c r="I143" s="436"/>
      <c r="K143" s="281"/>
      <c r="M143" s="386"/>
      <c r="N143" s="386"/>
    </row>
    <row r="144" spans="5:14" hidden="1"/>
    <row r="145" hidden="1"/>
  </sheetData>
  <sheetProtection selectLockedCells="1"/>
  <mergeCells count="8">
    <mergeCell ref="G138:I138"/>
    <mergeCell ref="G139:I139"/>
    <mergeCell ref="E2:F2"/>
    <mergeCell ref="M19:N48"/>
    <mergeCell ref="G134:I134"/>
    <mergeCell ref="G135:I135"/>
    <mergeCell ref="G136:I136"/>
    <mergeCell ref="G137:I137"/>
  </mergeCells>
  <pageMargins left="0.7" right="0.7" top="0.75" bottom="0.75" header="0.3" footer="0.3"/>
  <pageSetup paperSize="9" orientation="portrait" r:id="rId1"/>
  <tableParts count="4">
    <tablePart r:id="rId2"/>
    <tablePart r:id="rId3"/>
    <tablePart r:id="rId4"/>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334A1C44-EA22-440D-83F3-51198A246C0B}">
          <x14:formula1>
            <xm:f>Products!$A:$A</xm:f>
          </x14:formula1>
          <xm:sqref>D8 D103 D46:D64 D80:D86 D12:D30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A6CF-9CF3-46A1-B0EF-4CF387C01AD6}">
  <dimension ref="A1:T143"/>
  <sheetViews>
    <sheetView topLeftCell="C66" zoomScale="70" zoomScaleNormal="70" workbookViewId="0">
      <selection activeCell="R76" sqref="R76"/>
    </sheetView>
  </sheetViews>
  <sheetFormatPr defaultRowHeight="15"/>
  <cols>
    <col min="1" max="1" width="43.5703125" customWidth="1"/>
    <col min="2" max="2" width="10.28515625" customWidth="1"/>
    <col min="4" max="4" width="48.5703125" customWidth="1"/>
    <col min="5" max="5" width="11.5703125" customWidth="1"/>
    <col min="6" max="6" width="16.28515625" customWidth="1"/>
    <col min="7" max="7" width="46" customWidth="1"/>
    <col min="8" max="8" width="9.140625" customWidth="1"/>
    <col min="9" max="9" width="11.140625" customWidth="1"/>
    <col min="10" max="10" width="47" customWidth="1"/>
    <col min="11" max="11" width="11.140625" bestFit="1" customWidth="1"/>
    <col min="12" max="12" width="15.28515625" customWidth="1"/>
    <col min="13" max="13" width="44.85546875" customWidth="1"/>
    <col min="14" max="14" width="11.28515625" customWidth="1"/>
    <col min="15" max="15" width="10.28515625" customWidth="1"/>
    <col min="16" max="16" width="21.5703125" customWidth="1"/>
    <col min="17" max="17" width="15.140625" customWidth="1"/>
    <col min="18" max="18" width="17.42578125" customWidth="1"/>
    <col min="19" max="19" width="0.28515625" customWidth="1"/>
    <col min="20" max="20" width="17.140625" customWidth="1"/>
  </cols>
  <sheetData>
    <row r="1" spans="1:14" ht="46.5">
      <c r="A1" s="605" t="s">
        <v>1193</v>
      </c>
    </row>
    <row r="3" spans="1:14" ht="15" customHeight="1" thickBot="1"/>
    <row r="4" spans="1:14" ht="20.25" thickBot="1">
      <c r="A4" s="2115" t="s">
        <v>1195</v>
      </c>
      <c r="B4" s="2111"/>
      <c r="D4" s="2115" t="s">
        <v>1196</v>
      </c>
      <c r="E4" s="2111"/>
      <c r="G4" s="2115" t="s">
        <v>1197</v>
      </c>
      <c r="H4" s="2111"/>
      <c r="J4" s="2115" t="s">
        <v>1194</v>
      </c>
      <c r="K4" s="2111"/>
      <c r="M4" s="611" t="s">
        <v>1198</v>
      </c>
      <c r="N4" s="612"/>
    </row>
    <row r="5" spans="1:14" ht="18">
      <c r="A5" s="613" t="s">
        <v>1158</v>
      </c>
      <c r="B5" s="614">
        <v>1265</v>
      </c>
      <c r="C5" s="606"/>
      <c r="D5" s="615" t="s">
        <v>1159</v>
      </c>
      <c r="E5" s="614">
        <v>1370</v>
      </c>
      <c r="F5" s="606"/>
      <c r="G5" s="613" t="s">
        <v>1160</v>
      </c>
      <c r="H5" s="613">
        <v>1662</v>
      </c>
      <c r="I5" s="606"/>
      <c r="J5" s="613" t="s">
        <v>1161</v>
      </c>
      <c r="K5" s="613">
        <v>2323</v>
      </c>
      <c r="L5" s="606"/>
      <c r="M5" s="615" t="s">
        <v>1162</v>
      </c>
      <c r="N5" s="613">
        <v>2790</v>
      </c>
    </row>
    <row r="6" spans="1:14" ht="18">
      <c r="A6" s="615" t="s">
        <v>1164</v>
      </c>
      <c r="B6" s="614">
        <v>0</v>
      </c>
      <c r="C6" s="606"/>
      <c r="D6" s="615" t="s">
        <v>1165</v>
      </c>
      <c r="E6" s="614">
        <v>0</v>
      </c>
      <c r="F6" s="606"/>
      <c r="G6" s="615" t="s">
        <v>1165</v>
      </c>
      <c r="H6" s="615">
        <v>0</v>
      </c>
      <c r="I6" s="606"/>
      <c r="J6" s="615" t="s">
        <v>1165</v>
      </c>
      <c r="K6" s="615">
        <v>0</v>
      </c>
      <c r="L6" s="606"/>
      <c r="M6" s="615" t="s">
        <v>1165</v>
      </c>
      <c r="N6" s="615">
        <v>0</v>
      </c>
    </row>
    <row r="7" spans="1:14" ht="18">
      <c r="A7" s="615" t="s">
        <v>1167</v>
      </c>
      <c r="B7" s="614">
        <v>150</v>
      </c>
      <c r="C7" s="606"/>
      <c r="D7" s="615" t="s">
        <v>1167</v>
      </c>
      <c r="E7" s="614">
        <v>150</v>
      </c>
      <c r="F7" s="606"/>
      <c r="G7" s="615" t="s">
        <v>1167</v>
      </c>
      <c r="H7" s="615">
        <v>150</v>
      </c>
      <c r="I7" s="606"/>
      <c r="J7" s="615" t="s">
        <v>1167</v>
      </c>
      <c r="K7" s="615">
        <v>150</v>
      </c>
      <c r="L7" s="606"/>
      <c r="M7" s="615" t="s">
        <v>1167</v>
      </c>
      <c r="N7" s="615">
        <v>150</v>
      </c>
    </row>
    <row r="8" spans="1:14" ht="18">
      <c r="A8" s="615" t="s">
        <v>1169</v>
      </c>
      <c r="B8" s="614">
        <v>100</v>
      </c>
      <c r="C8" s="606"/>
      <c r="D8" s="615" t="s">
        <v>1169</v>
      </c>
      <c r="E8" s="614">
        <v>100</v>
      </c>
      <c r="F8" s="606"/>
      <c r="G8" s="615" t="s">
        <v>1169</v>
      </c>
      <c r="H8" s="615">
        <v>100</v>
      </c>
      <c r="I8" s="606"/>
      <c r="J8" s="615" t="s">
        <v>1169</v>
      </c>
      <c r="K8" s="615">
        <v>100</v>
      </c>
      <c r="L8" s="606"/>
      <c r="M8" s="615" t="s">
        <v>1169</v>
      </c>
      <c r="N8" s="615">
        <v>100</v>
      </c>
    </row>
    <row r="9" spans="1:14" ht="18">
      <c r="A9" s="615" t="s">
        <v>1171</v>
      </c>
      <c r="B9" s="614">
        <v>1400</v>
      </c>
      <c r="C9" s="606"/>
      <c r="D9" s="615" t="s">
        <v>1171</v>
      </c>
      <c r="E9" s="614">
        <v>1400</v>
      </c>
      <c r="F9" s="606"/>
      <c r="G9" s="615" t="s">
        <v>1172</v>
      </c>
      <c r="H9" s="615">
        <v>1800</v>
      </c>
      <c r="I9" s="606"/>
      <c r="J9" s="615" t="s">
        <v>1172</v>
      </c>
      <c r="K9" s="615">
        <v>1800</v>
      </c>
      <c r="L9" s="606"/>
      <c r="M9" s="615" t="s">
        <v>1172</v>
      </c>
      <c r="N9" s="615">
        <v>1800</v>
      </c>
    </row>
    <row r="10" spans="1:14" ht="18">
      <c r="A10" s="615" t="s">
        <v>1173</v>
      </c>
      <c r="B10" s="614">
        <v>65</v>
      </c>
      <c r="C10" s="606"/>
      <c r="D10" s="615" t="s">
        <v>1173</v>
      </c>
      <c r="E10" s="614">
        <v>65</v>
      </c>
      <c r="F10" s="606"/>
      <c r="G10" s="615" t="s">
        <v>1173</v>
      </c>
      <c r="H10" s="615">
        <v>65</v>
      </c>
      <c r="I10" s="606"/>
      <c r="J10" s="615" t="s">
        <v>1173</v>
      </c>
      <c r="K10" s="615">
        <v>65</v>
      </c>
      <c r="L10" s="606"/>
      <c r="M10" s="615" t="s">
        <v>1173</v>
      </c>
      <c r="N10" s="615">
        <v>65</v>
      </c>
    </row>
    <row r="11" spans="1:14" ht="18">
      <c r="A11" s="615" t="s">
        <v>1174</v>
      </c>
      <c r="B11" s="614">
        <v>250</v>
      </c>
      <c r="C11" s="606"/>
      <c r="D11" s="615" t="s">
        <v>1174</v>
      </c>
      <c r="E11" s="614">
        <v>250</v>
      </c>
      <c r="F11" s="606"/>
      <c r="G11" s="615" t="s">
        <v>1174</v>
      </c>
      <c r="H11" s="615">
        <v>250</v>
      </c>
      <c r="I11" s="606"/>
      <c r="J11" s="615" t="s">
        <v>1174</v>
      </c>
      <c r="K11" s="615">
        <v>250</v>
      </c>
      <c r="L11" s="606"/>
      <c r="M11" s="615" t="s">
        <v>1174</v>
      </c>
      <c r="N11" s="615">
        <v>250</v>
      </c>
    </row>
    <row r="12" spans="1:14" ht="18">
      <c r="A12" s="615" t="s">
        <v>1175</v>
      </c>
      <c r="B12" s="614">
        <v>200</v>
      </c>
      <c r="C12" s="606"/>
      <c r="D12" s="615" t="s">
        <v>1175</v>
      </c>
      <c r="E12" s="614">
        <v>200</v>
      </c>
      <c r="F12" s="606"/>
      <c r="G12" s="615" t="s">
        <v>1175</v>
      </c>
      <c r="H12" s="615">
        <v>300</v>
      </c>
      <c r="I12" s="606"/>
      <c r="J12" s="615" t="s">
        <v>1175</v>
      </c>
      <c r="K12" s="615">
        <v>300</v>
      </c>
      <c r="L12" s="606"/>
      <c r="M12" s="615" t="s">
        <v>1175</v>
      </c>
      <c r="N12" s="615">
        <v>300</v>
      </c>
    </row>
    <row r="13" spans="1:14" ht="18">
      <c r="A13" s="615" t="s">
        <v>1176</v>
      </c>
      <c r="B13" s="614">
        <v>100</v>
      </c>
      <c r="C13" s="606"/>
      <c r="D13" s="615" t="s">
        <v>1176</v>
      </c>
      <c r="E13" s="614">
        <v>100</v>
      </c>
      <c r="F13" s="606"/>
      <c r="G13" s="615" t="s">
        <v>1176</v>
      </c>
      <c r="H13" s="615">
        <v>100</v>
      </c>
      <c r="I13" s="606"/>
      <c r="J13" s="615" t="s">
        <v>1176</v>
      </c>
      <c r="K13" s="615">
        <v>100</v>
      </c>
      <c r="L13" s="606"/>
      <c r="M13" s="615" t="s">
        <v>1176</v>
      </c>
      <c r="N13" s="615">
        <v>100</v>
      </c>
    </row>
    <row r="14" spans="1:14" ht="18">
      <c r="A14" s="615" t="s">
        <v>1177</v>
      </c>
      <c r="B14" s="614">
        <v>100</v>
      </c>
      <c r="C14" s="606"/>
      <c r="D14" s="615" t="s">
        <v>1177</v>
      </c>
      <c r="E14" s="614">
        <v>100</v>
      </c>
      <c r="F14" s="606"/>
      <c r="G14" s="615" t="s">
        <v>1177</v>
      </c>
      <c r="H14" s="615">
        <v>100</v>
      </c>
      <c r="I14" s="606"/>
      <c r="J14" s="615" t="s">
        <v>1177</v>
      </c>
      <c r="K14" s="615">
        <v>100</v>
      </c>
      <c r="L14" s="606"/>
      <c r="M14" s="615" t="s">
        <v>1177</v>
      </c>
      <c r="N14" s="615">
        <v>100</v>
      </c>
    </row>
    <row r="15" spans="1:14" ht="18">
      <c r="A15" s="615" t="s">
        <v>1178</v>
      </c>
      <c r="B15" s="614">
        <v>495</v>
      </c>
      <c r="C15" s="606"/>
      <c r="D15" s="615" t="s">
        <v>1179</v>
      </c>
      <c r="E15" s="614">
        <v>779</v>
      </c>
      <c r="F15" s="606"/>
      <c r="G15" s="615" t="s">
        <v>1179</v>
      </c>
      <c r="H15" s="615">
        <v>779</v>
      </c>
      <c r="I15" s="606"/>
      <c r="J15" s="615" t="s">
        <v>1179</v>
      </c>
      <c r="K15" s="615">
        <v>779</v>
      </c>
      <c r="L15" s="606"/>
      <c r="M15" s="615" t="s">
        <v>1180</v>
      </c>
      <c r="N15" s="615">
        <v>1700</v>
      </c>
    </row>
    <row r="16" spans="1:14" ht="18">
      <c r="A16" s="615" t="s">
        <v>1181</v>
      </c>
      <c r="B16" s="614">
        <f>SUM(B5:B15)</f>
        <v>4125</v>
      </c>
      <c r="C16" s="606"/>
      <c r="D16" s="615" t="s">
        <v>1181</v>
      </c>
      <c r="E16" s="614">
        <f>SUM(E5:E15)</f>
        <v>4514</v>
      </c>
      <c r="F16" s="606"/>
      <c r="G16" s="615" t="s">
        <v>1181</v>
      </c>
      <c r="H16" s="615">
        <f>SUM(H5:H15)</f>
        <v>5306</v>
      </c>
      <c r="I16" s="606"/>
      <c r="J16" s="615" t="s">
        <v>1181</v>
      </c>
      <c r="K16" s="615">
        <f>SUM(K5:K15)</f>
        <v>5967</v>
      </c>
      <c r="L16" s="606"/>
      <c r="M16" s="615" t="s">
        <v>1181</v>
      </c>
      <c r="N16" s="615">
        <f>SUM(N5:N15)</f>
        <v>7355</v>
      </c>
    </row>
    <row r="17" spans="1:15" ht="18">
      <c r="A17" s="615"/>
      <c r="B17" s="614"/>
      <c r="C17" s="606"/>
      <c r="D17" s="615"/>
      <c r="E17" s="614"/>
      <c r="F17" s="606"/>
      <c r="G17" s="615"/>
      <c r="H17" s="615"/>
      <c r="I17" s="606"/>
      <c r="J17" s="615"/>
      <c r="K17" s="615"/>
      <c r="L17" s="606"/>
      <c r="M17" s="615"/>
      <c r="N17" s="615"/>
    </row>
    <row r="18" spans="1:15" ht="18">
      <c r="A18" s="615"/>
      <c r="B18" s="614"/>
      <c r="C18" s="606"/>
      <c r="D18" s="615"/>
      <c r="E18" s="614"/>
      <c r="F18" s="606"/>
      <c r="G18" s="615"/>
      <c r="H18" s="615"/>
      <c r="I18" s="606"/>
      <c r="J18" s="615"/>
      <c r="K18" s="615"/>
      <c r="L18" s="606"/>
      <c r="M18" s="615"/>
      <c r="N18" s="615"/>
    </row>
    <row r="19" spans="1:15" ht="18">
      <c r="A19" s="615" t="s">
        <v>1182</v>
      </c>
      <c r="B19" s="614">
        <v>8125</v>
      </c>
      <c r="C19" s="606"/>
      <c r="D19" s="615" t="s">
        <v>1182</v>
      </c>
      <c r="E19" s="614">
        <v>8515</v>
      </c>
      <c r="F19" s="606"/>
      <c r="G19" s="615" t="s">
        <v>1183</v>
      </c>
      <c r="H19" s="615">
        <v>10300</v>
      </c>
      <c r="I19" s="606"/>
      <c r="J19" s="615" t="s">
        <v>1183</v>
      </c>
      <c r="K19" s="615">
        <v>10988</v>
      </c>
      <c r="L19" s="606"/>
      <c r="M19" s="615" t="s">
        <v>1183</v>
      </c>
      <c r="N19" s="615">
        <v>12355</v>
      </c>
    </row>
    <row r="20" spans="1:15" ht="18">
      <c r="A20" s="615" t="s">
        <v>1184</v>
      </c>
      <c r="B20" s="614">
        <f>SUM(B19-B16)</f>
        <v>4000</v>
      </c>
      <c r="C20" s="606"/>
      <c r="D20" s="615" t="s">
        <v>1184</v>
      </c>
      <c r="E20" s="614">
        <f>SUM(E19-E16)</f>
        <v>4001</v>
      </c>
      <c r="F20" s="606"/>
      <c r="G20" s="615" t="s">
        <v>1184</v>
      </c>
      <c r="H20" s="615">
        <f>SUM(H19-H16)</f>
        <v>4994</v>
      </c>
      <c r="I20" s="606"/>
      <c r="J20" s="615" t="s">
        <v>1184</v>
      </c>
      <c r="K20" s="615">
        <f>SUM(K19-K16)</f>
        <v>5021</v>
      </c>
      <c r="L20" s="606"/>
      <c r="M20" s="615" t="s">
        <v>1184</v>
      </c>
      <c r="N20" s="615">
        <f>SUM(N19-N16)</f>
        <v>5000</v>
      </c>
    </row>
    <row r="21" spans="1:15" ht="18.75" thickBot="1">
      <c r="A21" s="616" t="s">
        <v>1185</v>
      </c>
      <c r="B21" s="617">
        <f>(B19-B16)/B19*100</f>
        <v>49.230769230769234</v>
      </c>
      <c r="C21" s="606"/>
      <c r="D21" s="616" t="s">
        <v>1185</v>
      </c>
      <c r="E21" s="617">
        <f>(E19-E16)/E19*100</f>
        <v>46.98766881972989</v>
      </c>
      <c r="F21" s="606"/>
      <c r="G21" s="616" t="s">
        <v>1185</v>
      </c>
      <c r="H21" s="618">
        <f>(H19-H16)/H19*100</f>
        <v>48.485436893203882</v>
      </c>
      <c r="I21" s="606"/>
      <c r="J21" s="616" t="s">
        <v>1185</v>
      </c>
      <c r="K21" s="618">
        <f>(K19-K16)/K19*100</f>
        <v>45.695303967965053</v>
      </c>
      <c r="L21" s="606"/>
      <c r="M21" s="616" t="s">
        <v>1185</v>
      </c>
      <c r="N21" s="618">
        <f>(N19-N16)/N19*100</f>
        <v>40.46944556859571</v>
      </c>
    </row>
    <row r="22" spans="1:15" ht="18.75">
      <c r="A22" s="607"/>
      <c r="B22" s="619"/>
      <c r="C22" s="607"/>
      <c r="D22" s="607"/>
      <c r="E22" s="619"/>
      <c r="F22" s="607"/>
      <c r="G22" s="607"/>
      <c r="H22" s="619"/>
      <c r="I22" s="607"/>
      <c r="J22" s="607"/>
      <c r="K22" s="619"/>
      <c r="L22" s="607"/>
      <c r="M22" s="607"/>
      <c r="N22" s="607"/>
      <c r="O22" s="604"/>
    </row>
    <row r="23" spans="1:15" ht="18.75">
      <c r="A23" s="607" t="s">
        <v>20</v>
      </c>
      <c r="B23" s="607"/>
      <c r="C23" s="607"/>
      <c r="D23" s="607" t="s">
        <v>20</v>
      </c>
      <c r="E23" s="607"/>
      <c r="F23" s="607"/>
      <c r="G23" s="607" t="s">
        <v>20</v>
      </c>
      <c r="H23" s="607"/>
      <c r="I23" s="607"/>
      <c r="J23" s="607" t="s">
        <v>20</v>
      </c>
      <c r="K23" s="607"/>
      <c r="L23" s="607"/>
      <c r="M23" s="607"/>
      <c r="N23" s="607"/>
      <c r="O23" s="603"/>
    </row>
    <row r="24" spans="1:15" ht="19.5" thickBot="1">
      <c r="A24" s="620"/>
      <c r="B24" s="620"/>
      <c r="C24" s="620"/>
      <c r="D24" s="620"/>
      <c r="E24" s="620"/>
      <c r="F24" s="620"/>
      <c r="G24" s="620"/>
      <c r="H24" s="620"/>
      <c r="I24" s="607"/>
      <c r="J24" s="607"/>
      <c r="K24" s="607"/>
      <c r="L24" s="607"/>
      <c r="M24" s="607"/>
      <c r="N24" s="607"/>
      <c r="O24" s="603"/>
    </row>
    <row r="25" spans="1:15" ht="27.75" customHeight="1" thickBot="1">
      <c r="A25" s="2116" t="s">
        <v>1186</v>
      </c>
      <c r="B25" s="2117"/>
      <c r="C25" s="607"/>
      <c r="D25" s="2116" t="s">
        <v>1186</v>
      </c>
      <c r="E25" s="2117"/>
      <c r="F25" s="607"/>
      <c r="G25" s="2116" t="s">
        <v>1187</v>
      </c>
      <c r="H25" s="2117"/>
      <c r="I25" s="607"/>
      <c r="J25" s="607"/>
      <c r="K25" s="607"/>
      <c r="L25" s="607"/>
      <c r="M25" s="607"/>
      <c r="N25" s="603"/>
      <c r="O25" s="603"/>
    </row>
    <row r="26" spans="1:15" ht="18.75">
      <c r="A26" s="625"/>
      <c r="B26" s="626"/>
      <c r="C26" s="607"/>
      <c r="D26" s="625"/>
      <c r="E26" s="626"/>
      <c r="F26" s="607"/>
      <c r="G26" s="625"/>
      <c r="H26" s="626"/>
      <c r="I26" s="607"/>
      <c r="J26" s="607" t="s">
        <v>1157</v>
      </c>
      <c r="K26" s="607">
        <v>25</v>
      </c>
      <c r="L26" s="607">
        <v>25</v>
      </c>
      <c r="M26" s="607">
        <v>25</v>
      </c>
      <c r="N26" s="603"/>
      <c r="O26" s="603"/>
    </row>
    <row r="27" spans="1:15" ht="18.75">
      <c r="A27" s="615" t="s">
        <v>1188</v>
      </c>
      <c r="B27" s="626">
        <v>1377.52</v>
      </c>
      <c r="C27" s="607"/>
      <c r="D27" s="615" t="s">
        <v>1188</v>
      </c>
      <c r="E27" s="626">
        <v>1377.52</v>
      </c>
      <c r="F27" s="607"/>
      <c r="G27" s="615" t="s">
        <v>1188</v>
      </c>
      <c r="H27" s="626">
        <v>1377.52</v>
      </c>
      <c r="I27" s="607"/>
      <c r="J27" s="607" t="s">
        <v>1163</v>
      </c>
      <c r="K27" s="607">
        <v>200</v>
      </c>
      <c r="L27" s="607">
        <v>200</v>
      </c>
      <c r="M27" s="607">
        <v>250</v>
      </c>
      <c r="N27" s="603"/>
      <c r="O27" s="603"/>
    </row>
    <row r="28" spans="1:15" ht="18.75">
      <c r="A28" s="615" t="s">
        <v>1189</v>
      </c>
      <c r="B28" s="626">
        <v>512</v>
      </c>
      <c r="C28" s="607"/>
      <c r="D28" s="615" t="s">
        <v>1189</v>
      </c>
      <c r="E28" s="626">
        <v>579</v>
      </c>
      <c r="F28" s="607"/>
      <c r="G28" s="615" t="s">
        <v>1189</v>
      </c>
      <c r="H28" s="626">
        <v>638</v>
      </c>
      <c r="I28" s="607"/>
      <c r="J28" s="607" t="s">
        <v>1166</v>
      </c>
      <c r="K28" s="607">
        <v>30</v>
      </c>
      <c r="L28" s="607">
        <v>30</v>
      </c>
      <c r="M28" s="607">
        <v>30</v>
      </c>
      <c r="N28" s="603"/>
      <c r="O28" s="603"/>
    </row>
    <row r="29" spans="1:15" ht="18.75">
      <c r="A29" s="615" t="s">
        <v>1190</v>
      </c>
      <c r="B29" s="626">
        <v>45</v>
      </c>
      <c r="C29" s="607"/>
      <c r="D29" s="615" t="s">
        <v>1190</v>
      </c>
      <c r="E29" s="626">
        <v>45</v>
      </c>
      <c r="F29" s="607"/>
      <c r="G29" s="615" t="s">
        <v>1191</v>
      </c>
      <c r="H29" s="626">
        <v>45</v>
      </c>
      <c r="I29" s="607"/>
      <c r="J29" s="607" t="s">
        <v>1168</v>
      </c>
      <c r="K29" s="607">
        <f>SUM(K26:K28)</f>
        <v>255</v>
      </c>
      <c r="L29" s="607">
        <f>SUM(L26:L28)</f>
        <v>255</v>
      </c>
      <c r="M29" s="607">
        <f>SUM(M26:M28)</f>
        <v>305</v>
      </c>
      <c r="N29" s="603"/>
      <c r="O29" s="603"/>
    </row>
    <row r="30" spans="1:15" ht="18.75">
      <c r="A30" s="615" t="s">
        <v>102</v>
      </c>
      <c r="B30" s="626">
        <v>1600</v>
      </c>
      <c r="C30" s="607"/>
      <c r="D30" s="615" t="s">
        <v>102</v>
      </c>
      <c r="E30" s="626">
        <v>1600</v>
      </c>
      <c r="F30" s="607"/>
      <c r="G30" s="615" t="s">
        <v>102</v>
      </c>
      <c r="H30" s="626">
        <v>2000</v>
      </c>
      <c r="I30" s="620"/>
      <c r="J30" s="607" t="s">
        <v>1170</v>
      </c>
      <c r="K30" s="607">
        <v>595</v>
      </c>
      <c r="L30" s="607">
        <v>745</v>
      </c>
      <c r="M30" s="607">
        <v>845</v>
      </c>
    </row>
    <row r="31" spans="1:15" ht="18.75">
      <c r="A31" s="627" t="s">
        <v>95</v>
      </c>
      <c r="B31" s="628">
        <f>B7+B8+B10+B11+B12+B13+B15+B27+B28+B29+B30</f>
        <v>4894.5200000000004</v>
      </c>
      <c r="C31" s="607"/>
      <c r="D31" s="627" t="s">
        <v>95</v>
      </c>
      <c r="E31" s="628">
        <f>E7+E8+E10+E11+E12+E13+E15+E27+E28+E29+E30</f>
        <v>5245.52</v>
      </c>
      <c r="F31" s="607"/>
      <c r="G31" s="627" t="s">
        <v>95</v>
      </c>
      <c r="H31" s="628">
        <f>H7+H8+H10+H11+H12+H13+H15+H27+H28+H29+H30</f>
        <v>5804.52</v>
      </c>
      <c r="I31" s="620"/>
      <c r="J31" s="607" t="s">
        <v>34</v>
      </c>
      <c r="K31" s="607">
        <f>K30-K29</f>
        <v>340</v>
      </c>
      <c r="L31" s="607">
        <f>L30-L29</f>
        <v>490</v>
      </c>
      <c r="M31" s="607">
        <f>M30-M29</f>
        <v>540</v>
      </c>
    </row>
    <row r="32" spans="1:15" ht="19.5" thickBot="1">
      <c r="A32" s="616" t="s">
        <v>1192</v>
      </c>
      <c r="B32" s="629"/>
      <c r="C32" s="607"/>
      <c r="D32" s="616" t="s">
        <v>1192</v>
      </c>
      <c r="E32" s="629"/>
      <c r="F32" s="607"/>
      <c r="G32" s="616" t="s">
        <v>1192</v>
      </c>
      <c r="H32" s="629"/>
      <c r="I32" s="620"/>
      <c r="J32" s="620"/>
      <c r="K32" s="620"/>
      <c r="L32" s="620"/>
      <c r="M32" s="620"/>
    </row>
    <row r="36" spans="1:1" ht="46.5">
      <c r="A36" s="605" t="s">
        <v>1143</v>
      </c>
    </row>
    <row r="68" spans="1:20" ht="18.75">
      <c r="A68" s="630" t="s">
        <v>1144</v>
      </c>
      <c r="B68" s="620"/>
      <c r="C68" s="620"/>
      <c r="D68" s="620"/>
    </row>
    <row r="69" spans="1:20" ht="18.75">
      <c r="A69" s="592" t="s">
        <v>1145</v>
      </c>
      <c r="B69" s="620"/>
      <c r="C69" s="620"/>
      <c r="D69" s="620"/>
    </row>
    <row r="70" spans="1:20" ht="18.75">
      <c r="A70" s="631" t="s">
        <v>1146</v>
      </c>
      <c r="B70" s="620"/>
      <c r="C70" s="620"/>
      <c r="D70" s="620"/>
    </row>
    <row r="71" spans="1:20" ht="19.5" thickBot="1">
      <c r="A71" s="620"/>
      <c r="B71" s="620"/>
      <c r="C71" s="620"/>
      <c r="D71" s="620"/>
    </row>
    <row r="72" spans="1:20" ht="19.5" thickBot="1">
      <c r="A72" s="592" t="s">
        <v>1199</v>
      </c>
      <c r="B72" s="620"/>
      <c r="C72" s="620"/>
      <c r="D72" s="620"/>
      <c r="P72" s="389" t="s">
        <v>119</v>
      </c>
      <c r="Q72" s="390"/>
      <c r="R72" s="390"/>
      <c r="S72" s="506"/>
      <c r="T72" s="391"/>
    </row>
    <row r="73" spans="1:20" ht="19.5" thickBot="1">
      <c r="A73" s="631" t="s">
        <v>1147</v>
      </c>
      <c r="B73" s="620"/>
      <c r="C73" s="620"/>
      <c r="D73" s="620"/>
      <c r="P73" s="392"/>
      <c r="Q73" s="393"/>
      <c r="R73" s="394"/>
      <c r="S73" s="507"/>
      <c r="T73" s="395"/>
    </row>
    <row r="74" spans="1:20" ht="19.5" thickBot="1">
      <c r="A74" s="620"/>
      <c r="B74" s="620"/>
      <c r="C74" s="620"/>
      <c r="D74" s="620"/>
      <c r="P74" s="396" t="s">
        <v>120</v>
      </c>
      <c r="Q74" s="397" t="s">
        <v>121</v>
      </c>
      <c r="R74" s="490" t="s">
        <v>122</v>
      </c>
      <c r="S74" s="508"/>
      <c r="T74" s="426" t="s">
        <v>123</v>
      </c>
    </row>
    <row r="75" spans="1:20" ht="18.75">
      <c r="A75" s="592" t="s">
        <v>1148</v>
      </c>
      <c r="B75" s="620"/>
      <c r="C75" s="620"/>
      <c r="D75" s="620"/>
      <c r="P75" s="398" t="s">
        <v>124</v>
      </c>
      <c r="Q75" s="399">
        <f>R85</f>
        <v>0</v>
      </c>
      <c r="R75" s="400" t="s">
        <v>125</v>
      </c>
      <c r="S75" s="509"/>
      <c r="T75" s="502" t="e">
        <f>Q77/Q76</f>
        <v>#DIV/0!</v>
      </c>
    </row>
    <row r="76" spans="1:20" ht="18.75">
      <c r="A76" s="631" t="s">
        <v>1149</v>
      </c>
      <c r="B76" s="620"/>
      <c r="C76" s="620"/>
      <c r="D76" s="620"/>
      <c r="P76" s="401" t="s">
        <v>126</v>
      </c>
      <c r="Q76" s="402">
        <f>R82</f>
        <v>0</v>
      </c>
      <c r="R76" s="403" t="s">
        <v>127</v>
      </c>
      <c r="S76" s="509"/>
      <c r="T76" s="503" t="e">
        <f>Q77/Q75</f>
        <v>#DIV/0!</v>
      </c>
    </row>
    <row r="77" spans="1:20" ht="19.5" thickBot="1">
      <c r="A77" s="620"/>
      <c r="B77" s="620"/>
      <c r="C77" s="620"/>
      <c r="D77" s="620"/>
      <c r="P77" s="404" t="s">
        <v>128</v>
      </c>
      <c r="Q77" s="405">
        <v>7</v>
      </c>
      <c r="R77" s="406" t="s">
        <v>129</v>
      </c>
      <c r="S77" s="509"/>
      <c r="T77" s="504">
        <f>Q75*Q76</f>
        <v>0</v>
      </c>
    </row>
    <row r="78" spans="1:20" ht="19.5" thickBot="1">
      <c r="A78" s="592" t="s">
        <v>1150</v>
      </c>
      <c r="B78" s="620"/>
      <c r="C78" s="620"/>
      <c r="D78" s="620"/>
      <c r="P78" s="407"/>
      <c r="Q78" s="407"/>
      <c r="R78" s="407"/>
      <c r="S78" s="407"/>
      <c r="T78" s="310"/>
    </row>
    <row r="79" spans="1:20" ht="18.75">
      <c r="A79" s="631" t="s">
        <v>1151</v>
      </c>
      <c r="B79" s="620"/>
      <c r="C79" s="620"/>
      <c r="D79" s="620"/>
      <c r="P79" s="408" t="s">
        <v>130</v>
      </c>
      <c r="Q79" s="409"/>
      <c r="R79" s="409"/>
      <c r="S79" s="510"/>
      <c r="T79" s="410"/>
    </row>
    <row r="80" spans="1:20">
      <c r="P80" s="411" t="s">
        <v>131</v>
      </c>
      <c r="Q80" s="412"/>
      <c r="R80" s="412"/>
      <c r="S80" s="511"/>
      <c r="T80" s="413"/>
    </row>
    <row r="81" spans="1:20" hidden="1">
      <c r="P81" s="282"/>
      <c r="Q81" s="283"/>
      <c r="R81" s="282"/>
      <c r="S81" s="282"/>
      <c r="T81" s="359"/>
    </row>
    <row r="82" spans="1:20" ht="55.5" customHeight="1">
      <c r="P82" s="2112" t="s">
        <v>132</v>
      </c>
      <c r="Q82" s="2113"/>
      <c r="R82" s="2113"/>
      <c r="S82" s="512"/>
      <c r="T82" s="416"/>
    </row>
    <row r="83" spans="1:20" ht="15.75" thickBot="1">
      <c r="P83" s="417"/>
      <c r="Q83" s="418"/>
      <c r="R83" s="418"/>
      <c r="S83" s="512"/>
      <c r="T83" s="419"/>
    </row>
    <row r="84" spans="1:20" ht="47.25" thickBot="1">
      <c r="A84" s="605" t="s">
        <v>1155</v>
      </c>
      <c r="P84" s="855"/>
      <c r="Q84" s="855"/>
      <c r="R84" s="856"/>
      <c r="S84" s="308"/>
      <c r="T84" s="857"/>
    </row>
    <row r="85" spans="1:20" ht="15.75" thickBot="1">
      <c r="P85" s="423" t="s">
        <v>133</v>
      </c>
      <c r="Q85" s="424"/>
      <c r="R85" s="425"/>
      <c r="S85" s="858"/>
      <c r="T85" s="426"/>
    </row>
    <row r="86" spans="1:20">
      <c r="P86" s="427" t="s">
        <v>45</v>
      </c>
      <c r="Q86" s="428"/>
      <c r="R86" s="1876" t="s">
        <v>134</v>
      </c>
      <c r="S86" s="1877"/>
      <c r="T86" s="1878"/>
    </row>
    <row r="87" spans="1:20">
      <c r="P87" s="859" t="s">
        <v>48</v>
      </c>
      <c r="Q87" s="430"/>
      <c r="R87" s="2118">
        <f>T81</f>
        <v>0</v>
      </c>
      <c r="S87" s="1880"/>
      <c r="T87" s="1881"/>
    </row>
    <row r="88" spans="1:20" ht="18.75">
      <c r="A88" s="606"/>
      <c r="B88" s="607"/>
      <c r="C88" s="607"/>
      <c r="D88" s="607"/>
      <c r="E88" s="607"/>
      <c r="F88" s="607"/>
      <c r="G88" s="607"/>
      <c r="H88" s="607"/>
      <c r="I88" s="607"/>
      <c r="J88" s="607"/>
      <c r="K88" s="607"/>
      <c r="L88" s="607"/>
      <c r="M88" s="607"/>
      <c r="N88" s="607"/>
      <c r="O88" s="607"/>
      <c r="P88" s="860" t="s">
        <v>135</v>
      </c>
      <c r="Q88" s="432"/>
      <c r="R88" s="2118"/>
      <c r="S88" s="1880"/>
      <c r="T88" s="1881"/>
    </row>
    <row r="89" spans="1:20" ht="18.75">
      <c r="A89" s="607"/>
      <c r="B89" s="607"/>
      <c r="C89" s="607"/>
      <c r="D89" s="607"/>
      <c r="E89" s="607"/>
      <c r="F89" s="607"/>
      <c r="G89" s="607"/>
      <c r="H89" s="607"/>
      <c r="I89" s="607"/>
      <c r="J89" s="607"/>
      <c r="K89" s="607"/>
      <c r="L89" s="607"/>
      <c r="M89" s="607"/>
      <c r="N89" s="607"/>
      <c r="O89" s="607"/>
      <c r="P89" s="860" t="s">
        <v>136</v>
      </c>
      <c r="Q89" s="432"/>
      <c r="R89" s="2119"/>
      <c r="S89" s="1892"/>
      <c r="T89" s="1893"/>
    </row>
    <row r="90" spans="1:20" ht="15.75" thickBot="1">
      <c r="P90" s="860" t="s">
        <v>137</v>
      </c>
      <c r="Q90" s="432"/>
      <c r="R90" s="2118" t="s">
        <v>134</v>
      </c>
      <c r="S90" s="1880"/>
      <c r="T90" s="1881"/>
    </row>
    <row r="91" spans="1:20" ht="20.25" thickBot="1">
      <c r="A91" s="2110" t="s">
        <v>1195</v>
      </c>
      <c r="B91" s="2111"/>
      <c r="D91" s="2110" t="s">
        <v>1196</v>
      </c>
      <c r="E91" s="2111"/>
      <c r="G91" s="2110" t="s">
        <v>1197</v>
      </c>
      <c r="H91" s="2111"/>
      <c r="J91" s="2110" t="s">
        <v>1194</v>
      </c>
      <c r="K91" s="2111"/>
      <c r="M91" s="610" t="s">
        <v>1198</v>
      </c>
      <c r="N91" s="612"/>
      <c r="P91" s="860" t="s">
        <v>54</v>
      </c>
      <c r="Q91" s="432"/>
      <c r="R91" s="2114" t="s">
        <v>134</v>
      </c>
      <c r="S91" s="1902"/>
      <c r="T91" s="1903"/>
    </row>
    <row r="92" spans="1:20" ht="19.5">
      <c r="A92" s="613" t="s">
        <v>1158</v>
      </c>
      <c r="B92" s="621">
        <v>1265</v>
      </c>
      <c r="C92" s="608"/>
      <c r="D92" s="621" t="s">
        <v>1159</v>
      </c>
      <c r="E92" s="621">
        <v>1370</v>
      </c>
      <c r="F92" s="608"/>
      <c r="G92" s="621" t="s">
        <v>1160</v>
      </c>
      <c r="H92" s="621">
        <v>1662</v>
      </c>
      <c r="I92" s="608"/>
      <c r="J92" s="621" t="s">
        <v>1161</v>
      </c>
      <c r="K92" s="621">
        <v>2323</v>
      </c>
      <c r="L92" s="608"/>
      <c r="M92" s="621" t="s">
        <v>1162</v>
      </c>
      <c r="N92" s="621">
        <v>2790</v>
      </c>
      <c r="P92" s="861"/>
      <c r="Q92" s="434"/>
      <c r="R92" s="862"/>
      <c r="S92" s="514"/>
      <c r="T92" s="436"/>
    </row>
    <row r="93" spans="1:20" ht="19.5">
      <c r="A93" s="615" t="s">
        <v>1164</v>
      </c>
      <c r="B93" s="622">
        <v>0</v>
      </c>
      <c r="C93" s="608"/>
      <c r="D93" s="622" t="s">
        <v>1165</v>
      </c>
      <c r="E93" s="622">
        <v>0</v>
      </c>
      <c r="F93" s="608"/>
      <c r="G93" s="622" t="s">
        <v>1165</v>
      </c>
      <c r="H93" s="622">
        <v>0</v>
      </c>
      <c r="I93" s="608"/>
      <c r="J93" s="622" t="s">
        <v>1165</v>
      </c>
      <c r="K93" s="622">
        <v>0</v>
      </c>
      <c r="L93" s="608"/>
      <c r="M93" s="622" t="s">
        <v>1165</v>
      </c>
      <c r="N93" s="622">
        <v>0</v>
      </c>
      <c r="P93" s="861"/>
      <c r="Q93" s="434"/>
      <c r="R93" s="862"/>
      <c r="S93" s="514"/>
      <c r="T93" s="436"/>
    </row>
    <row r="94" spans="1:20" ht="19.5">
      <c r="A94" s="615" t="s">
        <v>1167</v>
      </c>
      <c r="B94" s="622">
        <v>150</v>
      </c>
      <c r="C94" s="608"/>
      <c r="D94" s="622" t="s">
        <v>1167</v>
      </c>
      <c r="E94" s="622">
        <v>150</v>
      </c>
      <c r="F94" s="608"/>
      <c r="G94" s="622" t="s">
        <v>1167</v>
      </c>
      <c r="H94" s="622">
        <v>150</v>
      </c>
      <c r="I94" s="608"/>
      <c r="J94" s="622" t="s">
        <v>1167</v>
      </c>
      <c r="K94" s="622">
        <v>150</v>
      </c>
      <c r="L94" s="608"/>
      <c r="M94" s="622" t="s">
        <v>1167</v>
      </c>
      <c r="N94" s="622">
        <v>150</v>
      </c>
      <c r="P94" s="861"/>
      <c r="Q94" s="434"/>
      <c r="R94" s="862"/>
      <c r="S94" s="514"/>
      <c r="T94" s="436"/>
    </row>
    <row r="95" spans="1:20" ht="20.25" thickBot="1">
      <c r="A95" s="615" t="s">
        <v>1169</v>
      </c>
      <c r="B95" s="622">
        <v>100</v>
      </c>
      <c r="C95" s="608"/>
      <c r="D95" s="622" t="s">
        <v>1169</v>
      </c>
      <c r="E95" s="622">
        <v>100</v>
      </c>
      <c r="F95" s="608"/>
      <c r="G95" s="622" t="s">
        <v>1169</v>
      </c>
      <c r="H95" s="622">
        <v>100</v>
      </c>
      <c r="I95" s="608"/>
      <c r="J95" s="622" t="s">
        <v>1169</v>
      </c>
      <c r="K95" s="622">
        <v>100</v>
      </c>
      <c r="L95" s="608"/>
      <c r="M95" s="622" t="s">
        <v>1169</v>
      </c>
      <c r="N95" s="622">
        <v>100</v>
      </c>
      <c r="P95" s="863"/>
      <c r="Q95" s="864"/>
      <c r="R95" s="865"/>
      <c r="S95" s="866"/>
      <c r="T95" s="867"/>
    </row>
    <row r="96" spans="1:20" ht="39">
      <c r="A96" s="615" t="s">
        <v>1171</v>
      </c>
      <c r="B96" s="622">
        <v>1400</v>
      </c>
      <c r="C96" s="608"/>
      <c r="D96" s="622" t="s">
        <v>1171</v>
      </c>
      <c r="E96" s="622">
        <v>1400</v>
      </c>
      <c r="F96" s="608"/>
      <c r="G96" s="622" t="s">
        <v>1172</v>
      </c>
      <c r="H96" s="622">
        <v>1800</v>
      </c>
      <c r="I96" s="608"/>
      <c r="J96" s="622" t="s">
        <v>1172</v>
      </c>
      <c r="K96" s="622">
        <v>1800</v>
      </c>
      <c r="L96" s="608"/>
      <c r="M96" s="622" t="s">
        <v>1172</v>
      </c>
      <c r="N96" s="622">
        <v>1800</v>
      </c>
    </row>
    <row r="97" spans="1:15" ht="19.5">
      <c r="A97" s="615" t="s">
        <v>1173</v>
      </c>
      <c r="B97" s="622">
        <v>65</v>
      </c>
      <c r="C97" s="608"/>
      <c r="D97" s="622" t="s">
        <v>1173</v>
      </c>
      <c r="E97" s="622">
        <v>65</v>
      </c>
      <c r="F97" s="608"/>
      <c r="G97" s="622" t="s">
        <v>1173</v>
      </c>
      <c r="H97" s="622">
        <v>65</v>
      </c>
      <c r="I97" s="608"/>
      <c r="J97" s="622" t="s">
        <v>1173</v>
      </c>
      <c r="K97" s="622">
        <v>65</v>
      </c>
      <c r="L97" s="608"/>
      <c r="M97" s="622" t="s">
        <v>1173</v>
      </c>
      <c r="N97" s="622">
        <v>65</v>
      </c>
    </row>
    <row r="98" spans="1:15" ht="39">
      <c r="A98" s="615" t="s">
        <v>1174</v>
      </c>
      <c r="B98" s="622">
        <v>250</v>
      </c>
      <c r="C98" s="608"/>
      <c r="D98" s="622" t="s">
        <v>1174</v>
      </c>
      <c r="E98" s="622">
        <v>250</v>
      </c>
      <c r="F98" s="608"/>
      <c r="G98" s="622" t="s">
        <v>1174</v>
      </c>
      <c r="H98" s="622">
        <v>250</v>
      </c>
      <c r="I98" s="608"/>
      <c r="J98" s="622" t="s">
        <v>1174</v>
      </c>
      <c r="K98" s="622">
        <v>250</v>
      </c>
      <c r="L98" s="608"/>
      <c r="M98" s="622" t="s">
        <v>1174</v>
      </c>
      <c r="N98" s="622">
        <v>250</v>
      </c>
    </row>
    <row r="99" spans="1:15" ht="19.5">
      <c r="A99" s="615" t="s">
        <v>1175</v>
      </c>
      <c r="B99" s="622">
        <v>200</v>
      </c>
      <c r="C99" s="608"/>
      <c r="D99" s="622" t="s">
        <v>1175</v>
      </c>
      <c r="E99" s="622">
        <v>200</v>
      </c>
      <c r="F99" s="608"/>
      <c r="G99" s="622" t="s">
        <v>1175</v>
      </c>
      <c r="H99" s="622">
        <v>300</v>
      </c>
      <c r="I99" s="608"/>
      <c r="J99" s="622" t="s">
        <v>1175</v>
      </c>
      <c r="K99" s="622">
        <v>300</v>
      </c>
      <c r="L99" s="608"/>
      <c r="M99" s="622" t="s">
        <v>1175</v>
      </c>
      <c r="N99" s="622">
        <v>300</v>
      </c>
    </row>
    <row r="100" spans="1:15" ht="19.5">
      <c r="A100" s="615" t="s">
        <v>1176</v>
      </c>
      <c r="B100" s="622">
        <v>100</v>
      </c>
      <c r="C100" s="608"/>
      <c r="D100" s="622" t="s">
        <v>1176</v>
      </c>
      <c r="E100" s="622">
        <v>100</v>
      </c>
      <c r="F100" s="608"/>
      <c r="G100" s="622" t="s">
        <v>1176</v>
      </c>
      <c r="H100" s="622">
        <v>100</v>
      </c>
      <c r="I100" s="608"/>
      <c r="J100" s="622" t="s">
        <v>1176</v>
      </c>
      <c r="K100" s="622">
        <v>100</v>
      </c>
      <c r="L100" s="608"/>
      <c r="M100" s="622" t="s">
        <v>1176</v>
      </c>
      <c r="N100" s="622">
        <v>100</v>
      </c>
    </row>
    <row r="101" spans="1:15" ht="19.5">
      <c r="A101" s="615" t="s">
        <v>1177</v>
      </c>
      <c r="B101" s="622">
        <v>100</v>
      </c>
      <c r="C101" s="608"/>
      <c r="D101" s="622" t="s">
        <v>1177</v>
      </c>
      <c r="E101" s="622">
        <v>100</v>
      </c>
      <c r="F101" s="608"/>
      <c r="G101" s="622" t="s">
        <v>1177</v>
      </c>
      <c r="H101" s="622">
        <v>100</v>
      </c>
      <c r="I101" s="608"/>
      <c r="J101" s="622" t="s">
        <v>1177</v>
      </c>
      <c r="K101" s="622">
        <v>100</v>
      </c>
      <c r="L101" s="608"/>
      <c r="M101" s="622" t="s">
        <v>1177</v>
      </c>
      <c r="N101" s="622">
        <v>100</v>
      </c>
    </row>
    <row r="102" spans="1:15" ht="19.5">
      <c r="A102" s="615" t="s">
        <v>1178</v>
      </c>
      <c r="B102" s="622">
        <v>495</v>
      </c>
      <c r="C102" s="608"/>
      <c r="D102" s="622" t="s">
        <v>1179</v>
      </c>
      <c r="E102" s="622">
        <v>779</v>
      </c>
      <c r="F102" s="608"/>
      <c r="G102" s="622" t="s">
        <v>1179</v>
      </c>
      <c r="H102" s="622">
        <v>779</v>
      </c>
      <c r="I102" s="608"/>
      <c r="J102" s="622" t="s">
        <v>1179</v>
      </c>
      <c r="K102" s="622">
        <v>779</v>
      </c>
      <c r="L102" s="608"/>
      <c r="M102" s="622" t="s">
        <v>1180</v>
      </c>
      <c r="N102" s="622">
        <v>1700</v>
      </c>
    </row>
    <row r="103" spans="1:15" ht="19.5">
      <c r="A103" s="615" t="s">
        <v>1181</v>
      </c>
      <c r="B103" s="622">
        <f>SUM(B92:B102)</f>
        <v>4125</v>
      </c>
      <c r="C103" s="608"/>
      <c r="D103" s="622" t="s">
        <v>1181</v>
      </c>
      <c r="E103" s="622">
        <f>SUM(E92:E102)</f>
        <v>4514</v>
      </c>
      <c r="F103" s="608"/>
      <c r="G103" s="622" t="s">
        <v>1181</v>
      </c>
      <c r="H103" s="622">
        <f>SUM(H92:H102)</f>
        <v>5306</v>
      </c>
      <c r="I103" s="608"/>
      <c r="J103" s="622" t="s">
        <v>1181</v>
      </c>
      <c r="K103" s="622">
        <f>SUM(K92:K102)</f>
        <v>5967</v>
      </c>
      <c r="L103" s="608"/>
      <c r="M103" s="622" t="s">
        <v>1181</v>
      </c>
      <c r="N103" s="622">
        <f>SUM(N92:N102)</f>
        <v>7355</v>
      </c>
    </row>
    <row r="104" spans="1:15" ht="19.5">
      <c r="A104" s="615"/>
      <c r="B104" s="622"/>
      <c r="C104" s="608"/>
      <c r="D104" s="622"/>
      <c r="E104" s="622"/>
      <c r="F104" s="608"/>
      <c r="G104" s="622"/>
      <c r="H104" s="622"/>
      <c r="I104" s="608"/>
      <c r="J104" s="622"/>
      <c r="K104" s="622"/>
      <c r="L104" s="608"/>
      <c r="M104" s="622"/>
      <c r="N104" s="622"/>
    </row>
    <row r="105" spans="1:15" ht="19.5">
      <c r="A105" s="615"/>
      <c r="B105" s="622"/>
      <c r="C105" s="608"/>
      <c r="D105" s="622"/>
      <c r="E105" s="622"/>
      <c r="F105" s="608"/>
      <c r="G105" s="622"/>
      <c r="H105" s="622"/>
      <c r="I105" s="608"/>
      <c r="J105" s="622"/>
      <c r="K105" s="622"/>
      <c r="L105" s="608"/>
      <c r="M105" s="622"/>
      <c r="N105" s="622"/>
    </row>
    <row r="106" spans="1:15" ht="19.5">
      <c r="A106" s="615" t="s">
        <v>1182</v>
      </c>
      <c r="B106" s="622">
        <v>8125</v>
      </c>
      <c r="C106" s="608"/>
      <c r="D106" s="622" t="s">
        <v>1182</v>
      </c>
      <c r="E106" s="622">
        <v>8515</v>
      </c>
      <c r="F106" s="608"/>
      <c r="G106" s="622" t="s">
        <v>1183</v>
      </c>
      <c r="H106" s="622">
        <v>10300</v>
      </c>
      <c r="I106" s="608"/>
      <c r="J106" s="622" t="s">
        <v>1183</v>
      </c>
      <c r="K106" s="622">
        <v>10988</v>
      </c>
      <c r="L106" s="608"/>
      <c r="M106" s="622" t="s">
        <v>1183</v>
      </c>
      <c r="N106" s="622">
        <v>12355</v>
      </c>
    </row>
    <row r="107" spans="1:15" ht="20.25" thickBot="1">
      <c r="A107" s="615" t="s">
        <v>1184</v>
      </c>
      <c r="B107" s="622">
        <f>SUM(B106-B103)</f>
        <v>4000</v>
      </c>
      <c r="C107" s="608"/>
      <c r="D107" s="622" t="s">
        <v>1184</v>
      </c>
      <c r="E107" s="622">
        <f>SUM(E106-E103)</f>
        <v>4001</v>
      </c>
      <c r="F107" s="608"/>
      <c r="G107" s="623" t="s">
        <v>1184</v>
      </c>
      <c r="H107" s="622">
        <f>SUM(H106-H103)</f>
        <v>4994</v>
      </c>
      <c r="I107" s="608"/>
      <c r="J107" s="622" t="s">
        <v>1184</v>
      </c>
      <c r="K107" s="622">
        <f>SUM(K106-K103)</f>
        <v>5021</v>
      </c>
      <c r="L107" s="608"/>
      <c r="M107" s="622" t="s">
        <v>1184</v>
      </c>
      <c r="N107" s="622">
        <f>SUM(N106-N103)</f>
        <v>5000</v>
      </c>
    </row>
    <row r="108" spans="1:15" ht="20.25" thickBot="1">
      <c r="A108" s="616" t="s">
        <v>1185</v>
      </c>
      <c r="B108" s="624">
        <f>(B106-B103)/B106*100</f>
        <v>49.230769230769234</v>
      </c>
      <c r="C108" s="608"/>
      <c r="D108" s="623" t="s">
        <v>1185</v>
      </c>
      <c r="E108" s="624">
        <f>(E106-E103)/E106*100</f>
        <v>46.98766881972989</v>
      </c>
      <c r="F108" s="608"/>
      <c r="G108" s="632" t="s">
        <v>1185</v>
      </c>
      <c r="H108" s="624">
        <f>(H106-H103)/H106*100</f>
        <v>48.485436893203882</v>
      </c>
      <c r="I108" s="608"/>
      <c r="J108" s="623" t="s">
        <v>1185</v>
      </c>
      <c r="K108" s="624">
        <f>(K106-K103)/K106*100</f>
        <v>45.695303967965053</v>
      </c>
      <c r="L108" s="608"/>
      <c r="M108" s="623" t="s">
        <v>1185</v>
      </c>
      <c r="N108" s="624">
        <f>(N106-N103)/N106*100</f>
        <v>40.46944556859571</v>
      </c>
    </row>
    <row r="109" spans="1:15" ht="21.75" thickBot="1">
      <c r="A109" s="607"/>
      <c r="B109" s="609"/>
      <c r="C109" s="609"/>
      <c r="D109" s="609"/>
      <c r="E109" s="609"/>
      <c r="F109" s="609"/>
      <c r="G109" s="609"/>
      <c r="H109" s="609"/>
      <c r="I109" s="609"/>
      <c r="J109" s="609"/>
      <c r="K109" s="609"/>
      <c r="L109" s="609"/>
      <c r="M109" s="609"/>
      <c r="N109" s="609"/>
      <c r="O109" s="609"/>
    </row>
    <row r="110" spans="1:15" ht="59.25" customHeight="1">
      <c r="A110" s="633" t="s">
        <v>1186</v>
      </c>
      <c r="B110" s="634"/>
      <c r="C110" s="609"/>
      <c r="D110" s="642" t="s">
        <v>1186</v>
      </c>
      <c r="E110" s="634"/>
      <c r="F110" s="609"/>
      <c r="G110" s="642" t="s">
        <v>1187</v>
      </c>
      <c r="H110" s="634"/>
      <c r="I110" s="609"/>
      <c r="J110" s="609"/>
      <c r="K110" s="609"/>
      <c r="L110" s="609"/>
      <c r="M110" s="609"/>
      <c r="N110" s="609"/>
      <c r="O110" s="609"/>
    </row>
    <row r="111" spans="1:15" ht="21">
      <c r="A111" s="635"/>
      <c r="B111" s="636"/>
      <c r="C111" s="609"/>
      <c r="D111" s="643"/>
      <c r="E111" s="636"/>
      <c r="F111" s="609"/>
      <c r="G111" s="643"/>
      <c r="H111" s="636"/>
      <c r="I111" s="609"/>
      <c r="J111" s="609"/>
      <c r="K111" s="609"/>
      <c r="L111" s="609"/>
      <c r="M111" s="609"/>
      <c r="N111" s="609"/>
      <c r="O111" s="609"/>
    </row>
    <row r="112" spans="1:15" ht="21">
      <c r="A112" s="637" t="s">
        <v>1188</v>
      </c>
      <c r="B112" s="636">
        <v>1377.52</v>
      </c>
      <c r="C112" s="609"/>
      <c r="D112" s="644" t="s">
        <v>1188</v>
      </c>
      <c r="E112" s="636">
        <v>1377.52</v>
      </c>
      <c r="F112" s="609"/>
      <c r="G112" s="644" t="s">
        <v>1188</v>
      </c>
      <c r="H112" s="636">
        <v>1377.52</v>
      </c>
      <c r="I112" s="609"/>
      <c r="J112" s="609"/>
      <c r="K112" s="609"/>
      <c r="L112" s="609"/>
      <c r="M112" s="609"/>
      <c r="N112" s="609"/>
      <c r="O112" s="609"/>
    </row>
    <row r="113" spans="1:15" ht="21">
      <c r="A113" s="637" t="s">
        <v>1189</v>
      </c>
      <c r="B113" s="636">
        <v>512</v>
      </c>
      <c r="C113" s="609"/>
      <c r="D113" s="644" t="s">
        <v>1189</v>
      </c>
      <c r="E113" s="636">
        <v>579</v>
      </c>
      <c r="F113" s="609"/>
      <c r="G113" s="644" t="s">
        <v>1189</v>
      </c>
      <c r="H113" s="636">
        <v>638</v>
      </c>
      <c r="I113" s="609"/>
      <c r="J113" s="609"/>
      <c r="K113" s="609"/>
      <c r="L113" s="609"/>
      <c r="M113" s="609"/>
      <c r="N113" s="609"/>
      <c r="O113" s="609"/>
    </row>
    <row r="114" spans="1:15" ht="21">
      <c r="A114" s="637" t="s">
        <v>1190</v>
      </c>
      <c r="B114" s="636">
        <v>45</v>
      </c>
      <c r="C114" s="609"/>
      <c r="D114" s="644" t="s">
        <v>1190</v>
      </c>
      <c r="E114" s="636">
        <v>45</v>
      </c>
      <c r="F114" s="609"/>
      <c r="G114" s="644" t="s">
        <v>1191</v>
      </c>
      <c r="H114" s="636">
        <v>45</v>
      </c>
      <c r="I114" s="609"/>
      <c r="J114" s="609"/>
      <c r="K114" s="609"/>
      <c r="L114" s="609"/>
      <c r="M114" s="609"/>
      <c r="N114" s="609"/>
      <c r="O114" s="609"/>
    </row>
    <row r="115" spans="1:15" ht="21">
      <c r="A115" s="637" t="s">
        <v>102</v>
      </c>
      <c r="B115" s="636">
        <v>1600</v>
      </c>
      <c r="C115" s="609"/>
      <c r="D115" s="644" t="s">
        <v>102</v>
      </c>
      <c r="E115" s="636">
        <v>1600</v>
      </c>
      <c r="F115" s="609"/>
      <c r="G115" s="644" t="s">
        <v>102</v>
      </c>
      <c r="H115" s="636">
        <v>2000</v>
      </c>
      <c r="I115" s="609"/>
      <c r="J115" s="609"/>
      <c r="K115" s="609"/>
      <c r="L115" s="609"/>
      <c r="M115" s="609"/>
      <c r="N115" s="609"/>
      <c r="O115" s="609"/>
    </row>
    <row r="116" spans="1:15" ht="21">
      <c r="A116" s="638" t="s">
        <v>95</v>
      </c>
      <c r="B116" s="639">
        <f>B94+B95+B97+B98+B99+B100+B102+B112+B113+B114+B115</f>
        <v>4894.5200000000004</v>
      </c>
      <c r="C116" s="609"/>
      <c r="D116" s="645" t="s">
        <v>95</v>
      </c>
      <c r="E116" s="639">
        <f>E94+E95+E97+E98+E99+E100+E102+E112+E113+E114+E115</f>
        <v>5245.52</v>
      </c>
      <c r="F116" s="609"/>
      <c r="G116" s="645" t="s">
        <v>95</v>
      </c>
      <c r="H116" s="639">
        <f>H94+H95+H97+H98+H99+H100+H102+H112+H113+H114+H115</f>
        <v>5804.52</v>
      </c>
      <c r="I116" s="609"/>
      <c r="J116" s="609"/>
      <c r="K116" s="609"/>
      <c r="L116" s="609"/>
      <c r="M116" s="609"/>
      <c r="N116" s="609"/>
      <c r="O116" s="609"/>
    </row>
    <row r="117" spans="1:15" ht="21.75" thickBot="1">
      <c r="A117" s="640" t="s">
        <v>1192</v>
      </c>
      <c r="B117" s="641"/>
      <c r="C117" s="609"/>
      <c r="D117" s="646" t="s">
        <v>1192</v>
      </c>
      <c r="E117" s="641"/>
      <c r="F117" s="609"/>
      <c r="G117" s="646" t="s">
        <v>1192</v>
      </c>
      <c r="H117" s="641"/>
      <c r="I117" s="609"/>
      <c r="J117" s="609"/>
      <c r="K117" s="609"/>
      <c r="L117" s="609"/>
      <c r="M117" s="609"/>
      <c r="N117" s="609"/>
      <c r="O117" s="609"/>
    </row>
    <row r="118" spans="1:15" ht="18.75">
      <c r="A118" s="607"/>
      <c r="B118" s="607"/>
      <c r="C118" s="607"/>
      <c r="D118" s="607"/>
      <c r="E118" s="607"/>
      <c r="F118" s="607"/>
      <c r="G118" s="607"/>
      <c r="H118" s="607"/>
      <c r="I118" s="607"/>
      <c r="J118" s="607"/>
      <c r="K118" s="607"/>
      <c r="L118" s="607"/>
      <c r="M118" s="607"/>
      <c r="N118" s="607"/>
      <c r="O118" s="607"/>
    </row>
    <row r="119" spans="1:15" ht="18.75">
      <c r="A119" s="607"/>
      <c r="B119" s="607"/>
      <c r="C119" s="607"/>
      <c r="D119" s="607"/>
      <c r="E119" s="607"/>
      <c r="F119" s="607"/>
      <c r="G119" s="607"/>
      <c r="H119" s="607"/>
      <c r="I119" s="607"/>
      <c r="J119" s="607"/>
      <c r="K119" s="607"/>
      <c r="L119" s="607"/>
      <c r="M119" s="607"/>
      <c r="N119" s="607"/>
      <c r="O119" s="607"/>
    </row>
    <row r="120" spans="1:15" ht="18.75">
      <c r="A120" s="607"/>
      <c r="B120" s="607"/>
      <c r="C120" s="607"/>
      <c r="D120" s="607"/>
      <c r="E120" s="607"/>
      <c r="F120" s="607"/>
      <c r="G120" s="607"/>
      <c r="H120" s="607"/>
      <c r="I120" s="607"/>
      <c r="J120" s="607"/>
      <c r="K120" s="607"/>
      <c r="L120" s="607"/>
      <c r="M120" s="607"/>
      <c r="N120" s="607"/>
      <c r="O120" s="607"/>
    </row>
    <row r="125" spans="1:15" ht="15.75" thickBot="1"/>
    <row r="126" spans="1:15" ht="20.25" thickBot="1">
      <c r="G126" s="2110" t="s">
        <v>1197</v>
      </c>
      <c r="H126" s="2111"/>
    </row>
    <row r="127" spans="1:15" ht="19.5">
      <c r="G127" s="621" t="s">
        <v>1160</v>
      </c>
      <c r="H127" s="621">
        <v>1662</v>
      </c>
    </row>
    <row r="128" spans="1:15" ht="19.5">
      <c r="G128" s="622" t="s">
        <v>1165</v>
      </c>
      <c r="H128" s="622">
        <v>0</v>
      </c>
    </row>
    <row r="129" spans="7:8" ht="19.5">
      <c r="G129" s="622" t="s">
        <v>1167</v>
      </c>
      <c r="H129" s="622">
        <v>150</v>
      </c>
    </row>
    <row r="130" spans="7:8" ht="19.5">
      <c r="G130" s="622" t="s">
        <v>1169</v>
      </c>
      <c r="H130" s="622">
        <v>100</v>
      </c>
    </row>
    <row r="131" spans="7:8" ht="19.5">
      <c r="G131" s="622" t="s">
        <v>1172</v>
      </c>
      <c r="H131" s="622">
        <v>1800</v>
      </c>
    </row>
    <row r="132" spans="7:8" ht="19.5">
      <c r="G132" s="622" t="s">
        <v>1173</v>
      </c>
      <c r="H132" s="622">
        <v>65</v>
      </c>
    </row>
    <row r="133" spans="7:8" ht="39">
      <c r="G133" s="622" t="s">
        <v>1174</v>
      </c>
      <c r="H133" s="622">
        <v>250</v>
      </c>
    </row>
    <row r="134" spans="7:8" ht="19.5">
      <c r="G134" s="622" t="s">
        <v>1175</v>
      </c>
      <c r="H134" s="622">
        <v>300</v>
      </c>
    </row>
    <row r="135" spans="7:8" ht="19.5">
      <c r="G135" s="622" t="s">
        <v>1176</v>
      </c>
      <c r="H135" s="622">
        <v>100</v>
      </c>
    </row>
    <row r="136" spans="7:8" ht="19.5">
      <c r="G136" s="622" t="s">
        <v>1177</v>
      </c>
      <c r="H136" s="622">
        <v>100</v>
      </c>
    </row>
    <row r="137" spans="7:8" ht="19.5">
      <c r="G137" s="622" t="s">
        <v>1180</v>
      </c>
      <c r="H137" s="622">
        <v>1567.83</v>
      </c>
    </row>
    <row r="138" spans="7:8" ht="19.5">
      <c r="G138" s="622" t="s">
        <v>1181</v>
      </c>
      <c r="H138" s="622">
        <f>SUM(H127:H137)</f>
        <v>6094.83</v>
      </c>
    </row>
    <row r="139" spans="7:8" ht="19.5">
      <c r="G139" s="622"/>
      <c r="H139" s="622"/>
    </row>
    <row r="140" spans="7:8" ht="19.5">
      <c r="G140" s="622"/>
      <c r="H140" s="622"/>
    </row>
    <row r="141" spans="7:8" ht="19.5">
      <c r="G141" s="622" t="s">
        <v>1183</v>
      </c>
      <c r="H141" s="622">
        <v>10300</v>
      </c>
    </row>
    <row r="142" spans="7:8" ht="20.25" thickBot="1">
      <c r="G142" s="623" t="s">
        <v>1184</v>
      </c>
      <c r="H142" s="622">
        <f>SUM(H141-H138)</f>
        <v>4205.17</v>
      </c>
    </row>
    <row r="143" spans="7:8" ht="20.25" thickBot="1">
      <c r="G143" s="632" t="s">
        <v>1185</v>
      </c>
      <c r="H143" s="624">
        <f>(H141-H138)/H141*100</f>
        <v>40.826893203883493</v>
      </c>
    </row>
  </sheetData>
  <mergeCells count="19">
    <mergeCell ref="R88:T88"/>
    <mergeCell ref="R89:T89"/>
    <mergeCell ref="R90:T90"/>
    <mergeCell ref="G126:H126"/>
    <mergeCell ref="P82:R82"/>
    <mergeCell ref="R91:T91"/>
    <mergeCell ref="A4:B4"/>
    <mergeCell ref="D4:E4"/>
    <mergeCell ref="G4:H4"/>
    <mergeCell ref="J4:K4"/>
    <mergeCell ref="A25:B25"/>
    <mergeCell ref="D25:E25"/>
    <mergeCell ref="G25:H25"/>
    <mergeCell ref="A91:B91"/>
    <mergeCell ref="D91:E91"/>
    <mergeCell ref="G91:H91"/>
    <mergeCell ref="J91:K91"/>
    <mergeCell ref="R86:T86"/>
    <mergeCell ref="R87:T87"/>
  </mergeCells>
  <hyperlinks>
    <hyperlink ref="A70" r:id="rId1" xr:uid="{9F1FDA01-C8BD-4B4F-AA8E-0504F668A2DA}"/>
    <hyperlink ref="A73" r:id="rId2" xr:uid="{2077B8E6-C90C-48FE-BEB5-743DFD3629D0}"/>
    <hyperlink ref="A76" r:id="rId3" xr:uid="{DBF35ED8-8B7F-4991-A25A-378682F66953}"/>
    <hyperlink ref="A79" r:id="rId4" xr:uid="{6B2FE278-56BF-4CD9-B68E-CA4032AE4651}"/>
  </hyperlinks>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05703-1E2D-44CE-9B9D-963000E61A63}">
  <dimension ref="A1:X27"/>
  <sheetViews>
    <sheetView workbookViewId="0">
      <selection activeCell="H3" sqref="H3"/>
    </sheetView>
  </sheetViews>
  <sheetFormatPr defaultColWidth="9.140625" defaultRowHeight="15"/>
  <cols>
    <col min="1" max="1" width="1.5703125" style="823" customWidth="1"/>
    <col min="2" max="2" width="7.5703125" style="823" customWidth="1"/>
    <col min="3" max="3" width="7.85546875" style="823" customWidth="1"/>
    <col min="4" max="4" width="13.5703125" style="823" customWidth="1"/>
    <col min="5" max="5" width="2.5703125" style="823" customWidth="1"/>
    <col min="6" max="6" width="9" style="823" customWidth="1"/>
    <col min="7" max="7" width="9.140625" style="823"/>
    <col min="8" max="8" width="11.28515625" style="823" bestFit="1" customWidth="1"/>
    <col min="9" max="9" width="2.28515625" style="823" customWidth="1"/>
    <col min="10" max="10" width="6.28515625" style="823" customWidth="1"/>
    <col min="11" max="11" width="9.140625" style="823"/>
    <col min="12" max="12" width="12.85546875" style="823" customWidth="1"/>
    <col min="13" max="13" width="2.140625" style="823" customWidth="1"/>
    <col min="14" max="14" width="6.7109375" style="823" customWidth="1"/>
    <col min="15" max="15" width="9.140625" style="823"/>
    <col min="16" max="16" width="12.140625" style="823" customWidth="1"/>
    <col min="17" max="17" width="2.42578125" style="823" customWidth="1"/>
    <col min="18" max="16384" width="9.140625" style="823"/>
  </cols>
  <sheetData>
    <row r="1" spans="1:24" ht="21">
      <c r="A1" s="821" t="s">
        <v>1244</v>
      </c>
      <c r="B1" s="822"/>
      <c r="C1" s="822"/>
      <c r="D1" s="822"/>
      <c r="E1" s="822"/>
      <c r="F1" s="822"/>
      <c r="G1" s="822"/>
      <c r="H1" s="822"/>
      <c r="I1" s="822"/>
      <c r="J1" s="822"/>
      <c r="K1" s="822"/>
      <c r="L1" s="822"/>
      <c r="M1" s="822"/>
      <c r="N1" s="822"/>
      <c r="O1" s="822"/>
      <c r="P1" s="822"/>
      <c r="Q1" s="822"/>
    </row>
    <row r="2" spans="1:24" ht="15.75" thickBot="1">
      <c r="A2" s="822"/>
      <c r="B2" s="822"/>
      <c r="C2" s="822"/>
      <c r="D2" s="822"/>
      <c r="E2" s="822"/>
      <c r="F2" s="822"/>
      <c r="G2" s="822"/>
      <c r="H2" s="822"/>
      <c r="I2" s="822"/>
      <c r="J2" s="822"/>
      <c r="K2" s="822"/>
      <c r="L2" s="822"/>
      <c r="M2" s="822"/>
      <c r="N2" s="822"/>
      <c r="O2" s="822"/>
      <c r="P2" s="822"/>
      <c r="Q2" s="822"/>
    </row>
    <row r="3" spans="1:24" ht="15.75" thickBot="1">
      <c r="A3" s="822"/>
      <c r="B3" s="822"/>
      <c r="C3" s="822"/>
      <c r="D3" s="822"/>
      <c r="E3" s="2122" t="s">
        <v>1245</v>
      </c>
      <c r="F3" s="2123"/>
      <c r="G3" s="2123"/>
      <c r="H3" s="824">
        <v>5000</v>
      </c>
      <c r="I3" s="822"/>
      <c r="J3" s="822"/>
      <c r="K3" s="822"/>
      <c r="L3" s="822"/>
      <c r="M3" s="822"/>
      <c r="N3" s="822"/>
      <c r="O3" s="822"/>
      <c r="P3" s="822"/>
      <c r="Q3" s="822"/>
    </row>
    <row r="4" spans="1:24">
      <c r="A4" s="822"/>
      <c r="B4" s="822"/>
      <c r="C4" s="822"/>
      <c r="D4" s="822"/>
      <c r="E4" s="822"/>
      <c r="F4" s="822"/>
      <c r="G4" s="822"/>
      <c r="H4" s="822"/>
      <c r="I4" s="822"/>
      <c r="J4" s="822"/>
      <c r="K4" s="822"/>
      <c r="L4" s="822"/>
      <c r="M4" s="822"/>
      <c r="N4" s="822"/>
      <c r="O4" s="822"/>
      <c r="P4" s="822"/>
      <c r="Q4" s="822"/>
    </row>
    <row r="6" spans="1:24" ht="18.75">
      <c r="A6" s="825" t="s">
        <v>1246</v>
      </c>
      <c r="B6" s="825"/>
    </row>
    <row r="7" spans="1:24">
      <c r="B7" s="2124" t="s">
        <v>1247</v>
      </c>
      <c r="C7" s="2124"/>
      <c r="D7" s="826"/>
      <c r="F7" s="2125" t="s">
        <v>1248</v>
      </c>
      <c r="G7" s="2125"/>
      <c r="H7" s="827"/>
      <c r="J7" s="2124" t="s">
        <v>1249</v>
      </c>
      <c r="K7" s="2124"/>
      <c r="L7" s="828"/>
      <c r="N7" s="2124" t="s">
        <v>1250</v>
      </c>
      <c r="O7" s="2124"/>
      <c r="P7" s="828"/>
    </row>
    <row r="8" spans="1:24">
      <c r="B8" s="2120" t="s">
        <v>1251</v>
      </c>
      <c r="C8" s="2120"/>
      <c r="D8" s="829">
        <f>SUM(H3*50.33/1000)</f>
        <v>251.65</v>
      </c>
      <c r="F8" s="2121" t="s">
        <v>1252</v>
      </c>
      <c r="G8" s="2121"/>
      <c r="H8" s="830">
        <f>SUM(H3*35.2/1000)</f>
        <v>176</v>
      </c>
      <c r="J8" s="2120" t="s">
        <v>1253</v>
      </c>
      <c r="K8" s="2120"/>
      <c r="L8" s="831">
        <f>SUM(H3*27.66/1000)</f>
        <v>138.30000000000001</v>
      </c>
      <c r="N8" s="2120" t="s">
        <v>1254</v>
      </c>
      <c r="O8" s="2120"/>
      <c r="P8" s="831">
        <f>SUM(H3*23.17/1000)</f>
        <v>115.85000000000001</v>
      </c>
    </row>
    <row r="9" spans="1:24">
      <c r="B9" s="2120" t="s">
        <v>1255</v>
      </c>
      <c r="C9" s="2120"/>
      <c r="D9" s="831">
        <f>SUM(D8*12/52)</f>
        <v>58.073076923076925</v>
      </c>
      <c r="F9" s="2121" t="s">
        <v>1255</v>
      </c>
      <c r="G9" s="2121"/>
      <c r="H9" s="830">
        <f>SUM(H8*12/52)</f>
        <v>40.615384615384613</v>
      </c>
      <c r="J9" s="2120" t="s">
        <v>1255</v>
      </c>
      <c r="K9" s="2120"/>
      <c r="L9" s="831">
        <f>SUM(L8*12/52)</f>
        <v>31.915384615384617</v>
      </c>
      <c r="N9" s="2120" t="s">
        <v>1255</v>
      </c>
      <c r="O9" s="2120"/>
      <c r="P9" s="831">
        <f>SUM(P8*12/52)</f>
        <v>26.734615384615385</v>
      </c>
    </row>
    <row r="12" spans="1:24" ht="18.75">
      <c r="A12" s="2126" t="s">
        <v>1256</v>
      </c>
      <c r="B12" s="2126"/>
      <c r="C12" s="2126"/>
      <c r="D12" s="2126"/>
      <c r="E12" s="2126"/>
      <c r="F12" s="2126"/>
      <c r="G12" s="2126"/>
      <c r="H12" s="2126"/>
      <c r="I12" s="2126"/>
      <c r="J12" s="2126"/>
      <c r="K12" s="2126"/>
      <c r="L12" s="2126"/>
      <c r="M12" s="2126"/>
      <c r="N12" s="2126"/>
      <c r="O12" s="2126"/>
      <c r="P12" s="2126"/>
      <c r="Q12" s="2126"/>
    </row>
    <row r="14" spans="1:24">
      <c r="A14" s="832" t="s">
        <v>1257</v>
      </c>
      <c r="B14" s="833"/>
    </row>
    <row r="15" spans="1:24">
      <c r="A15" s="823" t="s">
        <v>20</v>
      </c>
    </row>
    <row r="16" spans="1:24">
      <c r="A16" s="834" t="s">
        <v>1258</v>
      </c>
      <c r="B16" s="835"/>
      <c r="C16" s="835"/>
      <c r="D16" s="835"/>
      <c r="E16" s="836"/>
      <c r="X16" s="823" t="s">
        <v>20</v>
      </c>
    </row>
    <row r="17" spans="1:5">
      <c r="A17" s="834" t="s">
        <v>1259</v>
      </c>
      <c r="B17" s="835"/>
      <c r="C17" s="835"/>
      <c r="D17" s="835"/>
      <c r="E17" s="836"/>
    </row>
    <row r="18" spans="1:5">
      <c r="A18" s="834" t="s">
        <v>1260</v>
      </c>
      <c r="B18" s="835"/>
      <c r="C18" s="835"/>
      <c r="D18" s="835"/>
      <c r="E18" s="836"/>
    </row>
    <row r="19" spans="1:5">
      <c r="A19" s="823" t="s">
        <v>1261</v>
      </c>
      <c r="C19" s="823" t="s">
        <v>1262</v>
      </c>
      <c r="D19" s="823" t="s">
        <v>20</v>
      </c>
    </row>
    <row r="20" spans="1:5">
      <c r="A20" s="823" t="s">
        <v>20</v>
      </c>
      <c r="C20" s="837"/>
      <c r="D20" s="837"/>
    </row>
    <row r="21" spans="1:5">
      <c r="A21" s="823">
        <v>2</v>
      </c>
      <c r="C21" s="837">
        <v>50.33</v>
      </c>
      <c r="D21" s="837" t="s">
        <v>20</v>
      </c>
    </row>
    <row r="22" spans="1:5">
      <c r="A22" s="838">
        <v>3</v>
      </c>
      <c r="B22" s="838"/>
      <c r="C22" s="839">
        <v>35.200000000000003</v>
      </c>
      <c r="D22" s="837" t="s">
        <v>20</v>
      </c>
    </row>
    <row r="23" spans="1:5">
      <c r="A23" s="823">
        <v>4</v>
      </c>
      <c r="C23" s="837">
        <v>27.66</v>
      </c>
      <c r="D23" s="837" t="s">
        <v>20</v>
      </c>
    </row>
    <row r="24" spans="1:5">
      <c r="A24" s="823">
        <v>5</v>
      </c>
      <c r="C24" s="837">
        <v>23.17</v>
      </c>
      <c r="D24" s="837" t="s">
        <v>20</v>
      </c>
    </row>
    <row r="25" spans="1:5">
      <c r="C25" s="837"/>
      <c r="D25" s="837"/>
    </row>
    <row r="26" spans="1:5">
      <c r="A26" s="823" t="s">
        <v>1263</v>
      </c>
    </row>
    <row r="27" spans="1:5">
      <c r="A27" s="823" t="s">
        <v>1264</v>
      </c>
    </row>
  </sheetData>
  <mergeCells count="14">
    <mergeCell ref="B9:C9"/>
    <mergeCell ref="F9:G9"/>
    <mergeCell ref="J9:K9"/>
    <mergeCell ref="N9:O9"/>
    <mergeCell ref="A12:Q12"/>
    <mergeCell ref="B8:C8"/>
    <mergeCell ref="F8:G8"/>
    <mergeCell ref="J8:K8"/>
    <mergeCell ref="N8:O8"/>
    <mergeCell ref="E3:G3"/>
    <mergeCell ref="B7:C7"/>
    <mergeCell ref="F7:G7"/>
    <mergeCell ref="J7:K7"/>
    <mergeCell ref="N7:O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720EA-F5C9-43C4-992C-9D9999C3BDDC}">
  <sheetPr>
    <pageSetUpPr fitToPage="1"/>
  </sheetPr>
  <dimension ref="A1:OWJ461"/>
  <sheetViews>
    <sheetView showGridLines="0" view="pageBreakPreview" zoomScale="115" zoomScaleNormal="115" zoomScaleSheetLayoutView="115" workbookViewId="0">
      <selection activeCell="D388" sqref="D388"/>
    </sheetView>
  </sheetViews>
  <sheetFormatPr defaultRowHeight="11.25"/>
  <cols>
    <col min="1" max="1" width="3.85546875" style="1275" customWidth="1"/>
    <col min="2" max="2" width="15.28515625" style="1274" customWidth="1"/>
    <col min="3" max="3" width="13.42578125" style="1274" customWidth="1"/>
    <col min="4" max="4" width="25.140625" style="1273" customWidth="1"/>
    <col min="5" max="5" width="20.28515625" style="1269" bestFit="1" customWidth="1"/>
    <col min="6" max="6" width="28.140625" style="1269" customWidth="1"/>
    <col min="7" max="7" width="15.7109375" style="1269" customWidth="1"/>
    <col min="8" max="8" width="11.42578125" style="1269" bestFit="1" customWidth="1"/>
    <col min="9" max="9" width="24.42578125" style="1269" bestFit="1" customWidth="1"/>
    <col min="10" max="10" width="10.85546875" style="1272" customWidth="1"/>
    <col min="11" max="11" width="20.140625" style="1271" bestFit="1" customWidth="1"/>
    <col min="12" max="12" width="20.140625" style="1271" customWidth="1"/>
    <col min="13" max="13" width="19" style="1269" customWidth="1"/>
    <col min="14" max="14" width="1.85546875" style="1270" hidden="1" customWidth="1"/>
    <col min="15" max="15" width="9.140625" style="1269" hidden="1" customWidth="1"/>
    <col min="16" max="16" width="16.28515625" style="1269" customWidth="1"/>
    <col min="17" max="16384" width="9.140625" style="1269"/>
  </cols>
  <sheetData>
    <row r="1" spans="1:34" ht="24.95" customHeight="1">
      <c r="B1" s="1279"/>
      <c r="C1" s="1279"/>
      <c r="D1" s="1754"/>
      <c r="E1" s="1749"/>
      <c r="F1" s="1749"/>
      <c r="G1" s="1749"/>
      <c r="H1" s="1749"/>
      <c r="I1" s="1749"/>
      <c r="J1" s="1748"/>
      <c r="K1" s="1751"/>
      <c r="L1" s="1290"/>
      <c r="M1" s="1276"/>
    </row>
    <row r="2" spans="1:34" ht="24.95" customHeight="1">
      <c r="B2" s="1279"/>
      <c r="C2" s="1279"/>
      <c r="D2" s="1754"/>
      <c r="E2" s="1749"/>
      <c r="F2" s="1749"/>
      <c r="G2" s="1749"/>
      <c r="H2" s="1749"/>
      <c r="I2" s="1749"/>
      <c r="J2" s="1748"/>
      <c r="K2" s="1753">
        <v>45964</v>
      </c>
      <c r="L2" s="1290"/>
      <c r="M2" s="1276"/>
    </row>
    <row r="3" spans="1:34" ht="24.95" customHeight="1">
      <c r="B3" s="1279"/>
      <c r="C3" s="1279"/>
      <c r="D3" s="1752"/>
      <c r="E3" s="2153"/>
      <c r="F3" s="2153"/>
      <c r="G3" s="1749"/>
      <c r="H3" s="1749"/>
      <c r="I3" s="1749"/>
      <c r="J3" s="1748"/>
      <c r="K3" s="1751"/>
      <c r="L3" s="1290"/>
      <c r="M3" s="1276"/>
    </row>
    <row r="4" spans="1:34" ht="34.5" thickBot="1">
      <c r="B4" s="1279"/>
      <c r="C4" s="1279"/>
      <c r="D4" s="1750" t="s">
        <v>2423</v>
      </c>
      <c r="E4" s="1749"/>
      <c r="F4" s="1749"/>
      <c r="H4" s="1749"/>
      <c r="I4" s="1749"/>
      <c r="J4" s="1748"/>
      <c r="K4" s="1747" t="s">
        <v>2422</v>
      </c>
      <c r="L4" s="1746"/>
      <c r="M4" s="1276"/>
    </row>
    <row r="5" spans="1:34" ht="24.95" customHeight="1" thickTop="1" thickBot="1">
      <c r="B5" s="1745" t="s">
        <v>2421</v>
      </c>
      <c r="C5" s="1744"/>
      <c r="D5" s="1744"/>
      <c r="E5" s="1744"/>
      <c r="F5" s="1744"/>
      <c r="G5" s="1744"/>
      <c r="H5" s="1744"/>
      <c r="I5" s="1744"/>
      <c r="J5" s="1743"/>
      <c r="K5" s="1725"/>
      <c r="L5" s="1277"/>
      <c r="M5" s="1276"/>
    </row>
    <row r="6" spans="1:34" s="1276" customFormat="1" ht="24.95" customHeight="1" thickTop="1" thickBot="1">
      <c r="A6" s="1275"/>
      <c r="B6" s="1742" t="s">
        <v>2420</v>
      </c>
      <c r="C6" s="1741" t="s">
        <v>1603</v>
      </c>
      <c r="D6" s="1740" t="s">
        <v>2419</v>
      </c>
      <c r="E6" s="1739" t="s">
        <v>2418</v>
      </c>
      <c r="F6" s="1738" t="s">
        <v>2417</v>
      </c>
      <c r="G6" s="1737" t="s">
        <v>2416</v>
      </c>
      <c r="H6" s="1736" t="s">
        <v>2415</v>
      </c>
      <c r="I6" s="1735"/>
      <c r="J6" s="1726"/>
      <c r="K6" s="1725"/>
      <c r="L6" s="1277"/>
      <c r="N6" s="1280"/>
    </row>
    <row r="7" spans="1:34" s="1724" customFormat="1" ht="50.25" customHeight="1" thickTop="1" thickBot="1">
      <c r="A7" s="1275"/>
      <c r="B7" s="1734" t="s">
        <v>2414</v>
      </c>
      <c r="C7" s="1733" t="s">
        <v>2413</v>
      </c>
      <c r="D7" s="1732" t="s">
        <v>2412</v>
      </c>
      <c r="E7" s="1731" t="s">
        <v>2411</v>
      </c>
      <c r="F7" s="1730" t="s">
        <v>2410</v>
      </c>
      <c r="G7" s="1729" t="s">
        <v>2409</v>
      </c>
      <c r="H7" s="1728"/>
      <c r="I7" s="1727"/>
      <c r="J7" s="1726"/>
      <c r="K7" s="1725"/>
      <c r="L7" s="1277"/>
      <c r="M7" s="1276"/>
      <c r="N7" s="1280"/>
      <c r="O7" s="1276"/>
      <c r="P7" s="1276"/>
      <c r="Q7" s="1276"/>
      <c r="R7" s="1276"/>
      <c r="S7" s="1276"/>
      <c r="T7" s="1276"/>
      <c r="U7" s="1276"/>
      <c r="V7" s="1276"/>
      <c r="W7" s="1276"/>
      <c r="X7" s="1276"/>
      <c r="Y7" s="1276"/>
      <c r="Z7" s="1276"/>
      <c r="AA7" s="1276"/>
      <c r="AB7" s="1276"/>
      <c r="AC7" s="1276"/>
      <c r="AD7" s="1276"/>
      <c r="AE7" s="1276"/>
      <c r="AF7" s="1276"/>
      <c r="AG7" s="1276"/>
      <c r="AH7" s="1276"/>
    </row>
    <row r="8" spans="1:34" ht="24.95" customHeight="1" thickTop="1" thickBot="1">
      <c r="B8" s="1723" t="s">
        <v>2408</v>
      </c>
      <c r="C8" s="1269"/>
      <c r="D8" s="1269"/>
      <c r="F8" s="1722" t="s">
        <v>2407</v>
      </c>
      <c r="G8" s="1722"/>
      <c r="I8" s="1722"/>
      <c r="K8" s="1721" t="s">
        <v>2406</v>
      </c>
      <c r="L8" s="1720"/>
      <c r="M8" s="1276"/>
    </row>
    <row r="9" spans="1:34" ht="33" customHeight="1" thickBot="1">
      <c r="B9" s="2130" t="s">
        <v>2405</v>
      </c>
      <c r="C9" s="2154"/>
      <c r="D9" s="1440" t="s">
        <v>2404</v>
      </c>
      <c r="E9" s="1710" t="s">
        <v>2403</v>
      </c>
      <c r="F9" s="1719" t="s">
        <v>1831</v>
      </c>
      <c r="G9" s="1719"/>
      <c r="H9" s="1719"/>
      <c r="I9" s="1719"/>
      <c r="J9" s="1709" t="s">
        <v>1606</v>
      </c>
      <c r="K9" s="1319" t="s">
        <v>1605</v>
      </c>
      <c r="L9" s="1319" t="s">
        <v>1604</v>
      </c>
      <c r="M9" s="1691" t="s">
        <v>1603</v>
      </c>
    </row>
    <row r="10" spans="1:34" s="1557" customFormat="1" ht="24.95" customHeight="1" thickBot="1">
      <c r="A10" s="1275"/>
      <c r="B10" s="1271"/>
      <c r="C10" s="1718"/>
      <c r="D10" s="1717" t="s">
        <v>2402</v>
      </c>
      <c r="E10" s="1365" t="s">
        <v>2401</v>
      </c>
      <c r="F10" s="1314" t="s">
        <v>2400</v>
      </c>
      <c r="G10" s="1313"/>
      <c r="H10" s="1313"/>
      <c r="I10" s="1312"/>
      <c r="J10" s="1583">
        <v>5.3</v>
      </c>
      <c r="K10" s="1303">
        <v>9.9499999999999993</v>
      </c>
      <c r="L10" s="1303">
        <f>J10+K10</f>
        <v>15.25</v>
      </c>
      <c r="M10" s="1695"/>
      <c r="N10" s="1270"/>
      <c r="O10" s="1269"/>
      <c r="P10" s="1269"/>
      <c r="Q10" s="1269"/>
      <c r="R10" s="1269"/>
      <c r="S10" s="1269"/>
      <c r="T10" s="1269"/>
      <c r="U10" s="1269"/>
      <c r="V10" s="1269"/>
      <c r="W10" s="1269"/>
      <c r="X10" s="1269"/>
      <c r="Y10" s="1269"/>
      <c r="Z10" s="1269"/>
      <c r="AA10" s="1269"/>
      <c r="AB10" s="1269"/>
      <c r="AC10" s="1269"/>
      <c r="AD10" s="1269"/>
      <c r="AE10" s="1269"/>
      <c r="AF10" s="1269"/>
      <c r="AG10" s="1269"/>
      <c r="AH10" s="1269"/>
    </row>
    <row r="11" spans="1:34" ht="24.95" customHeight="1">
      <c r="B11" s="1271"/>
      <c r="C11" s="1716"/>
      <c r="D11" s="1713"/>
      <c r="E11" s="1713"/>
      <c r="F11" s="1713"/>
      <c r="G11" s="1713"/>
      <c r="H11" s="1713"/>
      <c r="I11" s="1712"/>
      <c r="J11" s="1530"/>
      <c r="K11" s="1277"/>
      <c r="L11" s="1277"/>
      <c r="M11" s="1695"/>
    </row>
    <row r="12" spans="1:34" ht="24.95" customHeight="1">
      <c r="B12" s="1271"/>
      <c r="C12" s="1716"/>
      <c r="D12" s="1713"/>
      <c r="E12" s="1713"/>
      <c r="F12" s="1713"/>
      <c r="G12" s="1713"/>
      <c r="H12" s="1713"/>
      <c r="I12" s="1712"/>
      <c r="J12" s="1530"/>
      <c r="K12" s="1277"/>
      <c r="L12" s="1277"/>
      <c r="M12" s="1695"/>
    </row>
    <row r="13" spans="1:34" ht="24.95" customHeight="1" thickBot="1">
      <c r="B13" s="1715"/>
      <c r="C13" s="1714"/>
      <c r="D13" s="1713"/>
      <c r="E13" s="1713"/>
      <c r="F13" s="1713"/>
      <c r="G13" s="1713"/>
      <c r="H13" s="1713"/>
      <c r="I13" s="1712"/>
      <c r="J13" s="1530"/>
      <c r="K13" s="1277"/>
      <c r="L13" s="1277"/>
      <c r="M13" s="1695"/>
    </row>
    <row r="14" spans="1:34" ht="34.5" customHeight="1" thickBot="1">
      <c r="B14" s="2155" t="s">
        <v>2399</v>
      </c>
      <c r="C14" s="2130"/>
      <c r="D14" s="1440" t="s">
        <v>2351</v>
      </c>
      <c r="E14" s="1710" t="s">
        <v>1724</v>
      </c>
      <c r="F14" s="1354" t="s">
        <v>1779</v>
      </c>
      <c r="G14" s="1440" t="s">
        <v>1711</v>
      </c>
      <c r="H14" s="1711" t="s">
        <v>1723</v>
      </c>
      <c r="I14" s="1710" t="s">
        <v>1722</v>
      </c>
      <c r="J14" s="1709" t="s">
        <v>1606</v>
      </c>
      <c r="K14" s="1319" t="s">
        <v>1605</v>
      </c>
      <c r="L14" s="1319" t="s">
        <v>1604</v>
      </c>
      <c r="M14" s="1691" t="s">
        <v>1603</v>
      </c>
    </row>
    <row r="15" spans="1:34" ht="24.95" customHeight="1" thickBot="1">
      <c r="B15" s="1279"/>
      <c r="C15" s="1279"/>
      <c r="D15" s="1563" t="s">
        <v>2398</v>
      </c>
      <c r="E15" s="1708" t="s">
        <v>2397</v>
      </c>
      <c r="F15" s="1645" t="s">
        <v>2396</v>
      </c>
      <c r="G15" s="1645" t="s">
        <v>2395</v>
      </c>
      <c r="H15" s="1305" t="s">
        <v>1885</v>
      </c>
      <c r="I15" s="1573">
        <v>7.3</v>
      </c>
      <c r="J15" s="1703">
        <v>55.35</v>
      </c>
      <c r="K15" s="1343">
        <v>19.489999999999998</v>
      </c>
      <c r="L15" s="1303">
        <f>J15+K15</f>
        <v>74.84</v>
      </c>
      <c r="M15" s="1695"/>
    </row>
    <row r="16" spans="1:34" ht="24.95" customHeight="1" thickBot="1">
      <c r="D16" s="1563" t="s">
        <v>2394</v>
      </c>
      <c r="E16" s="1645" t="s">
        <v>2393</v>
      </c>
      <c r="F16" s="1645" t="s">
        <v>2392</v>
      </c>
      <c r="G16" s="1645" t="s">
        <v>2391</v>
      </c>
      <c r="H16" s="1305" t="s">
        <v>1885</v>
      </c>
      <c r="I16" s="1573">
        <v>7.6</v>
      </c>
      <c r="J16" s="1703">
        <v>64.05</v>
      </c>
      <c r="K16" s="1343">
        <v>19.489999999999998</v>
      </c>
      <c r="L16" s="1303">
        <f>J16+K16</f>
        <v>83.539999999999992</v>
      </c>
      <c r="M16" s="1695"/>
    </row>
    <row r="17" spans="2:13" ht="24.95" customHeight="1" thickBot="1">
      <c r="B17" s="1279"/>
      <c r="C17" s="1279"/>
      <c r="D17" s="1563" t="s">
        <v>2390</v>
      </c>
      <c r="E17" s="1708" t="s">
        <v>2389</v>
      </c>
      <c r="F17" s="1645" t="s">
        <v>2388</v>
      </c>
      <c r="G17" s="1645" t="s">
        <v>2364</v>
      </c>
      <c r="H17" s="1305" t="s">
        <v>1885</v>
      </c>
      <c r="I17" s="1573">
        <v>9.8000000000000007</v>
      </c>
      <c r="J17" s="1703">
        <v>78.56</v>
      </c>
      <c r="K17" s="1343">
        <v>19.489999999999998</v>
      </c>
      <c r="L17" s="1303">
        <f>J17+K17</f>
        <v>98.05</v>
      </c>
      <c r="M17" s="1695"/>
    </row>
    <row r="18" spans="2:13" ht="24.95" customHeight="1" thickBot="1">
      <c r="B18" s="1279"/>
      <c r="C18" s="1279"/>
      <c r="D18" s="1563" t="s">
        <v>2387</v>
      </c>
      <c r="E18" s="1708" t="s">
        <v>2386</v>
      </c>
      <c r="F18" s="1645" t="s">
        <v>2385</v>
      </c>
      <c r="G18" s="1645" t="s">
        <v>2359</v>
      </c>
      <c r="H18" s="1305" t="s">
        <v>1885</v>
      </c>
      <c r="I18" s="1573">
        <v>11.7</v>
      </c>
      <c r="J18" s="1703">
        <v>105.36</v>
      </c>
      <c r="K18" s="1343">
        <v>19.489999999999998</v>
      </c>
      <c r="L18" s="1303">
        <f>J18+K18</f>
        <v>124.85</v>
      </c>
      <c r="M18" s="1695"/>
    </row>
    <row r="19" spans="2:13" ht="24.95" customHeight="1" thickBot="1">
      <c r="B19" s="1279"/>
      <c r="C19" s="1279"/>
      <c r="D19" s="1332" t="s">
        <v>1610</v>
      </c>
      <c r="E19" s="1331"/>
      <c r="F19" s="1696"/>
      <c r="G19" s="1331"/>
      <c r="H19" s="1331"/>
      <c r="I19" s="1331"/>
      <c r="J19" s="1330"/>
      <c r="K19" s="1329"/>
      <c r="L19" s="1329"/>
      <c r="M19" s="1695"/>
    </row>
    <row r="20" spans="2:13" ht="42" customHeight="1" thickBot="1">
      <c r="B20" s="2130" t="s">
        <v>2384</v>
      </c>
      <c r="C20" s="2130"/>
      <c r="D20" s="1399" t="s">
        <v>2351</v>
      </c>
      <c r="E20" s="1352" t="s">
        <v>1724</v>
      </c>
      <c r="F20" s="1354" t="s">
        <v>1779</v>
      </c>
      <c r="G20" s="1440" t="s">
        <v>1711</v>
      </c>
      <c r="H20" s="1707" t="s">
        <v>1723</v>
      </c>
      <c r="I20" s="1352" t="s">
        <v>1722</v>
      </c>
      <c r="J20" s="1351" t="s">
        <v>1606</v>
      </c>
      <c r="K20" s="1319" t="s">
        <v>1605</v>
      </c>
      <c r="L20" s="1319" t="s">
        <v>1604</v>
      </c>
      <c r="M20" s="1695"/>
    </row>
    <row r="21" spans="2:13" ht="24.95" customHeight="1" thickBot="1">
      <c r="B21" s="1279"/>
      <c r="C21" s="1279"/>
      <c r="D21" s="1563" t="s">
        <v>2383</v>
      </c>
      <c r="E21" s="1345" t="s">
        <v>2382</v>
      </c>
      <c r="F21" s="1345" t="s">
        <v>2381</v>
      </c>
      <c r="G21" s="1345" t="s">
        <v>2370</v>
      </c>
      <c r="H21" s="1570" t="s">
        <v>1717</v>
      </c>
      <c r="I21" s="1422">
        <v>7.8</v>
      </c>
      <c r="J21" s="1703">
        <v>61.68</v>
      </c>
      <c r="K21" s="1343">
        <v>19.489999999999998</v>
      </c>
      <c r="L21" s="1303">
        <f>J21+K21</f>
        <v>81.17</v>
      </c>
      <c r="M21" s="1695"/>
    </row>
    <row r="22" spans="2:13" ht="24.95" customHeight="1" thickBot="1">
      <c r="B22" s="1279"/>
      <c r="C22" s="1279"/>
      <c r="D22" s="1563" t="s">
        <v>2380</v>
      </c>
      <c r="E22" s="1345" t="s">
        <v>2346</v>
      </c>
      <c r="F22" s="1345" t="s">
        <v>2345</v>
      </c>
      <c r="G22" s="1345" t="s">
        <v>2364</v>
      </c>
      <c r="H22" s="1570" t="s">
        <v>1717</v>
      </c>
      <c r="I22" s="1422">
        <v>9.1999999999999993</v>
      </c>
      <c r="J22" s="1703">
        <v>74.55</v>
      </c>
      <c r="K22" s="1343">
        <v>19.489999999999998</v>
      </c>
      <c r="L22" s="1303">
        <f>J22+K22</f>
        <v>94.039999999999992</v>
      </c>
      <c r="M22" s="1695"/>
    </row>
    <row r="23" spans="2:13" ht="24.95" customHeight="1" thickBot="1">
      <c r="B23" s="1279"/>
      <c r="C23" s="1279"/>
      <c r="D23" s="1563" t="s">
        <v>2379</v>
      </c>
      <c r="E23" s="1345" t="s">
        <v>2340</v>
      </c>
      <c r="F23" s="1345" t="s">
        <v>2378</v>
      </c>
      <c r="G23" s="1345" t="s">
        <v>2359</v>
      </c>
      <c r="H23" s="1570" t="s">
        <v>1717</v>
      </c>
      <c r="I23" s="1422">
        <v>11.2</v>
      </c>
      <c r="J23" s="1703">
        <v>94.55</v>
      </c>
      <c r="K23" s="1343">
        <v>19.489999999999998</v>
      </c>
      <c r="L23" s="1303">
        <f>J23+K23</f>
        <v>114.03999999999999</v>
      </c>
      <c r="M23" s="1695"/>
    </row>
    <row r="24" spans="2:13" ht="24.95" customHeight="1" thickBot="1">
      <c r="B24" s="1279"/>
      <c r="C24" s="1279"/>
      <c r="D24" s="1563" t="s">
        <v>2377</v>
      </c>
      <c r="E24" s="1345" t="s">
        <v>2329</v>
      </c>
      <c r="F24" s="1345" t="s">
        <v>2376</v>
      </c>
      <c r="G24" s="1345" t="s">
        <v>2375</v>
      </c>
      <c r="H24" s="1570" t="s">
        <v>1717</v>
      </c>
      <c r="I24" s="1422">
        <v>13.6</v>
      </c>
      <c r="J24" s="1583">
        <v>160.54</v>
      </c>
      <c r="K24" s="1343">
        <v>19.489999999999998</v>
      </c>
      <c r="L24" s="1303">
        <f>J24+K24</f>
        <v>180.03</v>
      </c>
      <c r="M24" s="1695"/>
    </row>
    <row r="25" spans="2:13" ht="24.95" customHeight="1" thickBot="1">
      <c r="B25" s="1279"/>
      <c r="C25" s="1279"/>
      <c r="D25" s="1332" t="s">
        <v>1610</v>
      </c>
      <c r="E25" s="1331"/>
      <c r="F25" s="1696"/>
      <c r="G25" s="1331"/>
      <c r="H25" s="1331"/>
      <c r="I25" s="1331"/>
      <c r="J25" s="1330"/>
      <c r="K25" s="1329"/>
      <c r="L25" s="1329"/>
      <c r="M25" s="1695"/>
    </row>
    <row r="26" spans="2:13" ht="48" customHeight="1" thickBot="1">
      <c r="B26" s="2130" t="s">
        <v>2374</v>
      </c>
      <c r="C26" s="2130"/>
      <c r="D26" s="1705" t="s">
        <v>2351</v>
      </c>
      <c r="E26" s="1352" t="s">
        <v>1724</v>
      </c>
      <c r="F26" s="1354" t="s">
        <v>1779</v>
      </c>
      <c r="G26" s="1440" t="s">
        <v>1711</v>
      </c>
      <c r="H26" s="1704" t="s">
        <v>1723</v>
      </c>
      <c r="I26" s="1427" t="s">
        <v>1722</v>
      </c>
      <c r="J26" s="1395" t="s">
        <v>1606</v>
      </c>
      <c r="K26" s="1319" t="s">
        <v>1605</v>
      </c>
      <c r="L26" s="1319" t="s">
        <v>1604</v>
      </c>
      <c r="M26" s="1695"/>
    </row>
    <row r="27" spans="2:13" ht="24.95" customHeight="1" thickBot="1">
      <c r="B27" s="1370"/>
      <c r="C27" s="1370"/>
      <c r="D27" s="1563" t="s">
        <v>2373</v>
      </c>
      <c r="E27" s="1702" t="s">
        <v>2275</v>
      </c>
      <c r="F27" s="1421" t="s">
        <v>2274</v>
      </c>
      <c r="G27" s="1421" t="s">
        <v>2370</v>
      </c>
      <c r="H27" s="1701" t="s">
        <v>1746</v>
      </c>
      <c r="I27" s="1305">
        <v>7.3</v>
      </c>
      <c r="J27" s="1703">
        <v>61.68</v>
      </c>
      <c r="K27" s="1343">
        <v>19.489999999999998</v>
      </c>
      <c r="L27" s="1303">
        <f t="shared" ref="L27:L36" si="0">J27+K27</f>
        <v>81.17</v>
      </c>
      <c r="M27" s="1695"/>
    </row>
    <row r="28" spans="2:13" ht="24.95" customHeight="1" thickBot="1">
      <c r="B28" s="1370"/>
      <c r="C28" s="1370"/>
      <c r="D28" s="1563" t="s">
        <v>2372</v>
      </c>
      <c r="E28" s="1702" t="s">
        <v>2263</v>
      </c>
      <c r="F28" s="1421" t="s">
        <v>2371</v>
      </c>
      <c r="G28" s="1421" t="s">
        <v>2370</v>
      </c>
      <c r="H28" s="1460">
        <v>0.67361111111111105</v>
      </c>
      <c r="I28" s="1305">
        <v>7.3</v>
      </c>
      <c r="J28" s="1703">
        <v>61.68</v>
      </c>
      <c r="K28" s="1343">
        <v>19.489999999999998</v>
      </c>
      <c r="L28" s="1303">
        <f t="shared" si="0"/>
        <v>81.17</v>
      </c>
      <c r="M28" s="1695"/>
    </row>
    <row r="29" spans="2:13" ht="24.95" customHeight="1" thickBot="1">
      <c r="B29" s="1370"/>
      <c r="C29" s="1370"/>
      <c r="D29" s="1563" t="s">
        <v>2369</v>
      </c>
      <c r="E29" s="1345" t="s">
        <v>2368</v>
      </c>
      <c r="F29" s="1345" t="s">
        <v>2367</v>
      </c>
      <c r="G29" s="1421" t="s">
        <v>2364</v>
      </c>
      <c r="H29" s="1460">
        <v>0.67361111111111105</v>
      </c>
      <c r="I29" s="1305">
        <v>7.6</v>
      </c>
      <c r="J29" s="1703">
        <v>74.55</v>
      </c>
      <c r="K29" s="1343">
        <v>19.489999999999998</v>
      </c>
      <c r="L29" s="1303">
        <f t="shared" si="0"/>
        <v>94.039999999999992</v>
      </c>
      <c r="M29" s="1695"/>
    </row>
    <row r="30" spans="2:13" ht="24.95" customHeight="1" thickBot="1">
      <c r="B30" s="1370"/>
      <c r="C30" s="1370"/>
      <c r="D30" s="1563" t="s">
        <v>2366</v>
      </c>
      <c r="E30" s="1702" t="s">
        <v>2246</v>
      </c>
      <c r="F30" s="1421" t="s">
        <v>2365</v>
      </c>
      <c r="G30" s="1421" t="s">
        <v>2364</v>
      </c>
      <c r="H30" s="1701" t="s">
        <v>1746</v>
      </c>
      <c r="I30" s="1305">
        <v>7.6</v>
      </c>
      <c r="J30" s="1703">
        <v>74.55</v>
      </c>
      <c r="K30" s="1343">
        <v>19.489999999999998</v>
      </c>
      <c r="L30" s="1303">
        <f t="shared" si="0"/>
        <v>94.039999999999992</v>
      </c>
      <c r="M30" s="1695"/>
    </row>
    <row r="31" spans="2:13" ht="24.95" customHeight="1" thickBot="1">
      <c r="B31" s="1370"/>
      <c r="C31" s="1370"/>
      <c r="D31" s="1563" t="s">
        <v>2363</v>
      </c>
      <c r="E31" s="1702" t="s">
        <v>2336</v>
      </c>
      <c r="F31" s="1421" t="s">
        <v>2362</v>
      </c>
      <c r="G31" s="1421" t="s">
        <v>2359</v>
      </c>
      <c r="H31" s="1460">
        <v>0.67361111111111105</v>
      </c>
      <c r="I31" s="1305">
        <v>11.3</v>
      </c>
      <c r="J31" s="1703">
        <v>94.55</v>
      </c>
      <c r="K31" s="1343">
        <v>19.489999999999998</v>
      </c>
      <c r="L31" s="1303">
        <f t="shared" si="0"/>
        <v>114.03999999999999</v>
      </c>
      <c r="M31" s="1695"/>
    </row>
    <row r="32" spans="2:13" ht="24.95" customHeight="1" thickBot="1">
      <c r="B32" s="1370"/>
      <c r="C32" s="1370"/>
      <c r="D32" s="1563" t="s">
        <v>2361</v>
      </c>
      <c r="E32" s="1702" t="s">
        <v>2360</v>
      </c>
      <c r="F32" s="1421" t="s">
        <v>2268</v>
      </c>
      <c r="G32" s="1421" t="s">
        <v>2359</v>
      </c>
      <c r="H32" s="1701" t="s">
        <v>1746</v>
      </c>
      <c r="I32" s="1305">
        <v>11.3</v>
      </c>
      <c r="J32" s="1703">
        <v>94.55</v>
      </c>
      <c r="K32" s="1343">
        <v>19.489999999999998</v>
      </c>
      <c r="L32" s="1303">
        <f t="shared" si="0"/>
        <v>114.03999999999999</v>
      </c>
      <c r="M32" s="1695"/>
    </row>
    <row r="33" spans="2:13" ht="24.95" customHeight="1" thickBot="1">
      <c r="B33" s="1370"/>
      <c r="C33" s="1370"/>
      <c r="D33" s="1563" t="s">
        <v>2358</v>
      </c>
      <c r="E33" s="1702" t="s">
        <v>2325</v>
      </c>
      <c r="F33" s="1421" t="s">
        <v>1936</v>
      </c>
      <c r="G33" s="1421" t="s">
        <v>2356</v>
      </c>
      <c r="H33" s="1460">
        <v>0.67361111111111105</v>
      </c>
      <c r="I33" s="1305">
        <v>13.6</v>
      </c>
      <c r="J33" s="1583">
        <v>160.54</v>
      </c>
      <c r="K33" s="1343">
        <v>19.489999999999998</v>
      </c>
      <c r="L33" s="1303">
        <f t="shared" si="0"/>
        <v>180.03</v>
      </c>
      <c r="M33" s="1695"/>
    </row>
    <row r="34" spans="2:13" ht="24.95" customHeight="1" thickBot="1">
      <c r="B34" s="1370"/>
      <c r="C34" s="1370"/>
      <c r="D34" s="1563" t="s">
        <v>2357</v>
      </c>
      <c r="E34" s="1702" t="s">
        <v>2056</v>
      </c>
      <c r="F34" s="1421" t="s">
        <v>1928</v>
      </c>
      <c r="G34" s="1421" t="s">
        <v>2356</v>
      </c>
      <c r="H34" s="1701" t="s">
        <v>1746</v>
      </c>
      <c r="I34" s="1305">
        <v>13.6</v>
      </c>
      <c r="J34" s="1583">
        <v>160.54</v>
      </c>
      <c r="K34" s="1343">
        <v>19.489999999999998</v>
      </c>
      <c r="L34" s="1303">
        <f t="shared" si="0"/>
        <v>180.03</v>
      </c>
      <c r="M34" s="1695"/>
    </row>
    <row r="35" spans="2:13" ht="24.95" customHeight="1" thickBot="1">
      <c r="B35" s="1370"/>
      <c r="C35" s="1370"/>
      <c r="D35" s="1563" t="s">
        <v>2355</v>
      </c>
      <c r="E35" s="1702" t="s">
        <v>2318</v>
      </c>
      <c r="F35" s="1421" t="s">
        <v>2317</v>
      </c>
      <c r="G35" s="1421" t="s">
        <v>2353</v>
      </c>
      <c r="H35" s="1706" t="s">
        <v>1746</v>
      </c>
      <c r="I35" s="1305">
        <v>18</v>
      </c>
      <c r="J35" s="1583">
        <v>189.74</v>
      </c>
      <c r="K35" s="1343">
        <v>23</v>
      </c>
      <c r="L35" s="1303">
        <f t="shared" si="0"/>
        <v>212.74</v>
      </c>
      <c r="M35" s="1695"/>
    </row>
    <row r="36" spans="2:13" ht="24.95" customHeight="1" thickBot="1">
      <c r="B36" s="1370"/>
      <c r="C36" s="1370"/>
      <c r="D36" s="1569" t="s">
        <v>2354</v>
      </c>
      <c r="E36" s="1533" t="s">
        <v>2315</v>
      </c>
      <c r="F36" s="1464" t="s">
        <v>2314</v>
      </c>
      <c r="G36" s="1464" t="s">
        <v>2353</v>
      </c>
      <c r="H36" s="1460">
        <v>0.67361111111111105</v>
      </c>
      <c r="I36" s="1305">
        <v>18</v>
      </c>
      <c r="J36" s="1583">
        <v>189.74</v>
      </c>
      <c r="K36" s="1343">
        <v>23</v>
      </c>
      <c r="L36" s="1303">
        <f t="shared" si="0"/>
        <v>212.74</v>
      </c>
      <c r="M36" s="1695"/>
    </row>
    <row r="37" spans="2:13" ht="34.5" customHeight="1" thickBot="1">
      <c r="B37" s="2130" t="s">
        <v>2352</v>
      </c>
      <c r="C37" s="2130"/>
      <c r="D37" s="1705" t="s">
        <v>2351</v>
      </c>
      <c r="E37" s="1352" t="s">
        <v>1724</v>
      </c>
      <c r="F37" s="1354" t="s">
        <v>1779</v>
      </c>
      <c r="G37" s="1440" t="s">
        <v>1711</v>
      </c>
      <c r="H37" s="1704" t="s">
        <v>1723</v>
      </c>
      <c r="I37" s="1427" t="s">
        <v>1722</v>
      </c>
      <c r="J37" s="1395" t="s">
        <v>1606</v>
      </c>
      <c r="K37" s="1350" t="s">
        <v>1605</v>
      </c>
      <c r="L37" s="1350" t="s">
        <v>1604</v>
      </c>
      <c r="M37" s="1695"/>
    </row>
    <row r="38" spans="2:13" ht="24.95" customHeight="1" thickBot="1">
      <c r="B38" s="1370"/>
      <c r="C38" s="1370"/>
      <c r="D38" s="1563" t="s">
        <v>2350</v>
      </c>
      <c r="E38" s="1345" t="s">
        <v>2349</v>
      </c>
      <c r="F38" s="1421" t="s">
        <v>2274</v>
      </c>
      <c r="G38" s="1345" t="s">
        <v>2348</v>
      </c>
      <c r="H38" s="1701" t="s">
        <v>1746</v>
      </c>
      <c r="I38" s="1422">
        <v>7.2</v>
      </c>
      <c r="J38" s="1703">
        <v>116.12</v>
      </c>
      <c r="K38" s="1343">
        <v>19.489999999999998</v>
      </c>
      <c r="L38" s="1303">
        <f t="shared" ref="L38:L51" si="1">J38+K38</f>
        <v>135.61000000000001</v>
      </c>
      <c r="M38" s="1695"/>
    </row>
    <row r="39" spans="2:13" ht="24.95" customHeight="1" thickBot="1">
      <c r="B39" s="1370"/>
      <c r="C39" s="1370"/>
      <c r="D39" s="1563" t="s">
        <v>2347</v>
      </c>
      <c r="E39" s="1345" t="s">
        <v>2346</v>
      </c>
      <c r="F39" s="1345" t="s">
        <v>2345</v>
      </c>
      <c r="G39" s="1345" t="s">
        <v>2342</v>
      </c>
      <c r="H39" s="1570" t="s">
        <v>1717</v>
      </c>
      <c r="I39" s="1422">
        <v>8.5</v>
      </c>
      <c r="J39" s="1703">
        <v>123.19</v>
      </c>
      <c r="K39" s="1343">
        <v>19.489999999999998</v>
      </c>
      <c r="L39" s="1303">
        <f t="shared" si="1"/>
        <v>142.68</v>
      </c>
      <c r="M39" s="1695"/>
    </row>
    <row r="40" spans="2:13" ht="24.95" customHeight="1" thickBot="1">
      <c r="B40" s="1370"/>
      <c r="C40" s="1370"/>
      <c r="D40" s="1563" t="s">
        <v>2344</v>
      </c>
      <c r="E40" s="1702" t="s">
        <v>2246</v>
      </c>
      <c r="F40" s="1421" t="s">
        <v>2245</v>
      </c>
      <c r="G40" s="1421" t="s">
        <v>2342</v>
      </c>
      <c r="H40" s="1701" t="s">
        <v>1746</v>
      </c>
      <c r="I40" s="1305">
        <v>7.8</v>
      </c>
      <c r="J40" s="1703">
        <v>123.19</v>
      </c>
      <c r="K40" s="1343">
        <v>19.489999999999998</v>
      </c>
      <c r="L40" s="1303">
        <f t="shared" si="1"/>
        <v>142.68</v>
      </c>
      <c r="M40" s="1695"/>
    </row>
    <row r="41" spans="2:13" ht="24.95" customHeight="1" thickBot="1">
      <c r="B41" s="1370"/>
      <c r="C41" s="1370"/>
      <c r="D41" s="1569" t="s">
        <v>2343</v>
      </c>
      <c r="E41" s="1533" t="s">
        <v>2259</v>
      </c>
      <c r="F41" s="1464" t="s">
        <v>2152</v>
      </c>
      <c r="G41" s="1464" t="s">
        <v>2342</v>
      </c>
      <c r="H41" s="1460">
        <v>0.67361111111111105</v>
      </c>
      <c r="I41" s="1305">
        <v>7.8</v>
      </c>
      <c r="J41" s="1703">
        <v>123.19</v>
      </c>
      <c r="K41" s="1343">
        <v>19.489999999999998</v>
      </c>
      <c r="L41" s="1303">
        <f t="shared" si="1"/>
        <v>142.68</v>
      </c>
      <c r="M41" s="1695"/>
    </row>
    <row r="42" spans="2:13" ht="24.95" customHeight="1" thickBot="1">
      <c r="B42" s="1370"/>
      <c r="C42" s="1370"/>
      <c r="D42" s="1563" t="s">
        <v>2341</v>
      </c>
      <c r="E42" s="1345" t="s">
        <v>2340</v>
      </c>
      <c r="F42" s="1345" t="s">
        <v>2339</v>
      </c>
      <c r="G42" s="1345" t="s">
        <v>2335</v>
      </c>
      <c r="H42" s="1570" t="s">
        <v>1717</v>
      </c>
      <c r="I42" s="1422">
        <v>10.3</v>
      </c>
      <c r="J42" s="1703">
        <v>141.05000000000001</v>
      </c>
      <c r="K42" s="1343">
        <v>19.489999999999998</v>
      </c>
      <c r="L42" s="1303">
        <f t="shared" si="1"/>
        <v>160.54000000000002</v>
      </c>
      <c r="M42" s="1695"/>
    </row>
    <row r="43" spans="2:13" ht="24.95" customHeight="1" thickBot="1">
      <c r="B43" s="1370"/>
      <c r="C43" s="1370"/>
      <c r="D43" s="1563" t="s">
        <v>2338</v>
      </c>
      <c r="E43" s="1702" t="s">
        <v>2242</v>
      </c>
      <c r="F43" s="1421" t="s">
        <v>2268</v>
      </c>
      <c r="G43" s="1345" t="s">
        <v>2335</v>
      </c>
      <c r="H43" s="1701" t="s">
        <v>1746</v>
      </c>
      <c r="I43" s="1305">
        <v>10.3</v>
      </c>
      <c r="J43" s="1703">
        <v>141.05000000000001</v>
      </c>
      <c r="K43" s="1343">
        <v>19.489999999999998</v>
      </c>
      <c r="L43" s="1303">
        <f t="shared" si="1"/>
        <v>160.54000000000002</v>
      </c>
      <c r="M43" s="1695"/>
    </row>
    <row r="44" spans="2:13" ht="24.95" customHeight="1" thickBot="1">
      <c r="B44" s="1370"/>
      <c r="C44" s="1370"/>
      <c r="D44" s="1563" t="s">
        <v>2337</v>
      </c>
      <c r="E44" s="1702" t="s">
        <v>2336</v>
      </c>
      <c r="F44" s="1421" t="s">
        <v>1743</v>
      </c>
      <c r="G44" s="1345" t="s">
        <v>2335</v>
      </c>
      <c r="H44" s="1460">
        <v>0.67361111111111105</v>
      </c>
      <c r="I44" s="1305">
        <v>10.199999999999999</v>
      </c>
      <c r="J44" s="1703">
        <v>141.05000000000001</v>
      </c>
      <c r="K44" s="1343">
        <v>19.489999999999998</v>
      </c>
      <c r="L44" s="1303">
        <f t="shared" si="1"/>
        <v>160.54000000000002</v>
      </c>
      <c r="M44" s="1695"/>
    </row>
    <row r="45" spans="2:13" ht="24.95" customHeight="1" thickBot="1">
      <c r="B45" s="1370"/>
      <c r="C45" s="1370"/>
      <c r="D45" s="1569" t="s">
        <v>2334</v>
      </c>
      <c r="E45" s="1533" t="s">
        <v>2333</v>
      </c>
      <c r="F45" s="1453" t="s">
        <v>2332</v>
      </c>
      <c r="G45" s="1464" t="s">
        <v>2331</v>
      </c>
      <c r="H45" s="1422" t="s">
        <v>1885</v>
      </c>
      <c r="I45" s="1305">
        <v>13.7</v>
      </c>
      <c r="J45" s="1583">
        <v>176.61</v>
      </c>
      <c r="K45" s="1343">
        <v>19.489999999999998</v>
      </c>
      <c r="L45" s="1303">
        <f t="shared" si="1"/>
        <v>196.10000000000002</v>
      </c>
      <c r="M45" s="1695"/>
    </row>
    <row r="46" spans="2:13" ht="24.95" customHeight="1" thickBot="1">
      <c r="B46" s="1370"/>
      <c r="C46" s="1370"/>
      <c r="D46" s="1563" t="s">
        <v>2330</v>
      </c>
      <c r="E46" s="1345" t="s">
        <v>2329</v>
      </c>
      <c r="F46" s="1345" t="s">
        <v>2328</v>
      </c>
      <c r="G46" s="1345" t="s">
        <v>2323</v>
      </c>
      <c r="H46" s="1570" t="s">
        <v>1717</v>
      </c>
      <c r="I46" s="1422">
        <v>13</v>
      </c>
      <c r="J46" s="1583">
        <v>189.74</v>
      </c>
      <c r="K46" s="1343">
        <v>19.489999999999998</v>
      </c>
      <c r="L46" s="1303">
        <f t="shared" si="1"/>
        <v>209.23000000000002</v>
      </c>
      <c r="M46" s="1695"/>
    </row>
    <row r="47" spans="2:13" ht="24.95" customHeight="1" thickBot="1">
      <c r="B47" s="1370"/>
      <c r="C47" s="1370"/>
      <c r="D47" s="1563" t="s">
        <v>2327</v>
      </c>
      <c r="E47" s="1702" t="s">
        <v>2056</v>
      </c>
      <c r="F47" s="1421" t="s">
        <v>1928</v>
      </c>
      <c r="G47" s="1345" t="s">
        <v>2323</v>
      </c>
      <c r="H47" s="1701" t="s">
        <v>1746</v>
      </c>
      <c r="I47" s="1305">
        <v>13</v>
      </c>
      <c r="J47" s="1583">
        <v>189.74</v>
      </c>
      <c r="K47" s="1343">
        <v>19.489999999999998</v>
      </c>
      <c r="L47" s="1303">
        <f t="shared" si="1"/>
        <v>209.23000000000002</v>
      </c>
      <c r="M47" s="1695"/>
    </row>
    <row r="48" spans="2:13" ht="24.95" customHeight="1" thickBot="1">
      <c r="B48" s="1370"/>
      <c r="C48" s="1370"/>
      <c r="D48" s="1569" t="s">
        <v>2326</v>
      </c>
      <c r="E48" s="1533" t="s">
        <v>2325</v>
      </c>
      <c r="F48" s="1464" t="s">
        <v>2324</v>
      </c>
      <c r="G48" s="1453" t="s">
        <v>2323</v>
      </c>
      <c r="H48" s="1460">
        <v>0.67361111111111105</v>
      </c>
      <c r="I48" s="1305">
        <v>13</v>
      </c>
      <c r="J48" s="1583">
        <v>189.74</v>
      </c>
      <c r="K48" s="1343">
        <v>19.489999999999998</v>
      </c>
      <c r="L48" s="1303">
        <f t="shared" si="1"/>
        <v>209.23000000000002</v>
      </c>
      <c r="M48" s="1695"/>
    </row>
    <row r="49" spans="2:13" ht="24.95" customHeight="1" thickBot="1">
      <c r="B49" s="1370"/>
      <c r="C49" s="1370"/>
      <c r="D49" s="1563" t="s">
        <v>2322</v>
      </c>
      <c r="E49" s="1345" t="s">
        <v>2321</v>
      </c>
      <c r="F49" s="1345" t="s">
        <v>2320</v>
      </c>
      <c r="G49" s="1345" t="s">
        <v>2313</v>
      </c>
      <c r="H49" s="1570" t="s">
        <v>1717</v>
      </c>
      <c r="I49" s="1422">
        <v>15.8</v>
      </c>
      <c r="J49" s="1583">
        <v>218.93</v>
      </c>
      <c r="K49" s="1303">
        <v>23</v>
      </c>
      <c r="L49" s="1303">
        <f t="shared" si="1"/>
        <v>241.93</v>
      </c>
      <c r="M49" s="1695"/>
    </row>
    <row r="50" spans="2:13" ht="24.95" customHeight="1" thickBot="1">
      <c r="B50" s="1279"/>
      <c r="C50" s="1279"/>
      <c r="D50" s="1563" t="s">
        <v>2319</v>
      </c>
      <c r="E50" s="1702" t="s">
        <v>2318</v>
      </c>
      <c r="F50" s="1421" t="s">
        <v>2317</v>
      </c>
      <c r="G50" s="1421" t="s">
        <v>2313</v>
      </c>
      <c r="H50" s="1701" t="s">
        <v>1746</v>
      </c>
      <c r="I50" s="1305">
        <v>15.8</v>
      </c>
      <c r="J50" s="1583">
        <v>218.93</v>
      </c>
      <c r="K50" s="1303">
        <v>23</v>
      </c>
      <c r="L50" s="1303">
        <f t="shared" si="1"/>
        <v>241.93</v>
      </c>
      <c r="M50" s="1695"/>
    </row>
    <row r="51" spans="2:13" ht="24.95" customHeight="1" thickBot="1">
      <c r="B51" s="1279"/>
      <c r="C51" s="1279"/>
      <c r="D51" s="1569" t="s">
        <v>2316</v>
      </c>
      <c r="E51" s="1533" t="s">
        <v>2315</v>
      </c>
      <c r="F51" s="1464" t="s">
        <v>2314</v>
      </c>
      <c r="G51" s="1464" t="s">
        <v>2313</v>
      </c>
      <c r="H51" s="1460">
        <v>0.67361111111111105</v>
      </c>
      <c r="I51" s="1305">
        <v>15.8</v>
      </c>
      <c r="J51" s="1583">
        <v>218.93</v>
      </c>
      <c r="K51" s="1303">
        <v>23</v>
      </c>
      <c r="L51" s="1303">
        <f t="shared" si="1"/>
        <v>241.93</v>
      </c>
      <c r="M51" s="1695"/>
    </row>
    <row r="52" spans="2:13" ht="24.95" customHeight="1">
      <c r="B52" s="1279"/>
      <c r="C52" s="1279"/>
      <c r="D52" s="1700" t="s">
        <v>2312</v>
      </c>
      <c r="E52" s="1699"/>
      <c r="F52" s="1696"/>
      <c r="G52" s="1699"/>
      <c r="H52" s="1698"/>
      <c r="I52" s="1697"/>
      <c r="J52" s="1277"/>
      <c r="K52" s="1290"/>
      <c r="L52" s="1272"/>
      <c r="M52" s="1695"/>
    </row>
    <row r="53" spans="2:13" ht="24.95" customHeight="1" thickBot="1">
      <c r="B53" s="1279"/>
      <c r="C53" s="1279"/>
      <c r="D53" s="1389" t="s">
        <v>1610</v>
      </c>
      <c r="E53" s="1331"/>
      <c r="F53" s="1696"/>
      <c r="G53" s="1331"/>
      <c r="H53" s="1331"/>
      <c r="I53" s="1388"/>
      <c r="J53" s="1330"/>
      <c r="K53" s="1329"/>
      <c r="L53" s="1272"/>
      <c r="M53" s="1695"/>
    </row>
    <row r="54" spans="2:13" ht="24.95" customHeight="1" thickBot="1">
      <c r="B54" s="2130" t="s">
        <v>2311</v>
      </c>
      <c r="C54" s="2130"/>
      <c r="D54" s="1372" t="s">
        <v>1608</v>
      </c>
      <c r="E54" s="1694"/>
      <c r="F54" s="1693"/>
      <c r="G54" s="1693"/>
      <c r="H54" s="1692"/>
      <c r="I54" s="1372"/>
      <c r="J54" s="1351" t="s">
        <v>1606</v>
      </c>
      <c r="K54" s="1319" t="s">
        <v>1605</v>
      </c>
      <c r="L54" s="1319" t="s">
        <v>1604</v>
      </c>
      <c r="M54" s="1691" t="s">
        <v>1603</v>
      </c>
    </row>
    <row r="55" spans="2:13" ht="30.75" customHeight="1" thickBot="1">
      <c r="C55" s="1687"/>
      <c r="D55" s="1563" t="s">
        <v>2310</v>
      </c>
      <c r="E55" s="1345" t="s">
        <v>2309</v>
      </c>
      <c r="F55" s="1690" t="s">
        <v>2308</v>
      </c>
      <c r="G55" s="1690"/>
      <c r="H55" s="1689"/>
      <c r="I55" s="1689"/>
      <c r="J55" s="1419">
        <v>106.27</v>
      </c>
      <c r="K55" s="1688">
        <v>9.9499999999999993</v>
      </c>
      <c r="L55" s="1303">
        <f>J55+K55</f>
        <v>116.22</v>
      </c>
      <c r="M55" s="1661"/>
    </row>
    <row r="56" spans="2:13" ht="27" customHeight="1" thickBot="1">
      <c r="C56" s="1687"/>
      <c r="D56" s="1686" t="s">
        <v>2307</v>
      </c>
      <c r="E56" s="1664"/>
      <c r="F56" s="1685"/>
      <c r="G56" s="1685"/>
      <c r="H56" s="1685"/>
      <c r="I56" s="1685"/>
      <c r="J56" s="1684"/>
      <c r="K56" s="1683"/>
      <c r="L56" s="1401"/>
      <c r="M56" s="1661"/>
    </row>
    <row r="57" spans="2:13" ht="27.75" customHeight="1" thickBot="1">
      <c r="B57" s="2130" t="s">
        <v>2306</v>
      </c>
      <c r="C57" s="2130"/>
      <c r="D57" s="1680" t="s">
        <v>1608</v>
      </c>
      <c r="E57" s="1679"/>
      <c r="F57" s="1678"/>
      <c r="G57" s="1678"/>
      <c r="H57" s="1678"/>
      <c r="I57" s="1677"/>
      <c r="J57" s="1351" t="s">
        <v>1606</v>
      </c>
      <c r="K57" s="1676" t="s">
        <v>1605</v>
      </c>
      <c r="L57" s="1319" t="s">
        <v>1604</v>
      </c>
      <c r="M57" s="1661"/>
    </row>
    <row r="58" spans="2:13" ht="81.75" customHeight="1" thickBot="1">
      <c r="B58" s="2144"/>
      <c r="C58" s="2144"/>
      <c r="D58" s="1675" t="s">
        <v>2306</v>
      </c>
      <c r="E58" s="1682" t="s">
        <v>2305</v>
      </c>
      <c r="F58" s="1681"/>
      <c r="G58" s="1681"/>
      <c r="H58" s="1681"/>
      <c r="I58" s="1681"/>
      <c r="J58" s="1672">
        <v>89.25</v>
      </c>
      <c r="K58" s="1672">
        <v>9.9499999999999993</v>
      </c>
      <c r="L58" s="1303">
        <f>J58+K58</f>
        <v>99.2</v>
      </c>
      <c r="M58" s="1661"/>
    </row>
    <row r="59" spans="2:13" ht="27" customHeight="1" thickBot="1">
      <c r="B59" s="2130" t="s">
        <v>2304</v>
      </c>
      <c r="C59" s="2130"/>
      <c r="D59" s="1680" t="s">
        <v>1608</v>
      </c>
      <c r="E59" s="1679"/>
      <c r="F59" s="1678"/>
      <c r="G59" s="1678"/>
      <c r="H59" s="1678"/>
      <c r="I59" s="1677"/>
      <c r="J59" s="1351" t="s">
        <v>1606</v>
      </c>
      <c r="K59" s="1676" t="s">
        <v>1605</v>
      </c>
      <c r="L59" s="1319" t="s">
        <v>1604</v>
      </c>
      <c r="M59" s="1661"/>
    </row>
    <row r="60" spans="2:13" ht="81.75" customHeight="1" thickBot="1">
      <c r="B60" s="2144"/>
      <c r="C60" s="2144"/>
      <c r="D60" s="1675" t="s">
        <v>2304</v>
      </c>
      <c r="E60" s="1682" t="s">
        <v>2303</v>
      </c>
      <c r="F60" s="1681"/>
      <c r="G60" s="1681"/>
      <c r="H60" s="1681"/>
      <c r="I60" s="1681"/>
      <c r="J60" s="1672">
        <v>132.5</v>
      </c>
      <c r="K60" s="1672">
        <v>9.9499999999999993</v>
      </c>
      <c r="L60" s="1303">
        <f>J60+K60</f>
        <v>142.44999999999999</v>
      </c>
      <c r="M60" s="1661"/>
    </row>
    <row r="61" spans="2:13" ht="27.75" customHeight="1" thickBot="1">
      <c r="B61" s="2130" t="s">
        <v>2302</v>
      </c>
      <c r="C61" s="2130"/>
      <c r="D61" s="1680" t="s">
        <v>1608</v>
      </c>
      <c r="E61" s="1679"/>
      <c r="F61" s="1678"/>
      <c r="G61" s="1678"/>
      <c r="H61" s="1678"/>
      <c r="I61" s="1677"/>
      <c r="J61" s="1351" t="s">
        <v>1606</v>
      </c>
      <c r="K61" s="1676" t="s">
        <v>1605</v>
      </c>
      <c r="L61" s="1319" t="s">
        <v>1604</v>
      </c>
      <c r="M61" s="1661"/>
    </row>
    <row r="62" spans="2:13" ht="81.75" customHeight="1" thickBot="1">
      <c r="B62" s="2144"/>
      <c r="C62" s="2144"/>
      <c r="D62" s="1675" t="s">
        <v>2301</v>
      </c>
      <c r="E62" s="1682" t="s">
        <v>2300</v>
      </c>
      <c r="F62" s="1681"/>
      <c r="G62" s="1681"/>
      <c r="H62" s="1681"/>
      <c r="I62" s="1681"/>
      <c r="J62" s="1672">
        <v>139.13</v>
      </c>
      <c r="K62" s="1672">
        <v>9.9499999999999993</v>
      </c>
      <c r="L62" s="1303">
        <f>J62+K62</f>
        <v>149.07999999999998</v>
      </c>
      <c r="M62" s="1661"/>
    </row>
    <row r="63" spans="2:13" ht="27.75" customHeight="1" thickBot="1">
      <c r="B63" s="2130" t="s">
        <v>2299</v>
      </c>
      <c r="C63" s="2130"/>
      <c r="D63" s="1680" t="s">
        <v>1608</v>
      </c>
      <c r="E63" s="1679"/>
      <c r="F63" s="1678"/>
      <c r="G63" s="1678"/>
      <c r="H63" s="1678"/>
      <c r="I63" s="1677"/>
      <c r="J63" s="1351" t="s">
        <v>1606</v>
      </c>
      <c r="K63" s="1676" t="s">
        <v>1605</v>
      </c>
      <c r="L63" s="1319" t="s">
        <v>1604</v>
      </c>
      <c r="M63" s="1661"/>
    </row>
    <row r="64" spans="2:13" ht="81.75" customHeight="1" thickBot="1">
      <c r="B64" s="2144"/>
      <c r="C64" s="2144"/>
      <c r="D64" s="1675" t="s">
        <v>2299</v>
      </c>
      <c r="E64" s="1674" t="s">
        <v>2298</v>
      </c>
      <c r="F64" s="1673"/>
      <c r="G64" s="1673"/>
      <c r="H64" s="1673"/>
      <c r="I64" s="1673"/>
      <c r="J64" s="1672">
        <v>57.75</v>
      </c>
      <c r="K64" s="1672">
        <v>9.9499999999999993</v>
      </c>
      <c r="L64" s="1303">
        <f>J64+K64</f>
        <v>67.7</v>
      </c>
      <c r="M64" s="1661"/>
    </row>
    <row r="65" spans="2:13" ht="27.75" customHeight="1" thickBot="1">
      <c r="B65" s="2130" t="s">
        <v>2297</v>
      </c>
      <c r="C65" s="2130"/>
      <c r="D65" s="1671" t="s">
        <v>1608</v>
      </c>
      <c r="E65" s="1670"/>
      <c r="F65" s="1669"/>
      <c r="G65" s="1669"/>
      <c r="H65" s="1669"/>
      <c r="I65" s="1668"/>
      <c r="J65" s="1589" t="s">
        <v>1606</v>
      </c>
      <c r="K65" s="1667" t="s">
        <v>1605</v>
      </c>
      <c r="L65" s="1350" t="s">
        <v>1604</v>
      </c>
      <c r="M65" s="1661"/>
    </row>
    <row r="66" spans="2:13" ht="81.75" customHeight="1" thickTop="1" thickBot="1">
      <c r="B66" s="2144"/>
      <c r="C66" s="2152"/>
      <c r="D66" s="1666" t="s">
        <v>2297</v>
      </c>
      <c r="E66" s="1665" t="s">
        <v>2296</v>
      </c>
      <c r="F66" s="1664"/>
      <c r="G66" s="1664"/>
      <c r="H66" s="1664"/>
      <c r="I66" s="1663"/>
      <c r="J66" s="1662">
        <v>57.75</v>
      </c>
      <c r="K66" s="1662">
        <v>9.9499999999999993</v>
      </c>
      <c r="L66" s="1303">
        <f>J66+K66</f>
        <v>67.7</v>
      </c>
      <c r="M66" s="1661"/>
    </row>
    <row r="67" spans="2:13" ht="54" customHeight="1" thickBot="1">
      <c r="B67" s="2130" t="s">
        <v>2295</v>
      </c>
      <c r="C67" s="2130"/>
      <c r="D67" s="1354" t="s">
        <v>2045</v>
      </c>
      <c r="E67" s="1354" t="s">
        <v>1724</v>
      </c>
      <c r="F67" s="1354" t="s">
        <v>1779</v>
      </c>
      <c r="G67" s="1440" t="s">
        <v>1711</v>
      </c>
      <c r="H67" s="1503" t="s">
        <v>1723</v>
      </c>
      <c r="I67" s="1354" t="s">
        <v>1722</v>
      </c>
      <c r="J67" s="1351" t="s">
        <v>1606</v>
      </c>
      <c r="K67" s="1319" t="s">
        <v>1605</v>
      </c>
      <c r="L67" s="1319" t="s">
        <v>1604</v>
      </c>
      <c r="M67" s="1660" t="s">
        <v>1603</v>
      </c>
    </row>
    <row r="68" spans="2:13" ht="24.95" customHeight="1" thickBot="1">
      <c r="B68" s="1370"/>
      <c r="C68" s="1370"/>
      <c r="D68" s="1577" t="s">
        <v>2294</v>
      </c>
      <c r="E68" s="1575" t="s">
        <v>2293</v>
      </c>
      <c r="F68" s="1575" t="s">
        <v>2292</v>
      </c>
      <c r="G68" s="1606" t="s">
        <v>2261</v>
      </c>
      <c r="H68" s="1659" t="s">
        <v>1717</v>
      </c>
      <c r="I68" s="1584">
        <v>8.5</v>
      </c>
      <c r="J68" s="1583">
        <v>238.13</v>
      </c>
      <c r="K68" s="1343">
        <v>18.989999999999998</v>
      </c>
      <c r="L68" s="1303">
        <f>J68+K68</f>
        <v>257.12</v>
      </c>
      <c r="M68" s="1572"/>
    </row>
    <row r="69" spans="2:13" ht="24.95" customHeight="1" thickBot="1">
      <c r="D69" s="1577" t="s">
        <v>2291</v>
      </c>
      <c r="E69" s="1606" t="s">
        <v>2290</v>
      </c>
      <c r="F69" s="1606" t="s">
        <v>2289</v>
      </c>
      <c r="G69" s="1606" t="s">
        <v>2288</v>
      </c>
      <c r="H69" s="1658" t="s">
        <v>1717</v>
      </c>
      <c r="I69" s="1574">
        <v>10.5</v>
      </c>
      <c r="J69" s="1649">
        <v>309.88</v>
      </c>
      <c r="K69" s="1343">
        <v>18.989999999999998</v>
      </c>
      <c r="L69" s="1303">
        <f>J69+K69</f>
        <v>328.87</v>
      </c>
      <c r="M69" s="1572"/>
    </row>
    <row r="70" spans="2:13" ht="24.95" customHeight="1" thickBot="1">
      <c r="D70" s="1577" t="s">
        <v>2287</v>
      </c>
      <c r="E70" s="1653" t="s">
        <v>2286</v>
      </c>
      <c r="F70" s="1606" t="s">
        <v>2285</v>
      </c>
      <c r="G70" s="1606" t="s">
        <v>2256</v>
      </c>
      <c r="H70" s="1658" t="s">
        <v>1717</v>
      </c>
      <c r="I70" s="1574">
        <v>12</v>
      </c>
      <c r="J70" s="1649">
        <v>380.81</v>
      </c>
      <c r="K70" s="1343">
        <v>18.989999999999998</v>
      </c>
      <c r="L70" s="1303">
        <f>J70+K70</f>
        <v>399.8</v>
      </c>
      <c r="M70" s="1572"/>
    </row>
    <row r="71" spans="2:13" ht="24.95" customHeight="1" thickBot="1">
      <c r="B71" s="2150"/>
      <c r="C71" s="2151"/>
      <c r="D71" s="1577" t="s">
        <v>2284</v>
      </c>
      <c r="E71" s="1653" t="s">
        <v>2283</v>
      </c>
      <c r="F71" s="1606" t="s">
        <v>2282</v>
      </c>
      <c r="G71" s="1606" t="s">
        <v>2281</v>
      </c>
      <c r="H71" s="1658" t="s">
        <v>1717</v>
      </c>
      <c r="I71" s="1574">
        <v>14.7</v>
      </c>
      <c r="J71" s="1649">
        <v>425.7</v>
      </c>
      <c r="K71" s="1343">
        <v>18.989999999999998</v>
      </c>
      <c r="L71" s="1303">
        <f>J71+K71</f>
        <v>444.69</v>
      </c>
      <c r="M71" s="1572"/>
    </row>
    <row r="72" spans="2:13" ht="24.95" customHeight="1" thickBot="1">
      <c r="B72" s="2150"/>
      <c r="C72" s="2151"/>
      <c r="D72" s="1577" t="s">
        <v>2280</v>
      </c>
      <c r="E72" s="1653" t="s">
        <v>2279</v>
      </c>
      <c r="F72" s="1606" t="s">
        <v>2278</v>
      </c>
      <c r="G72" s="1606" t="s">
        <v>2250</v>
      </c>
      <c r="H72" s="1658" t="s">
        <v>1717</v>
      </c>
      <c r="I72" s="1574">
        <v>26</v>
      </c>
      <c r="J72" s="1649">
        <v>478.56</v>
      </c>
      <c r="K72" s="1343">
        <v>28</v>
      </c>
      <c r="L72" s="1303">
        <f>J72+K72</f>
        <v>506.56</v>
      </c>
      <c r="M72" s="1572"/>
    </row>
    <row r="73" spans="2:13" ht="24.95" customHeight="1" thickBot="1">
      <c r="B73" s="1657"/>
      <c r="C73" s="1301"/>
      <c r="D73" s="1654"/>
      <c r="E73" s="1656"/>
      <c r="F73" s="1655"/>
      <c r="G73" s="1655"/>
      <c r="H73" s="1582"/>
      <c r="I73" s="1654"/>
      <c r="J73" s="1402"/>
      <c r="K73" s="1504"/>
      <c r="L73" s="1401"/>
      <c r="M73" s="1572"/>
    </row>
    <row r="74" spans="2:13" ht="24.95" customHeight="1" thickBot="1">
      <c r="B74" s="2130" t="s">
        <v>2277</v>
      </c>
      <c r="C74" s="2130"/>
      <c r="D74" s="1354" t="s">
        <v>2045</v>
      </c>
      <c r="E74" s="1354" t="s">
        <v>1724</v>
      </c>
      <c r="F74" s="1354" t="s">
        <v>1779</v>
      </c>
      <c r="G74" s="1440" t="s">
        <v>1711</v>
      </c>
      <c r="H74" s="1503" t="s">
        <v>1723</v>
      </c>
      <c r="I74" s="1354" t="s">
        <v>1722</v>
      </c>
      <c r="J74" s="1351" t="s">
        <v>1606</v>
      </c>
      <c r="K74" s="1319" t="s">
        <v>1605</v>
      </c>
      <c r="L74" s="1319" t="s">
        <v>1604</v>
      </c>
      <c r="M74" s="1572"/>
    </row>
    <row r="75" spans="2:13" ht="24.95" customHeight="1" thickBot="1">
      <c r="D75" s="1577" t="s">
        <v>2276</v>
      </c>
      <c r="E75" s="1576" t="s">
        <v>2275</v>
      </c>
      <c r="F75" s="1575" t="s">
        <v>2274</v>
      </c>
      <c r="G75" s="1575" t="s">
        <v>2273</v>
      </c>
      <c r="H75" s="1465" t="s">
        <v>1746</v>
      </c>
      <c r="I75" s="1584">
        <v>8.5</v>
      </c>
      <c r="J75" s="1649">
        <v>273.66000000000003</v>
      </c>
      <c r="K75" s="1343">
        <v>18.989999999999998</v>
      </c>
      <c r="L75" s="1303">
        <f t="shared" ref="L75:L84" si="2">J75+K75</f>
        <v>292.65000000000003</v>
      </c>
      <c r="M75" s="1572"/>
    </row>
    <row r="76" spans="2:13" ht="24.95" customHeight="1" thickBot="1">
      <c r="D76" s="1577" t="s">
        <v>2272</v>
      </c>
      <c r="E76" s="1575" t="s">
        <v>2246</v>
      </c>
      <c r="F76" s="1575" t="s">
        <v>2245</v>
      </c>
      <c r="G76" s="1575" t="s">
        <v>2244</v>
      </c>
      <c r="H76" s="1465" t="s">
        <v>1746</v>
      </c>
      <c r="I76" s="1584">
        <v>10.5</v>
      </c>
      <c r="J76" s="1649">
        <v>309.88</v>
      </c>
      <c r="K76" s="1343">
        <v>18.989999999999998</v>
      </c>
      <c r="L76" s="1303">
        <f t="shared" si="2"/>
        <v>328.87</v>
      </c>
      <c r="M76" s="1572"/>
    </row>
    <row r="77" spans="2:13" ht="24.95" customHeight="1" thickBot="1">
      <c r="B77" s="1463"/>
      <c r="C77" s="1463" t="s">
        <v>2271</v>
      </c>
      <c r="D77" s="1577" t="s">
        <v>2270</v>
      </c>
      <c r="E77" s="1576" t="s">
        <v>2269</v>
      </c>
      <c r="F77" s="1575" t="s">
        <v>2268</v>
      </c>
      <c r="G77" s="1575" t="s">
        <v>2240</v>
      </c>
      <c r="H77" s="1465" t="s">
        <v>1746</v>
      </c>
      <c r="I77" s="1584">
        <v>11.8</v>
      </c>
      <c r="J77" s="1583">
        <v>380.81</v>
      </c>
      <c r="K77" s="1343">
        <v>18.989999999999998</v>
      </c>
      <c r="L77" s="1303">
        <f t="shared" si="2"/>
        <v>399.8</v>
      </c>
      <c r="M77" s="1572"/>
    </row>
    <row r="78" spans="2:13" ht="24.95" customHeight="1" thickBot="1">
      <c r="B78" s="1279"/>
      <c r="C78" s="1279"/>
      <c r="D78" s="1577" t="s">
        <v>2267</v>
      </c>
      <c r="E78" s="1576" t="s">
        <v>1929</v>
      </c>
      <c r="F78" s="1575" t="s">
        <v>2144</v>
      </c>
      <c r="G78" s="1575" t="s">
        <v>2238</v>
      </c>
      <c r="H78" s="1465" t="s">
        <v>1746</v>
      </c>
      <c r="I78" s="1584">
        <v>14.7</v>
      </c>
      <c r="J78" s="1583">
        <v>425.7</v>
      </c>
      <c r="K78" s="1343">
        <v>18.989999999999998</v>
      </c>
      <c r="L78" s="1303">
        <f t="shared" si="2"/>
        <v>444.69</v>
      </c>
      <c r="M78" s="1572"/>
    </row>
    <row r="79" spans="2:13" ht="24.95" customHeight="1" thickBot="1">
      <c r="B79" s="1279"/>
      <c r="C79" s="1279"/>
      <c r="D79" s="1577" t="s">
        <v>2266</v>
      </c>
      <c r="E79" s="1653" t="s">
        <v>2265</v>
      </c>
      <c r="F79" s="1606" t="s">
        <v>2067</v>
      </c>
      <c r="G79" s="1606" t="s">
        <v>2250</v>
      </c>
      <c r="H79" s="1465" t="s">
        <v>1746</v>
      </c>
      <c r="I79" s="1574">
        <v>26</v>
      </c>
      <c r="J79" s="1649">
        <v>478.56</v>
      </c>
      <c r="K79" s="1343">
        <v>28</v>
      </c>
      <c r="L79" s="1303">
        <f t="shared" si="2"/>
        <v>506.56</v>
      </c>
      <c r="M79" s="1572"/>
    </row>
    <row r="80" spans="2:13" ht="24.95" customHeight="1" thickBot="1">
      <c r="D80" s="1577" t="s">
        <v>2264</v>
      </c>
      <c r="E80" s="1653" t="s">
        <v>2263</v>
      </c>
      <c r="F80" s="1606" t="s">
        <v>2262</v>
      </c>
      <c r="G80" s="1606" t="s">
        <v>2261</v>
      </c>
      <c r="H80" s="1652">
        <v>0.67361111111111105</v>
      </c>
      <c r="I80" s="1574">
        <v>8.5</v>
      </c>
      <c r="J80" s="1649">
        <v>273.66000000000003</v>
      </c>
      <c r="K80" s="1343">
        <v>18.989999999999998</v>
      </c>
      <c r="L80" s="1303">
        <f t="shared" si="2"/>
        <v>292.65000000000003</v>
      </c>
      <c r="M80" s="1572"/>
    </row>
    <row r="81" spans="2:13" ht="24.95" customHeight="1" thickBot="1">
      <c r="D81" s="1577" t="s">
        <v>2260</v>
      </c>
      <c r="E81" s="1575" t="s">
        <v>2259</v>
      </c>
      <c r="F81" s="1575" t="s">
        <v>2166</v>
      </c>
      <c r="G81" s="1575" t="s">
        <v>2244</v>
      </c>
      <c r="H81" s="1460">
        <v>0.67361111111111105</v>
      </c>
      <c r="I81" s="1584">
        <v>10.5</v>
      </c>
      <c r="J81" s="1649">
        <v>309.88</v>
      </c>
      <c r="K81" s="1343">
        <v>18.989999999999998</v>
      </c>
      <c r="L81" s="1303">
        <f t="shared" si="2"/>
        <v>328.87</v>
      </c>
      <c r="M81" s="1572"/>
    </row>
    <row r="82" spans="2:13" ht="24.95" customHeight="1" thickBot="1">
      <c r="B82" s="1463"/>
      <c r="C82" s="1463"/>
      <c r="D82" s="1577" t="s">
        <v>2258</v>
      </c>
      <c r="E82" s="1653" t="s">
        <v>2257</v>
      </c>
      <c r="F82" s="1606" t="s">
        <v>1743</v>
      </c>
      <c r="G82" s="1606" t="s">
        <v>2256</v>
      </c>
      <c r="H82" s="1460" t="s">
        <v>2255</v>
      </c>
      <c r="I82" s="1574">
        <v>11.8</v>
      </c>
      <c r="J82" s="1649">
        <v>380.81</v>
      </c>
      <c r="K82" s="1343">
        <v>18.989999999999998</v>
      </c>
      <c r="L82" s="1303">
        <f t="shared" si="2"/>
        <v>399.8</v>
      </c>
      <c r="M82" s="1572"/>
    </row>
    <row r="83" spans="2:13" ht="24.95" customHeight="1" thickBot="1">
      <c r="B83" s="1279"/>
      <c r="C83" s="1279"/>
      <c r="D83" s="1577" t="s">
        <v>2254</v>
      </c>
      <c r="E83" s="1576" t="s">
        <v>1937</v>
      </c>
      <c r="F83" s="1575" t="s">
        <v>1936</v>
      </c>
      <c r="G83" s="1575" t="s">
        <v>2238</v>
      </c>
      <c r="H83" s="1460">
        <v>0.67361111111111105</v>
      </c>
      <c r="I83" s="1584">
        <v>14.7</v>
      </c>
      <c r="J83" s="1583">
        <v>425.7</v>
      </c>
      <c r="K83" s="1343">
        <v>18.989999999999998</v>
      </c>
      <c r="L83" s="1303">
        <f t="shared" si="2"/>
        <v>444.69</v>
      </c>
      <c r="M83" s="1572"/>
    </row>
    <row r="84" spans="2:13" ht="24.95" customHeight="1" thickBot="1">
      <c r="B84" s="1279"/>
      <c r="C84" s="1279"/>
      <c r="D84" s="1577" t="s">
        <v>2253</v>
      </c>
      <c r="E84" s="1653" t="s">
        <v>2252</v>
      </c>
      <c r="F84" s="1606" t="s">
        <v>2251</v>
      </c>
      <c r="G84" s="1606" t="s">
        <v>2250</v>
      </c>
      <c r="H84" s="1652">
        <v>0.67361111111111105</v>
      </c>
      <c r="I84" s="1574">
        <v>26</v>
      </c>
      <c r="J84" s="1649">
        <v>478.56</v>
      </c>
      <c r="K84" s="1343">
        <v>28</v>
      </c>
      <c r="L84" s="1303">
        <f t="shared" si="2"/>
        <v>506.56</v>
      </c>
      <c r="M84" s="1572"/>
    </row>
    <row r="85" spans="2:13" ht="24.95" customHeight="1" thickBot="1">
      <c r="B85" s="1651"/>
      <c r="C85" s="1650"/>
      <c r="D85" s="1332" t="s">
        <v>2249</v>
      </c>
      <c r="E85" s="1331"/>
      <c r="F85" s="1331"/>
      <c r="G85" s="1331"/>
      <c r="H85" s="1331"/>
      <c r="I85" s="1331"/>
      <c r="J85" s="1330"/>
      <c r="K85" s="1329"/>
      <c r="L85" s="1272"/>
      <c r="M85" s="1572"/>
    </row>
    <row r="86" spans="2:13" ht="24.95" customHeight="1" thickBot="1">
      <c r="B86" s="1279"/>
      <c r="C86" s="1279"/>
      <c r="D86" s="1331"/>
      <c r="E86" s="1331"/>
      <c r="F86" s="1331"/>
      <c r="G86" s="1331"/>
      <c r="H86" s="1331"/>
      <c r="I86" s="1331"/>
      <c r="J86" s="1330"/>
      <c r="K86" s="1329"/>
      <c r="L86" s="1272"/>
      <c r="M86" s="1572"/>
    </row>
    <row r="87" spans="2:13" ht="39" customHeight="1" thickBot="1">
      <c r="B87" s="2147" t="s">
        <v>2248</v>
      </c>
      <c r="C87" s="2147"/>
      <c r="D87" s="1398" t="s">
        <v>2045</v>
      </c>
      <c r="E87" s="1354" t="s">
        <v>1724</v>
      </c>
      <c r="F87" s="1354" t="s">
        <v>1779</v>
      </c>
      <c r="G87" s="1440" t="s">
        <v>1711</v>
      </c>
      <c r="H87" s="1467" t="s">
        <v>1723</v>
      </c>
      <c r="I87" s="1398" t="s">
        <v>1722</v>
      </c>
      <c r="J87" s="1395" t="s">
        <v>1606</v>
      </c>
      <c r="K87" s="1319" t="s">
        <v>1605</v>
      </c>
      <c r="L87" s="1319" t="s">
        <v>1604</v>
      </c>
      <c r="M87" s="1572"/>
    </row>
    <row r="88" spans="2:13" ht="24.95" customHeight="1" thickBot="1">
      <c r="B88" s="1279"/>
      <c r="C88" s="1279"/>
      <c r="D88" s="1577" t="s">
        <v>2247</v>
      </c>
      <c r="E88" s="1639" t="s">
        <v>2246</v>
      </c>
      <c r="F88" s="1606" t="s">
        <v>2245</v>
      </c>
      <c r="G88" s="1606" t="s">
        <v>2244</v>
      </c>
      <c r="H88" s="1465" t="s">
        <v>1746</v>
      </c>
      <c r="I88" s="1574">
        <v>10.5</v>
      </c>
      <c r="J88" s="1649">
        <v>486.89</v>
      </c>
      <c r="K88" s="1343">
        <v>18.989999999999998</v>
      </c>
      <c r="L88" s="1303">
        <f>J88+K88</f>
        <v>505.88</v>
      </c>
      <c r="M88" s="1572"/>
    </row>
    <row r="89" spans="2:13" ht="24.95" customHeight="1" thickBot="1">
      <c r="B89" s="1279"/>
      <c r="C89" s="1279"/>
      <c r="D89" s="1577" t="s">
        <v>2243</v>
      </c>
      <c r="E89" s="1639" t="s">
        <v>2242</v>
      </c>
      <c r="F89" s="1606" t="s">
        <v>2241</v>
      </c>
      <c r="G89" s="1606" t="s">
        <v>2240</v>
      </c>
      <c r="H89" s="1465" t="s">
        <v>1746</v>
      </c>
      <c r="I89" s="1574">
        <v>11.8</v>
      </c>
      <c r="J89" s="1649">
        <v>559.28</v>
      </c>
      <c r="K89" s="1343">
        <v>18.989999999999998</v>
      </c>
      <c r="L89" s="1303">
        <f>J89+K89</f>
        <v>578.27</v>
      </c>
      <c r="M89" s="1572"/>
    </row>
    <row r="90" spans="2:13" ht="24.95" customHeight="1" thickBot="1">
      <c r="B90" s="1279"/>
      <c r="C90" s="1279"/>
      <c r="D90" s="1577" t="s">
        <v>2239</v>
      </c>
      <c r="E90" s="1639" t="s">
        <v>1929</v>
      </c>
      <c r="F90" s="1606" t="s">
        <v>2144</v>
      </c>
      <c r="G90" s="1606" t="s">
        <v>2238</v>
      </c>
      <c r="H90" s="1465" t="s">
        <v>1746</v>
      </c>
      <c r="I90" s="1574">
        <v>14.7</v>
      </c>
      <c r="J90" s="1649">
        <v>632.24</v>
      </c>
      <c r="K90" s="1343">
        <v>18.989999999999998</v>
      </c>
      <c r="L90" s="1303">
        <f>J90+K90</f>
        <v>651.23</v>
      </c>
      <c r="M90" s="1572"/>
    </row>
    <row r="91" spans="2:13" ht="71.25" customHeight="1" thickBot="1">
      <c r="B91" s="1279"/>
      <c r="C91" s="1279"/>
      <c r="D91" s="1314" t="s">
        <v>2237</v>
      </c>
      <c r="E91" s="1316"/>
      <c r="F91" s="1316"/>
      <c r="G91" s="1312"/>
      <c r="H91" s="1648"/>
      <c r="I91" s="1273"/>
      <c r="K91" s="1647"/>
      <c r="L91" s="1272"/>
      <c r="M91" s="1572"/>
    </row>
    <row r="92" spans="2:13" ht="48.75" customHeight="1" thickBot="1">
      <c r="B92" s="2147" t="s">
        <v>2236</v>
      </c>
      <c r="C92" s="2147"/>
      <c r="D92" s="1398" t="s">
        <v>2045</v>
      </c>
      <c r="E92" s="1354" t="s">
        <v>1724</v>
      </c>
      <c r="F92" s="1354" t="s">
        <v>1779</v>
      </c>
      <c r="G92" s="1440" t="s">
        <v>1711</v>
      </c>
      <c r="H92" s="1467" t="s">
        <v>1723</v>
      </c>
      <c r="I92" s="1398" t="s">
        <v>1722</v>
      </c>
      <c r="J92" s="1395" t="s">
        <v>1606</v>
      </c>
      <c r="K92" s="1319" t="s">
        <v>1605</v>
      </c>
      <c r="L92" s="1319" t="s">
        <v>1604</v>
      </c>
      <c r="M92" s="1572"/>
    </row>
    <row r="93" spans="2:13" ht="24.95" customHeight="1" thickBot="1">
      <c r="B93" s="1279"/>
      <c r="C93" s="1279"/>
      <c r="D93" s="1563" t="s">
        <v>2235</v>
      </c>
      <c r="E93" s="1461" t="s">
        <v>2234</v>
      </c>
      <c r="F93" s="1645" t="s">
        <v>2233</v>
      </c>
      <c r="G93" s="1645" t="s">
        <v>2224</v>
      </c>
      <c r="H93" s="1570" t="s">
        <v>1717</v>
      </c>
      <c r="I93" s="1422">
        <v>24.8</v>
      </c>
      <c r="J93" s="1356">
        <v>549.51</v>
      </c>
      <c r="K93" s="1343">
        <v>55.44</v>
      </c>
      <c r="L93" s="1303">
        <f t="shared" ref="L93:L112" si="3">J93+K93</f>
        <v>604.95000000000005</v>
      </c>
      <c r="M93" s="1572"/>
    </row>
    <row r="94" spans="2:13" ht="24.95" customHeight="1" thickBot="1">
      <c r="B94" s="1279"/>
      <c r="C94" s="1279"/>
      <c r="D94" s="1563" t="s">
        <v>2232</v>
      </c>
      <c r="E94" s="1461" t="s">
        <v>2097</v>
      </c>
      <c r="F94" s="1645" t="s">
        <v>2138</v>
      </c>
      <c r="G94" s="1645" t="s">
        <v>2228</v>
      </c>
      <c r="H94" s="1460">
        <v>0.67361111111111105</v>
      </c>
      <c r="I94" s="1422">
        <v>24.8</v>
      </c>
      <c r="J94" s="1356">
        <v>549.51</v>
      </c>
      <c r="K94" s="1343">
        <v>55.44</v>
      </c>
      <c r="L94" s="1303">
        <f t="shared" si="3"/>
        <v>604.95000000000005</v>
      </c>
      <c r="M94" s="1572"/>
    </row>
    <row r="95" spans="2:13" ht="24.95" customHeight="1" thickBot="1">
      <c r="B95" s="1279"/>
      <c r="C95" s="1279"/>
      <c r="D95" s="1563" t="s">
        <v>2231</v>
      </c>
      <c r="E95" s="1461" t="s">
        <v>2230</v>
      </c>
      <c r="F95" s="1645" t="s">
        <v>2229</v>
      </c>
      <c r="G95" s="1645" t="s">
        <v>2228</v>
      </c>
      <c r="H95" s="1465" t="s">
        <v>1746</v>
      </c>
      <c r="I95" s="1422">
        <v>24.8</v>
      </c>
      <c r="J95" s="1356">
        <v>549.51</v>
      </c>
      <c r="K95" s="1343">
        <v>55.44</v>
      </c>
      <c r="L95" s="1303">
        <f t="shared" si="3"/>
        <v>604.95000000000005</v>
      </c>
      <c r="M95" s="1572"/>
    </row>
    <row r="96" spans="2:13" ht="24.95" customHeight="1" thickBot="1">
      <c r="B96" s="1279"/>
      <c r="C96" s="1279"/>
      <c r="D96" s="1563" t="s">
        <v>2227</v>
      </c>
      <c r="E96" s="1461" t="s">
        <v>2226</v>
      </c>
      <c r="F96" s="1645" t="s">
        <v>2225</v>
      </c>
      <c r="G96" s="1645" t="s">
        <v>2224</v>
      </c>
      <c r="H96" s="1422" t="s">
        <v>1885</v>
      </c>
      <c r="I96" s="1422">
        <v>29.4</v>
      </c>
      <c r="J96" s="1356">
        <v>589.32000000000005</v>
      </c>
      <c r="K96" s="1343">
        <v>55.44</v>
      </c>
      <c r="L96" s="1303">
        <f t="shared" si="3"/>
        <v>644.76</v>
      </c>
      <c r="M96" s="1572"/>
    </row>
    <row r="97" spans="2:15" ht="24.95" customHeight="1" thickBot="1">
      <c r="B97" s="1276"/>
      <c r="C97" s="1279"/>
      <c r="D97" s="1563" t="s">
        <v>2223</v>
      </c>
      <c r="E97" s="1461" t="s">
        <v>2222</v>
      </c>
      <c r="F97" s="1645" t="s">
        <v>2221</v>
      </c>
      <c r="G97" s="1645" t="s">
        <v>2215</v>
      </c>
      <c r="H97" s="1570" t="s">
        <v>1717</v>
      </c>
      <c r="I97" s="1422">
        <v>40</v>
      </c>
      <c r="J97" s="1356">
        <v>623.78</v>
      </c>
      <c r="K97" s="1343">
        <v>64.400000000000006</v>
      </c>
      <c r="L97" s="1303">
        <f t="shared" si="3"/>
        <v>688.18</v>
      </c>
      <c r="M97" s="1572"/>
    </row>
    <row r="98" spans="2:15" ht="24.95" customHeight="1" thickBot="1">
      <c r="B98" s="1276"/>
      <c r="C98" s="1279"/>
      <c r="D98" s="1563" t="s">
        <v>2220</v>
      </c>
      <c r="E98" s="1461" t="s">
        <v>2219</v>
      </c>
      <c r="F98" s="1645" t="s">
        <v>2218</v>
      </c>
      <c r="G98" s="1645" t="s">
        <v>2215</v>
      </c>
      <c r="H98" s="1460">
        <v>0.67361111111111105</v>
      </c>
      <c r="I98" s="1422">
        <v>40</v>
      </c>
      <c r="J98" s="1356">
        <v>623.78</v>
      </c>
      <c r="K98" s="1343">
        <v>64.400000000000006</v>
      </c>
      <c r="L98" s="1303">
        <f t="shared" si="3"/>
        <v>688.18</v>
      </c>
      <c r="M98" s="1572"/>
    </row>
    <row r="99" spans="2:15" ht="24.95" customHeight="1" thickBot="1">
      <c r="B99" s="1276"/>
      <c r="C99" s="1279"/>
      <c r="D99" s="1563" t="s">
        <v>2217</v>
      </c>
      <c r="E99" s="1461" t="s">
        <v>2216</v>
      </c>
      <c r="F99" s="1645" t="s">
        <v>2128</v>
      </c>
      <c r="G99" s="1645" t="s">
        <v>2215</v>
      </c>
      <c r="H99" s="1465" t="s">
        <v>1746</v>
      </c>
      <c r="I99" s="1422">
        <v>40</v>
      </c>
      <c r="J99" s="1356">
        <v>623.78</v>
      </c>
      <c r="K99" s="1343">
        <v>64.400000000000006</v>
      </c>
      <c r="L99" s="1303">
        <f t="shared" si="3"/>
        <v>688.18</v>
      </c>
      <c r="M99" s="1572"/>
    </row>
    <row r="100" spans="2:15" ht="24.95" customHeight="1" thickBot="1">
      <c r="B100" s="1279"/>
      <c r="C100" s="1279"/>
      <c r="D100" s="1563" t="s">
        <v>2214</v>
      </c>
      <c r="E100" s="1461" t="s">
        <v>2037</v>
      </c>
      <c r="F100" s="1645" t="s">
        <v>2213</v>
      </c>
      <c r="G100" s="1645" t="s">
        <v>2212</v>
      </c>
      <c r="H100" s="1570" t="s">
        <v>1717</v>
      </c>
      <c r="I100" s="1422">
        <v>44</v>
      </c>
      <c r="J100" s="1419">
        <v>1012.14</v>
      </c>
      <c r="K100" s="1343">
        <v>72.8</v>
      </c>
      <c r="L100" s="1303">
        <f t="shared" si="3"/>
        <v>1084.94</v>
      </c>
      <c r="M100" s="1572"/>
    </row>
    <row r="101" spans="2:15" ht="24.95" customHeight="1" thickBot="1">
      <c r="B101" s="1279"/>
      <c r="C101" s="1279"/>
      <c r="D101" s="1563" t="s">
        <v>2211</v>
      </c>
      <c r="E101" s="1461" t="s">
        <v>2210</v>
      </c>
      <c r="F101" s="1645" t="s">
        <v>2209</v>
      </c>
      <c r="G101" s="1645" t="s">
        <v>2206</v>
      </c>
      <c r="H101" s="1460">
        <v>0.67361111111111105</v>
      </c>
      <c r="I101" s="1422">
        <v>44</v>
      </c>
      <c r="J101" s="1419">
        <v>1012.14</v>
      </c>
      <c r="K101" s="1343">
        <v>72.8</v>
      </c>
      <c r="L101" s="1303">
        <f t="shared" si="3"/>
        <v>1084.94</v>
      </c>
      <c r="M101" s="1572"/>
    </row>
    <row r="102" spans="2:15" ht="24.95" customHeight="1" thickBot="1">
      <c r="B102" s="1279"/>
      <c r="C102" s="1279"/>
      <c r="D102" s="1563" t="s">
        <v>2208</v>
      </c>
      <c r="E102" s="1461" t="s">
        <v>2207</v>
      </c>
      <c r="F102" s="1645" t="s">
        <v>2125</v>
      </c>
      <c r="G102" s="1645" t="s">
        <v>2206</v>
      </c>
      <c r="H102" s="1465" t="s">
        <v>1746</v>
      </c>
      <c r="I102" s="1422">
        <v>44</v>
      </c>
      <c r="J102" s="1419">
        <v>1012.14</v>
      </c>
      <c r="K102" s="1343">
        <v>72.8</v>
      </c>
      <c r="L102" s="1303">
        <f t="shared" si="3"/>
        <v>1084.94</v>
      </c>
      <c r="M102" s="1572"/>
    </row>
    <row r="103" spans="2:15" ht="24.95" customHeight="1" thickBot="1">
      <c r="B103" s="1279"/>
      <c r="C103" s="1279"/>
      <c r="D103" s="1563" t="s">
        <v>2205</v>
      </c>
      <c r="E103" s="1461" t="s">
        <v>2204</v>
      </c>
      <c r="F103" s="1421" t="s">
        <v>2203</v>
      </c>
      <c r="G103" s="1421" t="s">
        <v>2202</v>
      </c>
      <c r="H103" s="1422" t="s">
        <v>1885</v>
      </c>
      <c r="I103" s="1422">
        <v>50</v>
      </c>
      <c r="J103" s="1419">
        <v>1127.98</v>
      </c>
      <c r="K103" s="1343">
        <v>72.8</v>
      </c>
      <c r="L103" s="1303">
        <f t="shared" si="3"/>
        <v>1200.78</v>
      </c>
      <c r="M103" s="1572"/>
      <c r="O103" s="1646"/>
    </row>
    <row r="104" spans="2:15" ht="24.95" customHeight="1" thickBot="1">
      <c r="B104" s="1279" t="s">
        <v>2201</v>
      </c>
      <c r="C104" s="1279"/>
      <c r="D104" s="1563" t="s">
        <v>2200</v>
      </c>
      <c r="E104" s="1461" t="s">
        <v>2199</v>
      </c>
      <c r="F104" s="1421" t="s">
        <v>2198</v>
      </c>
      <c r="G104" s="1421" t="s">
        <v>2194</v>
      </c>
      <c r="H104" s="1465" t="s">
        <v>1746</v>
      </c>
      <c r="I104" s="1422">
        <v>50</v>
      </c>
      <c r="J104" s="1419">
        <v>1349.51</v>
      </c>
      <c r="K104" s="1343">
        <v>106.4</v>
      </c>
      <c r="L104" s="1303">
        <f t="shared" si="3"/>
        <v>1455.91</v>
      </c>
      <c r="M104" s="1572"/>
    </row>
    <row r="105" spans="2:15" ht="22.5" customHeight="1" thickBot="1">
      <c r="B105" s="1279"/>
      <c r="C105" s="1279"/>
      <c r="D105" s="1563" t="s">
        <v>2197</v>
      </c>
      <c r="E105" s="1461" t="s">
        <v>2196</v>
      </c>
      <c r="F105" s="1421" t="s">
        <v>2195</v>
      </c>
      <c r="G105" s="1421" t="s">
        <v>2194</v>
      </c>
      <c r="H105" s="1460">
        <v>0.67361111111111105</v>
      </c>
      <c r="I105" s="1422">
        <v>50</v>
      </c>
      <c r="J105" s="1419">
        <v>1349.51</v>
      </c>
      <c r="K105" s="1343">
        <v>106.4</v>
      </c>
      <c r="L105" s="1303">
        <f t="shared" si="3"/>
        <v>1455.91</v>
      </c>
      <c r="M105" s="1572"/>
    </row>
    <row r="106" spans="2:15" ht="24.95" customHeight="1" thickBot="1">
      <c r="B106" s="1279"/>
      <c r="C106" s="1279"/>
      <c r="D106" s="1569" t="s">
        <v>2193</v>
      </c>
      <c r="E106" s="1464" t="s">
        <v>2192</v>
      </c>
      <c r="F106" s="1464" t="s">
        <v>2191</v>
      </c>
      <c r="G106" s="1464" t="s">
        <v>2184</v>
      </c>
      <c r="H106" s="1570" t="s">
        <v>1717</v>
      </c>
      <c r="I106" s="1422">
        <v>52</v>
      </c>
      <c r="J106" s="1356">
        <v>2170.52</v>
      </c>
      <c r="K106" s="1643">
        <v>145.6</v>
      </c>
      <c r="L106" s="1303">
        <f t="shared" si="3"/>
        <v>2316.12</v>
      </c>
      <c r="M106" s="1572"/>
    </row>
    <row r="107" spans="2:15" ht="24.95" customHeight="1" thickBot="1">
      <c r="B107" s="1279"/>
      <c r="C107" s="1279"/>
      <c r="D107" s="1563" t="s">
        <v>2190</v>
      </c>
      <c r="E107" s="1461" t="s">
        <v>2189</v>
      </c>
      <c r="F107" s="1645" t="s">
        <v>2188</v>
      </c>
      <c r="G107" s="1645" t="s">
        <v>2184</v>
      </c>
      <c r="H107" s="1644" t="s">
        <v>1746</v>
      </c>
      <c r="I107" s="1422">
        <v>52</v>
      </c>
      <c r="J107" s="1419">
        <v>2170.52</v>
      </c>
      <c r="K107" s="1643">
        <v>145.6</v>
      </c>
      <c r="L107" s="1303">
        <f t="shared" si="3"/>
        <v>2316.12</v>
      </c>
      <c r="M107" s="1572"/>
    </row>
    <row r="108" spans="2:15" ht="24.95" customHeight="1" thickBot="1">
      <c r="B108" s="1279"/>
      <c r="C108" s="1279"/>
      <c r="D108" s="1569" t="s">
        <v>2187</v>
      </c>
      <c r="E108" s="1464" t="s">
        <v>2186</v>
      </c>
      <c r="F108" s="1464" t="s">
        <v>2185</v>
      </c>
      <c r="G108" s="1464" t="s">
        <v>2184</v>
      </c>
      <c r="H108" s="1460">
        <v>0.67361111111111105</v>
      </c>
      <c r="I108" s="1422">
        <v>52</v>
      </c>
      <c r="J108" s="1356">
        <v>2170.52</v>
      </c>
      <c r="K108" s="1643">
        <v>145.6</v>
      </c>
      <c r="L108" s="1303">
        <f t="shared" si="3"/>
        <v>2316.12</v>
      </c>
      <c r="M108" s="1572"/>
    </row>
    <row r="109" spans="2:15" ht="24.95" customHeight="1" thickBot="1">
      <c r="B109" s="1279"/>
      <c r="C109" s="1279"/>
      <c r="D109" s="1563" t="s">
        <v>2183</v>
      </c>
      <c r="E109" s="1461" t="s">
        <v>1763</v>
      </c>
      <c r="F109" s="1421" t="s">
        <v>1762</v>
      </c>
      <c r="G109" s="1421" t="s">
        <v>2176</v>
      </c>
      <c r="H109" s="1570" t="s">
        <v>1717</v>
      </c>
      <c r="I109" s="1422">
        <v>125</v>
      </c>
      <c r="J109" s="1419">
        <v>3039.31</v>
      </c>
      <c r="K109" s="1343">
        <v>400</v>
      </c>
      <c r="L109" s="1303">
        <f t="shared" si="3"/>
        <v>3439.31</v>
      </c>
      <c r="M109" s="1572"/>
    </row>
    <row r="110" spans="2:15" ht="24.95" customHeight="1" thickBot="1">
      <c r="B110" s="1279"/>
      <c r="C110" s="1279"/>
      <c r="D110" s="1563" t="s">
        <v>2182</v>
      </c>
      <c r="E110" s="1461" t="s">
        <v>2181</v>
      </c>
      <c r="F110" s="1421" t="s">
        <v>2180</v>
      </c>
      <c r="G110" s="1421" t="s">
        <v>2176</v>
      </c>
      <c r="H110" s="1465" t="s">
        <v>1746</v>
      </c>
      <c r="I110" s="1422">
        <v>125</v>
      </c>
      <c r="J110" s="1419">
        <v>3039.31</v>
      </c>
      <c r="K110" s="1343">
        <v>400</v>
      </c>
      <c r="L110" s="1303">
        <f t="shared" si="3"/>
        <v>3439.31</v>
      </c>
      <c r="M110" s="1572"/>
    </row>
    <row r="111" spans="2:15" ht="24.95" customHeight="1" thickBot="1">
      <c r="B111" s="1279"/>
      <c r="C111" s="1279"/>
      <c r="D111" s="1563" t="s">
        <v>2179</v>
      </c>
      <c r="E111" s="1461" t="s">
        <v>2178</v>
      </c>
      <c r="F111" s="1421" t="s">
        <v>2177</v>
      </c>
      <c r="G111" s="1421" t="s">
        <v>2176</v>
      </c>
      <c r="H111" s="1460">
        <v>0.67361111111111105</v>
      </c>
      <c r="I111" s="1422">
        <v>125</v>
      </c>
      <c r="J111" s="1419">
        <v>3039.31</v>
      </c>
      <c r="K111" s="1343">
        <v>400</v>
      </c>
      <c r="L111" s="1303">
        <f t="shared" si="3"/>
        <v>3439.31</v>
      </c>
      <c r="M111" s="1572"/>
    </row>
    <row r="112" spans="2:15" ht="24.95" customHeight="1" thickBot="1">
      <c r="B112" s="1279"/>
      <c r="C112" s="1279"/>
      <c r="D112" s="1563" t="s">
        <v>2175</v>
      </c>
      <c r="E112" s="1461" t="s">
        <v>2174</v>
      </c>
      <c r="F112" s="1421" t="s">
        <v>2173</v>
      </c>
      <c r="G112" s="1421" t="s">
        <v>2172</v>
      </c>
      <c r="H112" s="1570" t="s">
        <v>1717</v>
      </c>
      <c r="I112" s="1422">
        <v>155</v>
      </c>
      <c r="J112" s="1419">
        <v>3690.9</v>
      </c>
      <c r="K112" s="1343">
        <v>450</v>
      </c>
      <c r="L112" s="1303">
        <f t="shared" si="3"/>
        <v>4140.8999999999996</v>
      </c>
      <c r="M112" s="1572"/>
    </row>
    <row r="113" spans="2:13" ht="24.95" customHeight="1">
      <c r="B113" s="1269"/>
      <c r="C113" s="1276"/>
      <c r="D113" s="1332" t="s">
        <v>1610</v>
      </c>
      <c r="E113" s="1331"/>
      <c r="F113" s="1331"/>
      <c r="G113" s="1331"/>
      <c r="H113" s="1331"/>
      <c r="I113" s="1471"/>
      <c r="J113" s="1330"/>
      <c r="K113" s="1329"/>
      <c r="L113" s="1272"/>
      <c r="M113" s="1572"/>
    </row>
    <row r="114" spans="2:13" ht="24.95" customHeight="1">
      <c r="B114" s="1269"/>
      <c r="C114" s="1276"/>
      <c r="D114" s="1642" t="s">
        <v>2171</v>
      </c>
      <c r="E114" s="1641"/>
      <c r="F114" s="1641"/>
      <c r="G114" s="1641"/>
      <c r="H114" s="1641"/>
      <c r="I114" s="1640"/>
      <c r="J114" s="1277"/>
      <c r="K114" s="1290"/>
      <c r="L114" s="1272"/>
      <c r="M114" s="1572"/>
    </row>
    <row r="115" spans="2:13" ht="24.95" customHeight="1" thickBot="1">
      <c r="B115" s="1269"/>
      <c r="C115" s="1276"/>
      <c r="D115" s="1642"/>
      <c r="E115" s="1641"/>
      <c r="F115" s="1641"/>
      <c r="G115" s="1641"/>
      <c r="H115" s="1641"/>
      <c r="I115" s="1640"/>
      <c r="J115" s="1277"/>
      <c r="K115" s="1290"/>
      <c r="L115" s="1272"/>
      <c r="M115" s="1572"/>
    </row>
    <row r="116" spans="2:13" ht="42" customHeight="1" thickBot="1">
      <c r="B116" s="2147" t="s">
        <v>2170</v>
      </c>
      <c r="C116" s="2147"/>
      <c r="D116" s="1398" t="s">
        <v>2045</v>
      </c>
      <c r="E116" s="1354" t="s">
        <v>1724</v>
      </c>
      <c r="F116" s="1354" t="s">
        <v>1779</v>
      </c>
      <c r="G116" s="1440" t="s">
        <v>2169</v>
      </c>
      <c r="H116" s="1467" t="s">
        <v>1723</v>
      </c>
      <c r="I116" s="1398" t="s">
        <v>1722</v>
      </c>
      <c r="J116" s="1395" t="s">
        <v>1606</v>
      </c>
      <c r="K116" s="1319" t="s">
        <v>1605</v>
      </c>
      <c r="L116" s="1319" t="s">
        <v>1604</v>
      </c>
      <c r="M116" s="1572"/>
    </row>
    <row r="117" spans="2:13" ht="24.95" customHeight="1" thickBot="1">
      <c r="B117" s="1279"/>
      <c r="C117" s="1279"/>
      <c r="D117" s="1577" t="s">
        <v>2168</v>
      </c>
      <c r="E117" s="1639" t="s">
        <v>2167</v>
      </c>
      <c r="F117" s="1606" t="s">
        <v>2166</v>
      </c>
      <c r="G117" s="1616" t="s">
        <v>2165</v>
      </c>
      <c r="H117" s="1465" t="s">
        <v>1746</v>
      </c>
      <c r="I117" s="1574">
        <v>11</v>
      </c>
      <c r="J117" s="1303">
        <v>496.95</v>
      </c>
      <c r="K117" s="1343">
        <v>28</v>
      </c>
      <c r="L117" s="1303">
        <f t="shared" ref="L117:L126" si="4">J117+K117</f>
        <v>524.95000000000005</v>
      </c>
      <c r="M117" s="1572"/>
    </row>
    <row r="118" spans="2:13" ht="24.95" customHeight="1" thickBot="1">
      <c r="B118" s="1279"/>
      <c r="C118" s="1279"/>
      <c r="D118" s="1577" t="s">
        <v>2164</v>
      </c>
      <c r="E118" s="1639" t="s">
        <v>2163</v>
      </c>
      <c r="F118" s="1606" t="s">
        <v>1743</v>
      </c>
      <c r="G118" s="1616" t="s">
        <v>2162</v>
      </c>
      <c r="H118" s="1465" t="s">
        <v>1746</v>
      </c>
      <c r="I118" s="1574">
        <v>13</v>
      </c>
      <c r="J118" s="1303">
        <v>511.29</v>
      </c>
      <c r="K118" s="1343">
        <v>28</v>
      </c>
      <c r="L118" s="1303">
        <f t="shared" si="4"/>
        <v>539.29</v>
      </c>
      <c r="M118" s="1572"/>
    </row>
    <row r="119" spans="2:13" ht="24.95" customHeight="1" thickBot="1">
      <c r="B119" s="1279"/>
      <c r="C119" s="1279"/>
      <c r="D119" s="1577" t="s">
        <v>2161</v>
      </c>
      <c r="E119" s="1639" t="s">
        <v>2160</v>
      </c>
      <c r="F119" s="1606" t="s">
        <v>2144</v>
      </c>
      <c r="G119" s="1616" t="s">
        <v>2143</v>
      </c>
      <c r="H119" s="1465" t="s">
        <v>1746</v>
      </c>
      <c r="I119" s="1574">
        <v>15</v>
      </c>
      <c r="J119" s="1303">
        <v>576.59</v>
      </c>
      <c r="K119" s="1343">
        <v>28</v>
      </c>
      <c r="L119" s="1303">
        <f t="shared" si="4"/>
        <v>604.59</v>
      </c>
      <c r="M119" s="1572"/>
    </row>
    <row r="120" spans="2:13" ht="24.95" customHeight="1" thickBot="1">
      <c r="B120" s="1279"/>
      <c r="C120" s="1279"/>
      <c r="D120" s="1577" t="s">
        <v>2159</v>
      </c>
      <c r="E120" s="1639" t="s">
        <v>1926</v>
      </c>
      <c r="F120" s="1606" t="s">
        <v>2067</v>
      </c>
      <c r="G120" s="1616" t="s">
        <v>2158</v>
      </c>
      <c r="H120" s="1465" t="s">
        <v>1746</v>
      </c>
      <c r="I120" s="1574">
        <v>17</v>
      </c>
      <c r="J120" s="1303">
        <v>608.44000000000005</v>
      </c>
      <c r="K120" s="1343">
        <v>28</v>
      </c>
      <c r="L120" s="1303">
        <f t="shared" si="4"/>
        <v>636.44000000000005</v>
      </c>
      <c r="M120" s="1572"/>
    </row>
    <row r="121" spans="2:13" ht="24.95" customHeight="1" thickBot="1">
      <c r="B121" s="1279"/>
      <c r="C121" s="1279"/>
      <c r="D121" s="1577" t="s">
        <v>2157</v>
      </c>
      <c r="E121" s="1639" t="s">
        <v>1847</v>
      </c>
      <c r="F121" s="1606" t="s">
        <v>2156</v>
      </c>
      <c r="G121" s="1616" t="s">
        <v>2155</v>
      </c>
      <c r="H121" s="1465" t="s">
        <v>1746</v>
      </c>
      <c r="I121" s="1574">
        <v>19</v>
      </c>
      <c r="J121" s="1303">
        <v>638.70000000000005</v>
      </c>
      <c r="K121" s="1343">
        <v>55.44</v>
      </c>
      <c r="L121" s="1303">
        <f t="shared" si="4"/>
        <v>694.1400000000001</v>
      </c>
      <c r="M121" s="1572"/>
    </row>
    <row r="122" spans="2:13" ht="24.95" customHeight="1" thickBot="1">
      <c r="B122" s="1279"/>
      <c r="C122" s="1279"/>
      <c r="D122" s="1577" t="s">
        <v>2154</v>
      </c>
      <c r="E122" s="1574" t="s">
        <v>2153</v>
      </c>
      <c r="F122" s="1574" t="s">
        <v>2152</v>
      </c>
      <c r="G122" s="1616" t="s">
        <v>2151</v>
      </c>
      <c r="H122" s="1460">
        <v>0.67361111111111105</v>
      </c>
      <c r="I122" s="1574">
        <v>11</v>
      </c>
      <c r="J122" s="1303">
        <v>496.95</v>
      </c>
      <c r="K122" s="1343">
        <v>28</v>
      </c>
      <c r="L122" s="1303">
        <f t="shared" si="4"/>
        <v>524.95000000000005</v>
      </c>
      <c r="M122" s="1572"/>
    </row>
    <row r="123" spans="2:13" ht="24.95" customHeight="1" thickBot="1">
      <c r="B123" s="1279"/>
      <c r="C123" s="1279"/>
      <c r="D123" s="1577" t="s">
        <v>2150</v>
      </c>
      <c r="E123" s="1639" t="s">
        <v>2149</v>
      </c>
      <c r="F123" s="1606" t="s">
        <v>2148</v>
      </c>
      <c r="G123" s="1616" t="s">
        <v>2147</v>
      </c>
      <c r="H123" s="1460">
        <v>0.67361111111111105</v>
      </c>
      <c r="I123" s="1574">
        <v>13</v>
      </c>
      <c r="J123" s="1303">
        <v>511.29</v>
      </c>
      <c r="K123" s="1343">
        <v>28</v>
      </c>
      <c r="L123" s="1303">
        <f t="shared" si="4"/>
        <v>539.29</v>
      </c>
      <c r="M123" s="1572"/>
    </row>
    <row r="124" spans="2:13" ht="24.95" customHeight="1" thickBot="1">
      <c r="B124" s="1279"/>
      <c r="C124" s="1279"/>
      <c r="D124" s="1577" t="s">
        <v>2146</v>
      </c>
      <c r="E124" s="1639" t="s">
        <v>2145</v>
      </c>
      <c r="F124" s="1606" t="s">
        <v>2144</v>
      </c>
      <c r="G124" s="1616" t="s">
        <v>2143</v>
      </c>
      <c r="H124" s="1460">
        <v>0.67361111111111105</v>
      </c>
      <c r="I124" s="1574">
        <v>15</v>
      </c>
      <c r="J124" s="1303">
        <v>576.59</v>
      </c>
      <c r="K124" s="1343">
        <v>28</v>
      </c>
      <c r="L124" s="1303">
        <f t="shared" si="4"/>
        <v>604.59</v>
      </c>
      <c r="M124" s="1572"/>
    </row>
    <row r="125" spans="2:13" ht="24.95" customHeight="1" thickBot="1">
      <c r="B125" s="1279"/>
      <c r="C125" s="1279"/>
      <c r="D125" s="1577" t="s">
        <v>2142</v>
      </c>
      <c r="E125" s="1639" t="s">
        <v>1975</v>
      </c>
      <c r="F125" s="1606" t="s">
        <v>2120</v>
      </c>
      <c r="G125" s="1616" t="s">
        <v>2141</v>
      </c>
      <c r="H125" s="1460">
        <v>0.67361111111111105</v>
      </c>
      <c r="I125" s="1574">
        <v>17</v>
      </c>
      <c r="J125" s="1303">
        <v>608.44000000000005</v>
      </c>
      <c r="K125" s="1343">
        <v>28</v>
      </c>
      <c r="L125" s="1303">
        <f t="shared" si="4"/>
        <v>636.44000000000005</v>
      </c>
      <c r="M125" s="1572"/>
    </row>
    <row r="126" spans="2:13" ht="24.95" customHeight="1" thickBot="1">
      <c r="B126" s="1279"/>
      <c r="C126" s="1279"/>
      <c r="D126" s="1577" t="s">
        <v>2140</v>
      </c>
      <c r="E126" s="1639" t="s">
        <v>2139</v>
      </c>
      <c r="F126" s="1606" t="s">
        <v>2138</v>
      </c>
      <c r="G126" s="1616" t="s">
        <v>2137</v>
      </c>
      <c r="H126" s="1460">
        <v>0.67361111111111105</v>
      </c>
      <c r="I126" s="1574">
        <v>19</v>
      </c>
      <c r="J126" s="1303">
        <v>638.70000000000005</v>
      </c>
      <c r="K126" s="1611">
        <v>55.44</v>
      </c>
      <c r="L126" s="1303">
        <f t="shared" si="4"/>
        <v>694.1400000000001</v>
      </c>
      <c r="M126" s="1572"/>
    </row>
    <row r="127" spans="2:13" ht="24.95" customHeight="1" thickBot="1">
      <c r="B127" s="1463"/>
      <c r="C127" s="1269"/>
      <c r="D127" s="1638" t="s">
        <v>2136</v>
      </c>
      <c r="E127" s="1522"/>
      <c r="F127" s="1637"/>
      <c r="G127" s="1636"/>
      <c r="H127" s="1635"/>
      <c r="I127" s="1634"/>
      <c r="J127" s="1530"/>
      <c r="K127" s="1605"/>
      <c r="L127" s="1441"/>
      <c r="M127" s="1572"/>
    </row>
    <row r="128" spans="2:13" ht="48" customHeight="1" thickBot="1">
      <c r="B128" s="2128" t="s">
        <v>2135</v>
      </c>
      <c r="C128" s="2128"/>
      <c r="D128" s="1354" t="s">
        <v>2045</v>
      </c>
      <c r="E128" s="1354" t="s">
        <v>1724</v>
      </c>
      <c r="F128" s="1354" t="s">
        <v>1779</v>
      </c>
      <c r="G128" s="1354" t="s">
        <v>1711</v>
      </c>
      <c r="H128" s="1503" t="s">
        <v>1723</v>
      </c>
      <c r="I128" s="1354" t="s">
        <v>1722</v>
      </c>
      <c r="J128" s="1607" t="s">
        <v>1606</v>
      </c>
      <c r="K128" s="1350" t="s">
        <v>1605</v>
      </c>
      <c r="L128" s="1350" t="s">
        <v>1604</v>
      </c>
      <c r="M128" s="1572"/>
    </row>
    <row r="129" spans="2:13" ht="24.95" customHeight="1" thickBot="1">
      <c r="D129" s="1577" t="s">
        <v>2134</v>
      </c>
      <c r="E129" s="1576" t="s">
        <v>1907</v>
      </c>
      <c r="F129" s="1575" t="s">
        <v>2106</v>
      </c>
      <c r="G129" s="1575" t="s">
        <v>2105</v>
      </c>
      <c r="H129" s="1465" t="s">
        <v>1746</v>
      </c>
      <c r="I129" s="1584">
        <v>19.600000000000001</v>
      </c>
      <c r="J129" s="1631">
        <v>875.3</v>
      </c>
      <c r="K129" s="1343">
        <v>28</v>
      </c>
      <c r="L129" s="1303">
        <f t="shared" ref="L129:L140" si="5">J129+K129</f>
        <v>903.3</v>
      </c>
      <c r="M129" s="1572"/>
    </row>
    <row r="130" spans="2:13" ht="24.95" customHeight="1" thickBot="1">
      <c r="B130" s="1463"/>
      <c r="C130" s="1463"/>
      <c r="D130" s="1577" t="s">
        <v>2133</v>
      </c>
      <c r="E130" s="1576" t="s">
        <v>1757</v>
      </c>
      <c r="F130" s="1575" t="s">
        <v>2077</v>
      </c>
      <c r="G130" s="1575" t="s">
        <v>2093</v>
      </c>
      <c r="H130" s="1465" t="s">
        <v>1746</v>
      </c>
      <c r="I130" s="1584">
        <v>23</v>
      </c>
      <c r="J130" s="1631">
        <v>1021.42</v>
      </c>
      <c r="K130" s="1343">
        <v>28</v>
      </c>
      <c r="L130" s="1303">
        <f t="shared" si="5"/>
        <v>1049.42</v>
      </c>
      <c r="M130" s="1572"/>
    </row>
    <row r="131" spans="2:13" ht="24.95" customHeight="1" thickBot="1">
      <c r="D131" s="1577" t="s">
        <v>2132</v>
      </c>
      <c r="E131" s="1576" t="s">
        <v>1926</v>
      </c>
      <c r="F131" s="1616" t="s">
        <v>2067</v>
      </c>
      <c r="G131" s="1575" t="s">
        <v>2074</v>
      </c>
      <c r="H131" s="1585">
        <v>0.67291666666666705</v>
      </c>
      <c r="I131" s="1584">
        <v>29</v>
      </c>
      <c r="J131" s="1631">
        <v>1094.49</v>
      </c>
      <c r="K131" s="1343">
        <v>28</v>
      </c>
      <c r="L131" s="1303">
        <f t="shared" si="5"/>
        <v>1122.49</v>
      </c>
      <c r="M131" s="1572"/>
    </row>
    <row r="132" spans="2:13" ht="24.95" customHeight="1" thickBot="1">
      <c r="D132" s="1577" t="s">
        <v>2131</v>
      </c>
      <c r="E132" s="1576" t="s">
        <v>2091</v>
      </c>
      <c r="F132" s="1575" t="s">
        <v>2048</v>
      </c>
      <c r="G132" s="1575" t="s">
        <v>2090</v>
      </c>
      <c r="H132" s="1465" t="s">
        <v>1746</v>
      </c>
      <c r="I132" s="1584">
        <v>35</v>
      </c>
      <c r="J132" s="1631">
        <v>1167.55</v>
      </c>
      <c r="K132" s="1343">
        <v>55.44</v>
      </c>
      <c r="L132" s="1303">
        <f t="shared" si="5"/>
        <v>1222.99</v>
      </c>
      <c r="M132" s="1572"/>
    </row>
    <row r="133" spans="2:13" ht="24.95" customHeight="1" thickBot="1">
      <c r="D133" s="1577" t="s">
        <v>2130</v>
      </c>
      <c r="E133" s="1576" t="s">
        <v>2129</v>
      </c>
      <c r="F133" s="1575" t="s">
        <v>2128</v>
      </c>
      <c r="G133" s="1575" t="s">
        <v>2087</v>
      </c>
      <c r="H133" s="1465" t="s">
        <v>1746</v>
      </c>
      <c r="I133" s="1584">
        <v>40</v>
      </c>
      <c r="J133" s="1633">
        <v>1326.96</v>
      </c>
      <c r="K133" s="1343">
        <v>64.400000000000006</v>
      </c>
      <c r="L133" s="1303">
        <f t="shared" si="5"/>
        <v>1391.3600000000001</v>
      </c>
      <c r="M133" s="1572"/>
    </row>
    <row r="134" spans="2:13" ht="24.95" customHeight="1" thickBot="1">
      <c r="D134" s="1577" t="s">
        <v>2127</v>
      </c>
      <c r="E134" s="1576" t="s">
        <v>2126</v>
      </c>
      <c r="F134" s="1575" t="s">
        <v>2125</v>
      </c>
      <c r="G134" s="1575" t="s">
        <v>2114</v>
      </c>
      <c r="H134" s="1465" t="s">
        <v>1746</v>
      </c>
      <c r="I134" s="1584">
        <v>50</v>
      </c>
      <c r="J134" s="1632">
        <v>1948.22</v>
      </c>
      <c r="K134" s="1343">
        <v>72.8</v>
      </c>
      <c r="L134" s="1303">
        <f t="shared" si="5"/>
        <v>2021.02</v>
      </c>
      <c r="M134" s="1572"/>
    </row>
    <row r="135" spans="2:13" ht="24.95" customHeight="1" thickBot="1">
      <c r="B135" s="1463"/>
      <c r="C135" s="1463"/>
      <c r="D135" s="1588" t="s">
        <v>2124</v>
      </c>
      <c r="E135" s="1587" t="s">
        <v>1940</v>
      </c>
      <c r="F135" s="1587" t="s">
        <v>2123</v>
      </c>
      <c r="G135" s="1586" t="s">
        <v>2105</v>
      </c>
      <c r="H135" s="1460">
        <v>0.67361111111111105</v>
      </c>
      <c r="I135" s="1584">
        <v>19.600000000000001</v>
      </c>
      <c r="J135" s="1631">
        <v>875.3</v>
      </c>
      <c r="K135" s="1343">
        <v>28</v>
      </c>
      <c r="L135" s="1303">
        <f t="shared" si="5"/>
        <v>903.3</v>
      </c>
      <c r="M135" s="1572"/>
    </row>
    <row r="136" spans="2:13" ht="24.95" customHeight="1" thickBot="1">
      <c r="B136" s="1463"/>
      <c r="C136" s="1463"/>
      <c r="D136" s="1588" t="s">
        <v>2122</v>
      </c>
      <c r="E136" s="1587" t="s">
        <v>2100</v>
      </c>
      <c r="F136" s="1587" t="s">
        <v>2099</v>
      </c>
      <c r="G136" s="1586" t="s">
        <v>2093</v>
      </c>
      <c r="H136" s="1460">
        <v>0.67361111111111105</v>
      </c>
      <c r="I136" s="1584">
        <v>23</v>
      </c>
      <c r="J136" s="1631">
        <v>1021.42</v>
      </c>
      <c r="K136" s="1343">
        <v>28</v>
      </c>
      <c r="L136" s="1303">
        <f t="shared" si="5"/>
        <v>1049.42</v>
      </c>
      <c r="M136" s="1572"/>
    </row>
    <row r="137" spans="2:13" ht="24.95" customHeight="1" thickBot="1">
      <c r="B137" s="1463"/>
      <c r="C137" s="1463"/>
      <c r="D137" s="1588" t="s">
        <v>2121</v>
      </c>
      <c r="E137" s="1587" t="s">
        <v>1975</v>
      </c>
      <c r="F137" s="1616" t="s">
        <v>2120</v>
      </c>
      <c r="G137" s="1575" t="s">
        <v>2074</v>
      </c>
      <c r="H137" s="1460">
        <v>0.67361111111111105</v>
      </c>
      <c r="I137" s="1584">
        <v>29</v>
      </c>
      <c r="J137" s="1631">
        <v>1094.49</v>
      </c>
      <c r="K137" s="1343">
        <v>28</v>
      </c>
      <c r="L137" s="1303">
        <f t="shared" si="5"/>
        <v>1122.49</v>
      </c>
      <c r="M137" s="1572"/>
    </row>
    <row r="138" spans="2:13" ht="24.95" customHeight="1" thickBot="1">
      <c r="D138" s="1588" t="s">
        <v>2119</v>
      </c>
      <c r="E138" s="1587" t="s">
        <v>2097</v>
      </c>
      <c r="F138" s="1587" t="s">
        <v>1971</v>
      </c>
      <c r="G138" s="1586" t="s">
        <v>2090</v>
      </c>
      <c r="H138" s="1460">
        <v>0.67361111111111105</v>
      </c>
      <c r="I138" s="1584">
        <v>35</v>
      </c>
      <c r="J138" s="1631">
        <v>1167.55</v>
      </c>
      <c r="K138" s="1343">
        <v>55.44</v>
      </c>
      <c r="L138" s="1303">
        <f t="shared" si="5"/>
        <v>1222.99</v>
      </c>
      <c r="M138" s="1572"/>
    </row>
    <row r="139" spans="2:13" ht="24.95" customHeight="1" thickBot="1">
      <c r="D139" s="1588" t="s">
        <v>2118</v>
      </c>
      <c r="E139" s="1587" t="s">
        <v>2095</v>
      </c>
      <c r="F139" s="1587" t="s">
        <v>2026</v>
      </c>
      <c r="G139" s="1586" t="s">
        <v>2087</v>
      </c>
      <c r="H139" s="1460">
        <v>0.67361111111111105</v>
      </c>
      <c r="I139" s="1584">
        <v>40</v>
      </c>
      <c r="J139" s="1632">
        <v>1326.96</v>
      </c>
      <c r="K139" s="1343">
        <v>64.400000000000006</v>
      </c>
      <c r="L139" s="1303">
        <f t="shared" si="5"/>
        <v>1391.3600000000001</v>
      </c>
      <c r="M139" s="1572"/>
    </row>
    <row r="140" spans="2:13" ht="24.95" customHeight="1" thickBot="1">
      <c r="D140" s="1588" t="s">
        <v>2117</v>
      </c>
      <c r="E140" s="1587" t="s">
        <v>2116</v>
      </c>
      <c r="F140" s="1587" t="s">
        <v>2115</v>
      </c>
      <c r="G140" s="1575" t="s">
        <v>2114</v>
      </c>
      <c r="H140" s="1460">
        <v>0.67361111111111105</v>
      </c>
      <c r="I140" s="1584">
        <v>50</v>
      </c>
      <c r="J140" s="1631">
        <v>1948.22</v>
      </c>
      <c r="K140" s="1611">
        <v>72.8</v>
      </c>
      <c r="L140" s="1303">
        <f t="shared" si="5"/>
        <v>2021.02</v>
      </c>
      <c r="M140" s="1572"/>
    </row>
    <row r="141" spans="2:13" ht="24.95" customHeight="1" thickBot="1">
      <c r="D141" s="1615" t="s">
        <v>2113</v>
      </c>
      <c r="E141" s="1614"/>
      <c r="F141" s="1614"/>
      <c r="G141" s="1614"/>
      <c r="H141" s="1614"/>
      <c r="I141" s="1630"/>
      <c r="J141" s="1613"/>
      <c r="K141" s="1608"/>
      <c r="L141" s="1441"/>
      <c r="M141" s="1572"/>
    </row>
    <row r="142" spans="2:13" ht="48" customHeight="1" thickBot="1">
      <c r="B142" s="2128" t="s">
        <v>2112</v>
      </c>
      <c r="C142" s="2128"/>
      <c r="D142" s="1628" t="s">
        <v>2045</v>
      </c>
      <c r="E142" s="1628" t="s">
        <v>1724</v>
      </c>
      <c r="F142" s="1628" t="s">
        <v>1779</v>
      </c>
      <c r="G142" s="1628" t="s">
        <v>1711</v>
      </c>
      <c r="H142" s="1629" t="s">
        <v>1723</v>
      </c>
      <c r="I142" s="1628" t="s">
        <v>1722</v>
      </c>
      <c r="J142" s="1607" t="s">
        <v>1606</v>
      </c>
      <c r="K142" s="1350" t="s">
        <v>1605</v>
      </c>
      <c r="L142" s="1350" t="s">
        <v>1604</v>
      </c>
      <c r="M142" s="1572"/>
    </row>
    <row r="143" spans="2:13" ht="24.95" customHeight="1" thickBot="1">
      <c r="B143" s="1463"/>
      <c r="C143" s="1463"/>
      <c r="D143" s="1627" t="s">
        <v>2111</v>
      </c>
      <c r="E143" s="1626" t="s">
        <v>1907</v>
      </c>
      <c r="F143" s="1584" t="s">
        <v>2106</v>
      </c>
      <c r="G143" s="1584" t="s">
        <v>2105</v>
      </c>
      <c r="H143" s="1465" t="s">
        <v>1746</v>
      </c>
      <c r="I143" s="1584">
        <v>19.600000000000001</v>
      </c>
      <c r="J143" s="1625">
        <v>1134.3399999999999</v>
      </c>
      <c r="K143" s="1343">
        <v>28</v>
      </c>
      <c r="L143" s="1303">
        <f>J143+K143</f>
        <v>1162.3399999999999</v>
      </c>
      <c r="M143" s="1572"/>
    </row>
    <row r="144" spans="2:13" ht="24.95" customHeight="1" thickBot="1">
      <c r="B144" s="1463"/>
      <c r="C144" s="1463"/>
      <c r="D144" s="1627" t="s">
        <v>2110</v>
      </c>
      <c r="E144" s="1626" t="s">
        <v>1757</v>
      </c>
      <c r="F144" s="1584" t="s">
        <v>2077</v>
      </c>
      <c r="G144" s="1584" t="s">
        <v>2093</v>
      </c>
      <c r="H144" s="1465" t="s">
        <v>1746</v>
      </c>
      <c r="I144" s="1584">
        <v>23</v>
      </c>
      <c r="J144" s="1625">
        <v>1327.85</v>
      </c>
      <c r="K144" s="1343">
        <v>28</v>
      </c>
      <c r="L144" s="1303">
        <f>J144+K144</f>
        <v>1355.85</v>
      </c>
      <c r="M144" s="1572"/>
    </row>
    <row r="145" spans="2:14" ht="24.95" customHeight="1" thickBot="1">
      <c r="D145" s="1627" t="s">
        <v>2109</v>
      </c>
      <c r="E145" s="1626" t="s">
        <v>2091</v>
      </c>
      <c r="F145" s="1584" t="s">
        <v>2048</v>
      </c>
      <c r="G145" s="1584" t="s">
        <v>2090</v>
      </c>
      <c r="H145" s="1465" t="s">
        <v>1746</v>
      </c>
      <c r="I145" s="1584">
        <v>35</v>
      </c>
      <c r="J145" s="1625">
        <v>1459.8</v>
      </c>
      <c r="K145" s="1343">
        <v>55.44</v>
      </c>
      <c r="L145" s="1303">
        <f>J145+K145</f>
        <v>1515.24</v>
      </c>
      <c r="M145" s="1572"/>
    </row>
    <row r="146" spans="2:14" ht="48" customHeight="1" thickBot="1">
      <c r="B146" s="2128" t="s">
        <v>2108</v>
      </c>
      <c r="C146" s="2145"/>
      <c r="D146" s="1623" t="s">
        <v>2045</v>
      </c>
      <c r="E146" s="1623" t="s">
        <v>1724</v>
      </c>
      <c r="F146" s="1623" t="s">
        <v>1779</v>
      </c>
      <c r="G146" s="1623" t="s">
        <v>1711</v>
      </c>
      <c r="H146" s="1624" t="s">
        <v>1723</v>
      </c>
      <c r="I146" s="1623" t="s">
        <v>1722</v>
      </c>
      <c r="J146" s="1622" t="s">
        <v>1606</v>
      </c>
      <c r="K146" s="1319" t="s">
        <v>1605</v>
      </c>
      <c r="L146" s="1319" t="s">
        <v>1604</v>
      </c>
      <c r="M146" s="1572"/>
      <c r="N146" s="1269"/>
    </row>
    <row r="147" spans="2:14" ht="24.95" customHeight="1" thickBot="1">
      <c r="D147" s="1621" t="s">
        <v>2107</v>
      </c>
      <c r="E147" s="1620" t="s">
        <v>1907</v>
      </c>
      <c r="F147" s="1619" t="s">
        <v>2106</v>
      </c>
      <c r="G147" s="1619" t="s">
        <v>2105</v>
      </c>
      <c r="H147" s="1618" t="s">
        <v>1746</v>
      </c>
      <c r="I147" s="1617">
        <v>19.600000000000001</v>
      </c>
      <c r="J147" s="1583">
        <v>875.3</v>
      </c>
      <c r="K147" s="1343">
        <v>28</v>
      </c>
      <c r="L147" s="1303">
        <f>J147+K147</f>
        <v>903.3</v>
      </c>
      <c r="M147" s="1572"/>
      <c r="N147" s="1269"/>
    </row>
    <row r="148" spans="2:14" ht="24.95" customHeight="1" thickBot="1">
      <c r="B148" s="1463"/>
      <c r="C148" s="1463"/>
      <c r="D148" s="1577" t="s">
        <v>2104</v>
      </c>
      <c r="E148" s="1576" t="s">
        <v>1757</v>
      </c>
      <c r="F148" s="1575" t="s">
        <v>2077</v>
      </c>
      <c r="G148" s="1575" t="s">
        <v>2093</v>
      </c>
      <c r="H148" s="1465" t="s">
        <v>1746</v>
      </c>
      <c r="I148" s="1584">
        <v>23</v>
      </c>
      <c r="J148" s="1583">
        <v>1021.42</v>
      </c>
      <c r="K148" s="1343">
        <v>28</v>
      </c>
      <c r="L148" s="1303">
        <f>J148+K148</f>
        <v>1049.42</v>
      </c>
      <c r="M148" s="1572"/>
      <c r="N148" s="1269"/>
    </row>
    <row r="149" spans="2:14" ht="24.95" customHeight="1" thickBot="1">
      <c r="D149" s="1577" t="s">
        <v>2103</v>
      </c>
      <c r="E149" s="1576" t="s">
        <v>1926</v>
      </c>
      <c r="F149" s="1616" t="s">
        <v>2067</v>
      </c>
      <c r="G149" s="1575" t="s">
        <v>2074</v>
      </c>
      <c r="H149" s="1585">
        <v>0.67291666666666705</v>
      </c>
      <c r="I149" s="1584">
        <v>29</v>
      </c>
      <c r="J149" s="1583">
        <v>1094.49</v>
      </c>
      <c r="K149" s="1611">
        <v>28</v>
      </c>
      <c r="L149" s="1303">
        <f>J149+K149</f>
        <v>1122.49</v>
      </c>
      <c r="M149" s="1572"/>
      <c r="N149" s="1269"/>
    </row>
    <row r="150" spans="2:14" ht="24.95" customHeight="1" thickBot="1">
      <c r="D150" s="1615"/>
      <c r="E150" s="1614"/>
      <c r="F150" s="1614"/>
      <c r="G150" s="1614"/>
      <c r="H150" s="1614"/>
      <c r="I150" s="1614"/>
      <c r="J150" s="1613"/>
      <c r="K150" s="1612"/>
      <c r="L150" s="1441"/>
      <c r="M150" s="1572"/>
    </row>
    <row r="151" spans="2:14" ht="48" customHeight="1" thickBot="1">
      <c r="B151" s="2128" t="s">
        <v>2102</v>
      </c>
      <c r="C151" s="2128"/>
      <c r="D151" s="1354" t="s">
        <v>2045</v>
      </c>
      <c r="E151" s="1354" t="s">
        <v>1724</v>
      </c>
      <c r="F151" s="1354" t="s">
        <v>1779</v>
      </c>
      <c r="G151" s="1354" t="s">
        <v>1711</v>
      </c>
      <c r="H151" s="1503" t="s">
        <v>1723</v>
      </c>
      <c r="I151" s="1354" t="s">
        <v>1722</v>
      </c>
      <c r="J151" s="1351" t="s">
        <v>1606</v>
      </c>
      <c r="K151" s="1350" t="s">
        <v>1605</v>
      </c>
      <c r="L151" s="1350" t="s">
        <v>1604</v>
      </c>
      <c r="M151" s="1572"/>
    </row>
    <row r="152" spans="2:14" ht="24.95" customHeight="1" thickBot="1">
      <c r="B152" s="1463"/>
      <c r="C152" s="1463"/>
      <c r="D152" s="1588" t="s">
        <v>2101</v>
      </c>
      <c r="E152" s="1587" t="s">
        <v>2100</v>
      </c>
      <c r="F152" s="1587" t="s">
        <v>2099</v>
      </c>
      <c r="G152" s="1586" t="s">
        <v>2093</v>
      </c>
      <c r="H152" s="1460">
        <v>0.67361111111111105</v>
      </c>
      <c r="I152" s="1584">
        <v>23</v>
      </c>
      <c r="J152" s="1583">
        <v>1321.18</v>
      </c>
      <c r="K152" s="1343">
        <v>28</v>
      </c>
      <c r="L152" s="1303">
        <f t="shared" ref="L152:L157" si="6">J152+K152</f>
        <v>1349.18</v>
      </c>
      <c r="M152" s="1572"/>
    </row>
    <row r="153" spans="2:14" ht="24.95" customHeight="1" thickBot="1">
      <c r="D153" s="1588" t="s">
        <v>2098</v>
      </c>
      <c r="E153" s="1587" t="s">
        <v>2097</v>
      </c>
      <c r="F153" s="1587" t="s">
        <v>1971</v>
      </c>
      <c r="G153" s="1586" t="s">
        <v>2090</v>
      </c>
      <c r="H153" s="1460">
        <v>0.67361111111111105</v>
      </c>
      <c r="I153" s="1584">
        <v>35</v>
      </c>
      <c r="J153" s="1583">
        <v>1395.06</v>
      </c>
      <c r="K153" s="1343">
        <v>55.44</v>
      </c>
      <c r="L153" s="1303">
        <f t="shared" si="6"/>
        <v>1450.5</v>
      </c>
      <c r="M153" s="1572"/>
    </row>
    <row r="154" spans="2:14" ht="24.95" customHeight="1" thickBot="1">
      <c r="D154" s="1588" t="s">
        <v>2096</v>
      </c>
      <c r="E154" s="1587" t="s">
        <v>2095</v>
      </c>
      <c r="F154" s="1587" t="s">
        <v>2026</v>
      </c>
      <c r="G154" s="1586" t="s">
        <v>2087</v>
      </c>
      <c r="H154" s="1460">
        <v>0.67361111111111105</v>
      </c>
      <c r="I154" s="1584">
        <v>40</v>
      </c>
      <c r="J154" s="1583">
        <v>1746.42</v>
      </c>
      <c r="K154" s="1343">
        <v>64.400000000000006</v>
      </c>
      <c r="L154" s="1303">
        <f t="shared" si="6"/>
        <v>1810.8200000000002</v>
      </c>
      <c r="M154" s="1572"/>
    </row>
    <row r="155" spans="2:14" ht="24.95" customHeight="1" thickBot="1">
      <c r="B155" s="1463"/>
      <c r="C155" s="1463"/>
      <c r="D155" s="1588" t="s">
        <v>2094</v>
      </c>
      <c r="E155" s="1587" t="s">
        <v>1757</v>
      </c>
      <c r="F155" s="1575" t="s">
        <v>2077</v>
      </c>
      <c r="G155" s="1586" t="s">
        <v>2093</v>
      </c>
      <c r="H155" s="1465" t="s">
        <v>1746</v>
      </c>
      <c r="I155" s="1584">
        <v>23</v>
      </c>
      <c r="J155" s="1583">
        <v>1321.18</v>
      </c>
      <c r="K155" s="1343">
        <v>28</v>
      </c>
      <c r="L155" s="1303">
        <f t="shared" si="6"/>
        <v>1349.18</v>
      </c>
      <c r="M155" s="1572"/>
      <c r="N155" s="1269"/>
    </row>
    <row r="156" spans="2:14" ht="24.95" customHeight="1" thickBot="1">
      <c r="D156" s="1588" t="s">
        <v>2092</v>
      </c>
      <c r="E156" s="1587" t="s">
        <v>2091</v>
      </c>
      <c r="F156" s="1587" t="s">
        <v>1971</v>
      </c>
      <c r="G156" s="1586" t="s">
        <v>2090</v>
      </c>
      <c r="H156" s="1465" t="s">
        <v>1746</v>
      </c>
      <c r="I156" s="1584">
        <v>35</v>
      </c>
      <c r="J156" s="1583">
        <v>1395.06</v>
      </c>
      <c r="K156" s="1343">
        <v>55.44</v>
      </c>
      <c r="L156" s="1303">
        <f t="shared" si="6"/>
        <v>1450.5</v>
      </c>
      <c r="M156" s="1572"/>
      <c r="N156" s="1269"/>
    </row>
    <row r="157" spans="2:14" ht="24.95" customHeight="1" thickBot="1">
      <c r="D157" s="1588" t="s">
        <v>2089</v>
      </c>
      <c r="E157" s="1587" t="s">
        <v>2088</v>
      </c>
      <c r="F157" s="1587" t="s">
        <v>2026</v>
      </c>
      <c r="G157" s="1586" t="s">
        <v>2087</v>
      </c>
      <c r="H157" s="1465" t="s">
        <v>1746</v>
      </c>
      <c r="I157" s="1584">
        <v>40</v>
      </c>
      <c r="J157" s="1583">
        <v>1746.42</v>
      </c>
      <c r="K157" s="1611">
        <v>64.400000000000006</v>
      </c>
      <c r="L157" s="1303">
        <f t="shared" si="6"/>
        <v>1810.8200000000002</v>
      </c>
      <c r="M157" s="1572"/>
      <c r="N157" s="1269"/>
    </row>
    <row r="158" spans="2:14" ht="24.95" customHeight="1" thickBot="1">
      <c r="D158" s="1582"/>
      <c r="E158" s="1582"/>
      <c r="F158" s="1582"/>
      <c r="G158" s="1579"/>
      <c r="H158" s="1610"/>
      <c r="I158" s="1609"/>
      <c r="J158" s="1578"/>
      <c r="K158" s="1608"/>
      <c r="L158" s="1441"/>
      <c r="M158" s="1572"/>
      <c r="N158" s="1269"/>
    </row>
    <row r="159" spans="2:14" ht="48" customHeight="1" thickBot="1">
      <c r="B159" s="2128" t="s">
        <v>2086</v>
      </c>
      <c r="C159" s="2128"/>
      <c r="D159" s="1354" t="s">
        <v>2045</v>
      </c>
      <c r="E159" s="1354" t="s">
        <v>1724</v>
      </c>
      <c r="F159" s="1354" t="s">
        <v>1779</v>
      </c>
      <c r="G159" s="1354" t="s">
        <v>1711</v>
      </c>
      <c r="H159" s="1503" t="s">
        <v>1723</v>
      </c>
      <c r="I159" s="1354" t="s">
        <v>1722</v>
      </c>
      <c r="J159" s="1607" t="s">
        <v>1606</v>
      </c>
      <c r="K159" s="1350" t="s">
        <v>1605</v>
      </c>
      <c r="L159" s="1350" t="s">
        <v>1604</v>
      </c>
      <c r="M159" s="1572"/>
      <c r="N159" s="1269"/>
    </row>
    <row r="160" spans="2:14" ht="27" customHeight="1" thickBot="1">
      <c r="D160" s="1588" t="s">
        <v>2085</v>
      </c>
      <c r="E160" s="1587" t="s">
        <v>1905</v>
      </c>
      <c r="F160" s="1587" t="s">
        <v>2071</v>
      </c>
      <c r="G160" s="1586" t="s">
        <v>2084</v>
      </c>
      <c r="H160" s="1465" t="s">
        <v>1746</v>
      </c>
      <c r="I160" s="1584">
        <v>30</v>
      </c>
      <c r="J160" s="1583">
        <v>1211.3399999999999</v>
      </c>
      <c r="K160" s="1303">
        <v>28</v>
      </c>
      <c r="L160" s="1303">
        <f>J160+K160</f>
        <v>1239.3399999999999</v>
      </c>
      <c r="M160" s="1572"/>
      <c r="N160" s="1269"/>
    </row>
    <row r="161" spans="2:14" ht="24.95" customHeight="1" thickBot="1">
      <c r="D161" s="1588" t="s">
        <v>2083</v>
      </c>
      <c r="E161" s="1587" t="s">
        <v>2068</v>
      </c>
      <c r="F161" s="1606" t="s">
        <v>2067</v>
      </c>
      <c r="G161" s="1586">
        <v>2938</v>
      </c>
      <c r="H161" s="1585">
        <v>0.67291666666666705</v>
      </c>
      <c r="I161" s="1584">
        <v>44</v>
      </c>
      <c r="J161" s="1599">
        <v>1701</v>
      </c>
      <c r="K161" s="1598">
        <v>28</v>
      </c>
      <c r="L161" s="1303">
        <f>J161+K161</f>
        <v>1729</v>
      </c>
      <c r="M161" s="1572"/>
      <c r="N161" s="1269"/>
    </row>
    <row r="162" spans="2:14" ht="24.95" customHeight="1" thickBot="1">
      <c r="D162" s="1582"/>
      <c r="E162" s="1582"/>
      <c r="F162" s="1581"/>
      <c r="G162" s="1579"/>
      <c r="H162" s="1580"/>
      <c r="I162" s="1579"/>
      <c r="J162" s="1605"/>
      <c r="K162" s="1441"/>
      <c r="L162" s="1441"/>
      <c r="M162" s="1572"/>
      <c r="N162" s="1269"/>
    </row>
    <row r="163" spans="2:14" ht="66.75" customHeight="1" thickBot="1">
      <c r="B163" s="2128" t="s">
        <v>2082</v>
      </c>
      <c r="C163" s="2128"/>
      <c r="D163" s="1354" t="s">
        <v>2045</v>
      </c>
      <c r="E163" s="1354" t="s">
        <v>1724</v>
      </c>
      <c r="F163" s="1354" t="s">
        <v>1779</v>
      </c>
      <c r="G163" s="1354" t="s">
        <v>1711</v>
      </c>
      <c r="H163" s="1503" t="s">
        <v>1723</v>
      </c>
      <c r="I163" s="1354" t="s">
        <v>1722</v>
      </c>
      <c r="J163" s="1589" t="s">
        <v>1606</v>
      </c>
      <c r="K163" s="1350" t="s">
        <v>1605</v>
      </c>
      <c r="L163" s="1350" t="s">
        <v>1604</v>
      </c>
      <c r="M163" s="1572"/>
      <c r="N163" s="1269"/>
    </row>
    <row r="164" spans="2:14" ht="24.95" customHeight="1" thickBot="1">
      <c r="D164" s="1588" t="s">
        <v>2081</v>
      </c>
      <c r="E164" s="1587" t="s">
        <v>1905</v>
      </c>
      <c r="F164" s="1587" t="s">
        <v>2071</v>
      </c>
      <c r="G164" s="1586" t="s">
        <v>2080</v>
      </c>
      <c r="H164" s="1465" t="s">
        <v>1746</v>
      </c>
      <c r="I164" s="1584">
        <v>20</v>
      </c>
      <c r="J164" s="1583">
        <v>1211.3399999999999</v>
      </c>
      <c r="K164" s="1303">
        <v>28</v>
      </c>
      <c r="L164" s="1303">
        <f>J164+K164</f>
        <v>1239.3399999999999</v>
      </c>
      <c r="M164" s="1572"/>
      <c r="N164" s="1269"/>
    </row>
    <row r="165" spans="2:14" ht="24.95" customHeight="1" thickBot="1">
      <c r="D165" s="1588" t="s">
        <v>2079</v>
      </c>
      <c r="E165" s="1587" t="s">
        <v>2078</v>
      </c>
      <c r="F165" s="1575" t="s">
        <v>2077</v>
      </c>
      <c r="G165" s="1586" t="s">
        <v>2076</v>
      </c>
      <c r="H165" s="1465">
        <v>16.899999999999999</v>
      </c>
      <c r="I165" s="1584">
        <v>23</v>
      </c>
      <c r="J165" s="1583">
        <v>1456.17</v>
      </c>
      <c r="K165" s="1303">
        <v>28</v>
      </c>
      <c r="L165" s="1303">
        <f>J165+K165</f>
        <v>1484.17</v>
      </c>
      <c r="M165" s="1572"/>
      <c r="N165" s="1269"/>
    </row>
    <row r="166" spans="2:14" ht="24.95" customHeight="1" thickBot="1">
      <c r="D166" s="1588" t="s">
        <v>2075</v>
      </c>
      <c r="E166" s="1604" t="s">
        <v>2068</v>
      </c>
      <c r="F166" s="1603" t="s">
        <v>2067</v>
      </c>
      <c r="G166" s="1602" t="s">
        <v>2074</v>
      </c>
      <c r="H166" s="1601">
        <v>0.67291666666666705</v>
      </c>
      <c r="I166" s="1600">
        <v>29</v>
      </c>
      <c r="J166" s="1599">
        <v>1701</v>
      </c>
      <c r="K166" s="1598">
        <v>28</v>
      </c>
      <c r="L166" s="1303">
        <f>J166+K166</f>
        <v>1729</v>
      </c>
      <c r="M166" s="1572"/>
      <c r="N166" s="1269"/>
    </row>
    <row r="167" spans="2:14" ht="24.95" customHeight="1" thickBot="1">
      <c r="D167" s="1582"/>
      <c r="E167" s="1597"/>
      <c r="F167" s="1596"/>
      <c r="G167" s="1595"/>
      <c r="H167" s="1594"/>
      <c r="I167" s="1593"/>
      <c r="J167" s="1592"/>
      <c r="K167" s="1441"/>
      <c r="L167" s="1441"/>
      <c r="M167" s="1572"/>
      <c r="N167" s="1269"/>
    </row>
    <row r="168" spans="2:14" ht="48" customHeight="1" thickBot="1">
      <c r="B168" s="2128" t="s">
        <v>2073</v>
      </c>
      <c r="C168" s="2128"/>
      <c r="D168" s="1354" t="s">
        <v>2045</v>
      </c>
      <c r="E168" s="1590" t="s">
        <v>1724</v>
      </c>
      <c r="F168" s="1590" t="s">
        <v>1779</v>
      </c>
      <c r="G168" s="1590" t="s">
        <v>1711</v>
      </c>
      <c r="H168" s="1591" t="s">
        <v>1723</v>
      </c>
      <c r="I168" s="1590" t="s">
        <v>1722</v>
      </c>
      <c r="J168" s="1589" t="s">
        <v>1606</v>
      </c>
      <c r="K168" s="1350" t="s">
        <v>1605</v>
      </c>
      <c r="L168" s="1350" t="s">
        <v>1604</v>
      </c>
      <c r="M168" s="1572"/>
      <c r="N168" s="1269"/>
    </row>
    <row r="169" spans="2:14" ht="24.95" customHeight="1" thickBot="1">
      <c r="D169" s="1588" t="s">
        <v>2072</v>
      </c>
      <c r="E169" s="1587" t="s">
        <v>1905</v>
      </c>
      <c r="F169" s="1587" t="s">
        <v>2071</v>
      </c>
      <c r="G169" s="1586" t="s">
        <v>2070</v>
      </c>
      <c r="H169" s="1465" t="s">
        <v>1746</v>
      </c>
      <c r="I169" s="1584">
        <v>31</v>
      </c>
      <c r="J169" s="1583">
        <v>1512</v>
      </c>
      <c r="K169" s="1303">
        <v>28</v>
      </c>
      <c r="L169" s="1303">
        <f>J169+K169</f>
        <v>1540</v>
      </c>
      <c r="M169" s="1572"/>
      <c r="N169" s="1269"/>
    </row>
    <row r="170" spans="2:14" ht="24.95" customHeight="1" thickBot="1">
      <c r="D170" s="1588" t="s">
        <v>2069</v>
      </c>
      <c r="E170" s="1587" t="s">
        <v>2068</v>
      </c>
      <c r="F170" s="1575" t="s">
        <v>2067</v>
      </c>
      <c r="G170" s="1586" t="s">
        <v>2066</v>
      </c>
      <c r="H170" s="1585">
        <v>0.67291666666666705</v>
      </c>
      <c r="I170" s="1584">
        <v>33</v>
      </c>
      <c r="J170" s="1583">
        <v>2289</v>
      </c>
      <c r="K170" s="1303">
        <v>28</v>
      </c>
      <c r="L170" s="1303">
        <f>J170+K170</f>
        <v>2317</v>
      </c>
      <c r="M170" s="1572"/>
      <c r="N170" s="1269"/>
    </row>
    <row r="171" spans="2:14" ht="24.95" customHeight="1" thickBot="1">
      <c r="D171" s="1582"/>
      <c r="E171" s="1582"/>
      <c r="F171" s="1581"/>
      <c r="G171" s="1579"/>
      <c r="H171" s="1580"/>
      <c r="I171" s="1579"/>
      <c r="J171" s="1578"/>
      <c r="K171" s="1272"/>
      <c r="L171" s="1401"/>
      <c r="M171" s="1572"/>
      <c r="N171" s="1269"/>
    </row>
    <row r="172" spans="2:14" ht="24.95" customHeight="1" thickBot="1">
      <c r="B172" s="2128" t="s">
        <v>2065</v>
      </c>
      <c r="C172" s="2128"/>
      <c r="D172" s="1354" t="s">
        <v>2045</v>
      </c>
      <c r="E172" s="1354" t="s">
        <v>1724</v>
      </c>
      <c r="F172" s="1354" t="s">
        <v>1779</v>
      </c>
      <c r="G172" s="1354" t="s">
        <v>1711</v>
      </c>
      <c r="H172" s="1503" t="s">
        <v>1723</v>
      </c>
      <c r="I172" s="1354" t="s">
        <v>1722</v>
      </c>
      <c r="J172" s="1351" t="s">
        <v>1606</v>
      </c>
      <c r="K172" s="1319" t="s">
        <v>1605</v>
      </c>
      <c r="L172" s="1319" t="s">
        <v>1604</v>
      </c>
      <c r="M172" s="1572"/>
    </row>
    <row r="173" spans="2:14" ht="24.95" customHeight="1" thickBot="1">
      <c r="B173" s="1463"/>
      <c r="C173" s="1463"/>
      <c r="D173" s="1577" t="s">
        <v>2064</v>
      </c>
      <c r="E173" s="1576" t="s">
        <v>2063</v>
      </c>
      <c r="F173" s="1575" t="s">
        <v>2062</v>
      </c>
      <c r="G173" s="1574" t="s">
        <v>2061</v>
      </c>
      <c r="H173" s="1465" t="s">
        <v>1746</v>
      </c>
      <c r="I173" s="1573">
        <v>29</v>
      </c>
      <c r="J173" s="1356">
        <v>1114.54</v>
      </c>
      <c r="K173" s="1303">
        <v>33.6</v>
      </c>
      <c r="L173" s="1303">
        <f t="shared" ref="L173:L179" si="7">J173+K173</f>
        <v>1148.1399999999999</v>
      </c>
      <c r="M173" s="1572"/>
    </row>
    <row r="174" spans="2:14" ht="24.95" customHeight="1" thickBot="1">
      <c r="B174" s="1463"/>
      <c r="C174" s="1463"/>
      <c r="D174" s="1577" t="s">
        <v>2060</v>
      </c>
      <c r="E174" s="1576" t="s">
        <v>2056</v>
      </c>
      <c r="F174" s="1575" t="s">
        <v>2055</v>
      </c>
      <c r="G174" s="1574" t="s">
        <v>2054</v>
      </c>
      <c r="H174" s="1465" t="s">
        <v>1746</v>
      </c>
      <c r="I174" s="1573">
        <v>34.299999999999997</v>
      </c>
      <c r="J174" s="1356">
        <v>1280.93</v>
      </c>
      <c r="K174" s="1303">
        <v>33.6</v>
      </c>
      <c r="L174" s="1303">
        <f t="shared" si="7"/>
        <v>1314.53</v>
      </c>
      <c r="M174" s="1572"/>
    </row>
    <row r="175" spans="2:14" ht="24.95" customHeight="1" thickBot="1">
      <c r="B175" s="1463"/>
      <c r="C175" s="1463"/>
      <c r="D175" s="1577" t="s">
        <v>2059</v>
      </c>
      <c r="E175" s="1576" t="s">
        <v>2052</v>
      </c>
      <c r="F175" s="1575" t="s">
        <v>2051</v>
      </c>
      <c r="G175" s="1574" t="s">
        <v>2050</v>
      </c>
      <c r="H175" s="1465" t="s">
        <v>1746</v>
      </c>
      <c r="I175" s="1573">
        <v>34.299999999999997</v>
      </c>
      <c r="J175" s="1356">
        <v>1440.8</v>
      </c>
      <c r="K175" s="1303">
        <v>33.6</v>
      </c>
      <c r="L175" s="1303">
        <f t="shared" si="7"/>
        <v>1474.3999999999999</v>
      </c>
      <c r="M175" s="1572"/>
    </row>
    <row r="176" spans="2:14" ht="24.95" customHeight="1" thickBot="1">
      <c r="B176" s="1463"/>
      <c r="C176" s="1463"/>
      <c r="D176" s="1577" t="s">
        <v>2058</v>
      </c>
      <c r="E176" s="1576" t="s">
        <v>1754</v>
      </c>
      <c r="F176" s="1575" t="s">
        <v>2048</v>
      </c>
      <c r="G176" s="1574" t="s">
        <v>2047</v>
      </c>
      <c r="H176" s="1465" t="s">
        <v>1746</v>
      </c>
      <c r="I176" s="1573">
        <v>42.2</v>
      </c>
      <c r="J176" s="1356">
        <v>1621.27</v>
      </c>
      <c r="K176" s="1303">
        <v>78.400000000000006</v>
      </c>
      <c r="L176" s="1303">
        <f t="shared" si="7"/>
        <v>1699.67</v>
      </c>
      <c r="M176" s="1572"/>
    </row>
    <row r="177" spans="1:10748" ht="24.95" customHeight="1" thickBot="1">
      <c r="B177" s="1463"/>
      <c r="C177" s="1463"/>
      <c r="D177" s="1577" t="s">
        <v>2057</v>
      </c>
      <c r="E177" s="1576" t="s">
        <v>2056</v>
      </c>
      <c r="F177" s="1575" t="s">
        <v>2055</v>
      </c>
      <c r="G177" s="1574" t="s">
        <v>2054</v>
      </c>
      <c r="H177" s="1465" t="s">
        <v>1746</v>
      </c>
      <c r="I177" s="1573">
        <v>34.299999999999997</v>
      </c>
      <c r="J177" s="1356">
        <v>1604.95</v>
      </c>
      <c r="K177" s="1303">
        <v>33.6</v>
      </c>
      <c r="L177" s="1303">
        <f t="shared" si="7"/>
        <v>1638.55</v>
      </c>
      <c r="M177" s="1572"/>
    </row>
    <row r="178" spans="1:10748" ht="24.95" customHeight="1" thickBot="1">
      <c r="B178" s="1463"/>
      <c r="C178" s="1463"/>
      <c r="D178" s="1577" t="s">
        <v>2053</v>
      </c>
      <c r="E178" s="1576" t="s">
        <v>2052</v>
      </c>
      <c r="F178" s="1575" t="s">
        <v>2051</v>
      </c>
      <c r="G178" s="1574" t="s">
        <v>2050</v>
      </c>
      <c r="H178" s="1465" t="s">
        <v>1746</v>
      </c>
      <c r="I178" s="1573">
        <v>34.299999999999997</v>
      </c>
      <c r="J178" s="1356">
        <v>1645.3</v>
      </c>
      <c r="K178" s="1303">
        <v>33.6</v>
      </c>
      <c r="L178" s="1303">
        <f t="shared" si="7"/>
        <v>1678.8999999999999</v>
      </c>
      <c r="M178" s="1572"/>
    </row>
    <row r="179" spans="1:10748" ht="24.95" customHeight="1" thickBot="1">
      <c r="B179" s="1463"/>
      <c r="C179" s="1463"/>
      <c r="D179" s="1577" t="s">
        <v>2049</v>
      </c>
      <c r="E179" s="1576" t="s">
        <v>1754</v>
      </c>
      <c r="F179" s="1575" t="s">
        <v>2048</v>
      </c>
      <c r="G179" s="1574" t="s">
        <v>2047</v>
      </c>
      <c r="H179" s="1465" t="s">
        <v>1746</v>
      </c>
      <c r="I179" s="1573">
        <v>42.2</v>
      </c>
      <c r="J179" s="1356">
        <v>1899.52</v>
      </c>
      <c r="K179" s="1303">
        <v>78.400000000000006</v>
      </c>
      <c r="L179" s="1303">
        <f t="shared" si="7"/>
        <v>1977.92</v>
      </c>
      <c r="M179" s="1572"/>
    </row>
    <row r="180" spans="1:10748" s="1550" customFormat="1" ht="35.25" customHeight="1" thickBot="1">
      <c r="A180" s="1275"/>
      <c r="B180" s="2128" t="s">
        <v>2046</v>
      </c>
      <c r="C180" s="2128"/>
      <c r="D180" s="1354" t="s">
        <v>2045</v>
      </c>
      <c r="E180" s="1354" t="s">
        <v>1724</v>
      </c>
      <c r="F180" s="1354" t="s">
        <v>1779</v>
      </c>
      <c r="G180" s="1354" t="s">
        <v>1711</v>
      </c>
      <c r="H180" s="1503" t="s">
        <v>1723</v>
      </c>
      <c r="I180" s="1354" t="s">
        <v>1722</v>
      </c>
      <c r="J180" s="1351" t="s">
        <v>1606</v>
      </c>
      <c r="K180" s="1319" t="s">
        <v>1605</v>
      </c>
      <c r="L180" s="1319" t="s">
        <v>1604</v>
      </c>
      <c r="M180" s="1571" t="s">
        <v>1603</v>
      </c>
      <c r="N180" s="1270"/>
      <c r="O180" s="1269"/>
      <c r="P180" s="1269"/>
      <c r="Q180" s="1269"/>
      <c r="R180" s="1269"/>
      <c r="S180" s="1269"/>
      <c r="T180" s="1269"/>
      <c r="U180" s="1269"/>
      <c r="V180" s="1269"/>
      <c r="W180" s="1269"/>
      <c r="X180" s="1269"/>
      <c r="Y180" s="1269"/>
      <c r="Z180" s="1269"/>
      <c r="AA180" s="1269"/>
      <c r="AB180" s="1269"/>
      <c r="AC180" s="1269"/>
      <c r="AD180" s="1269"/>
      <c r="AE180" s="1269"/>
      <c r="AF180" s="1269"/>
      <c r="AG180" s="1269"/>
      <c r="AH180" s="1269"/>
      <c r="AI180" s="1269"/>
      <c r="AJ180" s="1269"/>
      <c r="AK180" s="1269"/>
      <c r="AL180" s="1269"/>
      <c r="AM180" s="1269"/>
      <c r="AN180" s="1269"/>
      <c r="AO180" s="1269"/>
      <c r="AP180" s="1269"/>
      <c r="AQ180" s="1269"/>
      <c r="AR180" s="1269"/>
      <c r="AS180" s="1269"/>
      <c r="AT180" s="1269"/>
      <c r="AU180" s="1269"/>
      <c r="AV180" s="1269"/>
      <c r="AW180" s="1269"/>
      <c r="AX180" s="1269"/>
      <c r="AY180" s="1269"/>
      <c r="AZ180" s="1269"/>
      <c r="BA180" s="1269"/>
      <c r="BB180" s="1269"/>
      <c r="BC180" s="1269"/>
      <c r="BD180" s="1269"/>
      <c r="BE180" s="1269"/>
      <c r="BF180" s="1269"/>
      <c r="BG180" s="1269"/>
      <c r="BH180" s="1269"/>
      <c r="BI180" s="1269"/>
      <c r="BJ180" s="1269"/>
      <c r="BK180" s="1269"/>
      <c r="BL180" s="1269"/>
      <c r="BM180" s="1269"/>
      <c r="BN180" s="1269"/>
      <c r="BO180" s="1269"/>
      <c r="BP180" s="1269"/>
      <c r="BQ180" s="1269"/>
      <c r="BR180" s="1269"/>
      <c r="BS180" s="1269"/>
      <c r="BT180" s="1269"/>
      <c r="BU180" s="1269"/>
      <c r="BV180" s="1269"/>
      <c r="BW180" s="1269"/>
      <c r="BX180" s="1269"/>
      <c r="BY180" s="1269"/>
      <c r="BZ180" s="1269"/>
      <c r="CA180" s="1269"/>
      <c r="CB180" s="1269"/>
      <c r="CC180" s="1269"/>
      <c r="CD180" s="1269"/>
      <c r="CE180" s="1269"/>
      <c r="CF180" s="1269"/>
      <c r="CG180" s="1269"/>
      <c r="CH180" s="1269"/>
      <c r="CI180" s="1269"/>
      <c r="CJ180" s="1269"/>
      <c r="CK180" s="1269"/>
      <c r="CL180" s="1269"/>
      <c r="CM180" s="1269"/>
      <c r="CN180" s="1269"/>
      <c r="CO180" s="1269"/>
      <c r="CP180" s="1269"/>
      <c r="CQ180" s="1269"/>
      <c r="CR180" s="1269"/>
      <c r="CS180" s="1269"/>
      <c r="CT180" s="1269"/>
      <c r="CU180" s="1269"/>
      <c r="CV180" s="1269"/>
      <c r="CW180" s="1269"/>
      <c r="CX180" s="1269"/>
      <c r="CY180" s="1269"/>
      <c r="CZ180" s="1269"/>
      <c r="DA180" s="1269"/>
      <c r="DB180" s="1269"/>
      <c r="DC180" s="1269"/>
      <c r="DD180" s="1269"/>
      <c r="DE180" s="1269"/>
      <c r="DF180" s="1269"/>
      <c r="DG180" s="1269"/>
      <c r="DH180" s="1269"/>
      <c r="DI180" s="1269"/>
      <c r="DJ180" s="1269"/>
      <c r="DK180" s="1269"/>
      <c r="DL180" s="1269"/>
      <c r="DM180" s="1269"/>
      <c r="DN180" s="1269"/>
      <c r="DO180" s="1269"/>
      <c r="DP180" s="1269"/>
      <c r="DQ180" s="1269"/>
      <c r="DR180" s="1269"/>
      <c r="DS180" s="1269"/>
      <c r="DT180" s="1269"/>
      <c r="DU180" s="1269"/>
      <c r="DV180" s="1269"/>
      <c r="DW180" s="1269"/>
      <c r="DX180" s="1269"/>
      <c r="DY180" s="1269"/>
      <c r="DZ180" s="1269"/>
      <c r="EA180" s="1269"/>
      <c r="EB180" s="1269"/>
      <c r="EC180" s="1269"/>
      <c r="ED180" s="1269"/>
      <c r="EE180" s="1269"/>
      <c r="EF180" s="1269"/>
      <c r="EG180" s="1269"/>
      <c r="EH180" s="1269"/>
      <c r="EI180" s="1269"/>
      <c r="EJ180" s="1269"/>
      <c r="EK180" s="1269"/>
      <c r="EL180" s="1269"/>
      <c r="EM180" s="1269"/>
      <c r="EN180" s="1269"/>
      <c r="EO180" s="1269"/>
      <c r="EP180" s="1269"/>
      <c r="EQ180" s="1269"/>
      <c r="ER180" s="1269"/>
      <c r="ES180" s="1269"/>
      <c r="ET180" s="1269"/>
      <c r="EU180" s="1269"/>
      <c r="EV180" s="1269"/>
      <c r="EW180" s="1269"/>
      <c r="EX180" s="1269"/>
      <c r="EY180" s="1269"/>
      <c r="EZ180" s="1269"/>
      <c r="FA180" s="1269"/>
      <c r="FB180" s="1269"/>
      <c r="FC180" s="1269"/>
      <c r="FD180" s="1269"/>
      <c r="FE180" s="1269"/>
      <c r="FF180" s="1269"/>
      <c r="FG180" s="1269"/>
      <c r="FH180" s="1269"/>
      <c r="FI180" s="1269"/>
      <c r="FJ180" s="1269"/>
      <c r="FK180" s="1269"/>
      <c r="FL180" s="1269"/>
      <c r="FM180" s="1269"/>
      <c r="FN180" s="1269"/>
      <c r="FO180" s="1269"/>
      <c r="FP180" s="1269"/>
      <c r="FQ180" s="1269"/>
      <c r="FR180" s="1269"/>
      <c r="FS180" s="1269"/>
      <c r="FT180" s="1269"/>
      <c r="FU180" s="1269"/>
      <c r="FV180" s="1269"/>
      <c r="FW180" s="1269"/>
      <c r="FX180" s="1269"/>
      <c r="FY180" s="1269"/>
      <c r="FZ180" s="1269"/>
      <c r="GA180" s="1269"/>
      <c r="GB180" s="1269"/>
      <c r="GC180" s="1269"/>
      <c r="GD180" s="1269"/>
      <c r="GE180" s="1269"/>
      <c r="GF180" s="1269"/>
      <c r="GG180" s="1269"/>
      <c r="GH180" s="1269"/>
      <c r="GI180" s="1269"/>
      <c r="GJ180" s="1269"/>
      <c r="GK180" s="1269"/>
      <c r="GL180" s="1269"/>
      <c r="GM180" s="1269"/>
      <c r="GN180" s="1269"/>
      <c r="GO180" s="1269"/>
      <c r="GP180" s="1269"/>
      <c r="GQ180" s="1269"/>
      <c r="GR180" s="1269"/>
      <c r="GS180" s="1269"/>
      <c r="GT180" s="1269"/>
      <c r="GU180" s="1269"/>
      <c r="GV180" s="1269"/>
      <c r="GW180" s="1269"/>
      <c r="GX180" s="1269"/>
      <c r="GY180" s="1269"/>
      <c r="GZ180" s="1269"/>
      <c r="HA180" s="1269"/>
      <c r="HB180" s="1269"/>
      <c r="HC180" s="1269"/>
      <c r="HD180" s="1269"/>
      <c r="HE180" s="1269"/>
      <c r="HF180" s="1269"/>
      <c r="HG180" s="1269"/>
      <c r="HH180" s="1269"/>
      <c r="HI180" s="1269"/>
      <c r="HJ180" s="1269"/>
      <c r="HK180" s="1269"/>
      <c r="HL180" s="1269"/>
      <c r="HM180" s="1269"/>
      <c r="HN180" s="1269"/>
      <c r="HO180" s="1269"/>
      <c r="HP180" s="1269"/>
      <c r="HQ180" s="1269"/>
      <c r="HR180" s="1269"/>
      <c r="HS180" s="1269"/>
      <c r="HT180" s="1269"/>
      <c r="HU180" s="1269"/>
      <c r="HV180" s="1269"/>
      <c r="HW180" s="1269"/>
      <c r="HX180" s="1269"/>
      <c r="HY180" s="1269"/>
      <c r="HZ180" s="1269"/>
      <c r="IA180" s="1269"/>
      <c r="IB180" s="1269"/>
      <c r="IC180" s="1269"/>
      <c r="ID180" s="1269"/>
      <c r="IE180" s="1269"/>
      <c r="IF180" s="1269"/>
      <c r="IG180" s="1269"/>
      <c r="IH180" s="1269"/>
      <c r="II180" s="1269"/>
      <c r="IJ180" s="1269"/>
      <c r="IK180" s="1269"/>
      <c r="IL180" s="1269"/>
      <c r="IM180" s="1269"/>
      <c r="IN180" s="1269"/>
      <c r="IO180" s="1269"/>
      <c r="IP180" s="1269"/>
      <c r="IQ180" s="1269"/>
      <c r="IR180" s="1269"/>
      <c r="IS180" s="1269"/>
      <c r="IT180" s="1269"/>
      <c r="IU180" s="1269"/>
      <c r="IV180" s="1269"/>
      <c r="IW180" s="1269"/>
      <c r="IX180" s="1269"/>
      <c r="IY180" s="1269"/>
      <c r="IZ180" s="1269"/>
      <c r="JA180" s="1269"/>
      <c r="JB180" s="1269"/>
      <c r="JC180" s="1269"/>
      <c r="JD180" s="1269"/>
      <c r="JE180" s="1269"/>
      <c r="JF180" s="1269"/>
      <c r="JG180" s="1269"/>
      <c r="JH180" s="1269"/>
      <c r="JI180" s="1269"/>
      <c r="JJ180" s="1269"/>
      <c r="JK180" s="1269"/>
      <c r="JL180" s="1269"/>
      <c r="JM180" s="1269"/>
      <c r="JN180" s="1269"/>
      <c r="JO180" s="1269"/>
      <c r="JP180" s="1269"/>
      <c r="JQ180" s="1269"/>
      <c r="JR180" s="1269"/>
      <c r="JS180" s="1269"/>
      <c r="JT180" s="1269"/>
      <c r="JU180" s="1269"/>
      <c r="JV180" s="1269"/>
      <c r="JW180" s="1269"/>
      <c r="JX180" s="1269"/>
      <c r="JY180" s="1269"/>
      <c r="JZ180" s="1269"/>
      <c r="KA180" s="1269"/>
      <c r="KB180" s="1269"/>
      <c r="KC180" s="1269"/>
      <c r="KD180" s="1269"/>
      <c r="KE180" s="1269"/>
      <c r="KF180" s="1269"/>
      <c r="KG180" s="1269"/>
      <c r="KH180" s="1269"/>
      <c r="KI180" s="1269"/>
      <c r="KJ180" s="1269"/>
      <c r="KK180" s="1269"/>
      <c r="KL180" s="1269"/>
      <c r="KM180" s="1269"/>
      <c r="KN180" s="1269"/>
      <c r="KO180" s="1269"/>
      <c r="KP180" s="1269"/>
      <c r="KQ180" s="1269"/>
      <c r="KR180" s="1269"/>
      <c r="KS180" s="1269"/>
      <c r="KT180" s="1269"/>
      <c r="KU180" s="1269"/>
      <c r="KV180" s="1269"/>
      <c r="KW180" s="1269"/>
      <c r="KX180" s="1269"/>
      <c r="KY180" s="1269"/>
      <c r="KZ180" s="1269"/>
      <c r="LA180" s="1269"/>
      <c r="LB180" s="1269"/>
      <c r="LC180" s="1269"/>
      <c r="LD180" s="1269"/>
      <c r="LE180" s="1269"/>
      <c r="LF180" s="1269"/>
      <c r="LG180" s="1269"/>
      <c r="LH180" s="1269"/>
      <c r="LI180" s="1269"/>
      <c r="LJ180" s="1269"/>
      <c r="LK180" s="1269"/>
      <c r="LL180" s="1269"/>
      <c r="LM180" s="1269"/>
      <c r="LN180" s="1269"/>
      <c r="LO180" s="1269"/>
      <c r="LP180" s="1269"/>
      <c r="LQ180" s="1269"/>
      <c r="LR180" s="1269"/>
      <c r="LS180" s="1269"/>
      <c r="LT180" s="1269"/>
      <c r="LU180" s="1269"/>
      <c r="LV180" s="1269"/>
      <c r="LW180" s="1269"/>
      <c r="LX180" s="1269"/>
      <c r="LY180" s="1269"/>
      <c r="LZ180" s="1269"/>
      <c r="MA180" s="1269"/>
      <c r="MB180" s="1269"/>
      <c r="MC180" s="1269"/>
      <c r="MD180" s="1269"/>
      <c r="ME180" s="1269"/>
      <c r="MF180" s="1269"/>
      <c r="MG180" s="1269"/>
      <c r="MH180" s="1269"/>
      <c r="MI180" s="1269"/>
      <c r="MJ180" s="1269"/>
      <c r="MK180" s="1269"/>
      <c r="ML180" s="1269"/>
      <c r="MM180" s="1269"/>
      <c r="MN180" s="1269"/>
      <c r="MO180" s="1269"/>
      <c r="MP180" s="1269"/>
      <c r="MQ180" s="1269"/>
      <c r="MR180" s="1269"/>
      <c r="MS180" s="1269"/>
      <c r="MT180" s="1269"/>
      <c r="MU180" s="1269"/>
      <c r="MV180" s="1269"/>
      <c r="MW180" s="1269"/>
      <c r="MX180" s="1269"/>
      <c r="MY180" s="1269"/>
      <c r="MZ180" s="1269"/>
      <c r="NA180" s="1269"/>
      <c r="NB180" s="1269"/>
      <c r="NC180" s="1269"/>
      <c r="ND180" s="1269"/>
      <c r="NE180" s="1269"/>
      <c r="NF180" s="1269"/>
      <c r="NG180" s="1269"/>
      <c r="NH180" s="1269"/>
      <c r="NI180" s="1269"/>
      <c r="NJ180" s="1269"/>
      <c r="NK180" s="1269"/>
      <c r="NL180" s="1269"/>
      <c r="NM180" s="1269"/>
      <c r="NN180" s="1269"/>
      <c r="NO180" s="1269"/>
      <c r="NP180" s="1269"/>
      <c r="NQ180" s="1269"/>
      <c r="NR180" s="1269"/>
      <c r="NS180" s="1269"/>
      <c r="NT180" s="1269"/>
      <c r="NU180" s="1269"/>
      <c r="NV180" s="1269"/>
      <c r="NW180" s="1269"/>
      <c r="NX180" s="1269"/>
      <c r="NY180" s="1269"/>
      <c r="NZ180" s="1269"/>
      <c r="OA180" s="1269"/>
      <c r="OB180" s="1269"/>
      <c r="OC180" s="1269"/>
      <c r="OD180" s="1269"/>
      <c r="OE180" s="1269"/>
      <c r="OF180" s="1269"/>
      <c r="OG180" s="1269"/>
      <c r="OH180" s="1269"/>
      <c r="OI180" s="1269"/>
      <c r="OJ180" s="1269"/>
      <c r="OK180" s="1269"/>
      <c r="OL180" s="1269"/>
      <c r="OM180" s="1269"/>
      <c r="ON180" s="1269"/>
      <c r="OO180" s="1269"/>
      <c r="OP180" s="1269"/>
      <c r="OQ180" s="1269"/>
      <c r="OR180" s="1269"/>
      <c r="OS180" s="1269"/>
      <c r="OT180" s="1269"/>
      <c r="OU180" s="1269"/>
      <c r="OV180" s="1269"/>
      <c r="OW180" s="1269"/>
      <c r="OX180" s="1269"/>
      <c r="OY180" s="1269"/>
      <c r="OZ180" s="1269"/>
      <c r="PA180" s="1269"/>
      <c r="PB180" s="1269"/>
      <c r="PC180" s="1269"/>
      <c r="PD180" s="1269"/>
      <c r="PE180" s="1269"/>
      <c r="PF180" s="1269"/>
      <c r="PG180" s="1269"/>
      <c r="PH180" s="1269"/>
      <c r="PI180" s="1269"/>
      <c r="PJ180" s="1269"/>
      <c r="PK180" s="1269"/>
      <c r="PL180" s="1269"/>
      <c r="PM180" s="1269"/>
      <c r="PN180" s="1269"/>
      <c r="PO180" s="1269"/>
      <c r="PP180" s="1269"/>
      <c r="PQ180" s="1269"/>
      <c r="PR180" s="1269"/>
      <c r="PS180" s="1269"/>
      <c r="PT180" s="1269"/>
      <c r="PU180" s="1269"/>
      <c r="PV180" s="1269"/>
      <c r="PW180" s="1269"/>
      <c r="PX180" s="1269"/>
      <c r="PY180" s="1269"/>
      <c r="PZ180" s="1269"/>
      <c r="QA180" s="1269"/>
      <c r="QB180" s="1269"/>
      <c r="QC180" s="1269"/>
      <c r="QD180" s="1269"/>
      <c r="QE180" s="1269"/>
      <c r="QF180" s="1269"/>
      <c r="QG180" s="1269"/>
      <c r="QH180" s="1269"/>
      <c r="QI180" s="1269"/>
      <c r="QJ180" s="1269"/>
      <c r="QK180" s="1269"/>
      <c r="QL180" s="1269"/>
      <c r="QM180" s="1269"/>
      <c r="QN180" s="1269"/>
      <c r="QO180" s="1269"/>
      <c r="QP180" s="1269"/>
      <c r="QQ180" s="1269"/>
      <c r="QR180" s="1269"/>
      <c r="QS180" s="1269"/>
      <c r="QT180" s="1269"/>
      <c r="QU180" s="1269"/>
      <c r="QV180" s="1269"/>
      <c r="QW180" s="1269"/>
      <c r="QX180" s="1269"/>
      <c r="QY180" s="1269"/>
      <c r="QZ180" s="1269"/>
      <c r="RA180" s="1269"/>
      <c r="RB180" s="1269"/>
      <c r="RC180" s="1269"/>
      <c r="RD180" s="1269"/>
      <c r="RE180" s="1269"/>
      <c r="RF180" s="1269"/>
      <c r="RG180" s="1269"/>
      <c r="RH180" s="1269"/>
      <c r="RI180" s="1269"/>
      <c r="RJ180" s="1269"/>
      <c r="RK180" s="1269"/>
      <c r="RL180" s="1269"/>
      <c r="RM180" s="1269"/>
      <c r="RN180" s="1269"/>
      <c r="RO180" s="1269"/>
      <c r="RP180" s="1269"/>
      <c r="RQ180" s="1269"/>
      <c r="RR180" s="1269"/>
      <c r="RS180" s="1269"/>
      <c r="RT180" s="1269"/>
      <c r="RU180" s="1269"/>
      <c r="RV180" s="1269"/>
      <c r="RW180" s="1269"/>
      <c r="RX180" s="1269"/>
      <c r="RY180" s="1269"/>
      <c r="RZ180" s="1269"/>
      <c r="SA180" s="1269"/>
      <c r="SB180" s="1269"/>
      <c r="SC180" s="1269"/>
      <c r="SD180" s="1269"/>
      <c r="SE180" s="1269"/>
      <c r="SF180" s="1269"/>
      <c r="SG180" s="1269"/>
      <c r="SH180" s="1269"/>
      <c r="SI180" s="1269"/>
      <c r="SJ180" s="1269"/>
      <c r="SK180" s="1269"/>
      <c r="SL180" s="1269"/>
      <c r="SM180" s="1269"/>
      <c r="SN180" s="1269"/>
      <c r="SO180" s="1269"/>
      <c r="SP180" s="1269"/>
      <c r="SQ180" s="1269"/>
      <c r="SR180" s="1269"/>
      <c r="SS180" s="1269"/>
      <c r="ST180" s="1269"/>
      <c r="SU180" s="1269"/>
      <c r="SV180" s="1269"/>
      <c r="SW180" s="1269"/>
      <c r="SX180" s="1269"/>
      <c r="SY180" s="1269"/>
      <c r="SZ180" s="1269"/>
      <c r="TA180" s="1269"/>
      <c r="TB180" s="1269"/>
      <c r="TC180" s="1269"/>
      <c r="TD180" s="1269"/>
      <c r="TE180" s="1269"/>
      <c r="TF180" s="1269"/>
      <c r="TG180" s="1269"/>
      <c r="TH180" s="1269"/>
      <c r="TI180" s="1269"/>
      <c r="TJ180" s="1269"/>
      <c r="TK180" s="1269"/>
      <c r="TL180" s="1269"/>
      <c r="TM180" s="1269"/>
      <c r="TN180" s="1269"/>
      <c r="TO180" s="1269"/>
      <c r="TP180" s="1269"/>
      <c r="TQ180" s="1269"/>
      <c r="TR180" s="1269"/>
      <c r="TS180" s="1269"/>
      <c r="TT180" s="1269"/>
      <c r="TU180" s="1269"/>
      <c r="TV180" s="1269"/>
      <c r="TW180" s="1269"/>
      <c r="TX180" s="1269"/>
      <c r="TY180" s="1269"/>
      <c r="TZ180" s="1269"/>
      <c r="UA180" s="1269"/>
      <c r="UB180" s="1269"/>
      <c r="UC180" s="1269"/>
      <c r="UD180" s="1269"/>
      <c r="UE180" s="1269"/>
      <c r="UF180" s="1269"/>
      <c r="UG180" s="1269"/>
      <c r="UH180" s="1269"/>
      <c r="UI180" s="1269"/>
      <c r="UJ180" s="1269"/>
      <c r="UK180" s="1269"/>
      <c r="UL180" s="1269"/>
      <c r="UM180" s="1269"/>
      <c r="UN180" s="1269"/>
      <c r="UO180" s="1269"/>
      <c r="UP180" s="1269"/>
      <c r="UQ180" s="1269"/>
      <c r="UR180" s="1269"/>
      <c r="US180" s="1269"/>
      <c r="UT180" s="1269"/>
      <c r="UU180" s="1269"/>
      <c r="UV180" s="1269"/>
      <c r="UW180" s="1269"/>
      <c r="UX180" s="1269"/>
      <c r="UY180" s="1269"/>
      <c r="UZ180" s="1269"/>
      <c r="VA180" s="1269"/>
      <c r="VB180" s="1269"/>
      <c r="VC180" s="1269"/>
      <c r="VD180" s="1269"/>
      <c r="VE180" s="1269"/>
      <c r="VF180" s="1269"/>
      <c r="VG180" s="1269"/>
      <c r="VH180" s="1269"/>
      <c r="VI180" s="1269"/>
      <c r="VJ180" s="1269"/>
      <c r="VK180" s="1269"/>
      <c r="VL180" s="1269"/>
      <c r="VM180" s="1269"/>
      <c r="VN180" s="1269"/>
      <c r="VO180" s="1269"/>
      <c r="VP180" s="1269"/>
      <c r="VQ180" s="1269"/>
      <c r="VR180" s="1269"/>
      <c r="VS180" s="1269"/>
      <c r="VT180" s="1269"/>
      <c r="VU180" s="1269"/>
      <c r="VV180" s="1269"/>
      <c r="VW180" s="1269"/>
      <c r="VX180" s="1269"/>
      <c r="VY180" s="1269"/>
      <c r="VZ180" s="1269"/>
      <c r="WA180" s="1269"/>
      <c r="WB180" s="1269"/>
      <c r="WC180" s="1269"/>
      <c r="WD180" s="1269"/>
      <c r="WE180" s="1269"/>
      <c r="WF180" s="1269"/>
      <c r="WG180" s="1269"/>
      <c r="WH180" s="1269"/>
      <c r="WI180" s="1269"/>
      <c r="WJ180" s="1269"/>
      <c r="WK180" s="1269"/>
      <c r="WL180" s="1269"/>
      <c r="WM180" s="1269"/>
      <c r="WN180" s="1269"/>
      <c r="WO180" s="1269"/>
      <c r="WP180" s="1269"/>
      <c r="WQ180" s="1269"/>
      <c r="WR180" s="1269"/>
      <c r="WS180" s="1269"/>
      <c r="WT180" s="1269"/>
      <c r="WU180" s="1269"/>
      <c r="WV180" s="1269"/>
      <c r="WW180" s="1269"/>
      <c r="WX180" s="1269"/>
      <c r="WY180" s="1269"/>
      <c r="WZ180" s="1269"/>
      <c r="XA180" s="1269"/>
      <c r="XB180" s="1269"/>
      <c r="XC180" s="1269"/>
      <c r="XD180" s="1269"/>
      <c r="XE180" s="1269"/>
      <c r="XF180" s="1269"/>
      <c r="XG180" s="1269"/>
      <c r="XH180" s="1269"/>
      <c r="XI180" s="1269"/>
      <c r="XJ180" s="1269"/>
      <c r="XK180" s="1269"/>
      <c r="XL180" s="1269"/>
      <c r="XM180" s="1269"/>
      <c r="XN180" s="1269"/>
      <c r="XO180" s="1269"/>
      <c r="XP180" s="1269"/>
      <c r="XQ180" s="1269"/>
      <c r="XR180" s="1269"/>
      <c r="XS180" s="1269"/>
      <c r="XT180" s="1269"/>
      <c r="XU180" s="1269"/>
      <c r="XV180" s="1269"/>
      <c r="XW180" s="1269"/>
      <c r="XX180" s="1269"/>
      <c r="XY180" s="1269"/>
      <c r="XZ180" s="1269"/>
      <c r="YA180" s="1269"/>
      <c r="YB180" s="1269"/>
      <c r="YC180" s="1269"/>
      <c r="YD180" s="1269"/>
      <c r="YE180" s="1269"/>
      <c r="YF180" s="1269"/>
      <c r="YG180" s="1269"/>
      <c r="YH180" s="1269"/>
      <c r="YI180" s="1269"/>
      <c r="YJ180" s="1269"/>
      <c r="YK180" s="1269"/>
      <c r="YL180" s="1269"/>
      <c r="YM180" s="1269"/>
      <c r="YN180" s="1269"/>
      <c r="YO180" s="1269"/>
      <c r="YP180" s="1269"/>
      <c r="YQ180" s="1269"/>
      <c r="YR180" s="1269"/>
      <c r="YS180" s="1269"/>
      <c r="YT180" s="1269"/>
      <c r="YU180" s="1269"/>
      <c r="YV180" s="1269"/>
      <c r="YW180" s="1269"/>
      <c r="YX180" s="1269"/>
      <c r="YY180" s="1269"/>
      <c r="YZ180" s="1269"/>
      <c r="ZA180" s="1269"/>
      <c r="ZB180" s="1269"/>
      <c r="ZC180" s="1269"/>
      <c r="ZD180" s="1269"/>
      <c r="ZE180" s="1269"/>
      <c r="ZF180" s="1269"/>
      <c r="ZG180" s="1269"/>
      <c r="ZH180" s="1269"/>
      <c r="ZI180" s="1269"/>
      <c r="ZJ180" s="1269"/>
      <c r="ZK180" s="1269"/>
      <c r="ZL180" s="1269"/>
      <c r="ZM180" s="1269"/>
      <c r="ZN180" s="1269"/>
      <c r="ZO180" s="1269"/>
      <c r="ZP180" s="1269"/>
      <c r="ZQ180" s="1269"/>
      <c r="ZR180" s="1269"/>
      <c r="ZS180" s="1269"/>
      <c r="ZT180" s="1269"/>
      <c r="ZU180" s="1269"/>
      <c r="ZV180" s="1269"/>
      <c r="ZW180" s="1269"/>
      <c r="ZX180" s="1269"/>
      <c r="ZY180" s="1269"/>
      <c r="ZZ180" s="1269"/>
      <c r="AAA180" s="1269"/>
      <c r="AAB180" s="1269"/>
      <c r="AAC180" s="1269"/>
      <c r="AAD180" s="1269"/>
      <c r="AAE180" s="1269"/>
      <c r="AAF180" s="1269"/>
      <c r="AAG180" s="1269"/>
      <c r="AAH180" s="1269"/>
      <c r="AAI180" s="1269"/>
      <c r="AAJ180" s="1269"/>
      <c r="AAK180" s="1269"/>
      <c r="AAL180" s="1269"/>
      <c r="AAM180" s="1269"/>
      <c r="AAN180" s="1269"/>
      <c r="AAO180" s="1269"/>
      <c r="AAP180" s="1269"/>
      <c r="AAQ180" s="1269"/>
      <c r="AAR180" s="1269"/>
      <c r="AAS180" s="1269"/>
      <c r="AAT180" s="1269"/>
      <c r="AAU180" s="1269"/>
      <c r="AAV180" s="1269"/>
      <c r="AAW180" s="1269"/>
      <c r="AAX180" s="1269"/>
      <c r="AAY180" s="1269"/>
      <c r="AAZ180" s="1269"/>
      <c r="ABA180" s="1269"/>
      <c r="ABB180" s="1269"/>
      <c r="ABC180" s="1269"/>
      <c r="ABD180" s="1269"/>
      <c r="ABE180" s="1269"/>
      <c r="ABF180" s="1269"/>
      <c r="ABG180" s="1269"/>
      <c r="ABH180" s="1269"/>
      <c r="ABI180" s="1269"/>
      <c r="ABJ180" s="1269"/>
      <c r="ABK180" s="1269"/>
      <c r="ABL180" s="1269"/>
      <c r="ABM180" s="1269"/>
      <c r="ABN180" s="1269"/>
      <c r="ABO180" s="1269"/>
      <c r="ABP180" s="1269"/>
      <c r="ABQ180" s="1269"/>
      <c r="ABR180" s="1269"/>
      <c r="ABS180" s="1269"/>
      <c r="ABT180" s="1269"/>
      <c r="ABU180" s="1269"/>
      <c r="ABV180" s="1269"/>
      <c r="ABW180" s="1269"/>
      <c r="ABX180" s="1269"/>
      <c r="ABY180" s="1269"/>
      <c r="ABZ180" s="1269"/>
      <c r="ACA180" s="1269"/>
      <c r="ACB180" s="1269"/>
      <c r="ACC180" s="1269"/>
      <c r="ACD180" s="1269"/>
      <c r="ACE180" s="1269"/>
      <c r="ACF180" s="1269"/>
      <c r="ACG180" s="1269"/>
      <c r="ACH180" s="1269"/>
      <c r="ACI180" s="1269"/>
      <c r="ACJ180" s="1269"/>
      <c r="ACK180" s="1269"/>
      <c r="ACL180" s="1269"/>
      <c r="ACM180" s="1269"/>
      <c r="ACN180" s="1269"/>
      <c r="ACO180" s="1269"/>
      <c r="ACP180" s="1269"/>
      <c r="ACQ180" s="1269"/>
      <c r="ACR180" s="1269"/>
      <c r="ACS180" s="1269"/>
      <c r="ACT180" s="1269"/>
      <c r="ACU180" s="1269"/>
      <c r="ACV180" s="1269"/>
      <c r="ACW180" s="1269"/>
      <c r="ACX180" s="1269"/>
      <c r="ACY180" s="1269"/>
      <c r="ACZ180" s="1269"/>
      <c r="ADA180" s="1269"/>
      <c r="ADB180" s="1269"/>
      <c r="ADC180" s="1269"/>
      <c r="ADD180" s="1269"/>
      <c r="ADE180" s="1269"/>
      <c r="ADF180" s="1269"/>
      <c r="ADG180" s="1269"/>
      <c r="ADH180" s="1269"/>
      <c r="ADI180" s="1269"/>
      <c r="ADJ180" s="1269"/>
      <c r="ADK180" s="1269"/>
      <c r="ADL180" s="1269"/>
      <c r="ADM180" s="1269"/>
      <c r="ADN180" s="1269"/>
      <c r="ADO180" s="1269"/>
      <c r="ADP180" s="1269"/>
      <c r="ADQ180" s="1269"/>
      <c r="ADR180" s="1269"/>
      <c r="ADS180" s="1269"/>
      <c r="ADT180" s="1269"/>
      <c r="ADU180" s="1269"/>
      <c r="ADV180" s="1269"/>
      <c r="ADW180" s="1269"/>
      <c r="ADX180" s="1269"/>
      <c r="ADY180" s="1269"/>
      <c r="ADZ180" s="1269"/>
      <c r="AEA180" s="1269"/>
      <c r="AEB180" s="1269"/>
      <c r="AEC180" s="1269"/>
      <c r="AED180" s="1269"/>
      <c r="AEE180" s="1269"/>
      <c r="AEF180" s="1269"/>
      <c r="AEG180" s="1269"/>
      <c r="AEH180" s="1269"/>
      <c r="AEI180" s="1269"/>
      <c r="AEJ180" s="1269"/>
      <c r="AEK180" s="1269"/>
      <c r="AEL180" s="1269"/>
      <c r="AEM180" s="1269"/>
      <c r="AEN180" s="1269"/>
      <c r="AEO180" s="1269"/>
      <c r="AEP180" s="1269"/>
      <c r="AEQ180" s="1269"/>
      <c r="AER180" s="1269"/>
      <c r="AES180" s="1269"/>
      <c r="AET180" s="1269"/>
      <c r="AEU180" s="1269"/>
      <c r="AEV180" s="1269"/>
      <c r="AEW180" s="1269"/>
      <c r="AEX180" s="1269"/>
      <c r="AEY180" s="1269"/>
      <c r="AEZ180" s="1269"/>
      <c r="AFA180" s="1269"/>
      <c r="AFB180" s="1269"/>
      <c r="AFC180" s="1269"/>
      <c r="AFD180" s="1269"/>
      <c r="AFE180" s="1269"/>
      <c r="AFF180" s="1269"/>
      <c r="AFG180" s="1269"/>
      <c r="AFH180" s="1269"/>
      <c r="AFI180" s="1269"/>
      <c r="AFJ180" s="1269"/>
      <c r="AFK180" s="1269"/>
      <c r="AFL180" s="1269"/>
      <c r="AFM180" s="1269"/>
      <c r="AFN180" s="1269"/>
      <c r="AFO180" s="1269"/>
      <c r="AFP180" s="1269"/>
      <c r="AFQ180" s="1269"/>
      <c r="AFR180" s="1269"/>
      <c r="AFS180" s="1269"/>
      <c r="AFT180" s="1269"/>
      <c r="AFU180" s="1269"/>
      <c r="AFV180" s="1269"/>
      <c r="AFW180" s="1269"/>
      <c r="AFX180" s="1269"/>
      <c r="AFY180" s="1269"/>
      <c r="AFZ180" s="1269"/>
      <c r="AGA180" s="1269"/>
      <c r="AGB180" s="1269"/>
      <c r="AGC180" s="1269"/>
      <c r="AGD180" s="1269"/>
      <c r="AGE180" s="1269"/>
      <c r="AGF180" s="1269"/>
      <c r="AGG180" s="1269"/>
      <c r="AGH180" s="1269"/>
      <c r="AGI180" s="1269"/>
      <c r="AGJ180" s="1269"/>
      <c r="AGK180" s="1269"/>
      <c r="AGL180" s="1269"/>
      <c r="AGM180" s="1269"/>
      <c r="AGN180" s="1269"/>
      <c r="AGO180" s="1269"/>
      <c r="AGP180" s="1269"/>
      <c r="AGQ180" s="1269"/>
      <c r="AGR180" s="1269"/>
      <c r="AGS180" s="1269"/>
      <c r="AGT180" s="1269"/>
      <c r="AGU180" s="1269"/>
      <c r="AGV180" s="1269"/>
      <c r="AGW180" s="1269"/>
      <c r="AGX180" s="1269"/>
      <c r="AGY180" s="1269"/>
      <c r="AGZ180" s="1269"/>
      <c r="AHA180" s="1269"/>
      <c r="AHB180" s="1269"/>
      <c r="AHC180" s="1269"/>
      <c r="AHD180" s="1269"/>
      <c r="AHE180" s="1269"/>
      <c r="AHF180" s="1269"/>
      <c r="AHG180" s="1269"/>
      <c r="AHH180" s="1269"/>
      <c r="AHI180" s="1269"/>
      <c r="AHJ180" s="1269"/>
      <c r="AHK180" s="1269"/>
      <c r="AHL180" s="1269"/>
      <c r="AHM180" s="1269"/>
      <c r="AHN180" s="1269"/>
      <c r="AHO180" s="1269"/>
      <c r="AHP180" s="1269"/>
      <c r="AHQ180" s="1269"/>
      <c r="AHR180" s="1269"/>
      <c r="AHS180" s="1269"/>
      <c r="AHT180" s="1269"/>
      <c r="AHU180" s="1269"/>
      <c r="AHV180" s="1269"/>
      <c r="AHW180" s="1269"/>
      <c r="AHX180" s="1269"/>
      <c r="AHY180" s="1269"/>
      <c r="AHZ180" s="1269"/>
      <c r="AIA180" s="1269"/>
      <c r="AIB180" s="1269"/>
      <c r="AIC180" s="1269"/>
      <c r="AID180" s="1269"/>
      <c r="AIE180" s="1269"/>
      <c r="AIF180" s="1269"/>
      <c r="AIG180" s="1269"/>
      <c r="AIH180" s="1269"/>
      <c r="AII180" s="1269"/>
      <c r="AIJ180" s="1269"/>
      <c r="AIK180" s="1269"/>
      <c r="AIL180" s="1269"/>
      <c r="AIM180" s="1269"/>
      <c r="AIN180" s="1269"/>
      <c r="AIO180" s="1269"/>
      <c r="AIP180" s="1269"/>
      <c r="AIQ180" s="1269"/>
      <c r="AIR180" s="1269"/>
      <c r="AIS180" s="1269"/>
      <c r="AIT180" s="1269"/>
      <c r="AIU180" s="1269"/>
      <c r="AIV180" s="1269"/>
      <c r="AIW180" s="1269"/>
      <c r="AIX180" s="1269"/>
      <c r="AIY180" s="1269"/>
      <c r="AIZ180" s="1269"/>
      <c r="AJA180" s="1269"/>
      <c r="AJB180" s="1269"/>
      <c r="AJC180" s="1269"/>
      <c r="AJD180" s="1269"/>
      <c r="AJE180" s="1269"/>
      <c r="AJF180" s="1269"/>
      <c r="AJG180" s="1269"/>
      <c r="AJH180" s="1269"/>
      <c r="AJI180" s="1269"/>
      <c r="AJJ180" s="1269"/>
      <c r="AJK180" s="1269"/>
      <c r="AJL180" s="1269"/>
      <c r="AJM180" s="1269"/>
      <c r="AJN180" s="1269"/>
      <c r="AJO180" s="1269"/>
      <c r="AJP180" s="1269"/>
      <c r="AJQ180" s="1269"/>
      <c r="AJR180" s="1269"/>
      <c r="AJS180" s="1269"/>
      <c r="AJT180" s="1269"/>
      <c r="AJU180" s="1269"/>
      <c r="AJV180" s="1269"/>
      <c r="AJW180" s="1269"/>
      <c r="AJX180" s="1269"/>
      <c r="AJY180" s="1269"/>
      <c r="AJZ180" s="1269"/>
      <c r="AKA180" s="1269"/>
      <c r="AKB180" s="1269"/>
      <c r="AKC180" s="1269"/>
      <c r="AKD180" s="1269"/>
      <c r="AKE180" s="1269"/>
      <c r="AKF180" s="1269"/>
      <c r="AKG180" s="1269"/>
      <c r="AKH180" s="1269"/>
      <c r="AKI180" s="1269"/>
      <c r="AKJ180" s="1269"/>
      <c r="AKK180" s="1269"/>
      <c r="AKL180" s="1269"/>
      <c r="AKM180" s="1269"/>
      <c r="AKN180" s="1269"/>
      <c r="AKO180" s="1269"/>
      <c r="AKP180" s="1269"/>
      <c r="AKQ180" s="1269"/>
      <c r="AKR180" s="1269"/>
      <c r="AKS180" s="1269"/>
      <c r="AKT180" s="1269"/>
      <c r="AKU180" s="1269"/>
      <c r="AKV180" s="1269"/>
      <c r="AKW180" s="1269"/>
      <c r="AKX180" s="1269"/>
      <c r="AKY180" s="1269"/>
      <c r="AKZ180" s="1269"/>
      <c r="ALA180" s="1269"/>
      <c r="ALB180" s="1269"/>
      <c r="ALC180" s="1269"/>
      <c r="ALD180" s="1269"/>
      <c r="ALE180" s="1269"/>
      <c r="ALF180" s="1269"/>
      <c r="ALG180" s="1269"/>
      <c r="ALH180" s="1269"/>
      <c r="ALI180" s="1269"/>
      <c r="ALJ180" s="1269"/>
      <c r="ALK180" s="1269"/>
      <c r="ALL180" s="1269"/>
      <c r="ALM180" s="1269"/>
      <c r="ALN180" s="1269"/>
      <c r="ALO180" s="1269"/>
      <c r="ALP180" s="1269"/>
      <c r="ALQ180" s="1269"/>
      <c r="ALR180" s="1269"/>
      <c r="ALS180" s="1269"/>
      <c r="ALT180" s="1269"/>
      <c r="ALU180" s="1269"/>
      <c r="ALV180" s="1269"/>
      <c r="ALW180" s="1269"/>
      <c r="ALX180" s="1269"/>
      <c r="ALY180" s="1269"/>
      <c r="ALZ180" s="1269"/>
      <c r="AMA180" s="1269"/>
      <c r="AMB180" s="1269"/>
      <c r="AMC180" s="1269"/>
      <c r="AMD180" s="1269"/>
      <c r="AME180" s="1269"/>
      <c r="AMF180" s="1269"/>
      <c r="AMG180" s="1269"/>
      <c r="AMH180" s="1269"/>
      <c r="AMI180" s="1269"/>
      <c r="AMJ180" s="1269"/>
      <c r="AMK180" s="1269"/>
      <c r="AML180" s="1269"/>
      <c r="AMM180" s="1269"/>
      <c r="AMN180" s="1269"/>
      <c r="AMO180" s="1269"/>
      <c r="AMP180" s="1269"/>
      <c r="AMQ180" s="1269"/>
      <c r="AMR180" s="1269"/>
      <c r="AMS180" s="1269"/>
      <c r="AMT180" s="1269"/>
      <c r="AMU180" s="1269"/>
      <c r="AMV180" s="1269"/>
      <c r="AMW180" s="1269"/>
      <c r="AMX180" s="1269"/>
      <c r="AMY180" s="1269"/>
      <c r="AMZ180" s="1269"/>
      <c r="ANA180" s="1269"/>
      <c r="ANB180" s="1269"/>
      <c r="ANC180" s="1269"/>
      <c r="AND180" s="1269"/>
      <c r="ANE180" s="1269"/>
      <c r="ANF180" s="1269"/>
      <c r="ANG180" s="1269"/>
      <c r="ANH180" s="1269"/>
      <c r="ANI180" s="1269"/>
      <c r="ANJ180" s="1269"/>
      <c r="ANK180" s="1269"/>
      <c r="ANL180" s="1269"/>
      <c r="ANM180" s="1269"/>
      <c r="ANN180" s="1269"/>
      <c r="ANO180" s="1269"/>
      <c r="ANP180" s="1269"/>
      <c r="ANQ180" s="1269"/>
      <c r="ANR180" s="1269"/>
      <c r="ANS180" s="1269"/>
      <c r="ANT180" s="1269"/>
      <c r="ANU180" s="1269"/>
      <c r="ANV180" s="1269"/>
      <c r="ANW180" s="1269"/>
      <c r="ANX180" s="1269"/>
      <c r="ANY180" s="1269"/>
      <c r="ANZ180" s="1269"/>
      <c r="AOA180" s="1269"/>
      <c r="AOB180" s="1269"/>
      <c r="AOC180" s="1269"/>
      <c r="AOD180" s="1269"/>
      <c r="AOE180" s="1269"/>
      <c r="AOF180" s="1269"/>
      <c r="AOG180" s="1269"/>
      <c r="AOH180" s="1269"/>
      <c r="AOI180" s="1269"/>
      <c r="AOJ180" s="1269"/>
      <c r="AOK180" s="1269"/>
      <c r="AOL180" s="1269"/>
      <c r="AOM180" s="1269"/>
      <c r="AON180" s="1269"/>
      <c r="AOO180" s="1269"/>
      <c r="AOP180" s="1269"/>
      <c r="AOQ180" s="1269"/>
      <c r="AOR180" s="1269"/>
      <c r="AOS180" s="1269"/>
      <c r="AOT180" s="1269"/>
      <c r="AOU180" s="1269"/>
      <c r="AOV180" s="1269"/>
      <c r="AOW180" s="1269"/>
      <c r="AOX180" s="1269"/>
      <c r="AOY180" s="1269"/>
      <c r="AOZ180" s="1269"/>
      <c r="APA180" s="1269"/>
      <c r="APB180" s="1269"/>
      <c r="APC180" s="1269"/>
      <c r="APD180" s="1269"/>
      <c r="APE180" s="1269"/>
      <c r="APF180" s="1269"/>
      <c r="APG180" s="1269"/>
      <c r="APH180" s="1269"/>
      <c r="API180" s="1269"/>
      <c r="APJ180" s="1269"/>
      <c r="APK180" s="1269"/>
      <c r="APL180" s="1269"/>
      <c r="APM180" s="1269"/>
      <c r="APN180" s="1269"/>
      <c r="APO180" s="1269"/>
      <c r="APP180" s="1269"/>
      <c r="APQ180" s="1269"/>
      <c r="APR180" s="1269"/>
      <c r="APS180" s="1269"/>
      <c r="APT180" s="1269"/>
      <c r="APU180" s="1269"/>
      <c r="APV180" s="1269"/>
      <c r="APW180" s="1269"/>
      <c r="APX180" s="1269"/>
      <c r="APY180" s="1269"/>
      <c r="APZ180" s="1269"/>
      <c r="AQA180" s="1269"/>
      <c r="AQB180" s="1269"/>
      <c r="AQC180" s="1269"/>
      <c r="AQD180" s="1269"/>
      <c r="AQE180" s="1269"/>
      <c r="AQF180" s="1269"/>
      <c r="AQG180" s="1269"/>
      <c r="AQH180" s="1269"/>
      <c r="AQI180" s="1269"/>
      <c r="AQJ180" s="1269"/>
      <c r="AQK180" s="1269"/>
      <c r="AQL180" s="1269"/>
      <c r="AQM180" s="1269"/>
      <c r="AQN180" s="1269"/>
      <c r="AQO180" s="1269"/>
      <c r="AQP180" s="1269"/>
      <c r="AQQ180" s="1269"/>
      <c r="AQR180" s="1269"/>
      <c r="AQS180" s="1269"/>
      <c r="AQT180" s="1269"/>
      <c r="AQU180" s="1269"/>
      <c r="AQV180" s="1269"/>
      <c r="AQW180" s="1269"/>
      <c r="AQX180" s="1269"/>
      <c r="AQY180" s="1269"/>
      <c r="AQZ180" s="1269"/>
      <c r="ARA180" s="1269"/>
      <c r="ARB180" s="1269"/>
      <c r="ARC180" s="1269"/>
      <c r="ARD180" s="1269"/>
      <c r="ARE180" s="1269"/>
      <c r="ARF180" s="1269"/>
      <c r="ARG180" s="1269"/>
      <c r="ARH180" s="1269"/>
      <c r="ARI180" s="1269"/>
      <c r="ARJ180" s="1269"/>
      <c r="ARK180" s="1269"/>
      <c r="ARL180" s="1269"/>
      <c r="ARM180" s="1269"/>
      <c r="ARN180" s="1269"/>
      <c r="ARO180" s="1269"/>
      <c r="ARP180" s="1269"/>
      <c r="ARQ180" s="1269"/>
      <c r="ARR180" s="1269"/>
      <c r="ARS180" s="1269"/>
      <c r="ART180" s="1269"/>
      <c r="ARU180" s="1269"/>
      <c r="ARV180" s="1269"/>
      <c r="ARW180" s="1269"/>
      <c r="ARX180" s="1269"/>
      <c r="ARY180" s="1269"/>
      <c r="ARZ180" s="1269"/>
      <c r="ASA180" s="1269"/>
      <c r="ASB180" s="1269"/>
      <c r="ASC180" s="1269"/>
      <c r="ASD180" s="1269"/>
      <c r="ASE180" s="1269"/>
      <c r="ASF180" s="1269"/>
      <c r="ASG180" s="1269"/>
      <c r="ASH180" s="1269"/>
      <c r="ASI180" s="1269"/>
      <c r="ASJ180" s="1269"/>
      <c r="ASK180" s="1269"/>
      <c r="ASL180" s="1269"/>
      <c r="ASM180" s="1269"/>
      <c r="ASN180" s="1269"/>
      <c r="ASO180" s="1269"/>
      <c r="ASP180" s="1269"/>
      <c r="ASQ180" s="1269"/>
      <c r="ASR180" s="1269"/>
      <c r="ASS180" s="1269"/>
      <c r="AST180" s="1269"/>
      <c r="ASU180" s="1269"/>
      <c r="ASV180" s="1269"/>
      <c r="ASW180" s="1269"/>
      <c r="ASX180" s="1269"/>
      <c r="ASY180" s="1269"/>
      <c r="ASZ180" s="1269"/>
      <c r="ATA180" s="1269"/>
      <c r="ATB180" s="1269"/>
      <c r="ATC180" s="1269"/>
      <c r="ATD180" s="1269"/>
      <c r="ATE180" s="1269"/>
      <c r="ATF180" s="1269"/>
      <c r="ATG180" s="1269"/>
      <c r="ATH180" s="1269"/>
      <c r="ATI180" s="1269"/>
      <c r="ATJ180" s="1269"/>
      <c r="ATK180" s="1269"/>
      <c r="ATL180" s="1269"/>
      <c r="ATM180" s="1269"/>
      <c r="ATN180" s="1269"/>
      <c r="ATO180" s="1269"/>
      <c r="ATP180" s="1269"/>
      <c r="ATQ180" s="1269"/>
      <c r="ATR180" s="1269"/>
      <c r="ATS180" s="1269"/>
      <c r="ATT180" s="1269"/>
      <c r="ATU180" s="1269"/>
      <c r="ATV180" s="1269"/>
      <c r="ATW180" s="1269"/>
      <c r="ATX180" s="1269"/>
      <c r="ATY180" s="1269"/>
      <c r="ATZ180" s="1269"/>
      <c r="AUA180" s="1269"/>
      <c r="AUB180" s="1269"/>
      <c r="AUC180" s="1269"/>
      <c r="AUD180" s="1269"/>
      <c r="AUE180" s="1269"/>
      <c r="AUF180" s="1269"/>
      <c r="AUG180" s="1269"/>
      <c r="AUH180" s="1269"/>
      <c r="AUI180" s="1269"/>
      <c r="AUJ180" s="1269"/>
      <c r="AUK180" s="1269"/>
      <c r="AUL180" s="1269"/>
      <c r="AUM180" s="1269"/>
      <c r="AUN180" s="1269"/>
      <c r="AUO180" s="1269"/>
      <c r="AUP180" s="1269"/>
      <c r="AUQ180" s="1269"/>
      <c r="AUR180" s="1269"/>
      <c r="AUS180" s="1269"/>
      <c r="AUT180" s="1269"/>
      <c r="AUU180" s="1269"/>
      <c r="AUV180" s="1269"/>
      <c r="AUW180" s="1269"/>
      <c r="AUX180" s="1269"/>
      <c r="AUY180" s="1269"/>
      <c r="AUZ180" s="1269"/>
      <c r="AVA180" s="1269"/>
      <c r="AVB180" s="1269"/>
      <c r="AVC180" s="1269"/>
      <c r="AVD180" s="1269"/>
      <c r="AVE180" s="1269"/>
      <c r="AVF180" s="1269"/>
      <c r="AVG180" s="1269"/>
      <c r="AVH180" s="1269"/>
      <c r="AVI180" s="1269"/>
      <c r="AVJ180" s="1269"/>
      <c r="AVK180" s="1269"/>
      <c r="AVL180" s="1269"/>
      <c r="AVM180" s="1269"/>
      <c r="AVN180" s="1269"/>
      <c r="AVO180" s="1269"/>
      <c r="AVP180" s="1269"/>
      <c r="AVQ180" s="1269"/>
      <c r="AVR180" s="1269"/>
      <c r="AVS180" s="1269"/>
      <c r="AVT180" s="1269"/>
      <c r="AVU180" s="1269"/>
      <c r="AVV180" s="1269"/>
      <c r="AVW180" s="1269"/>
      <c r="AVX180" s="1269"/>
      <c r="AVY180" s="1269"/>
      <c r="AVZ180" s="1269"/>
      <c r="AWA180" s="1269"/>
      <c r="AWB180" s="1269"/>
      <c r="AWC180" s="1269"/>
      <c r="AWD180" s="1269"/>
      <c r="AWE180" s="1269"/>
      <c r="AWF180" s="1269"/>
      <c r="AWG180" s="1269"/>
      <c r="AWH180" s="1269"/>
      <c r="AWI180" s="1269"/>
      <c r="AWJ180" s="1269"/>
      <c r="AWK180" s="1269"/>
      <c r="AWL180" s="1269"/>
      <c r="AWM180" s="1269"/>
      <c r="AWN180" s="1269"/>
      <c r="AWO180" s="1269"/>
      <c r="AWP180" s="1269"/>
      <c r="AWQ180" s="1269"/>
      <c r="AWR180" s="1269"/>
      <c r="AWS180" s="1269"/>
      <c r="AWT180" s="1269"/>
      <c r="AWU180" s="1269"/>
      <c r="AWV180" s="1269"/>
      <c r="AWW180" s="1269"/>
      <c r="AWX180" s="1269"/>
      <c r="AWY180" s="1269"/>
      <c r="AWZ180" s="1269"/>
      <c r="AXA180" s="1269"/>
      <c r="AXB180" s="1269"/>
      <c r="AXC180" s="1269"/>
      <c r="AXD180" s="1269"/>
      <c r="AXE180" s="1269"/>
      <c r="AXF180" s="1269"/>
      <c r="AXG180" s="1269"/>
      <c r="AXH180" s="1269"/>
      <c r="AXI180" s="1269"/>
      <c r="AXJ180" s="1269"/>
      <c r="AXK180" s="1269"/>
      <c r="AXL180" s="1269"/>
      <c r="AXM180" s="1269"/>
      <c r="AXN180" s="1269"/>
      <c r="AXO180" s="1269"/>
      <c r="AXP180" s="1269"/>
      <c r="AXQ180" s="1269"/>
      <c r="AXR180" s="1269"/>
      <c r="AXS180" s="1269"/>
      <c r="AXT180" s="1269"/>
      <c r="AXU180" s="1269"/>
      <c r="AXV180" s="1269"/>
      <c r="AXW180" s="1269"/>
      <c r="AXX180" s="1269"/>
      <c r="AXY180" s="1269"/>
      <c r="AXZ180" s="1269"/>
      <c r="AYA180" s="1269"/>
      <c r="AYB180" s="1269"/>
      <c r="AYC180" s="1269"/>
      <c r="AYD180" s="1269"/>
      <c r="AYE180" s="1269"/>
      <c r="AYF180" s="1269"/>
      <c r="AYG180" s="1269"/>
      <c r="AYH180" s="1269"/>
      <c r="AYI180" s="1269"/>
      <c r="AYJ180" s="1269"/>
      <c r="AYK180" s="1269"/>
      <c r="AYL180" s="1269"/>
      <c r="AYM180" s="1269"/>
      <c r="AYN180" s="1269"/>
      <c r="AYO180" s="1269"/>
      <c r="AYP180" s="1269"/>
      <c r="AYQ180" s="1269"/>
      <c r="AYR180" s="1269"/>
      <c r="AYS180" s="1269"/>
      <c r="AYT180" s="1269"/>
      <c r="AYU180" s="1269"/>
      <c r="AYV180" s="1269"/>
      <c r="AYW180" s="1269"/>
      <c r="AYX180" s="1269"/>
      <c r="AYY180" s="1269"/>
      <c r="AYZ180" s="1269"/>
      <c r="AZA180" s="1269"/>
      <c r="AZB180" s="1269"/>
      <c r="AZC180" s="1269"/>
      <c r="AZD180" s="1269"/>
      <c r="AZE180" s="1269"/>
      <c r="AZF180" s="1269"/>
      <c r="AZG180" s="1269"/>
      <c r="AZH180" s="1269"/>
      <c r="AZI180" s="1269"/>
      <c r="AZJ180" s="1269"/>
      <c r="AZK180" s="1269"/>
      <c r="AZL180" s="1269"/>
      <c r="AZM180" s="1269"/>
      <c r="AZN180" s="1269"/>
      <c r="AZO180" s="1269"/>
      <c r="AZP180" s="1269"/>
      <c r="AZQ180" s="1269"/>
      <c r="AZR180" s="1269"/>
      <c r="AZS180" s="1269"/>
      <c r="AZT180" s="1269"/>
      <c r="AZU180" s="1269"/>
      <c r="AZV180" s="1269"/>
      <c r="AZW180" s="1269"/>
      <c r="AZX180" s="1269"/>
      <c r="AZY180" s="1269"/>
      <c r="AZZ180" s="1269"/>
      <c r="BAA180" s="1269"/>
      <c r="BAB180" s="1269"/>
      <c r="BAC180" s="1269"/>
      <c r="BAD180" s="1269"/>
      <c r="BAE180" s="1269"/>
      <c r="BAF180" s="1269"/>
      <c r="BAG180" s="1269"/>
      <c r="BAH180" s="1269"/>
      <c r="BAI180" s="1269"/>
      <c r="BAJ180" s="1269"/>
      <c r="BAK180" s="1269"/>
      <c r="BAL180" s="1269"/>
      <c r="BAM180" s="1269"/>
      <c r="BAN180" s="1269"/>
      <c r="BAO180" s="1269"/>
      <c r="BAP180" s="1269"/>
      <c r="BAQ180" s="1269"/>
      <c r="BAR180" s="1269"/>
      <c r="BAS180" s="1269"/>
      <c r="BAT180" s="1269"/>
      <c r="BAU180" s="1269"/>
      <c r="BAV180" s="1269"/>
      <c r="BAW180" s="1269"/>
      <c r="BAX180" s="1269"/>
      <c r="BAY180" s="1269"/>
      <c r="BAZ180" s="1269"/>
      <c r="BBA180" s="1269"/>
      <c r="BBB180" s="1269"/>
      <c r="BBC180" s="1269"/>
      <c r="BBD180" s="1269"/>
      <c r="BBE180" s="1269"/>
      <c r="BBF180" s="1269"/>
      <c r="BBG180" s="1269"/>
      <c r="BBH180" s="1269"/>
      <c r="BBI180" s="1269"/>
      <c r="BBJ180" s="1269"/>
      <c r="BBK180" s="1269"/>
      <c r="BBL180" s="1269"/>
      <c r="BBM180" s="1269"/>
      <c r="BBN180" s="1269"/>
      <c r="BBO180" s="1269"/>
      <c r="BBP180" s="1269"/>
      <c r="BBQ180" s="1269"/>
      <c r="BBR180" s="1269"/>
      <c r="BBS180" s="1269"/>
      <c r="BBT180" s="1269"/>
      <c r="BBU180" s="1269"/>
      <c r="BBV180" s="1269"/>
      <c r="BBW180" s="1269"/>
      <c r="BBX180" s="1269"/>
      <c r="BBY180" s="1269"/>
      <c r="BBZ180" s="1269"/>
      <c r="BCA180" s="1269"/>
      <c r="BCB180" s="1269"/>
      <c r="BCC180" s="1269"/>
      <c r="BCD180" s="1269"/>
      <c r="BCE180" s="1269"/>
      <c r="BCF180" s="1269"/>
      <c r="BCG180" s="1269"/>
      <c r="BCH180" s="1269"/>
      <c r="BCI180" s="1269"/>
      <c r="BCJ180" s="1269"/>
      <c r="BCK180" s="1269"/>
      <c r="BCL180" s="1269"/>
      <c r="BCM180" s="1269"/>
      <c r="BCN180" s="1269"/>
      <c r="BCO180" s="1269"/>
      <c r="BCP180" s="1269"/>
      <c r="BCQ180" s="1269"/>
      <c r="BCR180" s="1269"/>
      <c r="BCS180" s="1269"/>
      <c r="BCT180" s="1269"/>
      <c r="BCU180" s="1269"/>
      <c r="BCV180" s="1269"/>
      <c r="BCW180" s="1269"/>
      <c r="BCX180" s="1269"/>
      <c r="BCY180" s="1269"/>
      <c r="BCZ180" s="1269"/>
      <c r="BDA180" s="1269"/>
      <c r="BDB180" s="1269"/>
      <c r="BDC180" s="1269"/>
      <c r="BDD180" s="1269"/>
      <c r="BDE180" s="1269"/>
      <c r="BDF180" s="1269"/>
      <c r="BDG180" s="1269"/>
      <c r="BDH180" s="1269"/>
      <c r="BDI180" s="1269"/>
      <c r="BDJ180" s="1269"/>
      <c r="BDK180" s="1269"/>
      <c r="BDL180" s="1269"/>
      <c r="BDM180" s="1269"/>
      <c r="BDN180" s="1269"/>
      <c r="BDO180" s="1269"/>
      <c r="BDP180" s="1269"/>
      <c r="BDQ180" s="1269"/>
      <c r="BDR180" s="1269"/>
      <c r="BDS180" s="1269"/>
      <c r="BDT180" s="1269"/>
      <c r="BDU180" s="1269"/>
      <c r="BDV180" s="1269"/>
      <c r="BDW180" s="1269"/>
      <c r="BDX180" s="1269"/>
      <c r="BDY180" s="1269"/>
      <c r="BDZ180" s="1269"/>
      <c r="BEA180" s="1269"/>
      <c r="BEB180" s="1269"/>
      <c r="BEC180" s="1269"/>
      <c r="BED180" s="1269"/>
      <c r="BEE180" s="1269"/>
      <c r="BEF180" s="1269"/>
      <c r="BEG180" s="1269"/>
      <c r="BEH180" s="1269"/>
      <c r="BEI180" s="1269"/>
      <c r="BEJ180" s="1269"/>
      <c r="BEK180" s="1269"/>
      <c r="BEL180" s="1269"/>
      <c r="BEM180" s="1269"/>
      <c r="BEN180" s="1269"/>
      <c r="BEO180" s="1269"/>
      <c r="BEP180" s="1269"/>
      <c r="BEQ180" s="1269"/>
      <c r="BER180" s="1269"/>
      <c r="BES180" s="1269"/>
      <c r="BET180" s="1269"/>
      <c r="BEU180" s="1269"/>
      <c r="BEV180" s="1269"/>
      <c r="BEW180" s="1269"/>
      <c r="BEX180" s="1269"/>
      <c r="BEY180" s="1269"/>
      <c r="BEZ180" s="1269"/>
      <c r="BFA180" s="1269"/>
      <c r="BFB180" s="1269"/>
      <c r="BFC180" s="1269"/>
      <c r="BFD180" s="1269"/>
      <c r="BFE180" s="1269"/>
      <c r="BFF180" s="1269"/>
      <c r="BFG180" s="1269"/>
      <c r="BFH180" s="1269"/>
      <c r="BFI180" s="1269"/>
      <c r="BFJ180" s="1269"/>
      <c r="BFK180" s="1269"/>
      <c r="BFL180" s="1269"/>
      <c r="BFM180" s="1269"/>
      <c r="BFN180" s="1269"/>
      <c r="BFO180" s="1269"/>
      <c r="BFP180" s="1269"/>
      <c r="BFQ180" s="1269"/>
      <c r="BFR180" s="1269"/>
      <c r="BFS180" s="1269"/>
      <c r="BFT180" s="1269"/>
      <c r="BFU180" s="1269"/>
      <c r="BFV180" s="1269"/>
      <c r="BFW180" s="1269"/>
      <c r="BFX180" s="1269"/>
      <c r="BFY180" s="1269"/>
      <c r="BFZ180" s="1269"/>
      <c r="BGA180" s="1269"/>
      <c r="BGB180" s="1269"/>
      <c r="BGC180" s="1269"/>
      <c r="BGD180" s="1269"/>
      <c r="BGE180" s="1269"/>
      <c r="BGF180" s="1269"/>
      <c r="BGG180" s="1269"/>
      <c r="BGH180" s="1269"/>
      <c r="BGI180" s="1269"/>
      <c r="BGJ180" s="1269"/>
      <c r="BGK180" s="1269"/>
      <c r="BGL180" s="1269"/>
      <c r="BGM180" s="1269"/>
      <c r="BGN180" s="1269"/>
      <c r="BGO180" s="1269"/>
      <c r="BGP180" s="1269"/>
      <c r="BGQ180" s="1269"/>
      <c r="BGR180" s="1269"/>
      <c r="BGS180" s="1269"/>
      <c r="BGT180" s="1269"/>
      <c r="BGU180" s="1269"/>
      <c r="BGV180" s="1269"/>
      <c r="BGW180" s="1269"/>
      <c r="BGX180" s="1269"/>
      <c r="BGY180" s="1269"/>
      <c r="BGZ180" s="1269"/>
      <c r="BHA180" s="1269"/>
      <c r="BHB180" s="1269"/>
      <c r="BHC180" s="1269"/>
      <c r="BHD180" s="1269"/>
      <c r="BHE180" s="1269"/>
      <c r="BHF180" s="1269"/>
      <c r="BHG180" s="1269"/>
      <c r="BHH180" s="1269"/>
      <c r="BHI180" s="1269"/>
      <c r="BHJ180" s="1269"/>
      <c r="BHK180" s="1269"/>
      <c r="BHL180" s="1269"/>
      <c r="BHM180" s="1269"/>
      <c r="BHN180" s="1269"/>
      <c r="BHO180" s="1269"/>
      <c r="BHP180" s="1269"/>
      <c r="BHQ180" s="1269"/>
      <c r="BHR180" s="1269"/>
      <c r="BHS180" s="1269"/>
      <c r="BHT180" s="1269"/>
      <c r="BHU180" s="1269"/>
      <c r="BHV180" s="1269"/>
      <c r="BHW180" s="1269"/>
      <c r="BHX180" s="1269"/>
      <c r="BHY180" s="1269"/>
      <c r="BHZ180" s="1269"/>
      <c r="BIA180" s="1269"/>
      <c r="BIB180" s="1269"/>
      <c r="BIC180" s="1269"/>
      <c r="BID180" s="1269"/>
      <c r="BIE180" s="1269"/>
      <c r="BIF180" s="1269"/>
      <c r="BIG180" s="1269"/>
      <c r="BIH180" s="1269"/>
      <c r="BII180" s="1269"/>
      <c r="BIJ180" s="1269"/>
      <c r="BIK180" s="1269"/>
      <c r="BIL180" s="1269"/>
      <c r="BIM180" s="1269"/>
      <c r="BIN180" s="1269"/>
      <c r="BIO180" s="1269"/>
      <c r="BIP180" s="1269"/>
      <c r="BIQ180" s="1269"/>
      <c r="BIR180" s="1269"/>
      <c r="BIS180" s="1269"/>
      <c r="BIT180" s="1269"/>
      <c r="BIU180" s="1269"/>
      <c r="BIV180" s="1269"/>
      <c r="BIW180" s="1269"/>
      <c r="BIX180" s="1269"/>
      <c r="BIY180" s="1269"/>
      <c r="BIZ180" s="1269"/>
      <c r="BJA180" s="1269"/>
      <c r="BJB180" s="1269"/>
      <c r="BJC180" s="1269"/>
      <c r="BJD180" s="1269"/>
      <c r="BJE180" s="1269"/>
      <c r="BJF180" s="1269"/>
      <c r="BJG180" s="1269"/>
      <c r="BJH180" s="1269"/>
      <c r="BJI180" s="1269"/>
      <c r="BJJ180" s="1269"/>
      <c r="BJK180" s="1269"/>
      <c r="BJL180" s="1269"/>
      <c r="BJM180" s="1269"/>
      <c r="BJN180" s="1269"/>
      <c r="BJO180" s="1269"/>
      <c r="BJP180" s="1269"/>
      <c r="BJQ180" s="1269"/>
      <c r="BJR180" s="1269"/>
      <c r="BJS180" s="1269"/>
      <c r="BJT180" s="1269"/>
      <c r="BJU180" s="1269"/>
      <c r="BJV180" s="1269"/>
      <c r="BJW180" s="1269"/>
      <c r="BJX180" s="1269"/>
      <c r="BJY180" s="1269"/>
      <c r="BJZ180" s="1269"/>
      <c r="BKA180" s="1269"/>
      <c r="BKB180" s="1269"/>
      <c r="BKC180" s="1269"/>
      <c r="BKD180" s="1269"/>
      <c r="BKE180" s="1269"/>
      <c r="BKF180" s="1269"/>
      <c r="BKG180" s="1269"/>
      <c r="BKH180" s="1269"/>
      <c r="BKI180" s="1269"/>
      <c r="BKJ180" s="1269"/>
      <c r="BKK180" s="1269"/>
      <c r="BKL180" s="1269"/>
      <c r="BKM180" s="1269"/>
      <c r="BKN180" s="1269"/>
      <c r="BKO180" s="1269"/>
      <c r="BKP180" s="1269"/>
      <c r="BKQ180" s="1269"/>
      <c r="BKR180" s="1269"/>
      <c r="BKS180" s="1269"/>
      <c r="BKT180" s="1269"/>
      <c r="BKU180" s="1269"/>
      <c r="BKV180" s="1269"/>
      <c r="BKW180" s="1269"/>
      <c r="BKX180" s="1269"/>
      <c r="BKY180" s="1269"/>
      <c r="BKZ180" s="1269"/>
      <c r="BLA180" s="1269"/>
      <c r="BLB180" s="1269"/>
      <c r="BLC180" s="1269"/>
      <c r="BLD180" s="1269"/>
      <c r="BLE180" s="1269"/>
      <c r="BLF180" s="1269"/>
      <c r="BLG180" s="1269"/>
      <c r="BLH180" s="1269"/>
      <c r="BLI180" s="1269"/>
      <c r="BLJ180" s="1269"/>
      <c r="BLK180" s="1269"/>
      <c r="BLL180" s="1269"/>
      <c r="BLM180" s="1269"/>
      <c r="BLN180" s="1269"/>
      <c r="BLO180" s="1269"/>
      <c r="BLP180" s="1269"/>
      <c r="BLQ180" s="1269"/>
      <c r="BLR180" s="1269"/>
      <c r="BLS180" s="1269"/>
      <c r="BLT180" s="1269"/>
      <c r="BLU180" s="1269"/>
      <c r="BLV180" s="1269"/>
      <c r="BLW180" s="1269"/>
      <c r="BLX180" s="1269"/>
      <c r="BLY180" s="1269"/>
      <c r="BLZ180" s="1269"/>
      <c r="BMA180" s="1269"/>
      <c r="BMB180" s="1269"/>
      <c r="BMC180" s="1269"/>
      <c r="BMD180" s="1269"/>
      <c r="BME180" s="1269"/>
      <c r="BMF180" s="1269"/>
      <c r="BMG180" s="1269"/>
      <c r="BMH180" s="1269"/>
      <c r="BMI180" s="1269"/>
      <c r="BMJ180" s="1269"/>
      <c r="BMK180" s="1269"/>
      <c r="BML180" s="1269"/>
      <c r="BMM180" s="1269"/>
      <c r="BMN180" s="1269"/>
      <c r="BMO180" s="1269"/>
      <c r="BMP180" s="1269"/>
      <c r="BMQ180" s="1269"/>
      <c r="BMR180" s="1269"/>
      <c r="BMS180" s="1269"/>
      <c r="BMT180" s="1269"/>
      <c r="BMU180" s="1269"/>
      <c r="BMV180" s="1269"/>
      <c r="BMW180" s="1269"/>
      <c r="BMX180" s="1269"/>
      <c r="BMY180" s="1269"/>
      <c r="BMZ180" s="1269"/>
      <c r="BNA180" s="1269"/>
      <c r="BNB180" s="1269"/>
      <c r="BNC180" s="1269"/>
      <c r="BND180" s="1269"/>
      <c r="BNE180" s="1269"/>
      <c r="BNF180" s="1269"/>
      <c r="BNG180" s="1269"/>
      <c r="BNH180" s="1269"/>
      <c r="BNI180" s="1269"/>
      <c r="BNJ180" s="1269"/>
      <c r="BNK180" s="1269"/>
      <c r="BNL180" s="1269"/>
      <c r="BNM180" s="1269"/>
      <c r="BNN180" s="1269"/>
      <c r="BNO180" s="1269"/>
      <c r="BNP180" s="1269"/>
      <c r="BNQ180" s="1269"/>
      <c r="BNR180" s="1269"/>
      <c r="BNS180" s="1269"/>
      <c r="BNT180" s="1269"/>
      <c r="BNU180" s="1269"/>
      <c r="BNV180" s="1269"/>
      <c r="BNW180" s="1269"/>
      <c r="BNX180" s="1269"/>
      <c r="BNY180" s="1269"/>
      <c r="BNZ180" s="1269"/>
      <c r="BOA180" s="1269"/>
      <c r="BOB180" s="1269"/>
      <c r="BOC180" s="1269"/>
      <c r="BOD180" s="1269"/>
      <c r="BOE180" s="1269"/>
      <c r="BOF180" s="1269"/>
      <c r="BOG180" s="1269"/>
      <c r="BOH180" s="1269"/>
      <c r="BOI180" s="1269"/>
      <c r="BOJ180" s="1269"/>
      <c r="BOK180" s="1269"/>
      <c r="BOL180" s="1269"/>
      <c r="BOM180" s="1269"/>
      <c r="BON180" s="1269"/>
      <c r="BOO180" s="1269"/>
      <c r="BOP180" s="1269"/>
      <c r="BOQ180" s="1269"/>
      <c r="BOR180" s="1269"/>
      <c r="BOS180" s="1269"/>
      <c r="BOT180" s="1269"/>
      <c r="BOU180" s="1269"/>
      <c r="BOV180" s="1269"/>
      <c r="BOW180" s="1269"/>
      <c r="BOX180" s="1269"/>
      <c r="BOY180" s="1269"/>
      <c r="BOZ180" s="1269"/>
      <c r="BPA180" s="1269"/>
      <c r="BPB180" s="1269"/>
      <c r="BPC180" s="1269"/>
      <c r="BPD180" s="1269"/>
      <c r="BPE180" s="1269"/>
      <c r="BPF180" s="1269"/>
      <c r="BPG180" s="1269"/>
      <c r="BPH180" s="1269"/>
      <c r="BPI180" s="1269"/>
      <c r="BPJ180" s="1269"/>
      <c r="BPK180" s="1269"/>
      <c r="BPL180" s="1269"/>
      <c r="BPM180" s="1269"/>
      <c r="BPN180" s="1269"/>
      <c r="BPO180" s="1269"/>
      <c r="BPP180" s="1269"/>
      <c r="BPQ180" s="1269"/>
      <c r="BPR180" s="1269"/>
      <c r="BPS180" s="1269"/>
      <c r="BPT180" s="1269"/>
      <c r="BPU180" s="1269"/>
      <c r="BPV180" s="1269"/>
      <c r="BPW180" s="1269"/>
      <c r="BPX180" s="1269"/>
      <c r="BPY180" s="1269"/>
      <c r="BPZ180" s="1269"/>
      <c r="BQA180" s="1269"/>
      <c r="BQB180" s="1269"/>
      <c r="BQC180" s="1269"/>
      <c r="BQD180" s="1269"/>
      <c r="BQE180" s="1269"/>
      <c r="BQF180" s="1269"/>
      <c r="BQG180" s="1269"/>
      <c r="BQH180" s="1269"/>
      <c r="BQI180" s="1269"/>
      <c r="BQJ180" s="1269"/>
      <c r="BQK180" s="1269"/>
      <c r="BQL180" s="1269"/>
      <c r="BQM180" s="1269"/>
      <c r="BQN180" s="1269"/>
      <c r="BQO180" s="1269"/>
      <c r="BQP180" s="1269"/>
      <c r="BQQ180" s="1269"/>
      <c r="BQR180" s="1269"/>
      <c r="BQS180" s="1269"/>
      <c r="BQT180" s="1269"/>
      <c r="BQU180" s="1269"/>
      <c r="BQV180" s="1269"/>
      <c r="BQW180" s="1269"/>
      <c r="BQX180" s="1269"/>
      <c r="BQY180" s="1269"/>
      <c r="BQZ180" s="1269"/>
      <c r="BRA180" s="1269"/>
      <c r="BRB180" s="1269"/>
      <c r="BRC180" s="1269"/>
      <c r="BRD180" s="1269"/>
      <c r="BRE180" s="1269"/>
      <c r="BRF180" s="1269"/>
      <c r="BRG180" s="1269"/>
      <c r="BRH180" s="1269"/>
      <c r="BRI180" s="1269"/>
      <c r="BRJ180" s="1269"/>
      <c r="BRK180" s="1269"/>
      <c r="BRL180" s="1269"/>
      <c r="BRM180" s="1269"/>
      <c r="BRN180" s="1269"/>
      <c r="BRO180" s="1269"/>
      <c r="BRP180" s="1269"/>
      <c r="BRQ180" s="1269"/>
      <c r="BRR180" s="1269"/>
      <c r="BRS180" s="1269"/>
      <c r="BRT180" s="1269"/>
      <c r="BRU180" s="1269"/>
      <c r="BRV180" s="1269"/>
      <c r="BRW180" s="1269"/>
      <c r="BRX180" s="1269"/>
      <c r="BRY180" s="1269"/>
      <c r="BRZ180" s="1269"/>
      <c r="BSA180" s="1269"/>
      <c r="BSB180" s="1269"/>
      <c r="BSC180" s="1269"/>
      <c r="BSD180" s="1269"/>
      <c r="BSE180" s="1269"/>
      <c r="BSF180" s="1269"/>
      <c r="BSG180" s="1269"/>
      <c r="BSH180" s="1269"/>
      <c r="BSI180" s="1269"/>
      <c r="BSJ180" s="1269"/>
      <c r="BSK180" s="1269"/>
      <c r="BSL180" s="1269"/>
      <c r="BSM180" s="1269"/>
      <c r="BSN180" s="1269"/>
      <c r="BSO180" s="1269"/>
      <c r="BSP180" s="1269"/>
      <c r="BSQ180" s="1269"/>
      <c r="BSR180" s="1269"/>
      <c r="BSS180" s="1269"/>
      <c r="BST180" s="1269"/>
      <c r="BSU180" s="1269"/>
      <c r="BSV180" s="1269"/>
      <c r="BSW180" s="1269"/>
      <c r="BSX180" s="1269"/>
      <c r="BSY180" s="1269"/>
      <c r="BSZ180" s="1269"/>
      <c r="BTA180" s="1269"/>
      <c r="BTB180" s="1269"/>
      <c r="BTC180" s="1269"/>
      <c r="BTD180" s="1269"/>
      <c r="BTE180" s="1269"/>
      <c r="BTF180" s="1269"/>
      <c r="BTG180" s="1269"/>
      <c r="BTH180" s="1269"/>
      <c r="BTI180" s="1269"/>
      <c r="BTJ180" s="1269"/>
      <c r="BTK180" s="1269"/>
      <c r="BTL180" s="1269"/>
      <c r="BTM180" s="1269"/>
      <c r="BTN180" s="1269"/>
      <c r="BTO180" s="1269"/>
      <c r="BTP180" s="1269"/>
      <c r="BTQ180" s="1269"/>
      <c r="BTR180" s="1269"/>
      <c r="BTS180" s="1269"/>
      <c r="BTT180" s="1269"/>
      <c r="BTU180" s="1269"/>
      <c r="BTV180" s="1269"/>
      <c r="BTW180" s="1269"/>
      <c r="BTX180" s="1269"/>
      <c r="BTY180" s="1269"/>
      <c r="BTZ180" s="1269"/>
      <c r="BUA180" s="1269"/>
      <c r="BUB180" s="1269"/>
      <c r="BUC180" s="1269"/>
      <c r="BUD180" s="1269"/>
      <c r="BUE180" s="1269"/>
      <c r="BUF180" s="1269"/>
      <c r="BUG180" s="1269"/>
      <c r="BUH180" s="1269"/>
      <c r="BUI180" s="1269"/>
      <c r="BUJ180" s="1269"/>
      <c r="BUK180" s="1269"/>
      <c r="BUL180" s="1269"/>
      <c r="BUM180" s="1269"/>
      <c r="BUN180" s="1269"/>
      <c r="BUO180" s="1269"/>
      <c r="BUP180" s="1269"/>
      <c r="BUQ180" s="1269"/>
      <c r="BUR180" s="1269"/>
      <c r="BUS180" s="1269"/>
      <c r="BUT180" s="1269"/>
      <c r="BUU180" s="1269"/>
      <c r="BUV180" s="1269"/>
      <c r="BUW180" s="1269"/>
      <c r="BUX180" s="1269"/>
      <c r="BUY180" s="1269"/>
      <c r="BUZ180" s="1269"/>
      <c r="BVA180" s="1269"/>
      <c r="BVB180" s="1269"/>
      <c r="BVC180" s="1269"/>
      <c r="BVD180" s="1269"/>
      <c r="BVE180" s="1269"/>
      <c r="BVF180" s="1269"/>
      <c r="BVG180" s="1269"/>
      <c r="BVH180" s="1269"/>
      <c r="BVI180" s="1269"/>
      <c r="BVJ180" s="1269"/>
      <c r="BVK180" s="1269"/>
      <c r="BVL180" s="1269"/>
      <c r="BVM180" s="1269"/>
      <c r="BVN180" s="1269"/>
      <c r="BVO180" s="1269"/>
      <c r="BVP180" s="1269"/>
      <c r="BVQ180" s="1269"/>
      <c r="BVR180" s="1269"/>
      <c r="BVS180" s="1269"/>
      <c r="BVT180" s="1269"/>
      <c r="BVU180" s="1269"/>
      <c r="BVV180" s="1269"/>
      <c r="BVW180" s="1269"/>
      <c r="BVX180" s="1269"/>
      <c r="BVY180" s="1269"/>
      <c r="BVZ180" s="1269"/>
      <c r="BWA180" s="1269"/>
      <c r="BWB180" s="1269"/>
      <c r="BWC180" s="1269"/>
      <c r="BWD180" s="1269"/>
      <c r="BWE180" s="1269"/>
      <c r="BWF180" s="1269"/>
      <c r="BWG180" s="1269"/>
      <c r="BWH180" s="1269"/>
      <c r="BWI180" s="1269"/>
      <c r="BWJ180" s="1269"/>
      <c r="BWK180" s="1269"/>
      <c r="BWL180" s="1269"/>
      <c r="BWM180" s="1269"/>
      <c r="BWN180" s="1269"/>
      <c r="BWO180" s="1269"/>
      <c r="BWP180" s="1269"/>
      <c r="BWQ180" s="1269"/>
      <c r="BWR180" s="1269"/>
      <c r="BWS180" s="1269"/>
      <c r="BWT180" s="1269"/>
      <c r="BWU180" s="1269"/>
      <c r="BWV180" s="1269"/>
      <c r="BWW180" s="1269"/>
      <c r="BWX180" s="1269"/>
      <c r="BWY180" s="1269"/>
      <c r="BWZ180" s="1269"/>
      <c r="BXA180" s="1269"/>
      <c r="BXB180" s="1269"/>
      <c r="BXC180" s="1269"/>
      <c r="BXD180" s="1269"/>
      <c r="BXE180" s="1269"/>
      <c r="BXF180" s="1269"/>
      <c r="BXG180" s="1269"/>
      <c r="BXH180" s="1269"/>
      <c r="BXI180" s="1269"/>
      <c r="BXJ180" s="1269"/>
      <c r="BXK180" s="1269"/>
      <c r="BXL180" s="1269"/>
      <c r="BXM180" s="1269"/>
      <c r="BXN180" s="1269"/>
      <c r="BXO180" s="1269"/>
      <c r="BXP180" s="1269"/>
      <c r="BXQ180" s="1269"/>
      <c r="BXR180" s="1269"/>
      <c r="BXS180" s="1269"/>
      <c r="BXT180" s="1269"/>
      <c r="BXU180" s="1269"/>
      <c r="BXV180" s="1269"/>
      <c r="BXW180" s="1269"/>
      <c r="BXX180" s="1269"/>
      <c r="BXY180" s="1269"/>
      <c r="BXZ180" s="1269"/>
      <c r="BYA180" s="1269"/>
      <c r="BYB180" s="1269"/>
      <c r="BYC180" s="1269"/>
      <c r="BYD180" s="1269"/>
      <c r="BYE180" s="1269"/>
      <c r="BYF180" s="1269"/>
      <c r="BYG180" s="1269"/>
      <c r="BYH180" s="1269"/>
      <c r="BYI180" s="1269"/>
      <c r="BYJ180" s="1269"/>
      <c r="BYK180" s="1269"/>
      <c r="BYL180" s="1269"/>
      <c r="BYM180" s="1269"/>
      <c r="BYN180" s="1269"/>
      <c r="BYO180" s="1269"/>
      <c r="BYP180" s="1269"/>
      <c r="BYQ180" s="1269"/>
      <c r="BYR180" s="1269"/>
      <c r="BYS180" s="1269"/>
      <c r="BYT180" s="1269"/>
      <c r="BYU180" s="1269"/>
      <c r="BYV180" s="1269"/>
      <c r="BYW180" s="1269"/>
      <c r="BYX180" s="1269"/>
      <c r="BYY180" s="1269"/>
      <c r="BYZ180" s="1269"/>
      <c r="BZA180" s="1269"/>
      <c r="BZB180" s="1269"/>
      <c r="BZC180" s="1269"/>
      <c r="BZD180" s="1269"/>
      <c r="BZE180" s="1269"/>
      <c r="BZF180" s="1269"/>
      <c r="BZG180" s="1269"/>
      <c r="BZH180" s="1269"/>
      <c r="BZI180" s="1269"/>
      <c r="BZJ180" s="1269"/>
      <c r="BZK180" s="1269"/>
      <c r="BZL180" s="1269"/>
      <c r="BZM180" s="1269"/>
      <c r="BZN180" s="1269"/>
      <c r="BZO180" s="1269"/>
      <c r="BZP180" s="1269"/>
      <c r="BZQ180" s="1269"/>
      <c r="BZR180" s="1269"/>
      <c r="BZS180" s="1269"/>
      <c r="BZT180" s="1269"/>
      <c r="BZU180" s="1269"/>
      <c r="BZV180" s="1269"/>
      <c r="BZW180" s="1269"/>
      <c r="BZX180" s="1269"/>
      <c r="BZY180" s="1269"/>
      <c r="BZZ180" s="1269"/>
      <c r="CAA180" s="1269"/>
      <c r="CAB180" s="1269"/>
      <c r="CAC180" s="1269"/>
      <c r="CAD180" s="1269"/>
      <c r="CAE180" s="1269"/>
      <c r="CAF180" s="1269"/>
      <c r="CAG180" s="1269"/>
      <c r="CAH180" s="1269"/>
      <c r="CAI180" s="1269"/>
      <c r="CAJ180" s="1269"/>
      <c r="CAK180" s="1269"/>
      <c r="CAL180" s="1269"/>
      <c r="CAM180" s="1269"/>
      <c r="CAN180" s="1269"/>
      <c r="CAO180" s="1269"/>
      <c r="CAP180" s="1269"/>
      <c r="CAQ180" s="1269"/>
      <c r="CAR180" s="1269"/>
      <c r="CAS180" s="1269"/>
      <c r="CAT180" s="1269"/>
      <c r="CAU180" s="1269"/>
      <c r="CAV180" s="1269"/>
      <c r="CAW180" s="1269"/>
      <c r="CAX180" s="1269"/>
      <c r="CAY180" s="1269"/>
      <c r="CAZ180" s="1269"/>
      <c r="CBA180" s="1269"/>
      <c r="CBB180" s="1269"/>
      <c r="CBC180" s="1269"/>
      <c r="CBD180" s="1269"/>
      <c r="CBE180" s="1269"/>
      <c r="CBF180" s="1269"/>
      <c r="CBG180" s="1269"/>
      <c r="CBH180" s="1269"/>
      <c r="CBI180" s="1269"/>
      <c r="CBJ180" s="1269"/>
      <c r="CBK180" s="1269"/>
      <c r="CBL180" s="1269"/>
      <c r="CBM180" s="1269"/>
      <c r="CBN180" s="1269"/>
      <c r="CBO180" s="1269"/>
      <c r="CBP180" s="1269"/>
      <c r="CBQ180" s="1269"/>
      <c r="CBR180" s="1269"/>
      <c r="CBS180" s="1269"/>
      <c r="CBT180" s="1269"/>
      <c r="CBU180" s="1269"/>
      <c r="CBV180" s="1269"/>
      <c r="CBW180" s="1269"/>
      <c r="CBX180" s="1269"/>
      <c r="CBY180" s="1269"/>
      <c r="CBZ180" s="1269"/>
      <c r="CCA180" s="1269"/>
      <c r="CCB180" s="1269"/>
      <c r="CCC180" s="1269"/>
      <c r="CCD180" s="1269"/>
      <c r="CCE180" s="1269"/>
      <c r="CCF180" s="1269"/>
      <c r="CCG180" s="1269"/>
      <c r="CCH180" s="1269"/>
      <c r="CCI180" s="1269"/>
      <c r="CCJ180" s="1269"/>
      <c r="CCK180" s="1269"/>
      <c r="CCL180" s="1269"/>
      <c r="CCM180" s="1269"/>
      <c r="CCN180" s="1269"/>
      <c r="CCO180" s="1269"/>
      <c r="CCP180" s="1269"/>
      <c r="CCQ180" s="1269"/>
      <c r="CCR180" s="1269"/>
      <c r="CCS180" s="1269"/>
      <c r="CCT180" s="1269"/>
      <c r="CCU180" s="1269"/>
      <c r="CCV180" s="1269"/>
      <c r="CCW180" s="1269"/>
      <c r="CCX180" s="1269"/>
      <c r="CCY180" s="1269"/>
      <c r="CCZ180" s="1269"/>
      <c r="CDA180" s="1269"/>
      <c r="CDB180" s="1269"/>
      <c r="CDC180" s="1269"/>
      <c r="CDD180" s="1269"/>
      <c r="CDE180" s="1269"/>
      <c r="CDF180" s="1269"/>
      <c r="CDG180" s="1269"/>
      <c r="CDH180" s="1269"/>
      <c r="CDI180" s="1269"/>
      <c r="CDJ180" s="1269"/>
      <c r="CDK180" s="1269"/>
      <c r="CDL180" s="1269"/>
      <c r="CDM180" s="1269"/>
      <c r="CDN180" s="1269"/>
      <c r="CDO180" s="1269"/>
      <c r="CDP180" s="1269"/>
      <c r="CDQ180" s="1269"/>
      <c r="CDR180" s="1269"/>
      <c r="CDS180" s="1269"/>
      <c r="CDT180" s="1269"/>
      <c r="CDU180" s="1269"/>
      <c r="CDV180" s="1269"/>
      <c r="CDW180" s="1269"/>
      <c r="CDX180" s="1269"/>
      <c r="CDY180" s="1269"/>
      <c r="CDZ180" s="1269"/>
      <c r="CEA180" s="1269"/>
      <c r="CEB180" s="1269"/>
      <c r="CEC180" s="1269"/>
      <c r="CED180" s="1269"/>
      <c r="CEE180" s="1269"/>
      <c r="CEF180" s="1269"/>
      <c r="CEG180" s="1269"/>
      <c r="CEH180" s="1269"/>
      <c r="CEI180" s="1269"/>
      <c r="CEJ180" s="1269"/>
      <c r="CEK180" s="1269"/>
      <c r="CEL180" s="1269"/>
      <c r="CEM180" s="1269"/>
      <c r="CEN180" s="1269"/>
      <c r="CEO180" s="1269"/>
      <c r="CEP180" s="1269"/>
      <c r="CEQ180" s="1269"/>
      <c r="CER180" s="1269"/>
      <c r="CES180" s="1269"/>
      <c r="CET180" s="1269"/>
      <c r="CEU180" s="1269"/>
      <c r="CEV180" s="1269"/>
      <c r="CEW180" s="1269"/>
      <c r="CEX180" s="1269"/>
      <c r="CEY180" s="1269"/>
      <c r="CEZ180" s="1269"/>
      <c r="CFA180" s="1269"/>
      <c r="CFB180" s="1269"/>
      <c r="CFC180" s="1269"/>
      <c r="CFD180" s="1269"/>
      <c r="CFE180" s="1269"/>
      <c r="CFF180" s="1269"/>
      <c r="CFG180" s="1269"/>
      <c r="CFH180" s="1269"/>
      <c r="CFI180" s="1269"/>
      <c r="CFJ180" s="1269"/>
      <c r="CFK180" s="1269"/>
      <c r="CFL180" s="1269"/>
      <c r="CFM180" s="1269"/>
      <c r="CFN180" s="1269"/>
      <c r="CFO180" s="1269"/>
      <c r="CFP180" s="1269"/>
      <c r="CFQ180" s="1269"/>
      <c r="CFR180" s="1269"/>
      <c r="CFS180" s="1269"/>
      <c r="CFT180" s="1269"/>
      <c r="CFU180" s="1269"/>
      <c r="CFV180" s="1269"/>
      <c r="CFW180" s="1269"/>
      <c r="CFX180" s="1269"/>
      <c r="CFY180" s="1269"/>
      <c r="CFZ180" s="1269"/>
      <c r="CGA180" s="1269"/>
      <c r="CGB180" s="1269"/>
      <c r="CGC180" s="1269"/>
      <c r="CGD180" s="1269"/>
      <c r="CGE180" s="1269"/>
      <c r="CGF180" s="1269"/>
      <c r="CGG180" s="1269"/>
      <c r="CGH180" s="1269"/>
      <c r="CGI180" s="1269"/>
      <c r="CGJ180" s="1269"/>
      <c r="CGK180" s="1269"/>
      <c r="CGL180" s="1269"/>
      <c r="CGM180" s="1269"/>
      <c r="CGN180" s="1269"/>
      <c r="CGO180" s="1269"/>
      <c r="CGP180" s="1269"/>
      <c r="CGQ180" s="1269"/>
      <c r="CGR180" s="1269"/>
      <c r="CGS180" s="1269"/>
      <c r="CGT180" s="1269"/>
      <c r="CGU180" s="1269"/>
      <c r="CGV180" s="1269"/>
      <c r="CGW180" s="1269"/>
      <c r="CGX180" s="1269"/>
      <c r="CGY180" s="1269"/>
      <c r="CGZ180" s="1269"/>
      <c r="CHA180" s="1269"/>
      <c r="CHB180" s="1269"/>
      <c r="CHC180" s="1269"/>
      <c r="CHD180" s="1269"/>
      <c r="CHE180" s="1269"/>
      <c r="CHF180" s="1269"/>
      <c r="CHG180" s="1269"/>
      <c r="CHH180" s="1269"/>
      <c r="CHI180" s="1269"/>
      <c r="CHJ180" s="1269"/>
      <c r="CHK180" s="1269"/>
      <c r="CHL180" s="1269"/>
      <c r="CHM180" s="1269"/>
      <c r="CHN180" s="1269"/>
      <c r="CHO180" s="1269"/>
      <c r="CHP180" s="1269"/>
      <c r="CHQ180" s="1269"/>
      <c r="CHR180" s="1269"/>
      <c r="CHS180" s="1269"/>
      <c r="CHT180" s="1269"/>
      <c r="CHU180" s="1269"/>
      <c r="CHV180" s="1269"/>
      <c r="CHW180" s="1269"/>
      <c r="CHX180" s="1269"/>
      <c r="CHY180" s="1269"/>
      <c r="CHZ180" s="1269"/>
      <c r="CIA180" s="1269"/>
      <c r="CIB180" s="1269"/>
      <c r="CIC180" s="1269"/>
      <c r="CID180" s="1269"/>
      <c r="CIE180" s="1269"/>
      <c r="CIF180" s="1269"/>
      <c r="CIG180" s="1269"/>
      <c r="CIH180" s="1269"/>
      <c r="CII180" s="1269"/>
      <c r="CIJ180" s="1269"/>
      <c r="CIK180" s="1269"/>
      <c r="CIL180" s="1269"/>
      <c r="CIM180" s="1269"/>
      <c r="CIN180" s="1269"/>
      <c r="CIO180" s="1269"/>
      <c r="CIP180" s="1269"/>
      <c r="CIQ180" s="1269"/>
      <c r="CIR180" s="1269"/>
      <c r="CIS180" s="1269"/>
      <c r="CIT180" s="1269"/>
      <c r="CIU180" s="1269"/>
      <c r="CIV180" s="1269"/>
      <c r="CIW180" s="1269"/>
      <c r="CIX180" s="1269"/>
      <c r="CIY180" s="1269"/>
      <c r="CIZ180" s="1269"/>
      <c r="CJA180" s="1269"/>
      <c r="CJB180" s="1269"/>
      <c r="CJC180" s="1269"/>
      <c r="CJD180" s="1269"/>
      <c r="CJE180" s="1269"/>
      <c r="CJF180" s="1269"/>
      <c r="CJG180" s="1269"/>
      <c r="CJH180" s="1269"/>
      <c r="CJI180" s="1269"/>
      <c r="CJJ180" s="1269"/>
      <c r="CJK180" s="1269"/>
      <c r="CJL180" s="1269"/>
      <c r="CJM180" s="1269"/>
      <c r="CJN180" s="1269"/>
      <c r="CJO180" s="1269"/>
      <c r="CJP180" s="1269"/>
      <c r="CJQ180" s="1269"/>
      <c r="CJR180" s="1269"/>
      <c r="CJS180" s="1269"/>
      <c r="CJT180" s="1269"/>
      <c r="CJU180" s="1269"/>
      <c r="CJV180" s="1269"/>
      <c r="CJW180" s="1269"/>
      <c r="CJX180" s="1269"/>
      <c r="CJY180" s="1269"/>
      <c r="CJZ180" s="1269"/>
      <c r="CKA180" s="1269"/>
      <c r="CKB180" s="1269"/>
      <c r="CKC180" s="1269"/>
      <c r="CKD180" s="1269"/>
      <c r="CKE180" s="1269"/>
      <c r="CKF180" s="1269"/>
      <c r="CKG180" s="1269"/>
      <c r="CKH180" s="1269"/>
      <c r="CKI180" s="1269"/>
      <c r="CKJ180" s="1269"/>
      <c r="CKK180" s="1269"/>
      <c r="CKL180" s="1269"/>
      <c r="CKM180" s="1269"/>
      <c r="CKN180" s="1269"/>
      <c r="CKO180" s="1269"/>
      <c r="CKP180" s="1269"/>
      <c r="CKQ180" s="1269"/>
      <c r="CKR180" s="1269"/>
      <c r="CKS180" s="1269"/>
      <c r="CKT180" s="1269"/>
      <c r="CKU180" s="1269"/>
      <c r="CKV180" s="1269"/>
      <c r="CKW180" s="1269"/>
      <c r="CKX180" s="1269"/>
      <c r="CKY180" s="1269"/>
      <c r="CKZ180" s="1269"/>
      <c r="CLA180" s="1269"/>
      <c r="CLB180" s="1269"/>
      <c r="CLC180" s="1269"/>
      <c r="CLD180" s="1269"/>
      <c r="CLE180" s="1269"/>
      <c r="CLF180" s="1269"/>
      <c r="CLG180" s="1269"/>
      <c r="CLH180" s="1269"/>
      <c r="CLI180" s="1269"/>
      <c r="CLJ180" s="1269"/>
      <c r="CLK180" s="1269"/>
      <c r="CLL180" s="1269"/>
      <c r="CLM180" s="1269"/>
      <c r="CLN180" s="1269"/>
      <c r="CLO180" s="1269"/>
      <c r="CLP180" s="1269"/>
      <c r="CLQ180" s="1269"/>
      <c r="CLR180" s="1269"/>
      <c r="CLS180" s="1269"/>
      <c r="CLT180" s="1269"/>
      <c r="CLU180" s="1269"/>
      <c r="CLV180" s="1269"/>
      <c r="CLW180" s="1269"/>
      <c r="CLX180" s="1269"/>
      <c r="CLY180" s="1269"/>
      <c r="CLZ180" s="1269"/>
      <c r="CMA180" s="1269"/>
      <c r="CMB180" s="1269"/>
      <c r="CMC180" s="1269"/>
      <c r="CMD180" s="1269"/>
      <c r="CME180" s="1269"/>
      <c r="CMF180" s="1269"/>
      <c r="CMG180" s="1269"/>
      <c r="CMH180" s="1269"/>
      <c r="CMI180" s="1269"/>
      <c r="CMJ180" s="1269"/>
      <c r="CMK180" s="1269"/>
      <c r="CML180" s="1269"/>
      <c r="CMM180" s="1269"/>
      <c r="CMN180" s="1269"/>
      <c r="CMO180" s="1269"/>
      <c r="CMP180" s="1269"/>
      <c r="CMQ180" s="1269"/>
      <c r="CMR180" s="1269"/>
      <c r="CMS180" s="1269"/>
      <c r="CMT180" s="1269"/>
      <c r="CMU180" s="1269"/>
      <c r="CMV180" s="1269"/>
      <c r="CMW180" s="1269"/>
      <c r="CMX180" s="1269"/>
      <c r="CMY180" s="1269"/>
      <c r="CMZ180" s="1269"/>
      <c r="CNA180" s="1269"/>
      <c r="CNB180" s="1269"/>
      <c r="CNC180" s="1269"/>
      <c r="CND180" s="1269"/>
      <c r="CNE180" s="1269"/>
      <c r="CNF180" s="1269"/>
      <c r="CNG180" s="1269"/>
      <c r="CNH180" s="1269"/>
      <c r="CNI180" s="1269"/>
      <c r="CNJ180" s="1269"/>
      <c r="CNK180" s="1269"/>
      <c r="CNL180" s="1269"/>
      <c r="CNM180" s="1269"/>
      <c r="CNN180" s="1269"/>
      <c r="CNO180" s="1269"/>
      <c r="CNP180" s="1269"/>
      <c r="CNQ180" s="1269"/>
      <c r="CNR180" s="1269"/>
      <c r="CNS180" s="1269"/>
      <c r="CNT180" s="1269"/>
      <c r="CNU180" s="1269"/>
      <c r="CNV180" s="1269"/>
      <c r="CNW180" s="1269"/>
      <c r="CNX180" s="1269"/>
      <c r="CNY180" s="1269"/>
      <c r="CNZ180" s="1269"/>
      <c r="COA180" s="1269"/>
      <c r="COB180" s="1269"/>
      <c r="COC180" s="1269"/>
      <c r="COD180" s="1269"/>
      <c r="COE180" s="1269"/>
      <c r="COF180" s="1269"/>
      <c r="COG180" s="1269"/>
      <c r="COH180" s="1269"/>
      <c r="COI180" s="1269"/>
      <c r="COJ180" s="1269"/>
      <c r="COK180" s="1269"/>
      <c r="COL180" s="1269"/>
      <c r="COM180" s="1269"/>
      <c r="CON180" s="1269"/>
      <c r="COO180" s="1269"/>
      <c r="COP180" s="1269"/>
      <c r="COQ180" s="1269"/>
      <c r="COR180" s="1269"/>
      <c r="COS180" s="1269"/>
      <c r="COT180" s="1269"/>
      <c r="COU180" s="1269"/>
      <c r="COV180" s="1269"/>
      <c r="COW180" s="1269"/>
      <c r="COX180" s="1269"/>
      <c r="COY180" s="1269"/>
      <c r="COZ180" s="1269"/>
      <c r="CPA180" s="1269"/>
      <c r="CPB180" s="1269"/>
      <c r="CPC180" s="1269"/>
      <c r="CPD180" s="1269"/>
      <c r="CPE180" s="1269"/>
      <c r="CPF180" s="1269"/>
      <c r="CPG180" s="1269"/>
      <c r="CPH180" s="1269"/>
      <c r="CPI180" s="1269"/>
      <c r="CPJ180" s="1269"/>
      <c r="CPK180" s="1269"/>
      <c r="CPL180" s="1269"/>
      <c r="CPM180" s="1269"/>
      <c r="CPN180" s="1269"/>
      <c r="CPO180" s="1269"/>
      <c r="CPP180" s="1269"/>
      <c r="CPQ180" s="1269"/>
      <c r="CPR180" s="1269"/>
      <c r="CPS180" s="1269"/>
      <c r="CPT180" s="1269"/>
      <c r="CPU180" s="1269"/>
      <c r="CPV180" s="1269"/>
      <c r="CPW180" s="1269"/>
      <c r="CPX180" s="1269"/>
      <c r="CPY180" s="1269"/>
      <c r="CPZ180" s="1269"/>
      <c r="CQA180" s="1269"/>
      <c r="CQB180" s="1269"/>
      <c r="CQC180" s="1269"/>
      <c r="CQD180" s="1269"/>
      <c r="CQE180" s="1269"/>
      <c r="CQF180" s="1269"/>
      <c r="CQG180" s="1269"/>
      <c r="CQH180" s="1269"/>
      <c r="CQI180" s="1269"/>
      <c r="CQJ180" s="1269"/>
      <c r="CQK180" s="1269"/>
      <c r="CQL180" s="1269"/>
      <c r="CQM180" s="1269"/>
      <c r="CQN180" s="1269"/>
      <c r="CQO180" s="1269"/>
      <c r="CQP180" s="1269"/>
      <c r="CQQ180" s="1269"/>
      <c r="CQR180" s="1269"/>
      <c r="CQS180" s="1269"/>
      <c r="CQT180" s="1269"/>
      <c r="CQU180" s="1269"/>
      <c r="CQV180" s="1269"/>
      <c r="CQW180" s="1269"/>
      <c r="CQX180" s="1269"/>
      <c r="CQY180" s="1269"/>
      <c r="CQZ180" s="1269"/>
      <c r="CRA180" s="1269"/>
      <c r="CRB180" s="1269"/>
      <c r="CRC180" s="1269"/>
      <c r="CRD180" s="1269"/>
      <c r="CRE180" s="1269"/>
      <c r="CRF180" s="1269"/>
      <c r="CRG180" s="1269"/>
      <c r="CRH180" s="1269"/>
      <c r="CRI180" s="1269"/>
      <c r="CRJ180" s="1269"/>
      <c r="CRK180" s="1269"/>
      <c r="CRL180" s="1269"/>
      <c r="CRM180" s="1269"/>
      <c r="CRN180" s="1269"/>
      <c r="CRO180" s="1269"/>
      <c r="CRP180" s="1269"/>
      <c r="CRQ180" s="1269"/>
      <c r="CRR180" s="1269"/>
      <c r="CRS180" s="1269"/>
      <c r="CRT180" s="1269"/>
      <c r="CRU180" s="1269"/>
      <c r="CRV180" s="1269"/>
      <c r="CRW180" s="1269"/>
      <c r="CRX180" s="1269"/>
      <c r="CRY180" s="1269"/>
      <c r="CRZ180" s="1269"/>
      <c r="CSA180" s="1269"/>
      <c r="CSB180" s="1269"/>
      <c r="CSC180" s="1269"/>
      <c r="CSD180" s="1269"/>
      <c r="CSE180" s="1269"/>
      <c r="CSF180" s="1269"/>
      <c r="CSG180" s="1269"/>
      <c r="CSH180" s="1269"/>
      <c r="CSI180" s="1269"/>
      <c r="CSJ180" s="1269"/>
      <c r="CSK180" s="1269"/>
      <c r="CSL180" s="1269"/>
      <c r="CSM180" s="1269"/>
      <c r="CSN180" s="1269"/>
      <c r="CSO180" s="1269"/>
      <c r="CSP180" s="1269"/>
      <c r="CSQ180" s="1269"/>
      <c r="CSR180" s="1269"/>
      <c r="CSS180" s="1269"/>
      <c r="CST180" s="1269"/>
      <c r="CSU180" s="1269"/>
      <c r="CSV180" s="1269"/>
      <c r="CSW180" s="1269"/>
      <c r="CSX180" s="1269"/>
      <c r="CSY180" s="1269"/>
      <c r="CSZ180" s="1269"/>
      <c r="CTA180" s="1269"/>
      <c r="CTB180" s="1269"/>
      <c r="CTC180" s="1269"/>
      <c r="CTD180" s="1269"/>
      <c r="CTE180" s="1269"/>
      <c r="CTF180" s="1269"/>
      <c r="CTG180" s="1269"/>
      <c r="CTH180" s="1269"/>
      <c r="CTI180" s="1269"/>
      <c r="CTJ180" s="1269"/>
      <c r="CTK180" s="1269"/>
      <c r="CTL180" s="1269"/>
      <c r="CTM180" s="1269"/>
      <c r="CTN180" s="1269"/>
      <c r="CTO180" s="1269"/>
      <c r="CTP180" s="1269"/>
      <c r="CTQ180" s="1269"/>
      <c r="CTR180" s="1269"/>
      <c r="CTS180" s="1269"/>
      <c r="CTT180" s="1269"/>
      <c r="CTU180" s="1269"/>
      <c r="CTV180" s="1269"/>
      <c r="CTW180" s="1269"/>
      <c r="CTX180" s="1269"/>
      <c r="CTY180" s="1269"/>
      <c r="CTZ180" s="1269"/>
      <c r="CUA180" s="1269"/>
      <c r="CUB180" s="1269"/>
      <c r="CUC180" s="1269"/>
      <c r="CUD180" s="1269"/>
      <c r="CUE180" s="1269"/>
      <c r="CUF180" s="1269"/>
      <c r="CUG180" s="1269"/>
      <c r="CUH180" s="1269"/>
      <c r="CUI180" s="1269"/>
      <c r="CUJ180" s="1269"/>
      <c r="CUK180" s="1269"/>
      <c r="CUL180" s="1269"/>
      <c r="CUM180" s="1269"/>
      <c r="CUN180" s="1269"/>
      <c r="CUO180" s="1269"/>
      <c r="CUP180" s="1269"/>
      <c r="CUQ180" s="1269"/>
      <c r="CUR180" s="1269"/>
      <c r="CUS180" s="1269"/>
      <c r="CUT180" s="1269"/>
      <c r="CUU180" s="1269"/>
      <c r="CUV180" s="1269"/>
      <c r="CUW180" s="1269"/>
      <c r="CUX180" s="1269"/>
      <c r="CUY180" s="1269"/>
      <c r="CUZ180" s="1269"/>
      <c r="CVA180" s="1269"/>
      <c r="CVB180" s="1269"/>
      <c r="CVC180" s="1269"/>
      <c r="CVD180" s="1269"/>
      <c r="CVE180" s="1269"/>
      <c r="CVF180" s="1269"/>
      <c r="CVG180" s="1269"/>
      <c r="CVH180" s="1269"/>
      <c r="CVI180" s="1269"/>
      <c r="CVJ180" s="1269"/>
      <c r="CVK180" s="1269"/>
      <c r="CVL180" s="1269"/>
      <c r="CVM180" s="1269"/>
      <c r="CVN180" s="1269"/>
      <c r="CVO180" s="1269"/>
      <c r="CVP180" s="1269"/>
      <c r="CVQ180" s="1269"/>
      <c r="CVR180" s="1269"/>
      <c r="CVS180" s="1269"/>
      <c r="CVT180" s="1269"/>
      <c r="CVU180" s="1269"/>
      <c r="CVV180" s="1269"/>
      <c r="CVW180" s="1269"/>
      <c r="CVX180" s="1269"/>
      <c r="CVY180" s="1269"/>
      <c r="CVZ180" s="1269"/>
      <c r="CWA180" s="1269"/>
      <c r="CWB180" s="1269"/>
      <c r="CWC180" s="1269"/>
      <c r="CWD180" s="1269"/>
      <c r="CWE180" s="1269"/>
      <c r="CWF180" s="1269"/>
      <c r="CWG180" s="1269"/>
      <c r="CWH180" s="1269"/>
      <c r="CWI180" s="1269"/>
      <c r="CWJ180" s="1269"/>
      <c r="CWK180" s="1269"/>
      <c r="CWL180" s="1269"/>
      <c r="CWM180" s="1269"/>
      <c r="CWN180" s="1269"/>
      <c r="CWO180" s="1269"/>
      <c r="CWP180" s="1269"/>
      <c r="CWQ180" s="1269"/>
      <c r="CWR180" s="1269"/>
      <c r="CWS180" s="1269"/>
      <c r="CWT180" s="1269"/>
      <c r="CWU180" s="1269"/>
      <c r="CWV180" s="1269"/>
      <c r="CWW180" s="1269"/>
      <c r="CWX180" s="1269"/>
      <c r="CWY180" s="1269"/>
      <c r="CWZ180" s="1269"/>
      <c r="CXA180" s="1269"/>
      <c r="CXB180" s="1269"/>
      <c r="CXC180" s="1269"/>
      <c r="CXD180" s="1269"/>
      <c r="CXE180" s="1269"/>
      <c r="CXF180" s="1269"/>
      <c r="CXG180" s="1269"/>
      <c r="CXH180" s="1269"/>
      <c r="CXI180" s="1269"/>
      <c r="CXJ180" s="1269"/>
      <c r="CXK180" s="1269"/>
      <c r="CXL180" s="1269"/>
      <c r="CXM180" s="1269"/>
      <c r="CXN180" s="1269"/>
      <c r="CXO180" s="1269"/>
      <c r="CXP180" s="1269"/>
      <c r="CXQ180" s="1269"/>
      <c r="CXR180" s="1269"/>
      <c r="CXS180" s="1269"/>
      <c r="CXT180" s="1269"/>
      <c r="CXU180" s="1269"/>
      <c r="CXV180" s="1269"/>
      <c r="CXW180" s="1269"/>
      <c r="CXX180" s="1269"/>
      <c r="CXY180" s="1269"/>
      <c r="CXZ180" s="1269"/>
      <c r="CYA180" s="1269"/>
      <c r="CYB180" s="1269"/>
      <c r="CYC180" s="1269"/>
      <c r="CYD180" s="1269"/>
      <c r="CYE180" s="1269"/>
      <c r="CYF180" s="1269"/>
      <c r="CYG180" s="1269"/>
      <c r="CYH180" s="1269"/>
      <c r="CYI180" s="1269"/>
      <c r="CYJ180" s="1269"/>
      <c r="CYK180" s="1269"/>
      <c r="CYL180" s="1269"/>
      <c r="CYM180" s="1269"/>
      <c r="CYN180" s="1269"/>
      <c r="CYO180" s="1269"/>
      <c r="CYP180" s="1269"/>
      <c r="CYQ180" s="1269"/>
      <c r="CYR180" s="1269"/>
      <c r="CYS180" s="1269"/>
      <c r="CYT180" s="1269"/>
      <c r="CYU180" s="1269"/>
      <c r="CYV180" s="1269"/>
      <c r="CYW180" s="1269"/>
      <c r="CYX180" s="1269"/>
      <c r="CYY180" s="1269"/>
      <c r="CYZ180" s="1269"/>
      <c r="CZA180" s="1269"/>
      <c r="CZB180" s="1269"/>
      <c r="CZC180" s="1269"/>
      <c r="CZD180" s="1269"/>
      <c r="CZE180" s="1269"/>
      <c r="CZF180" s="1269"/>
      <c r="CZG180" s="1269"/>
      <c r="CZH180" s="1269"/>
      <c r="CZI180" s="1269"/>
      <c r="CZJ180" s="1269"/>
      <c r="CZK180" s="1269"/>
      <c r="CZL180" s="1269"/>
      <c r="CZM180" s="1269"/>
      <c r="CZN180" s="1269"/>
      <c r="CZO180" s="1269"/>
      <c r="CZP180" s="1269"/>
      <c r="CZQ180" s="1269"/>
      <c r="CZR180" s="1269"/>
      <c r="CZS180" s="1269"/>
      <c r="CZT180" s="1269"/>
      <c r="CZU180" s="1269"/>
      <c r="CZV180" s="1269"/>
      <c r="CZW180" s="1269"/>
      <c r="CZX180" s="1269"/>
      <c r="CZY180" s="1269"/>
      <c r="CZZ180" s="1269"/>
      <c r="DAA180" s="1269"/>
      <c r="DAB180" s="1269"/>
      <c r="DAC180" s="1269"/>
      <c r="DAD180" s="1269"/>
      <c r="DAE180" s="1269"/>
      <c r="DAF180" s="1269"/>
      <c r="DAG180" s="1269"/>
      <c r="DAH180" s="1269"/>
      <c r="DAI180" s="1269"/>
      <c r="DAJ180" s="1269"/>
      <c r="DAK180" s="1269"/>
      <c r="DAL180" s="1269"/>
      <c r="DAM180" s="1269"/>
      <c r="DAN180" s="1269"/>
      <c r="DAO180" s="1269"/>
      <c r="DAP180" s="1269"/>
      <c r="DAQ180" s="1269"/>
      <c r="DAR180" s="1269"/>
      <c r="DAS180" s="1269"/>
      <c r="DAT180" s="1269"/>
      <c r="DAU180" s="1269"/>
      <c r="DAV180" s="1269"/>
      <c r="DAW180" s="1269"/>
      <c r="DAX180" s="1269"/>
      <c r="DAY180" s="1269"/>
      <c r="DAZ180" s="1269"/>
      <c r="DBA180" s="1269"/>
      <c r="DBB180" s="1269"/>
      <c r="DBC180" s="1269"/>
      <c r="DBD180" s="1269"/>
      <c r="DBE180" s="1269"/>
      <c r="DBF180" s="1269"/>
      <c r="DBG180" s="1269"/>
      <c r="DBH180" s="1269"/>
      <c r="DBI180" s="1269"/>
      <c r="DBJ180" s="1269"/>
      <c r="DBK180" s="1269"/>
      <c r="DBL180" s="1269"/>
      <c r="DBM180" s="1269"/>
      <c r="DBN180" s="1269"/>
      <c r="DBO180" s="1269"/>
      <c r="DBP180" s="1269"/>
      <c r="DBQ180" s="1269"/>
      <c r="DBR180" s="1269"/>
      <c r="DBS180" s="1269"/>
      <c r="DBT180" s="1269"/>
      <c r="DBU180" s="1269"/>
      <c r="DBV180" s="1269"/>
      <c r="DBW180" s="1269"/>
      <c r="DBX180" s="1269"/>
      <c r="DBY180" s="1269"/>
      <c r="DBZ180" s="1269"/>
      <c r="DCA180" s="1269"/>
      <c r="DCB180" s="1269"/>
      <c r="DCC180" s="1269"/>
      <c r="DCD180" s="1269"/>
      <c r="DCE180" s="1269"/>
      <c r="DCF180" s="1269"/>
      <c r="DCG180" s="1269"/>
      <c r="DCH180" s="1269"/>
      <c r="DCI180" s="1269"/>
      <c r="DCJ180" s="1269"/>
      <c r="DCK180" s="1269"/>
      <c r="DCL180" s="1269"/>
      <c r="DCM180" s="1269"/>
      <c r="DCN180" s="1269"/>
      <c r="DCO180" s="1269"/>
      <c r="DCP180" s="1269"/>
      <c r="DCQ180" s="1269"/>
      <c r="DCR180" s="1269"/>
      <c r="DCS180" s="1269"/>
      <c r="DCT180" s="1269"/>
      <c r="DCU180" s="1269"/>
      <c r="DCV180" s="1269"/>
      <c r="DCW180" s="1269"/>
      <c r="DCX180" s="1269"/>
      <c r="DCY180" s="1269"/>
      <c r="DCZ180" s="1269"/>
      <c r="DDA180" s="1269"/>
      <c r="DDB180" s="1269"/>
      <c r="DDC180" s="1269"/>
      <c r="DDD180" s="1269"/>
      <c r="DDE180" s="1269"/>
      <c r="DDF180" s="1269"/>
      <c r="DDG180" s="1269"/>
      <c r="DDH180" s="1269"/>
      <c r="DDI180" s="1269"/>
      <c r="DDJ180" s="1269"/>
      <c r="DDK180" s="1269"/>
      <c r="DDL180" s="1269"/>
      <c r="DDM180" s="1269"/>
      <c r="DDN180" s="1269"/>
      <c r="DDO180" s="1269"/>
      <c r="DDP180" s="1269"/>
      <c r="DDQ180" s="1269"/>
      <c r="DDR180" s="1269"/>
      <c r="DDS180" s="1269"/>
      <c r="DDT180" s="1269"/>
      <c r="DDU180" s="1269"/>
      <c r="DDV180" s="1269"/>
      <c r="DDW180" s="1269"/>
      <c r="DDX180" s="1269"/>
      <c r="DDY180" s="1269"/>
      <c r="DDZ180" s="1269"/>
      <c r="DEA180" s="1269"/>
      <c r="DEB180" s="1269"/>
      <c r="DEC180" s="1269"/>
      <c r="DED180" s="1269"/>
      <c r="DEE180" s="1269"/>
      <c r="DEF180" s="1269"/>
      <c r="DEG180" s="1269"/>
      <c r="DEH180" s="1269"/>
      <c r="DEI180" s="1269"/>
      <c r="DEJ180" s="1269"/>
      <c r="DEK180" s="1269"/>
      <c r="DEL180" s="1269"/>
      <c r="DEM180" s="1269"/>
      <c r="DEN180" s="1269"/>
      <c r="DEO180" s="1269"/>
      <c r="DEP180" s="1269"/>
      <c r="DEQ180" s="1269"/>
      <c r="DER180" s="1269"/>
      <c r="DES180" s="1269"/>
      <c r="DET180" s="1269"/>
      <c r="DEU180" s="1269"/>
      <c r="DEV180" s="1269"/>
      <c r="DEW180" s="1269"/>
      <c r="DEX180" s="1269"/>
      <c r="DEY180" s="1269"/>
      <c r="DEZ180" s="1269"/>
      <c r="DFA180" s="1269"/>
      <c r="DFB180" s="1269"/>
      <c r="DFC180" s="1269"/>
      <c r="DFD180" s="1269"/>
      <c r="DFE180" s="1269"/>
      <c r="DFF180" s="1269"/>
      <c r="DFG180" s="1269"/>
      <c r="DFH180" s="1269"/>
      <c r="DFI180" s="1269"/>
      <c r="DFJ180" s="1269"/>
      <c r="DFK180" s="1269"/>
      <c r="DFL180" s="1269"/>
      <c r="DFM180" s="1269"/>
      <c r="DFN180" s="1269"/>
      <c r="DFO180" s="1269"/>
      <c r="DFP180" s="1269"/>
      <c r="DFQ180" s="1269"/>
      <c r="DFR180" s="1269"/>
      <c r="DFS180" s="1269"/>
      <c r="DFT180" s="1269"/>
      <c r="DFU180" s="1269"/>
      <c r="DFV180" s="1269"/>
      <c r="DFW180" s="1269"/>
      <c r="DFX180" s="1269"/>
      <c r="DFY180" s="1269"/>
      <c r="DFZ180" s="1269"/>
      <c r="DGA180" s="1269"/>
      <c r="DGB180" s="1269"/>
      <c r="DGC180" s="1269"/>
      <c r="DGD180" s="1269"/>
      <c r="DGE180" s="1269"/>
      <c r="DGF180" s="1269"/>
      <c r="DGG180" s="1269"/>
      <c r="DGH180" s="1269"/>
      <c r="DGI180" s="1269"/>
      <c r="DGJ180" s="1269"/>
      <c r="DGK180" s="1269"/>
      <c r="DGL180" s="1269"/>
      <c r="DGM180" s="1269"/>
      <c r="DGN180" s="1269"/>
      <c r="DGO180" s="1269"/>
      <c r="DGP180" s="1269"/>
      <c r="DGQ180" s="1269"/>
      <c r="DGR180" s="1269"/>
      <c r="DGS180" s="1269"/>
      <c r="DGT180" s="1269"/>
      <c r="DGU180" s="1269"/>
      <c r="DGV180" s="1269"/>
      <c r="DGW180" s="1269"/>
      <c r="DGX180" s="1269"/>
      <c r="DGY180" s="1269"/>
      <c r="DGZ180" s="1269"/>
      <c r="DHA180" s="1269"/>
      <c r="DHB180" s="1269"/>
      <c r="DHC180" s="1269"/>
      <c r="DHD180" s="1269"/>
      <c r="DHE180" s="1269"/>
      <c r="DHF180" s="1269"/>
      <c r="DHG180" s="1269"/>
      <c r="DHH180" s="1269"/>
      <c r="DHI180" s="1269"/>
      <c r="DHJ180" s="1269"/>
      <c r="DHK180" s="1269"/>
      <c r="DHL180" s="1269"/>
      <c r="DHM180" s="1269"/>
      <c r="DHN180" s="1269"/>
      <c r="DHO180" s="1269"/>
      <c r="DHP180" s="1269"/>
      <c r="DHQ180" s="1269"/>
      <c r="DHR180" s="1269"/>
      <c r="DHS180" s="1269"/>
      <c r="DHT180" s="1269"/>
      <c r="DHU180" s="1269"/>
      <c r="DHV180" s="1269"/>
      <c r="DHW180" s="1269"/>
      <c r="DHX180" s="1269"/>
      <c r="DHY180" s="1269"/>
      <c r="DHZ180" s="1269"/>
      <c r="DIA180" s="1269"/>
      <c r="DIB180" s="1269"/>
      <c r="DIC180" s="1269"/>
      <c r="DID180" s="1269"/>
      <c r="DIE180" s="1269"/>
      <c r="DIF180" s="1269"/>
      <c r="DIG180" s="1269"/>
      <c r="DIH180" s="1269"/>
      <c r="DII180" s="1269"/>
      <c r="DIJ180" s="1269"/>
      <c r="DIK180" s="1269"/>
      <c r="DIL180" s="1269"/>
      <c r="DIM180" s="1269"/>
      <c r="DIN180" s="1269"/>
      <c r="DIO180" s="1269"/>
      <c r="DIP180" s="1269"/>
      <c r="DIQ180" s="1269"/>
      <c r="DIR180" s="1269"/>
      <c r="DIS180" s="1269"/>
      <c r="DIT180" s="1269"/>
      <c r="DIU180" s="1269"/>
      <c r="DIV180" s="1269"/>
      <c r="DIW180" s="1269"/>
      <c r="DIX180" s="1269"/>
      <c r="DIY180" s="1269"/>
      <c r="DIZ180" s="1269"/>
      <c r="DJA180" s="1269"/>
      <c r="DJB180" s="1269"/>
      <c r="DJC180" s="1269"/>
      <c r="DJD180" s="1269"/>
      <c r="DJE180" s="1269"/>
      <c r="DJF180" s="1269"/>
      <c r="DJG180" s="1269"/>
      <c r="DJH180" s="1269"/>
      <c r="DJI180" s="1269"/>
      <c r="DJJ180" s="1269"/>
      <c r="DJK180" s="1269"/>
      <c r="DJL180" s="1269"/>
      <c r="DJM180" s="1269"/>
      <c r="DJN180" s="1269"/>
      <c r="DJO180" s="1269"/>
      <c r="DJP180" s="1269"/>
      <c r="DJQ180" s="1269"/>
      <c r="DJR180" s="1269"/>
      <c r="DJS180" s="1269"/>
      <c r="DJT180" s="1269"/>
      <c r="DJU180" s="1269"/>
      <c r="DJV180" s="1269"/>
      <c r="DJW180" s="1269"/>
      <c r="DJX180" s="1269"/>
      <c r="DJY180" s="1269"/>
      <c r="DJZ180" s="1269"/>
      <c r="DKA180" s="1269"/>
      <c r="DKB180" s="1269"/>
      <c r="DKC180" s="1269"/>
      <c r="DKD180" s="1269"/>
      <c r="DKE180" s="1269"/>
      <c r="DKF180" s="1269"/>
      <c r="DKG180" s="1269"/>
      <c r="DKH180" s="1269"/>
      <c r="DKI180" s="1269"/>
      <c r="DKJ180" s="1269"/>
      <c r="DKK180" s="1269"/>
      <c r="DKL180" s="1269"/>
      <c r="DKM180" s="1269"/>
      <c r="DKN180" s="1269"/>
      <c r="DKO180" s="1269"/>
      <c r="DKP180" s="1269"/>
      <c r="DKQ180" s="1269"/>
      <c r="DKR180" s="1269"/>
      <c r="DKS180" s="1269"/>
      <c r="DKT180" s="1269"/>
      <c r="DKU180" s="1269"/>
      <c r="DKV180" s="1269"/>
      <c r="DKW180" s="1269"/>
      <c r="DKX180" s="1269"/>
      <c r="DKY180" s="1269"/>
      <c r="DKZ180" s="1269"/>
      <c r="DLA180" s="1269"/>
      <c r="DLB180" s="1269"/>
      <c r="DLC180" s="1269"/>
      <c r="DLD180" s="1269"/>
      <c r="DLE180" s="1269"/>
      <c r="DLF180" s="1269"/>
      <c r="DLG180" s="1269"/>
      <c r="DLH180" s="1269"/>
      <c r="DLI180" s="1269"/>
      <c r="DLJ180" s="1269"/>
      <c r="DLK180" s="1269"/>
      <c r="DLL180" s="1269"/>
      <c r="DLM180" s="1269"/>
      <c r="DLN180" s="1269"/>
      <c r="DLO180" s="1269"/>
      <c r="DLP180" s="1269"/>
      <c r="DLQ180" s="1269"/>
      <c r="DLR180" s="1269"/>
      <c r="DLS180" s="1269"/>
      <c r="DLT180" s="1269"/>
      <c r="DLU180" s="1269"/>
      <c r="DLV180" s="1269"/>
      <c r="DLW180" s="1269"/>
      <c r="DLX180" s="1269"/>
      <c r="DLY180" s="1269"/>
      <c r="DLZ180" s="1269"/>
      <c r="DMA180" s="1269"/>
      <c r="DMB180" s="1269"/>
      <c r="DMC180" s="1269"/>
      <c r="DMD180" s="1269"/>
      <c r="DME180" s="1269"/>
      <c r="DMF180" s="1269"/>
      <c r="DMG180" s="1269"/>
      <c r="DMH180" s="1269"/>
      <c r="DMI180" s="1269"/>
      <c r="DMJ180" s="1269"/>
      <c r="DMK180" s="1269"/>
      <c r="DML180" s="1269"/>
      <c r="DMM180" s="1269"/>
      <c r="DMN180" s="1269"/>
      <c r="DMO180" s="1269"/>
      <c r="DMP180" s="1269"/>
      <c r="DMQ180" s="1269"/>
      <c r="DMR180" s="1269"/>
      <c r="DMS180" s="1269"/>
      <c r="DMT180" s="1269"/>
      <c r="DMU180" s="1269"/>
      <c r="DMV180" s="1269"/>
      <c r="DMW180" s="1269"/>
      <c r="DMX180" s="1269"/>
      <c r="DMY180" s="1269"/>
      <c r="DMZ180" s="1269"/>
      <c r="DNA180" s="1269"/>
      <c r="DNB180" s="1269"/>
      <c r="DNC180" s="1269"/>
      <c r="DND180" s="1269"/>
      <c r="DNE180" s="1269"/>
      <c r="DNF180" s="1269"/>
      <c r="DNG180" s="1269"/>
      <c r="DNH180" s="1269"/>
      <c r="DNI180" s="1269"/>
      <c r="DNJ180" s="1269"/>
      <c r="DNK180" s="1269"/>
      <c r="DNL180" s="1269"/>
      <c r="DNM180" s="1269"/>
      <c r="DNN180" s="1269"/>
      <c r="DNO180" s="1269"/>
      <c r="DNP180" s="1269"/>
      <c r="DNQ180" s="1269"/>
      <c r="DNR180" s="1269"/>
      <c r="DNS180" s="1269"/>
      <c r="DNT180" s="1269"/>
      <c r="DNU180" s="1269"/>
      <c r="DNV180" s="1269"/>
      <c r="DNW180" s="1269"/>
      <c r="DNX180" s="1269"/>
      <c r="DNY180" s="1269"/>
      <c r="DNZ180" s="1269"/>
      <c r="DOA180" s="1269"/>
      <c r="DOB180" s="1269"/>
      <c r="DOC180" s="1269"/>
      <c r="DOD180" s="1269"/>
      <c r="DOE180" s="1269"/>
      <c r="DOF180" s="1269"/>
      <c r="DOG180" s="1269"/>
      <c r="DOH180" s="1269"/>
      <c r="DOI180" s="1269"/>
      <c r="DOJ180" s="1269"/>
      <c r="DOK180" s="1269"/>
      <c r="DOL180" s="1269"/>
      <c r="DOM180" s="1269"/>
      <c r="DON180" s="1269"/>
      <c r="DOO180" s="1269"/>
      <c r="DOP180" s="1269"/>
      <c r="DOQ180" s="1269"/>
      <c r="DOR180" s="1269"/>
      <c r="DOS180" s="1269"/>
      <c r="DOT180" s="1269"/>
      <c r="DOU180" s="1269"/>
      <c r="DOV180" s="1269"/>
      <c r="DOW180" s="1269"/>
      <c r="DOX180" s="1269"/>
      <c r="DOY180" s="1269"/>
      <c r="DOZ180" s="1269"/>
      <c r="DPA180" s="1269"/>
      <c r="DPB180" s="1269"/>
      <c r="DPC180" s="1269"/>
      <c r="DPD180" s="1269"/>
      <c r="DPE180" s="1269"/>
      <c r="DPF180" s="1269"/>
      <c r="DPG180" s="1269"/>
      <c r="DPH180" s="1269"/>
      <c r="DPI180" s="1269"/>
      <c r="DPJ180" s="1269"/>
      <c r="DPK180" s="1269"/>
      <c r="DPL180" s="1269"/>
      <c r="DPM180" s="1269"/>
      <c r="DPN180" s="1269"/>
      <c r="DPO180" s="1269"/>
      <c r="DPP180" s="1269"/>
      <c r="DPQ180" s="1269"/>
      <c r="DPR180" s="1269"/>
      <c r="DPS180" s="1269"/>
      <c r="DPT180" s="1269"/>
      <c r="DPU180" s="1269"/>
      <c r="DPV180" s="1269"/>
      <c r="DPW180" s="1269"/>
      <c r="DPX180" s="1269"/>
      <c r="DPY180" s="1269"/>
      <c r="DPZ180" s="1269"/>
      <c r="DQA180" s="1269"/>
      <c r="DQB180" s="1269"/>
      <c r="DQC180" s="1269"/>
      <c r="DQD180" s="1269"/>
      <c r="DQE180" s="1269"/>
      <c r="DQF180" s="1269"/>
      <c r="DQG180" s="1269"/>
      <c r="DQH180" s="1269"/>
      <c r="DQI180" s="1269"/>
      <c r="DQJ180" s="1269"/>
      <c r="DQK180" s="1269"/>
      <c r="DQL180" s="1269"/>
      <c r="DQM180" s="1269"/>
      <c r="DQN180" s="1269"/>
      <c r="DQO180" s="1269"/>
      <c r="DQP180" s="1269"/>
      <c r="DQQ180" s="1269"/>
      <c r="DQR180" s="1269"/>
      <c r="DQS180" s="1269"/>
      <c r="DQT180" s="1269"/>
      <c r="DQU180" s="1269"/>
      <c r="DQV180" s="1269"/>
      <c r="DQW180" s="1269"/>
      <c r="DQX180" s="1269"/>
      <c r="DQY180" s="1269"/>
      <c r="DQZ180" s="1269"/>
      <c r="DRA180" s="1269"/>
      <c r="DRB180" s="1269"/>
      <c r="DRC180" s="1269"/>
      <c r="DRD180" s="1269"/>
      <c r="DRE180" s="1269"/>
      <c r="DRF180" s="1269"/>
      <c r="DRG180" s="1269"/>
      <c r="DRH180" s="1269"/>
      <c r="DRI180" s="1269"/>
      <c r="DRJ180" s="1269"/>
      <c r="DRK180" s="1269"/>
      <c r="DRL180" s="1269"/>
      <c r="DRM180" s="1269"/>
      <c r="DRN180" s="1269"/>
      <c r="DRO180" s="1269"/>
      <c r="DRP180" s="1269"/>
      <c r="DRQ180" s="1269"/>
      <c r="DRR180" s="1269"/>
      <c r="DRS180" s="1269"/>
      <c r="DRT180" s="1269"/>
      <c r="DRU180" s="1269"/>
      <c r="DRV180" s="1269"/>
      <c r="DRW180" s="1269"/>
      <c r="DRX180" s="1269"/>
      <c r="DRY180" s="1269"/>
      <c r="DRZ180" s="1269"/>
      <c r="DSA180" s="1269"/>
      <c r="DSB180" s="1269"/>
      <c r="DSC180" s="1269"/>
      <c r="DSD180" s="1269"/>
      <c r="DSE180" s="1269"/>
      <c r="DSF180" s="1269"/>
      <c r="DSG180" s="1269"/>
      <c r="DSH180" s="1269"/>
      <c r="DSI180" s="1269"/>
      <c r="DSJ180" s="1269"/>
      <c r="DSK180" s="1269"/>
      <c r="DSL180" s="1269"/>
      <c r="DSM180" s="1269"/>
      <c r="DSN180" s="1269"/>
      <c r="DSO180" s="1269"/>
      <c r="DSP180" s="1269"/>
      <c r="DSQ180" s="1269"/>
      <c r="DSR180" s="1269"/>
      <c r="DSS180" s="1269"/>
      <c r="DST180" s="1269"/>
      <c r="DSU180" s="1269"/>
      <c r="DSV180" s="1269"/>
      <c r="DSW180" s="1269"/>
      <c r="DSX180" s="1269"/>
      <c r="DSY180" s="1269"/>
      <c r="DSZ180" s="1269"/>
      <c r="DTA180" s="1269"/>
      <c r="DTB180" s="1269"/>
      <c r="DTC180" s="1269"/>
      <c r="DTD180" s="1269"/>
      <c r="DTE180" s="1269"/>
      <c r="DTF180" s="1269"/>
      <c r="DTG180" s="1269"/>
      <c r="DTH180" s="1269"/>
      <c r="DTI180" s="1269"/>
      <c r="DTJ180" s="1269"/>
      <c r="DTK180" s="1269"/>
      <c r="DTL180" s="1269"/>
      <c r="DTM180" s="1269"/>
      <c r="DTN180" s="1269"/>
      <c r="DTO180" s="1269"/>
      <c r="DTP180" s="1269"/>
      <c r="DTQ180" s="1269"/>
      <c r="DTR180" s="1269"/>
      <c r="DTS180" s="1269"/>
      <c r="DTT180" s="1269"/>
      <c r="DTU180" s="1269"/>
      <c r="DTV180" s="1269"/>
      <c r="DTW180" s="1269"/>
      <c r="DTX180" s="1269"/>
      <c r="DTY180" s="1269"/>
      <c r="DTZ180" s="1269"/>
      <c r="DUA180" s="1269"/>
      <c r="DUB180" s="1269"/>
      <c r="DUC180" s="1269"/>
      <c r="DUD180" s="1269"/>
      <c r="DUE180" s="1269"/>
      <c r="DUF180" s="1269"/>
      <c r="DUG180" s="1269"/>
      <c r="DUH180" s="1269"/>
      <c r="DUI180" s="1269"/>
      <c r="DUJ180" s="1269"/>
      <c r="DUK180" s="1269"/>
      <c r="DUL180" s="1269"/>
      <c r="DUM180" s="1269"/>
      <c r="DUN180" s="1269"/>
      <c r="DUO180" s="1269"/>
      <c r="DUP180" s="1269"/>
      <c r="DUQ180" s="1269"/>
      <c r="DUR180" s="1269"/>
      <c r="DUS180" s="1269"/>
      <c r="DUT180" s="1269"/>
      <c r="DUU180" s="1269"/>
      <c r="DUV180" s="1269"/>
      <c r="DUW180" s="1269"/>
      <c r="DUX180" s="1269"/>
      <c r="DUY180" s="1269"/>
      <c r="DUZ180" s="1269"/>
      <c r="DVA180" s="1269"/>
      <c r="DVB180" s="1269"/>
      <c r="DVC180" s="1269"/>
      <c r="DVD180" s="1269"/>
      <c r="DVE180" s="1269"/>
      <c r="DVF180" s="1269"/>
      <c r="DVG180" s="1269"/>
      <c r="DVH180" s="1269"/>
      <c r="DVI180" s="1269"/>
      <c r="DVJ180" s="1269"/>
      <c r="DVK180" s="1269"/>
      <c r="DVL180" s="1269"/>
      <c r="DVM180" s="1269"/>
      <c r="DVN180" s="1269"/>
      <c r="DVO180" s="1269"/>
      <c r="DVP180" s="1269"/>
      <c r="DVQ180" s="1269"/>
      <c r="DVR180" s="1269"/>
      <c r="DVS180" s="1269"/>
      <c r="DVT180" s="1269"/>
      <c r="DVU180" s="1269"/>
      <c r="DVV180" s="1269"/>
      <c r="DVW180" s="1269"/>
      <c r="DVX180" s="1269"/>
      <c r="DVY180" s="1269"/>
      <c r="DVZ180" s="1269"/>
      <c r="DWA180" s="1269"/>
      <c r="DWB180" s="1269"/>
      <c r="DWC180" s="1269"/>
      <c r="DWD180" s="1269"/>
      <c r="DWE180" s="1269"/>
      <c r="DWF180" s="1269"/>
      <c r="DWG180" s="1269"/>
      <c r="DWH180" s="1269"/>
      <c r="DWI180" s="1269"/>
      <c r="DWJ180" s="1269"/>
      <c r="DWK180" s="1269"/>
      <c r="DWL180" s="1269"/>
      <c r="DWM180" s="1269"/>
      <c r="DWN180" s="1269"/>
      <c r="DWO180" s="1269"/>
      <c r="DWP180" s="1269"/>
      <c r="DWQ180" s="1269"/>
      <c r="DWR180" s="1269"/>
      <c r="DWS180" s="1269"/>
      <c r="DWT180" s="1269"/>
      <c r="DWU180" s="1269"/>
      <c r="DWV180" s="1269"/>
      <c r="DWW180" s="1269"/>
      <c r="DWX180" s="1269"/>
      <c r="DWY180" s="1269"/>
      <c r="DWZ180" s="1269"/>
      <c r="DXA180" s="1269"/>
      <c r="DXB180" s="1269"/>
      <c r="DXC180" s="1269"/>
      <c r="DXD180" s="1269"/>
      <c r="DXE180" s="1269"/>
      <c r="DXF180" s="1269"/>
      <c r="DXG180" s="1269"/>
      <c r="DXH180" s="1269"/>
      <c r="DXI180" s="1269"/>
      <c r="DXJ180" s="1269"/>
      <c r="DXK180" s="1269"/>
      <c r="DXL180" s="1269"/>
      <c r="DXM180" s="1269"/>
      <c r="DXN180" s="1269"/>
      <c r="DXO180" s="1269"/>
      <c r="DXP180" s="1269"/>
      <c r="DXQ180" s="1269"/>
      <c r="DXR180" s="1269"/>
      <c r="DXS180" s="1269"/>
      <c r="DXT180" s="1269"/>
      <c r="DXU180" s="1269"/>
      <c r="DXV180" s="1269"/>
      <c r="DXW180" s="1269"/>
      <c r="DXX180" s="1269"/>
      <c r="DXY180" s="1269"/>
      <c r="DXZ180" s="1269"/>
      <c r="DYA180" s="1269"/>
      <c r="DYB180" s="1269"/>
      <c r="DYC180" s="1269"/>
      <c r="DYD180" s="1269"/>
      <c r="DYE180" s="1269"/>
      <c r="DYF180" s="1269"/>
      <c r="DYG180" s="1269"/>
      <c r="DYH180" s="1269"/>
      <c r="DYI180" s="1269"/>
      <c r="DYJ180" s="1269"/>
      <c r="DYK180" s="1269"/>
      <c r="DYL180" s="1269"/>
      <c r="DYM180" s="1269"/>
      <c r="DYN180" s="1269"/>
      <c r="DYO180" s="1269"/>
      <c r="DYP180" s="1269"/>
      <c r="DYQ180" s="1269"/>
      <c r="DYR180" s="1269"/>
      <c r="DYS180" s="1269"/>
      <c r="DYT180" s="1269"/>
      <c r="DYU180" s="1269"/>
      <c r="DYV180" s="1269"/>
      <c r="DYW180" s="1269"/>
      <c r="DYX180" s="1269"/>
      <c r="DYY180" s="1269"/>
      <c r="DYZ180" s="1269"/>
      <c r="DZA180" s="1269"/>
      <c r="DZB180" s="1269"/>
      <c r="DZC180" s="1269"/>
      <c r="DZD180" s="1269"/>
      <c r="DZE180" s="1269"/>
      <c r="DZF180" s="1269"/>
      <c r="DZG180" s="1269"/>
      <c r="DZH180" s="1269"/>
      <c r="DZI180" s="1269"/>
      <c r="DZJ180" s="1269"/>
      <c r="DZK180" s="1269"/>
      <c r="DZL180" s="1269"/>
      <c r="DZM180" s="1269"/>
      <c r="DZN180" s="1269"/>
      <c r="DZO180" s="1269"/>
      <c r="DZP180" s="1269"/>
      <c r="DZQ180" s="1269"/>
      <c r="DZR180" s="1269"/>
      <c r="DZS180" s="1269"/>
      <c r="DZT180" s="1269"/>
      <c r="DZU180" s="1269"/>
      <c r="DZV180" s="1269"/>
      <c r="DZW180" s="1269"/>
      <c r="DZX180" s="1269"/>
      <c r="DZY180" s="1269"/>
      <c r="DZZ180" s="1269"/>
      <c r="EAA180" s="1269"/>
      <c r="EAB180" s="1269"/>
      <c r="EAC180" s="1269"/>
      <c r="EAD180" s="1269"/>
      <c r="EAE180" s="1269"/>
      <c r="EAF180" s="1269"/>
      <c r="EAG180" s="1269"/>
      <c r="EAH180" s="1269"/>
      <c r="EAI180" s="1269"/>
      <c r="EAJ180" s="1269"/>
      <c r="EAK180" s="1269"/>
      <c r="EAL180" s="1269"/>
      <c r="EAM180" s="1269"/>
      <c r="EAN180" s="1269"/>
      <c r="EAO180" s="1269"/>
      <c r="EAP180" s="1269"/>
      <c r="EAQ180" s="1269"/>
      <c r="EAR180" s="1269"/>
      <c r="EAS180" s="1269"/>
      <c r="EAT180" s="1269"/>
      <c r="EAU180" s="1269"/>
      <c r="EAV180" s="1269"/>
      <c r="EAW180" s="1269"/>
      <c r="EAX180" s="1269"/>
      <c r="EAY180" s="1269"/>
      <c r="EAZ180" s="1269"/>
      <c r="EBA180" s="1269"/>
      <c r="EBB180" s="1269"/>
      <c r="EBC180" s="1269"/>
      <c r="EBD180" s="1269"/>
      <c r="EBE180" s="1269"/>
      <c r="EBF180" s="1269"/>
      <c r="EBG180" s="1269"/>
      <c r="EBH180" s="1269"/>
      <c r="EBI180" s="1269"/>
      <c r="EBJ180" s="1269"/>
      <c r="EBK180" s="1269"/>
      <c r="EBL180" s="1269"/>
      <c r="EBM180" s="1269"/>
      <c r="EBN180" s="1269"/>
      <c r="EBO180" s="1269"/>
      <c r="EBP180" s="1269"/>
      <c r="EBQ180" s="1269"/>
      <c r="EBR180" s="1269"/>
      <c r="EBS180" s="1269"/>
      <c r="EBT180" s="1269"/>
      <c r="EBU180" s="1269"/>
      <c r="EBV180" s="1269"/>
      <c r="EBW180" s="1269"/>
      <c r="EBX180" s="1269"/>
      <c r="EBY180" s="1269"/>
      <c r="EBZ180" s="1269"/>
      <c r="ECA180" s="1269"/>
      <c r="ECB180" s="1269"/>
      <c r="ECC180" s="1269"/>
      <c r="ECD180" s="1269"/>
      <c r="ECE180" s="1269"/>
      <c r="ECF180" s="1269"/>
      <c r="ECG180" s="1269"/>
      <c r="ECH180" s="1269"/>
      <c r="ECI180" s="1269"/>
      <c r="ECJ180" s="1269"/>
      <c r="ECK180" s="1269"/>
      <c r="ECL180" s="1269"/>
      <c r="ECM180" s="1269"/>
      <c r="ECN180" s="1269"/>
      <c r="ECO180" s="1269"/>
      <c r="ECP180" s="1269"/>
      <c r="ECQ180" s="1269"/>
      <c r="ECR180" s="1269"/>
      <c r="ECS180" s="1269"/>
      <c r="ECT180" s="1269"/>
      <c r="ECU180" s="1269"/>
      <c r="ECV180" s="1269"/>
      <c r="ECW180" s="1269"/>
      <c r="ECX180" s="1269"/>
      <c r="ECY180" s="1269"/>
      <c r="ECZ180" s="1269"/>
      <c r="EDA180" s="1269"/>
      <c r="EDB180" s="1269"/>
      <c r="EDC180" s="1269"/>
      <c r="EDD180" s="1269"/>
      <c r="EDE180" s="1269"/>
      <c r="EDF180" s="1269"/>
      <c r="EDG180" s="1269"/>
      <c r="EDH180" s="1269"/>
      <c r="EDI180" s="1269"/>
      <c r="EDJ180" s="1269"/>
      <c r="EDK180" s="1269"/>
      <c r="EDL180" s="1269"/>
      <c r="EDM180" s="1269"/>
      <c r="EDN180" s="1269"/>
      <c r="EDO180" s="1269"/>
      <c r="EDP180" s="1269"/>
      <c r="EDQ180" s="1269"/>
      <c r="EDR180" s="1269"/>
      <c r="EDS180" s="1269"/>
      <c r="EDT180" s="1269"/>
      <c r="EDU180" s="1269"/>
      <c r="EDV180" s="1269"/>
      <c r="EDW180" s="1269"/>
      <c r="EDX180" s="1269"/>
      <c r="EDY180" s="1269"/>
      <c r="EDZ180" s="1269"/>
      <c r="EEA180" s="1269"/>
      <c r="EEB180" s="1269"/>
      <c r="EEC180" s="1269"/>
      <c r="EED180" s="1269"/>
      <c r="EEE180" s="1269"/>
      <c r="EEF180" s="1269"/>
      <c r="EEG180" s="1269"/>
      <c r="EEH180" s="1269"/>
      <c r="EEI180" s="1269"/>
      <c r="EEJ180" s="1269"/>
      <c r="EEK180" s="1269"/>
      <c r="EEL180" s="1269"/>
      <c r="EEM180" s="1269"/>
      <c r="EEN180" s="1269"/>
      <c r="EEO180" s="1269"/>
      <c r="EEP180" s="1269"/>
      <c r="EEQ180" s="1269"/>
      <c r="EER180" s="1269"/>
      <c r="EES180" s="1269"/>
      <c r="EET180" s="1269"/>
      <c r="EEU180" s="1269"/>
      <c r="EEV180" s="1269"/>
      <c r="EEW180" s="1269"/>
      <c r="EEX180" s="1269"/>
      <c r="EEY180" s="1269"/>
      <c r="EEZ180" s="1269"/>
      <c r="EFA180" s="1269"/>
      <c r="EFB180" s="1269"/>
      <c r="EFC180" s="1269"/>
      <c r="EFD180" s="1269"/>
      <c r="EFE180" s="1269"/>
      <c r="EFF180" s="1269"/>
      <c r="EFG180" s="1269"/>
      <c r="EFH180" s="1269"/>
      <c r="EFI180" s="1269"/>
      <c r="EFJ180" s="1269"/>
      <c r="EFK180" s="1269"/>
      <c r="EFL180" s="1269"/>
      <c r="EFM180" s="1269"/>
      <c r="EFN180" s="1269"/>
      <c r="EFO180" s="1269"/>
      <c r="EFP180" s="1269"/>
      <c r="EFQ180" s="1269"/>
      <c r="EFR180" s="1269"/>
      <c r="EFS180" s="1269"/>
      <c r="EFT180" s="1269"/>
      <c r="EFU180" s="1269"/>
      <c r="EFV180" s="1269"/>
      <c r="EFW180" s="1269"/>
      <c r="EFX180" s="1269"/>
      <c r="EFY180" s="1269"/>
      <c r="EFZ180" s="1269"/>
      <c r="EGA180" s="1269"/>
      <c r="EGB180" s="1269"/>
      <c r="EGC180" s="1269"/>
      <c r="EGD180" s="1269"/>
      <c r="EGE180" s="1269"/>
      <c r="EGF180" s="1269"/>
      <c r="EGG180" s="1269"/>
      <c r="EGH180" s="1269"/>
      <c r="EGI180" s="1269"/>
      <c r="EGJ180" s="1269"/>
      <c r="EGK180" s="1269"/>
      <c r="EGL180" s="1269"/>
      <c r="EGM180" s="1269"/>
      <c r="EGN180" s="1269"/>
      <c r="EGO180" s="1269"/>
      <c r="EGP180" s="1269"/>
      <c r="EGQ180" s="1269"/>
      <c r="EGR180" s="1269"/>
      <c r="EGS180" s="1269"/>
      <c r="EGT180" s="1269"/>
      <c r="EGU180" s="1269"/>
      <c r="EGV180" s="1269"/>
      <c r="EGW180" s="1269"/>
      <c r="EGX180" s="1269"/>
      <c r="EGY180" s="1269"/>
      <c r="EGZ180" s="1269"/>
      <c r="EHA180" s="1269"/>
      <c r="EHB180" s="1269"/>
      <c r="EHC180" s="1269"/>
      <c r="EHD180" s="1269"/>
      <c r="EHE180" s="1269"/>
      <c r="EHF180" s="1269"/>
      <c r="EHG180" s="1269"/>
      <c r="EHH180" s="1269"/>
      <c r="EHI180" s="1269"/>
      <c r="EHJ180" s="1269"/>
      <c r="EHK180" s="1269"/>
      <c r="EHL180" s="1269"/>
      <c r="EHM180" s="1269"/>
      <c r="EHN180" s="1269"/>
      <c r="EHO180" s="1269"/>
      <c r="EHP180" s="1269"/>
      <c r="EHQ180" s="1269"/>
      <c r="EHR180" s="1269"/>
      <c r="EHS180" s="1269"/>
      <c r="EHT180" s="1269"/>
      <c r="EHU180" s="1269"/>
      <c r="EHV180" s="1269"/>
      <c r="EHW180" s="1269"/>
      <c r="EHX180" s="1269"/>
      <c r="EHY180" s="1269"/>
      <c r="EHZ180" s="1269"/>
      <c r="EIA180" s="1269"/>
      <c r="EIB180" s="1269"/>
      <c r="EIC180" s="1269"/>
      <c r="EID180" s="1269"/>
      <c r="EIE180" s="1269"/>
      <c r="EIF180" s="1269"/>
      <c r="EIG180" s="1269"/>
      <c r="EIH180" s="1269"/>
      <c r="EII180" s="1269"/>
      <c r="EIJ180" s="1269"/>
      <c r="EIK180" s="1269"/>
      <c r="EIL180" s="1269"/>
      <c r="EIM180" s="1269"/>
      <c r="EIN180" s="1269"/>
      <c r="EIO180" s="1269"/>
      <c r="EIP180" s="1269"/>
      <c r="EIQ180" s="1269"/>
      <c r="EIR180" s="1269"/>
      <c r="EIS180" s="1269"/>
      <c r="EIT180" s="1269"/>
      <c r="EIU180" s="1269"/>
      <c r="EIV180" s="1269"/>
      <c r="EIW180" s="1269"/>
      <c r="EIX180" s="1269"/>
      <c r="EIY180" s="1269"/>
      <c r="EIZ180" s="1269"/>
      <c r="EJA180" s="1269"/>
      <c r="EJB180" s="1269"/>
      <c r="EJC180" s="1269"/>
      <c r="EJD180" s="1269"/>
      <c r="EJE180" s="1269"/>
      <c r="EJF180" s="1269"/>
      <c r="EJG180" s="1269"/>
      <c r="EJH180" s="1269"/>
      <c r="EJI180" s="1269"/>
      <c r="EJJ180" s="1269"/>
      <c r="EJK180" s="1269"/>
      <c r="EJL180" s="1269"/>
      <c r="EJM180" s="1269"/>
      <c r="EJN180" s="1269"/>
      <c r="EJO180" s="1269"/>
      <c r="EJP180" s="1269"/>
      <c r="EJQ180" s="1269"/>
      <c r="EJR180" s="1269"/>
      <c r="EJS180" s="1269"/>
      <c r="EJT180" s="1269"/>
      <c r="EJU180" s="1269"/>
      <c r="EJV180" s="1269"/>
      <c r="EJW180" s="1269"/>
      <c r="EJX180" s="1269"/>
      <c r="EJY180" s="1269"/>
      <c r="EJZ180" s="1269"/>
      <c r="EKA180" s="1269"/>
      <c r="EKB180" s="1269"/>
      <c r="EKC180" s="1269"/>
      <c r="EKD180" s="1269"/>
      <c r="EKE180" s="1269"/>
      <c r="EKF180" s="1269"/>
      <c r="EKG180" s="1269"/>
      <c r="EKH180" s="1269"/>
      <c r="EKI180" s="1269"/>
      <c r="EKJ180" s="1269"/>
      <c r="EKK180" s="1269"/>
      <c r="EKL180" s="1269"/>
      <c r="EKM180" s="1269"/>
      <c r="EKN180" s="1269"/>
      <c r="EKO180" s="1269"/>
      <c r="EKP180" s="1269"/>
      <c r="EKQ180" s="1269"/>
      <c r="EKR180" s="1269"/>
      <c r="EKS180" s="1269"/>
      <c r="EKT180" s="1269"/>
      <c r="EKU180" s="1269"/>
      <c r="EKV180" s="1269"/>
      <c r="EKW180" s="1269"/>
      <c r="EKX180" s="1269"/>
      <c r="EKY180" s="1269"/>
      <c r="EKZ180" s="1269"/>
      <c r="ELA180" s="1269"/>
      <c r="ELB180" s="1269"/>
      <c r="ELC180" s="1269"/>
      <c r="ELD180" s="1269"/>
      <c r="ELE180" s="1269"/>
      <c r="ELF180" s="1269"/>
      <c r="ELG180" s="1269"/>
      <c r="ELH180" s="1269"/>
      <c r="ELI180" s="1269"/>
      <c r="ELJ180" s="1269"/>
      <c r="ELK180" s="1269"/>
      <c r="ELL180" s="1269"/>
      <c r="ELM180" s="1269"/>
      <c r="ELN180" s="1269"/>
      <c r="ELO180" s="1269"/>
      <c r="ELP180" s="1269"/>
      <c r="ELQ180" s="1269"/>
      <c r="ELR180" s="1269"/>
      <c r="ELS180" s="1269"/>
      <c r="ELT180" s="1269"/>
      <c r="ELU180" s="1269"/>
      <c r="ELV180" s="1269"/>
      <c r="ELW180" s="1269"/>
      <c r="ELX180" s="1269"/>
      <c r="ELY180" s="1269"/>
      <c r="ELZ180" s="1269"/>
      <c r="EMA180" s="1269"/>
      <c r="EMB180" s="1269"/>
      <c r="EMC180" s="1269"/>
      <c r="EMD180" s="1269"/>
      <c r="EME180" s="1269"/>
      <c r="EMF180" s="1269"/>
      <c r="EMG180" s="1269"/>
      <c r="EMH180" s="1269"/>
      <c r="EMI180" s="1269"/>
      <c r="EMJ180" s="1269"/>
      <c r="EMK180" s="1269"/>
      <c r="EML180" s="1269"/>
      <c r="EMM180" s="1269"/>
      <c r="EMN180" s="1269"/>
      <c r="EMO180" s="1269"/>
      <c r="EMP180" s="1269"/>
      <c r="EMQ180" s="1269"/>
      <c r="EMR180" s="1269"/>
      <c r="EMS180" s="1269"/>
      <c r="EMT180" s="1269"/>
      <c r="EMU180" s="1269"/>
      <c r="EMV180" s="1269"/>
      <c r="EMW180" s="1269"/>
      <c r="EMX180" s="1269"/>
      <c r="EMY180" s="1269"/>
      <c r="EMZ180" s="1269"/>
      <c r="ENA180" s="1269"/>
      <c r="ENB180" s="1269"/>
      <c r="ENC180" s="1269"/>
      <c r="END180" s="1269"/>
      <c r="ENE180" s="1269"/>
      <c r="ENF180" s="1269"/>
      <c r="ENG180" s="1269"/>
      <c r="ENH180" s="1269"/>
      <c r="ENI180" s="1269"/>
      <c r="ENJ180" s="1269"/>
      <c r="ENK180" s="1269"/>
      <c r="ENL180" s="1269"/>
      <c r="ENM180" s="1269"/>
      <c r="ENN180" s="1269"/>
      <c r="ENO180" s="1269"/>
      <c r="ENP180" s="1269"/>
      <c r="ENQ180" s="1269"/>
      <c r="ENR180" s="1269"/>
      <c r="ENS180" s="1269"/>
      <c r="ENT180" s="1269"/>
      <c r="ENU180" s="1269"/>
      <c r="ENV180" s="1269"/>
      <c r="ENW180" s="1269"/>
      <c r="ENX180" s="1269"/>
      <c r="ENY180" s="1269"/>
      <c r="ENZ180" s="1269"/>
      <c r="EOA180" s="1269"/>
      <c r="EOB180" s="1269"/>
      <c r="EOC180" s="1269"/>
      <c r="EOD180" s="1269"/>
      <c r="EOE180" s="1269"/>
      <c r="EOF180" s="1269"/>
      <c r="EOG180" s="1269"/>
      <c r="EOH180" s="1269"/>
      <c r="EOI180" s="1269"/>
      <c r="EOJ180" s="1269"/>
      <c r="EOK180" s="1269"/>
      <c r="EOL180" s="1269"/>
      <c r="EOM180" s="1269"/>
      <c r="EON180" s="1269"/>
      <c r="EOO180" s="1269"/>
      <c r="EOP180" s="1269"/>
      <c r="EOQ180" s="1269"/>
      <c r="EOR180" s="1269"/>
      <c r="EOS180" s="1269"/>
      <c r="EOT180" s="1269"/>
      <c r="EOU180" s="1269"/>
      <c r="EOV180" s="1269"/>
      <c r="EOW180" s="1269"/>
      <c r="EOX180" s="1269"/>
      <c r="EOY180" s="1269"/>
      <c r="EOZ180" s="1269"/>
      <c r="EPA180" s="1269"/>
      <c r="EPB180" s="1269"/>
      <c r="EPC180" s="1269"/>
      <c r="EPD180" s="1269"/>
      <c r="EPE180" s="1269"/>
      <c r="EPF180" s="1269"/>
      <c r="EPG180" s="1269"/>
      <c r="EPH180" s="1269"/>
      <c r="EPI180" s="1269"/>
      <c r="EPJ180" s="1269"/>
      <c r="EPK180" s="1269"/>
      <c r="EPL180" s="1269"/>
      <c r="EPM180" s="1269"/>
      <c r="EPN180" s="1269"/>
      <c r="EPO180" s="1269"/>
      <c r="EPP180" s="1269"/>
      <c r="EPQ180" s="1269"/>
      <c r="EPR180" s="1269"/>
      <c r="EPS180" s="1269"/>
      <c r="EPT180" s="1269"/>
      <c r="EPU180" s="1269"/>
      <c r="EPV180" s="1269"/>
      <c r="EPW180" s="1269"/>
      <c r="EPX180" s="1269"/>
      <c r="EPY180" s="1269"/>
      <c r="EPZ180" s="1269"/>
      <c r="EQA180" s="1269"/>
      <c r="EQB180" s="1269"/>
      <c r="EQC180" s="1269"/>
      <c r="EQD180" s="1269"/>
      <c r="EQE180" s="1269"/>
      <c r="EQF180" s="1269"/>
      <c r="EQG180" s="1269"/>
      <c r="EQH180" s="1269"/>
      <c r="EQI180" s="1269"/>
      <c r="EQJ180" s="1269"/>
      <c r="EQK180" s="1269"/>
      <c r="EQL180" s="1269"/>
      <c r="EQM180" s="1269"/>
      <c r="EQN180" s="1269"/>
      <c r="EQO180" s="1269"/>
      <c r="EQP180" s="1269"/>
      <c r="EQQ180" s="1269"/>
      <c r="EQR180" s="1269"/>
      <c r="EQS180" s="1269"/>
      <c r="EQT180" s="1269"/>
      <c r="EQU180" s="1269"/>
      <c r="EQV180" s="1269"/>
      <c r="EQW180" s="1269"/>
      <c r="EQX180" s="1269"/>
      <c r="EQY180" s="1269"/>
      <c r="EQZ180" s="1269"/>
      <c r="ERA180" s="1269"/>
      <c r="ERB180" s="1269"/>
      <c r="ERC180" s="1269"/>
      <c r="ERD180" s="1269"/>
      <c r="ERE180" s="1269"/>
      <c r="ERF180" s="1269"/>
      <c r="ERG180" s="1269"/>
      <c r="ERH180" s="1269"/>
      <c r="ERI180" s="1269"/>
      <c r="ERJ180" s="1269"/>
      <c r="ERK180" s="1269"/>
      <c r="ERL180" s="1269"/>
      <c r="ERM180" s="1269"/>
      <c r="ERN180" s="1269"/>
      <c r="ERO180" s="1269"/>
      <c r="ERP180" s="1269"/>
      <c r="ERQ180" s="1269"/>
      <c r="ERR180" s="1269"/>
      <c r="ERS180" s="1269"/>
      <c r="ERT180" s="1269"/>
      <c r="ERU180" s="1269"/>
      <c r="ERV180" s="1269"/>
      <c r="ERW180" s="1269"/>
      <c r="ERX180" s="1269"/>
      <c r="ERY180" s="1269"/>
      <c r="ERZ180" s="1269"/>
      <c r="ESA180" s="1269"/>
      <c r="ESB180" s="1269"/>
      <c r="ESC180" s="1269"/>
      <c r="ESD180" s="1269"/>
      <c r="ESE180" s="1269"/>
      <c r="ESF180" s="1269"/>
      <c r="ESG180" s="1269"/>
      <c r="ESH180" s="1269"/>
      <c r="ESI180" s="1269"/>
      <c r="ESJ180" s="1269"/>
      <c r="ESK180" s="1269"/>
      <c r="ESL180" s="1269"/>
      <c r="ESM180" s="1269"/>
      <c r="ESN180" s="1269"/>
      <c r="ESO180" s="1269"/>
      <c r="ESP180" s="1269"/>
      <c r="ESQ180" s="1269"/>
      <c r="ESR180" s="1269"/>
      <c r="ESS180" s="1269"/>
      <c r="EST180" s="1269"/>
      <c r="ESU180" s="1269"/>
      <c r="ESV180" s="1269"/>
      <c r="ESW180" s="1269"/>
      <c r="ESX180" s="1269"/>
      <c r="ESY180" s="1269"/>
      <c r="ESZ180" s="1269"/>
      <c r="ETA180" s="1269"/>
      <c r="ETB180" s="1269"/>
      <c r="ETC180" s="1269"/>
      <c r="ETD180" s="1269"/>
      <c r="ETE180" s="1269"/>
      <c r="ETF180" s="1269"/>
      <c r="ETG180" s="1269"/>
      <c r="ETH180" s="1269"/>
      <c r="ETI180" s="1269"/>
      <c r="ETJ180" s="1269"/>
      <c r="ETK180" s="1269"/>
      <c r="ETL180" s="1269"/>
      <c r="ETM180" s="1269"/>
      <c r="ETN180" s="1269"/>
      <c r="ETO180" s="1269"/>
      <c r="ETP180" s="1269"/>
      <c r="ETQ180" s="1269"/>
      <c r="ETR180" s="1269"/>
      <c r="ETS180" s="1269"/>
      <c r="ETT180" s="1269"/>
      <c r="ETU180" s="1269"/>
      <c r="ETV180" s="1269"/>
      <c r="ETW180" s="1269"/>
      <c r="ETX180" s="1269"/>
      <c r="ETY180" s="1269"/>
      <c r="ETZ180" s="1269"/>
      <c r="EUA180" s="1269"/>
      <c r="EUB180" s="1269"/>
      <c r="EUC180" s="1269"/>
      <c r="EUD180" s="1269"/>
      <c r="EUE180" s="1269"/>
      <c r="EUF180" s="1269"/>
      <c r="EUG180" s="1269"/>
      <c r="EUH180" s="1269"/>
      <c r="EUI180" s="1269"/>
      <c r="EUJ180" s="1269"/>
      <c r="EUK180" s="1269"/>
      <c r="EUL180" s="1269"/>
      <c r="EUM180" s="1269"/>
      <c r="EUN180" s="1269"/>
      <c r="EUO180" s="1269"/>
      <c r="EUP180" s="1269"/>
      <c r="EUQ180" s="1269"/>
      <c r="EUR180" s="1269"/>
      <c r="EUS180" s="1269"/>
      <c r="EUT180" s="1269"/>
      <c r="EUU180" s="1269"/>
      <c r="EUV180" s="1269"/>
      <c r="EUW180" s="1269"/>
      <c r="EUX180" s="1269"/>
      <c r="EUY180" s="1269"/>
      <c r="EUZ180" s="1269"/>
      <c r="EVA180" s="1269"/>
      <c r="EVB180" s="1269"/>
      <c r="EVC180" s="1269"/>
      <c r="EVD180" s="1269"/>
      <c r="EVE180" s="1269"/>
      <c r="EVF180" s="1269"/>
      <c r="EVG180" s="1269"/>
      <c r="EVH180" s="1269"/>
      <c r="EVI180" s="1269"/>
      <c r="EVJ180" s="1269"/>
      <c r="EVK180" s="1269"/>
      <c r="EVL180" s="1269"/>
      <c r="EVM180" s="1269"/>
      <c r="EVN180" s="1269"/>
      <c r="EVO180" s="1269"/>
      <c r="EVP180" s="1269"/>
      <c r="EVQ180" s="1269"/>
      <c r="EVR180" s="1269"/>
      <c r="EVS180" s="1269"/>
      <c r="EVT180" s="1269"/>
      <c r="EVU180" s="1269"/>
      <c r="EVV180" s="1269"/>
      <c r="EVW180" s="1269"/>
      <c r="EVX180" s="1269"/>
      <c r="EVY180" s="1269"/>
      <c r="EVZ180" s="1269"/>
      <c r="EWA180" s="1269"/>
      <c r="EWB180" s="1269"/>
      <c r="EWC180" s="1269"/>
      <c r="EWD180" s="1269"/>
      <c r="EWE180" s="1269"/>
      <c r="EWF180" s="1269"/>
      <c r="EWG180" s="1269"/>
      <c r="EWH180" s="1269"/>
      <c r="EWI180" s="1269"/>
      <c r="EWJ180" s="1269"/>
      <c r="EWK180" s="1269"/>
      <c r="EWL180" s="1269"/>
      <c r="EWM180" s="1269"/>
      <c r="EWN180" s="1269"/>
      <c r="EWO180" s="1269"/>
      <c r="EWP180" s="1269"/>
      <c r="EWQ180" s="1269"/>
      <c r="EWR180" s="1269"/>
      <c r="EWS180" s="1269"/>
      <c r="EWT180" s="1269"/>
      <c r="EWU180" s="1269"/>
      <c r="EWV180" s="1269"/>
      <c r="EWW180" s="1269"/>
      <c r="EWX180" s="1269"/>
      <c r="EWY180" s="1269"/>
      <c r="EWZ180" s="1269"/>
      <c r="EXA180" s="1269"/>
      <c r="EXB180" s="1269"/>
      <c r="EXC180" s="1269"/>
      <c r="EXD180" s="1269"/>
      <c r="EXE180" s="1269"/>
      <c r="EXF180" s="1269"/>
      <c r="EXG180" s="1269"/>
      <c r="EXH180" s="1269"/>
      <c r="EXI180" s="1269"/>
      <c r="EXJ180" s="1269"/>
      <c r="EXK180" s="1269"/>
      <c r="EXL180" s="1269"/>
      <c r="EXM180" s="1269"/>
      <c r="EXN180" s="1269"/>
      <c r="EXO180" s="1269"/>
      <c r="EXP180" s="1269"/>
      <c r="EXQ180" s="1269"/>
      <c r="EXR180" s="1269"/>
      <c r="EXS180" s="1269"/>
      <c r="EXT180" s="1269"/>
      <c r="EXU180" s="1269"/>
      <c r="EXV180" s="1269"/>
      <c r="EXW180" s="1269"/>
      <c r="EXX180" s="1269"/>
      <c r="EXY180" s="1269"/>
      <c r="EXZ180" s="1269"/>
      <c r="EYA180" s="1269"/>
      <c r="EYB180" s="1269"/>
      <c r="EYC180" s="1269"/>
      <c r="EYD180" s="1269"/>
      <c r="EYE180" s="1269"/>
      <c r="EYF180" s="1269"/>
      <c r="EYG180" s="1269"/>
      <c r="EYH180" s="1269"/>
      <c r="EYI180" s="1269"/>
      <c r="EYJ180" s="1269"/>
      <c r="EYK180" s="1269"/>
      <c r="EYL180" s="1269"/>
      <c r="EYM180" s="1269"/>
      <c r="EYN180" s="1269"/>
      <c r="EYO180" s="1269"/>
      <c r="EYP180" s="1269"/>
      <c r="EYQ180" s="1269"/>
      <c r="EYR180" s="1269"/>
      <c r="EYS180" s="1269"/>
      <c r="EYT180" s="1269"/>
      <c r="EYU180" s="1269"/>
      <c r="EYV180" s="1269"/>
      <c r="EYW180" s="1269"/>
      <c r="EYX180" s="1269"/>
      <c r="EYY180" s="1269"/>
      <c r="EYZ180" s="1269"/>
      <c r="EZA180" s="1269"/>
      <c r="EZB180" s="1269"/>
      <c r="EZC180" s="1269"/>
      <c r="EZD180" s="1269"/>
      <c r="EZE180" s="1269"/>
      <c r="EZF180" s="1269"/>
      <c r="EZG180" s="1269"/>
      <c r="EZH180" s="1269"/>
      <c r="EZI180" s="1269"/>
      <c r="EZJ180" s="1269"/>
      <c r="EZK180" s="1269"/>
      <c r="EZL180" s="1269"/>
      <c r="EZM180" s="1269"/>
      <c r="EZN180" s="1269"/>
      <c r="EZO180" s="1269"/>
      <c r="EZP180" s="1269"/>
      <c r="EZQ180" s="1269"/>
      <c r="EZR180" s="1269"/>
      <c r="EZS180" s="1269"/>
      <c r="EZT180" s="1269"/>
      <c r="EZU180" s="1269"/>
      <c r="EZV180" s="1269"/>
      <c r="EZW180" s="1269"/>
      <c r="EZX180" s="1269"/>
      <c r="EZY180" s="1269"/>
      <c r="EZZ180" s="1269"/>
      <c r="FAA180" s="1269"/>
      <c r="FAB180" s="1269"/>
      <c r="FAC180" s="1269"/>
      <c r="FAD180" s="1269"/>
      <c r="FAE180" s="1269"/>
      <c r="FAF180" s="1269"/>
      <c r="FAG180" s="1269"/>
      <c r="FAH180" s="1269"/>
      <c r="FAI180" s="1269"/>
      <c r="FAJ180" s="1269"/>
      <c r="FAK180" s="1269"/>
      <c r="FAL180" s="1269"/>
      <c r="FAM180" s="1269"/>
      <c r="FAN180" s="1269"/>
      <c r="FAO180" s="1269"/>
      <c r="FAP180" s="1269"/>
      <c r="FAQ180" s="1269"/>
      <c r="FAR180" s="1269"/>
      <c r="FAS180" s="1269"/>
      <c r="FAT180" s="1269"/>
      <c r="FAU180" s="1269"/>
      <c r="FAV180" s="1269"/>
      <c r="FAW180" s="1269"/>
      <c r="FAX180" s="1269"/>
      <c r="FAY180" s="1269"/>
      <c r="FAZ180" s="1269"/>
      <c r="FBA180" s="1269"/>
      <c r="FBB180" s="1269"/>
      <c r="FBC180" s="1269"/>
      <c r="FBD180" s="1269"/>
      <c r="FBE180" s="1269"/>
      <c r="FBF180" s="1269"/>
      <c r="FBG180" s="1269"/>
      <c r="FBH180" s="1269"/>
      <c r="FBI180" s="1269"/>
      <c r="FBJ180" s="1269"/>
      <c r="FBK180" s="1269"/>
      <c r="FBL180" s="1269"/>
      <c r="FBM180" s="1269"/>
      <c r="FBN180" s="1269"/>
      <c r="FBO180" s="1269"/>
      <c r="FBP180" s="1269"/>
      <c r="FBQ180" s="1269"/>
      <c r="FBR180" s="1269"/>
      <c r="FBS180" s="1269"/>
      <c r="FBT180" s="1269"/>
      <c r="FBU180" s="1269"/>
      <c r="FBV180" s="1269"/>
      <c r="FBW180" s="1269"/>
      <c r="FBX180" s="1269"/>
      <c r="FBY180" s="1269"/>
      <c r="FBZ180" s="1269"/>
      <c r="FCA180" s="1269"/>
      <c r="FCB180" s="1269"/>
      <c r="FCC180" s="1269"/>
      <c r="FCD180" s="1269"/>
      <c r="FCE180" s="1269"/>
      <c r="FCF180" s="1269"/>
      <c r="FCG180" s="1269"/>
      <c r="FCH180" s="1269"/>
      <c r="FCI180" s="1269"/>
      <c r="FCJ180" s="1269"/>
      <c r="FCK180" s="1269"/>
      <c r="FCL180" s="1269"/>
      <c r="FCM180" s="1269"/>
      <c r="FCN180" s="1269"/>
      <c r="FCO180" s="1269"/>
      <c r="FCP180" s="1269"/>
      <c r="FCQ180" s="1269"/>
      <c r="FCR180" s="1269"/>
      <c r="FCS180" s="1269"/>
      <c r="FCT180" s="1269"/>
      <c r="FCU180" s="1269"/>
      <c r="FCV180" s="1269"/>
      <c r="FCW180" s="1269"/>
      <c r="FCX180" s="1269"/>
      <c r="FCY180" s="1269"/>
      <c r="FCZ180" s="1269"/>
      <c r="FDA180" s="1269"/>
      <c r="FDB180" s="1269"/>
      <c r="FDC180" s="1269"/>
      <c r="FDD180" s="1269"/>
      <c r="FDE180" s="1269"/>
      <c r="FDF180" s="1269"/>
      <c r="FDG180" s="1269"/>
      <c r="FDH180" s="1269"/>
      <c r="FDI180" s="1269"/>
      <c r="FDJ180" s="1269"/>
      <c r="FDK180" s="1269"/>
      <c r="FDL180" s="1269"/>
      <c r="FDM180" s="1269"/>
      <c r="FDN180" s="1269"/>
      <c r="FDO180" s="1269"/>
      <c r="FDP180" s="1269"/>
      <c r="FDQ180" s="1269"/>
      <c r="FDR180" s="1269"/>
      <c r="FDS180" s="1269"/>
      <c r="FDT180" s="1269"/>
      <c r="FDU180" s="1269"/>
      <c r="FDV180" s="1269"/>
      <c r="FDW180" s="1269"/>
      <c r="FDX180" s="1269"/>
      <c r="FDY180" s="1269"/>
      <c r="FDZ180" s="1269"/>
      <c r="FEA180" s="1269"/>
      <c r="FEB180" s="1269"/>
      <c r="FEC180" s="1269"/>
      <c r="FED180" s="1269"/>
      <c r="FEE180" s="1269"/>
      <c r="FEF180" s="1269"/>
      <c r="FEG180" s="1269"/>
      <c r="FEH180" s="1269"/>
      <c r="FEI180" s="1269"/>
      <c r="FEJ180" s="1269"/>
      <c r="FEK180" s="1269"/>
      <c r="FEL180" s="1269"/>
      <c r="FEM180" s="1269"/>
      <c r="FEN180" s="1269"/>
      <c r="FEO180" s="1269"/>
      <c r="FEP180" s="1269"/>
      <c r="FEQ180" s="1269"/>
      <c r="FER180" s="1269"/>
      <c r="FES180" s="1269"/>
      <c r="FET180" s="1269"/>
      <c r="FEU180" s="1269"/>
      <c r="FEV180" s="1269"/>
      <c r="FEW180" s="1269"/>
      <c r="FEX180" s="1269"/>
      <c r="FEY180" s="1269"/>
      <c r="FEZ180" s="1269"/>
      <c r="FFA180" s="1269"/>
      <c r="FFB180" s="1269"/>
      <c r="FFC180" s="1269"/>
      <c r="FFD180" s="1269"/>
      <c r="FFE180" s="1269"/>
      <c r="FFF180" s="1269"/>
      <c r="FFG180" s="1269"/>
      <c r="FFH180" s="1269"/>
      <c r="FFI180" s="1269"/>
      <c r="FFJ180" s="1269"/>
      <c r="FFK180" s="1269"/>
      <c r="FFL180" s="1269"/>
      <c r="FFM180" s="1269"/>
      <c r="FFN180" s="1269"/>
      <c r="FFO180" s="1269"/>
      <c r="FFP180" s="1269"/>
      <c r="FFQ180" s="1269"/>
      <c r="FFR180" s="1269"/>
      <c r="FFS180" s="1269"/>
      <c r="FFT180" s="1269"/>
      <c r="FFU180" s="1269"/>
      <c r="FFV180" s="1269"/>
      <c r="FFW180" s="1269"/>
      <c r="FFX180" s="1269"/>
      <c r="FFY180" s="1269"/>
      <c r="FFZ180" s="1269"/>
      <c r="FGA180" s="1269"/>
      <c r="FGB180" s="1269"/>
      <c r="FGC180" s="1269"/>
      <c r="FGD180" s="1269"/>
      <c r="FGE180" s="1269"/>
      <c r="FGF180" s="1269"/>
      <c r="FGG180" s="1269"/>
      <c r="FGH180" s="1269"/>
      <c r="FGI180" s="1269"/>
      <c r="FGJ180" s="1269"/>
      <c r="FGK180" s="1269"/>
      <c r="FGL180" s="1269"/>
      <c r="FGM180" s="1269"/>
      <c r="FGN180" s="1269"/>
      <c r="FGO180" s="1269"/>
      <c r="FGP180" s="1269"/>
      <c r="FGQ180" s="1269"/>
      <c r="FGR180" s="1269"/>
      <c r="FGS180" s="1269"/>
      <c r="FGT180" s="1269"/>
      <c r="FGU180" s="1269"/>
      <c r="FGV180" s="1269"/>
      <c r="FGW180" s="1269"/>
      <c r="FGX180" s="1269"/>
      <c r="FGY180" s="1269"/>
      <c r="FGZ180" s="1269"/>
      <c r="FHA180" s="1269"/>
      <c r="FHB180" s="1269"/>
      <c r="FHC180" s="1269"/>
      <c r="FHD180" s="1269"/>
      <c r="FHE180" s="1269"/>
      <c r="FHF180" s="1269"/>
      <c r="FHG180" s="1269"/>
      <c r="FHH180" s="1269"/>
      <c r="FHI180" s="1269"/>
      <c r="FHJ180" s="1269"/>
      <c r="FHK180" s="1269"/>
      <c r="FHL180" s="1269"/>
      <c r="FHM180" s="1269"/>
      <c r="FHN180" s="1269"/>
      <c r="FHO180" s="1269"/>
      <c r="FHP180" s="1269"/>
      <c r="FHQ180" s="1269"/>
      <c r="FHR180" s="1269"/>
      <c r="FHS180" s="1269"/>
      <c r="FHT180" s="1269"/>
      <c r="FHU180" s="1269"/>
      <c r="FHV180" s="1269"/>
      <c r="FHW180" s="1269"/>
      <c r="FHX180" s="1269"/>
      <c r="FHY180" s="1269"/>
      <c r="FHZ180" s="1269"/>
      <c r="FIA180" s="1269"/>
      <c r="FIB180" s="1269"/>
      <c r="FIC180" s="1269"/>
      <c r="FID180" s="1269"/>
      <c r="FIE180" s="1269"/>
      <c r="FIF180" s="1269"/>
      <c r="FIG180" s="1269"/>
      <c r="FIH180" s="1269"/>
      <c r="FII180" s="1269"/>
      <c r="FIJ180" s="1269"/>
      <c r="FIK180" s="1269"/>
      <c r="FIL180" s="1269"/>
      <c r="FIM180" s="1269"/>
      <c r="FIN180" s="1269"/>
      <c r="FIO180" s="1269"/>
      <c r="FIP180" s="1269"/>
      <c r="FIQ180" s="1269"/>
      <c r="FIR180" s="1269"/>
      <c r="FIS180" s="1269"/>
      <c r="FIT180" s="1269"/>
      <c r="FIU180" s="1269"/>
      <c r="FIV180" s="1269"/>
      <c r="FIW180" s="1269"/>
      <c r="FIX180" s="1269"/>
      <c r="FIY180" s="1269"/>
      <c r="FIZ180" s="1269"/>
      <c r="FJA180" s="1269"/>
      <c r="FJB180" s="1269"/>
      <c r="FJC180" s="1269"/>
      <c r="FJD180" s="1269"/>
      <c r="FJE180" s="1269"/>
      <c r="FJF180" s="1269"/>
      <c r="FJG180" s="1269"/>
      <c r="FJH180" s="1269"/>
      <c r="FJI180" s="1269"/>
      <c r="FJJ180" s="1269"/>
      <c r="FJK180" s="1269"/>
      <c r="FJL180" s="1269"/>
      <c r="FJM180" s="1269"/>
      <c r="FJN180" s="1269"/>
      <c r="FJO180" s="1269"/>
      <c r="FJP180" s="1269"/>
      <c r="FJQ180" s="1269"/>
      <c r="FJR180" s="1269"/>
      <c r="FJS180" s="1269"/>
      <c r="FJT180" s="1269"/>
      <c r="FJU180" s="1269"/>
      <c r="FJV180" s="1269"/>
      <c r="FJW180" s="1269"/>
      <c r="FJX180" s="1269"/>
      <c r="FJY180" s="1269"/>
      <c r="FJZ180" s="1269"/>
      <c r="FKA180" s="1269"/>
      <c r="FKB180" s="1269"/>
      <c r="FKC180" s="1269"/>
      <c r="FKD180" s="1269"/>
      <c r="FKE180" s="1269"/>
      <c r="FKF180" s="1269"/>
      <c r="FKG180" s="1269"/>
      <c r="FKH180" s="1269"/>
      <c r="FKI180" s="1269"/>
      <c r="FKJ180" s="1269"/>
      <c r="FKK180" s="1269"/>
      <c r="FKL180" s="1269"/>
      <c r="FKM180" s="1269"/>
      <c r="FKN180" s="1269"/>
      <c r="FKO180" s="1269"/>
      <c r="FKP180" s="1269"/>
      <c r="FKQ180" s="1269"/>
      <c r="FKR180" s="1269"/>
      <c r="FKS180" s="1269"/>
      <c r="FKT180" s="1269"/>
      <c r="FKU180" s="1269"/>
      <c r="FKV180" s="1269"/>
      <c r="FKW180" s="1269"/>
      <c r="FKX180" s="1269"/>
      <c r="FKY180" s="1269"/>
      <c r="FKZ180" s="1269"/>
      <c r="FLA180" s="1269"/>
      <c r="FLB180" s="1269"/>
      <c r="FLC180" s="1269"/>
      <c r="FLD180" s="1269"/>
      <c r="FLE180" s="1269"/>
      <c r="FLF180" s="1269"/>
      <c r="FLG180" s="1269"/>
      <c r="FLH180" s="1269"/>
      <c r="FLI180" s="1269"/>
      <c r="FLJ180" s="1269"/>
      <c r="FLK180" s="1269"/>
      <c r="FLL180" s="1269"/>
      <c r="FLM180" s="1269"/>
      <c r="FLN180" s="1269"/>
      <c r="FLO180" s="1269"/>
      <c r="FLP180" s="1269"/>
      <c r="FLQ180" s="1269"/>
      <c r="FLR180" s="1269"/>
      <c r="FLS180" s="1269"/>
      <c r="FLT180" s="1269"/>
      <c r="FLU180" s="1269"/>
      <c r="FLV180" s="1269"/>
      <c r="FLW180" s="1269"/>
      <c r="FLX180" s="1269"/>
      <c r="FLY180" s="1269"/>
      <c r="FLZ180" s="1269"/>
      <c r="FMA180" s="1269"/>
      <c r="FMB180" s="1269"/>
      <c r="FMC180" s="1269"/>
      <c r="FMD180" s="1269"/>
      <c r="FME180" s="1269"/>
      <c r="FMF180" s="1269"/>
      <c r="FMG180" s="1269"/>
      <c r="FMH180" s="1269"/>
      <c r="FMI180" s="1269"/>
      <c r="FMJ180" s="1269"/>
      <c r="FMK180" s="1269"/>
      <c r="FML180" s="1269"/>
      <c r="FMM180" s="1269"/>
      <c r="FMN180" s="1269"/>
      <c r="FMO180" s="1269"/>
      <c r="FMP180" s="1269"/>
      <c r="FMQ180" s="1269"/>
      <c r="FMR180" s="1269"/>
      <c r="FMS180" s="1269"/>
      <c r="FMT180" s="1269"/>
      <c r="FMU180" s="1269"/>
      <c r="FMV180" s="1269"/>
      <c r="FMW180" s="1269"/>
      <c r="FMX180" s="1269"/>
      <c r="FMY180" s="1269"/>
      <c r="FMZ180" s="1269"/>
      <c r="FNA180" s="1269"/>
      <c r="FNB180" s="1269"/>
      <c r="FNC180" s="1269"/>
      <c r="FND180" s="1269"/>
      <c r="FNE180" s="1269"/>
      <c r="FNF180" s="1269"/>
      <c r="FNG180" s="1269"/>
      <c r="FNH180" s="1269"/>
      <c r="FNI180" s="1269"/>
      <c r="FNJ180" s="1269"/>
      <c r="FNK180" s="1269"/>
      <c r="FNL180" s="1269"/>
      <c r="FNM180" s="1269"/>
      <c r="FNN180" s="1269"/>
      <c r="FNO180" s="1269"/>
      <c r="FNP180" s="1269"/>
      <c r="FNQ180" s="1269"/>
      <c r="FNR180" s="1269"/>
      <c r="FNS180" s="1269"/>
      <c r="FNT180" s="1269"/>
      <c r="FNU180" s="1269"/>
      <c r="FNV180" s="1269"/>
      <c r="FNW180" s="1269"/>
      <c r="FNX180" s="1269"/>
      <c r="FNY180" s="1269"/>
      <c r="FNZ180" s="1269"/>
      <c r="FOA180" s="1269"/>
      <c r="FOB180" s="1269"/>
      <c r="FOC180" s="1269"/>
      <c r="FOD180" s="1269"/>
      <c r="FOE180" s="1269"/>
      <c r="FOF180" s="1269"/>
      <c r="FOG180" s="1269"/>
      <c r="FOH180" s="1269"/>
      <c r="FOI180" s="1269"/>
      <c r="FOJ180" s="1269"/>
      <c r="FOK180" s="1269"/>
      <c r="FOL180" s="1269"/>
      <c r="FOM180" s="1269"/>
      <c r="FON180" s="1269"/>
      <c r="FOO180" s="1269"/>
      <c r="FOP180" s="1269"/>
      <c r="FOQ180" s="1269"/>
      <c r="FOR180" s="1269"/>
      <c r="FOS180" s="1269"/>
      <c r="FOT180" s="1269"/>
      <c r="FOU180" s="1269"/>
      <c r="FOV180" s="1269"/>
      <c r="FOW180" s="1269"/>
      <c r="FOX180" s="1269"/>
      <c r="FOY180" s="1269"/>
      <c r="FOZ180" s="1269"/>
      <c r="FPA180" s="1269"/>
      <c r="FPB180" s="1269"/>
      <c r="FPC180" s="1269"/>
      <c r="FPD180" s="1269"/>
      <c r="FPE180" s="1269"/>
      <c r="FPF180" s="1269"/>
      <c r="FPG180" s="1269"/>
      <c r="FPH180" s="1269"/>
      <c r="FPI180" s="1269"/>
      <c r="FPJ180" s="1269"/>
      <c r="FPK180" s="1269"/>
      <c r="FPL180" s="1269"/>
      <c r="FPM180" s="1269"/>
      <c r="FPN180" s="1269"/>
      <c r="FPO180" s="1269"/>
      <c r="FPP180" s="1269"/>
      <c r="FPQ180" s="1269"/>
      <c r="FPR180" s="1269"/>
      <c r="FPS180" s="1269"/>
      <c r="FPT180" s="1269"/>
      <c r="FPU180" s="1269"/>
      <c r="FPV180" s="1269"/>
      <c r="FPW180" s="1269"/>
      <c r="FPX180" s="1269"/>
      <c r="FPY180" s="1269"/>
      <c r="FPZ180" s="1269"/>
      <c r="FQA180" s="1269"/>
      <c r="FQB180" s="1269"/>
      <c r="FQC180" s="1269"/>
      <c r="FQD180" s="1269"/>
      <c r="FQE180" s="1269"/>
      <c r="FQF180" s="1269"/>
      <c r="FQG180" s="1269"/>
      <c r="FQH180" s="1269"/>
      <c r="FQI180" s="1269"/>
      <c r="FQJ180" s="1269"/>
      <c r="FQK180" s="1269"/>
      <c r="FQL180" s="1269"/>
      <c r="FQM180" s="1269"/>
      <c r="FQN180" s="1269"/>
      <c r="FQO180" s="1269"/>
      <c r="FQP180" s="1269"/>
      <c r="FQQ180" s="1269"/>
      <c r="FQR180" s="1269"/>
      <c r="FQS180" s="1269"/>
      <c r="FQT180" s="1269"/>
      <c r="FQU180" s="1269"/>
      <c r="FQV180" s="1269"/>
      <c r="FQW180" s="1269"/>
      <c r="FQX180" s="1269"/>
      <c r="FQY180" s="1269"/>
      <c r="FQZ180" s="1269"/>
      <c r="FRA180" s="1269"/>
      <c r="FRB180" s="1269"/>
      <c r="FRC180" s="1269"/>
      <c r="FRD180" s="1269"/>
      <c r="FRE180" s="1269"/>
      <c r="FRF180" s="1269"/>
      <c r="FRG180" s="1269"/>
      <c r="FRH180" s="1269"/>
      <c r="FRI180" s="1269"/>
      <c r="FRJ180" s="1269"/>
      <c r="FRK180" s="1269"/>
      <c r="FRL180" s="1269"/>
      <c r="FRM180" s="1269"/>
      <c r="FRN180" s="1269"/>
      <c r="FRO180" s="1269"/>
      <c r="FRP180" s="1269"/>
      <c r="FRQ180" s="1269"/>
      <c r="FRR180" s="1269"/>
      <c r="FRS180" s="1269"/>
      <c r="FRT180" s="1269"/>
      <c r="FRU180" s="1269"/>
      <c r="FRV180" s="1269"/>
      <c r="FRW180" s="1269"/>
      <c r="FRX180" s="1269"/>
      <c r="FRY180" s="1269"/>
      <c r="FRZ180" s="1269"/>
      <c r="FSA180" s="1269"/>
      <c r="FSB180" s="1269"/>
      <c r="FSC180" s="1269"/>
      <c r="FSD180" s="1269"/>
      <c r="FSE180" s="1269"/>
      <c r="FSF180" s="1269"/>
      <c r="FSG180" s="1269"/>
      <c r="FSH180" s="1269"/>
      <c r="FSI180" s="1269"/>
      <c r="FSJ180" s="1269"/>
      <c r="FSK180" s="1269"/>
      <c r="FSL180" s="1269"/>
      <c r="FSM180" s="1269"/>
      <c r="FSN180" s="1269"/>
      <c r="FSO180" s="1269"/>
      <c r="FSP180" s="1269"/>
      <c r="FSQ180" s="1269"/>
      <c r="FSR180" s="1269"/>
      <c r="FSS180" s="1269"/>
      <c r="FST180" s="1269"/>
      <c r="FSU180" s="1269"/>
      <c r="FSV180" s="1269"/>
      <c r="FSW180" s="1269"/>
      <c r="FSX180" s="1269"/>
      <c r="FSY180" s="1269"/>
      <c r="FSZ180" s="1269"/>
      <c r="FTA180" s="1269"/>
      <c r="FTB180" s="1269"/>
      <c r="FTC180" s="1269"/>
      <c r="FTD180" s="1269"/>
      <c r="FTE180" s="1269"/>
      <c r="FTF180" s="1269"/>
      <c r="FTG180" s="1269"/>
      <c r="FTH180" s="1269"/>
      <c r="FTI180" s="1269"/>
      <c r="FTJ180" s="1269"/>
      <c r="FTK180" s="1269"/>
      <c r="FTL180" s="1269"/>
      <c r="FTM180" s="1269"/>
      <c r="FTN180" s="1269"/>
      <c r="FTO180" s="1269"/>
      <c r="FTP180" s="1269"/>
      <c r="FTQ180" s="1269"/>
      <c r="FTR180" s="1269"/>
      <c r="FTS180" s="1269"/>
      <c r="FTT180" s="1269"/>
      <c r="FTU180" s="1269"/>
      <c r="FTV180" s="1269"/>
      <c r="FTW180" s="1269"/>
      <c r="FTX180" s="1269"/>
      <c r="FTY180" s="1269"/>
      <c r="FTZ180" s="1269"/>
      <c r="FUA180" s="1269"/>
      <c r="FUB180" s="1269"/>
      <c r="FUC180" s="1269"/>
      <c r="FUD180" s="1269"/>
      <c r="FUE180" s="1269"/>
      <c r="FUF180" s="1269"/>
      <c r="FUG180" s="1269"/>
      <c r="FUH180" s="1269"/>
      <c r="FUI180" s="1269"/>
      <c r="FUJ180" s="1269"/>
      <c r="FUK180" s="1269"/>
      <c r="FUL180" s="1269"/>
      <c r="FUM180" s="1269"/>
      <c r="FUN180" s="1269"/>
      <c r="FUO180" s="1269"/>
      <c r="FUP180" s="1269"/>
      <c r="FUQ180" s="1269"/>
      <c r="FUR180" s="1269"/>
      <c r="FUS180" s="1269"/>
      <c r="FUT180" s="1269"/>
      <c r="FUU180" s="1269"/>
      <c r="FUV180" s="1269"/>
      <c r="FUW180" s="1269"/>
      <c r="FUX180" s="1269"/>
      <c r="FUY180" s="1269"/>
      <c r="FUZ180" s="1269"/>
      <c r="FVA180" s="1269"/>
      <c r="FVB180" s="1269"/>
      <c r="FVC180" s="1269"/>
      <c r="FVD180" s="1269"/>
      <c r="FVE180" s="1269"/>
      <c r="FVF180" s="1269"/>
      <c r="FVG180" s="1269"/>
      <c r="FVH180" s="1269"/>
      <c r="FVI180" s="1269"/>
      <c r="FVJ180" s="1269"/>
      <c r="FVK180" s="1269"/>
      <c r="FVL180" s="1269"/>
      <c r="FVM180" s="1269"/>
      <c r="FVN180" s="1269"/>
      <c r="FVO180" s="1269"/>
      <c r="FVP180" s="1269"/>
      <c r="FVQ180" s="1269"/>
      <c r="FVR180" s="1269"/>
      <c r="FVS180" s="1269"/>
      <c r="FVT180" s="1269"/>
      <c r="FVU180" s="1269"/>
      <c r="FVV180" s="1269"/>
      <c r="FVW180" s="1269"/>
      <c r="FVX180" s="1269"/>
      <c r="FVY180" s="1269"/>
      <c r="FVZ180" s="1269"/>
      <c r="FWA180" s="1269"/>
      <c r="FWB180" s="1269"/>
      <c r="FWC180" s="1269"/>
      <c r="FWD180" s="1269"/>
      <c r="FWE180" s="1269"/>
      <c r="FWF180" s="1269"/>
      <c r="FWG180" s="1269"/>
      <c r="FWH180" s="1269"/>
      <c r="FWI180" s="1269"/>
      <c r="FWJ180" s="1269"/>
      <c r="FWK180" s="1269"/>
      <c r="FWL180" s="1269"/>
      <c r="FWM180" s="1269"/>
      <c r="FWN180" s="1269"/>
      <c r="FWO180" s="1269"/>
      <c r="FWP180" s="1269"/>
      <c r="FWQ180" s="1269"/>
      <c r="FWR180" s="1269"/>
      <c r="FWS180" s="1269"/>
      <c r="FWT180" s="1269"/>
      <c r="FWU180" s="1269"/>
      <c r="FWV180" s="1269"/>
      <c r="FWW180" s="1269"/>
      <c r="FWX180" s="1269"/>
      <c r="FWY180" s="1269"/>
      <c r="FWZ180" s="1269"/>
      <c r="FXA180" s="1269"/>
      <c r="FXB180" s="1269"/>
      <c r="FXC180" s="1269"/>
      <c r="FXD180" s="1269"/>
      <c r="FXE180" s="1269"/>
      <c r="FXF180" s="1269"/>
      <c r="FXG180" s="1269"/>
      <c r="FXH180" s="1269"/>
      <c r="FXI180" s="1269"/>
      <c r="FXJ180" s="1269"/>
      <c r="FXK180" s="1269"/>
      <c r="FXL180" s="1269"/>
      <c r="FXM180" s="1269"/>
      <c r="FXN180" s="1269"/>
      <c r="FXO180" s="1269"/>
      <c r="FXP180" s="1269"/>
      <c r="FXQ180" s="1269"/>
      <c r="FXR180" s="1269"/>
      <c r="FXS180" s="1269"/>
      <c r="FXT180" s="1269"/>
      <c r="FXU180" s="1269"/>
      <c r="FXV180" s="1269"/>
      <c r="FXW180" s="1269"/>
      <c r="FXX180" s="1269"/>
      <c r="FXY180" s="1269"/>
      <c r="FXZ180" s="1269"/>
      <c r="FYA180" s="1269"/>
      <c r="FYB180" s="1269"/>
      <c r="FYC180" s="1269"/>
      <c r="FYD180" s="1269"/>
      <c r="FYE180" s="1269"/>
      <c r="FYF180" s="1269"/>
      <c r="FYG180" s="1269"/>
      <c r="FYH180" s="1269"/>
      <c r="FYI180" s="1269"/>
      <c r="FYJ180" s="1269"/>
      <c r="FYK180" s="1269"/>
      <c r="FYL180" s="1269"/>
      <c r="FYM180" s="1269"/>
      <c r="FYN180" s="1269"/>
      <c r="FYO180" s="1269"/>
      <c r="FYP180" s="1269"/>
      <c r="FYQ180" s="1269"/>
      <c r="FYR180" s="1269"/>
      <c r="FYS180" s="1269"/>
      <c r="FYT180" s="1269"/>
      <c r="FYU180" s="1269"/>
      <c r="FYV180" s="1269"/>
      <c r="FYW180" s="1269"/>
      <c r="FYX180" s="1269"/>
      <c r="FYY180" s="1269"/>
      <c r="FYZ180" s="1269"/>
      <c r="FZA180" s="1269"/>
      <c r="FZB180" s="1269"/>
      <c r="FZC180" s="1269"/>
      <c r="FZD180" s="1269"/>
      <c r="FZE180" s="1269"/>
      <c r="FZF180" s="1269"/>
      <c r="FZG180" s="1269"/>
      <c r="FZH180" s="1269"/>
      <c r="FZI180" s="1269"/>
      <c r="FZJ180" s="1269"/>
      <c r="FZK180" s="1269"/>
      <c r="FZL180" s="1269"/>
      <c r="FZM180" s="1269"/>
      <c r="FZN180" s="1269"/>
      <c r="FZO180" s="1269"/>
      <c r="FZP180" s="1269"/>
      <c r="FZQ180" s="1269"/>
      <c r="FZR180" s="1269"/>
      <c r="FZS180" s="1269"/>
      <c r="FZT180" s="1269"/>
      <c r="FZU180" s="1269"/>
      <c r="FZV180" s="1269"/>
      <c r="FZW180" s="1269"/>
      <c r="FZX180" s="1269"/>
      <c r="FZY180" s="1269"/>
      <c r="FZZ180" s="1269"/>
      <c r="GAA180" s="1269"/>
      <c r="GAB180" s="1269"/>
      <c r="GAC180" s="1269"/>
      <c r="GAD180" s="1269"/>
      <c r="GAE180" s="1269"/>
      <c r="GAF180" s="1269"/>
      <c r="GAG180" s="1269"/>
      <c r="GAH180" s="1269"/>
      <c r="GAI180" s="1269"/>
      <c r="GAJ180" s="1269"/>
      <c r="GAK180" s="1269"/>
      <c r="GAL180" s="1269"/>
      <c r="GAM180" s="1269"/>
      <c r="GAN180" s="1269"/>
      <c r="GAO180" s="1269"/>
      <c r="GAP180" s="1269"/>
      <c r="GAQ180" s="1269"/>
      <c r="GAR180" s="1269"/>
      <c r="GAS180" s="1269"/>
      <c r="GAT180" s="1269"/>
      <c r="GAU180" s="1269"/>
      <c r="GAV180" s="1269"/>
      <c r="GAW180" s="1269"/>
      <c r="GAX180" s="1269"/>
      <c r="GAY180" s="1269"/>
      <c r="GAZ180" s="1269"/>
      <c r="GBA180" s="1269"/>
      <c r="GBB180" s="1269"/>
      <c r="GBC180" s="1269"/>
      <c r="GBD180" s="1269"/>
      <c r="GBE180" s="1269"/>
      <c r="GBF180" s="1269"/>
      <c r="GBG180" s="1269"/>
      <c r="GBH180" s="1269"/>
      <c r="GBI180" s="1269"/>
      <c r="GBJ180" s="1269"/>
      <c r="GBK180" s="1269"/>
      <c r="GBL180" s="1269"/>
      <c r="GBM180" s="1269"/>
      <c r="GBN180" s="1269"/>
      <c r="GBO180" s="1269"/>
      <c r="GBP180" s="1269"/>
      <c r="GBQ180" s="1269"/>
      <c r="GBR180" s="1269"/>
      <c r="GBS180" s="1269"/>
      <c r="GBT180" s="1269"/>
      <c r="GBU180" s="1269"/>
      <c r="GBV180" s="1269"/>
      <c r="GBW180" s="1269"/>
      <c r="GBX180" s="1269"/>
      <c r="GBY180" s="1269"/>
      <c r="GBZ180" s="1269"/>
      <c r="GCA180" s="1269"/>
      <c r="GCB180" s="1269"/>
      <c r="GCC180" s="1269"/>
      <c r="GCD180" s="1269"/>
      <c r="GCE180" s="1269"/>
      <c r="GCF180" s="1269"/>
      <c r="GCG180" s="1269"/>
      <c r="GCH180" s="1269"/>
      <c r="GCI180" s="1269"/>
      <c r="GCJ180" s="1269"/>
      <c r="GCK180" s="1269"/>
      <c r="GCL180" s="1269"/>
      <c r="GCM180" s="1269"/>
      <c r="GCN180" s="1269"/>
      <c r="GCO180" s="1269"/>
      <c r="GCP180" s="1269"/>
      <c r="GCQ180" s="1269"/>
      <c r="GCR180" s="1269"/>
      <c r="GCS180" s="1269"/>
      <c r="GCT180" s="1269"/>
      <c r="GCU180" s="1269"/>
      <c r="GCV180" s="1269"/>
      <c r="GCW180" s="1269"/>
      <c r="GCX180" s="1269"/>
      <c r="GCY180" s="1269"/>
      <c r="GCZ180" s="1269"/>
      <c r="GDA180" s="1269"/>
      <c r="GDB180" s="1269"/>
      <c r="GDC180" s="1269"/>
      <c r="GDD180" s="1269"/>
      <c r="GDE180" s="1269"/>
      <c r="GDF180" s="1269"/>
      <c r="GDG180" s="1269"/>
      <c r="GDH180" s="1269"/>
      <c r="GDI180" s="1269"/>
      <c r="GDJ180" s="1269"/>
      <c r="GDK180" s="1269"/>
      <c r="GDL180" s="1269"/>
      <c r="GDM180" s="1269"/>
      <c r="GDN180" s="1269"/>
      <c r="GDO180" s="1269"/>
      <c r="GDP180" s="1269"/>
      <c r="GDQ180" s="1269"/>
      <c r="GDR180" s="1269"/>
      <c r="GDS180" s="1269"/>
      <c r="GDT180" s="1269"/>
      <c r="GDU180" s="1269"/>
      <c r="GDV180" s="1269"/>
      <c r="GDW180" s="1269"/>
      <c r="GDX180" s="1269"/>
      <c r="GDY180" s="1269"/>
      <c r="GDZ180" s="1269"/>
      <c r="GEA180" s="1269"/>
      <c r="GEB180" s="1269"/>
      <c r="GEC180" s="1269"/>
      <c r="GED180" s="1269"/>
      <c r="GEE180" s="1269"/>
      <c r="GEF180" s="1269"/>
      <c r="GEG180" s="1269"/>
      <c r="GEH180" s="1269"/>
      <c r="GEI180" s="1269"/>
      <c r="GEJ180" s="1269"/>
      <c r="GEK180" s="1269"/>
      <c r="GEL180" s="1269"/>
      <c r="GEM180" s="1269"/>
      <c r="GEN180" s="1269"/>
      <c r="GEO180" s="1269"/>
      <c r="GEP180" s="1269"/>
      <c r="GEQ180" s="1269"/>
      <c r="GER180" s="1269"/>
      <c r="GES180" s="1269"/>
      <c r="GET180" s="1269"/>
      <c r="GEU180" s="1269"/>
      <c r="GEV180" s="1269"/>
      <c r="GEW180" s="1269"/>
      <c r="GEX180" s="1269"/>
      <c r="GEY180" s="1269"/>
      <c r="GEZ180" s="1269"/>
      <c r="GFA180" s="1269"/>
      <c r="GFB180" s="1269"/>
      <c r="GFC180" s="1269"/>
      <c r="GFD180" s="1269"/>
      <c r="GFE180" s="1269"/>
      <c r="GFF180" s="1269"/>
      <c r="GFG180" s="1269"/>
      <c r="GFH180" s="1269"/>
      <c r="GFI180" s="1269"/>
      <c r="GFJ180" s="1269"/>
      <c r="GFK180" s="1269"/>
      <c r="GFL180" s="1269"/>
      <c r="GFM180" s="1269"/>
      <c r="GFN180" s="1269"/>
      <c r="GFO180" s="1269"/>
      <c r="GFP180" s="1269"/>
      <c r="GFQ180" s="1269"/>
      <c r="GFR180" s="1269"/>
      <c r="GFS180" s="1269"/>
      <c r="GFT180" s="1269"/>
      <c r="GFU180" s="1269"/>
      <c r="GFV180" s="1269"/>
      <c r="GFW180" s="1269"/>
      <c r="GFX180" s="1269"/>
      <c r="GFY180" s="1269"/>
      <c r="GFZ180" s="1269"/>
      <c r="GGA180" s="1269"/>
      <c r="GGB180" s="1269"/>
      <c r="GGC180" s="1269"/>
      <c r="GGD180" s="1269"/>
      <c r="GGE180" s="1269"/>
      <c r="GGF180" s="1269"/>
      <c r="GGG180" s="1269"/>
      <c r="GGH180" s="1269"/>
      <c r="GGI180" s="1269"/>
      <c r="GGJ180" s="1269"/>
      <c r="GGK180" s="1269"/>
      <c r="GGL180" s="1269"/>
      <c r="GGM180" s="1269"/>
      <c r="GGN180" s="1269"/>
      <c r="GGO180" s="1269"/>
      <c r="GGP180" s="1269"/>
      <c r="GGQ180" s="1269"/>
      <c r="GGR180" s="1269"/>
      <c r="GGS180" s="1269"/>
      <c r="GGT180" s="1269"/>
      <c r="GGU180" s="1269"/>
      <c r="GGV180" s="1269"/>
      <c r="GGW180" s="1269"/>
      <c r="GGX180" s="1269"/>
      <c r="GGY180" s="1269"/>
      <c r="GGZ180" s="1269"/>
      <c r="GHA180" s="1269"/>
      <c r="GHB180" s="1269"/>
      <c r="GHC180" s="1269"/>
      <c r="GHD180" s="1269"/>
      <c r="GHE180" s="1269"/>
      <c r="GHF180" s="1269"/>
      <c r="GHG180" s="1269"/>
      <c r="GHH180" s="1269"/>
      <c r="GHI180" s="1269"/>
      <c r="GHJ180" s="1269"/>
      <c r="GHK180" s="1269"/>
      <c r="GHL180" s="1269"/>
      <c r="GHM180" s="1269"/>
      <c r="GHN180" s="1269"/>
      <c r="GHO180" s="1269"/>
      <c r="GHP180" s="1269"/>
      <c r="GHQ180" s="1269"/>
      <c r="GHR180" s="1269"/>
      <c r="GHS180" s="1269"/>
      <c r="GHT180" s="1269"/>
      <c r="GHU180" s="1269"/>
      <c r="GHV180" s="1269"/>
      <c r="GHW180" s="1269"/>
      <c r="GHX180" s="1269"/>
      <c r="GHY180" s="1269"/>
      <c r="GHZ180" s="1269"/>
      <c r="GIA180" s="1269"/>
      <c r="GIB180" s="1269"/>
      <c r="GIC180" s="1269"/>
      <c r="GID180" s="1269"/>
      <c r="GIE180" s="1269"/>
      <c r="GIF180" s="1269"/>
      <c r="GIG180" s="1269"/>
      <c r="GIH180" s="1269"/>
      <c r="GII180" s="1269"/>
      <c r="GIJ180" s="1269"/>
      <c r="GIK180" s="1269"/>
      <c r="GIL180" s="1269"/>
      <c r="GIM180" s="1269"/>
      <c r="GIN180" s="1269"/>
      <c r="GIO180" s="1269"/>
      <c r="GIP180" s="1269"/>
      <c r="GIQ180" s="1269"/>
      <c r="GIR180" s="1269"/>
      <c r="GIS180" s="1269"/>
      <c r="GIT180" s="1269"/>
      <c r="GIU180" s="1269"/>
      <c r="GIV180" s="1269"/>
      <c r="GIW180" s="1269"/>
      <c r="GIX180" s="1269"/>
      <c r="GIY180" s="1269"/>
      <c r="GIZ180" s="1269"/>
      <c r="GJA180" s="1269"/>
      <c r="GJB180" s="1269"/>
      <c r="GJC180" s="1269"/>
      <c r="GJD180" s="1269"/>
      <c r="GJE180" s="1269"/>
      <c r="GJF180" s="1269"/>
      <c r="GJG180" s="1269"/>
      <c r="GJH180" s="1269"/>
      <c r="GJI180" s="1269"/>
      <c r="GJJ180" s="1269"/>
      <c r="GJK180" s="1269"/>
      <c r="GJL180" s="1269"/>
      <c r="GJM180" s="1269"/>
      <c r="GJN180" s="1269"/>
      <c r="GJO180" s="1269"/>
      <c r="GJP180" s="1269"/>
      <c r="GJQ180" s="1269"/>
      <c r="GJR180" s="1269"/>
      <c r="GJS180" s="1269"/>
      <c r="GJT180" s="1269"/>
      <c r="GJU180" s="1269"/>
      <c r="GJV180" s="1269"/>
      <c r="GJW180" s="1269"/>
      <c r="GJX180" s="1269"/>
      <c r="GJY180" s="1269"/>
      <c r="GJZ180" s="1269"/>
      <c r="GKA180" s="1269"/>
      <c r="GKB180" s="1269"/>
      <c r="GKC180" s="1269"/>
      <c r="GKD180" s="1269"/>
      <c r="GKE180" s="1269"/>
      <c r="GKF180" s="1269"/>
      <c r="GKG180" s="1269"/>
      <c r="GKH180" s="1269"/>
      <c r="GKI180" s="1269"/>
      <c r="GKJ180" s="1269"/>
      <c r="GKK180" s="1269"/>
      <c r="GKL180" s="1269"/>
      <c r="GKM180" s="1269"/>
      <c r="GKN180" s="1269"/>
      <c r="GKO180" s="1269"/>
      <c r="GKP180" s="1269"/>
      <c r="GKQ180" s="1269"/>
      <c r="GKR180" s="1269"/>
      <c r="GKS180" s="1269"/>
      <c r="GKT180" s="1269"/>
      <c r="GKU180" s="1269"/>
      <c r="GKV180" s="1269"/>
      <c r="GKW180" s="1269"/>
      <c r="GKX180" s="1269"/>
      <c r="GKY180" s="1269"/>
      <c r="GKZ180" s="1269"/>
      <c r="GLA180" s="1269"/>
      <c r="GLB180" s="1269"/>
      <c r="GLC180" s="1269"/>
      <c r="GLD180" s="1269"/>
      <c r="GLE180" s="1269"/>
      <c r="GLF180" s="1269"/>
      <c r="GLG180" s="1269"/>
      <c r="GLH180" s="1269"/>
      <c r="GLI180" s="1269"/>
      <c r="GLJ180" s="1269"/>
      <c r="GLK180" s="1269"/>
      <c r="GLL180" s="1269"/>
      <c r="GLM180" s="1269"/>
      <c r="GLN180" s="1269"/>
      <c r="GLO180" s="1269"/>
      <c r="GLP180" s="1269"/>
      <c r="GLQ180" s="1269"/>
      <c r="GLR180" s="1269"/>
      <c r="GLS180" s="1269"/>
      <c r="GLT180" s="1269"/>
      <c r="GLU180" s="1269"/>
      <c r="GLV180" s="1269"/>
      <c r="GLW180" s="1269"/>
      <c r="GLX180" s="1269"/>
      <c r="GLY180" s="1269"/>
      <c r="GLZ180" s="1269"/>
      <c r="GMA180" s="1269"/>
      <c r="GMB180" s="1269"/>
      <c r="GMC180" s="1269"/>
      <c r="GMD180" s="1269"/>
      <c r="GME180" s="1269"/>
      <c r="GMF180" s="1269"/>
      <c r="GMG180" s="1269"/>
      <c r="GMH180" s="1269"/>
      <c r="GMI180" s="1269"/>
      <c r="GMJ180" s="1269"/>
      <c r="GMK180" s="1269"/>
      <c r="GML180" s="1269"/>
      <c r="GMM180" s="1269"/>
      <c r="GMN180" s="1269"/>
      <c r="GMO180" s="1269"/>
      <c r="GMP180" s="1269"/>
      <c r="GMQ180" s="1269"/>
      <c r="GMR180" s="1269"/>
      <c r="GMS180" s="1269"/>
      <c r="GMT180" s="1269"/>
      <c r="GMU180" s="1269"/>
      <c r="GMV180" s="1269"/>
      <c r="GMW180" s="1269"/>
      <c r="GMX180" s="1269"/>
      <c r="GMY180" s="1269"/>
      <c r="GMZ180" s="1269"/>
      <c r="GNA180" s="1269"/>
      <c r="GNB180" s="1269"/>
      <c r="GNC180" s="1269"/>
      <c r="GND180" s="1269"/>
      <c r="GNE180" s="1269"/>
      <c r="GNF180" s="1269"/>
      <c r="GNG180" s="1269"/>
      <c r="GNH180" s="1269"/>
      <c r="GNI180" s="1269"/>
      <c r="GNJ180" s="1269"/>
      <c r="GNK180" s="1269"/>
      <c r="GNL180" s="1269"/>
      <c r="GNM180" s="1269"/>
      <c r="GNN180" s="1269"/>
      <c r="GNO180" s="1269"/>
      <c r="GNP180" s="1269"/>
      <c r="GNQ180" s="1269"/>
      <c r="GNR180" s="1269"/>
      <c r="GNS180" s="1269"/>
      <c r="GNT180" s="1269"/>
      <c r="GNU180" s="1269"/>
      <c r="GNV180" s="1269"/>
      <c r="GNW180" s="1269"/>
      <c r="GNX180" s="1269"/>
      <c r="GNY180" s="1269"/>
      <c r="GNZ180" s="1269"/>
      <c r="GOA180" s="1269"/>
      <c r="GOB180" s="1269"/>
      <c r="GOC180" s="1269"/>
      <c r="GOD180" s="1269"/>
      <c r="GOE180" s="1269"/>
      <c r="GOF180" s="1269"/>
      <c r="GOG180" s="1269"/>
      <c r="GOH180" s="1269"/>
      <c r="GOI180" s="1269"/>
      <c r="GOJ180" s="1269"/>
      <c r="GOK180" s="1269"/>
      <c r="GOL180" s="1269"/>
      <c r="GOM180" s="1269"/>
      <c r="GON180" s="1269"/>
      <c r="GOO180" s="1269"/>
      <c r="GOP180" s="1269"/>
      <c r="GOQ180" s="1269"/>
      <c r="GOR180" s="1269"/>
      <c r="GOS180" s="1269"/>
      <c r="GOT180" s="1269"/>
      <c r="GOU180" s="1269"/>
      <c r="GOV180" s="1269"/>
      <c r="GOW180" s="1269"/>
      <c r="GOX180" s="1269"/>
      <c r="GOY180" s="1269"/>
      <c r="GOZ180" s="1269"/>
      <c r="GPA180" s="1269"/>
      <c r="GPB180" s="1269"/>
      <c r="GPC180" s="1269"/>
      <c r="GPD180" s="1269"/>
      <c r="GPE180" s="1269"/>
      <c r="GPF180" s="1269"/>
      <c r="GPG180" s="1269"/>
      <c r="GPH180" s="1269"/>
      <c r="GPI180" s="1269"/>
      <c r="GPJ180" s="1269"/>
      <c r="GPK180" s="1269"/>
      <c r="GPL180" s="1269"/>
      <c r="GPM180" s="1269"/>
      <c r="GPN180" s="1269"/>
      <c r="GPO180" s="1269"/>
      <c r="GPP180" s="1269"/>
      <c r="GPQ180" s="1269"/>
      <c r="GPR180" s="1269"/>
      <c r="GPS180" s="1269"/>
      <c r="GPT180" s="1269"/>
      <c r="GPU180" s="1269"/>
      <c r="GPV180" s="1269"/>
      <c r="GPW180" s="1269"/>
      <c r="GPX180" s="1269"/>
      <c r="GPY180" s="1269"/>
      <c r="GPZ180" s="1269"/>
      <c r="GQA180" s="1269"/>
      <c r="GQB180" s="1269"/>
      <c r="GQC180" s="1269"/>
      <c r="GQD180" s="1269"/>
      <c r="GQE180" s="1269"/>
      <c r="GQF180" s="1269"/>
      <c r="GQG180" s="1269"/>
      <c r="GQH180" s="1269"/>
      <c r="GQI180" s="1269"/>
      <c r="GQJ180" s="1269"/>
      <c r="GQK180" s="1269"/>
      <c r="GQL180" s="1269"/>
      <c r="GQM180" s="1269"/>
      <c r="GQN180" s="1269"/>
      <c r="GQO180" s="1269"/>
      <c r="GQP180" s="1269"/>
      <c r="GQQ180" s="1269"/>
      <c r="GQR180" s="1269"/>
      <c r="GQS180" s="1269"/>
      <c r="GQT180" s="1269"/>
      <c r="GQU180" s="1269"/>
      <c r="GQV180" s="1269"/>
      <c r="GQW180" s="1269"/>
      <c r="GQX180" s="1269"/>
      <c r="GQY180" s="1269"/>
      <c r="GQZ180" s="1269"/>
      <c r="GRA180" s="1269"/>
      <c r="GRB180" s="1269"/>
      <c r="GRC180" s="1269"/>
      <c r="GRD180" s="1269"/>
      <c r="GRE180" s="1269"/>
      <c r="GRF180" s="1269"/>
      <c r="GRG180" s="1269"/>
      <c r="GRH180" s="1269"/>
      <c r="GRI180" s="1269"/>
      <c r="GRJ180" s="1269"/>
      <c r="GRK180" s="1269"/>
      <c r="GRL180" s="1269"/>
      <c r="GRM180" s="1269"/>
      <c r="GRN180" s="1269"/>
      <c r="GRO180" s="1269"/>
      <c r="GRP180" s="1269"/>
      <c r="GRQ180" s="1269"/>
      <c r="GRR180" s="1269"/>
      <c r="GRS180" s="1269"/>
      <c r="GRT180" s="1269"/>
      <c r="GRU180" s="1269"/>
      <c r="GRV180" s="1269"/>
      <c r="GRW180" s="1269"/>
      <c r="GRX180" s="1269"/>
      <c r="GRY180" s="1269"/>
      <c r="GRZ180" s="1269"/>
      <c r="GSA180" s="1269"/>
      <c r="GSB180" s="1269"/>
      <c r="GSC180" s="1269"/>
      <c r="GSD180" s="1269"/>
      <c r="GSE180" s="1269"/>
      <c r="GSF180" s="1269"/>
      <c r="GSG180" s="1269"/>
      <c r="GSH180" s="1269"/>
      <c r="GSI180" s="1269"/>
      <c r="GSJ180" s="1269"/>
      <c r="GSK180" s="1269"/>
      <c r="GSL180" s="1269"/>
      <c r="GSM180" s="1269"/>
      <c r="GSN180" s="1269"/>
      <c r="GSO180" s="1269"/>
      <c r="GSP180" s="1269"/>
      <c r="GSQ180" s="1269"/>
      <c r="GSR180" s="1269"/>
      <c r="GSS180" s="1269"/>
      <c r="GST180" s="1269"/>
      <c r="GSU180" s="1269"/>
      <c r="GSV180" s="1269"/>
      <c r="GSW180" s="1269"/>
      <c r="GSX180" s="1269"/>
      <c r="GSY180" s="1269"/>
      <c r="GSZ180" s="1269"/>
      <c r="GTA180" s="1269"/>
      <c r="GTB180" s="1269"/>
      <c r="GTC180" s="1269"/>
      <c r="GTD180" s="1269"/>
      <c r="GTE180" s="1269"/>
      <c r="GTF180" s="1269"/>
      <c r="GTG180" s="1269"/>
      <c r="GTH180" s="1269"/>
      <c r="GTI180" s="1269"/>
      <c r="GTJ180" s="1269"/>
      <c r="GTK180" s="1269"/>
      <c r="GTL180" s="1269"/>
      <c r="GTM180" s="1269"/>
      <c r="GTN180" s="1269"/>
      <c r="GTO180" s="1269"/>
      <c r="GTP180" s="1269"/>
      <c r="GTQ180" s="1269"/>
      <c r="GTR180" s="1269"/>
      <c r="GTS180" s="1269"/>
      <c r="GTT180" s="1269"/>
      <c r="GTU180" s="1269"/>
      <c r="GTV180" s="1269"/>
      <c r="GTW180" s="1269"/>
      <c r="GTX180" s="1269"/>
      <c r="GTY180" s="1269"/>
      <c r="GTZ180" s="1269"/>
      <c r="GUA180" s="1269"/>
      <c r="GUB180" s="1269"/>
      <c r="GUC180" s="1269"/>
      <c r="GUD180" s="1269"/>
      <c r="GUE180" s="1269"/>
      <c r="GUF180" s="1269"/>
      <c r="GUG180" s="1269"/>
      <c r="GUH180" s="1269"/>
      <c r="GUI180" s="1269"/>
      <c r="GUJ180" s="1269"/>
      <c r="GUK180" s="1269"/>
      <c r="GUL180" s="1269"/>
      <c r="GUM180" s="1269"/>
      <c r="GUN180" s="1269"/>
      <c r="GUO180" s="1269"/>
      <c r="GUP180" s="1269"/>
      <c r="GUQ180" s="1269"/>
      <c r="GUR180" s="1269"/>
      <c r="GUS180" s="1269"/>
      <c r="GUT180" s="1269"/>
      <c r="GUU180" s="1269"/>
      <c r="GUV180" s="1269"/>
      <c r="GUW180" s="1269"/>
      <c r="GUX180" s="1269"/>
      <c r="GUY180" s="1269"/>
      <c r="GUZ180" s="1269"/>
      <c r="GVA180" s="1269"/>
      <c r="GVB180" s="1269"/>
      <c r="GVC180" s="1269"/>
      <c r="GVD180" s="1269"/>
      <c r="GVE180" s="1269"/>
      <c r="GVF180" s="1269"/>
      <c r="GVG180" s="1269"/>
      <c r="GVH180" s="1269"/>
      <c r="GVI180" s="1269"/>
      <c r="GVJ180" s="1269"/>
      <c r="GVK180" s="1269"/>
      <c r="GVL180" s="1269"/>
      <c r="GVM180" s="1269"/>
      <c r="GVN180" s="1269"/>
      <c r="GVO180" s="1269"/>
      <c r="GVP180" s="1269"/>
      <c r="GVQ180" s="1269"/>
      <c r="GVR180" s="1269"/>
      <c r="GVS180" s="1269"/>
      <c r="GVT180" s="1269"/>
      <c r="GVU180" s="1269"/>
      <c r="GVV180" s="1269"/>
      <c r="GVW180" s="1269"/>
      <c r="GVX180" s="1269"/>
      <c r="GVY180" s="1269"/>
      <c r="GVZ180" s="1269"/>
      <c r="GWA180" s="1269"/>
      <c r="GWB180" s="1269"/>
      <c r="GWC180" s="1269"/>
      <c r="GWD180" s="1269"/>
      <c r="GWE180" s="1269"/>
      <c r="GWF180" s="1269"/>
      <c r="GWG180" s="1269"/>
      <c r="GWH180" s="1269"/>
      <c r="GWI180" s="1269"/>
      <c r="GWJ180" s="1269"/>
      <c r="GWK180" s="1269"/>
      <c r="GWL180" s="1269"/>
      <c r="GWM180" s="1269"/>
      <c r="GWN180" s="1269"/>
      <c r="GWO180" s="1269"/>
      <c r="GWP180" s="1269"/>
      <c r="GWQ180" s="1269"/>
      <c r="GWR180" s="1269"/>
      <c r="GWS180" s="1269"/>
      <c r="GWT180" s="1269"/>
      <c r="GWU180" s="1269"/>
      <c r="GWV180" s="1269"/>
      <c r="GWW180" s="1269"/>
      <c r="GWX180" s="1269"/>
      <c r="GWY180" s="1269"/>
      <c r="GWZ180" s="1269"/>
      <c r="GXA180" s="1269"/>
      <c r="GXB180" s="1269"/>
      <c r="GXC180" s="1269"/>
      <c r="GXD180" s="1269"/>
      <c r="GXE180" s="1269"/>
      <c r="GXF180" s="1269"/>
      <c r="GXG180" s="1269"/>
      <c r="GXH180" s="1269"/>
      <c r="GXI180" s="1269"/>
      <c r="GXJ180" s="1269"/>
      <c r="GXK180" s="1269"/>
      <c r="GXL180" s="1269"/>
      <c r="GXM180" s="1269"/>
      <c r="GXN180" s="1269"/>
      <c r="GXO180" s="1269"/>
      <c r="GXP180" s="1269"/>
      <c r="GXQ180" s="1269"/>
      <c r="GXR180" s="1269"/>
      <c r="GXS180" s="1269"/>
      <c r="GXT180" s="1269"/>
      <c r="GXU180" s="1269"/>
      <c r="GXV180" s="1269"/>
      <c r="GXW180" s="1269"/>
      <c r="GXX180" s="1269"/>
      <c r="GXY180" s="1269"/>
      <c r="GXZ180" s="1269"/>
      <c r="GYA180" s="1269"/>
      <c r="GYB180" s="1269"/>
      <c r="GYC180" s="1269"/>
      <c r="GYD180" s="1269"/>
      <c r="GYE180" s="1269"/>
      <c r="GYF180" s="1269"/>
      <c r="GYG180" s="1269"/>
      <c r="GYH180" s="1269"/>
      <c r="GYI180" s="1269"/>
      <c r="GYJ180" s="1269"/>
      <c r="GYK180" s="1269"/>
      <c r="GYL180" s="1269"/>
      <c r="GYM180" s="1269"/>
      <c r="GYN180" s="1269"/>
      <c r="GYO180" s="1269"/>
      <c r="GYP180" s="1269"/>
      <c r="GYQ180" s="1269"/>
      <c r="GYR180" s="1269"/>
      <c r="GYS180" s="1269"/>
      <c r="GYT180" s="1269"/>
      <c r="GYU180" s="1269"/>
      <c r="GYV180" s="1269"/>
      <c r="GYW180" s="1269"/>
      <c r="GYX180" s="1269"/>
      <c r="GYY180" s="1269"/>
      <c r="GYZ180" s="1269"/>
      <c r="GZA180" s="1269"/>
      <c r="GZB180" s="1269"/>
      <c r="GZC180" s="1269"/>
      <c r="GZD180" s="1269"/>
      <c r="GZE180" s="1269"/>
      <c r="GZF180" s="1269"/>
      <c r="GZG180" s="1269"/>
      <c r="GZH180" s="1269"/>
      <c r="GZI180" s="1269"/>
      <c r="GZJ180" s="1269"/>
      <c r="GZK180" s="1269"/>
      <c r="GZL180" s="1269"/>
      <c r="GZM180" s="1269"/>
      <c r="GZN180" s="1269"/>
      <c r="GZO180" s="1269"/>
      <c r="GZP180" s="1269"/>
      <c r="GZQ180" s="1269"/>
      <c r="GZR180" s="1269"/>
      <c r="GZS180" s="1269"/>
      <c r="GZT180" s="1269"/>
      <c r="GZU180" s="1269"/>
      <c r="GZV180" s="1269"/>
      <c r="GZW180" s="1269"/>
      <c r="GZX180" s="1269"/>
      <c r="GZY180" s="1269"/>
      <c r="GZZ180" s="1269"/>
      <c r="HAA180" s="1269"/>
      <c r="HAB180" s="1269"/>
      <c r="HAC180" s="1269"/>
      <c r="HAD180" s="1269"/>
      <c r="HAE180" s="1269"/>
      <c r="HAF180" s="1269"/>
      <c r="HAG180" s="1269"/>
      <c r="HAH180" s="1269"/>
      <c r="HAI180" s="1269"/>
      <c r="HAJ180" s="1269"/>
      <c r="HAK180" s="1269"/>
      <c r="HAL180" s="1269"/>
      <c r="HAM180" s="1269"/>
      <c r="HAN180" s="1269"/>
      <c r="HAO180" s="1269"/>
      <c r="HAP180" s="1269"/>
      <c r="HAQ180" s="1269"/>
      <c r="HAR180" s="1269"/>
      <c r="HAS180" s="1269"/>
      <c r="HAT180" s="1269"/>
      <c r="HAU180" s="1269"/>
      <c r="HAV180" s="1269"/>
      <c r="HAW180" s="1269"/>
      <c r="HAX180" s="1269"/>
      <c r="HAY180" s="1269"/>
      <c r="HAZ180" s="1269"/>
      <c r="HBA180" s="1269"/>
      <c r="HBB180" s="1269"/>
      <c r="HBC180" s="1269"/>
      <c r="HBD180" s="1269"/>
      <c r="HBE180" s="1269"/>
      <c r="HBF180" s="1269"/>
      <c r="HBG180" s="1269"/>
      <c r="HBH180" s="1269"/>
      <c r="HBI180" s="1269"/>
      <c r="HBJ180" s="1269"/>
      <c r="HBK180" s="1269"/>
      <c r="HBL180" s="1269"/>
      <c r="HBM180" s="1269"/>
      <c r="HBN180" s="1269"/>
      <c r="HBO180" s="1269"/>
      <c r="HBP180" s="1269"/>
      <c r="HBQ180" s="1269"/>
      <c r="HBR180" s="1269"/>
      <c r="HBS180" s="1269"/>
      <c r="HBT180" s="1269"/>
      <c r="HBU180" s="1269"/>
      <c r="HBV180" s="1269"/>
      <c r="HBW180" s="1269"/>
      <c r="HBX180" s="1269"/>
      <c r="HBY180" s="1269"/>
      <c r="HBZ180" s="1269"/>
      <c r="HCA180" s="1269"/>
      <c r="HCB180" s="1269"/>
      <c r="HCC180" s="1269"/>
      <c r="HCD180" s="1269"/>
      <c r="HCE180" s="1269"/>
      <c r="HCF180" s="1269"/>
      <c r="HCG180" s="1269"/>
      <c r="HCH180" s="1269"/>
      <c r="HCI180" s="1269"/>
      <c r="HCJ180" s="1269"/>
      <c r="HCK180" s="1269"/>
      <c r="HCL180" s="1269"/>
      <c r="HCM180" s="1269"/>
      <c r="HCN180" s="1269"/>
      <c r="HCO180" s="1269"/>
      <c r="HCP180" s="1269"/>
      <c r="HCQ180" s="1269"/>
      <c r="HCR180" s="1269"/>
      <c r="HCS180" s="1269"/>
      <c r="HCT180" s="1269"/>
      <c r="HCU180" s="1269"/>
      <c r="HCV180" s="1269"/>
      <c r="HCW180" s="1269"/>
      <c r="HCX180" s="1269"/>
      <c r="HCY180" s="1269"/>
      <c r="HCZ180" s="1269"/>
      <c r="HDA180" s="1269"/>
      <c r="HDB180" s="1269"/>
      <c r="HDC180" s="1269"/>
      <c r="HDD180" s="1269"/>
      <c r="HDE180" s="1269"/>
      <c r="HDF180" s="1269"/>
      <c r="HDG180" s="1269"/>
      <c r="HDH180" s="1269"/>
      <c r="HDI180" s="1269"/>
      <c r="HDJ180" s="1269"/>
      <c r="HDK180" s="1269"/>
      <c r="HDL180" s="1269"/>
      <c r="HDM180" s="1269"/>
      <c r="HDN180" s="1269"/>
      <c r="HDO180" s="1269"/>
      <c r="HDP180" s="1269"/>
      <c r="HDQ180" s="1269"/>
      <c r="HDR180" s="1269"/>
      <c r="HDS180" s="1269"/>
      <c r="HDT180" s="1269"/>
      <c r="HDU180" s="1269"/>
      <c r="HDV180" s="1269"/>
      <c r="HDW180" s="1269"/>
      <c r="HDX180" s="1269"/>
      <c r="HDY180" s="1269"/>
      <c r="HDZ180" s="1269"/>
      <c r="HEA180" s="1269"/>
      <c r="HEB180" s="1269"/>
      <c r="HEC180" s="1269"/>
      <c r="HED180" s="1269"/>
      <c r="HEE180" s="1269"/>
      <c r="HEF180" s="1269"/>
      <c r="HEG180" s="1269"/>
      <c r="HEH180" s="1269"/>
      <c r="HEI180" s="1269"/>
      <c r="HEJ180" s="1269"/>
      <c r="HEK180" s="1269"/>
      <c r="HEL180" s="1269"/>
      <c r="HEM180" s="1269"/>
      <c r="HEN180" s="1269"/>
      <c r="HEO180" s="1269"/>
      <c r="HEP180" s="1269"/>
      <c r="HEQ180" s="1269"/>
      <c r="HER180" s="1269"/>
      <c r="HES180" s="1269"/>
      <c r="HET180" s="1269"/>
      <c r="HEU180" s="1269"/>
      <c r="HEV180" s="1269"/>
      <c r="HEW180" s="1269"/>
      <c r="HEX180" s="1269"/>
      <c r="HEY180" s="1269"/>
      <c r="HEZ180" s="1269"/>
      <c r="HFA180" s="1269"/>
      <c r="HFB180" s="1269"/>
      <c r="HFC180" s="1269"/>
      <c r="HFD180" s="1269"/>
      <c r="HFE180" s="1269"/>
      <c r="HFF180" s="1269"/>
      <c r="HFG180" s="1269"/>
      <c r="HFH180" s="1269"/>
      <c r="HFI180" s="1269"/>
      <c r="HFJ180" s="1269"/>
      <c r="HFK180" s="1269"/>
      <c r="HFL180" s="1269"/>
      <c r="HFM180" s="1269"/>
      <c r="HFN180" s="1269"/>
      <c r="HFO180" s="1269"/>
      <c r="HFP180" s="1269"/>
      <c r="HFQ180" s="1269"/>
      <c r="HFR180" s="1269"/>
      <c r="HFS180" s="1269"/>
      <c r="HFT180" s="1269"/>
      <c r="HFU180" s="1269"/>
      <c r="HFV180" s="1269"/>
      <c r="HFW180" s="1269"/>
      <c r="HFX180" s="1269"/>
      <c r="HFY180" s="1269"/>
      <c r="HFZ180" s="1269"/>
      <c r="HGA180" s="1269"/>
      <c r="HGB180" s="1269"/>
      <c r="HGC180" s="1269"/>
      <c r="HGD180" s="1269"/>
      <c r="HGE180" s="1269"/>
      <c r="HGF180" s="1269"/>
      <c r="HGG180" s="1269"/>
      <c r="HGH180" s="1269"/>
      <c r="HGI180" s="1269"/>
      <c r="HGJ180" s="1269"/>
      <c r="HGK180" s="1269"/>
      <c r="HGL180" s="1269"/>
      <c r="HGM180" s="1269"/>
      <c r="HGN180" s="1269"/>
      <c r="HGO180" s="1269"/>
      <c r="HGP180" s="1269"/>
      <c r="HGQ180" s="1269"/>
      <c r="HGR180" s="1269"/>
      <c r="HGS180" s="1269"/>
      <c r="HGT180" s="1269"/>
      <c r="HGU180" s="1269"/>
      <c r="HGV180" s="1269"/>
      <c r="HGW180" s="1269"/>
      <c r="HGX180" s="1269"/>
      <c r="HGY180" s="1269"/>
      <c r="HGZ180" s="1269"/>
      <c r="HHA180" s="1269"/>
      <c r="HHB180" s="1269"/>
      <c r="HHC180" s="1269"/>
      <c r="HHD180" s="1269"/>
      <c r="HHE180" s="1269"/>
      <c r="HHF180" s="1269"/>
      <c r="HHG180" s="1269"/>
      <c r="HHH180" s="1269"/>
      <c r="HHI180" s="1269"/>
      <c r="HHJ180" s="1269"/>
      <c r="HHK180" s="1269"/>
      <c r="HHL180" s="1269"/>
      <c r="HHM180" s="1269"/>
      <c r="HHN180" s="1269"/>
      <c r="HHO180" s="1269"/>
      <c r="HHP180" s="1269"/>
      <c r="HHQ180" s="1269"/>
      <c r="HHR180" s="1269"/>
      <c r="HHS180" s="1269"/>
      <c r="HHT180" s="1269"/>
      <c r="HHU180" s="1269"/>
      <c r="HHV180" s="1269"/>
      <c r="HHW180" s="1269"/>
      <c r="HHX180" s="1269"/>
      <c r="HHY180" s="1269"/>
      <c r="HHZ180" s="1269"/>
      <c r="HIA180" s="1269"/>
      <c r="HIB180" s="1269"/>
      <c r="HIC180" s="1269"/>
      <c r="HID180" s="1269"/>
      <c r="HIE180" s="1269"/>
      <c r="HIF180" s="1269"/>
      <c r="HIG180" s="1269"/>
      <c r="HIH180" s="1269"/>
      <c r="HII180" s="1269"/>
      <c r="HIJ180" s="1269"/>
      <c r="HIK180" s="1269"/>
      <c r="HIL180" s="1269"/>
      <c r="HIM180" s="1269"/>
      <c r="HIN180" s="1269"/>
      <c r="HIO180" s="1269"/>
      <c r="HIP180" s="1269"/>
      <c r="HIQ180" s="1269"/>
      <c r="HIR180" s="1269"/>
      <c r="HIS180" s="1269"/>
      <c r="HIT180" s="1269"/>
      <c r="HIU180" s="1269"/>
      <c r="HIV180" s="1269"/>
      <c r="HIW180" s="1269"/>
      <c r="HIX180" s="1269"/>
      <c r="HIY180" s="1269"/>
      <c r="HIZ180" s="1269"/>
      <c r="HJA180" s="1269"/>
      <c r="HJB180" s="1269"/>
      <c r="HJC180" s="1269"/>
      <c r="HJD180" s="1269"/>
      <c r="HJE180" s="1269"/>
      <c r="HJF180" s="1269"/>
      <c r="HJG180" s="1269"/>
      <c r="HJH180" s="1269"/>
      <c r="HJI180" s="1269"/>
      <c r="HJJ180" s="1269"/>
      <c r="HJK180" s="1269"/>
      <c r="HJL180" s="1269"/>
      <c r="HJM180" s="1269"/>
      <c r="HJN180" s="1269"/>
      <c r="HJO180" s="1269"/>
      <c r="HJP180" s="1269"/>
      <c r="HJQ180" s="1269"/>
      <c r="HJR180" s="1269"/>
      <c r="HJS180" s="1269"/>
      <c r="HJT180" s="1269"/>
      <c r="HJU180" s="1269"/>
      <c r="HJV180" s="1269"/>
      <c r="HJW180" s="1269"/>
      <c r="HJX180" s="1269"/>
      <c r="HJY180" s="1269"/>
      <c r="HJZ180" s="1269"/>
      <c r="HKA180" s="1269"/>
      <c r="HKB180" s="1269"/>
      <c r="HKC180" s="1269"/>
      <c r="HKD180" s="1269"/>
      <c r="HKE180" s="1269"/>
      <c r="HKF180" s="1269"/>
      <c r="HKG180" s="1269"/>
      <c r="HKH180" s="1269"/>
      <c r="HKI180" s="1269"/>
      <c r="HKJ180" s="1269"/>
      <c r="HKK180" s="1269"/>
      <c r="HKL180" s="1269"/>
      <c r="HKM180" s="1269"/>
      <c r="HKN180" s="1269"/>
      <c r="HKO180" s="1269"/>
      <c r="HKP180" s="1269"/>
      <c r="HKQ180" s="1269"/>
      <c r="HKR180" s="1269"/>
      <c r="HKS180" s="1269"/>
      <c r="HKT180" s="1269"/>
      <c r="HKU180" s="1269"/>
      <c r="HKV180" s="1269"/>
      <c r="HKW180" s="1269"/>
      <c r="HKX180" s="1269"/>
      <c r="HKY180" s="1269"/>
      <c r="HKZ180" s="1269"/>
      <c r="HLA180" s="1269"/>
      <c r="HLB180" s="1269"/>
      <c r="HLC180" s="1269"/>
      <c r="HLD180" s="1269"/>
      <c r="HLE180" s="1269"/>
      <c r="HLF180" s="1269"/>
      <c r="HLG180" s="1269"/>
      <c r="HLH180" s="1269"/>
      <c r="HLI180" s="1269"/>
      <c r="HLJ180" s="1269"/>
      <c r="HLK180" s="1269"/>
      <c r="HLL180" s="1269"/>
      <c r="HLM180" s="1269"/>
      <c r="HLN180" s="1269"/>
      <c r="HLO180" s="1269"/>
      <c r="HLP180" s="1269"/>
      <c r="HLQ180" s="1269"/>
      <c r="HLR180" s="1269"/>
      <c r="HLS180" s="1269"/>
      <c r="HLT180" s="1269"/>
      <c r="HLU180" s="1269"/>
      <c r="HLV180" s="1269"/>
      <c r="HLW180" s="1269"/>
      <c r="HLX180" s="1269"/>
      <c r="HLY180" s="1269"/>
      <c r="HLZ180" s="1269"/>
      <c r="HMA180" s="1269"/>
      <c r="HMB180" s="1269"/>
      <c r="HMC180" s="1269"/>
      <c r="HMD180" s="1269"/>
      <c r="HME180" s="1269"/>
      <c r="HMF180" s="1269"/>
      <c r="HMG180" s="1269"/>
      <c r="HMH180" s="1269"/>
      <c r="HMI180" s="1269"/>
      <c r="HMJ180" s="1269"/>
      <c r="HMK180" s="1269"/>
      <c r="HML180" s="1269"/>
      <c r="HMM180" s="1269"/>
      <c r="HMN180" s="1269"/>
      <c r="HMO180" s="1269"/>
      <c r="HMP180" s="1269"/>
      <c r="HMQ180" s="1269"/>
      <c r="HMR180" s="1269"/>
      <c r="HMS180" s="1269"/>
      <c r="HMT180" s="1269"/>
      <c r="HMU180" s="1269"/>
      <c r="HMV180" s="1269"/>
      <c r="HMW180" s="1269"/>
      <c r="HMX180" s="1269"/>
      <c r="HMY180" s="1269"/>
      <c r="HMZ180" s="1269"/>
      <c r="HNA180" s="1269"/>
      <c r="HNB180" s="1269"/>
      <c r="HNC180" s="1269"/>
      <c r="HND180" s="1269"/>
      <c r="HNE180" s="1269"/>
      <c r="HNF180" s="1269"/>
      <c r="HNG180" s="1269"/>
      <c r="HNH180" s="1269"/>
      <c r="HNI180" s="1269"/>
      <c r="HNJ180" s="1269"/>
      <c r="HNK180" s="1269"/>
      <c r="HNL180" s="1269"/>
      <c r="HNM180" s="1269"/>
      <c r="HNN180" s="1269"/>
      <c r="HNO180" s="1269"/>
      <c r="HNP180" s="1269"/>
      <c r="HNQ180" s="1269"/>
      <c r="HNR180" s="1269"/>
      <c r="HNS180" s="1269"/>
      <c r="HNT180" s="1269"/>
      <c r="HNU180" s="1269"/>
      <c r="HNV180" s="1269"/>
      <c r="HNW180" s="1269"/>
      <c r="HNX180" s="1269"/>
      <c r="HNY180" s="1269"/>
      <c r="HNZ180" s="1269"/>
      <c r="HOA180" s="1269"/>
      <c r="HOB180" s="1269"/>
      <c r="HOC180" s="1269"/>
      <c r="HOD180" s="1269"/>
      <c r="HOE180" s="1269"/>
      <c r="HOF180" s="1269"/>
      <c r="HOG180" s="1269"/>
      <c r="HOH180" s="1269"/>
      <c r="HOI180" s="1269"/>
      <c r="HOJ180" s="1269"/>
      <c r="HOK180" s="1269"/>
      <c r="HOL180" s="1269"/>
      <c r="HOM180" s="1269"/>
      <c r="HON180" s="1269"/>
      <c r="HOO180" s="1269"/>
      <c r="HOP180" s="1269"/>
      <c r="HOQ180" s="1269"/>
      <c r="HOR180" s="1269"/>
      <c r="HOS180" s="1269"/>
      <c r="HOT180" s="1269"/>
      <c r="HOU180" s="1269"/>
      <c r="HOV180" s="1269"/>
      <c r="HOW180" s="1269"/>
      <c r="HOX180" s="1269"/>
      <c r="HOY180" s="1269"/>
      <c r="HOZ180" s="1269"/>
      <c r="HPA180" s="1269"/>
      <c r="HPB180" s="1269"/>
      <c r="HPC180" s="1269"/>
      <c r="HPD180" s="1269"/>
      <c r="HPE180" s="1269"/>
      <c r="HPF180" s="1269"/>
      <c r="HPG180" s="1269"/>
      <c r="HPH180" s="1269"/>
      <c r="HPI180" s="1269"/>
      <c r="HPJ180" s="1269"/>
      <c r="HPK180" s="1269"/>
      <c r="HPL180" s="1269"/>
      <c r="HPM180" s="1269"/>
      <c r="HPN180" s="1269"/>
      <c r="HPO180" s="1269"/>
      <c r="HPP180" s="1269"/>
      <c r="HPQ180" s="1269"/>
      <c r="HPR180" s="1269"/>
      <c r="HPS180" s="1269"/>
      <c r="HPT180" s="1269"/>
      <c r="HPU180" s="1269"/>
      <c r="HPV180" s="1269"/>
      <c r="HPW180" s="1269"/>
      <c r="HPX180" s="1269"/>
      <c r="HPY180" s="1269"/>
      <c r="HPZ180" s="1269"/>
      <c r="HQA180" s="1269"/>
      <c r="HQB180" s="1269"/>
      <c r="HQC180" s="1269"/>
      <c r="HQD180" s="1269"/>
      <c r="HQE180" s="1269"/>
      <c r="HQF180" s="1269"/>
      <c r="HQG180" s="1269"/>
      <c r="HQH180" s="1269"/>
      <c r="HQI180" s="1269"/>
      <c r="HQJ180" s="1269"/>
      <c r="HQK180" s="1269"/>
      <c r="HQL180" s="1269"/>
      <c r="HQM180" s="1269"/>
      <c r="HQN180" s="1269"/>
      <c r="HQO180" s="1269"/>
      <c r="HQP180" s="1269"/>
      <c r="HQQ180" s="1269"/>
      <c r="HQR180" s="1269"/>
      <c r="HQS180" s="1269"/>
      <c r="HQT180" s="1269"/>
      <c r="HQU180" s="1269"/>
      <c r="HQV180" s="1269"/>
      <c r="HQW180" s="1269"/>
      <c r="HQX180" s="1269"/>
      <c r="HQY180" s="1269"/>
      <c r="HQZ180" s="1269"/>
      <c r="HRA180" s="1269"/>
      <c r="HRB180" s="1269"/>
      <c r="HRC180" s="1269"/>
      <c r="HRD180" s="1269"/>
      <c r="HRE180" s="1269"/>
      <c r="HRF180" s="1269"/>
      <c r="HRG180" s="1269"/>
      <c r="HRH180" s="1269"/>
      <c r="HRI180" s="1269"/>
      <c r="HRJ180" s="1269"/>
      <c r="HRK180" s="1269"/>
      <c r="HRL180" s="1269"/>
      <c r="HRM180" s="1269"/>
      <c r="HRN180" s="1269"/>
      <c r="HRO180" s="1269"/>
      <c r="HRP180" s="1269"/>
      <c r="HRQ180" s="1269"/>
      <c r="HRR180" s="1269"/>
      <c r="HRS180" s="1269"/>
      <c r="HRT180" s="1269"/>
      <c r="HRU180" s="1269"/>
      <c r="HRV180" s="1269"/>
      <c r="HRW180" s="1269"/>
      <c r="HRX180" s="1269"/>
      <c r="HRY180" s="1269"/>
      <c r="HRZ180" s="1269"/>
      <c r="HSA180" s="1269"/>
      <c r="HSB180" s="1269"/>
      <c r="HSC180" s="1269"/>
      <c r="HSD180" s="1269"/>
      <c r="HSE180" s="1269"/>
      <c r="HSF180" s="1269"/>
      <c r="HSG180" s="1269"/>
      <c r="HSH180" s="1269"/>
      <c r="HSI180" s="1269"/>
      <c r="HSJ180" s="1269"/>
      <c r="HSK180" s="1269"/>
      <c r="HSL180" s="1269"/>
      <c r="HSM180" s="1269"/>
      <c r="HSN180" s="1269"/>
      <c r="HSO180" s="1269"/>
      <c r="HSP180" s="1269"/>
      <c r="HSQ180" s="1269"/>
      <c r="HSR180" s="1269"/>
      <c r="HSS180" s="1269"/>
      <c r="HST180" s="1269"/>
      <c r="HSU180" s="1269"/>
      <c r="HSV180" s="1269"/>
      <c r="HSW180" s="1269"/>
      <c r="HSX180" s="1269"/>
      <c r="HSY180" s="1269"/>
      <c r="HSZ180" s="1269"/>
      <c r="HTA180" s="1269"/>
      <c r="HTB180" s="1269"/>
      <c r="HTC180" s="1269"/>
      <c r="HTD180" s="1269"/>
      <c r="HTE180" s="1269"/>
      <c r="HTF180" s="1269"/>
      <c r="HTG180" s="1269"/>
      <c r="HTH180" s="1269"/>
      <c r="HTI180" s="1269"/>
      <c r="HTJ180" s="1269"/>
      <c r="HTK180" s="1269"/>
      <c r="HTL180" s="1269"/>
      <c r="HTM180" s="1269"/>
      <c r="HTN180" s="1269"/>
      <c r="HTO180" s="1269"/>
      <c r="HTP180" s="1269"/>
      <c r="HTQ180" s="1269"/>
      <c r="HTR180" s="1269"/>
      <c r="HTS180" s="1269"/>
      <c r="HTT180" s="1269"/>
      <c r="HTU180" s="1269"/>
      <c r="HTV180" s="1269"/>
      <c r="HTW180" s="1269"/>
      <c r="HTX180" s="1269"/>
      <c r="HTY180" s="1269"/>
      <c r="HTZ180" s="1269"/>
      <c r="HUA180" s="1269"/>
      <c r="HUB180" s="1269"/>
      <c r="HUC180" s="1269"/>
      <c r="HUD180" s="1269"/>
      <c r="HUE180" s="1269"/>
      <c r="HUF180" s="1269"/>
      <c r="HUG180" s="1269"/>
      <c r="HUH180" s="1269"/>
      <c r="HUI180" s="1269"/>
      <c r="HUJ180" s="1269"/>
      <c r="HUK180" s="1269"/>
      <c r="HUL180" s="1269"/>
      <c r="HUM180" s="1269"/>
      <c r="HUN180" s="1269"/>
      <c r="HUO180" s="1269"/>
      <c r="HUP180" s="1269"/>
      <c r="HUQ180" s="1269"/>
      <c r="HUR180" s="1269"/>
      <c r="HUS180" s="1269"/>
      <c r="HUT180" s="1269"/>
      <c r="HUU180" s="1269"/>
      <c r="HUV180" s="1269"/>
      <c r="HUW180" s="1269"/>
      <c r="HUX180" s="1269"/>
      <c r="HUY180" s="1269"/>
      <c r="HUZ180" s="1269"/>
      <c r="HVA180" s="1269"/>
      <c r="HVB180" s="1269"/>
      <c r="HVC180" s="1269"/>
      <c r="HVD180" s="1269"/>
      <c r="HVE180" s="1269"/>
      <c r="HVF180" s="1269"/>
      <c r="HVG180" s="1269"/>
      <c r="HVH180" s="1269"/>
      <c r="HVI180" s="1269"/>
      <c r="HVJ180" s="1269"/>
      <c r="HVK180" s="1269"/>
      <c r="HVL180" s="1269"/>
      <c r="HVM180" s="1269"/>
      <c r="HVN180" s="1269"/>
      <c r="HVO180" s="1269"/>
      <c r="HVP180" s="1269"/>
      <c r="HVQ180" s="1269"/>
      <c r="HVR180" s="1269"/>
      <c r="HVS180" s="1269"/>
      <c r="HVT180" s="1269"/>
      <c r="HVU180" s="1269"/>
      <c r="HVV180" s="1269"/>
      <c r="HVW180" s="1269"/>
      <c r="HVX180" s="1269"/>
      <c r="HVY180" s="1269"/>
      <c r="HVZ180" s="1269"/>
      <c r="HWA180" s="1269"/>
      <c r="HWB180" s="1269"/>
      <c r="HWC180" s="1269"/>
      <c r="HWD180" s="1269"/>
      <c r="HWE180" s="1269"/>
      <c r="HWF180" s="1269"/>
      <c r="HWG180" s="1269"/>
      <c r="HWH180" s="1269"/>
      <c r="HWI180" s="1269"/>
      <c r="HWJ180" s="1269"/>
      <c r="HWK180" s="1269"/>
      <c r="HWL180" s="1269"/>
      <c r="HWM180" s="1269"/>
      <c r="HWN180" s="1269"/>
      <c r="HWO180" s="1269"/>
      <c r="HWP180" s="1269"/>
      <c r="HWQ180" s="1269"/>
      <c r="HWR180" s="1269"/>
      <c r="HWS180" s="1269"/>
      <c r="HWT180" s="1269"/>
      <c r="HWU180" s="1269"/>
      <c r="HWV180" s="1269"/>
      <c r="HWW180" s="1269"/>
      <c r="HWX180" s="1269"/>
      <c r="HWY180" s="1269"/>
      <c r="HWZ180" s="1269"/>
      <c r="HXA180" s="1269"/>
      <c r="HXB180" s="1269"/>
      <c r="HXC180" s="1269"/>
      <c r="HXD180" s="1269"/>
      <c r="HXE180" s="1269"/>
      <c r="HXF180" s="1269"/>
      <c r="HXG180" s="1269"/>
      <c r="HXH180" s="1269"/>
      <c r="HXI180" s="1269"/>
      <c r="HXJ180" s="1269"/>
      <c r="HXK180" s="1269"/>
      <c r="HXL180" s="1269"/>
      <c r="HXM180" s="1269"/>
      <c r="HXN180" s="1269"/>
      <c r="HXO180" s="1269"/>
      <c r="HXP180" s="1269"/>
      <c r="HXQ180" s="1269"/>
      <c r="HXR180" s="1269"/>
      <c r="HXS180" s="1269"/>
      <c r="HXT180" s="1269"/>
      <c r="HXU180" s="1269"/>
      <c r="HXV180" s="1269"/>
      <c r="HXW180" s="1269"/>
      <c r="HXX180" s="1269"/>
      <c r="HXY180" s="1269"/>
      <c r="HXZ180" s="1269"/>
      <c r="HYA180" s="1269"/>
      <c r="HYB180" s="1269"/>
      <c r="HYC180" s="1269"/>
      <c r="HYD180" s="1269"/>
      <c r="HYE180" s="1269"/>
      <c r="HYF180" s="1269"/>
      <c r="HYG180" s="1269"/>
      <c r="HYH180" s="1269"/>
      <c r="HYI180" s="1269"/>
      <c r="HYJ180" s="1269"/>
      <c r="HYK180" s="1269"/>
      <c r="HYL180" s="1269"/>
      <c r="HYM180" s="1269"/>
      <c r="HYN180" s="1269"/>
      <c r="HYO180" s="1269"/>
      <c r="HYP180" s="1269"/>
      <c r="HYQ180" s="1269"/>
      <c r="HYR180" s="1269"/>
      <c r="HYS180" s="1269"/>
      <c r="HYT180" s="1269"/>
      <c r="HYU180" s="1269"/>
      <c r="HYV180" s="1269"/>
      <c r="HYW180" s="1269"/>
      <c r="HYX180" s="1269"/>
      <c r="HYY180" s="1269"/>
      <c r="HYZ180" s="1269"/>
      <c r="HZA180" s="1269"/>
      <c r="HZB180" s="1269"/>
      <c r="HZC180" s="1269"/>
      <c r="HZD180" s="1269"/>
      <c r="HZE180" s="1269"/>
      <c r="HZF180" s="1269"/>
      <c r="HZG180" s="1269"/>
      <c r="HZH180" s="1269"/>
      <c r="HZI180" s="1269"/>
      <c r="HZJ180" s="1269"/>
      <c r="HZK180" s="1269"/>
      <c r="HZL180" s="1269"/>
      <c r="HZM180" s="1269"/>
      <c r="HZN180" s="1269"/>
      <c r="HZO180" s="1269"/>
      <c r="HZP180" s="1269"/>
      <c r="HZQ180" s="1269"/>
      <c r="HZR180" s="1269"/>
      <c r="HZS180" s="1269"/>
      <c r="HZT180" s="1269"/>
      <c r="HZU180" s="1269"/>
      <c r="HZV180" s="1269"/>
      <c r="HZW180" s="1269"/>
      <c r="HZX180" s="1269"/>
      <c r="HZY180" s="1269"/>
      <c r="HZZ180" s="1269"/>
      <c r="IAA180" s="1269"/>
      <c r="IAB180" s="1269"/>
      <c r="IAC180" s="1269"/>
      <c r="IAD180" s="1269"/>
      <c r="IAE180" s="1269"/>
      <c r="IAF180" s="1269"/>
      <c r="IAG180" s="1269"/>
      <c r="IAH180" s="1269"/>
      <c r="IAI180" s="1269"/>
      <c r="IAJ180" s="1269"/>
      <c r="IAK180" s="1269"/>
      <c r="IAL180" s="1269"/>
      <c r="IAM180" s="1269"/>
      <c r="IAN180" s="1269"/>
      <c r="IAO180" s="1269"/>
      <c r="IAP180" s="1269"/>
      <c r="IAQ180" s="1269"/>
      <c r="IAR180" s="1269"/>
      <c r="IAS180" s="1269"/>
      <c r="IAT180" s="1269"/>
      <c r="IAU180" s="1269"/>
      <c r="IAV180" s="1269"/>
      <c r="IAW180" s="1269"/>
      <c r="IAX180" s="1269"/>
      <c r="IAY180" s="1269"/>
      <c r="IAZ180" s="1269"/>
      <c r="IBA180" s="1269"/>
      <c r="IBB180" s="1269"/>
      <c r="IBC180" s="1269"/>
      <c r="IBD180" s="1269"/>
      <c r="IBE180" s="1269"/>
      <c r="IBF180" s="1269"/>
      <c r="IBG180" s="1269"/>
      <c r="IBH180" s="1269"/>
      <c r="IBI180" s="1269"/>
      <c r="IBJ180" s="1269"/>
      <c r="IBK180" s="1269"/>
      <c r="IBL180" s="1269"/>
      <c r="IBM180" s="1269"/>
      <c r="IBN180" s="1269"/>
      <c r="IBO180" s="1269"/>
      <c r="IBP180" s="1269"/>
      <c r="IBQ180" s="1269"/>
      <c r="IBR180" s="1269"/>
      <c r="IBS180" s="1269"/>
      <c r="IBT180" s="1269"/>
      <c r="IBU180" s="1269"/>
      <c r="IBV180" s="1269"/>
      <c r="IBW180" s="1269"/>
      <c r="IBX180" s="1269"/>
      <c r="IBY180" s="1269"/>
      <c r="IBZ180" s="1269"/>
      <c r="ICA180" s="1269"/>
      <c r="ICB180" s="1269"/>
      <c r="ICC180" s="1269"/>
      <c r="ICD180" s="1269"/>
      <c r="ICE180" s="1269"/>
      <c r="ICF180" s="1269"/>
      <c r="ICG180" s="1269"/>
      <c r="ICH180" s="1269"/>
      <c r="ICI180" s="1269"/>
      <c r="ICJ180" s="1269"/>
      <c r="ICK180" s="1269"/>
      <c r="ICL180" s="1269"/>
      <c r="ICM180" s="1269"/>
      <c r="ICN180" s="1269"/>
      <c r="ICO180" s="1269"/>
      <c r="ICP180" s="1269"/>
      <c r="ICQ180" s="1269"/>
      <c r="ICR180" s="1269"/>
      <c r="ICS180" s="1269"/>
      <c r="ICT180" s="1269"/>
      <c r="ICU180" s="1269"/>
      <c r="ICV180" s="1269"/>
      <c r="ICW180" s="1269"/>
      <c r="ICX180" s="1269"/>
      <c r="ICY180" s="1269"/>
      <c r="ICZ180" s="1269"/>
      <c r="IDA180" s="1269"/>
      <c r="IDB180" s="1269"/>
      <c r="IDC180" s="1269"/>
      <c r="IDD180" s="1269"/>
      <c r="IDE180" s="1269"/>
      <c r="IDF180" s="1269"/>
      <c r="IDG180" s="1269"/>
      <c r="IDH180" s="1269"/>
      <c r="IDI180" s="1269"/>
      <c r="IDJ180" s="1269"/>
      <c r="IDK180" s="1269"/>
      <c r="IDL180" s="1269"/>
      <c r="IDM180" s="1269"/>
      <c r="IDN180" s="1269"/>
      <c r="IDO180" s="1269"/>
      <c r="IDP180" s="1269"/>
      <c r="IDQ180" s="1269"/>
      <c r="IDR180" s="1269"/>
      <c r="IDS180" s="1269"/>
      <c r="IDT180" s="1269"/>
      <c r="IDU180" s="1269"/>
      <c r="IDV180" s="1269"/>
      <c r="IDW180" s="1269"/>
      <c r="IDX180" s="1269"/>
      <c r="IDY180" s="1269"/>
      <c r="IDZ180" s="1269"/>
      <c r="IEA180" s="1269"/>
      <c r="IEB180" s="1269"/>
      <c r="IEC180" s="1269"/>
      <c r="IED180" s="1269"/>
      <c r="IEE180" s="1269"/>
      <c r="IEF180" s="1269"/>
      <c r="IEG180" s="1269"/>
      <c r="IEH180" s="1269"/>
      <c r="IEI180" s="1269"/>
      <c r="IEJ180" s="1269"/>
      <c r="IEK180" s="1269"/>
      <c r="IEL180" s="1269"/>
      <c r="IEM180" s="1269"/>
      <c r="IEN180" s="1269"/>
      <c r="IEO180" s="1269"/>
      <c r="IEP180" s="1269"/>
      <c r="IEQ180" s="1269"/>
      <c r="IER180" s="1269"/>
      <c r="IES180" s="1269"/>
      <c r="IET180" s="1269"/>
      <c r="IEU180" s="1269"/>
      <c r="IEV180" s="1269"/>
      <c r="IEW180" s="1269"/>
      <c r="IEX180" s="1269"/>
      <c r="IEY180" s="1269"/>
      <c r="IEZ180" s="1269"/>
      <c r="IFA180" s="1269"/>
      <c r="IFB180" s="1269"/>
      <c r="IFC180" s="1269"/>
      <c r="IFD180" s="1269"/>
      <c r="IFE180" s="1269"/>
      <c r="IFF180" s="1269"/>
      <c r="IFG180" s="1269"/>
      <c r="IFH180" s="1269"/>
      <c r="IFI180" s="1269"/>
      <c r="IFJ180" s="1269"/>
      <c r="IFK180" s="1269"/>
      <c r="IFL180" s="1269"/>
      <c r="IFM180" s="1269"/>
      <c r="IFN180" s="1269"/>
      <c r="IFO180" s="1269"/>
      <c r="IFP180" s="1269"/>
      <c r="IFQ180" s="1269"/>
      <c r="IFR180" s="1269"/>
      <c r="IFS180" s="1269"/>
      <c r="IFT180" s="1269"/>
      <c r="IFU180" s="1269"/>
      <c r="IFV180" s="1269"/>
      <c r="IFW180" s="1269"/>
      <c r="IFX180" s="1269"/>
      <c r="IFY180" s="1269"/>
      <c r="IFZ180" s="1269"/>
      <c r="IGA180" s="1269"/>
      <c r="IGB180" s="1269"/>
      <c r="IGC180" s="1269"/>
      <c r="IGD180" s="1269"/>
      <c r="IGE180" s="1269"/>
      <c r="IGF180" s="1269"/>
      <c r="IGG180" s="1269"/>
      <c r="IGH180" s="1269"/>
      <c r="IGI180" s="1269"/>
      <c r="IGJ180" s="1269"/>
      <c r="IGK180" s="1269"/>
      <c r="IGL180" s="1269"/>
      <c r="IGM180" s="1269"/>
      <c r="IGN180" s="1269"/>
      <c r="IGO180" s="1269"/>
      <c r="IGP180" s="1269"/>
      <c r="IGQ180" s="1269"/>
      <c r="IGR180" s="1269"/>
      <c r="IGS180" s="1269"/>
      <c r="IGT180" s="1269"/>
      <c r="IGU180" s="1269"/>
      <c r="IGV180" s="1269"/>
      <c r="IGW180" s="1269"/>
      <c r="IGX180" s="1269"/>
      <c r="IGY180" s="1269"/>
      <c r="IGZ180" s="1269"/>
      <c r="IHA180" s="1269"/>
      <c r="IHB180" s="1269"/>
      <c r="IHC180" s="1269"/>
      <c r="IHD180" s="1269"/>
      <c r="IHE180" s="1269"/>
      <c r="IHF180" s="1269"/>
      <c r="IHG180" s="1269"/>
      <c r="IHH180" s="1269"/>
      <c r="IHI180" s="1269"/>
      <c r="IHJ180" s="1269"/>
      <c r="IHK180" s="1269"/>
      <c r="IHL180" s="1269"/>
      <c r="IHM180" s="1269"/>
      <c r="IHN180" s="1269"/>
      <c r="IHO180" s="1269"/>
      <c r="IHP180" s="1269"/>
      <c r="IHQ180" s="1269"/>
      <c r="IHR180" s="1269"/>
      <c r="IHS180" s="1269"/>
      <c r="IHT180" s="1269"/>
      <c r="IHU180" s="1269"/>
      <c r="IHV180" s="1269"/>
      <c r="IHW180" s="1269"/>
      <c r="IHX180" s="1269"/>
      <c r="IHY180" s="1269"/>
      <c r="IHZ180" s="1269"/>
      <c r="IIA180" s="1269"/>
      <c r="IIB180" s="1269"/>
      <c r="IIC180" s="1269"/>
      <c r="IID180" s="1269"/>
      <c r="IIE180" s="1269"/>
      <c r="IIF180" s="1269"/>
      <c r="IIG180" s="1269"/>
      <c r="IIH180" s="1269"/>
      <c r="III180" s="1269"/>
      <c r="IIJ180" s="1269"/>
      <c r="IIK180" s="1269"/>
      <c r="IIL180" s="1269"/>
      <c r="IIM180" s="1269"/>
      <c r="IIN180" s="1269"/>
      <c r="IIO180" s="1269"/>
      <c r="IIP180" s="1269"/>
      <c r="IIQ180" s="1269"/>
      <c r="IIR180" s="1269"/>
      <c r="IIS180" s="1269"/>
      <c r="IIT180" s="1269"/>
      <c r="IIU180" s="1269"/>
      <c r="IIV180" s="1269"/>
      <c r="IIW180" s="1269"/>
      <c r="IIX180" s="1269"/>
      <c r="IIY180" s="1269"/>
      <c r="IIZ180" s="1269"/>
      <c r="IJA180" s="1269"/>
      <c r="IJB180" s="1269"/>
      <c r="IJC180" s="1269"/>
      <c r="IJD180" s="1269"/>
      <c r="IJE180" s="1269"/>
      <c r="IJF180" s="1269"/>
      <c r="IJG180" s="1269"/>
      <c r="IJH180" s="1269"/>
      <c r="IJI180" s="1269"/>
      <c r="IJJ180" s="1269"/>
      <c r="IJK180" s="1269"/>
      <c r="IJL180" s="1269"/>
      <c r="IJM180" s="1269"/>
      <c r="IJN180" s="1269"/>
      <c r="IJO180" s="1269"/>
      <c r="IJP180" s="1269"/>
      <c r="IJQ180" s="1269"/>
      <c r="IJR180" s="1269"/>
      <c r="IJS180" s="1269"/>
      <c r="IJT180" s="1269"/>
      <c r="IJU180" s="1269"/>
      <c r="IJV180" s="1269"/>
      <c r="IJW180" s="1269"/>
      <c r="IJX180" s="1269"/>
      <c r="IJY180" s="1269"/>
      <c r="IJZ180" s="1269"/>
      <c r="IKA180" s="1269"/>
      <c r="IKB180" s="1269"/>
      <c r="IKC180" s="1269"/>
      <c r="IKD180" s="1269"/>
      <c r="IKE180" s="1269"/>
      <c r="IKF180" s="1269"/>
      <c r="IKG180" s="1269"/>
      <c r="IKH180" s="1269"/>
      <c r="IKI180" s="1269"/>
      <c r="IKJ180" s="1269"/>
      <c r="IKK180" s="1269"/>
      <c r="IKL180" s="1269"/>
      <c r="IKM180" s="1269"/>
      <c r="IKN180" s="1269"/>
      <c r="IKO180" s="1269"/>
      <c r="IKP180" s="1269"/>
      <c r="IKQ180" s="1269"/>
      <c r="IKR180" s="1269"/>
      <c r="IKS180" s="1269"/>
      <c r="IKT180" s="1269"/>
      <c r="IKU180" s="1269"/>
      <c r="IKV180" s="1269"/>
      <c r="IKW180" s="1269"/>
      <c r="IKX180" s="1269"/>
      <c r="IKY180" s="1269"/>
      <c r="IKZ180" s="1269"/>
      <c r="ILA180" s="1269"/>
      <c r="ILB180" s="1269"/>
      <c r="ILC180" s="1269"/>
      <c r="ILD180" s="1269"/>
      <c r="ILE180" s="1269"/>
      <c r="ILF180" s="1269"/>
      <c r="ILG180" s="1269"/>
      <c r="ILH180" s="1269"/>
      <c r="ILI180" s="1269"/>
      <c r="ILJ180" s="1269"/>
      <c r="ILK180" s="1269"/>
      <c r="ILL180" s="1269"/>
      <c r="ILM180" s="1269"/>
      <c r="ILN180" s="1269"/>
      <c r="ILO180" s="1269"/>
      <c r="ILP180" s="1269"/>
      <c r="ILQ180" s="1269"/>
      <c r="ILR180" s="1269"/>
      <c r="ILS180" s="1269"/>
      <c r="ILT180" s="1269"/>
      <c r="ILU180" s="1269"/>
      <c r="ILV180" s="1269"/>
      <c r="ILW180" s="1269"/>
      <c r="ILX180" s="1269"/>
      <c r="ILY180" s="1269"/>
      <c r="ILZ180" s="1269"/>
      <c r="IMA180" s="1269"/>
      <c r="IMB180" s="1269"/>
      <c r="IMC180" s="1269"/>
      <c r="IMD180" s="1269"/>
      <c r="IME180" s="1269"/>
      <c r="IMF180" s="1269"/>
      <c r="IMG180" s="1269"/>
      <c r="IMH180" s="1269"/>
      <c r="IMI180" s="1269"/>
      <c r="IMJ180" s="1269"/>
      <c r="IMK180" s="1269"/>
      <c r="IML180" s="1269"/>
      <c r="IMM180" s="1269"/>
      <c r="IMN180" s="1269"/>
      <c r="IMO180" s="1269"/>
      <c r="IMP180" s="1269"/>
      <c r="IMQ180" s="1269"/>
      <c r="IMR180" s="1269"/>
      <c r="IMS180" s="1269"/>
      <c r="IMT180" s="1269"/>
      <c r="IMU180" s="1269"/>
      <c r="IMV180" s="1269"/>
      <c r="IMW180" s="1269"/>
      <c r="IMX180" s="1269"/>
      <c r="IMY180" s="1269"/>
      <c r="IMZ180" s="1269"/>
      <c r="INA180" s="1269"/>
      <c r="INB180" s="1269"/>
      <c r="INC180" s="1269"/>
      <c r="IND180" s="1269"/>
      <c r="INE180" s="1269"/>
      <c r="INF180" s="1269"/>
      <c r="ING180" s="1269"/>
      <c r="INH180" s="1269"/>
      <c r="INI180" s="1269"/>
      <c r="INJ180" s="1269"/>
      <c r="INK180" s="1269"/>
      <c r="INL180" s="1269"/>
      <c r="INM180" s="1269"/>
      <c r="INN180" s="1269"/>
      <c r="INO180" s="1269"/>
      <c r="INP180" s="1269"/>
      <c r="INQ180" s="1269"/>
      <c r="INR180" s="1269"/>
      <c r="INS180" s="1269"/>
      <c r="INT180" s="1269"/>
      <c r="INU180" s="1269"/>
      <c r="INV180" s="1269"/>
      <c r="INW180" s="1269"/>
      <c r="INX180" s="1269"/>
      <c r="INY180" s="1269"/>
      <c r="INZ180" s="1269"/>
      <c r="IOA180" s="1269"/>
      <c r="IOB180" s="1269"/>
      <c r="IOC180" s="1269"/>
      <c r="IOD180" s="1269"/>
      <c r="IOE180" s="1269"/>
      <c r="IOF180" s="1269"/>
      <c r="IOG180" s="1269"/>
      <c r="IOH180" s="1269"/>
      <c r="IOI180" s="1269"/>
      <c r="IOJ180" s="1269"/>
      <c r="IOK180" s="1269"/>
      <c r="IOL180" s="1269"/>
      <c r="IOM180" s="1269"/>
      <c r="ION180" s="1269"/>
      <c r="IOO180" s="1269"/>
      <c r="IOP180" s="1269"/>
      <c r="IOQ180" s="1269"/>
      <c r="IOR180" s="1269"/>
      <c r="IOS180" s="1269"/>
      <c r="IOT180" s="1269"/>
      <c r="IOU180" s="1269"/>
      <c r="IOV180" s="1269"/>
      <c r="IOW180" s="1269"/>
      <c r="IOX180" s="1269"/>
      <c r="IOY180" s="1269"/>
      <c r="IOZ180" s="1269"/>
      <c r="IPA180" s="1269"/>
      <c r="IPB180" s="1269"/>
      <c r="IPC180" s="1269"/>
      <c r="IPD180" s="1269"/>
      <c r="IPE180" s="1269"/>
      <c r="IPF180" s="1269"/>
      <c r="IPG180" s="1269"/>
      <c r="IPH180" s="1269"/>
      <c r="IPI180" s="1269"/>
      <c r="IPJ180" s="1269"/>
      <c r="IPK180" s="1269"/>
      <c r="IPL180" s="1269"/>
      <c r="IPM180" s="1269"/>
      <c r="IPN180" s="1269"/>
      <c r="IPO180" s="1269"/>
      <c r="IPP180" s="1269"/>
      <c r="IPQ180" s="1269"/>
      <c r="IPR180" s="1269"/>
      <c r="IPS180" s="1269"/>
      <c r="IPT180" s="1269"/>
      <c r="IPU180" s="1269"/>
      <c r="IPV180" s="1269"/>
      <c r="IPW180" s="1269"/>
      <c r="IPX180" s="1269"/>
      <c r="IPY180" s="1269"/>
      <c r="IPZ180" s="1269"/>
      <c r="IQA180" s="1269"/>
      <c r="IQB180" s="1269"/>
      <c r="IQC180" s="1269"/>
      <c r="IQD180" s="1269"/>
      <c r="IQE180" s="1269"/>
      <c r="IQF180" s="1269"/>
      <c r="IQG180" s="1269"/>
      <c r="IQH180" s="1269"/>
      <c r="IQI180" s="1269"/>
      <c r="IQJ180" s="1269"/>
      <c r="IQK180" s="1269"/>
      <c r="IQL180" s="1269"/>
      <c r="IQM180" s="1269"/>
      <c r="IQN180" s="1269"/>
      <c r="IQO180" s="1269"/>
      <c r="IQP180" s="1269"/>
      <c r="IQQ180" s="1269"/>
      <c r="IQR180" s="1269"/>
      <c r="IQS180" s="1269"/>
      <c r="IQT180" s="1269"/>
      <c r="IQU180" s="1269"/>
      <c r="IQV180" s="1269"/>
      <c r="IQW180" s="1269"/>
      <c r="IQX180" s="1269"/>
      <c r="IQY180" s="1269"/>
      <c r="IQZ180" s="1269"/>
      <c r="IRA180" s="1269"/>
      <c r="IRB180" s="1269"/>
      <c r="IRC180" s="1269"/>
      <c r="IRD180" s="1269"/>
      <c r="IRE180" s="1269"/>
      <c r="IRF180" s="1269"/>
      <c r="IRG180" s="1269"/>
      <c r="IRH180" s="1269"/>
      <c r="IRI180" s="1269"/>
      <c r="IRJ180" s="1269"/>
      <c r="IRK180" s="1269"/>
      <c r="IRL180" s="1269"/>
      <c r="IRM180" s="1269"/>
      <c r="IRN180" s="1269"/>
      <c r="IRO180" s="1269"/>
      <c r="IRP180" s="1269"/>
      <c r="IRQ180" s="1269"/>
      <c r="IRR180" s="1269"/>
      <c r="IRS180" s="1269"/>
      <c r="IRT180" s="1269"/>
      <c r="IRU180" s="1269"/>
      <c r="IRV180" s="1269"/>
      <c r="IRW180" s="1269"/>
      <c r="IRX180" s="1269"/>
      <c r="IRY180" s="1269"/>
      <c r="IRZ180" s="1269"/>
      <c r="ISA180" s="1269"/>
      <c r="ISB180" s="1269"/>
      <c r="ISC180" s="1269"/>
      <c r="ISD180" s="1269"/>
      <c r="ISE180" s="1269"/>
      <c r="ISF180" s="1269"/>
      <c r="ISG180" s="1269"/>
      <c r="ISH180" s="1269"/>
      <c r="ISI180" s="1269"/>
      <c r="ISJ180" s="1269"/>
      <c r="ISK180" s="1269"/>
      <c r="ISL180" s="1269"/>
      <c r="ISM180" s="1269"/>
      <c r="ISN180" s="1269"/>
      <c r="ISO180" s="1269"/>
      <c r="ISP180" s="1269"/>
      <c r="ISQ180" s="1269"/>
      <c r="ISR180" s="1269"/>
      <c r="ISS180" s="1269"/>
      <c r="IST180" s="1269"/>
      <c r="ISU180" s="1269"/>
      <c r="ISV180" s="1269"/>
      <c r="ISW180" s="1269"/>
      <c r="ISX180" s="1269"/>
      <c r="ISY180" s="1269"/>
      <c r="ISZ180" s="1269"/>
      <c r="ITA180" s="1269"/>
      <c r="ITB180" s="1269"/>
      <c r="ITC180" s="1269"/>
      <c r="ITD180" s="1269"/>
      <c r="ITE180" s="1269"/>
      <c r="ITF180" s="1269"/>
      <c r="ITG180" s="1269"/>
      <c r="ITH180" s="1269"/>
      <c r="ITI180" s="1269"/>
      <c r="ITJ180" s="1269"/>
      <c r="ITK180" s="1269"/>
      <c r="ITL180" s="1269"/>
      <c r="ITM180" s="1269"/>
      <c r="ITN180" s="1269"/>
      <c r="ITO180" s="1269"/>
      <c r="ITP180" s="1269"/>
      <c r="ITQ180" s="1269"/>
      <c r="ITR180" s="1269"/>
      <c r="ITS180" s="1269"/>
      <c r="ITT180" s="1269"/>
      <c r="ITU180" s="1269"/>
      <c r="ITV180" s="1269"/>
      <c r="ITW180" s="1269"/>
      <c r="ITX180" s="1269"/>
      <c r="ITY180" s="1269"/>
      <c r="ITZ180" s="1269"/>
      <c r="IUA180" s="1269"/>
      <c r="IUB180" s="1269"/>
      <c r="IUC180" s="1269"/>
      <c r="IUD180" s="1269"/>
      <c r="IUE180" s="1269"/>
      <c r="IUF180" s="1269"/>
      <c r="IUG180" s="1269"/>
      <c r="IUH180" s="1269"/>
      <c r="IUI180" s="1269"/>
      <c r="IUJ180" s="1269"/>
      <c r="IUK180" s="1269"/>
      <c r="IUL180" s="1269"/>
      <c r="IUM180" s="1269"/>
      <c r="IUN180" s="1269"/>
      <c r="IUO180" s="1269"/>
      <c r="IUP180" s="1269"/>
      <c r="IUQ180" s="1269"/>
      <c r="IUR180" s="1269"/>
      <c r="IUS180" s="1269"/>
      <c r="IUT180" s="1269"/>
      <c r="IUU180" s="1269"/>
      <c r="IUV180" s="1269"/>
      <c r="IUW180" s="1269"/>
      <c r="IUX180" s="1269"/>
      <c r="IUY180" s="1269"/>
      <c r="IUZ180" s="1269"/>
      <c r="IVA180" s="1269"/>
      <c r="IVB180" s="1269"/>
      <c r="IVC180" s="1269"/>
      <c r="IVD180" s="1269"/>
      <c r="IVE180" s="1269"/>
      <c r="IVF180" s="1269"/>
      <c r="IVG180" s="1269"/>
      <c r="IVH180" s="1269"/>
      <c r="IVI180" s="1269"/>
      <c r="IVJ180" s="1269"/>
      <c r="IVK180" s="1269"/>
      <c r="IVL180" s="1269"/>
      <c r="IVM180" s="1269"/>
      <c r="IVN180" s="1269"/>
      <c r="IVO180" s="1269"/>
      <c r="IVP180" s="1269"/>
      <c r="IVQ180" s="1269"/>
      <c r="IVR180" s="1269"/>
      <c r="IVS180" s="1269"/>
      <c r="IVT180" s="1269"/>
      <c r="IVU180" s="1269"/>
      <c r="IVV180" s="1269"/>
      <c r="IVW180" s="1269"/>
      <c r="IVX180" s="1269"/>
      <c r="IVY180" s="1269"/>
      <c r="IVZ180" s="1269"/>
      <c r="IWA180" s="1269"/>
      <c r="IWB180" s="1269"/>
      <c r="IWC180" s="1269"/>
      <c r="IWD180" s="1269"/>
      <c r="IWE180" s="1269"/>
      <c r="IWF180" s="1269"/>
      <c r="IWG180" s="1269"/>
      <c r="IWH180" s="1269"/>
      <c r="IWI180" s="1269"/>
      <c r="IWJ180" s="1269"/>
      <c r="IWK180" s="1269"/>
      <c r="IWL180" s="1269"/>
      <c r="IWM180" s="1269"/>
      <c r="IWN180" s="1269"/>
      <c r="IWO180" s="1269"/>
      <c r="IWP180" s="1269"/>
      <c r="IWQ180" s="1269"/>
      <c r="IWR180" s="1269"/>
      <c r="IWS180" s="1269"/>
      <c r="IWT180" s="1269"/>
      <c r="IWU180" s="1269"/>
      <c r="IWV180" s="1269"/>
      <c r="IWW180" s="1269"/>
      <c r="IWX180" s="1269"/>
      <c r="IWY180" s="1269"/>
      <c r="IWZ180" s="1269"/>
      <c r="IXA180" s="1269"/>
      <c r="IXB180" s="1269"/>
      <c r="IXC180" s="1269"/>
      <c r="IXD180" s="1269"/>
      <c r="IXE180" s="1269"/>
      <c r="IXF180" s="1269"/>
      <c r="IXG180" s="1269"/>
      <c r="IXH180" s="1269"/>
      <c r="IXI180" s="1269"/>
      <c r="IXJ180" s="1269"/>
      <c r="IXK180" s="1269"/>
      <c r="IXL180" s="1269"/>
      <c r="IXM180" s="1269"/>
      <c r="IXN180" s="1269"/>
      <c r="IXO180" s="1269"/>
      <c r="IXP180" s="1269"/>
      <c r="IXQ180" s="1269"/>
      <c r="IXR180" s="1269"/>
      <c r="IXS180" s="1269"/>
      <c r="IXT180" s="1269"/>
      <c r="IXU180" s="1269"/>
      <c r="IXV180" s="1269"/>
      <c r="IXW180" s="1269"/>
      <c r="IXX180" s="1269"/>
      <c r="IXY180" s="1269"/>
      <c r="IXZ180" s="1269"/>
      <c r="IYA180" s="1269"/>
      <c r="IYB180" s="1269"/>
      <c r="IYC180" s="1269"/>
      <c r="IYD180" s="1269"/>
      <c r="IYE180" s="1269"/>
      <c r="IYF180" s="1269"/>
      <c r="IYG180" s="1269"/>
      <c r="IYH180" s="1269"/>
      <c r="IYI180" s="1269"/>
      <c r="IYJ180" s="1269"/>
      <c r="IYK180" s="1269"/>
      <c r="IYL180" s="1269"/>
      <c r="IYM180" s="1269"/>
      <c r="IYN180" s="1269"/>
      <c r="IYO180" s="1269"/>
      <c r="IYP180" s="1269"/>
      <c r="IYQ180" s="1269"/>
      <c r="IYR180" s="1269"/>
      <c r="IYS180" s="1269"/>
      <c r="IYT180" s="1269"/>
      <c r="IYU180" s="1269"/>
      <c r="IYV180" s="1269"/>
      <c r="IYW180" s="1269"/>
      <c r="IYX180" s="1269"/>
      <c r="IYY180" s="1269"/>
      <c r="IYZ180" s="1269"/>
      <c r="IZA180" s="1269"/>
      <c r="IZB180" s="1269"/>
      <c r="IZC180" s="1269"/>
      <c r="IZD180" s="1269"/>
      <c r="IZE180" s="1269"/>
      <c r="IZF180" s="1269"/>
      <c r="IZG180" s="1269"/>
      <c r="IZH180" s="1269"/>
      <c r="IZI180" s="1269"/>
      <c r="IZJ180" s="1269"/>
      <c r="IZK180" s="1269"/>
      <c r="IZL180" s="1269"/>
      <c r="IZM180" s="1269"/>
      <c r="IZN180" s="1269"/>
      <c r="IZO180" s="1269"/>
      <c r="IZP180" s="1269"/>
      <c r="IZQ180" s="1269"/>
      <c r="IZR180" s="1269"/>
      <c r="IZS180" s="1269"/>
      <c r="IZT180" s="1269"/>
      <c r="IZU180" s="1269"/>
      <c r="IZV180" s="1269"/>
      <c r="IZW180" s="1269"/>
      <c r="IZX180" s="1269"/>
      <c r="IZY180" s="1269"/>
      <c r="IZZ180" s="1269"/>
      <c r="JAA180" s="1269"/>
      <c r="JAB180" s="1269"/>
      <c r="JAC180" s="1269"/>
      <c r="JAD180" s="1269"/>
      <c r="JAE180" s="1269"/>
      <c r="JAF180" s="1269"/>
      <c r="JAG180" s="1269"/>
      <c r="JAH180" s="1269"/>
      <c r="JAI180" s="1269"/>
      <c r="JAJ180" s="1269"/>
      <c r="JAK180" s="1269"/>
      <c r="JAL180" s="1269"/>
      <c r="JAM180" s="1269"/>
      <c r="JAN180" s="1269"/>
      <c r="JAO180" s="1269"/>
      <c r="JAP180" s="1269"/>
      <c r="JAQ180" s="1269"/>
      <c r="JAR180" s="1269"/>
      <c r="JAS180" s="1269"/>
      <c r="JAT180" s="1269"/>
      <c r="JAU180" s="1269"/>
      <c r="JAV180" s="1269"/>
      <c r="JAW180" s="1269"/>
      <c r="JAX180" s="1269"/>
      <c r="JAY180" s="1269"/>
      <c r="JAZ180" s="1269"/>
      <c r="JBA180" s="1269"/>
      <c r="JBB180" s="1269"/>
      <c r="JBC180" s="1269"/>
      <c r="JBD180" s="1269"/>
      <c r="JBE180" s="1269"/>
      <c r="JBF180" s="1269"/>
      <c r="JBG180" s="1269"/>
      <c r="JBH180" s="1269"/>
      <c r="JBI180" s="1269"/>
      <c r="JBJ180" s="1269"/>
      <c r="JBK180" s="1269"/>
      <c r="JBL180" s="1269"/>
      <c r="JBM180" s="1269"/>
      <c r="JBN180" s="1269"/>
      <c r="JBO180" s="1269"/>
      <c r="JBP180" s="1269"/>
      <c r="JBQ180" s="1269"/>
      <c r="JBR180" s="1269"/>
      <c r="JBS180" s="1269"/>
      <c r="JBT180" s="1269"/>
      <c r="JBU180" s="1269"/>
      <c r="JBV180" s="1269"/>
      <c r="JBW180" s="1269"/>
      <c r="JBX180" s="1269"/>
      <c r="JBY180" s="1269"/>
      <c r="JBZ180" s="1269"/>
      <c r="JCA180" s="1269"/>
      <c r="JCB180" s="1269"/>
      <c r="JCC180" s="1269"/>
      <c r="JCD180" s="1269"/>
      <c r="JCE180" s="1269"/>
      <c r="JCF180" s="1269"/>
      <c r="JCG180" s="1269"/>
      <c r="JCH180" s="1269"/>
      <c r="JCI180" s="1269"/>
      <c r="JCJ180" s="1269"/>
      <c r="JCK180" s="1269"/>
      <c r="JCL180" s="1269"/>
      <c r="JCM180" s="1269"/>
      <c r="JCN180" s="1269"/>
      <c r="JCO180" s="1269"/>
      <c r="JCP180" s="1269"/>
      <c r="JCQ180" s="1269"/>
      <c r="JCR180" s="1269"/>
      <c r="JCS180" s="1269"/>
      <c r="JCT180" s="1269"/>
      <c r="JCU180" s="1269"/>
      <c r="JCV180" s="1269"/>
      <c r="JCW180" s="1269"/>
      <c r="JCX180" s="1269"/>
      <c r="JCY180" s="1269"/>
      <c r="JCZ180" s="1269"/>
      <c r="JDA180" s="1269"/>
      <c r="JDB180" s="1269"/>
      <c r="JDC180" s="1269"/>
      <c r="JDD180" s="1269"/>
      <c r="JDE180" s="1269"/>
      <c r="JDF180" s="1269"/>
      <c r="JDG180" s="1269"/>
      <c r="JDH180" s="1269"/>
      <c r="JDI180" s="1269"/>
      <c r="JDJ180" s="1269"/>
      <c r="JDK180" s="1269"/>
      <c r="JDL180" s="1269"/>
      <c r="JDM180" s="1269"/>
      <c r="JDN180" s="1269"/>
      <c r="JDO180" s="1269"/>
      <c r="JDP180" s="1269"/>
      <c r="JDQ180" s="1269"/>
      <c r="JDR180" s="1269"/>
      <c r="JDS180" s="1269"/>
      <c r="JDT180" s="1269"/>
      <c r="JDU180" s="1269"/>
      <c r="JDV180" s="1269"/>
      <c r="JDW180" s="1269"/>
      <c r="JDX180" s="1269"/>
      <c r="JDY180" s="1269"/>
      <c r="JDZ180" s="1269"/>
      <c r="JEA180" s="1269"/>
      <c r="JEB180" s="1269"/>
      <c r="JEC180" s="1269"/>
      <c r="JED180" s="1269"/>
      <c r="JEE180" s="1269"/>
      <c r="JEF180" s="1269"/>
      <c r="JEG180" s="1269"/>
      <c r="JEH180" s="1269"/>
      <c r="JEI180" s="1269"/>
      <c r="JEJ180" s="1269"/>
      <c r="JEK180" s="1269"/>
      <c r="JEL180" s="1269"/>
      <c r="JEM180" s="1269"/>
      <c r="JEN180" s="1269"/>
      <c r="JEO180" s="1269"/>
      <c r="JEP180" s="1269"/>
      <c r="JEQ180" s="1269"/>
      <c r="JER180" s="1269"/>
      <c r="JES180" s="1269"/>
      <c r="JET180" s="1269"/>
      <c r="JEU180" s="1269"/>
      <c r="JEV180" s="1269"/>
      <c r="JEW180" s="1269"/>
      <c r="JEX180" s="1269"/>
      <c r="JEY180" s="1269"/>
      <c r="JEZ180" s="1269"/>
      <c r="JFA180" s="1269"/>
      <c r="JFB180" s="1269"/>
      <c r="JFC180" s="1269"/>
      <c r="JFD180" s="1269"/>
      <c r="JFE180" s="1269"/>
      <c r="JFF180" s="1269"/>
      <c r="JFG180" s="1269"/>
      <c r="JFH180" s="1269"/>
      <c r="JFI180" s="1269"/>
      <c r="JFJ180" s="1269"/>
      <c r="JFK180" s="1269"/>
      <c r="JFL180" s="1269"/>
      <c r="JFM180" s="1269"/>
      <c r="JFN180" s="1269"/>
      <c r="JFO180" s="1269"/>
      <c r="JFP180" s="1269"/>
      <c r="JFQ180" s="1269"/>
      <c r="JFR180" s="1269"/>
      <c r="JFS180" s="1269"/>
      <c r="JFT180" s="1269"/>
      <c r="JFU180" s="1269"/>
      <c r="JFV180" s="1269"/>
      <c r="JFW180" s="1269"/>
      <c r="JFX180" s="1269"/>
      <c r="JFY180" s="1269"/>
      <c r="JFZ180" s="1269"/>
      <c r="JGA180" s="1269"/>
      <c r="JGB180" s="1269"/>
      <c r="JGC180" s="1269"/>
      <c r="JGD180" s="1269"/>
      <c r="JGE180" s="1269"/>
      <c r="JGF180" s="1269"/>
      <c r="JGG180" s="1269"/>
      <c r="JGH180" s="1269"/>
      <c r="JGI180" s="1269"/>
      <c r="JGJ180" s="1269"/>
      <c r="JGK180" s="1269"/>
      <c r="JGL180" s="1269"/>
      <c r="JGM180" s="1269"/>
      <c r="JGN180" s="1269"/>
      <c r="JGO180" s="1269"/>
      <c r="JGP180" s="1269"/>
      <c r="JGQ180" s="1269"/>
      <c r="JGR180" s="1269"/>
      <c r="JGS180" s="1269"/>
      <c r="JGT180" s="1269"/>
      <c r="JGU180" s="1269"/>
      <c r="JGV180" s="1269"/>
      <c r="JGW180" s="1269"/>
      <c r="JGX180" s="1269"/>
      <c r="JGY180" s="1269"/>
      <c r="JGZ180" s="1269"/>
      <c r="JHA180" s="1269"/>
      <c r="JHB180" s="1269"/>
      <c r="JHC180" s="1269"/>
      <c r="JHD180" s="1269"/>
      <c r="JHE180" s="1269"/>
      <c r="JHF180" s="1269"/>
      <c r="JHG180" s="1269"/>
      <c r="JHH180" s="1269"/>
      <c r="JHI180" s="1269"/>
      <c r="JHJ180" s="1269"/>
      <c r="JHK180" s="1269"/>
      <c r="JHL180" s="1269"/>
      <c r="JHM180" s="1269"/>
      <c r="JHN180" s="1269"/>
      <c r="JHO180" s="1269"/>
      <c r="JHP180" s="1269"/>
      <c r="JHQ180" s="1269"/>
      <c r="JHR180" s="1269"/>
      <c r="JHS180" s="1269"/>
      <c r="JHT180" s="1269"/>
      <c r="JHU180" s="1269"/>
      <c r="JHV180" s="1269"/>
      <c r="JHW180" s="1269"/>
      <c r="JHX180" s="1269"/>
      <c r="JHY180" s="1269"/>
      <c r="JHZ180" s="1269"/>
      <c r="JIA180" s="1269"/>
      <c r="JIB180" s="1269"/>
      <c r="JIC180" s="1269"/>
      <c r="JID180" s="1269"/>
      <c r="JIE180" s="1269"/>
      <c r="JIF180" s="1269"/>
      <c r="JIG180" s="1269"/>
      <c r="JIH180" s="1269"/>
      <c r="JII180" s="1269"/>
      <c r="JIJ180" s="1269"/>
      <c r="JIK180" s="1269"/>
      <c r="JIL180" s="1269"/>
      <c r="JIM180" s="1269"/>
      <c r="JIN180" s="1269"/>
      <c r="JIO180" s="1269"/>
      <c r="JIP180" s="1269"/>
      <c r="JIQ180" s="1269"/>
      <c r="JIR180" s="1269"/>
      <c r="JIS180" s="1269"/>
      <c r="JIT180" s="1269"/>
      <c r="JIU180" s="1269"/>
      <c r="JIV180" s="1269"/>
      <c r="JIW180" s="1269"/>
      <c r="JIX180" s="1269"/>
      <c r="JIY180" s="1269"/>
      <c r="JIZ180" s="1269"/>
      <c r="JJA180" s="1269"/>
      <c r="JJB180" s="1269"/>
      <c r="JJC180" s="1269"/>
      <c r="JJD180" s="1269"/>
      <c r="JJE180" s="1269"/>
      <c r="JJF180" s="1269"/>
      <c r="JJG180" s="1269"/>
      <c r="JJH180" s="1269"/>
      <c r="JJI180" s="1269"/>
      <c r="JJJ180" s="1269"/>
      <c r="JJK180" s="1269"/>
      <c r="JJL180" s="1269"/>
      <c r="JJM180" s="1269"/>
      <c r="JJN180" s="1269"/>
      <c r="JJO180" s="1269"/>
      <c r="JJP180" s="1269"/>
      <c r="JJQ180" s="1269"/>
      <c r="JJR180" s="1269"/>
      <c r="JJS180" s="1269"/>
      <c r="JJT180" s="1269"/>
      <c r="JJU180" s="1269"/>
      <c r="JJV180" s="1269"/>
      <c r="JJW180" s="1269"/>
      <c r="JJX180" s="1269"/>
      <c r="JJY180" s="1269"/>
      <c r="JJZ180" s="1269"/>
      <c r="JKA180" s="1269"/>
      <c r="JKB180" s="1269"/>
      <c r="JKC180" s="1269"/>
      <c r="JKD180" s="1269"/>
      <c r="JKE180" s="1269"/>
      <c r="JKF180" s="1269"/>
      <c r="JKG180" s="1269"/>
      <c r="JKH180" s="1269"/>
      <c r="JKI180" s="1269"/>
      <c r="JKJ180" s="1269"/>
      <c r="JKK180" s="1269"/>
      <c r="JKL180" s="1269"/>
      <c r="JKM180" s="1269"/>
      <c r="JKN180" s="1269"/>
      <c r="JKO180" s="1269"/>
      <c r="JKP180" s="1269"/>
      <c r="JKQ180" s="1269"/>
      <c r="JKR180" s="1269"/>
      <c r="JKS180" s="1269"/>
      <c r="JKT180" s="1269"/>
      <c r="JKU180" s="1269"/>
      <c r="JKV180" s="1269"/>
      <c r="JKW180" s="1269"/>
      <c r="JKX180" s="1269"/>
      <c r="JKY180" s="1269"/>
      <c r="JKZ180" s="1269"/>
      <c r="JLA180" s="1269"/>
      <c r="JLB180" s="1269"/>
      <c r="JLC180" s="1269"/>
      <c r="JLD180" s="1269"/>
      <c r="JLE180" s="1269"/>
      <c r="JLF180" s="1269"/>
      <c r="JLG180" s="1269"/>
      <c r="JLH180" s="1269"/>
      <c r="JLI180" s="1269"/>
      <c r="JLJ180" s="1269"/>
      <c r="JLK180" s="1269"/>
      <c r="JLL180" s="1269"/>
      <c r="JLM180" s="1269"/>
      <c r="JLN180" s="1269"/>
      <c r="JLO180" s="1269"/>
      <c r="JLP180" s="1269"/>
      <c r="JLQ180" s="1269"/>
      <c r="JLR180" s="1269"/>
      <c r="JLS180" s="1269"/>
      <c r="JLT180" s="1269"/>
      <c r="JLU180" s="1269"/>
      <c r="JLV180" s="1269"/>
      <c r="JLW180" s="1269"/>
      <c r="JLX180" s="1269"/>
      <c r="JLY180" s="1269"/>
      <c r="JLZ180" s="1269"/>
      <c r="JMA180" s="1269"/>
      <c r="JMB180" s="1269"/>
      <c r="JMC180" s="1269"/>
      <c r="JMD180" s="1269"/>
      <c r="JME180" s="1269"/>
      <c r="JMF180" s="1269"/>
      <c r="JMG180" s="1269"/>
      <c r="JMH180" s="1269"/>
      <c r="JMI180" s="1269"/>
      <c r="JMJ180" s="1269"/>
      <c r="JMK180" s="1269"/>
      <c r="JML180" s="1269"/>
      <c r="JMM180" s="1269"/>
      <c r="JMN180" s="1269"/>
      <c r="JMO180" s="1269"/>
      <c r="JMP180" s="1269"/>
      <c r="JMQ180" s="1269"/>
      <c r="JMR180" s="1269"/>
      <c r="JMS180" s="1269"/>
      <c r="JMT180" s="1269"/>
      <c r="JMU180" s="1269"/>
      <c r="JMV180" s="1269"/>
      <c r="JMW180" s="1269"/>
      <c r="JMX180" s="1269"/>
      <c r="JMY180" s="1269"/>
      <c r="JMZ180" s="1269"/>
      <c r="JNA180" s="1269"/>
      <c r="JNB180" s="1269"/>
      <c r="JNC180" s="1269"/>
      <c r="JND180" s="1269"/>
      <c r="JNE180" s="1269"/>
      <c r="JNF180" s="1269"/>
      <c r="JNG180" s="1269"/>
      <c r="JNH180" s="1269"/>
      <c r="JNI180" s="1269"/>
      <c r="JNJ180" s="1269"/>
      <c r="JNK180" s="1269"/>
      <c r="JNL180" s="1269"/>
      <c r="JNM180" s="1269"/>
      <c r="JNN180" s="1269"/>
      <c r="JNO180" s="1269"/>
      <c r="JNP180" s="1269"/>
      <c r="JNQ180" s="1269"/>
      <c r="JNR180" s="1269"/>
      <c r="JNS180" s="1269"/>
      <c r="JNT180" s="1269"/>
      <c r="JNU180" s="1269"/>
      <c r="JNV180" s="1269"/>
      <c r="JNW180" s="1269"/>
      <c r="JNX180" s="1269"/>
      <c r="JNY180" s="1269"/>
      <c r="JNZ180" s="1269"/>
      <c r="JOA180" s="1269"/>
      <c r="JOB180" s="1269"/>
      <c r="JOC180" s="1269"/>
      <c r="JOD180" s="1269"/>
      <c r="JOE180" s="1269"/>
      <c r="JOF180" s="1269"/>
      <c r="JOG180" s="1269"/>
      <c r="JOH180" s="1269"/>
      <c r="JOI180" s="1269"/>
      <c r="JOJ180" s="1269"/>
      <c r="JOK180" s="1269"/>
      <c r="JOL180" s="1269"/>
      <c r="JOM180" s="1269"/>
      <c r="JON180" s="1269"/>
      <c r="JOO180" s="1269"/>
      <c r="JOP180" s="1269"/>
      <c r="JOQ180" s="1269"/>
      <c r="JOR180" s="1269"/>
      <c r="JOS180" s="1269"/>
      <c r="JOT180" s="1269"/>
      <c r="JOU180" s="1269"/>
      <c r="JOV180" s="1269"/>
      <c r="JOW180" s="1269"/>
      <c r="JOX180" s="1269"/>
      <c r="JOY180" s="1269"/>
      <c r="JOZ180" s="1269"/>
      <c r="JPA180" s="1269"/>
      <c r="JPB180" s="1269"/>
      <c r="JPC180" s="1269"/>
      <c r="JPD180" s="1269"/>
      <c r="JPE180" s="1269"/>
      <c r="JPF180" s="1269"/>
      <c r="JPG180" s="1269"/>
      <c r="JPH180" s="1269"/>
      <c r="JPI180" s="1269"/>
      <c r="JPJ180" s="1269"/>
      <c r="JPK180" s="1269"/>
      <c r="JPL180" s="1269"/>
      <c r="JPM180" s="1269"/>
      <c r="JPN180" s="1269"/>
      <c r="JPO180" s="1269"/>
      <c r="JPP180" s="1269"/>
      <c r="JPQ180" s="1269"/>
      <c r="JPR180" s="1269"/>
      <c r="JPS180" s="1269"/>
      <c r="JPT180" s="1269"/>
      <c r="JPU180" s="1269"/>
      <c r="JPV180" s="1269"/>
      <c r="JPW180" s="1269"/>
      <c r="JPX180" s="1269"/>
      <c r="JPY180" s="1269"/>
      <c r="JPZ180" s="1269"/>
      <c r="JQA180" s="1269"/>
      <c r="JQB180" s="1269"/>
      <c r="JQC180" s="1269"/>
      <c r="JQD180" s="1269"/>
      <c r="JQE180" s="1269"/>
      <c r="JQF180" s="1269"/>
      <c r="JQG180" s="1269"/>
      <c r="JQH180" s="1269"/>
      <c r="JQI180" s="1269"/>
      <c r="JQJ180" s="1269"/>
      <c r="JQK180" s="1269"/>
      <c r="JQL180" s="1269"/>
      <c r="JQM180" s="1269"/>
      <c r="JQN180" s="1269"/>
      <c r="JQO180" s="1269"/>
      <c r="JQP180" s="1269"/>
      <c r="JQQ180" s="1269"/>
      <c r="JQR180" s="1269"/>
      <c r="JQS180" s="1269"/>
      <c r="JQT180" s="1269"/>
      <c r="JQU180" s="1269"/>
      <c r="JQV180" s="1269"/>
      <c r="JQW180" s="1269"/>
      <c r="JQX180" s="1269"/>
      <c r="JQY180" s="1269"/>
      <c r="JQZ180" s="1269"/>
      <c r="JRA180" s="1269"/>
      <c r="JRB180" s="1269"/>
      <c r="JRC180" s="1269"/>
      <c r="JRD180" s="1269"/>
      <c r="JRE180" s="1269"/>
      <c r="JRF180" s="1269"/>
      <c r="JRG180" s="1269"/>
      <c r="JRH180" s="1269"/>
      <c r="JRI180" s="1269"/>
      <c r="JRJ180" s="1269"/>
      <c r="JRK180" s="1269"/>
      <c r="JRL180" s="1269"/>
      <c r="JRM180" s="1269"/>
      <c r="JRN180" s="1269"/>
      <c r="JRO180" s="1269"/>
      <c r="JRP180" s="1269"/>
      <c r="JRQ180" s="1269"/>
      <c r="JRR180" s="1269"/>
      <c r="JRS180" s="1269"/>
      <c r="JRT180" s="1269"/>
      <c r="JRU180" s="1269"/>
      <c r="JRV180" s="1269"/>
      <c r="JRW180" s="1269"/>
      <c r="JRX180" s="1269"/>
      <c r="JRY180" s="1269"/>
      <c r="JRZ180" s="1269"/>
      <c r="JSA180" s="1269"/>
      <c r="JSB180" s="1269"/>
      <c r="JSC180" s="1269"/>
      <c r="JSD180" s="1269"/>
      <c r="JSE180" s="1269"/>
      <c r="JSF180" s="1269"/>
      <c r="JSG180" s="1269"/>
      <c r="JSH180" s="1269"/>
      <c r="JSI180" s="1269"/>
      <c r="JSJ180" s="1269"/>
      <c r="JSK180" s="1269"/>
      <c r="JSL180" s="1269"/>
      <c r="JSM180" s="1269"/>
      <c r="JSN180" s="1269"/>
      <c r="JSO180" s="1269"/>
      <c r="JSP180" s="1269"/>
      <c r="JSQ180" s="1269"/>
      <c r="JSR180" s="1269"/>
      <c r="JSS180" s="1269"/>
      <c r="JST180" s="1269"/>
      <c r="JSU180" s="1269"/>
      <c r="JSV180" s="1269"/>
      <c r="JSW180" s="1269"/>
      <c r="JSX180" s="1269"/>
      <c r="JSY180" s="1269"/>
      <c r="JSZ180" s="1269"/>
      <c r="JTA180" s="1269"/>
      <c r="JTB180" s="1269"/>
      <c r="JTC180" s="1269"/>
      <c r="JTD180" s="1269"/>
      <c r="JTE180" s="1269"/>
      <c r="JTF180" s="1269"/>
      <c r="JTG180" s="1269"/>
      <c r="JTH180" s="1269"/>
      <c r="JTI180" s="1269"/>
      <c r="JTJ180" s="1269"/>
      <c r="JTK180" s="1269"/>
      <c r="JTL180" s="1269"/>
      <c r="JTM180" s="1269"/>
      <c r="JTN180" s="1269"/>
      <c r="JTO180" s="1269"/>
      <c r="JTP180" s="1269"/>
      <c r="JTQ180" s="1269"/>
      <c r="JTR180" s="1269"/>
      <c r="JTS180" s="1269"/>
      <c r="JTT180" s="1269"/>
      <c r="JTU180" s="1269"/>
      <c r="JTV180" s="1269"/>
      <c r="JTW180" s="1269"/>
      <c r="JTX180" s="1269"/>
      <c r="JTY180" s="1269"/>
      <c r="JTZ180" s="1269"/>
      <c r="JUA180" s="1269"/>
      <c r="JUB180" s="1269"/>
      <c r="JUC180" s="1269"/>
      <c r="JUD180" s="1269"/>
      <c r="JUE180" s="1269"/>
      <c r="JUF180" s="1269"/>
      <c r="JUG180" s="1269"/>
      <c r="JUH180" s="1269"/>
      <c r="JUI180" s="1269"/>
      <c r="JUJ180" s="1269"/>
      <c r="JUK180" s="1269"/>
      <c r="JUL180" s="1269"/>
      <c r="JUM180" s="1269"/>
      <c r="JUN180" s="1269"/>
      <c r="JUO180" s="1269"/>
      <c r="JUP180" s="1269"/>
      <c r="JUQ180" s="1269"/>
      <c r="JUR180" s="1269"/>
      <c r="JUS180" s="1269"/>
      <c r="JUT180" s="1269"/>
      <c r="JUU180" s="1269"/>
      <c r="JUV180" s="1269"/>
      <c r="JUW180" s="1269"/>
      <c r="JUX180" s="1269"/>
      <c r="JUY180" s="1269"/>
      <c r="JUZ180" s="1269"/>
      <c r="JVA180" s="1269"/>
      <c r="JVB180" s="1269"/>
      <c r="JVC180" s="1269"/>
      <c r="JVD180" s="1269"/>
      <c r="JVE180" s="1269"/>
      <c r="JVF180" s="1269"/>
      <c r="JVG180" s="1269"/>
      <c r="JVH180" s="1269"/>
      <c r="JVI180" s="1269"/>
      <c r="JVJ180" s="1269"/>
      <c r="JVK180" s="1269"/>
      <c r="JVL180" s="1269"/>
      <c r="JVM180" s="1269"/>
      <c r="JVN180" s="1269"/>
      <c r="JVO180" s="1269"/>
      <c r="JVP180" s="1269"/>
      <c r="JVQ180" s="1269"/>
      <c r="JVR180" s="1269"/>
      <c r="JVS180" s="1269"/>
      <c r="JVT180" s="1269"/>
      <c r="JVU180" s="1269"/>
      <c r="JVV180" s="1269"/>
      <c r="JVW180" s="1269"/>
      <c r="JVX180" s="1269"/>
      <c r="JVY180" s="1269"/>
      <c r="JVZ180" s="1269"/>
      <c r="JWA180" s="1269"/>
      <c r="JWB180" s="1269"/>
      <c r="JWC180" s="1269"/>
      <c r="JWD180" s="1269"/>
      <c r="JWE180" s="1269"/>
      <c r="JWF180" s="1269"/>
      <c r="JWG180" s="1269"/>
      <c r="JWH180" s="1269"/>
      <c r="JWI180" s="1269"/>
      <c r="JWJ180" s="1269"/>
      <c r="JWK180" s="1269"/>
      <c r="JWL180" s="1269"/>
      <c r="JWM180" s="1269"/>
      <c r="JWN180" s="1269"/>
      <c r="JWO180" s="1269"/>
      <c r="JWP180" s="1269"/>
      <c r="JWQ180" s="1269"/>
      <c r="JWR180" s="1269"/>
      <c r="JWS180" s="1269"/>
      <c r="JWT180" s="1269"/>
      <c r="JWU180" s="1269"/>
      <c r="JWV180" s="1269"/>
      <c r="JWW180" s="1269"/>
      <c r="JWX180" s="1269"/>
      <c r="JWY180" s="1269"/>
      <c r="JWZ180" s="1269"/>
      <c r="JXA180" s="1269"/>
      <c r="JXB180" s="1269"/>
      <c r="JXC180" s="1269"/>
      <c r="JXD180" s="1269"/>
      <c r="JXE180" s="1269"/>
      <c r="JXF180" s="1269"/>
      <c r="JXG180" s="1269"/>
      <c r="JXH180" s="1269"/>
      <c r="JXI180" s="1269"/>
      <c r="JXJ180" s="1269"/>
      <c r="JXK180" s="1269"/>
      <c r="JXL180" s="1269"/>
      <c r="JXM180" s="1269"/>
      <c r="JXN180" s="1269"/>
      <c r="JXO180" s="1269"/>
      <c r="JXP180" s="1269"/>
      <c r="JXQ180" s="1269"/>
      <c r="JXR180" s="1269"/>
      <c r="JXS180" s="1269"/>
      <c r="JXT180" s="1269"/>
      <c r="JXU180" s="1269"/>
      <c r="JXV180" s="1269"/>
      <c r="JXW180" s="1269"/>
      <c r="JXX180" s="1269"/>
      <c r="JXY180" s="1269"/>
      <c r="JXZ180" s="1269"/>
      <c r="JYA180" s="1269"/>
      <c r="JYB180" s="1269"/>
      <c r="JYC180" s="1269"/>
      <c r="JYD180" s="1269"/>
      <c r="JYE180" s="1269"/>
      <c r="JYF180" s="1269"/>
      <c r="JYG180" s="1269"/>
      <c r="JYH180" s="1269"/>
      <c r="JYI180" s="1269"/>
      <c r="JYJ180" s="1269"/>
      <c r="JYK180" s="1269"/>
      <c r="JYL180" s="1269"/>
      <c r="JYM180" s="1269"/>
      <c r="JYN180" s="1269"/>
      <c r="JYO180" s="1269"/>
      <c r="JYP180" s="1269"/>
      <c r="JYQ180" s="1269"/>
      <c r="JYR180" s="1269"/>
      <c r="JYS180" s="1269"/>
      <c r="JYT180" s="1269"/>
      <c r="JYU180" s="1269"/>
      <c r="JYV180" s="1269"/>
      <c r="JYW180" s="1269"/>
      <c r="JYX180" s="1269"/>
      <c r="JYY180" s="1269"/>
      <c r="JYZ180" s="1269"/>
      <c r="JZA180" s="1269"/>
      <c r="JZB180" s="1269"/>
      <c r="JZC180" s="1269"/>
      <c r="JZD180" s="1269"/>
      <c r="JZE180" s="1269"/>
      <c r="JZF180" s="1269"/>
      <c r="JZG180" s="1269"/>
      <c r="JZH180" s="1269"/>
      <c r="JZI180" s="1269"/>
      <c r="JZJ180" s="1269"/>
      <c r="JZK180" s="1269"/>
      <c r="JZL180" s="1269"/>
      <c r="JZM180" s="1269"/>
      <c r="JZN180" s="1269"/>
      <c r="JZO180" s="1269"/>
      <c r="JZP180" s="1269"/>
      <c r="JZQ180" s="1269"/>
      <c r="JZR180" s="1269"/>
      <c r="JZS180" s="1269"/>
      <c r="JZT180" s="1269"/>
      <c r="JZU180" s="1269"/>
      <c r="JZV180" s="1269"/>
      <c r="JZW180" s="1269"/>
      <c r="JZX180" s="1269"/>
      <c r="JZY180" s="1269"/>
      <c r="JZZ180" s="1269"/>
      <c r="KAA180" s="1269"/>
      <c r="KAB180" s="1269"/>
      <c r="KAC180" s="1269"/>
      <c r="KAD180" s="1269"/>
      <c r="KAE180" s="1269"/>
      <c r="KAF180" s="1269"/>
      <c r="KAG180" s="1269"/>
      <c r="KAH180" s="1269"/>
      <c r="KAI180" s="1269"/>
      <c r="KAJ180" s="1269"/>
      <c r="KAK180" s="1269"/>
      <c r="KAL180" s="1269"/>
      <c r="KAM180" s="1269"/>
      <c r="KAN180" s="1269"/>
      <c r="KAO180" s="1269"/>
      <c r="KAP180" s="1269"/>
      <c r="KAQ180" s="1269"/>
      <c r="KAR180" s="1269"/>
      <c r="KAS180" s="1269"/>
      <c r="KAT180" s="1269"/>
      <c r="KAU180" s="1269"/>
      <c r="KAV180" s="1269"/>
      <c r="KAW180" s="1269"/>
      <c r="KAX180" s="1269"/>
      <c r="KAY180" s="1269"/>
      <c r="KAZ180" s="1269"/>
      <c r="KBA180" s="1269"/>
      <c r="KBB180" s="1269"/>
      <c r="KBC180" s="1269"/>
      <c r="KBD180" s="1269"/>
      <c r="KBE180" s="1269"/>
      <c r="KBF180" s="1269"/>
      <c r="KBG180" s="1269"/>
      <c r="KBH180" s="1269"/>
      <c r="KBI180" s="1269"/>
      <c r="KBJ180" s="1269"/>
      <c r="KBK180" s="1269"/>
      <c r="KBL180" s="1269"/>
      <c r="KBM180" s="1269"/>
      <c r="KBN180" s="1269"/>
      <c r="KBO180" s="1269"/>
      <c r="KBP180" s="1269"/>
      <c r="KBQ180" s="1269"/>
      <c r="KBR180" s="1269"/>
      <c r="KBS180" s="1269"/>
      <c r="KBT180" s="1269"/>
      <c r="KBU180" s="1269"/>
      <c r="KBV180" s="1269"/>
      <c r="KBW180" s="1269"/>
      <c r="KBX180" s="1269"/>
      <c r="KBY180" s="1269"/>
      <c r="KBZ180" s="1269"/>
      <c r="KCA180" s="1269"/>
      <c r="KCB180" s="1269"/>
      <c r="KCC180" s="1269"/>
      <c r="KCD180" s="1269"/>
      <c r="KCE180" s="1269"/>
      <c r="KCF180" s="1269"/>
      <c r="KCG180" s="1269"/>
      <c r="KCH180" s="1269"/>
      <c r="KCI180" s="1269"/>
      <c r="KCJ180" s="1269"/>
      <c r="KCK180" s="1269"/>
      <c r="KCL180" s="1269"/>
      <c r="KCM180" s="1269"/>
      <c r="KCN180" s="1269"/>
      <c r="KCO180" s="1269"/>
      <c r="KCP180" s="1269"/>
      <c r="KCQ180" s="1269"/>
      <c r="KCR180" s="1269"/>
      <c r="KCS180" s="1269"/>
      <c r="KCT180" s="1269"/>
      <c r="KCU180" s="1269"/>
      <c r="KCV180" s="1269"/>
      <c r="KCW180" s="1269"/>
      <c r="KCX180" s="1269"/>
      <c r="KCY180" s="1269"/>
      <c r="KCZ180" s="1269"/>
      <c r="KDA180" s="1269"/>
      <c r="KDB180" s="1269"/>
      <c r="KDC180" s="1269"/>
      <c r="KDD180" s="1269"/>
      <c r="KDE180" s="1269"/>
      <c r="KDF180" s="1269"/>
      <c r="KDG180" s="1269"/>
      <c r="KDH180" s="1269"/>
      <c r="KDI180" s="1269"/>
      <c r="KDJ180" s="1269"/>
      <c r="KDK180" s="1269"/>
      <c r="KDL180" s="1269"/>
      <c r="KDM180" s="1269"/>
      <c r="KDN180" s="1269"/>
      <c r="KDO180" s="1269"/>
      <c r="KDP180" s="1269"/>
      <c r="KDQ180" s="1269"/>
      <c r="KDR180" s="1269"/>
      <c r="KDS180" s="1269"/>
      <c r="KDT180" s="1269"/>
      <c r="KDU180" s="1269"/>
      <c r="KDV180" s="1269"/>
      <c r="KDW180" s="1269"/>
      <c r="KDX180" s="1269"/>
      <c r="KDY180" s="1269"/>
      <c r="KDZ180" s="1269"/>
      <c r="KEA180" s="1269"/>
      <c r="KEB180" s="1269"/>
      <c r="KEC180" s="1269"/>
      <c r="KED180" s="1269"/>
      <c r="KEE180" s="1269"/>
      <c r="KEF180" s="1269"/>
      <c r="KEG180" s="1269"/>
      <c r="KEH180" s="1269"/>
      <c r="KEI180" s="1269"/>
      <c r="KEJ180" s="1269"/>
      <c r="KEK180" s="1269"/>
      <c r="KEL180" s="1269"/>
      <c r="KEM180" s="1269"/>
      <c r="KEN180" s="1269"/>
      <c r="KEO180" s="1269"/>
      <c r="KEP180" s="1269"/>
      <c r="KEQ180" s="1269"/>
      <c r="KER180" s="1269"/>
      <c r="KES180" s="1269"/>
      <c r="KET180" s="1269"/>
      <c r="KEU180" s="1269"/>
      <c r="KEV180" s="1269"/>
      <c r="KEW180" s="1269"/>
      <c r="KEX180" s="1269"/>
      <c r="KEY180" s="1269"/>
      <c r="KEZ180" s="1269"/>
      <c r="KFA180" s="1269"/>
      <c r="KFB180" s="1269"/>
      <c r="KFC180" s="1269"/>
      <c r="KFD180" s="1269"/>
      <c r="KFE180" s="1269"/>
      <c r="KFF180" s="1269"/>
      <c r="KFG180" s="1269"/>
      <c r="KFH180" s="1269"/>
      <c r="KFI180" s="1269"/>
      <c r="KFJ180" s="1269"/>
      <c r="KFK180" s="1269"/>
      <c r="KFL180" s="1269"/>
      <c r="KFM180" s="1269"/>
      <c r="KFN180" s="1269"/>
      <c r="KFO180" s="1269"/>
      <c r="KFP180" s="1269"/>
      <c r="KFQ180" s="1269"/>
      <c r="KFR180" s="1269"/>
      <c r="KFS180" s="1269"/>
      <c r="KFT180" s="1269"/>
      <c r="KFU180" s="1269"/>
      <c r="KFV180" s="1269"/>
      <c r="KFW180" s="1269"/>
      <c r="KFX180" s="1269"/>
      <c r="KFY180" s="1269"/>
      <c r="KFZ180" s="1269"/>
      <c r="KGA180" s="1269"/>
      <c r="KGB180" s="1269"/>
      <c r="KGC180" s="1269"/>
      <c r="KGD180" s="1269"/>
      <c r="KGE180" s="1269"/>
      <c r="KGF180" s="1269"/>
      <c r="KGG180" s="1269"/>
      <c r="KGH180" s="1269"/>
      <c r="KGI180" s="1269"/>
      <c r="KGJ180" s="1269"/>
      <c r="KGK180" s="1269"/>
      <c r="KGL180" s="1269"/>
      <c r="KGM180" s="1269"/>
      <c r="KGN180" s="1269"/>
      <c r="KGO180" s="1269"/>
      <c r="KGP180" s="1269"/>
      <c r="KGQ180" s="1269"/>
      <c r="KGR180" s="1269"/>
      <c r="KGS180" s="1269"/>
      <c r="KGT180" s="1269"/>
      <c r="KGU180" s="1269"/>
      <c r="KGV180" s="1269"/>
      <c r="KGW180" s="1269"/>
      <c r="KGX180" s="1269"/>
      <c r="KGY180" s="1269"/>
      <c r="KGZ180" s="1269"/>
      <c r="KHA180" s="1269"/>
      <c r="KHB180" s="1269"/>
      <c r="KHC180" s="1269"/>
      <c r="KHD180" s="1269"/>
      <c r="KHE180" s="1269"/>
      <c r="KHF180" s="1269"/>
      <c r="KHG180" s="1269"/>
      <c r="KHH180" s="1269"/>
      <c r="KHI180" s="1269"/>
      <c r="KHJ180" s="1269"/>
      <c r="KHK180" s="1269"/>
      <c r="KHL180" s="1269"/>
      <c r="KHM180" s="1269"/>
      <c r="KHN180" s="1269"/>
      <c r="KHO180" s="1269"/>
      <c r="KHP180" s="1269"/>
      <c r="KHQ180" s="1269"/>
      <c r="KHR180" s="1269"/>
      <c r="KHS180" s="1269"/>
      <c r="KHT180" s="1269"/>
      <c r="KHU180" s="1269"/>
      <c r="KHV180" s="1269"/>
      <c r="KHW180" s="1269"/>
      <c r="KHX180" s="1269"/>
      <c r="KHY180" s="1269"/>
      <c r="KHZ180" s="1269"/>
      <c r="KIA180" s="1269"/>
      <c r="KIB180" s="1269"/>
      <c r="KIC180" s="1269"/>
      <c r="KID180" s="1269"/>
      <c r="KIE180" s="1269"/>
      <c r="KIF180" s="1269"/>
      <c r="KIG180" s="1269"/>
      <c r="KIH180" s="1269"/>
      <c r="KII180" s="1269"/>
      <c r="KIJ180" s="1269"/>
      <c r="KIK180" s="1269"/>
      <c r="KIL180" s="1269"/>
      <c r="KIM180" s="1269"/>
      <c r="KIN180" s="1269"/>
      <c r="KIO180" s="1269"/>
      <c r="KIP180" s="1269"/>
      <c r="KIQ180" s="1269"/>
      <c r="KIR180" s="1269"/>
      <c r="KIS180" s="1269"/>
      <c r="KIT180" s="1269"/>
      <c r="KIU180" s="1269"/>
      <c r="KIV180" s="1269"/>
      <c r="KIW180" s="1269"/>
      <c r="KIX180" s="1269"/>
      <c r="KIY180" s="1269"/>
      <c r="KIZ180" s="1269"/>
      <c r="KJA180" s="1269"/>
      <c r="KJB180" s="1269"/>
      <c r="KJC180" s="1269"/>
      <c r="KJD180" s="1269"/>
      <c r="KJE180" s="1269"/>
      <c r="KJF180" s="1269"/>
      <c r="KJG180" s="1269"/>
      <c r="KJH180" s="1269"/>
      <c r="KJI180" s="1269"/>
      <c r="KJJ180" s="1269"/>
      <c r="KJK180" s="1269"/>
      <c r="KJL180" s="1269"/>
      <c r="KJM180" s="1269"/>
      <c r="KJN180" s="1269"/>
      <c r="KJO180" s="1269"/>
      <c r="KJP180" s="1269"/>
      <c r="KJQ180" s="1269"/>
      <c r="KJR180" s="1269"/>
      <c r="KJS180" s="1269"/>
      <c r="KJT180" s="1269"/>
      <c r="KJU180" s="1269"/>
      <c r="KJV180" s="1269"/>
      <c r="KJW180" s="1269"/>
      <c r="KJX180" s="1269"/>
      <c r="KJY180" s="1269"/>
      <c r="KJZ180" s="1269"/>
      <c r="KKA180" s="1269"/>
      <c r="KKB180" s="1269"/>
      <c r="KKC180" s="1269"/>
      <c r="KKD180" s="1269"/>
      <c r="KKE180" s="1269"/>
      <c r="KKF180" s="1269"/>
      <c r="KKG180" s="1269"/>
      <c r="KKH180" s="1269"/>
      <c r="KKI180" s="1269"/>
      <c r="KKJ180" s="1269"/>
      <c r="KKK180" s="1269"/>
      <c r="KKL180" s="1269"/>
      <c r="KKM180" s="1269"/>
      <c r="KKN180" s="1269"/>
      <c r="KKO180" s="1269"/>
      <c r="KKP180" s="1269"/>
      <c r="KKQ180" s="1269"/>
      <c r="KKR180" s="1269"/>
      <c r="KKS180" s="1269"/>
      <c r="KKT180" s="1269"/>
      <c r="KKU180" s="1269"/>
      <c r="KKV180" s="1269"/>
      <c r="KKW180" s="1269"/>
      <c r="KKX180" s="1269"/>
      <c r="KKY180" s="1269"/>
      <c r="KKZ180" s="1269"/>
      <c r="KLA180" s="1269"/>
      <c r="KLB180" s="1269"/>
      <c r="KLC180" s="1269"/>
      <c r="KLD180" s="1269"/>
      <c r="KLE180" s="1269"/>
      <c r="KLF180" s="1269"/>
      <c r="KLG180" s="1269"/>
      <c r="KLH180" s="1269"/>
      <c r="KLI180" s="1269"/>
      <c r="KLJ180" s="1269"/>
      <c r="KLK180" s="1269"/>
      <c r="KLL180" s="1269"/>
      <c r="KLM180" s="1269"/>
      <c r="KLN180" s="1269"/>
      <c r="KLO180" s="1269"/>
      <c r="KLP180" s="1269"/>
      <c r="KLQ180" s="1269"/>
      <c r="KLR180" s="1269"/>
      <c r="KLS180" s="1269"/>
      <c r="KLT180" s="1269"/>
      <c r="KLU180" s="1269"/>
      <c r="KLV180" s="1269"/>
      <c r="KLW180" s="1269"/>
      <c r="KLX180" s="1269"/>
      <c r="KLY180" s="1269"/>
      <c r="KLZ180" s="1269"/>
      <c r="KMA180" s="1269"/>
      <c r="KMB180" s="1269"/>
      <c r="KMC180" s="1269"/>
      <c r="KMD180" s="1269"/>
      <c r="KME180" s="1269"/>
      <c r="KMF180" s="1269"/>
      <c r="KMG180" s="1269"/>
      <c r="KMH180" s="1269"/>
      <c r="KMI180" s="1269"/>
      <c r="KMJ180" s="1269"/>
      <c r="KMK180" s="1269"/>
      <c r="KML180" s="1269"/>
      <c r="KMM180" s="1269"/>
      <c r="KMN180" s="1269"/>
      <c r="KMO180" s="1269"/>
      <c r="KMP180" s="1269"/>
      <c r="KMQ180" s="1269"/>
      <c r="KMR180" s="1269"/>
      <c r="KMS180" s="1269"/>
      <c r="KMT180" s="1269"/>
      <c r="KMU180" s="1269"/>
      <c r="KMV180" s="1269"/>
      <c r="KMW180" s="1269"/>
      <c r="KMX180" s="1269"/>
      <c r="KMY180" s="1269"/>
      <c r="KMZ180" s="1269"/>
      <c r="KNA180" s="1269"/>
      <c r="KNB180" s="1269"/>
      <c r="KNC180" s="1269"/>
      <c r="KND180" s="1269"/>
      <c r="KNE180" s="1269"/>
      <c r="KNF180" s="1269"/>
      <c r="KNG180" s="1269"/>
      <c r="KNH180" s="1269"/>
      <c r="KNI180" s="1269"/>
      <c r="KNJ180" s="1269"/>
      <c r="KNK180" s="1269"/>
      <c r="KNL180" s="1269"/>
      <c r="KNM180" s="1269"/>
      <c r="KNN180" s="1269"/>
      <c r="KNO180" s="1269"/>
      <c r="KNP180" s="1269"/>
      <c r="KNQ180" s="1269"/>
      <c r="KNR180" s="1269"/>
      <c r="KNS180" s="1269"/>
      <c r="KNT180" s="1269"/>
      <c r="KNU180" s="1269"/>
      <c r="KNV180" s="1269"/>
      <c r="KNW180" s="1269"/>
      <c r="KNX180" s="1269"/>
      <c r="KNY180" s="1269"/>
      <c r="KNZ180" s="1269"/>
      <c r="KOA180" s="1269"/>
      <c r="KOB180" s="1269"/>
      <c r="KOC180" s="1269"/>
      <c r="KOD180" s="1269"/>
      <c r="KOE180" s="1269"/>
      <c r="KOF180" s="1269"/>
      <c r="KOG180" s="1269"/>
      <c r="KOH180" s="1269"/>
      <c r="KOI180" s="1269"/>
      <c r="KOJ180" s="1269"/>
      <c r="KOK180" s="1269"/>
      <c r="KOL180" s="1269"/>
      <c r="KOM180" s="1269"/>
      <c r="KON180" s="1269"/>
      <c r="KOO180" s="1269"/>
      <c r="KOP180" s="1269"/>
      <c r="KOQ180" s="1269"/>
      <c r="KOR180" s="1269"/>
      <c r="KOS180" s="1269"/>
      <c r="KOT180" s="1269"/>
      <c r="KOU180" s="1269"/>
      <c r="KOV180" s="1269"/>
      <c r="KOW180" s="1269"/>
      <c r="KOX180" s="1269"/>
      <c r="KOY180" s="1269"/>
      <c r="KOZ180" s="1269"/>
      <c r="KPA180" s="1269"/>
      <c r="KPB180" s="1269"/>
      <c r="KPC180" s="1269"/>
      <c r="KPD180" s="1269"/>
      <c r="KPE180" s="1269"/>
      <c r="KPF180" s="1269"/>
      <c r="KPG180" s="1269"/>
      <c r="KPH180" s="1269"/>
      <c r="KPI180" s="1269"/>
      <c r="KPJ180" s="1269"/>
      <c r="KPK180" s="1269"/>
      <c r="KPL180" s="1269"/>
      <c r="KPM180" s="1269"/>
      <c r="KPN180" s="1269"/>
      <c r="KPO180" s="1269"/>
      <c r="KPP180" s="1269"/>
      <c r="KPQ180" s="1269"/>
      <c r="KPR180" s="1269"/>
      <c r="KPS180" s="1269"/>
      <c r="KPT180" s="1269"/>
      <c r="KPU180" s="1269"/>
      <c r="KPV180" s="1269"/>
      <c r="KPW180" s="1269"/>
      <c r="KPX180" s="1269"/>
      <c r="KPY180" s="1269"/>
      <c r="KPZ180" s="1269"/>
      <c r="KQA180" s="1269"/>
      <c r="KQB180" s="1269"/>
      <c r="KQC180" s="1269"/>
      <c r="KQD180" s="1269"/>
      <c r="KQE180" s="1269"/>
      <c r="KQF180" s="1269"/>
      <c r="KQG180" s="1269"/>
      <c r="KQH180" s="1269"/>
      <c r="KQI180" s="1269"/>
      <c r="KQJ180" s="1269"/>
      <c r="KQK180" s="1269"/>
      <c r="KQL180" s="1269"/>
      <c r="KQM180" s="1269"/>
      <c r="KQN180" s="1269"/>
      <c r="KQO180" s="1269"/>
      <c r="KQP180" s="1269"/>
      <c r="KQQ180" s="1269"/>
      <c r="KQR180" s="1269"/>
      <c r="KQS180" s="1269"/>
      <c r="KQT180" s="1269"/>
      <c r="KQU180" s="1269"/>
      <c r="KQV180" s="1269"/>
      <c r="KQW180" s="1269"/>
      <c r="KQX180" s="1269"/>
      <c r="KQY180" s="1269"/>
      <c r="KQZ180" s="1269"/>
      <c r="KRA180" s="1269"/>
      <c r="KRB180" s="1269"/>
      <c r="KRC180" s="1269"/>
      <c r="KRD180" s="1269"/>
      <c r="KRE180" s="1269"/>
      <c r="KRF180" s="1269"/>
      <c r="KRG180" s="1269"/>
      <c r="KRH180" s="1269"/>
      <c r="KRI180" s="1269"/>
      <c r="KRJ180" s="1269"/>
      <c r="KRK180" s="1269"/>
      <c r="KRL180" s="1269"/>
      <c r="KRM180" s="1269"/>
      <c r="KRN180" s="1269"/>
      <c r="KRO180" s="1269"/>
      <c r="KRP180" s="1269"/>
      <c r="KRQ180" s="1269"/>
      <c r="KRR180" s="1269"/>
      <c r="KRS180" s="1269"/>
      <c r="KRT180" s="1269"/>
      <c r="KRU180" s="1269"/>
      <c r="KRV180" s="1269"/>
      <c r="KRW180" s="1269"/>
      <c r="KRX180" s="1269"/>
      <c r="KRY180" s="1269"/>
      <c r="KRZ180" s="1269"/>
      <c r="KSA180" s="1269"/>
      <c r="KSB180" s="1269"/>
      <c r="KSC180" s="1269"/>
      <c r="KSD180" s="1269"/>
      <c r="KSE180" s="1269"/>
      <c r="KSF180" s="1269"/>
      <c r="KSG180" s="1269"/>
      <c r="KSH180" s="1269"/>
      <c r="KSI180" s="1269"/>
      <c r="KSJ180" s="1269"/>
      <c r="KSK180" s="1269"/>
      <c r="KSL180" s="1269"/>
      <c r="KSM180" s="1269"/>
      <c r="KSN180" s="1269"/>
      <c r="KSO180" s="1269"/>
      <c r="KSP180" s="1269"/>
      <c r="KSQ180" s="1269"/>
      <c r="KSR180" s="1269"/>
      <c r="KSS180" s="1269"/>
      <c r="KST180" s="1269"/>
      <c r="KSU180" s="1269"/>
      <c r="KSV180" s="1269"/>
      <c r="KSW180" s="1269"/>
      <c r="KSX180" s="1269"/>
      <c r="KSY180" s="1269"/>
      <c r="KSZ180" s="1269"/>
      <c r="KTA180" s="1269"/>
      <c r="KTB180" s="1269"/>
      <c r="KTC180" s="1269"/>
      <c r="KTD180" s="1269"/>
      <c r="KTE180" s="1269"/>
      <c r="KTF180" s="1269"/>
      <c r="KTG180" s="1269"/>
      <c r="KTH180" s="1269"/>
      <c r="KTI180" s="1269"/>
      <c r="KTJ180" s="1269"/>
      <c r="KTK180" s="1269"/>
      <c r="KTL180" s="1269"/>
      <c r="KTM180" s="1269"/>
      <c r="KTN180" s="1269"/>
      <c r="KTO180" s="1269"/>
      <c r="KTP180" s="1269"/>
      <c r="KTQ180" s="1269"/>
      <c r="KTR180" s="1269"/>
      <c r="KTS180" s="1269"/>
      <c r="KTT180" s="1269"/>
      <c r="KTU180" s="1269"/>
      <c r="KTV180" s="1269"/>
      <c r="KTW180" s="1269"/>
      <c r="KTX180" s="1269"/>
      <c r="KTY180" s="1269"/>
      <c r="KTZ180" s="1269"/>
      <c r="KUA180" s="1269"/>
      <c r="KUB180" s="1269"/>
      <c r="KUC180" s="1269"/>
      <c r="KUD180" s="1269"/>
      <c r="KUE180" s="1269"/>
      <c r="KUF180" s="1269"/>
      <c r="KUG180" s="1269"/>
      <c r="KUH180" s="1269"/>
      <c r="KUI180" s="1269"/>
      <c r="KUJ180" s="1269"/>
      <c r="KUK180" s="1269"/>
      <c r="KUL180" s="1269"/>
      <c r="KUM180" s="1269"/>
      <c r="KUN180" s="1269"/>
      <c r="KUO180" s="1269"/>
      <c r="KUP180" s="1269"/>
      <c r="KUQ180" s="1269"/>
      <c r="KUR180" s="1269"/>
      <c r="KUS180" s="1269"/>
      <c r="KUT180" s="1269"/>
      <c r="KUU180" s="1269"/>
      <c r="KUV180" s="1269"/>
      <c r="KUW180" s="1269"/>
      <c r="KUX180" s="1269"/>
      <c r="KUY180" s="1269"/>
      <c r="KUZ180" s="1269"/>
      <c r="KVA180" s="1269"/>
      <c r="KVB180" s="1269"/>
      <c r="KVC180" s="1269"/>
      <c r="KVD180" s="1269"/>
      <c r="KVE180" s="1269"/>
      <c r="KVF180" s="1269"/>
      <c r="KVG180" s="1269"/>
      <c r="KVH180" s="1269"/>
      <c r="KVI180" s="1269"/>
      <c r="KVJ180" s="1269"/>
      <c r="KVK180" s="1269"/>
      <c r="KVL180" s="1269"/>
      <c r="KVM180" s="1269"/>
      <c r="KVN180" s="1269"/>
      <c r="KVO180" s="1269"/>
      <c r="KVP180" s="1269"/>
      <c r="KVQ180" s="1269"/>
      <c r="KVR180" s="1269"/>
      <c r="KVS180" s="1269"/>
      <c r="KVT180" s="1269"/>
      <c r="KVU180" s="1269"/>
      <c r="KVV180" s="1269"/>
      <c r="KVW180" s="1269"/>
      <c r="KVX180" s="1269"/>
      <c r="KVY180" s="1269"/>
      <c r="KVZ180" s="1269"/>
      <c r="KWA180" s="1269"/>
      <c r="KWB180" s="1269"/>
      <c r="KWC180" s="1269"/>
      <c r="KWD180" s="1269"/>
      <c r="KWE180" s="1269"/>
      <c r="KWF180" s="1269"/>
      <c r="KWG180" s="1269"/>
      <c r="KWH180" s="1269"/>
      <c r="KWI180" s="1269"/>
      <c r="KWJ180" s="1269"/>
      <c r="KWK180" s="1269"/>
      <c r="KWL180" s="1269"/>
      <c r="KWM180" s="1269"/>
      <c r="KWN180" s="1269"/>
      <c r="KWO180" s="1269"/>
      <c r="KWP180" s="1269"/>
      <c r="KWQ180" s="1269"/>
      <c r="KWR180" s="1269"/>
      <c r="KWS180" s="1269"/>
      <c r="KWT180" s="1269"/>
      <c r="KWU180" s="1269"/>
      <c r="KWV180" s="1269"/>
      <c r="KWW180" s="1269"/>
      <c r="KWX180" s="1269"/>
      <c r="KWY180" s="1269"/>
      <c r="KWZ180" s="1269"/>
      <c r="KXA180" s="1269"/>
      <c r="KXB180" s="1269"/>
      <c r="KXC180" s="1269"/>
      <c r="KXD180" s="1269"/>
      <c r="KXE180" s="1269"/>
      <c r="KXF180" s="1269"/>
      <c r="KXG180" s="1269"/>
      <c r="KXH180" s="1269"/>
      <c r="KXI180" s="1269"/>
      <c r="KXJ180" s="1269"/>
      <c r="KXK180" s="1269"/>
      <c r="KXL180" s="1269"/>
      <c r="KXM180" s="1269"/>
      <c r="KXN180" s="1269"/>
      <c r="KXO180" s="1269"/>
      <c r="KXP180" s="1269"/>
      <c r="KXQ180" s="1269"/>
      <c r="KXR180" s="1269"/>
      <c r="KXS180" s="1269"/>
      <c r="KXT180" s="1269"/>
      <c r="KXU180" s="1269"/>
      <c r="KXV180" s="1269"/>
      <c r="KXW180" s="1269"/>
      <c r="KXX180" s="1269"/>
      <c r="KXY180" s="1269"/>
      <c r="KXZ180" s="1269"/>
      <c r="KYA180" s="1269"/>
      <c r="KYB180" s="1269"/>
      <c r="KYC180" s="1269"/>
      <c r="KYD180" s="1269"/>
      <c r="KYE180" s="1269"/>
      <c r="KYF180" s="1269"/>
      <c r="KYG180" s="1269"/>
      <c r="KYH180" s="1269"/>
      <c r="KYI180" s="1269"/>
      <c r="KYJ180" s="1269"/>
      <c r="KYK180" s="1269"/>
      <c r="KYL180" s="1269"/>
      <c r="KYM180" s="1269"/>
      <c r="KYN180" s="1269"/>
      <c r="KYO180" s="1269"/>
      <c r="KYP180" s="1269"/>
      <c r="KYQ180" s="1269"/>
      <c r="KYR180" s="1269"/>
      <c r="KYS180" s="1269"/>
      <c r="KYT180" s="1269"/>
      <c r="KYU180" s="1269"/>
      <c r="KYV180" s="1269"/>
      <c r="KYW180" s="1269"/>
      <c r="KYX180" s="1269"/>
      <c r="KYY180" s="1269"/>
      <c r="KYZ180" s="1269"/>
      <c r="KZA180" s="1269"/>
      <c r="KZB180" s="1269"/>
      <c r="KZC180" s="1269"/>
      <c r="KZD180" s="1269"/>
      <c r="KZE180" s="1269"/>
      <c r="KZF180" s="1269"/>
      <c r="KZG180" s="1269"/>
      <c r="KZH180" s="1269"/>
      <c r="KZI180" s="1269"/>
      <c r="KZJ180" s="1269"/>
      <c r="KZK180" s="1269"/>
      <c r="KZL180" s="1269"/>
      <c r="KZM180" s="1269"/>
      <c r="KZN180" s="1269"/>
      <c r="KZO180" s="1269"/>
      <c r="KZP180" s="1269"/>
      <c r="KZQ180" s="1269"/>
      <c r="KZR180" s="1269"/>
      <c r="KZS180" s="1269"/>
      <c r="KZT180" s="1269"/>
      <c r="KZU180" s="1269"/>
      <c r="KZV180" s="1269"/>
      <c r="KZW180" s="1269"/>
      <c r="KZX180" s="1269"/>
      <c r="KZY180" s="1269"/>
      <c r="KZZ180" s="1269"/>
      <c r="LAA180" s="1269"/>
      <c r="LAB180" s="1269"/>
      <c r="LAC180" s="1269"/>
      <c r="LAD180" s="1269"/>
      <c r="LAE180" s="1269"/>
      <c r="LAF180" s="1269"/>
      <c r="LAG180" s="1269"/>
      <c r="LAH180" s="1269"/>
      <c r="LAI180" s="1269"/>
      <c r="LAJ180" s="1269"/>
      <c r="LAK180" s="1269"/>
      <c r="LAL180" s="1269"/>
      <c r="LAM180" s="1269"/>
      <c r="LAN180" s="1269"/>
      <c r="LAO180" s="1269"/>
      <c r="LAP180" s="1269"/>
      <c r="LAQ180" s="1269"/>
      <c r="LAR180" s="1269"/>
      <c r="LAS180" s="1269"/>
      <c r="LAT180" s="1269"/>
      <c r="LAU180" s="1269"/>
      <c r="LAV180" s="1269"/>
      <c r="LAW180" s="1269"/>
      <c r="LAX180" s="1269"/>
      <c r="LAY180" s="1269"/>
      <c r="LAZ180" s="1269"/>
      <c r="LBA180" s="1269"/>
      <c r="LBB180" s="1269"/>
      <c r="LBC180" s="1269"/>
      <c r="LBD180" s="1269"/>
      <c r="LBE180" s="1269"/>
      <c r="LBF180" s="1269"/>
      <c r="LBG180" s="1269"/>
      <c r="LBH180" s="1269"/>
      <c r="LBI180" s="1269"/>
      <c r="LBJ180" s="1269"/>
      <c r="LBK180" s="1269"/>
      <c r="LBL180" s="1269"/>
      <c r="LBM180" s="1269"/>
      <c r="LBN180" s="1269"/>
      <c r="LBO180" s="1269"/>
      <c r="LBP180" s="1269"/>
      <c r="LBQ180" s="1269"/>
      <c r="LBR180" s="1269"/>
      <c r="LBS180" s="1269"/>
      <c r="LBT180" s="1269"/>
      <c r="LBU180" s="1269"/>
      <c r="LBV180" s="1269"/>
      <c r="LBW180" s="1269"/>
      <c r="LBX180" s="1269"/>
      <c r="LBY180" s="1269"/>
      <c r="LBZ180" s="1269"/>
      <c r="LCA180" s="1269"/>
      <c r="LCB180" s="1269"/>
      <c r="LCC180" s="1269"/>
      <c r="LCD180" s="1269"/>
      <c r="LCE180" s="1269"/>
      <c r="LCF180" s="1269"/>
      <c r="LCG180" s="1269"/>
      <c r="LCH180" s="1269"/>
      <c r="LCI180" s="1269"/>
      <c r="LCJ180" s="1269"/>
      <c r="LCK180" s="1269"/>
      <c r="LCL180" s="1269"/>
      <c r="LCM180" s="1269"/>
      <c r="LCN180" s="1269"/>
      <c r="LCO180" s="1269"/>
      <c r="LCP180" s="1269"/>
      <c r="LCQ180" s="1269"/>
      <c r="LCR180" s="1269"/>
      <c r="LCS180" s="1269"/>
      <c r="LCT180" s="1269"/>
      <c r="LCU180" s="1269"/>
      <c r="LCV180" s="1269"/>
      <c r="LCW180" s="1269"/>
      <c r="LCX180" s="1269"/>
      <c r="LCY180" s="1269"/>
      <c r="LCZ180" s="1269"/>
      <c r="LDA180" s="1269"/>
      <c r="LDB180" s="1269"/>
      <c r="LDC180" s="1269"/>
      <c r="LDD180" s="1269"/>
      <c r="LDE180" s="1269"/>
      <c r="LDF180" s="1269"/>
      <c r="LDG180" s="1269"/>
      <c r="LDH180" s="1269"/>
      <c r="LDI180" s="1269"/>
      <c r="LDJ180" s="1269"/>
      <c r="LDK180" s="1269"/>
      <c r="LDL180" s="1269"/>
      <c r="LDM180" s="1269"/>
      <c r="LDN180" s="1269"/>
      <c r="LDO180" s="1269"/>
      <c r="LDP180" s="1269"/>
      <c r="LDQ180" s="1269"/>
      <c r="LDR180" s="1269"/>
      <c r="LDS180" s="1269"/>
      <c r="LDT180" s="1269"/>
      <c r="LDU180" s="1269"/>
      <c r="LDV180" s="1269"/>
      <c r="LDW180" s="1269"/>
      <c r="LDX180" s="1269"/>
      <c r="LDY180" s="1269"/>
      <c r="LDZ180" s="1269"/>
      <c r="LEA180" s="1269"/>
      <c r="LEB180" s="1269"/>
      <c r="LEC180" s="1269"/>
      <c r="LED180" s="1269"/>
      <c r="LEE180" s="1269"/>
      <c r="LEF180" s="1269"/>
      <c r="LEG180" s="1269"/>
      <c r="LEH180" s="1269"/>
      <c r="LEI180" s="1269"/>
      <c r="LEJ180" s="1269"/>
      <c r="LEK180" s="1269"/>
      <c r="LEL180" s="1269"/>
      <c r="LEM180" s="1269"/>
      <c r="LEN180" s="1269"/>
      <c r="LEO180" s="1269"/>
      <c r="LEP180" s="1269"/>
      <c r="LEQ180" s="1269"/>
      <c r="LER180" s="1269"/>
      <c r="LES180" s="1269"/>
      <c r="LET180" s="1269"/>
      <c r="LEU180" s="1269"/>
      <c r="LEV180" s="1269"/>
      <c r="LEW180" s="1269"/>
      <c r="LEX180" s="1269"/>
      <c r="LEY180" s="1269"/>
      <c r="LEZ180" s="1269"/>
      <c r="LFA180" s="1269"/>
      <c r="LFB180" s="1269"/>
      <c r="LFC180" s="1269"/>
      <c r="LFD180" s="1269"/>
      <c r="LFE180" s="1269"/>
      <c r="LFF180" s="1269"/>
      <c r="LFG180" s="1269"/>
      <c r="LFH180" s="1269"/>
      <c r="LFI180" s="1269"/>
      <c r="LFJ180" s="1269"/>
      <c r="LFK180" s="1269"/>
      <c r="LFL180" s="1269"/>
      <c r="LFM180" s="1269"/>
      <c r="LFN180" s="1269"/>
      <c r="LFO180" s="1269"/>
      <c r="LFP180" s="1269"/>
      <c r="LFQ180" s="1269"/>
      <c r="LFR180" s="1269"/>
      <c r="LFS180" s="1269"/>
      <c r="LFT180" s="1269"/>
      <c r="LFU180" s="1269"/>
      <c r="LFV180" s="1269"/>
      <c r="LFW180" s="1269"/>
      <c r="LFX180" s="1269"/>
      <c r="LFY180" s="1269"/>
      <c r="LFZ180" s="1269"/>
      <c r="LGA180" s="1269"/>
      <c r="LGB180" s="1269"/>
      <c r="LGC180" s="1269"/>
      <c r="LGD180" s="1269"/>
      <c r="LGE180" s="1269"/>
      <c r="LGF180" s="1269"/>
      <c r="LGG180" s="1269"/>
      <c r="LGH180" s="1269"/>
      <c r="LGI180" s="1269"/>
      <c r="LGJ180" s="1269"/>
      <c r="LGK180" s="1269"/>
      <c r="LGL180" s="1269"/>
      <c r="LGM180" s="1269"/>
      <c r="LGN180" s="1269"/>
      <c r="LGO180" s="1269"/>
      <c r="LGP180" s="1269"/>
      <c r="LGQ180" s="1269"/>
      <c r="LGR180" s="1269"/>
      <c r="LGS180" s="1269"/>
      <c r="LGT180" s="1269"/>
      <c r="LGU180" s="1269"/>
      <c r="LGV180" s="1269"/>
      <c r="LGW180" s="1269"/>
      <c r="LGX180" s="1269"/>
      <c r="LGY180" s="1269"/>
      <c r="LGZ180" s="1269"/>
      <c r="LHA180" s="1269"/>
      <c r="LHB180" s="1269"/>
      <c r="LHC180" s="1269"/>
      <c r="LHD180" s="1269"/>
      <c r="LHE180" s="1269"/>
      <c r="LHF180" s="1269"/>
      <c r="LHG180" s="1269"/>
      <c r="LHH180" s="1269"/>
      <c r="LHI180" s="1269"/>
      <c r="LHJ180" s="1269"/>
      <c r="LHK180" s="1269"/>
      <c r="LHL180" s="1269"/>
      <c r="LHM180" s="1269"/>
      <c r="LHN180" s="1269"/>
      <c r="LHO180" s="1269"/>
      <c r="LHP180" s="1269"/>
      <c r="LHQ180" s="1269"/>
      <c r="LHR180" s="1269"/>
      <c r="LHS180" s="1269"/>
      <c r="LHT180" s="1269"/>
      <c r="LHU180" s="1269"/>
      <c r="LHV180" s="1269"/>
      <c r="LHW180" s="1269"/>
      <c r="LHX180" s="1269"/>
      <c r="LHY180" s="1269"/>
      <c r="LHZ180" s="1269"/>
      <c r="LIA180" s="1269"/>
      <c r="LIB180" s="1269"/>
      <c r="LIC180" s="1269"/>
      <c r="LID180" s="1269"/>
      <c r="LIE180" s="1269"/>
      <c r="LIF180" s="1269"/>
      <c r="LIG180" s="1269"/>
      <c r="LIH180" s="1269"/>
      <c r="LII180" s="1269"/>
      <c r="LIJ180" s="1269"/>
      <c r="LIK180" s="1269"/>
      <c r="LIL180" s="1269"/>
      <c r="LIM180" s="1269"/>
      <c r="LIN180" s="1269"/>
      <c r="LIO180" s="1269"/>
      <c r="LIP180" s="1269"/>
      <c r="LIQ180" s="1269"/>
      <c r="LIR180" s="1269"/>
      <c r="LIS180" s="1269"/>
      <c r="LIT180" s="1269"/>
      <c r="LIU180" s="1269"/>
      <c r="LIV180" s="1269"/>
      <c r="LIW180" s="1269"/>
      <c r="LIX180" s="1269"/>
      <c r="LIY180" s="1269"/>
      <c r="LIZ180" s="1269"/>
      <c r="LJA180" s="1269"/>
      <c r="LJB180" s="1269"/>
      <c r="LJC180" s="1269"/>
      <c r="LJD180" s="1269"/>
      <c r="LJE180" s="1269"/>
      <c r="LJF180" s="1269"/>
      <c r="LJG180" s="1269"/>
      <c r="LJH180" s="1269"/>
      <c r="LJI180" s="1269"/>
      <c r="LJJ180" s="1269"/>
      <c r="LJK180" s="1269"/>
      <c r="LJL180" s="1269"/>
      <c r="LJM180" s="1269"/>
      <c r="LJN180" s="1269"/>
      <c r="LJO180" s="1269"/>
      <c r="LJP180" s="1269"/>
      <c r="LJQ180" s="1269"/>
      <c r="LJR180" s="1269"/>
      <c r="LJS180" s="1269"/>
      <c r="LJT180" s="1269"/>
      <c r="LJU180" s="1269"/>
      <c r="LJV180" s="1269"/>
      <c r="LJW180" s="1269"/>
      <c r="LJX180" s="1269"/>
      <c r="LJY180" s="1269"/>
      <c r="LJZ180" s="1269"/>
      <c r="LKA180" s="1269"/>
      <c r="LKB180" s="1269"/>
      <c r="LKC180" s="1269"/>
      <c r="LKD180" s="1269"/>
      <c r="LKE180" s="1269"/>
      <c r="LKF180" s="1269"/>
      <c r="LKG180" s="1269"/>
      <c r="LKH180" s="1269"/>
      <c r="LKI180" s="1269"/>
      <c r="LKJ180" s="1269"/>
      <c r="LKK180" s="1269"/>
      <c r="LKL180" s="1269"/>
      <c r="LKM180" s="1269"/>
      <c r="LKN180" s="1269"/>
      <c r="LKO180" s="1269"/>
      <c r="LKP180" s="1269"/>
      <c r="LKQ180" s="1269"/>
      <c r="LKR180" s="1269"/>
      <c r="LKS180" s="1269"/>
      <c r="LKT180" s="1269"/>
      <c r="LKU180" s="1269"/>
      <c r="LKV180" s="1269"/>
      <c r="LKW180" s="1269"/>
      <c r="LKX180" s="1269"/>
      <c r="LKY180" s="1269"/>
      <c r="LKZ180" s="1269"/>
      <c r="LLA180" s="1269"/>
      <c r="LLB180" s="1269"/>
      <c r="LLC180" s="1269"/>
      <c r="LLD180" s="1269"/>
      <c r="LLE180" s="1269"/>
      <c r="LLF180" s="1269"/>
      <c r="LLG180" s="1269"/>
      <c r="LLH180" s="1269"/>
      <c r="LLI180" s="1269"/>
      <c r="LLJ180" s="1269"/>
      <c r="LLK180" s="1269"/>
      <c r="LLL180" s="1269"/>
      <c r="LLM180" s="1269"/>
      <c r="LLN180" s="1269"/>
      <c r="LLO180" s="1269"/>
      <c r="LLP180" s="1269"/>
      <c r="LLQ180" s="1269"/>
      <c r="LLR180" s="1269"/>
      <c r="LLS180" s="1269"/>
      <c r="LLT180" s="1269"/>
      <c r="LLU180" s="1269"/>
      <c r="LLV180" s="1269"/>
      <c r="LLW180" s="1269"/>
      <c r="LLX180" s="1269"/>
      <c r="LLY180" s="1269"/>
      <c r="LLZ180" s="1269"/>
      <c r="LMA180" s="1269"/>
      <c r="LMB180" s="1269"/>
      <c r="LMC180" s="1269"/>
      <c r="LMD180" s="1269"/>
      <c r="LME180" s="1269"/>
      <c r="LMF180" s="1269"/>
      <c r="LMG180" s="1269"/>
      <c r="LMH180" s="1269"/>
      <c r="LMI180" s="1269"/>
      <c r="LMJ180" s="1269"/>
      <c r="LMK180" s="1269"/>
      <c r="LML180" s="1269"/>
      <c r="LMM180" s="1269"/>
      <c r="LMN180" s="1269"/>
      <c r="LMO180" s="1269"/>
      <c r="LMP180" s="1269"/>
      <c r="LMQ180" s="1269"/>
      <c r="LMR180" s="1269"/>
      <c r="LMS180" s="1269"/>
      <c r="LMT180" s="1269"/>
      <c r="LMU180" s="1269"/>
      <c r="LMV180" s="1269"/>
      <c r="LMW180" s="1269"/>
      <c r="LMX180" s="1269"/>
      <c r="LMY180" s="1269"/>
      <c r="LMZ180" s="1269"/>
      <c r="LNA180" s="1269"/>
      <c r="LNB180" s="1269"/>
      <c r="LNC180" s="1269"/>
      <c r="LND180" s="1269"/>
      <c r="LNE180" s="1269"/>
      <c r="LNF180" s="1269"/>
      <c r="LNG180" s="1269"/>
      <c r="LNH180" s="1269"/>
      <c r="LNI180" s="1269"/>
      <c r="LNJ180" s="1269"/>
      <c r="LNK180" s="1269"/>
      <c r="LNL180" s="1269"/>
      <c r="LNM180" s="1269"/>
      <c r="LNN180" s="1269"/>
      <c r="LNO180" s="1269"/>
      <c r="LNP180" s="1269"/>
      <c r="LNQ180" s="1269"/>
      <c r="LNR180" s="1269"/>
      <c r="LNS180" s="1269"/>
      <c r="LNT180" s="1269"/>
      <c r="LNU180" s="1269"/>
      <c r="LNV180" s="1269"/>
      <c r="LNW180" s="1269"/>
      <c r="LNX180" s="1269"/>
      <c r="LNY180" s="1269"/>
      <c r="LNZ180" s="1269"/>
      <c r="LOA180" s="1269"/>
      <c r="LOB180" s="1269"/>
      <c r="LOC180" s="1269"/>
      <c r="LOD180" s="1269"/>
      <c r="LOE180" s="1269"/>
      <c r="LOF180" s="1269"/>
      <c r="LOG180" s="1269"/>
      <c r="LOH180" s="1269"/>
      <c r="LOI180" s="1269"/>
      <c r="LOJ180" s="1269"/>
      <c r="LOK180" s="1269"/>
      <c r="LOL180" s="1269"/>
      <c r="LOM180" s="1269"/>
      <c r="LON180" s="1269"/>
      <c r="LOO180" s="1269"/>
      <c r="LOP180" s="1269"/>
      <c r="LOQ180" s="1269"/>
      <c r="LOR180" s="1269"/>
      <c r="LOS180" s="1269"/>
      <c r="LOT180" s="1269"/>
      <c r="LOU180" s="1269"/>
      <c r="LOV180" s="1269"/>
      <c r="LOW180" s="1269"/>
      <c r="LOX180" s="1269"/>
      <c r="LOY180" s="1269"/>
      <c r="LOZ180" s="1269"/>
      <c r="LPA180" s="1269"/>
      <c r="LPB180" s="1269"/>
      <c r="LPC180" s="1269"/>
      <c r="LPD180" s="1269"/>
      <c r="LPE180" s="1269"/>
      <c r="LPF180" s="1269"/>
      <c r="LPG180" s="1269"/>
      <c r="LPH180" s="1269"/>
      <c r="LPI180" s="1269"/>
      <c r="LPJ180" s="1269"/>
      <c r="LPK180" s="1269"/>
      <c r="LPL180" s="1269"/>
      <c r="LPM180" s="1269"/>
      <c r="LPN180" s="1269"/>
      <c r="LPO180" s="1269"/>
      <c r="LPP180" s="1269"/>
      <c r="LPQ180" s="1269"/>
      <c r="LPR180" s="1269"/>
      <c r="LPS180" s="1269"/>
      <c r="LPT180" s="1269"/>
      <c r="LPU180" s="1269"/>
      <c r="LPV180" s="1269"/>
      <c r="LPW180" s="1269"/>
      <c r="LPX180" s="1269"/>
      <c r="LPY180" s="1269"/>
      <c r="LPZ180" s="1269"/>
      <c r="LQA180" s="1269"/>
      <c r="LQB180" s="1269"/>
      <c r="LQC180" s="1269"/>
      <c r="LQD180" s="1269"/>
      <c r="LQE180" s="1269"/>
      <c r="LQF180" s="1269"/>
      <c r="LQG180" s="1269"/>
      <c r="LQH180" s="1269"/>
      <c r="LQI180" s="1269"/>
      <c r="LQJ180" s="1269"/>
      <c r="LQK180" s="1269"/>
      <c r="LQL180" s="1269"/>
      <c r="LQM180" s="1269"/>
      <c r="LQN180" s="1269"/>
      <c r="LQO180" s="1269"/>
      <c r="LQP180" s="1269"/>
      <c r="LQQ180" s="1269"/>
      <c r="LQR180" s="1269"/>
      <c r="LQS180" s="1269"/>
      <c r="LQT180" s="1269"/>
      <c r="LQU180" s="1269"/>
      <c r="LQV180" s="1269"/>
      <c r="LQW180" s="1269"/>
      <c r="LQX180" s="1269"/>
      <c r="LQY180" s="1269"/>
      <c r="LQZ180" s="1269"/>
      <c r="LRA180" s="1269"/>
      <c r="LRB180" s="1269"/>
      <c r="LRC180" s="1269"/>
      <c r="LRD180" s="1269"/>
      <c r="LRE180" s="1269"/>
      <c r="LRF180" s="1269"/>
      <c r="LRG180" s="1269"/>
      <c r="LRH180" s="1269"/>
      <c r="LRI180" s="1269"/>
      <c r="LRJ180" s="1269"/>
      <c r="LRK180" s="1269"/>
      <c r="LRL180" s="1269"/>
      <c r="LRM180" s="1269"/>
      <c r="LRN180" s="1269"/>
      <c r="LRO180" s="1269"/>
      <c r="LRP180" s="1269"/>
      <c r="LRQ180" s="1269"/>
      <c r="LRR180" s="1269"/>
      <c r="LRS180" s="1269"/>
      <c r="LRT180" s="1269"/>
      <c r="LRU180" s="1269"/>
      <c r="LRV180" s="1269"/>
      <c r="LRW180" s="1269"/>
      <c r="LRX180" s="1269"/>
      <c r="LRY180" s="1269"/>
      <c r="LRZ180" s="1269"/>
      <c r="LSA180" s="1269"/>
      <c r="LSB180" s="1269"/>
      <c r="LSC180" s="1269"/>
      <c r="LSD180" s="1269"/>
      <c r="LSE180" s="1269"/>
      <c r="LSF180" s="1269"/>
      <c r="LSG180" s="1269"/>
      <c r="LSH180" s="1269"/>
      <c r="LSI180" s="1269"/>
      <c r="LSJ180" s="1269"/>
      <c r="LSK180" s="1269"/>
      <c r="LSL180" s="1269"/>
      <c r="LSM180" s="1269"/>
      <c r="LSN180" s="1269"/>
      <c r="LSO180" s="1269"/>
      <c r="LSP180" s="1269"/>
      <c r="LSQ180" s="1269"/>
      <c r="LSR180" s="1269"/>
      <c r="LSS180" s="1269"/>
      <c r="LST180" s="1269"/>
      <c r="LSU180" s="1269"/>
      <c r="LSV180" s="1269"/>
      <c r="LSW180" s="1269"/>
      <c r="LSX180" s="1269"/>
      <c r="LSY180" s="1269"/>
      <c r="LSZ180" s="1269"/>
      <c r="LTA180" s="1269"/>
      <c r="LTB180" s="1269"/>
      <c r="LTC180" s="1269"/>
      <c r="LTD180" s="1269"/>
      <c r="LTE180" s="1269"/>
      <c r="LTF180" s="1269"/>
      <c r="LTG180" s="1269"/>
      <c r="LTH180" s="1269"/>
      <c r="LTI180" s="1269"/>
      <c r="LTJ180" s="1269"/>
      <c r="LTK180" s="1269"/>
      <c r="LTL180" s="1269"/>
      <c r="LTM180" s="1269"/>
      <c r="LTN180" s="1269"/>
      <c r="LTO180" s="1269"/>
      <c r="LTP180" s="1269"/>
      <c r="LTQ180" s="1269"/>
      <c r="LTR180" s="1269"/>
      <c r="LTS180" s="1269"/>
      <c r="LTT180" s="1269"/>
      <c r="LTU180" s="1269"/>
      <c r="LTV180" s="1269"/>
      <c r="LTW180" s="1269"/>
      <c r="LTX180" s="1269"/>
      <c r="LTY180" s="1269"/>
      <c r="LTZ180" s="1269"/>
      <c r="LUA180" s="1269"/>
      <c r="LUB180" s="1269"/>
      <c r="LUC180" s="1269"/>
      <c r="LUD180" s="1269"/>
      <c r="LUE180" s="1269"/>
      <c r="LUF180" s="1269"/>
      <c r="LUG180" s="1269"/>
      <c r="LUH180" s="1269"/>
      <c r="LUI180" s="1269"/>
      <c r="LUJ180" s="1269"/>
      <c r="LUK180" s="1269"/>
      <c r="LUL180" s="1269"/>
      <c r="LUM180" s="1269"/>
      <c r="LUN180" s="1269"/>
      <c r="LUO180" s="1269"/>
      <c r="LUP180" s="1269"/>
      <c r="LUQ180" s="1269"/>
      <c r="LUR180" s="1269"/>
      <c r="LUS180" s="1269"/>
      <c r="LUT180" s="1269"/>
      <c r="LUU180" s="1269"/>
      <c r="LUV180" s="1269"/>
      <c r="LUW180" s="1269"/>
      <c r="LUX180" s="1269"/>
      <c r="LUY180" s="1269"/>
      <c r="LUZ180" s="1269"/>
      <c r="LVA180" s="1269"/>
      <c r="LVB180" s="1269"/>
      <c r="LVC180" s="1269"/>
      <c r="LVD180" s="1269"/>
      <c r="LVE180" s="1269"/>
      <c r="LVF180" s="1269"/>
      <c r="LVG180" s="1269"/>
      <c r="LVH180" s="1269"/>
      <c r="LVI180" s="1269"/>
      <c r="LVJ180" s="1269"/>
      <c r="LVK180" s="1269"/>
      <c r="LVL180" s="1269"/>
      <c r="LVM180" s="1269"/>
      <c r="LVN180" s="1269"/>
      <c r="LVO180" s="1269"/>
      <c r="LVP180" s="1269"/>
      <c r="LVQ180" s="1269"/>
      <c r="LVR180" s="1269"/>
      <c r="LVS180" s="1269"/>
      <c r="LVT180" s="1269"/>
      <c r="LVU180" s="1269"/>
      <c r="LVV180" s="1269"/>
      <c r="LVW180" s="1269"/>
      <c r="LVX180" s="1269"/>
      <c r="LVY180" s="1269"/>
      <c r="LVZ180" s="1269"/>
      <c r="LWA180" s="1269"/>
      <c r="LWB180" s="1269"/>
      <c r="LWC180" s="1269"/>
      <c r="LWD180" s="1269"/>
      <c r="LWE180" s="1269"/>
      <c r="LWF180" s="1269"/>
      <c r="LWG180" s="1269"/>
      <c r="LWH180" s="1269"/>
      <c r="LWI180" s="1269"/>
      <c r="LWJ180" s="1269"/>
      <c r="LWK180" s="1269"/>
      <c r="LWL180" s="1269"/>
      <c r="LWM180" s="1269"/>
      <c r="LWN180" s="1269"/>
      <c r="LWO180" s="1269"/>
      <c r="LWP180" s="1269"/>
      <c r="LWQ180" s="1269"/>
      <c r="LWR180" s="1269"/>
      <c r="LWS180" s="1269"/>
      <c r="LWT180" s="1269"/>
      <c r="LWU180" s="1269"/>
      <c r="LWV180" s="1269"/>
      <c r="LWW180" s="1269"/>
      <c r="LWX180" s="1269"/>
      <c r="LWY180" s="1269"/>
      <c r="LWZ180" s="1269"/>
      <c r="LXA180" s="1269"/>
      <c r="LXB180" s="1269"/>
      <c r="LXC180" s="1269"/>
      <c r="LXD180" s="1269"/>
      <c r="LXE180" s="1269"/>
      <c r="LXF180" s="1269"/>
      <c r="LXG180" s="1269"/>
      <c r="LXH180" s="1269"/>
      <c r="LXI180" s="1269"/>
      <c r="LXJ180" s="1269"/>
      <c r="LXK180" s="1269"/>
      <c r="LXL180" s="1269"/>
      <c r="LXM180" s="1269"/>
      <c r="LXN180" s="1269"/>
      <c r="LXO180" s="1269"/>
      <c r="LXP180" s="1269"/>
      <c r="LXQ180" s="1269"/>
      <c r="LXR180" s="1269"/>
      <c r="LXS180" s="1269"/>
      <c r="LXT180" s="1269"/>
      <c r="LXU180" s="1269"/>
      <c r="LXV180" s="1269"/>
      <c r="LXW180" s="1269"/>
      <c r="LXX180" s="1269"/>
      <c r="LXY180" s="1269"/>
      <c r="LXZ180" s="1269"/>
      <c r="LYA180" s="1269"/>
      <c r="LYB180" s="1269"/>
      <c r="LYC180" s="1269"/>
      <c r="LYD180" s="1269"/>
      <c r="LYE180" s="1269"/>
      <c r="LYF180" s="1269"/>
      <c r="LYG180" s="1269"/>
      <c r="LYH180" s="1269"/>
      <c r="LYI180" s="1269"/>
      <c r="LYJ180" s="1269"/>
      <c r="LYK180" s="1269"/>
      <c r="LYL180" s="1269"/>
      <c r="LYM180" s="1269"/>
      <c r="LYN180" s="1269"/>
      <c r="LYO180" s="1269"/>
      <c r="LYP180" s="1269"/>
      <c r="LYQ180" s="1269"/>
      <c r="LYR180" s="1269"/>
      <c r="LYS180" s="1269"/>
      <c r="LYT180" s="1269"/>
      <c r="LYU180" s="1269"/>
      <c r="LYV180" s="1269"/>
      <c r="LYW180" s="1269"/>
      <c r="LYX180" s="1269"/>
      <c r="LYY180" s="1269"/>
      <c r="LYZ180" s="1269"/>
      <c r="LZA180" s="1269"/>
      <c r="LZB180" s="1269"/>
      <c r="LZC180" s="1269"/>
      <c r="LZD180" s="1269"/>
      <c r="LZE180" s="1269"/>
      <c r="LZF180" s="1269"/>
      <c r="LZG180" s="1269"/>
      <c r="LZH180" s="1269"/>
      <c r="LZI180" s="1269"/>
      <c r="LZJ180" s="1269"/>
      <c r="LZK180" s="1269"/>
      <c r="LZL180" s="1269"/>
      <c r="LZM180" s="1269"/>
      <c r="LZN180" s="1269"/>
      <c r="LZO180" s="1269"/>
      <c r="LZP180" s="1269"/>
      <c r="LZQ180" s="1269"/>
      <c r="LZR180" s="1269"/>
      <c r="LZS180" s="1269"/>
      <c r="LZT180" s="1269"/>
      <c r="LZU180" s="1269"/>
      <c r="LZV180" s="1269"/>
      <c r="LZW180" s="1269"/>
      <c r="LZX180" s="1269"/>
      <c r="LZY180" s="1269"/>
      <c r="LZZ180" s="1269"/>
      <c r="MAA180" s="1269"/>
      <c r="MAB180" s="1269"/>
      <c r="MAC180" s="1269"/>
      <c r="MAD180" s="1269"/>
      <c r="MAE180" s="1269"/>
      <c r="MAF180" s="1269"/>
      <c r="MAG180" s="1269"/>
      <c r="MAH180" s="1269"/>
      <c r="MAI180" s="1269"/>
      <c r="MAJ180" s="1269"/>
      <c r="MAK180" s="1269"/>
      <c r="MAL180" s="1269"/>
      <c r="MAM180" s="1269"/>
      <c r="MAN180" s="1269"/>
      <c r="MAO180" s="1269"/>
      <c r="MAP180" s="1269"/>
      <c r="MAQ180" s="1269"/>
      <c r="MAR180" s="1269"/>
      <c r="MAS180" s="1269"/>
      <c r="MAT180" s="1269"/>
      <c r="MAU180" s="1269"/>
      <c r="MAV180" s="1269"/>
      <c r="MAW180" s="1269"/>
      <c r="MAX180" s="1269"/>
      <c r="MAY180" s="1269"/>
      <c r="MAZ180" s="1269"/>
      <c r="MBA180" s="1269"/>
      <c r="MBB180" s="1269"/>
      <c r="MBC180" s="1269"/>
      <c r="MBD180" s="1269"/>
      <c r="MBE180" s="1269"/>
      <c r="MBF180" s="1269"/>
      <c r="MBG180" s="1269"/>
      <c r="MBH180" s="1269"/>
      <c r="MBI180" s="1269"/>
      <c r="MBJ180" s="1269"/>
      <c r="MBK180" s="1269"/>
      <c r="MBL180" s="1269"/>
      <c r="MBM180" s="1269"/>
      <c r="MBN180" s="1269"/>
      <c r="MBO180" s="1269"/>
      <c r="MBP180" s="1269"/>
      <c r="MBQ180" s="1269"/>
      <c r="MBR180" s="1269"/>
      <c r="MBS180" s="1269"/>
      <c r="MBT180" s="1269"/>
      <c r="MBU180" s="1269"/>
      <c r="MBV180" s="1269"/>
      <c r="MBW180" s="1269"/>
      <c r="MBX180" s="1269"/>
      <c r="MBY180" s="1269"/>
      <c r="MBZ180" s="1269"/>
      <c r="MCA180" s="1269"/>
      <c r="MCB180" s="1269"/>
      <c r="MCC180" s="1269"/>
      <c r="MCD180" s="1269"/>
      <c r="MCE180" s="1269"/>
      <c r="MCF180" s="1269"/>
      <c r="MCG180" s="1269"/>
      <c r="MCH180" s="1269"/>
      <c r="MCI180" s="1269"/>
      <c r="MCJ180" s="1269"/>
      <c r="MCK180" s="1269"/>
      <c r="MCL180" s="1269"/>
      <c r="MCM180" s="1269"/>
      <c r="MCN180" s="1269"/>
      <c r="MCO180" s="1269"/>
      <c r="MCP180" s="1269"/>
      <c r="MCQ180" s="1269"/>
      <c r="MCR180" s="1269"/>
      <c r="MCS180" s="1269"/>
      <c r="MCT180" s="1269"/>
      <c r="MCU180" s="1269"/>
      <c r="MCV180" s="1269"/>
      <c r="MCW180" s="1269"/>
      <c r="MCX180" s="1269"/>
      <c r="MCY180" s="1269"/>
      <c r="MCZ180" s="1269"/>
      <c r="MDA180" s="1269"/>
      <c r="MDB180" s="1269"/>
      <c r="MDC180" s="1269"/>
      <c r="MDD180" s="1269"/>
      <c r="MDE180" s="1269"/>
      <c r="MDF180" s="1269"/>
      <c r="MDG180" s="1269"/>
      <c r="MDH180" s="1269"/>
      <c r="MDI180" s="1269"/>
      <c r="MDJ180" s="1269"/>
      <c r="MDK180" s="1269"/>
      <c r="MDL180" s="1269"/>
      <c r="MDM180" s="1269"/>
      <c r="MDN180" s="1269"/>
      <c r="MDO180" s="1269"/>
      <c r="MDP180" s="1269"/>
      <c r="MDQ180" s="1269"/>
      <c r="MDR180" s="1269"/>
      <c r="MDS180" s="1269"/>
      <c r="MDT180" s="1269"/>
      <c r="MDU180" s="1269"/>
      <c r="MDV180" s="1269"/>
      <c r="MDW180" s="1269"/>
      <c r="MDX180" s="1269"/>
      <c r="MDY180" s="1269"/>
      <c r="MDZ180" s="1269"/>
      <c r="MEA180" s="1269"/>
      <c r="MEB180" s="1269"/>
      <c r="MEC180" s="1269"/>
      <c r="MED180" s="1269"/>
      <c r="MEE180" s="1269"/>
      <c r="MEF180" s="1269"/>
      <c r="MEG180" s="1269"/>
      <c r="MEH180" s="1269"/>
      <c r="MEI180" s="1269"/>
      <c r="MEJ180" s="1269"/>
      <c r="MEK180" s="1269"/>
      <c r="MEL180" s="1269"/>
      <c r="MEM180" s="1269"/>
      <c r="MEN180" s="1269"/>
      <c r="MEO180" s="1269"/>
      <c r="MEP180" s="1269"/>
      <c r="MEQ180" s="1269"/>
      <c r="MER180" s="1269"/>
      <c r="MES180" s="1269"/>
      <c r="MET180" s="1269"/>
      <c r="MEU180" s="1269"/>
      <c r="MEV180" s="1269"/>
      <c r="MEW180" s="1269"/>
      <c r="MEX180" s="1269"/>
      <c r="MEY180" s="1269"/>
      <c r="MEZ180" s="1269"/>
      <c r="MFA180" s="1269"/>
      <c r="MFB180" s="1269"/>
      <c r="MFC180" s="1269"/>
      <c r="MFD180" s="1269"/>
      <c r="MFE180" s="1269"/>
      <c r="MFF180" s="1269"/>
      <c r="MFG180" s="1269"/>
      <c r="MFH180" s="1269"/>
      <c r="MFI180" s="1269"/>
      <c r="MFJ180" s="1269"/>
      <c r="MFK180" s="1269"/>
      <c r="MFL180" s="1269"/>
      <c r="MFM180" s="1269"/>
      <c r="MFN180" s="1269"/>
      <c r="MFO180" s="1269"/>
      <c r="MFP180" s="1269"/>
      <c r="MFQ180" s="1269"/>
      <c r="MFR180" s="1269"/>
      <c r="MFS180" s="1269"/>
      <c r="MFT180" s="1269"/>
      <c r="MFU180" s="1269"/>
      <c r="MFV180" s="1269"/>
      <c r="MFW180" s="1269"/>
      <c r="MFX180" s="1269"/>
      <c r="MFY180" s="1269"/>
      <c r="MFZ180" s="1269"/>
      <c r="MGA180" s="1269"/>
      <c r="MGB180" s="1269"/>
      <c r="MGC180" s="1269"/>
      <c r="MGD180" s="1269"/>
      <c r="MGE180" s="1269"/>
      <c r="MGF180" s="1269"/>
      <c r="MGG180" s="1269"/>
      <c r="MGH180" s="1269"/>
      <c r="MGI180" s="1269"/>
      <c r="MGJ180" s="1269"/>
      <c r="MGK180" s="1269"/>
      <c r="MGL180" s="1269"/>
      <c r="MGM180" s="1269"/>
      <c r="MGN180" s="1269"/>
      <c r="MGO180" s="1269"/>
      <c r="MGP180" s="1269"/>
      <c r="MGQ180" s="1269"/>
      <c r="MGR180" s="1269"/>
      <c r="MGS180" s="1269"/>
      <c r="MGT180" s="1269"/>
      <c r="MGU180" s="1269"/>
      <c r="MGV180" s="1269"/>
      <c r="MGW180" s="1269"/>
      <c r="MGX180" s="1269"/>
      <c r="MGY180" s="1269"/>
      <c r="MGZ180" s="1269"/>
      <c r="MHA180" s="1269"/>
      <c r="MHB180" s="1269"/>
      <c r="MHC180" s="1269"/>
      <c r="MHD180" s="1269"/>
      <c r="MHE180" s="1269"/>
      <c r="MHF180" s="1269"/>
      <c r="MHG180" s="1269"/>
      <c r="MHH180" s="1269"/>
      <c r="MHI180" s="1269"/>
      <c r="MHJ180" s="1269"/>
      <c r="MHK180" s="1269"/>
      <c r="MHL180" s="1269"/>
      <c r="MHM180" s="1269"/>
      <c r="MHN180" s="1269"/>
      <c r="MHO180" s="1269"/>
      <c r="MHP180" s="1269"/>
      <c r="MHQ180" s="1269"/>
      <c r="MHR180" s="1269"/>
      <c r="MHS180" s="1269"/>
      <c r="MHT180" s="1269"/>
      <c r="MHU180" s="1269"/>
      <c r="MHV180" s="1269"/>
      <c r="MHW180" s="1269"/>
      <c r="MHX180" s="1269"/>
      <c r="MHY180" s="1269"/>
      <c r="MHZ180" s="1269"/>
      <c r="MIA180" s="1269"/>
      <c r="MIB180" s="1269"/>
      <c r="MIC180" s="1269"/>
      <c r="MID180" s="1269"/>
      <c r="MIE180" s="1269"/>
      <c r="MIF180" s="1269"/>
      <c r="MIG180" s="1269"/>
      <c r="MIH180" s="1269"/>
      <c r="MII180" s="1269"/>
      <c r="MIJ180" s="1269"/>
      <c r="MIK180" s="1269"/>
      <c r="MIL180" s="1269"/>
      <c r="MIM180" s="1269"/>
      <c r="MIN180" s="1269"/>
      <c r="MIO180" s="1269"/>
      <c r="MIP180" s="1269"/>
      <c r="MIQ180" s="1269"/>
      <c r="MIR180" s="1269"/>
      <c r="MIS180" s="1269"/>
      <c r="MIT180" s="1269"/>
      <c r="MIU180" s="1269"/>
      <c r="MIV180" s="1269"/>
      <c r="MIW180" s="1269"/>
      <c r="MIX180" s="1269"/>
      <c r="MIY180" s="1269"/>
      <c r="MIZ180" s="1269"/>
      <c r="MJA180" s="1269"/>
      <c r="MJB180" s="1269"/>
      <c r="MJC180" s="1269"/>
      <c r="MJD180" s="1269"/>
      <c r="MJE180" s="1269"/>
      <c r="MJF180" s="1269"/>
      <c r="MJG180" s="1269"/>
      <c r="MJH180" s="1269"/>
      <c r="MJI180" s="1269"/>
      <c r="MJJ180" s="1269"/>
      <c r="MJK180" s="1269"/>
      <c r="MJL180" s="1269"/>
      <c r="MJM180" s="1269"/>
      <c r="MJN180" s="1269"/>
      <c r="MJO180" s="1269"/>
      <c r="MJP180" s="1269"/>
      <c r="MJQ180" s="1269"/>
      <c r="MJR180" s="1269"/>
      <c r="MJS180" s="1269"/>
      <c r="MJT180" s="1269"/>
      <c r="MJU180" s="1269"/>
      <c r="MJV180" s="1269"/>
      <c r="MJW180" s="1269"/>
      <c r="MJX180" s="1269"/>
      <c r="MJY180" s="1269"/>
      <c r="MJZ180" s="1269"/>
      <c r="MKA180" s="1269"/>
      <c r="MKB180" s="1269"/>
      <c r="MKC180" s="1269"/>
      <c r="MKD180" s="1269"/>
      <c r="MKE180" s="1269"/>
      <c r="MKF180" s="1269"/>
      <c r="MKG180" s="1269"/>
      <c r="MKH180" s="1269"/>
      <c r="MKI180" s="1269"/>
      <c r="MKJ180" s="1269"/>
      <c r="MKK180" s="1269"/>
      <c r="MKL180" s="1269"/>
      <c r="MKM180" s="1269"/>
      <c r="MKN180" s="1269"/>
      <c r="MKO180" s="1269"/>
      <c r="MKP180" s="1269"/>
      <c r="MKQ180" s="1269"/>
      <c r="MKR180" s="1269"/>
      <c r="MKS180" s="1269"/>
      <c r="MKT180" s="1269"/>
      <c r="MKU180" s="1269"/>
      <c r="MKV180" s="1269"/>
      <c r="MKW180" s="1269"/>
      <c r="MKX180" s="1269"/>
      <c r="MKY180" s="1269"/>
      <c r="MKZ180" s="1269"/>
      <c r="MLA180" s="1269"/>
      <c r="MLB180" s="1269"/>
      <c r="MLC180" s="1269"/>
      <c r="MLD180" s="1269"/>
      <c r="MLE180" s="1269"/>
      <c r="MLF180" s="1269"/>
      <c r="MLG180" s="1269"/>
      <c r="MLH180" s="1269"/>
      <c r="MLI180" s="1269"/>
      <c r="MLJ180" s="1269"/>
      <c r="MLK180" s="1269"/>
      <c r="MLL180" s="1269"/>
      <c r="MLM180" s="1269"/>
      <c r="MLN180" s="1269"/>
      <c r="MLO180" s="1269"/>
      <c r="MLP180" s="1269"/>
      <c r="MLQ180" s="1269"/>
      <c r="MLR180" s="1269"/>
      <c r="MLS180" s="1269"/>
      <c r="MLT180" s="1269"/>
      <c r="MLU180" s="1269"/>
      <c r="MLV180" s="1269"/>
      <c r="MLW180" s="1269"/>
      <c r="MLX180" s="1269"/>
      <c r="MLY180" s="1269"/>
      <c r="MLZ180" s="1269"/>
      <c r="MMA180" s="1269"/>
      <c r="MMB180" s="1269"/>
      <c r="MMC180" s="1269"/>
      <c r="MMD180" s="1269"/>
      <c r="MME180" s="1269"/>
      <c r="MMF180" s="1269"/>
      <c r="MMG180" s="1269"/>
      <c r="MMH180" s="1269"/>
      <c r="MMI180" s="1269"/>
      <c r="MMJ180" s="1269"/>
      <c r="MMK180" s="1269"/>
      <c r="MML180" s="1269"/>
      <c r="MMM180" s="1269"/>
      <c r="MMN180" s="1269"/>
      <c r="MMO180" s="1269"/>
      <c r="MMP180" s="1269"/>
      <c r="MMQ180" s="1269"/>
      <c r="MMR180" s="1269"/>
      <c r="MMS180" s="1269"/>
      <c r="MMT180" s="1269"/>
      <c r="MMU180" s="1269"/>
      <c r="MMV180" s="1269"/>
      <c r="MMW180" s="1269"/>
      <c r="MMX180" s="1269"/>
      <c r="MMY180" s="1269"/>
      <c r="MMZ180" s="1269"/>
      <c r="MNA180" s="1269"/>
      <c r="MNB180" s="1269"/>
      <c r="MNC180" s="1269"/>
      <c r="MND180" s="1269"/>
      <c r="MNE180" s="1269"/>
      <c r="MNF180" s="1269"/>
      <c r="MNG180" s="1269"/>
      <c r="MNH180" s="1269"/>
      <c r="MNI180" s="1269"/>
      <c r="MNJ180" s="1269"/>
      <c r="MNK180" s="1269"/>
      <c r="MNL180" s="1269"/>
      <c r="MNM180" s="1269"/>
      <c r="MNN180" s="1269"/>
      <c r="MNO180" s="1269"/>
      <c r="MNP180" s="1269"/>
      <c r="MNQ180" s="1269"/>
      <c r="MNR180" s="1269"/>
      <c r="MNS180" s="1269"/>
      <c r="MNT180" s="1269"/>
      <c r="MNU180" s="1269"/>
      <c r="MNV180" s="1269"/>
      <c r="MNW180" s="1269"/>
      <c r="MNX180" s="1269"/>
      <c r="MNY180" s="1269"/>
      <c r="MNZ180" s="1269"/>
      <c r="MOA180" s="1269"/>
      <c r="MOB180" s="1269"/>
      <c r="MOC180" s="1269"/>
      <c r="MOD180" s="1269"/>
      <c r="MOE180" s="1269"/>
      <c r="MOF180" s="1269"/>
      <c r="MOG180" s="1269"/>
      <c r="MOH180" s="1269"/>
      <c r="MOI180" s="1269"/>
      <c r="MOJ180" s="1269"/>
      <c r="MOK180" s="1269"/>
      <c r="MOL180" s="1269"/>
      <c r="MOM180" s="1269"/>
      <c r="MON180" s="1269"/>
      <c r="MOO180" s="1269"/>
      <c r="MOP180" s="1269"/>
      <c r="MOQ180" s="1269"/>
      <c r="MOR180" s="1269"/>
      <c r="MOS180" s="1269"/>
      <c r="MOT180" s="1269"/>
      <c r="MOU180" s="1269"/>
      <c r="MOV180" s="1269"/>
      <c r="MOW180" s="1269"/>
      <c r="MOX180" s="1269"/>
      <c r="MOY180" s="1269"/>
      <c r="MOZ180" s="1269"/>
      <c r="MPA180" s="1269"/>
      <c r="MPB180" s="1269"/>
      <c r="MPC180" s="1269"/>
      <c r="MPD180" s="1269"/>
      <c r="MPE180" s="1269"/>
      <c r="MPF180" s="1269"/>
      <c r="MPG180" s="1269"/>
      <c r="MPH180" s="1269"/>
      <c r="MPI180" s="1269"/>
      <c r="MPJ180" s="1269"/>
      <c r="MPK180" s="1269"/>
      <c r="MPL180" s="1269"/>
      <c r="MPM180" s="1269"/>
      <c r="MPN180" s="1269"/>
      <c r="MPO180" s="1269"/>
      <c r="MPP180" s="1269"/>
      <c r="MPQ180" s="1269"/>
      <c r="MPR180" s="1269"/>
      <c r="MPS180" s="1269"/>
      <c r="MPT180" s="1269"/>
      <c r="MPU180" s="1269"/>
      <c r="MPV180" s="1269"/>
      <c r="MPW180" s="1269"/>
      <c r="MPX180" s="1269"/>
      <c r="MPY180" s="1269"/>
      <c r="MPZ180" s="1269"/>
      <c r="MQA180" s="1269"/>
      <c r="MQB180" s="1269"/>
      <c r="MQC180" s="1269"/>
      <c r="MQD180" s="1269"/>
      <c r="MQE180" s="1269"/>
      <c r="MQF180" s="1269"/>
      <c r="MQG180" s="1269"/>
      <c r="MQH180" s="1269"/>
      <c r="MQI180" s="1269"/>
      <c r="MQJ180" s="1269"/>
      <c r="MQK180" s="1269"/>
      <c r="MQL180" s="1269"/>
      <c r="MQM180" s="1269"/>
      <c r="MQN180" s="1269"/>
      <c r="MQO180" s="1269"/>
      <c r="MQP180" s="1269"/>
      <c r="MQQ180" s="1269"/>
      <c r="MQR180" s="1269"/>
      <c r="MQS180" s="1269"/>
      <c r="MQT180" s="1269"/>
      <c r="MQU180" s="1269"/>
      <c r="MQV180" s="1269"/>
      <c r="MQW180" s="1269"/>
      <c r="MQX180" s="1269"/>
      <c r="MQY180" s="1269"/>
      <c r="MQZ180" s="1269"/>
      <c r="MRA180" s="1269"/>
      <c r="MRB180" s="1269"/>
      <c r="MRC180" s="1269"/>
      <c r="MRD180" s="1269"/>
      <c r="MRE180" s="1269"/>
      <c r="MRF180" s="1269"/>
      <c r="MRG180" s="1269"/>
      <c r="MRH180" s="1269"/>
      <c r="MRI180" s="1269"/>
      <c r="MRJ180" s="1269"/>
      <c r="MRK180" s="1269"/>
      <c r="MRL180" s="1269"/>
      <c r="MRM180" s="1269"/>
      <c r="MRN180" s="1269"/>
      <c r="MRO180" s="1269"/>
      <c r="MRP180" s="1269"/>
      <c r="MRQ180" s="1269"/>
      <c r="MRR180" s="1269"/>
      <c r="MRS180" s="1269"/>
      <c r="MRT180" s="1269"/>
      <c r="MRU180" s="1269"/>
      <c r="MRV180" s="1269"/>
      <c r="MRW180" s="1269"/>
      <c r="MRX180" s="1269"/>
      <c r="MRY180" s="1269"/>
      <c r="MRZ180" s="1269"/>
      <c r="MSA180" s="1269"/>
      <c r="MSB180" s="1269"/>
      <c r="MSC180" s="1269"/>
      <c r="MSD180" s="1269"/>
      <c r="MSE180" s="1269"/>
      <c r="MSF180" s="1269"/>
      <c r="MSG180" s="1269"/>
      <c r="MSH180" s="1269"/>
      <c r="MSI180" s="1269"/>
      <c r="MSJ180" s="1269"/>
      <c r="MSK180" s="1269"/>
      <c r="MSL180" s="1269"/>
      <c r="MSM180" s="1269"/>
      <c r="MSN180" s="1269"/>
      <c r="MSO180" s="1269"/>
      <c r="MSP180" s="1269"/>
      <c r="MSQ180" s="1269"/>
      <c r="MSR180" s="1269"/>
      <c r="MSS180" s="1269"/>
      <c r="MST180" s="1269"/>
      <c r="MSU180" s="1269"/>
      <c r="MSV180" s="1269"/>
      <c r="MSW180" s="1269"/>
      <c r="MSX180" s="1269"/>
      <c r="MSY180" s="1269"/>
      <c r="MSZ180" s="1269"/>
      <c r="MTA180" s="1269"/>
      <c r="MTB180" s="1269"/>
      <c r="MTC180" s="1269"/>
      <c r="MTD180" s="1269"/>
      <c r="MTE180" s="1269"/>
      <c r="MTF180" s="1269"/>
      <c r="MTG180" s="1269"/>
      <c r="MTH180" s="1269"/>
      <c r="MTI180" s="1269"/>
      <c r="MTJ180" s="1269"/>
      <c r="MTK180" s="1269"/>
      <c r="MTL180" s="1269"/>
      <c r="MTM180" s="1269"/>
      <c r="MTN180" s="1269"/>
      <c r="MTO180" s="1269"/>
      <c r="MTP180" s="1269"/>
      <c r="MTQ180" s="1269"/>
      <c r="MTR180" s="1269"/>
      <c r="MTS180" s="1269"/>
      <c r="MTT180" s="1269"/>
      <c r="MTU180" s="1269"/>
      <c r="MTV180" s="1269"/>
      <c r="MTW180" s="1269"/>
      <c r="MTX180" s="1269"/>
      <c r="MTY180" s="1269"/>
      <c r="MTZ180" s="1269"/>
      <c r="MUA180" s="1269"/>
      <c r="MUB180" s="1269"/>
      <c r="MUC180" s="1269"/>
      <c r="MUD180" s="1269"/>
      <c r="MUE180" s="1269"/>
      <c r="MUF180" s="1269"/>
      <c r="MUG180" s="1269"/>
      <c r="MUH180" s="1269"/>
      <c r="MUI180" s="1269"/>
      <c r="MUJ180" s="1269"/>
      <c r="MUK180" s="1269"/>
      <c r="MUL180" s="1269"/>
      <c r="MUM180" s="1269"/>
      <c r="MUN180" s="1269"/>
      <c r="MUO180" s="1269"/>
      <c r="MUP180" s="1269"/>
      <c r="MUQ180" s="1269"/>
      <c r="MUR180" s="1269"/>
      <c r="MUS180" s="1269"/>
      <c r="MUT180" s="1269"/>
      <c r="MUU180" s="1269"/>
      <c r="MUV180" s="1269"/>
      <c r="MUW180" s="1269"/>
      <c r="MUX180" s="1269"/>
      <c r="MUY180" s="1269"/>
      <c r="MUZ180" s="1269"/>
      <c r="MVA180" s="1269"/>
      <c r="MVB180" s="1269"/>
      <c r="MVC180" s="1269"/>
      <c r="MVD180" s="1269"/>
      <c r="MVE180" s="1269"/>
      <c r="MVF180" s="1269"/>
      <c r="MVG180" s="1269"/>
      <c r="MVH180" s="1269"/>
      <c r="MVI180" s="1269"/>
      <c r="MVJ180" s="1269"/>
      <c r="MVK180" s="1269"/>
      <c r="MVL180" s="1269"/>
      <c r="MVM180" s="1269"/>
      <c r="MVN180" s="1269"/>
      <c r="MVO180" s="1269"/>
      <c r="MVP180" s="1269"/>
      <c r="MVQ180" s="1269"/>
      <c r="MVR180" s="1269"/>
      <c r="MVS180" s="1269"/>
      <c r="MVT180" s="1269"/>
      <c r="MVU180" s="1269"/>
      <c r="MVV180" s="1269"/>
      <c r="MVW180" s="1269"/>
      <c r="MVX180" s="1269"/>
      <c r="MVY180" s="1269"/>
      <c r="MVZ180" s="1269"/>
      <c r="MWA180" s="1269"/>
      <c r="MWB180" s="1269"/>
      <c r="MWC180" s="1269"/>
      <c r="MWD180" s="1269"/>
      <c r="MWE180" s="1269"/>
      <c r="MWF180" s="1269"/>
      <c r="MWG180" s="1269"/>
      <c r="MWH180" s="1269"/>
      <c r="MWI180" s="1269"/>
      <c r="MWJ180" s="1269"/>
      <c r="MWK180" s="1269"/>
      <c r="MWL180" s="1269"/>
      <c r="MWM180" s="1269"/>
      <c r="MWN180" s="1269"/>
      <c r="MWO180" s="1269"/>
      <c r="MWP180" s="1269"/>
      <c r="MWQ180" s="1269"/>
      <c r="MWR180" s="1269"/>
      <c r="MWS180" s="1269"/>
      <c r="MWT180" s="1269"/>
      <c r="MWU180" s="1269"/>
      <c r="MWV180" s="1269"/>
      <c r="MWW180" s="1269"/>
      <c r="MWX180" s="1269"/>
      <c r="MWY180" s="1269"/>
      <c r="MWZ180" s="1269"/>
      <c r="MXA180" s="1269"/>
      <c r="MXB180" s="1269"/>
      <c r="MXC180" s="1269"/>
      <c r="MXD180" s="1269"/>
      <c r="MXE180" s="1269"/>
      <c r="MXF180" s="1269"/>
      <c r="MXG180" s="1269"/>
      <c r="MXH180" s="1269"/>
      <c r="MXI180" s="1269"/>
      <c r="MXJ180" s="1269"/>
      <c r="MXK180" s="1269"/>
      <c r="MXL180" s="1269"/>
      <c r="MXM180" s="1269"/>
      <c r="MXN180" s="1269"/>
      <c r="MXO180" s="1269"/>
      <c r="MXP180" s="1269"/>
      <c r="MXQ180" s="1269"/>
      <c r="MXR180" s="1269"/>
      <c r="MXS180" s="1269"/>
      <c r="MXT180" s="1269"/>
      <c r="MXU180" s="1269"/>
      <c r="MXV180" s="1269"/>
      <c r="MXW180" s="1269"/>
      <c r="MXX180" s="1269"/>
      <c r="MXY180" s="1269"/>
      <c r="MXZ180" s="1269"/>
      <c r="MYA180" s="1269"/>
      <c r="MYB180" s="1269"/>
      <c r="MYC180" s="1269"/>
      <c r="MYD180" s="1269"/>
      <c r="MYE180" s="1269"/>
      <c r="MYF180" s="1269"/>
      <c r="MYG180" s="1269"/>
      <c r="MYH180" s="1269"/>
      <c r="MYI180" s="1269"/>
      <c r="MYJ180" s="1269"/>
      <c r="MYK180" s="1269"/>
      <c r="MYL180" s="1269"/>
      <c r="MYM180" s="1269"/>
      <c r="MYN180" s="1269"/>
      <c r="MYO180" s="1269"/>
      <c r="MYP180" s="1269"/>
      <c r="MYQ180" s="1269"/>
      <c r="MYR180" s="1269"/>
      <c r="MYS180" s="1269"/>
      <c r="MYT180" s="1269"/>
      <c r="MYU180" s="1269"/>
      <c r="MYV180" s="1269"/>
      <c r="MYW180" s="1269"/>
      <c r="MYX180" s="1269"/>
      <c r="MYY180" s="1269"/>
      <c r="MYZ180" s="1269"/>
      <c r="MZA180" s="1269"/>
      <c r="MZB180" s="1269"/>
      <c r="MZC180" s="1269"/>
      <c r="MZD180" s="1269"/>
      <c r="MZE180" s="1269"/>
      <c r="MZF180" s="1269"/>
      <c r="MZG180" s="1269"/>
      <c r="MZH180" s="1269"/>
      <c r="MZI180" s="1269"/>
      <c r="MZJ180" s="1269"/>
      <c r="MZK180" s="1269"/>
      <c r="MZL180" s="1269"/>
      <c r="MZM180" s="1269"/>
      <c r="MZN180" s="1269"/>
      <c r="MZO180" s="1269"/>
      <c r="MZP180" s="1269"/>
      <c r="MZQ180" s="1269"/>
      <c r="MZR180" s="1269"/>
      <c r="MZS180" s="1269"/>
      <c r="MZT180" s="1269"/>
      <c r="MZU180" s="1269"/>
      <c r="MZV180" s="1269"/>
      <c r="MZW180" s="1269"/>
      <c r="MZX180" s="1269"/>
      <c r="MZY180" s="1269"/>
      <c r="MZZ180" s="1269"/>
      <c r="NAA180" s="1269"/>
      <c r="NAB180" s="1269"/>
      <c r="NAC180" s="1269"/>
      <c r="NAD180" s="1269"/>
      <c r="NAE180" s="1269"/>
      <c r="NAF180" s="1269"/>
      <c r="NAG180" s="1269"/>
      <c r="NAH180" s="1269"/>
      <c r="NAI180" s="1269"/>
      <c r="NAJ180" s="1269"/>
      <c r="NAK180" s="1269"/>
      <c r="NAL180" s="1269"/>
      <c r="NAM180" s="1269"/>
      <c r="NAN180" s="1269"/>
      <c r="NAO180" s="1269"/>
      <c r="NAP180" s="1269"/>
      <c r="NAQ180" s="1269"/>
      <c r="NAR180" s="1269"/>
      <c r="NAS180" s="1269"/>
      <c r="NAT180" s="1269"/>
      <c r="NAU180" s="1269"/>
      <c r="NAV180" s="1269"/>
      <c r="NAW180" s="1269"/>
      <c r="NAX180" s="1269"/>
      <c r="NAY180" s="1269"/>
      <c r="NAZ180" s="1269"/>
      <c r="NBA180" s="1269"/>
      <c r="NBB180" s="1269"/>
      <c r="NBC180" s="1269"/>
      <c r="NBD180" s="1269"/>
      <c r="NBE180" s="1269"/>
      <c r="NBF180" s="1269"/>
      <c r="NBG180" s="1269"/>
      <c r="NBH180" s="1269"/>
      <c r="NBI180" s="1269"/>
      <c r="NBJ180" s="1269"/>
      <c r="NBK180" s="1269"/>
      <c r="NBL180" s="1269"/>
      <c r="NBM180" s="1269"/>
      <c r="NBN180" s="1269"/>
      <c r="NBO180" s="1269"/>
      <c r="NBP180" s="1269"/>
      <c r="NBQ180" s="1269"/>
      <c r="NBR180" s="1269"/>
      <c r="NBS180" s="1269"/>
      <c r="NBT180" s="1269"/>
      <c r="NBU180" s="1269"/>
      <c r="NBV180" s="1269"/>
      <c r="NBW180" s="1269"/>
      <c r="NBX180" s="1269"/>
      <c r="NBY180" s="1269"/>
      <c r="NBZ180" s="1269"/>
      <c r="NCA180" s="1269"/>
      <c r="NCB180" s="1269"/>
      <c r="NCC180" s="1269"/>
      <c r="NCD180" s="1269"/>
      <c r="NCE180" s="1269"/>
      <c r="NCF180" s="1269"/>
      <c r="NCG180" s="1269"/>
      <c r="NCH180" s="1269"/>
      <c r="NCI180" s="1269"/>
      <c r="NCJ180" s="1269"/>
      <c r="NCK180" s="1269"/>
      <c r="NCL180" s="1269"/>
      <c r="NCM180" s="1269"/>
      <c r="NCN180" s="1269"/>
      <c r="NCO180" s="1269"/>
      <c r="NCP180" s="1269"/>
      <c r="NCQ180" s="1269"/>
      <c r="NCR180" s="1269"/>
      <c r="NCS180" s="1269"/>
      <c r="NCT180" s="1269"/>
      <c r="NCU180" s="1269"/>
      <c r="NCV180" s="1269"/>
      <c r="NCW180" s="1269"/>
      <c r="NCX180" s="1269"/>
      <c r="NCY180" s="1269"/>
      <c r="NCZ180" s="1269"/>
      <c r="NDA180" s="1269"/>
      <c r="NDB180" s="1269"/>
      <c r="NDC180" s="1269"/>
      <c r="NDD180" s="1269"/>
      <c r="NDE180" s="1269"/>
      <c r="NDF180" s="1269"/>
      <c r="NDG180" s="1269"/>
      <c r="NDH180" s="1269"/>
      <c r="NDI180" s="1269"/>
      <c r="NDJ180" s="1269"/>
      <c r="NDK180" s="1269"/>
      <c r="NDL180" s="1269"/>
      <c r="NDM180" s="1269"/>
      <c r="NDN180" s="1269"/>
      <c r="NDO180" s="1269"/>
      <c r="NDP180" s="1269"/>
      <c r="NDQ180" s="1269"/>
      <c r="NDR180" s="1269"/>
      <c r="NDS180" s="1269"/>
      <c r="NDT180" s="1269"/>
      <c r="NDU180" s="1269"/>
      <c r="NDV180" s="1269"/>
      <c r="NDW180" s="1269"/>
      <c r="NDX180" s="1269"/>
      <c r="NDY180" s="1269"/>
      <c r="NDZ180" s="1269"/>
      <c r="NEA180" s="1269"/>
      <c r="NEB180" s="1269"/>
      <c r="NEC180" s="1269"/>
      <c r="NED180" s="1269"/>
      <c r="NEE180" s="1269"/>
      <c r="NEF180" s="1269"/>
      <c r="NEG180" s="1269"/>
      <c r="NEH180" s="1269"/>
      <c r="NEI180" s="1269"/>
      <c r="NEJ180" s="1269"/>
      <c r="NEK180" s="1269"/>
      <c r="NEL180" s="1269"/>
      <c r="NEM180" s="1269"/>
      <c r="NEN180" s="1269"/>
      <c r="NEO180" s="1269"/>
      <c r="NEP180" s="1269"/>
      <c r="NEQ180" s="1269"/>
      <c r="NER180" s="1269"/>
      <c r="NES180" s="1269"/>
      <c r="NET180" s="1269"/>
      <c r="NEU180" s="1269"/>
      <c r="NEV180" s="1269"/>
      <c r="NEW180" s="1269"/>
      <c r="NEX180" s="1269"/>
      <c r="NEY180" s="1269"/>
      <c r="NEZ180" s="1269"/>
      <c r="NFA180" s="1269"/>
      <c r="NFB180" s="1269"/>
      <c r="NFC180" s="1269"/>
      <c r="NFD180" s="1269"/>
      <c r="NFE180" s="1269"/>
      <c r="NFF180" s="1269"/>
      <c r="NFG180" s="1269"/>
      <c r="NFH180" s="1269"/>
      <c r="NFI180" s="1269"/>
      <c r="NFJ180" s="1269"/>
      <c r="NFK180" s="1269"/>
      <c r="NFL180" s="1269"/>
      <c r="NFM180" s="1269"/>
      <c r="NFN180" s="1269"/>
      <c r="NFO180" s="1269"/>
      <c r="NFP180" s="1269"/>
      <c r="NFQ180" s="1269"/>
      <c r="NFR180" s="1269"/>
      <c r="NFS180" s="1269"/>
      <c r="NFT180" s="1269"/>
      <c r="NFU180" s="1269"/>
      <c r="NFV180" s="1269"/>
      <c r="NFW180" s="1269"/>
      <c r="NFX180" s="1269"/>
      <c r="NFY180" s="1269"/>
      <c r="NFZ180" s="1269"/>
      <c r="NGA180" s="1269"/>
      <c r="NGB180" s="1269"/>
      <c r="NGC180" s="1269"/>
      <c r="NGD180" s="1269"/>
      <c r="NGE180" s="1269"/>
      <c r="NGF180" s="1269"/>
      <c r="NGG180" s="1269"/>
      <c r="NGH180" s="1269"/>
      <c r="NGI180" s="1269"/>
      <c r="NGJ180" s="1269"/>
      <c r="NGK180" s="1269"/>
      <c r="NGL180" s="1269"/>
      <c r="NGM180" s="1269"/>
      <c r="NGN180" s="1269"/>
      <c r="NGO180" s="1269"/>
      <c r="NGP180" s="1269"/>
      <c r="NGQ180" s="1269"/>
      <c r="NGR180" s="1269"/>
      <c r="NGS180" s="1269"/>
      <c r="NGT180" s="1269"/>
      <c r="NGU180" s="1269"/>
      <c r="NGV180" s="1269"/>
      <c r="NGW180" s="1269"/>
      <c r="NGX180" s="1269"/>
      <c r="NGY180" s="1269"/>
      <c r="NGZ180" s="1269"/>
      <c r="NHA180" s="1269"/>
      <c r="NHB180" s="1269"/>
      <c r="NHC180" s="1269"/>
      <c r="NHD180" s="1269"/>
      <c r="NHE180" s="1269"/>
      <c r="NHF180" s="1269"/>
      <c r="NHG180" s="1269"/>
      <c r="NHH180" s="1269"/>
      <c r="NHI180" s="1269"/>
      <c r="NHJ180" s="1269"/>
      <c r="NHK180" s="1269"/>
      <c r="NHL180" s="1269"/>
      <c r="NHM180" s="1269"/>
      <c r="NHN180" s="1269"/>
      <c r="NHO180" s="1269"/>
      <c r="NHP180" s="1269"/>
      <c r="NHQ180" s="1269"/>
      <c r="NHR180" s="1269"/>
      <c r="NHS180" s="1269"/>
      <c r="NHT180" s="1269"/>
      <c r="NHU180" s="1269"/>
      <c r="NHV180" s="1269"/>
      <c r="NHW180" s="1269"/>
      <c r="NHX180" s="1269"/>
      <c r="NHY180" s="1269"/>
      <c r="NHZ180" s="1269"/>
      <c r="NIA180" s="1269"/>
      <c r="NIB180" s="1269"/>
      <c r="NIC180" s="1269"/>
      <c r="NID180" s="1269"/>
      <c r="NIE180" s="1269"/>
      <c r="NIF180" s="1269"/>
      <c r="NIG180" s="1269"/>
      <c r="NIH180" s="1269"/>
      <c r="NII180" s="1269"/>
      <c r="NIJ180" s="1269"/>
      <c r="NIK180" s="1269"/>
      <c r="NIL180" s="1269"/>
      <c r="NIM180" s="1269"/>
      <c r="NIN180" s="1269"/>
      <c r="NIO180" s="1269"/>
      <c r="NIP180" s="1269"/>
      <c r="NIQ180" s="1269"/>
      <c r="NIR180" s="1269"/>
      <c r="NIS180" s="1269"/>
      <c r="NIT180" s="1269"/>
      <c r="NIU180" s="1269"/>
      <c r="NIV180" s="1269"/>
      <c r="NIW180" s="1269"/>
      <c r="NIX180" s="1269"/>
      <c r="NIY180" s="1269"/>
      <c r="NIZ180" s="1269"/>
      <c r="NJA180" s="1269"/>
      <c r="NJB180" s="1269"/>
      <c r="NJC180" s="1269"/>
      <c r="NJD180" s="1269"/>
      <c r="NJE180" s="1269"/>
      <c r="NJF180" s="1269"/>
      <c r="NJG180" s="1269"/>
      <c r="NJH180" s="1269"/>
      <c r="NJI180" s="1269"/>
      <c r="NJJ180" s="1269"/>
      <c r="NJK180" s="1269"/>
      <c r="NJL180" s="1269"/>
      <c r="NJM180" s="1269"/>
      <c r="NJN180" s="1269"/>
      <c r="NJO180" s="1269"/>
      <c r="NJP180" s="1269"/>
      <c r="NJQ180" s="1269"/>
      <c r="NJR180" s="1269"/>
      <c r="NJS180" s="1269"/>
      <c r="NJT180" s="1269"/>
      <c r="NJU180" s="1269"/>
      <c r="NJV180" s="1269"/>
      <c r="NJW180" s="1269"/>
      <c r="NJX180" s="1269"/>
      <c r="NJY180" s="1269"/>
      <c r="NJZ180" s="1269"/>
      <c r="NKA180" s="1269"/>
      <c r="NKB180" s="1269"/>
      <c r="NKC180" s="1269"/>
      <c r="NKD180" s="1269"/>
      <c r="NKE180" s="1269"/>
      <c r="NKF180" s="1269"/>
      <c r="NKG180" s="1269"/>
      <c r="NKH180" s="1269"/>
      <c r="NKI180" s="1269"/>
      <c r="NKJ180" s="1269"/>
      <c r="NKK180" s="1269"/>
      <c r="NKL180" s="1269"/>
      <c r="NKM180" s="1269"/>
      <c r="NKN180" s="1269"/>
      <c r="NKO180" s="1269"/>
      <c r="NKP180" s="1269"/>
      <c r="NKQ180" s="1269"/>
      <c r="NKR180" s="1269"/>
      <c r="NKS180" s="1269"/>
      <c r="NKT180" s="1269"/>
      <c r="NKU180" s="1269"/>
      <c r="NKV180" s="1269"/>
      <c r="NKW180" s="1269"/>
      <c r="NKX180" s="1269"/>
      <c r="NKY180" s="1269"/>
      <c r="NKZ180" s="1269"/>
      <c r="NLA180" s="1269"/>
      <c r="NLB180" s="1269"/>
      <c r="NLC180" s="1269"/>
      <c r="NLD180" s="1269"/>
      <c r="NLE180" s="1269"/>
      <c r="NLF180" s="1269"/>
      <c r="NLG180" s="1269"/>
      <c r="NLH180" s="1269"/>
      <c r="NLI180" s="1269"/>
      <c r="NLJ180" s="1269"/>
      <c r="NLK180" s="1269"/>
      <c r="NLL180" s="1269"/>
      <c r="NLM180" s="1269"/>
      <c r="NLN180" s="1269"/>
      <c r="NLO180" s="1269"/>
      <c r="NLP180" s="1269"/>
      <c r="NLQ180" s="1269"/>
      <c r="NLR180" s="1269"/>
      <c r="NLS180" s="1269"/>
      <c r="NLT180" s="1269"/>
      <c r="NLU180" s="1269"/>
      <c r="NLV180" s="1269"/>
      <c r="NLW180" s="1269"/>
      <c r="NLX180" s="1269"/>
      <c r="NLY180" s="1269"/>
      <c r="NLZ180" s="1269"/>
      <c r="NMA180" s="1269"/>
      <c r="NMB180" s="1269"/>
      <c r="NMC180" s="1269"/>
      <c r="NMD180" s="1269"/>
      <c r="NME180" s="1269"/>
      <c r="NMF180" s="1269"/>
      <c r="NMG180" s="1269"/>
      <c r="NMH180" s="1269"/>
      <c r="NMI180" s="1269"/>
      <c r="NMJ180" s="1269"/>
      <c r="NMK180" s="1269"/>
      <c r="NML180" s="1269"/>
      <c r="NMM180" s="1269"/>
      <c r="NMN180" s="1269"/>
      <c r="NMO180" s="1269"/>
      <c r="NMP180" s="1269"/>
      <c r="NMQ180" s="1269"/>
      <c r="NMR180" s="1269"/>
      <c r="NMS180" s="1269"/>
      <c r="NMT180" s="1269"/>
      <c r="NMU180" s="1269"/>
      <c r="NMV180" s="1269"/>
      <c r="NMW180" s="1269"/>
      <c r="NMX180" s="1269"/>
      <c r="NMY180" s="1269"/>
      <c r="NMZ180" s="1269"/>
      <c r="NNA180" s="1269"/>
      <c r="NNB180" s="1269"/>
      <c r="NNC180" s="1269"/>
      <c r="NND180" s="1269"/>
      <c r="NNE180" s="1269"/>
      <c r="NNF180" s="1269"/>
      <c r="NNG180" s="1269"/>
      <c r="NNH180" s="1269"/>
      <c r="NNI180" s="1269"/>
      <c r="NNJ180" s="1269"/>
      <c r="NNK180" s="1269"/>
      <c r="NNL180" s="1269"/>
      <c r="NNM180" s="1269"/>
      <c r="NNN180" s="1269"/>
      <c r="NNO180" s="1269"/>
      <c r="NNP180" s="1269"/>
      <c r="NNQ180" s="1269"/>
      <c r="NNR180" s="1269"/>
      <c r="NNS180" s="1269"/>
      <c r="NNT180" s="1269"/>
      <c r="NNU180" s="1269"/>
      <c r="NNV180" s="1269"/>
      <c r="NNW180" s="1269"/>
      <c r="NNX180" s="1269"/>
      <c r="NNY180" s="1269"/>
      <c r="NNZ180" s="1269"/>
      <c r="NOA180" s="1269"/>
      <c r="NOB180" s="1269"/>
      <c r="NOC180" s="1269"/>
      <c r="NOD180" s="1269"/>
      <c r="NOE180" s="1269"/>
      <c r="NOF180" s="1269"/>
      <c r="NOG180" s="1269"/>
      <c r="NOH180" s="1269"/>
      <c r="NOI180" s="1269"/>
      <c r="NOJ180" s="1269"/>
      <c r="NOK180" s="1269"/>
      <c r="NOL180" s="1269"/>
      <c r="NOM180" s="1269"/>
      <c r="NON180" s="1269"/>
      <c r="NOO180" s="1269"/>
      <c r="NOP180" s="1269"/>
      <c r="NOQ180" s="1269"/>
      <c r="NOR180" s="1269"/>
      <c r="NOS180" s="1269"/>
      <c r="NOT180" s="1269"/>
      <c r="NOU180" s="1269"/>
      <c r="NOV180" s="1269"/>
      <c r="NOW180" s="1269"/>
      <c r="NOX180" s="1269"/>
      <c r="NOY180" s="1269"/>
      <c r="NOZ180" s="1269"/>
      <c r="NPA180" s="1269"/>
      <c r="NPB180" s="1269"/>
      <c r="NPC180" s="1269"/>
      <c r="NPD180" s="1269"/>
      <c r="NPE180" s="1269"/>
      <c r="NPF180" s="1269"/>
      <c r="NPG180" s="1269"/>
      <c r="NPH180" s="1269"/>
      <c r="NPI180" s="1269"/>
      <c r="NPJ180" s="1269"/>
      <c r="NPK180" s="1269"/>
      <c r="NPL180" s="1269"/>
      <c r="NPM180" s="1269"/>
      <c r="NPN180" s="1269"/>
      <c r="NPO180" s="1269"/>
      <c r="NPP180" s="1269"/>
      <c r="NPQ180" s="1269"/>
      <c r="NPR180" s="1269"/>
      <c r="NPS180" s="1269"/>
      <c r="NPT180" s="1269"/>
      <c r="NPU180" s="1269"/>
      <c r="NPV180" s="1269"/>
      <c r="NPW180" s="1269"/>
      <c r="NPX180" s="1269"/>
      <c r="NPY180" s="1269"/>
      <c r="NPZ180" s="1269"/>
      <c r="NQA180" s="1269"/>
      <c r="NQB180" s="1269"/>
      <c r="NQC180" s="1269"/>
      <c r="NQD180" s="1269"/>
      <c r="NQE180" s="1269"/>
      <c r="NQF180" s="1269"/>
      <c r="NQG180" s="1269"/>
      <c r="NQH180" s="1269"/>
      <c r="NQI180" s="1269"/>
      <c r="NQJ180" s="1269"/>
      <c r="NQK180" s="1269"/>
      <c r="NQL180" s="1269"/>
      <c r="NQM180" s="1269"/>
      <c r="NQN180" s="1269"/>
      <c r="NQO180" s="1269"/>
      <c r="NQP180" s="1269"/>
      <c r="NQQ180" s="1269"/>
      <c r="NQR180" s="1269"/>
      <c r="NQS180" s="1269"/>
      <c r="NQT180" s="1269"/>
      <c r="NQU180" s="1269"/>
      <c r="NQV180" s="1269"/>
      <c r="NQW180" s="1269"/>
      <c r="NQX180" s="1269"/>
      <c r="NQY180" s="1269"/>
      <c r="NQZ180" s="1269"/>
      <c r="NRA180" s="1269"/>
      <c r="NRB180" s="1269"/>
      <c r="NRC180" s="1269"/>
      <c r="NRD180" s="1269"/>
      <c r="NRE180" s="1269"/>
      <c r="NRF180" s="1269"/>
      <c r="NRG180" s="1269"/>
      <c r="NRH180" s="1269"/>
      <c r="NRI180" s="1269"/>
      <c r="NRJ180" s="1269"/>
      <c r="NRK180" s="1269"/>
      <c r="NRL180" s="1269"/>
      <c r="NRM180" s="1269"/>
      <c r="NRN180" s="1269"/>
      <c r="NRO180" s="1269"/>
      <c r="NRP180" s="1269"/>
      <c r="NRQ180" s="1269"/>
      <c r="NRR180" s="1269"/>
      <c r="NRS180" s="1269"/>
      <c r="NRT180" s="1269"/>
      <c r="NRU180" s="1269"/>
      <c r="NRV180" s="1269"/>
      <c r="NRW180" s="1269"/>
      <c r="NRX180" s="1269"/>
      <c r="NRY180" s="1269"/>
      <c r="NRZ180" s="1269"/>
      <c r="NSA180" s="1269"/>
      <c r="NSB180" s="1269"/>
      <c r="NSC180" s="1269"/>
      <c r="NSD180" s="1269"/>
      <c r="NSE180" s="1269"/>
      <c r="NSF180" s="1269"/>
      <c r="NSG180" s="1269"/>
      <c r="NSH180" s="1269"/>
      <c r="NSI180" s="1269"/>
      <c r="NSJ180" s="1269"/>
      <c r="NSK180" s="1269"/>
      <c r="NSL180" s="1269"/>
      <c r="NSM180" s="1269"/>
      <c r="NSN180" s="1269"/>
      <c r="NSO180" s="1269"/>
      <c r="NSP180" s="1269"/>
      <c r="NSQ180" s="1269"/>
      <c r="NSR180" s="1269"/>
      <c r="NSS180" s="1269"/>
      <c r="NST180" s="1269"/>
      <c r="NSU180" s="1269"/>
      <c r="NSV180" s="1269"/>
      <c r="NSW180" s="1269"/>
      <c r="NSX180" s="1269"/>
      <c r="NSY180" s="1269"/>
      <c r="NSZ180" s="1269"/>
      <c r="NTA180" s="1269"/>
      <c r="NTB180" s="1269"/>
      <c r="NTC180" s="1269"/>
      <c r="NTD180" s="1269"/>
      <c r="NTE180" s="1269"/>
      <c r="NTF180" s="1269"/>
      <c r="NTG180" s="1269"/>
      <c r="NTH180" s="1269"/>
      <c r="NTI180" s="1269"/>
      <c r="NTJ180" s="1269"/>
      <c r="NTK180" s="1269"/>
      <c r="NTL180" s="1269"/>
      <c r="NTM180" s="1269"/>
      <c r="NTN180" s="1269"/>
      <c r="NTO180" s="1269"/>
      <c r="NTP180" s="1269"/>
      <c r="NTQ180" s="1269"/>
      <c r="NTR180" s="1269"/>
      <c r="NTS180" s="1269"/>
      <c r="NTT180" s="1269"/>
      <c r="NTU180" s="1269"/>
      <c r="NTV180" s="1269"/>
      <c r="NTW180" s="1269"/>
      <c r="NTX180" s="1269"/>
      <c r="NTY180" s="1269"/>
      <c r="NTZ180" s="1269"/>
      <c r="NUA180" s="1269"/>
      <c r="NUB180" s="1269"/>
      <c r="NUC180" s="1269"/>
      <c r="NUD180" s="1269"/>
      <c r="NUE180" s="1269"/>
      <c r="NUF180" s="1269"/>
      <c r="NUG180" s="1269"/>
      <c r="NUH180" s="1269"/>
      <c r="NUI180" s="1269"/>
      <c r="NUJ180" s="1269"/>
      <c r="NUK180" s="1269"/>
      <c r="NUL180" s="1269"/>
      <c r="NUM180" s="1269"/>
      <c r="NUN180" s="1269"/>
      <c r="NUO180" s="1269"/>
      <c r="NUP180" s="1269"/>
      <c r="NUQ180" s="1269"/>
      <c r="NUR180" s="1269"/>
      <c r="NUS180" s="1269"/>
      <c r="NUT180" s="1269"/>
      <c r="NUU180" s="1269"/>
      <c r="NUV180" s="1269"/>
      <c r="NUW180" s="1269"/>
      <c r="NUX180" s="1269"/>
      <c r="NUY180" s="1269"/>
      <c r="NUZ180" s="1269"/>
      <c r="NVA180" s="1269"/>
      <c r="NVB180" s="1269"/>
      <c r="NVC180" s="1269"/>
      <c r="NVD180" s="1269"/>
      <c r="NVE180" s="1269"/>
      <c r="NVF180" s="1269"/>
      <c r="NVG180" s="1269"/>
      <c r="NVH180" s="1269"/>
      <c r="NVI180" s="1269"/>
      <c r="NVJ180" s="1269"/>
      <c r="NVK180" s="1269"/>
      <c r="NVL180" s="1269"/>
      <c r="NVM180" s="1269"/>
      <c r="NVN180" s="1269"/>
      <c r="NVO180" s="1269"/>
      <c r="NVP180" s="1269"/>
      <c r="NVQ180" s="1269"/>
      <c r="NVR180" s="1269"/>
      <c r="NVS180" s="1269"/>
      <c r="NVT180" s="1269"/>
      <c r="NVU180" s="1269"/>
      <c r="NVV180" s="1269"/>
      <c r="NVW180" s="1269"/>
      <c r="NVX180" s="1269"/>
      <c r="NVY180" s="1269"/>
      <c r="NVZ180" s="1269"/>
      <c r="NWA180" s="1269"/>
      <c r="NWB180" s="1269"/>
      <c r="NWC180" s="1269"/>
      <c r="NWD180" s="1269"/>
      <c r="NWE180" s="1269"/>
      <c r="NWF180" s="1269"/>
      <c r="NWG180" s="1269"/>
      <c r="NWH180" s="1269"/>
      <c r="NWI180" s="1269"/>
      <c r="NWJ180" s="1269"/>
      <c r="NWK180" s="1269"/>
      <c r="NWL180" s="1269"/>
      <c r="NWM180" s="1269"/>
      <c r="NWN180" s="1269"/>
      <c r="NWO180" s="1269"/>
      <c r="NWP180" s="1269"/>
      <c r="NWQ180" s="1269"/>
      <c r="NWR180" s="1269"/>
      <c r="NWS180" s="1269"/>
      <c r="NWT180" s="1269"/>
      <c r="NWU180" s="1269"/>
      <c r="NWV180" s="1269"/>
      <c r="NWW180" s="1269"/>
      <c r="NWX180" s="1269"/>
      <c r="NWY180" s="1269"/>
      <c r="NWZ180" s="1269"/>
      <c r="NXA180" s="1269"/>
      <c r="NXB180" s="1269"/>
      <c r="NXC180" s="1269"/>
      <c r="NXD180" s="1269"/>
      <c r="NXE180" s="1269"/>
      <c r="NXF180" s="1269"/>
      <c r="NXG180" s="1269"/>
      <c r="NXH180" s="1269"/>
      <c r="NXI180" s="1269"/>
      <c r="NXJ180" s="1269"/>
      <c r="NXK180" s="1269"/>
      <c r="NXL180" s="1269"/>
      <c r="NXM180" s="1269"/>
      <c r="NXN180" s="1269"/>
      <c r="NXO180" s="1269"/>
      <c r="NXP180" s="1269"/>
      <c r="NXQ180" s="1269"/>
      <c r="NXR180" s="1269"/>
      <c r="NXS180" s="1269"/>
      <c r="NXT180" s="1269"/>
      <c r="NXU180" s="1269"/>
      <c r="NXV180" s="1269"/>
      <c r="NXW180" s="1269"/>
      <c r="NXX180" s="1269"/>
      <c r="NXY180" s="1269"/>
      <c r="NXZ180" s="1269"/>
      <c r="NYA180" s="1269"/>
      <c r="NYB180" s="1269"/>
      <c r="NYC180" s="1269"/>
      <c r="NYD180" s="1269"/>
      <c r="NYE180" s="1269"/>
      <c r="NYF180" s="1269"/>
      <c r="NYG180" s="1269"/>
      <c r="NYH180" s="1269"/>
      <c r="NYI180" s="1269"/>
      <c r="NYJ180" s="1269"/>
      <c r="NYK180" s="1269"/>
      <c r="NYL180" s="1269"/>
      <c r="NYM180" s="1269"/>
      <c r="NYN180" s="1269"/>
      <c r="NYO180" s="1269"/>
      <c r="NYP180" s="1269"/>
      <c r="NYQ180" s="1269"/>
      <c r="NYR180" s="1269"/>
      <c r="NYS180" s="1269"/>
      <c r="NYT180" s="1269"/>
      <c r="NYU180" s="1269"/>
      <c r="NYV180" s="1269"/>
      <c r="NYW180" s="1269"/>
      <c r="NYX180" s="1269"/>
      <c r="NYY180" s="1269"/>
      <c r="NYZ180" s="1269"/>
      <c r="NZA180" s="1269"/>
      <c r="NZB180" s="1269"/>
      <c r="NZC180" s="1269"/>
      <c r="NZD180" s="1269"/>
      <c r="NZE180" s="1269"/>
      <c r="NZF180" s="1269"/>
      <c r="NZG180" s="1269"/>
      <c r="NZH180" s="1269"/>
      <c r="NZI180" s="1269"/>
      <c r="NZJ180" s="1269"/>
      <c r="NZK180" s="1269"/>
      <c r="NZL180" s="1269"/>
      <c r="NZM180" s="1269"/>
      <c r="NZN180" s="1269"/>
      <c r="NZO180" s="1269"/>
      <c r="NZP180" s="1269"/>
      <c r="NZQ180" s="1269"/>
      <c r="NZR180" s="1269"/>
      <c r="NZS180" s="1269"/>
      <c r="NZT180" s="1269"/>
      <c r="NZU180" s="1269"/>
      <c r="NZV180" s="1269"/>
      <c r="NZW180" s="1269"/>
      <c r="NZX180" s="1269"/>
      <c r="NZY180" s="1269"/>
      <c r="NZZ180" s="1269"/>
      <c r="OAA180" s="1269"/>
      <c r="OAB180" s="1269"/>
      <c r="OAC180" s="1269"/>
      <c r="OAD180" s="1269"/>
      <c r="OAE180" s="1269"/>
      <c r="OAF180" s="1269"/>
      <c r="OAG180" s="1269"/>
      <c r="OAH180" s="1269"/>
      <c r="OAI180" s="1269"/>
      <c r="OAJ180" s="1269"/>
      <c r="OAK180" s="1269"/>
      <c r="OAL180" s="1269"/>
      <c r="OAM180" s="1269"/>
      <c r="OAN180" s="1269"/>
      <c r="OAO180" s="1269"/>
      <c r="OAP180" s="1269"/>
      <c r="OAQ180" s="1269"/>
      <c r="OAR180" s="1269"/>
      <c r="OAS180" s="1269"/>
      <c r="OAT180" s="1269"/>
      <c r="OAU180" s="1269"/>
      <c r="OAV180" s="1269"/>
      <c r="OAW180" s="1269"/>
      <c r="OAX180" s="1269"/>
      <c r="OAY180" s="1269"/>
      <c r="OAZ180" s="1269"/>
      <c r="OBA180" s="1269"/>
      <c r="OBB180" s="1269"/>
      <c r="OBC180" s="1269"/>
      <c r="OBD180" s="1269"/>
      <c r="OBE180" s="1269"/>
      <c r="OBF180" s="1269"/>
      <c r="OBG180" s="1269"/>
      <c r="OBH180" s="1269"/>
      <c r="OBI180" s="1269"/>
      <c r="OBJ180" s="1269"/>
      <c r="OBK180" s="1269"/>
      <c r="OBL180" s="1269"/>
      <c r="OBM180" s="1269"/>
      <c r="OBN180" s="1269"/>
      <c r="OBO180" s="1269"/>
      <c r="OBP180" s="1269"/>
      <c r="OBQ180" s="1269"/>
      <c r="OBR180" s="1269"/>
      <c r="OBS180" s="1269"/>
      <c r="OBT180" s="1269"/>
      <c r="OBU180" s="1269"/>
      <c r="OBV180" s="1269"/>
      <c r="OBW180" s="1269"/>
      <c r="OBX180" s="1269"/>
      <c r="OBY180" s="1269"/>
      <c r="OBZ180" s="1269"/>
      <c r="OCA180" s="1269"/>
      <c r="OCB180" s="1269"/>
      <c r="OCC180" s="1269"/>
      <c r="OCD180" s="1269"/>
      <c r="OCE180" s="1269"/>
      <c r="OCF180" s="1269"/>
      <c r="OCG180" s="1269"/>
      <c r="OCH180" s="1269"/>
      <c r="OCI180" s="1269"/>
      <c r="OCJ180" s="1269"/>
      <c r="OCK180" s="1269"/>
      <c r="OCL180" s="1269"/>
      <c r="OCM180" s="1269"/>
      <c r="OCN180" s="1269"/>
      <c r="OCO180" s="1269"/>
      <c r="OCP180" s="1269"/>
      <c r="OCQ180" s="1269"/>
      <c r="OCR180" s="1269"/>
      <c r="OCS180" s="1269"/>
      <c r="OCT180" s="1269"/>
      <c r="OCU180" s="1269"/>
      <c r="OCV180" s="1269"/>
      <c r="OCW180" s="1269"/>
      <c r="OCX180" s="1269"/>
      <c r="OCY180" s="1269"/>
      <c r="OCZ180" s="1269"/>
      <c r="ODA180" s="1269"/>
      <c r="ODB180" s="1269"/>
      <c r="ODC180" s="1269"/>
      <c r="ODD180" s="1269"/>
      <c r="ODE180" s="1269"/>
      <c r="ODF180" s="1269"/>
      <c r="ODG180" s="1269"/>
      <c r="ODH180" s="1269"/>
      <c r="ODI180" s="1269"/>
      <c r="ODJ180" s="1269"/>
      <c r="ODK180" s="1269"/>
      <c r="ODL180" s="1269"/>
      <c r="ODM180" s="1269"/>
      <c r="ODN180" s="1269"/>
      <c r="ODO180" s="1269"/>
      <c r="ODP180" s="1269"/>
      <c r="ODQ180" s="1269"/>
      <c r="ODR180" s="1269"/>
      <c r="ODS180" s="1269"/>
      <c r="ODT180" s="1269"/>
      <c r="ODU180" s="1269"/>
      <c r="ODV180" s="1269"/>
      <c r="ODW180" s="1269"/>
      <c r="ODX180" s="1269"/>
      <c r="ODY180" s="1269"/>
      <c r="ODZ180" s="1269"/>
      <c r="OEA180" s="1269"/>
      <c r="OEB180" s="1269"/>
      <c r="OEC180" s="1269"/>
      <c r="OED180" s="1269"/>
      <c r="OEE180" s="1269"/>
      <c r="OEF180" s="1269"/>
      <c r="OEG180" s="1269"/>
      <c r="OEH180" s="1269"/>
      <c r="OEI180" s="1269"/>
      <c r="OEJ180" s="1269"/>
      <c r="OEK180" s="1269"/>
      <c r="OEL180" s="1269"/>
      <c r="OEM180" s="1269"/>
      <c r="OEN180" s="1269"/>
      <c r="OEO180" s="1269"/>
      <c r="OEP180" s="1269"/>
      <c r="OEQ180" s="1269"/>
      <c r="OER180" s="1269"/>
      <c r="OES180" s="1269"/>
      <c r="OET180" s="1269"/>
      <c r="OEU180" s="1269"/>
      <c r="OEV180" s="1269"/>
      <c r="OEW180" s="1269"/>
      <c r="OEX180" s="1269"/>
      <c r="OEY180" s="1269"/>
      <c r="OEZ180" s="1269"/>
      <c r="OFA180" s="1269"/>
      <c r="OFB180" s="1269"/>
      <c r="OFC180" s="1269"/>
      <c r="OFD180" s="1269"/>
      <c r="OFE180" s="1269"/>
      <c r="OFF180" s="1269"/>
      <c r="OFG180" s="1269"/>
      <c r="OFH180" s="1269"/>
      <c r="OFI180" s="1269"/>
      <c r="OFJ180" s="1269"/>
      <c r="OFK180" s="1269"/>
      <c r="OFL180" s="1269"/>
      <c r="OFM180" s="1269"/>
      <c r="OFN180" s="1269"/>
      <c r="OFO180" s="1269"/>
      <c r="OFP180" s="1269"/>
      <c r="OFQ180" s="1269"/>
      <c r="OFR180" s="1269"/>
      <c r="OFS180" s="1269"/>
      <c r="OFT180" s="1269"/>
      <c r="OFU180" s="1269"/>
      <c r="OFV180" s="1269"/>
      <c r="OFW180" s="1269"/>
      <c r="OFX180" s="1269"/>
      <c r="OFY180" s="1269"/>
      <c r="OFZ180" s="1269"/>
      <c r="OGA180" s="1269"/>
      <c r="OGB180" s="1269"/>
      <c r="OGC180" s="1269"/>
      <c r="OGD180" s="1269"/>
      <c r="OGE180" s="1269"/>
      <c r="OGF180" s="1269"/>
      <c r="OGG180" s="1269"/>
      <c r="OGH180" s="1269"/>
      <c r="OGI180" s="1269"/>
      <c r="OGJ180" s="1269"/>
      <c r="OGK180" s="1269"/>
      <c r="OGL180" s="1269"/>
      <c r="OGM180" s="1269"/>
      <c r="OGN180" s="1269"/>
      <c r="OGO180" s="1269"/>
      <c r="OGP180" s="1269"/>
      <c r="OGQ180" s="1269"/>
      <c r="OGR180" s="1269"/>
      <c r="OGS180" s="1269"/>
      <c r="OGT180" s="1269"/>
      <c r="OGU180" s="1269"/>
      <c r="OGV180" s="1269"/>
      <c r="OGW180" s="1269"/>
      <c r="OGX180" s="1269"/>
      <c r="OGY180" s="1269"/>
      <c r="OGZ180" s="1269"/>
      <c r="OHA180" s="1269"/>
      <c r="OHB180" s="1269"/>
      <c r="OHC180" s="1269"/>
      <c r="OHD180" s="1269"/>
      <c r="OHE180" s="1269"/>
      <c r="OHF180" s="1269"/>
      <c r="OHG180" s="1269"/>
      <c r="OHH180" s="1269"/>
      <c r="OHI180" s="1269"/>
      <c r="OHJ180" s="1269"/>
      <c r="OHK180" s="1269"/>
      <c r="OHL180" s="1269"/>
      <c r="OHM180" s="1269"/>
      <c r="OHN180" s="1269"/>
      <c r="OHO180" s="1269"/>
      <c r="OHP180" s="1269"/>
      <c r="OHQ180" s="1269"/>
      <c r="OHR180" s="1269"/>
      <c r="OHS180" s="1269"/>
      <c r="OHT180" s="1269"/>
      <c r="OHU180" s="1269"/>
      <c r="OHV180" s="1269"/>
      <c r="OHW180" s="1269"/>
      <c r="OHX180" s="1269"/>
      <c r="OHY180" s="1269"/>
      <c r="OHZ180" s="1269"/>
      <c r="OIA180" s="1269"/>
      <c r="OIB180" s="1269"/>
      <c r="OIC180" s="1269"/>
      <c r="OID180" s="1269"/>
      <c r="OIE180" s="1269"/>
      <c r="OIF180" s="1269"/>
      <c r="OIG180" s="1269"/>
      <c r="OIH180" s="1269"/>
      <c r="OII180" s="1269"/>
      <c r="OIJ180" s="1269"/>
      <c r="OIK180" s="1269"/>
      <c r="OIL180" s="1269"/>
      <c r="OIM180" s="1269"/>
      <c r="OIN180" s="1269"/>
      <c r="OIO180" s="1269"/>
      <c r="OIP180" s="1269"/>
      <c r="OIQ180" s="1269"/>
      <c r="OIR180" s="1269"/>
      <c r="OIS180" s="1269"/>
      <c r="OIT180" s="1269"/>
      <c r="OIU180" s="1269"/>
      <c r="OIV180" s="1269"/>
      <c r="OIW180" s="1269"/>
      <c r="OIX180" s="1269"/>
      <c r="OIY180" s="1269"/>
      <c r="OIZ180" s="1269"/>
      <c r="OJA180" s="1269"/>
      <c r="OJB180" s="1269"/>
      <c r="OJC180" s="1269"/>
      <c r="OJD180" s="1269"/>
      <c r="OJE180" s="1269"/>
      <c r="OJF180" s="1269"/>
      <c r="OJG180" s="1269"/>
      <c r="OJH180" s="1269"/>
      <c r="OJI180" s="1269"/>
      <c r="OJJ180" s="1269"/>
      <c r="OJK180" s="1269"/>
      <c r="OJL180" s="1269"/>
      <c r="OJM180" s="1269"/>
      <c r="OJN180" s="1269"/>
      <c r="OJO180" s="1269"/>
      <c r="OJP180" s="1269"/>
      <c r="OJQ180" s="1269"/>
      <c r="OJR180" s="1269"/>
      <c r="OJS180" s="1269"/>
      <c r="OJT180" s="1269"/>
      <c r="OJU180" s="1269"/>
      <c r="OJV180" s="1269"/>
      <c r="OJW180" s="1269"/>
      <c r="OJX180" s="1269"/>
      <c r="OJY180" s="1269"/>
      <c r="OJZ180" s="1269"/>
      <c r="OKA180" s="1269"/>
      <c r="OKB180" s="1269"/>
      <c r="OKC180" s="1269"/>
      <c r="OKD180" s="1269"/>
      <c r="OKE180" s="1269"/>
      <c r="OKF180" s="1269"/>
      <c r="OKG180" s="1269"/>
      <c r="OKH180" s="1269"/>
      <c r="OKI180" s="1269"/>
      <c r="OKJ180" s="1269"/>
      <c r="OKK180" s="1269"/>
      <c r="OKL180" s="1269"/>
      <c r="OKM180" s="1269"/>
      <c r="OKN180" s="1269"/>
      <c r="OKO180" s="1269"/>
      <c r="OKP180" s="1269"/>
      <c r="OKQ180" s="1269"/>
      <c r="OKR180" s="1269"/>
      <c r="OKS180" s="1269"/>
      <c r="OKT180" s="1269"/>
      <c r="OKU180" s="1269"/>
      <c r="OKV180" s="1269"/>
      <c r="OKW180" s="1269"/>
      <c r="OKX180" s="1269"/>
      <c r="OKY180" s="1269"/>
      <c r="OKZ180" s="1269"/>
      <c r="OLA180" s="1269"/>
      <c r="OLB180" s="1269"/>
      <c r="OLC180" s="1269"/>
      <c r="OLD180" s="1269"/>
      <c r="OLE180" s="1269"/>
      <c r="OLF180" s="1269"/>
      <c r="OLG180" s="1269"/>
      <c r="OLH180" s="1269"/>
      <c r="OLI180" s="1269"/>
      <c r="OLJ180" s="1269"/>
      <c r="OLK180" s="1269"/>
      <c r="OLL180" s="1269"/>
      <c r="OLM180" s="1269"/>
      <c r="OLN180" s="1269"/>
      <c r="OLO180" s="1269"/>
      <c r="OLP180" s="1269"/>
      <c r="OLQ180" s="1269"/>
      <c r="OLR180" s="1269"/>
      <c r="OLS180" s="1269"/>
      <c r="OLT180" s="1269"/>
      <c r="OLU180" s="1269"/>
      <c r="OLV180" s="1269"/>
      <c r="OLW180" s="1269"/>
      <c r="OLX180" s="1269"/>
      <c r="OLY180" s="1269"/>
      <c r="OLZ180" s="1269"/>
      <c r="OMA180" s="1269"/>
      <c r="OMB180" s="1269"/>
      <c r="OMC180" s="1269"/>
      <c r="OMD180" s="1269"/>
      <c r="OME180" s="1269"/>
      <c r="OMF180" s="1269"/>
      <c r="OMG180" s="1269"/>
      <c r="OMH180" s="1269"/>
      <c r="OMI180" s="1269"/>
      <c r="OMJ180" s="1269"/>
      <c r="OMK180" s="1269"/>
      <c r="OML180" s="1269"/>
      <c r="OMM180" s="1269"/>
      <c r="OMN180" s="1269"/>
      <c r="OMO180" s="1269"/>
      <c r="OMP180" s="1269"/>
      <c r="OMQ180" s="1269"/>
      <c r="OMR180" s="1269"/>
      <c r="OMS180" s="1269"/>
      <c r="OMT180" s="1269"/>
      <c r="OMU180" s="1269"/>
      <c r="OMV180" s="1269"/>
      <c r="OMW180" s="1269"/>
      <c r="OMX180" s="1269"/>
      <c r="OMY180" s="1269"/>
      <c r="OMZ180" s="1269"/>
      <c r="ONA180" s="1269"/>
      <c r="ONB180" s="1269"/>
      <c r="ONC180" s="1269"/>
      <c r="OND180" s="1269"/>
      <c r="ONE180" s="1269"/>
      <c r="ONF180" s="1269"/>
      <c r="ONG180" s="1269"/>
      <c r="ONH180" s="1269"/>
      <c r="ONI180" s="1269"/>
      <c r="ONJ180" s="1269"/>
      <c r="ONK180" s="1269"/>
      <c r="ONL180" s="1269"/>
      <c r="ONM180" s="1269"/>
      <c r="ONN180" s="1269"/>
      <c r="ONO180" s="1269"/>
      <c r="ONP180" s="1269"/>
      <c r="ONQ180" s="1269"/>
      <c r="ONR180" s="1269"/>
      <c r="ONS180" s="1269"/>
      <c r="ONT180" s="1269"/>
      <c r="ONU180" s="1269"/>
      <c r="ONV180" s="1269"/>
      <c r="ONW180" s="1269"/>
      <c r="ONX180" s="1269"/>
      <c r="ONY180" s="1269"/>
      <c r="ONZ180" s="1269"/>
      <c r="OOA180" s="1269"/>
      <c r="OOB180" s="1269"/>
      <c r="OOC180" s="1269"/>
      <c r="OOD180" s="1269"/>
      <c r="OOE180" s="1269"/>
      <c r="OOF180" s="1269"/>
      <c r="OOG180" s="1269"/>
      <c r="OOH180" s="1269"/>
      <c r="OOI180" s="1269"/>
      <c r="OOJ180" s="1269"/>
      <c r="OOK180" s="1269"/>
      <c r="OOL180" s="1269"/>
      <c r="OOM180" s="1269"/>
      <c r="OON180" s="1269"/>
      <c r="OOO180" s="1269"/>
      <c r="OOP180" s="1269"/>
      <c r="OOQ180" s="1269"/>
      <c r="OOR180" s="1269"/>
      <c r="OOS180" s="1269"/>
      <c r="OOT180" s="1269"/>
      <c r="OOU180" s="1269"/>
      <c r="OOV180" s="1269"/>
      <c r="OOW180" s="1269"/>
      <c r="OOX180" s="1269"/>
      <c r="OOY180" s="1269"/>
      <c r="OOZ180" s="1269"/>
      <c r="OPA180" s="1269"/>
      <c r="OPB180" s="1269"/>
      <c r="OPC180" s="1269"/>
      <c r="OPD180" s="1269"/>
      <c r="OPE180" s="1269"/>
      <c r="OPF180" s="1269"/>
      <c r="OPG180" s="1269"/>
      <c r="OPH180" s="1269"/>
      <c r="OPI180" s="1269"/>
      <c r="OPJ180" s="1269"/>
      <c r="OPK180" s="1269"/>
      <c r="OPL180" s="1269"/>
      <c r="OPM180" s="1269"/>
      <c r="OPN180" s="1269"/>
      <c r="OPO180" s="1269"/>
      <c r="OPP180" s="1269"/>
      <c r="OPQ180" s="1269"/>
      <c r="OPR180" s="1269"/>
      <c r="OPS180" s="1269"/>
      <c r="OPT180" s="1269"/>
      <c r="OPU180" s="1269"/>
      <c r="OPV180" s="1269"/>
      <c r="OPW180" s="1269"/>
      <c r="OPX180" s="1269"/>
      <c r="OPY180" s="1269"/>
      <c r="OPZ180" s="1269"/>
      <c r="OQA180" s="1269"/>
      <c r="OQB180" s="1269"/>
      <c r="OQC180" s="1269"/>
      <c r="OQD180" s="1269"/>
      <c r="OQE180" s="1269"/>
      <c r="OQF180" s="1269"/>
      <c r="OQG180" s="1269"/>
      <c r="OQH180" s="1269"/>
      <c r="OQI180" s="1269"/>
      <c r="OQJ180" s="1269"/>
      <c r="OQK180" s="1269"/>
      <c r="OQL180" s="1269"/>
      <c r="OQM180" s="1269"/>
      <c r="OQN180" s="1269"/>
      <c r="OQO180" s="1269"/>
      <c r="OQP180" s="1269"/>
      <c r="OQQ180" s="1269"/>
      <c r="OQR180" s="1269"/>
      <c r="OQS180" s="1269"/>
      <c r="OQT180" s="1269"/>
      <c r="OQU180" s="1269"/>
      <c r="OQV180" s="1269"/>
      <c r="OQW180" s="1269"/>
      <c r="OQX180" s="1269"/>
      <c r="OQY180" s="1269"/>
      <c r="OQZ180" s="1269"/>
      <c r="ORA180" s="1269"/>
      <c r="ORB180" s="1269"/>
      <c r="ORC180" s="1269"/>
      <c r="ORD180" s="1269"/>
      <c r="ORE180" s="1269"/>
      <c r="ORF180" s="1269"/>
      <c r="ORG180" s="1269"/>
      <c r="ORH180" s="1269"/>
      <c r="ORI180" s="1269"/>
      <c r="ORJ180" s="1269"/>
      <c r="ORK180" s="1269"/>
      <c r="ORL180" s="1269"/>
      <c r="ORM180" s="1269"/>
      <c r="ORN180" s="1269"/>
      <c r="ORO180" s="1269"/>
      <c r="ORP180" s="1269"/>
      <c r="ORQ180" s="1269"/>
      <c r="ORR180" s="1269"/>
      <c r="ORS180" s="1269"/>
      <c r="ORT180" s="1269"/>
      <c r="ORU180" s="1269"/>
      <c r="ORV180" s="1269"/>
      <c r="ORW180" s="1269"/>
      <c r="ORX180" s="1269"/>
      <c r="ORY180" s="1269"/>
      <c r="ORZ180" s="1269"/>
      <c r="OSA180" s="1269"/>
      <c r="OSB180" s="1269"/>
      <c r="OSC180" s="1269"/>
      <c r="OSD180" s="1269"/>
      <c r="OSE180" s="1269"/>
      <c r="OSF180" s="1269"/>
      <c r="OSG180" s="1269"/>
      <c r="OSH180" s="1269"/>
      <c r="OSI180" s="1269"/>
      <c r="OSJ180" s="1269"/>
      <c r="OSK180" s="1269"/>
      <c r="OSL180" s="1269"/>
      <c r="OSM180" s="1269"/>
      <c r="OSN180" s="1269"/>
      <c r="OSO180" s="1269"/>
      <c r="OSP180" s="1269"/>
      <c r="OSQ180" s="1269"/>
      <c r="OSR180" s="1269"/>
      <c r="OSS180" s="1269"/>
      <c r="OST180" s="1269"/>
      <c r="OSU180" s="1269"/>
      <c r="OSV180" s="1269"/>
      <c r="OSW180" s="1269"/>
      <c r="OSX180" s="1269"/>
      <c r="OSY180" s="1269"/>
      <c r="OSZ180" s="1269"/>
      <c r="OTA180" s="1269"/>
      <c r="OTB180" s="1269"/>
      <c r="OTC180" s="1269"/>
      <c r="OTD180" s="1269"/>
      <c r="OTE180" s="1269"/>
      <c r="OTF180" s="1269"/>
      <c r="OTG180" s="1269"/>
      <c r="OTH180" s="1269"/>
      <c r="OTI180" s="1269"/>
      <c r="OTJ180" s="1269"/>
      <c r="OTK180" s="1269"/>
      <c r="OTL180" s="1269"/>
      <c r="OTM180" s="1269"/>
      <c r="OTN180" s="1269"/>
      <c r="OTO180" s="1269"/>
      <c r="OTP180" s="1269"/>
      <c r="OTQ180" s="1269"/>
      <c r="OTR180" s="1269"/>
      <c r="OTS180" s="1269"/>
      <c r="OTT180" s="1269"/>
      <c r="OTU180" s="1269"/>
      <c r="OTV180" s="1269"/>
      <c r="OTW180" s="1269"/>
      <c r="OTX180" s="1269"/>
      <c r="OTY180" s="1269"/>
      <c r="OTZ180" s="1269"/>
      <c r="OUA180" s="1269"/>
      <c r="OUB180" s="1269"/>
      <c r="OUC180" s="1269"/>
      <c r="OUD180" s="1269"/>
      <c r="OUE180" s="1269"/>
      <c r="OUF180" s="1269"/>
      <c r="OUG180" s="1269"/>
      <c r="OUH180" s="1269"/>
      <c r="OUI180" s="1269"/>
      <c r="OUJ180" s="1269"/>
      <c r="OUK180" s="1269"/>
      <c r="OUL180" s="1269"/>
      <c r="OUM180" s="1269"/>
      <c r="OUN180" s="1269"/>
      <c r="OUO180" s="1269"/>
      <c r="OUP180" s="1269"/>
      <c r="OUQ180" s="1269"/>
      <c r="OUR180" s="1269"/>
      <c r="OUS180" s="1269"/>
      <c r="OUT180" s="1269"/>
      <c r="OUU180" s="1269"/>
      <c r="OUV180" s="1269"/>
      <c r="OUW180" s="1269"/>
      <c r="OUX180" s="1269"/>
      <c r="OUY180" s="1269"/>
      <c r="OUZ180" s="1269"/>
      <c r="OVA180" s="1269"/>
      <c r="OVB180" s="1269"/>
      <c r="OVC180" s="1269"/>
      <c r="OVD180" s="1269"/>
      <c r="OVE180" s="1269"/>
      <c r="OVF180" s="1269"/>
      <c r="OVG180" s="1269"/>
      <c r="OVH180" s="1269"/>
      <c r="OVI180" s="1269"/>
      <c r="OVJ180" s="1269"/>
      <c r="OVK180" s="1269"/>
      <c r="OVL180" s="1269"/>
      <c r="OVM180" s="1269"/>
      <c r="OVN180" s="1269"/>
      <c r="OVO180" s="1269"/>
      <c r="OVP180" s="1269"/>
      <c r="OVQ180" s="1269"/>
      <c r="OVR180" s="1269"/>
      <c r="OVS180" s="1269"/>
      <c r="OVT180" s="1269"/>
      <c r="OVU180" s="1269"/>
      <c r="OVV180" s="1269"/>
      <c r="OVW180" s="1269"/>
      <c r="OVX180" s="1269"/>
      <c r="OVY180" s="1269"/>
      <c r="OVZ180" s="1269"/>
      <c r="OWA180" s="1269"/>
      <c r="OWB180" s="1269"/>
      <c r="OWC180" s="1269"/>
      <c r="OWD180" s="1269"/>
      <c r="OWE180" s="1269"/>
      <c r="OWF180" s="1269"/>
      <c r="OWG180" s="1269"/>
      <c r="OWH180" s="1269"/>
      <c r="OWI180" s="1269"/>
      <c r="OWJ180" s="1269"/>
    </row>
    <row r="181" spans="1:10748" ht="24.95" customHeight="1" thickBot="1">
      <c r="B181" s="1274" t="s">
        <v>2044</v>
      </c>
      <c r="C181" s="1564"/>
      <c r="D181" s="1563" t="s">
        <v>2044</v>
      </c>
      <c r="E181" s="1561" t="s">
        <v>2043</v>
      </c>
      <c r="F181" s="1562" t="s">
        <v>2042</v>
      </c>
      <c r="G181" s="1561" t="s">
        <v>2014</v>
      </c>
      <c r="H181" s="1570" t="s">
        <v>1717</v>
      </c>
      <c r="I181" s="1422">
        <v>33.4</v>
      </c>
      <c r="J181" s="1419">
        <v>1230.57</v>
      </c>
      <c r="K181" s="1343">
        <v>33.6</v>
      </c>
      <c r="L181" s="1303">
        <f t="shared" ref="L181:L194" si="8">J181+K181</f>
        <v>1264.1699999999998</v>
      </c>
      <c r="M181" s="1548"/>
    </row>
    <row r="182" spans="1:10748" ht="24.95" customHeight="1" thickBot="1">
      <c r="C182" s="1564"/>
      <c r="D182" s="1563" t="s">
        <v>2041</v>
      </c>
      <c r="E182" s="1561" t="s">
        <v>2040</v>
      </c>
      <c r="F182" s="1562" t="s">
        <v>2039</v>
      </c>
      <c r="G182" s="1561" t="s">
        <v>2006</v>
      </c>
      <c r="H182" s="1570" t="s">
        <v>1717</v>
      </c>
      <c r="I182" s="1422">
        <v>50.1</v>
      </c>
      <c r="J182" s="1419">
        <v>1582.68</v>
      </c>
      <c r="K182" s="1343">
        <v>78.400000000000006</v>
      </c>
      <c r="L182" s="1303">
        <f t="shared" si="8"/>
        <v>1661.0800000000002</v>
      </c>
      <c r="M182" s="1548"/>
    </row>
    <row r="183" spans="1:10748" ht="24.95" customHeight="1" thickBot="1">
      <c r="C183" s="1564"/>
      <c r="D183" s="1563" t="s">
        <v>2038</v>
      </c>
      <c r="E183" s="1561" t="s">
        <v>2037</v>
      </c>
      <c r="F183" s="1562" t="s">
        <v>2036</v>
      </c>
      <c r="G183" s="1561" t="s">
        <v>1998</v>
      </c>
      <c r="H183" s="1570" t="s">
        <v>1717</v>
      </c>
      <c r="I183" s="1422">
        <v>99.5</v>
      </c>
      <c r="J183" s="1419">
        <v>2489.73</v>
      </c>
      <c r="K183" s="1343">
        <v>300</v>
      </c>
      <c r="L183" s="1303">
        <f t="shared" si="8"/>
        <v>2789.73</v>
      </c>
      <c r="M183" s="1548"/>
    </row>
    <row r="184" spans="1:10748" ht="24.95" customHeight="1" thickBot="1">
      <c r="C184" s="1564"/>
      <c r="D184" s="1563" t="s">
        <v>2035</v>
      </c>
      <c r="E184" s="1561" t="s">
        <v>1668</v>
      </c>
      <c r="F184" s="1562" t="s">
        <v>1939</v>
      </c>
      <c r="G184" s="1561" t="s">
        <v>2014</v>
      </c>
      <c r="H184" s="1460">
        <v>0.67361111111111105</v>
      </c>
      <c r="I184" s="1422">
        <v>33.4</v>
      </c>
      <c r="J184" s="1419">
        <v>1230.57</v>
      </c>
      <c r="K184" s="1343">
        <v>33.6</v>
      </c>
      <c r="L184" s="1303">
        <f t="shared" si="8"/>
        <v>1264.1699999999998</v>
      </c>
      <c r="M184" s="1565"/>
    </row>
    <row r="185" spans="1:10748" ht="24.95" customHeight="1" thickBot="1">
      <c r="C185" s="1564"/>
      <c r="D185" s="1569" t="s">
        <v>2034</v>
      </c>
      <c r="E185" s="1568" t="s">
        <v>2033</v>
      </c>
      <c r="F185" s="1568" t="s">
        <v>2032</v>
      </c>
      <c r="G185" s="1568" t="s">
        <v>2010</v>
      </c>
      <c r="H185" s="1460">
        <v>0.67361111111111105</v>
      </c>
      <c r="I185" s="1422">
        <v>38.299999999999997</v>
      </c>
      <c r="J185" s="1419">
        <v>1336.2</v>
      </c>
      <c r="K185" s="1343">
        <v>33.6</v>
      </c>
      <c r="L185" s="1303">
        <f t="shared" si="8"/>
        <v>1369.8</v>
      </c>
      <c r="M185" s="1567"/>
    </row>
    <row r="186" spans="1:10748" ht="24.95" customHeight="1" thickBot="1">
      <c r="C186" s="1564"/>
      <c r="D186" s="1563" t="s">
        <v>2031</v>
      </c>
      <c r="E186" s="1561" t="s">
        <v>2030</v>
      </c>
      <c r="F186" s="1562" t="s">
        <v>2029</v>
      </c>
      <c r="G186" s="1561" t="s">
        <v>2006</v>
      </c>
      <c r="H186" s="1460">
        <v>0.67361111111111105</v>
      </c>
      <c r="I186" s="1422">
        <v>50.1</v>
      </c>
      <c r="J186" s="1419">
        <v>1582.68</v>
      </c>
      <c r="K186" s="1343">
        <v>78.400000000000006</v>
      </c>
      <c r="L186" s="1303">
        <f t="shared" si="8"/>
        <v>1661.0800000000002</v>
      </c>
      <c r="M186" s="1548"/>
    </row>
    <row r="187" spans="1:10748" ht="24.95" customHeight="1" thickBot="1">
      <c r="C187" s="1564"/>
      <c r="D187" s="1563" t="s">
        <v>2028</v>
      </c>
      <c r="E187" s="1561" t="s">
        <v>2027</v>
      </c>
      <c r="F187" s="1562" t="s">
        <v>2026</v>
      </c>
      <c r="G187" s="1561" t="s">
        <v>2002</v>
      </c>
      <c r="H187" s="1460">
        <v>0.67361111111111105</v>
      </c>
      <c r="I187" s="1422">
        <v>76</v>
      </c>
      <c r="J187" s="1419">
        <v>2022.79</v>
      </c>
      <c r="K187" s="1524">
        <v>300</v>
      </c>
      <c r="L187" s="1303">
        <f t="shared" si="8"/>
        <v>2322.79</v>
      </c>
      <c r="M187" s="1566"/>
    </row>
    <row r="188" spans="1:10748" ht="24.95" customHeight="1" thickBot="1">
      <c r="C188" s="1564"/>
      <c r="D188" s="1563" t="s">
        <v>2025</v>
      </c>
      <c r="E188" s="1561" t="s">
        <v>2024</v>
      </c>
      <c r="F188" s="1562" t="s">
        <v>2023</v>
      </c>
      <c r="G188" s="1561" t="s">
        <v>2022</v>
      </c>
      <c r="H188" s="1460">
        <v>0.67361111111111105</v>
      </c>
      <c r="I188" s="1422">
        <v>99.5</v>
      </c>
      <c r="J188" s="1419">
        <v>2489.73</v>
      </c>
      <c r="K188" s="1524">
        <v>300</v>
      </c>
      <c r="L188" s="1303">
        <f t="shared" si="8"/>
        <v>2789.73</v>
      </c>
      <c r="M188" s="1548"/>
    </row>
    <row r="189" spans="1:10748" ht="24.95" customHeight="1" thickBot="1">
      <c r="C189" s="1564"/>
      <c r="D189" s="1563" t="s">
        <v>2021</v>
      </c>
      <c r="E189" s="1561" t="s">
        <v>2020</v>
      </c>
      <c r="F189" s="1562" t="s">
        <v>2019</v>
      </c>
      <c r="G189" s="1561" t="s">
        <v>2018</v>
      </c>
      <c r="H189" s="1460">
        <v>0.67361111111111105</v>
      </c>
      <c r="I189" s="1422">
        <v>140</v>
      </c>
      <c r="J189" s="1419">
        <v>3363.38</v>
      </c>
      <c r="K189" s="1343">
        <v>400</v>
      </c>
      <c r="L189" s="1303">
        <f t="shared" si="8"/>
        <v>3763.38</v>
      </c>
      <c r="M189" s="1548"/>
    </row>
    <row r="190" spans="1:10748" ht="24.95" customHeight="1" thickBot="1">
      <c r="C190" s="1564"/>
      <c r="D190" s="1563" t="s">
        <v>2017</v>
      </c>
      <c r="E190" s="1561" t="s">
        <v>2016</v>
      </c>
      <c r="F190" s="1562" t="s">
        <v>2015</v>
      </c>
      <c r="G190" s="1561" t="s">
        <v>2014</v>
      </c>
      <c r="H190" s="1492" t="s">
        <v>1746</v>
      </c>
      <c r="I190" s="1422">
        <v>33.4</v>
      </c>
      <c r="J190" s="1419">
        <v>1230.57</v>
      </c>
      <c r="K190" s="1343">
        <v>33.6</v>
      </c>
      <c r="L190" s="1303">
        <f t="shared" si="8"/>
        <v>1264.1699999999998</v>
      </c>
      <c r="M190" s="1548"/>
    </row>
    <row r="191" spans="1:10748" ht="24.95" customHeight="1" thickBot="1">
      <c r="C191" s="1564"/>
      <c r="D191" s="1563" t="s">
        <v>2013</v>
      </c>
      <c r="E191" s="1561" t="s">
        <v>2012</v>
      </c>
      <c r="F191" s="1562" t="s">
        <v>2011</v>
      </c>
      <c r="G191" s="1561" t="s">
        <v>2010</v>
      </c>
      <c r="H191" s="1492" t="s">
        <v>1746</v>
      </c>
      <c r="I191" s="1422">
        <v>38.299999999999997</v>
      </c>
      <c r="J191" s="1419">
        <v>1336.2</v>
      </c>
      <c r="K191" s="1343">
        <v>33.6</v>
      </c>
      <c r="L191" s="1303">
        <f t="shared" si="8"/>
        <v>1369.8</v>
      </c>
      <c r="M191" s="1565"/>
    </row>
    <row r="192" spans="1:10748" s="1550" customFormat="1" ht="24.95" customHeight="1" thickBot="1">
      <c r="A192" s="1275"/>
      <c r="B192" s="1274"/>
      <c r="C192" s="1564"/>
      <c r="D192" s="1563" t="s">
        <v>2009</v>
      </c>
      <c r="E192" s="1561" t="s">
        <v>2008</v>
      </c>
      <c r="F192" s="1562" t="s">
        <v>2007</v>
      </c>
      <c r="G192" s="1561" t="s">
        <v>2006</v>
      </c>
      <c r="H192" s="1492" t="s">
        <v>1746</v>
      </c>
      <c r="I192" s="1422">
        <v>50.1</v>
      </c>
      <c r="J192" s="1419">
        <v>1582.68</v>
      </c>
      <c r="K192" s="1343">
        <v>78.400000000000006</v>
      </c>
      <c r="L192" s="1303">
        <f t="shared" si="8"/>
        <v>1661.0800000000002</v>
      </c>
      <c r="M192" s="1548"/>
      <c r="N192" s="1270"/>
      <c r="O192" s="1269"/>
      <c r="P192" s="1269"/>
      <c r="Q192" s="1269"/>
      <c r="R192" s="1269"/>
      <c r="S192" s="1269"/>
      <c r="T192" s="1269"/>
      <c r="U192" s="1269"/>
      <c r="V192" s="1269"/>
      <c r="W192" s="1269"/>
      <c r="X192" s="1269"/>
      <c r="Y192" s="1269"/>
      <c r="Z192" s="1269"/>
      <c r="AA192" s="1269"/>
      <c r="AB192" s="1269"/>
      <c r="AC192" s="1269"/>
      <c r="AD192" s="1269"/>
      <c r="AE192" s="1269"/>
      <c r="AF192" s="1269"/>
      <c r="AG192" s="1269"/>
      <c r="AH192" s="1269"/>
      <c r="AI192" s="1269"/>
      <c r="AJ192" s="1269"/>
      <c r="AK192" s="1269"/>
      <c r="AL192" s="1269"/>
      <c r="AM192" s="1269"/>
      <c r="AN192" s="1269"/>
      <c r="AO192" s="1269"/>
      <c r="AP192" s="1269"/>
      <c r="AQ192" s="1269"/>
      <c r="AR192" s="1269"/>
      <c r="AS192" s="1269"/>
      <c r="AT192" s="1269"/>
      <c r="AU192" s="1269"/>
      <c r="AV192" s="1269"/>
      <c r="AW192" s="1269"/>
      <c r="AX192" s="1269"/>
      <c r="AY192" s="1269"/>
      <c r="AZ192" s="1269"/>
      <c r="BA192" s="1269"/>
      <c r="BB192" s="1269"/>
      <c r="BC192" s="1269"/>
      <c r="BD192" s="1269"/>
      <c r="BE192" s="1269"/>
      <c r="BF192" s="1269"/>
      <c r="BG192" s="1269"/>
      <c r="BH192" s="1269"/>
      <c r="BI192" s="1269"/>
      <c r="BJ192" s="1269"/>
      <c r="BK192" s="1269"/>
      <c r="BL192" s="1269"/>
      <c r="BM192" s="1269"/>
      <c r="BN192" s="1269"/>
      <c r="BO192" s="1269"/>
      <c r="BP192" s="1269"/>
      <c r="BQ192" s="1269"/>
      <c r="BR192" s="1269"/>
      <c r="BS192" s="1269"/>
      <c r="BT192" s="1269"/>
      <c r="BU192" s="1269"/>
      <c r="BV192" s="1269"/>
      <c r="BW192" s="1269"/>
      <c r="BX192" s="1269"/>
      <c r="BY192" s="1269"/>
      <c r="BZ192" s="1269"/>
      <c r="CA192" s="1269"/>
      <c r="CB192" s="1269"/>
      <c r="CC192" s="1269"/>
      <c r="CD192" s="1269"/>
      <c r="CE192" s="1269"/>
      <c r="CF192" s="1269"/>
      <c r="CG192" s="1269"/>
      <c r="CH192" s="1269"/>
      <c r="CI192" s="1269"/>
      <c r="CJ192" s="1269"/>
      <c r="CK192" s="1269"/>
      <c r="CL192" s="1269"/>
      <c r="CM192" s="1269"/>
      <c r="CN192" s="1269"/>
      <c r="CO192" s="1269"/>
      <c r="CP192" s="1269"/>
      <c r="CQ192" s="1269"/>
      <c r="CR192" s="1269"/>
      <c r="CS192" s="1269"/>
      <c r="CT192" s="1269"/>
      <c r="CU192" s="1269"/>
      <c r="CV192" s="1269"/>
      <c r="CW192" s="1269"/>
      <c r="CX192" s="1269"/>
      <c r="CY192" s="1269"/>
      <c r="CZ192" s="1269"/>
      <c r="DA192" s="1269"/>
      <c r="DB192" s="1269"/>
      <c r="DC192" s="1269"/>
      <c r="DD192" s="1269"/>
      <c r="DE192" s="1269"/>
      <c r="DF192" s="1269"/>
      <c r="DG192" s="1269"/>
      <c r="DH192" s="1269"/>
      <c r="DI192" s="1269"/>
      <c r="DJ192" s="1269"/>
      <c r="DK192" s="1269"/>
      <c r="DL192" s="1269"/>
      <c r="DM192" s="1269"/>
      <c r="DN192" s="1269"/>
      <c r="DO192" s="1269"/>
      <c r="DP192" s="1269"/>
      <c r="DQ192" s="1269"/>
      <c r="DR192" s="1269"/>
      <c r="DS192" s="1269"/>
      <c r="DT192" s="1269"/>
      <c r="DU192" s="1269"/>
      <c r="DV192" s="1269"/>
      <c r="DW192" s="1269"/>
      <c r="DX192" s="1269"/>
      <c r="DY192" s="1269"/>
      <c r="DZ192" s="1269"/>
      <c r="EA192" s="1269"/>
      <c r="EB192" s="1269"/>
      <c r="EC192" s="1269"/>
      <c r="ED192" s="1269"/>
      <c r="EE192" s="1269"/>
      <c r="EF192" s="1269"/>
      <c r="EG192" s="1269"/>
      <c r="EH192" s="1269"/>
      <c r="EI192" s="1269"/>
      <c r="EJ192" s="1269"/>
      <c r="EK192" s="1269"/>
      <c r="EL192" s="1269"/>
      <c r="EM192" s="1269"/>
      <c r="EN192" s="1269"/>
      <c r="EO192" s="1269"/>
      <c r="EP192" s="1269"/>
      <c r="EQ192" s="1269"/>
      <c r="ER192" s="1269"/>
      <c r="ES192" s="1269"/>
      <c r="ET192" s="1269"/>
      <c r="EU192" s="1269"/>
      <c r="EV192" s="1269"/>
      <c r="EW192" s="1269"/>
      <c r="EX192" s="1269"/>
      <c r="EY192" s="1269"/>
      <c r="EZ192" s="1269"/>
      <c r="FA192" s="1269"/>
      <c r="FB192" s="1269"/>
      <c r="FC192" s="1269"/>
      <c r="FD192" s="1269"/>
      <c r="FE192" s="1269"/>
      <c r="FF192" s="1269"/>
      <c r="FG192" s="1269"/>
      <c r="FH192" s="1269"/>
      <c r="FI192" s="1269"/>
      <c r="FJ192" s="1269"/>
      <c r="FK192" s="1269"/>
      <c r="FL192" s="1269"/>
      <c r="FM192" s="1269"/>
      <c r="FN192" s="1269"/>
      <c r="FO192" s="1269"/>
      <c r="FP192" s="1269"/>
      <c r="FQ192" s="1269"/>
      <c r="FR192" s="1269"/>
      <c r="FS192" s="1269"/>
      <c r="FT192" s="1269"/>
      <c r="FU192" s="1269"/>
      <c r="FV192" s="1269"/>
      <c r="FW192" s="1269"/>
      <c r="FX192" s="1269"/>
      <c r="FY192" s="1269"/>
      <c r="FZ192" s="1269"/>
      <c r="GA192" s="1269"/>
      <c r="GB192" s="1269"/>
      <c r="GC192" s="1269"/>
      <c r="GD192" s="1269"/>
      <c r="GE192" s="1269"/>
      <c r="GF192" s="1269"/>
      <c r="GG192" s="1269"/>
      <c r="GH192" s="1269"/>
      <c r="GI192" s="1269"/>
      <c r="GJ192" s="1269"/>
      <c r="GK192" s="1269"/>
      <c r="GL192" s="1269"/>
      <c r="GM192" s="1269"/>
      <c r="GN192" s="1269"/>
      <c r="GO192" s="1269"/>
      <c r="GP192" s="1269"/>
      <c r="GQ192" s="1269"/>
      <c r="GR192" s="1269"/>
      <c r="GS192" s="1269"/>
      <c r="GT192" s="1269"/>
      <c r="GU192" s="1269"/>
      <c r="GV192" s="1269"/>
      <c r="GW192" s="1269"/>
      <c r="GX192" s="1269"/>
      <c r="GY192" s="1269"/>
      <c r="GZ192" s="1269"/>
      <c r="HA192" s="1269"/>
      <c r="HB192" s="1269"/>
      <c r="HC192" s="1269"/>
      <c r="HD192" s="1269"/>
      <c r="HE192" s="1269"/>
      <c r="HF192" s="1269"/>
      <c r="HG192" s="1269"/>
      <c r="HH192" s="1269"/>
      <c r="HI192" s="1269"/>
      <c r="HJ192" s="1269"/>
      <c r="HK192" s="1269"/>
      <c r="HL192" s="1269"/>
      <c r="HM192" s="1269"/>
      <c r="HN192" s="1269"/>
      <c r="HO192" s="1269"/>
      <c r="HP192" s="1269"/>
      <c r="HQ192" s="1269"/>
      <c r="HR192" s="1269"/>
      <c r="HS192" s="1269"/>
      <c r="HT192" s="1269"/>
      <c r="HU192" s="1269"/>
      <c r="HV192" s="1269"/>
      <c r="HW192" s="1269"/>
      <c r="HX192" s="1269"/>
      <c r="HY192" s="1269"/>
      <c r="HZ192" s="1269"/>
      <c r="IA192" s="1269"/>
      <c r="IB192" s="1269"/>
      <c r="IC192" s="1269"/>
      <c r="ID192" s="1269"/>
      <c r="IE192" s="1269"/>
      <c r="IF192" s="1269"/>
      <c r="IG192" s="1269"/>
      <c r="IH192" s="1269"/>
      <c r="II192" s="1269"/>
      <c r="IJ192" s="1269"/>
      <c r="IK192" s="1269"/>
      <c r="IL192" s="1269"/>
      <c r="IM192" s="1269"/>
      <c r="IN192" s="1269"/>
      <c r="IO192" s="1269"/>
      <c r="IP192" s="1269"/>
      <c r="IQ192" s="1269"/>
      <c r="IR192" s="1269"/>
      <c r="IS192" s="1269"/>
      <c r="IT192" s="1269"/>
      <c r="IU192" s="1269"/>
      <c r="IV192" s="1269"/>
      <c r="IW192" s="1269"/>
      <c r="IX192" s="1269"/>
      <c r="IY192" s="1269"/>
      <c r="IZ192" s="1269"/>
      <c r="JA192" s="1269"/>
      <c r="JB192" s="1269"/>
      <c r="JC192" s="1269"/>
      <c r="JD192" s="1269"/>
      <c r="JE192" s="1269"/>
      <c r="JF192" s="1269"/>
      <c r="JG192" s="1269"/>
      <c r="JH192" s="1269"/>
      <c r="JI192" s="1269"/>
      <c r="JJ192" s="1269"/>
      <c r="JK192" s="1269"/>
      <c r="JL192" s="1269"/>
      <c r="JM192" s="1269"/>
      <c r="JN192" s="1269"/>
      <c r="JO192" s="1269"/>
      <c r="JP192" s="1269"/>
      <c r="JQ192" s="1269"/>
      <c r="JR192" s="1269"/>
      <c r="JS192" s="1269"/>
      <c r="JT192" s="1269"/>
      <c r="JU192" s="1269"/>
      <c r="JV192" s="1269"/>
      <c r="JW192" s="1269"/>
      <c r="JX192" s="1269"/>
      <c r="JY192" s="1269"/>
      <c r="JZ192" s="1269"/>
      <c r="KA192" s="1269"/>
      <c r="KB192" s="1269"/>
      <c r="KC192" s="1269"/>
      <c r="KD192" s="1269"/>
      <c r="KE192" s="1269"/>
      <c r="KF192" s="1269"/>
      <c r="KG192" s="1269"/>
      <c r="KH192" s="1269"/>
      <c r="KI192" s="1269"/>
      <c r="KJ192" s="1269"/>
      <c r="KK192" s="1269"/>
      <c r="KL192" s="1269"/>
      <c r="KM192" s="1269"/>
      <c r="KN192" s="1269"/>
      <c r="KO192" s="1269"/>
      <c r="KP192" s="1269"/>
      <c r="KQ192" s="1269"/>
      <c r="KR192" s="1269"/>
      <c r="KS192" s="1269"/>
      <c r="KT192" s="1269"/>
      <c r="KU192" s="1269"/>
      <c r="KV192" s="1269"/>
      <c r="KW192" s="1269"/>
      <c r="KX192" s="1269"/>
      <c r="KY192" s="1269"/>
      <c r="KZ192" s="1269"/>
      <c r="LA192" s="1269"/>
      <c r="LB192" s="1269"/>
      <c r="LC192" s="1269"/>
      <c r="LD192" s="1269"/>
      <c r="LE192" s="1269"/>
      <c r="LF192" s="1269"/>
      <c r="LG192" s="1269"/>
      <c r="LH192" s="1269"/>
      <c r="LI192" s="1269"/>
      <c r="LJ192" s="1269"/>
      <c r="LK192" s="1269"/>
      <c r="LL192" s="1269"/>
      <c r="LM192" s="1269"/>
      <c r="LN192" s="1269"/>
      <c r="LO192" s="1269"/>
      <c r="LP192" s="1269"/>
      <c r="LQ192" s="1269"/>
      <c r="LR192" s="1269"/>
      <c r="LS192" s="1269"/>
      <c r="LT192" s="1269"/>
      <c r="LU192" s="1269"/>
      <c r="LV192" s="1269"/>
      <c r="LW192" s="1269"/>
      <c r="LX192" s="1269"/>
      <c r="LY192" s="1269"/>
      <c r="LZ192" s="1269"/>
      <c r="MA192" s="1269"/>
      <c r="MB192" s="1269"/>
      <c r="MC192" s="1269"/>
      <c r="MD192" s="1269"/>
      <c r="ME192" s="1269"/>
      <c r="MF192" s="1269"/>
      <c r="MG192" s="1269"/>
      <c r="MH192" s="1269"/>
      <c r="MI192" s="1269"/>
      <c r="MJ192" s="1269"/>
      <c r="MK192" s="1269"/>
      <c r="ML192" s="1269"/>
      <c r="MM192" s="1269"/>
      <c r="MN192" s="1269"/>
      <c r="MO192" s="1269"/>
      <c r="MP192" s="1269"/>
      <c r="MQ192" s="1269"/>
      <c r="MR192" s="1269"/>
      <c r="MS192" s="1269"/>
      <c r="MT192" s="1269"/>
      <c r="MU192" s="1269"/>
      <c r="MV192" s="1269"/>
      <c r="MW192" s="1269"/>
      <c r="MX192" s="1269"/>
      <c r="MY192" s="1269"/>
      <c r="MZ192" s="1269"/>
      <c r="NA192" s="1269"/>
      <c r="NB192" s="1269"/>
      <c r="NC192" s="1269"/>
      <c r="ND192" s="1269"/>
      <c r="NE192" s="1269"/>
      <c r="NF192" s="1269"/>
      <c r="NG192" s="1269"/>
      <c r="NH192" s="1269"/>
      <c r="NI192" s="1269"/>
      <c r="NJ192" s="1269"/>
      <c r="NK192" s="1269"/>
      <c r="NL192" s="1269"/>
      <c r="NM192" s="1269"/>
      <c r="NN192" s="1269"/>
      <c r="NO192" s="1269"/>
      <c r="NP192" s="1269"/>
      <c r="NQ192" s="1269"/>
      <c r="NR192" s="1269"/>
      <c r="NS192" s="1269"/>
      <c r="NT192" s="1269"/>
      <c r="NU192" s="1269"/>
      <c r="NV192" s="1269"/>
      <c r="NW192" s="1269"/>
      <c r="NX192" s="1269"/>
      <c r="NY192" s="1269"/>
      <c r="NZ192" s="1269"/>
      <c r="OA192" s="1269"/>
      <c r="OB192" s="1269"/>
      <c r="OC192" s="1269"/>
      <c r="OD192" s="1269"/>
      <c r="OE192" s="1269"/>
      <c r="OF192" s="1269"/>
      <c r="OG192" s="1269"/>
      <c r="OH192" s="1269"/>
      <c r="OI192" s="1269"/>
      <c r="OJ192" s="1269"/>
      <c r="OK192" s="1269"/>
      <c r="OL192" s="1269"/>
      <c r="OM192" s="1269"/>
      <c r="ON192" s="1269"/>
      <c r="OO192" s="1269"/>
      <c r="OP192" s="1269"/>
      <c r="OQ192" s="1269"/>
      <c r="OR192" s="1269"/>
      <c r="OS192" s="1269"/>
      <c r="OT192" s="1269"/>
      <c r="OU192" s="1269"/>
      <c r="OV192" s="1269"/>
      <c r="OW192" s="1269"/>
      <c r="OX192" s="1269"/>
      <c r="OY192" s="1269"/>
      <c r="OZ192" s="1269"/>
      <c r="PA192" s="1269"/>
      <c r="PB192" s="1269"/>
      <c r="PC192" s="1269"/>
      <c r="PD192" s="1269"/>
      <c r="PE192" s="1269"/>
      <c r="PF192" s="1269"/>
      <c r="PG192" s="1269"/>
      <c r="PH192" s="1269"/>
      <c r="PI192" s="1269"/>
      <c r="PJ192" s="1269"/>
      <c r="PK192" s="1269"/>
      <c r="PL192" s="1269"/>
      <c r="PM192" s="1269"/>
      <c r="PN192" s="1269"/>
      <c r="PO192" s="1269"/>
      <c r="PP192" s="1269"/>
      <c r="PQ192" s="1269"/>
      <c r="PR192" s="1269"/>
      <c r="PS192" s="1269"/>
      <c r="PT192" s="1269"/>
      <c r="PU192" s="1269"/>
      <c r="PV192" s="1269"/>
      <c r="PW192" s="1269"/>
      <c r="PX192" s="1269"/>
      <c r="PY192" s="1269"/>
      <c r="PZ192" s="1269"/>
      <c r="QA192" s="1269"/>
      <c r="QB192" s="1269"/>
      <c r="QC192" s="1269"/>
      <c r="QD192" s="1269"/>
      <c r="QE192" s="1269"/>
      <c r="QF192" s="1269"/>
      <c r="QG192" s="1269"/>
      <c r="QH192" s="1269"/>
      <c r="QI192" s="1269"/>
      <c r="QJ192" s="1269"/>
      <c r="QK192" s="1269"/>
      <c r="QL192" s="1269"/>
      <c r="QM192" s="1269"/>
      <c r="QN192" s="1269"/>
      <c r="QO192" s="1269"/>
      <c r="QP192" s="1269"/>
      <c r="QQ192" s="1269"/>
      <c r="QR192" s="1269"/>
      <c r="QS192" s="1269"/>
      <c r="QT192" s="1269"/>
      <c r="QU192" s="1269"/>
      <c r="QV192" s="1269"/>
      <c r="QW192" s="1269"/>
      <c r="QX192" s="1269"/>
      <c r="QY192" s="1269"/>
      <c r="QZ192" s="1269"/>
      <c r="RA192" s="1269"/>
      <c r="RB192" s="1269"/>
      <c r="RC192" s="1269"/>
      <c r="RD192" s="1269"/>
      <c r="RE192" s="1269"/>
      <c r="RF192" s="1269"/>
      <c r="RG192" s="1269"/>
      <c r="RH192" s="1269"/>
      <c r="RI192" s="1269"/>
      <c r="RJ192" s="1269"/>
      <c r="RK192" s="1269"/>
      <c r="RL192" s="1269"/>
      <c r="RM192" s="1269"/>
      <c r="RN192" s="1269"/>
      <c r="RO192" s="1269"/>
      <c r="RP192" s="1269"/>
      <c r="RQ192" s="1269"/>
      <c r="RR192" s="1269"/>
      <c r="RS192" s="1269"/>
      <c r="RT192" s="1269"/>
      <c r="RU192" s="1269"/>
      <c r="RV192" s="1269"/>
      <c r="RW192" s="1269"/>
      <c r="RX192" s="1269"/>
      <c r="RY192" s="1269"/>
      <c r="RZ192" s="1269"/>
      <c r="SA192" s="1269"/>
      <c r="SB192" s="1269"/>
      <c r="SC192" s="1269"/>
      <c r="SD192" s="1269"/>
      <c r="SE192" s="1269"/>
      <c r="SF192" s="1269"/>
      <c r="SG192" s="1269"/>
      <c r="SH192" s="1269"/>
      <c r="SI192" s="1269"/>
      <c r="SJ192" s="1269"/>
      <c r="SK192" s="1269"/>
      <c r="SL192" s="1269"/>
      <c r="SM192" s="1269"/>
      <c r="SN192" s="1269"/>
      <c r="SO192" s="1269"/>
      <c r="SP192" s="1269"/>
      <c r="SQ192" s="1269"/>
      <c r="SR192" s="1269"/>
      <c r="SS192" s="1269"/>
      <c r="ST192" s="1269"/>
      <c r="SU192" s="1269"/>
      <c r="SV192" s="1269"/>
      <c r="SW192" s="1269"/>
      <c r="SX192" s="1269"/>
      <c r="SY192" s="1269"/>
      <c r="SZ192" s="1269"/>
      <c r="TA192" s="1269"/>
      <c r="TB192" s="1269"/>
      <c r="TC192" s="1269"/>
      <c r="TD192" s="1269"/>
      <c r="TE192" s="1269"/>
      <c r="TF192" s="1269"/>
      <c r="TG192" s="1269"/>
      <c r="TH192" s="1269"/>
      <c r="TI192" s="1269"/>
      <c r="TJ192" s="1269"/>
      <c r="TK192" s="1269"/>
      <c r="TL192" s="1269"/>
      <c r="TM192" s="1269"/>
      <c r="TN192" s="1269"/>
      <c r="TO192" s="1269"/>
      <c r="TP192" s="1269"/>
      <c r="TQ192" s="1269"/>
      <c r="TR192" s="1269"/>
      <c r="TS192" s="1269"/>
      <c r="TT192" s="1269"/>
      <c r="TU192" s="1269"/>
      <c r="TV192" s="1269"/>
      <c r="TW192" s="1269"/>
      <c r="TX192" s="1269"/>
      <c r="TY192" s="1269"/>
      <c r="TZ192" s="1269"/>
      <c r="UA192" s="1269"/>
      <c r="UB192" s="1269"/>
      <c r="UC192" s="1269"/>
      <c r="UD192" s="1269"/>
      <c r="UE192" s="1269"/>
      <c r="UF192" s="1269"/>
      <c r="UG192" s="1269"/>
      <c r="UH192" s="1269"/>
      <c r="UI192" s="1269"/>
      <c r="UJ192" s="1269"/>
      <c r="UK192" s="1269"/>
      <c r="UL192" s="1269"/>
      <c r="UM192" s="1269"/>
      <c r="UN192" s="1269"/>
      <c r="UO192" s="1269"/>
      <c r="UP192" s="1269"/>
      <c r="UQ192" s="1269"/>
      <c r="UR192" s="1269"/>
      <c r="US192" s="1269"/>
      <c r="UT192" s="1269"/>
      <c r="UU192" s="1269"/>
      <c r="UV192" s="1269"/>
      <c r="UW192" s="1269"/>
      <c r="UX192" s="1269"/>
      <c r="UY192" s="1269"/>
      <c r="UZ192" s="1269"/>
      <c r="VA192" s="1269"/>
      <c r="VB192" s="1269"/>
      <c r="VC192" s="1269"/>
      <c r="VD192" s="1269"/>
      <c r="VE192" s="1269"/>
      <c r="VF192" s="1269"/>
      <c r="VG192" s="1269"/>
      <c r="VH192" s="1269"/>
      <c r="VI192" s="1269"/>
      <c r="VJ192" s="1269"/>
      <c r="VK192" s="1269"/>
      <c r="VL192" s="1269"/>
      <c r="VM192" s="1269"/>
      <c r="VN192" s="1269"/>
      <c r="VO192" s="1269"/>
      <c r="VP192" s="1269"/>
      <c r="VQ192" s="1269"/>
      <c r="VR192" s="1269"/>
      <c r="VS192" s="1269"/>
      <c r="VT192" s="1269"/>
      <c r="VU192" s="1269"/>
      <c r="VV192" s="1269"/>
      <c r="VW192" s="1269"/>
      <c r="VX192" s="1269"/>
      <c r="VY192" s="1269"/>
      <c r="VZ192" s="1269"/>
      <c r="WA192" s="1269"/>
      <c r="WB192" s="1269"/>
      <c r="WC192" s="1269"/>
      <c r="WD192" s="1269"/>
      <c r="WE192" s="1269"/>
      <c r="WF192" s="1269"/>
      <c r="WG192" s="1269"/>
      <c r="WH192" s="1269"/>
      <c r="WI192" s="1269"/>
      <c r="WJ192" s="1269"/>
      <c r="WK192" s="1269"/>
      <c r="WL192" s="1269"/>
      <c r="WM192" s="1269"/>
      <c r="WN192" s="1269"/>
      <c r="WO192" s="1269"/>
      <c r="WP192" s="1269"/>
      <c r="WQ192" s="1269"/>
      <c r="WR192" s="1269"/>
      <c r="WS192" s="1269"/>
      <c r="WT192" s="1269"/>
      <c r="WU192" s="1269"/>
      <c r="WV192" s="1269"/>
      <c r="WW192" s="1269"/>
      <c r="WX192" s="1269"/>
      <c r="WY192" s="1269"/>
      <c r="WZ192" s="1269"/>
      <c r="XA192" s="1269"/>
      <c r="XB192" s="1269"/>
      <c r="XC192" s="1269"/>
      <c r="XD192" s="1269"/>
      <c r="XE192" s="1269"/>
      <c r="XF192" s="1269"/>
      <c r="XG192" s="1269"/>
      <c r="XH192" s="1269"/>
      <c r="XI192" s="1269"/>
      <c r="XJ192" s="1269"/>
      <c r="XK192" s="1269"/>
      <c r="XL192" s="1269"/>
      <c r="XM192" s="1269"/>
      <c r="XN192" s="1269"/>
      <c r="XO192" s="1269"/>
      <c r="XP192" s="1269"/>
      <c r="XQ192" s="1269"/>
      <c r="XR192" s="1269"/>
      <c r="XS192" s="1269"/>
      <c r="XT192" s="1269"/>
      <c r="XU192" s="1269"/>
      <c r="XV192" s="1269"/>
      <c r="XW192" s="1269"/>
      <c r="XX192" s="1269"/>
      <c r="XY192" s="1269"/>
      <c r="XZ192" s="1269"/>
      <c r="YA192" s="1269"/>
      <c r="YB192" s="1269"/>
      <c r="YC192" s="1269"/>
      <c r="YD192" s="1269"/>
      <c r="YE192" s="1269"/>
      <c r="YF192" s="1269"/>
      <c r="YG192" s="1269"/>
      <c r="YH192" s="1269"/>
      <c r="YI192" s="1269"/>
      <c r="YJ192" s="1269"/>
      <c r="YK192" s="1269"/>
      <c r="YL192" s="1269"/>
      <c r="YM192" s="1269"/>
      <c r="YN192" s="1269"/>
      <c r="YO192" s="1269"/>
      <c r="YP192" s="1269"/>
      <c r="YQ192" s="1269"/>
      <c r="YR192" s="1269"/>
      <c r="YS192" s="1269"/>
      <c r="YT192" s="1269"/>
      <c r="YU192" s="1269"/>
      <c r="YV192" s="1269"/>
      <c r="YW192" s="1269"/>
      <c r="YX192" s="1269"/>
      <c r="YY192" s="1269"/>
      <c r="YZ192" s="1269"/>
      <c r="ZA192" s="1269"/>
      <c r="ZB192" s="1269"/>
      <c r="ZC192" s="1269"/>
      <c r="ZD192" s="1269"/>
      <c r="ZE192" s="1269"/>
      <c r="ZF192" s="1269"/>
      <c r="ZG192" s="1269"/>
      <c r="ZH192" s="1269"/>
      <c r="ZI192" s="1269"/>
      <c r="ZJ192" s="1269"/>
      <c r="ZK192" s="1269"/>
      <c r="ZL192" s="1269"/>
      <c r="ZM192" s="1269"/>
      <c r="ZN192" s="1269"/>
      <c r="ZO192" s="1269"/>
      <c r="ZP192" s="1269"/>
      <c r="ZQ192" s="1269"/>
      <c r="ZR192" s="1269"/>
      <c r="ZS192" s="1269"/>
      <c r="ZT192" s="1269"/>
      <c r="ZU192" s="1269"/>
      <c r="ZV192" s="1269"/>
      <c r="ZW192" s="1269"/>
      <c r="ZX192" s="1269"/>
      <c r="ZY192" s="1269"/>
      <c r="ZZ192" s="1269"/>
      <c r="AAA192" s="1269"/>
      <c r="AAB192" s="1269"/>
      <c r="AAC192" s="1269"/>
      <c r="AAD192" s="1269"/>
      <c r="AAE192" s="1269"/>
      <c r="AAF192" s="1269"/>
      <c r="AAG192" s="1269"/>
      <c r="AAH192" s="1269"/>
      <c r="AAI192" s="1269"/>
      <c r="AAJ192" s="1269"/>
      <c r="AAK192" s="1269"/>
      <c r="AAL192" s="1269"/>
      <c r="AAM192" s="1269"/>
      <c r="AAN192" s="1269"/>
      <c r="AAO192" s="1269"/>
      <c r="AAP192" s="1269"/>
      <c r="AAQ192" s="1269"/>
      <c r="AAR192" s="1269"/>
      <c r="AAS192" s="1269"/>
      <c r="AAT192" s="1269"/>
      <c r="AAU192" s="1269"/>
      <c r="AAV192" s="1269"/>
      <c r="AAW192" s="1269"/>
      <c r="AAX192" s="1269"/>
      <c r="AAY192" s="1269"/>
      <c r="AAZ192" s="1269"/>
      <c r="ABA192" s="1269"/>
      <c r="ABB192" s="1269"/>
      <c r="ABC192" s="1269"/>
      <c r="ABD192" s="1269"/>
      <c r="ABE192" s="1269"/>
      <c r="ABF192" s="1269"/>
      <c r="ABG192" s="1269"/>
      <c r="ABH192" s="1269"/>
      <c r="ABI192" s="1269"/>
      <c r="ABJ192" s="1269"/>
      <c r="ABK192" s="1269"/>
      <c r="ABL192" s="1269"/>
      <c r="ABM192" s="1269"/>
      <c r="ABN192" s="1269"/>
      <c r="ABO192" s="1269"/>
      <c r="ABP192" s="1269"/>
      <c r="ABQ192" s="1269"/>
      <c r="ABR192" s="1269"/>
      <c r="ABS192" s="1269"/>
      <c r="ABT192" s="1269"/>
      <c r="ABU192" s="1269"/>
      <c r="ABV192" s="1269"/>
      <c r="ABW192" s="1269"/>
      <c r="ABX192" s="1269"/>
      <c r="ABY192" s="1269"/>
      <c r="ABZ192" s="1269"/>
      <c r="ACA192" s="1269"/>
      <c r="ACB192" s="1269"/>
      <c r="ACC192" s="1269"/>
      <c r="ACD192" s="1269"/>
      <c r="ACE192" s="1269"/>
      <c r="ACF192" s="1269"/>
      <c r="ACG192" s="1269"/>
      <c r="ACH192" s="1269"/>
      <c r="ACI192" s="1269"/>
      <c r="ACJ192" s="1269"/>
      <c r="ACK192" s="1269"/>
      <c r="ACL192" s="1269"/>
      <c r="ACM192" s="1269"/>
      <c r="ACN192" s="1269"/>
      <c r="ACO192" s="1269"/>
      <c r="ACP192" s="1269"/>
      <c r="ACQ192" s="1269"/>
      <c r="ACR192" s="1269"/>
      <c r="ACS192" s="1269"/>
      <c r="ACT192" s="1269"/>
      <c r="ACU192" s="1269"/>
      <c r="ACV192" s="1269"/>
      <c r="ACW192" s="1269"/>
      <c r="ACX192" s="1269"/>
      <c r="ACY192" s="1269"/>
      <c r="ACZ192" s="1269"/>
      <c r="ADA192" s="1269"/>
      <c r="ADB192" s="1269"/>
      <c r="ADC192" s="1269"/>
      <c r="ADD192" s="1269"/>
      <c r="ADE192" s="1269"/>
      <c r="ADF192" s="1269"/>
      <c r="ADG192" s="1269"/>
      <c r="ADH192" s="1269"/>
      <c r="ADI192" s="1269"/>
      <c r="ADJ192" s="1269"/>
      <c r="ADK192" s="1269"/>
      <c r="ADL192" s="1269"/>
      <c r="ADM192" s="1269"/>
      <c r="ADN192" s="1269"/>
      <c r="ADO192" s="1269"/>
      <c r="ADP192" s="1269"/>
      <c r="ADQ192" s="1269"/>
      <c r="ADR192" s="1269"/>
      <c r="ADS192" s="1269"/>
      <c r="ADT192" s="1269"/>
      <c r="ADU192" s="1269"/>
      <c r="ADV192" s="1269"/>
      <c r="ADW192" s="1269"/>
      <c r="ADX192" s="1269"/>
      <c r="ADY192" s="1269"/>
      <c r="ADZ192" s="1269"/>
      <c r="AEA192" s="1269"/>
      <c r="AEB192" s="1269"/>
      <c r="AEC192" s="1269"/>
      <c r="AED192" s="1269"/>
      <c r="AEE192" s="1269"/>
      <c r="AEF192" s="1269"/>
      <c r="AEG192" s="1269"/>
      <c r="AEH192" s="1269"/>
      <c r="AEI192" s="1269"/>
      <c r="AEJ192" s="1269"/>
      <c r="AEK192" s="1269"/>
      <c r="AEL192" s="1269"/>
      <c r="AEM192" s="1269"/>
      <c r="AEN192" s="1269"/>
      <c r="AEO192" s="1269"/>
      <c r="AEP192" s="1269"/>
      <c r="AEQ192" s="1269"/>
      <c r="AER192" s="1269"/>
      <c r="AES192" s="1269"/>
      <c r="AET192" s="1269"/>
      <c r="AEU192" s="1269"/>
      <c r="AEV192" s="1269"/>
      <c r="AEW192" s="1269"/>
      <c r="AEX192" s="1269"/>
      <c r="AEY192" s="1269"/>
      <c r="AEZ192" s="1269"/>
      <c r="AFA192" s="1269"/>
      <c r="AFB192" s="1269"/>
      <c r="AFC192" s="1269"/>
      <c r="AFD192" s="1269"/>
      <c r="AFE192" s="1269"/>
      <c r="AFF192" s="1269"/>
      <c r="AFG192" s="1269"/>
      <c r="AFH192" s="1269"/>
      <c r="AFI192" s="1269"/>
      <c r="AFJ192" s="1269"/>
      <c r="AFK192" s="1269"/>
      <c r="AFL192" s="1269"/>
      <c r="AFM192" s="1269"/>
      <c r="AFN192" s="1269"/>
      <c r="AFO192" s="1269"/>
      <c r="AFP192" s="1269"/>
      <c r="AFQ192" s="1269"/>
      <c r="AFR192" s="1269"/>
      <c r="AFS192" s="1269"/>
      <c r="AFT192" s="1269"/>
      <c r="AFU192" s="1269"/>
      <c r="AFV192" s="1269"/>
      <c r="AFW192" s="1269"/>
      <c r="AFX192" s="1269"/>
      <c r="AFY192" s="1269"/>
      <c r="AFZ192" s="1269"/>
      <c r="AGA192" s="1269"/>
      <c r="AGB192" s="1269"/>
      <c r="AGC192" s="1269"/>
      <c r="AGD192" s="1269"/>
      <c r="AGE192" s="1269"/>
      <c r="AGF192" s="1269"/>
      <c r="AGG192" s="1269"/>
      <c r="AGH192" s="1269"/>
      <c r="AGI192" s="1269"/>
      <c r="AGJ192" s="1269"/>
      <c r="AGK192" s="1269"/>
      <c r="AGL192" s="1269"/>
      <c r="AGM192" s="1269"/>
      <c r="AGN192" s="1269"/>
      <c r="AGO192" s="1269"/>
      <c r="AGP192" s="1269"/>
      <c r="AGQ192" s="1269"/>
      <c r="AGR192" s="1269"/>
      <c r="AGS192" s="1269"/>
      <c r="AGT192" s="1269"/>
      <c r="AGU192" s="1269"/>
      <c r="AGV192" s="1269"/>
      <c r="AGW192" s="1269"/>
      <c r="AGX192" s="1269"/>
      <c r="AGY192" s="1269"/>
      <c r="AGZ192" s="1269"/>
      <c r="AHA192" s="1269"/>
      <c r="AHB192" s="1269"/>
      <c r="AHC192" s="1269"/>
      <c r="AHD192" s="1269"/>
      <c r="AHE192" s="1269"/>
      <c r="AHF192" s="1269"/>
      <c r="AHG192" s="1269"/>
      <c r="AHH192" s="1269"/>
      <c r="AHI192" s="1269"/>
      <c r="AHJ192" s="1269"/>
      <c r="AHK192" s="1269"/>
      <c r="AHL192" s="1269"/>
      <c r="AHM192" s="1269"/>
      <c r="AHN192" s="1269"/>
      <c r="AHO192" s="1269"/>
      <c r="AHP192" s="1269"/>
      <c r="AHQ192" s="1269"/>
      <c r="AHR192" s="1269"/>
      <c r="AHS192" s="1269"/>
      <c r="AHT192" s="1269"/>
      <c r="AHU192" s="1269"/>
      <c r="AHV192" s="1269"/>
      <c r="AHW192" s="1269"/>
      <c r="AHX192" s="1269"/>
      <c r="AHY192" s="1269"/>
      <c r="AHZ192" s="1269"/>
      <c r="AIA192" s="1269"/>
      <c r="AIB192" s="1269"/>
      <c r="AIC192" s="1269"/>
      <c r="AID192" s="1269"/>
      <c r="AIE192" s="1269"/>
      <c r="AIF192" s="1269"/>
      <c r="AIG192" s="1269"/>
      <c r="AIH192" s="1269"/>
      <c r="AII192" s="1269"/>
      <c r="AIJ192" s="1269"/>
      <c r="AIK192" s="1269"/>
      <c r="AIL192" s="1269"/>
      <c r="AIM192" s="1269"/>
      <c r="AIN192" s="1269"/>
      <c r="AIO192" s="1269"/>
      <c r="AIP192" s="1269"/>
      <c r="AIQ192" s="1269"/>
      <c r="AIR192" s="1269"/>
      <c r="AIS192" s="1269"/>
      <c r="AIT192" s="1269"/>
      <c r="AIU192" s="1269"/>
      <c r="AIV192" s="1269"/>
      <c r="AIW192" s="1269"/>
      <c r="AIX192" s="1269"/>
      <c r="AIY192" s="1269"/>
      <c r="AIZ192" s="1269"/>
      <c r="AJA192" s="1269"/>
      <c r="AJB192" s="1269"/>
      <c r="AJC192" s="1269"/>
      <c r="AJD192" s="1269"/>
      <c r="AJE192" s="1269"/>
      <c r="AJF192" s="1269"/>
      <c r="AJG192" s="1269"/>
      <c r="AJH192" s="1269"/>
      <c r="AJI192" s="1269"/>
      <c r="AJJ192" s="1269"/>
      <c r="AJK192" s="1269"/>
      <c r="AJL192" s="1269"/>
      <c r="AJM192" s="1269"/>
      <c r="AJN192" s="1269"/>
      <c r="AJO192" s="1269"/>
      <c r="AJP192" s="1269"/>
      <c r="AJQ192" s="1269"/>
      <c r="AJR192" s="1269"/>
      <c r="AJS192" s="1269"/>
      <c r="AJT192" s="1269"/>
      <c r="AJU192" s="1269"/>
      <c r="AJV192" s="1269"/>
      <c r="AJW192" s="1269"/>
      <c r="AJX192" s="1269"/>
      <c r="AJY192" s="1269"/>
      <c r="AJZ192" s="1269"/>
      <c r="AKA192" s="1269"/>
      <c r="AKB192" s="1269"/>
      <c r="AKC192" s="1269"/>
      <c r="AKD192" s="1269"/>
      <c r="AKE192" s="1269"/>
      <c r="AKF192" s="1269"/>
      <c r="AKG192" s="1269"/>
      <c r="AKH192" s="1269"/>
      <c r="AKI192" s="1269"/>
      <c r="AKJ192" s="1269"/>
      <c r="AKK192" s="1269"/>
      <c r="AKL192" s="1269"/>
      <c r="AKM192" s="1269"/>
      <c r="AKN192" s="1269"/>
      <c r="AKO192" s="1269"/>
      <c r="AKP192" s="1269"/>
      <c r="AKQ192" s="1269"/>
      <c r="AKR192" s="1269"/>
      <c r="AKS192" s="1269"/>
      <c r="AKT192" s="1269"/>
      <c r="AKU192" s="1269"/>
      <c r="AKV192" s="1269"/>
      <c r="AKW192" s="1269"/>
      <c r="AKX192" s="1269"/>
      <c r="AKY192" s="1269"/>
      <c r="AKZ192" s="1269"/>
      <c r="ALA192" s="1269"/>
      <c r="ALB192" s="1269"/>
      <c r="ALC192" s="1269"/>
      <c r="ALD192" s="1269"/>
      <c r="ALE192" s="1269"/>
      <c r="ALF192" s="1269"/>
      <c r="ALG192" s="1269"/>
      <c r="ALH192" s="1269"/>
      <c r="ALI192" s="1269"/>
      <c r="ALJ192" s="1269"/>
      <c r="ALK192" s="1269"/>
      <c r="ALL192" s="1269"/>
      <c r="ALM192" s="1269"/>
      <c r="ALN192" s="1269"/>
      <c r="ALO192" s="1269"/>
      <c r="ALP192" s="1269"/>
      <c r="ALQ192" s="1269"/>
      <c r="ALR192" s="1269"/>
      <c r="ALS192" s="1269"/>
      <c r="ALT192" s="1269"/>
      <c r="ALU192" s="1269"/>
      <c r="ALV192" s="1269"/>
      <c r="ALW192" s="1269"/>
      <c r="ALX192" s="1269"/>
      <c r="ALY192" s="1269"/>
      <c r="ALZ192" s="1269"/>
      <c r="AMA192" s="1269"/>
      <c r="AMB192" s="1269"/>
      <c r="AMC192" s="1269"/>
      <c r="AMD192" s="1269"/>
      <c r="AME192" s="1269"/>
      <c r="AMF192" s="1269"/>
      <c r="AMG192" s="1269"/>
      <c r="AMH192" s="1269"/>
      <c r="AMI192" s="1269"/>
      <c r="AMJ192" s="1269"/>
      <c r="AMK192" s="1269"/>
      <c r="AML192" s="1269"/>
      <c r="AMM192" s="1269"/>
      <c r="AMN192" s="1269"/>
      <c r="AMO192" s="1269"/>
      <c r="AMP192" s="1269"/>
      <c r="AMQ192" s="1269"/>
      <c r="AMR192" s="1269"/>
      <c r="AMS192" s="1269"/>
      <c r="AMT192" s="1269"/>
      <c r="AMU192" s="1269"/>
      <c r="AMV192" s="1269"/>
      <c r="AMW192" s="1269"/>
      <c r="AMX192" s="1269"/>
      <c r="AMY192" s="1269"/>
      <c r="AMZ192" s="1269"/>
      <c r="ANA192" s="1269"/>
      <c r="ANB192" s="1269"/>
      <c r="ANC192" s="1269"/>
      <c r="AND192" s="1269"/>
      <c r="ANE192" s="1269"/>
      <c r="ANF192" s="1269"/>
      <c r="ANG192" s="1269"/>
      <c r="ANH192" s="1269"/>
      <c r="ANI192" s="1269"/>
      <c r="ANJ192" s="1269"/>
      <c r="ANK192" s="1269"/>
      <c r="ANL192" s="1269"/>
      <c r="ANM192" s="1269"/>
      <c r="ANN192" s="1269"/>
      <c r="ANO192" s="1269"/>
      <c r="ANP192" s="1269"/>
      <c r="ANQ192" s="1269"/>
      <c r="ANR192" s="1269"/>
      <c r="ANS192" s="1269"/>
      <c r="ANT192" s="1269"/>
      <c r="ANU192" s="1269"/>
      <c r="ANV192" s="1269"/>
      <c r="ANW192" s="1269"/>
      <c r="ANX192" s="1269"/>
      <c r="ANY192" s="1269"/>
      <c r="ANZ192" s="1269"/>
      <c r="AOA192" s="1269"/>
      <c r="AOB192" s="1269"/>
      <c r="AOC192" s="1269"/>
      <c r="AOD192" s="1269"/>
      <c r="AOE192" s="1269"/>
      <c r="AOF192" s="1269"/>
      <c r="AOG192" s="1269"/>
      <c r="AOH192" s="1269"/>
      <c r="AOI192" s="1269"/>
      <c r="AOJ192" s="1269"/>
      <c r="AOK192" s="1269"/>
      <c r="AOL192" s="1269"/>
      <c r="AOM192" s="1269"/>
      <c r="AON192" s="1269"/>
      <c r="AOO192" s="1269"/>
      <c r="AOP192" s="1269"/>
      <c r="AOQ192" s="1269"/>
      <c r="AOR192" s="1269"/>
      <c r="AOS192" s="1269"/>
      <c r="AOT192" s="1269"/>
      <c r="AOU192" s="1269"/>
      <c r="AOV192" s="1269"/>
      <c r="AOW192" s="1269"/>
      <c r="AOX192" s="1269"/>
      <c r="AOY192" s="1269"/>
      <c r="AOZ192" s="1269"/>
      <c r="APA192" s="1269"/>
      <c r="APB192" s="1269"/>
      <c r="APC192" s="1269"/>
      <c r="APD192" s="1269"/>
      <c r="APE192" s="1269"/>
      <c r="APF192" s="1269"/>
      <c r="APG192" s="1269"/>
      <c r="APH192" s="1269"/>
      <c r="API192" s="1269"/>
      <c r="APJ192" s="1269"/>
      <c r="APK192" s="1269"/>
      <c r="APL192" s="1269"/>
      <c r="APM192" s="1269"/>
      <c r="APN192" s="1269"/>
      <c r="APO192" s="1269"/>
      <c r="APP192" s="1269"/>
      <c r="APQ192" s="1269"/>
      <c r="APR192" s="1269"/>
      <c r="APS192" s="1269"/>
      <c r="APT192" s="1269"/>
      <c r="APU192" s="1269"/>
      <c r="APV192" s="1269"/>
      <c r="APW192" s="1269"/>
      <c r="APX192" s="1269"/>
      <c r="APY192" s="1269"/>
      <c r="APZ192" s="1269"/>
      <c r="AQA192" s="1269"/>
      <c r="AQB192" s="1269"/>
      <c r="AQC192" s="1269"/>
      <c r="AQD192" s="1269"/>
      <c r="AQE192" s="1269"/>
      <c r="AQF192" s="1269"/>
      <c r="AQG192" s="1269"/>
      <c r="AQH192" s="1269"/>
      <c r="AQI192" s="1269"/>
      <c r="AQJ192" s="1269"/>
      <c r="AQK192" s="1269"/>
      <c r="AQL192" s="1269"/>
      <c r="AQM192" s="1269"/>
      <c r="AQN192" s="1269"/>
      <c r="AQO192" s="1269"/>
      <c r="AQP192" s="1269"/>
      <c r="AQQ192" s="1269"/>
      <c r="AQR192" s="1269"/>
      <c r="AQS192" s="1269"/>
      <c r="AQT192" s="1269"/>
      <c r="AQU192" s="1269"/>
      <c r="AQV192" s="1269"/>
      <c r="AQW192" s="1269"/>
      <c r="AQX192" s="1269"/>
      <c r="AQY192" s="1269"/>
      <c r="AQZ192" s="1269"/>
      <c r="ARA192" s="1269"/>
      <c r="ARB192" s="1269"/>
      <c r="ARC192" s="1269"/>
      <c r="ARD192" s="1269"/>
      <c r="ARE192" s="1269"/>
      <c r="ARF192" s="1269"/>
      <c r="ARG192" s="1269"/>
      <c r="ARH192" s="1269"/>
      <c r="ARI192" s="1269"/>
      <c r="ARJ192" s="1269"/>
      <c r="ARK192" s="1269"/>
      <c r="ARL192" s="1269"/>
      <c r="ARM192" s="1269"/>
      <c r="ARN192" s="1269"/>
      <c r="ARO192" s="1269"/>
      <c r="ARP192" s="1269"/>
      <c r="ARQ192" s="1269"/>
      <c r="ARR192" s="1269"/>
      <c r="ARS192" s="1269"/>
      <c r="ART192" s="1269"/>
      <c r="ARU192" s="1269"/>
      <c r="ARV192" s="1269"/>
      <c r="ARW192" s="1269"/>
      <c r="ARX192" s="1269"/>
      <c r="ARY192" s="1269"/>
      <c r="ARZ192" s="1269"/>
      <c r="ASA192" s="1269"/>
      <c r="ASB192" s="1269"/>
      <c r="ASC192" s="1269"/>
      <c r="ASD192" s="1269"/>
      <c r="ASE192" s="1269"/>
      <c r="ASF192" s="1269"/>
      <c r="ASG192" s="1269"/>
      <c r="ASH192" s="1269"/>
      <c r="ASI192" s="1269"/>
      <c r="ASJ192" s="1269"/>
      <c r="ASK192" s="1269"/>
      <c r="ASL192" s="1269"/>
      <c r="ASM192" s="1269"/>
      <c r="ASN192" s="1269"/>
      <c r="ASO192" s="1269"/>
      <c r="ASP192" s="1269"/>
      <c r="ASQ192" s="1269"/>
      <c r="ASR192" s="1269"/>
      <c r="ASS192" s="1269"/>
      <c r="AST192" s="1269"/>
      <c r="ASU192" s="1269"/>
      <c r="ASV192" s="1269"/>
      <c r="ASW192" s="1269"/>
      <c r="ASX192" s="1269"/>
      <c r="ASY192" s="1269"/>
      <c r="ASZ192" s="1269"/>
      <c r="ATA192" s="1269"/>
      <c r="ATB192" s="1269"/>
      <c r="ATC192" s="1269"/>
      <c r="ATD192" s="1269"/>
      <c r="ATE192" s="1269"/>
      <c r="ATF192" s="1269"/>
      <c r="ATG192" s="1269"/>
      <c r="ATH192" s="1269"/>
      <c r="ATI192" s="1269"/>
      <c r="ATJ192" s="1269"/>
      <c r="ATK192" s="1269"/>
      <c r="ATL192" s="1269"/>
      <c r="ATM192" s="1269"/>
      <c r="ATN192" s="1269"/>
      <c r="ATO192" s="1269"/>
      <c r="ATP192" s="1269"/>
      <c r="ATQ192" s="1269"/>
      <c r="ATR192" s="1269"/>
      <c r="ATS192" s="1269"/>
      <c r="ATT192" s="1269"/>
      <c r="ATU192" s="1269"/>
      <c r="ATV192" s="1269"/>
      <c r="ATW192" s="1269"/>
      <c r="ATX192" s="1269"/>
      <c r="ATY192" s="1269"/>
      <c r="ATZ192" s="1269"/>
      <c r="AUA192" s="1269"/>
      <c r="AUB192" s="1269"/>
      <c r="AUC192" s="1269"/>
      <c r="AUD192" s="1269"/>
      <c r="AUE192" s="1269"/>
      <c r="AUF192" s="1269"/>
      <c r="AUG192" s="1269"/>
      <c r="AUH192" s="1269"/>
      <c r="AUI192" s="1269"/>
      <c r="AUJ192" s="1269"/>
      <c r="AUK192" s="1269"/>
      <c r="AUL192" s="1269"/>
      <c r="AUM192" s="1269"/>
      <c r="AUN192" s="1269"/>
      <c r="AUO192" s="1269"/>
      <c r="AUP192" s="1269"/>
      <c r="AUQ192" s="1269"/>
      <c r="AUR192" s="1269"/>
      <c r="AUS192" s="1269"/>
      <c r="AUT192" s="1269"/>
      <c r="AUU192" s="1269"/>
      <c r="AUV192" s="1269"/>
      <c r="AUW192" s="1269"/>
      <c r="AUX192" s="1269"/>
      <c r="AUY192" s="1269"/>
      <c r="AUZ192" s="1269"/>
      <c r="AVA192" s="1269"/>
      <c r="AVB192" s="1269"/>
      <c r="AVC192" s="1269"/>
      <c r="AVD192" s="1269"/>
      <c r="AVE192" s="1269"/>
      <c r="AVF192" s="1269"/>
      <c r="AVG192" s="1269"/>
      <c r="AVH192" s="1269"/>
      <c r="AVI192" s="1269"/>
      <c r="AVJ192" s="1269"/>
      <c r="AVK192" s="1269"/>
      <c r="AVL192" s="1269"/>
      <c r="AVM192" s="1269"/>
      <c r="AVN192" s="1269"/>
      <c r="AVO192" s="1269"/>
      <c r="AVP192" s="1269"/>
      <c r="AVQ192" s="1269"/>
      <c r="AVR192" s="1269"/>
      <c r="AVS192" s="1269"/>
      <c r="AVT192" s="1269"/>
      <c r="AVU192" s="1269"/>
      <c r="AVV192" s="1269"/>
      <c r="AVW192" s="1269"/>
      <c r="AVX192" s="1269"/>
      <c r="AVY192" s="1269"/>
      <c r="AVZ192" s="1269"/>
      <c r="AWA192" s="1269"/>
      <c r="AWB192" s="1269"/>
      <c r="AWC192" s="1269"/>
      <c r="AWD192" s="1269"/>
      <c r="AWE192" s="1269"/>
      <c r="AWF192" s="1269"/>
      <c r="AWG192" s="1269"/>
      <c r="AWH192" s="1269"/>
      <c r="AWI192" s="1269"/>
      <c r="AWJ192" s="1269"/>
      <c r="AWK192" s="1269"/>
      <c r="AWL192" s="1269"/>
      <c r="AWM192" s="1269"/>
      <c r="AWN192" s="1269"/>
      <c r="AWO192" s="1269"/>
      <c r="AWP192" s="1269"/>
      <c r="AWQ192" s="1269"/>
      <c r="AWR192" s="1269"/>
      <c r="AWS192" s="1269"/>
      <c r="AWT192" s="1269"/>
      <c r="AWU192" s="1269"/>
      <c r="AWV192" s="1269"/>
      <c r="AWW192" s="1269"/>
      <c r="AWX192" s="1269"/>
      <c r="AWY192" s="1269"/>
      <c r="AWZ192" s="1269"/>
      <c r="AXA192" s="1269"/>
      <c r="AXB192" s="1269"/>
      <c r="AXC192" s="1269"/>
      <c r="AXD192" s="1269"/>
      <c r="AXE192" s="1269"/>
      <c r="AXF192" s="1269"/>
      <c r="AXG192" s="1269"/>
      <c r="AXH192" s="1269"/>
      <c r="AXI192" s="1269"/>
      <c r="AXJ192" s="1269"/>
      <c r="AXK192" s="1269"/>
      <c r="AXL192" s="1269"/>
      <c r="AXM192" s="1269"/>
      <c r="AXN192" s="1269"/>
      <c r="AXO192" s="1269"/>
      <c r="AXP192" s="1269"/>
      <c r="AXQ192" s="1269"/>
      <c r="AXR192" s="1269"/>
      <c r="AXS192" s="1269"/>
      <c r="AXT192" s="1269"/>
      <c r="AXU192" s="1269"/>
      <c r="AXV192" s="1269"/>
      <c r="AXW192" s="1269"/>
      <c r="AXX192" s="1269"/>
      <c r="AXY192" s="1269"/>
      <c r="AXZ192" s="1269"/>
      <c r="AYA192" s="1269"/>
      <c r="AYB192" s="1269"/>
      <c r="AYC192" s="1269"/>
      <c r="AYD192" s="1269"/>
      <c r="AYE192" s="1269"/>
      <c r="AYF192" s="1269"/>
      <c r="AYG192" s="1269"/>
      <c r="AYH192" s="1269"/>
      <c r="AYI192" s="1269"/>
      <c r="AYJ192" s="1269"/>
      <c r="AYK192" s="1269"/>
      <c r="AYL192" s="1269"/>
      <c r="AYM192" s="1269"/>
      <c r="AYN192" s="1269"/>
      <c r="AYO192" s="1269"/>
      <c r="AYP192" s="1269"/>
      <c r="AYQ192" s="1269"/>
      <c r="AYR192" s="1269"/>
      <c r="AYS192" s="1269"/>
      <c r="AYT192" s="1269"/>
      <c r="AYU192" s="1269"/>
      <c r="AYV192" s="1269"/>
      <c r="AYW192" s="1269"/>
      <c r="AYX192" s="1269"/>
      <c r="AYY192" s="1269"/>
      <c r="AYZ192" s="1269"/>
      <c r="AZA192" s="1269"/>
      <c r="AZB192" s="1269"/>
      <c r="AZC192" s="1269"/>
      <c r="AZD192" s="1269"/>
      <c r="AZE192" s="1269"/>
      <c r="AZF192" s="1269"/>
      <c r="AZG192" s="1269"/>
      <c r="AZH192" s="1269"/>
      <c r="AZI192" s="1269"/>
      <c r="AZJ192" s="1269"/>
      <c r="AZK192" s="1269"/>
      <c r="AZL192" s="1269"/>
      <c r="AZM192" s="1269"/>
      <c r="AZN192" s="1269"/>
      <c r="AZO192" s="1269"/>
      <c r="AZP192" s="1269"/>
      <c r="AZQ192" s="1269"/>
      <c r="AZR192" s="1269"/>
      <c r="AZS192" s="1269"/>
      <c r="AZT192" s="1269"/>
      <c r="AZU192" s="1269"/>
      <c r="AZV192" s="1269"/>
      <c r="AZW192" s="1269"/>
      <c r="AZX192" s="1269"/>
      <c r="AZY192" s="1269"/>
      <c r="AZZ192" s="1269"/>
      <c r="BAA192" s="1269"/>
      <c r="BAB192" s="1269"/>
      <c r="BAC192" s="1269"/>
      <c r="BAD192" s="1269"/>
      <c r="BAE192" s="1269"/>
      <c r="BAF192" s="1269"/>
      <c r="BAG192" s="1269"/>
      <c r="BAH192" s="1269"/>
      <c r="BAI192" s="1269"/>
      <c r="BAJ192" s="1269"/>
      <c r="BAK192" s="1269"/>
      <c r="BAL192" s="1269"/>
      <c r="BAM192" s="1269"/>
      <c r="BAN192" s="1269"/>
      <c r="BAO192" s="1269"/>
      <c r="BAP192" s="1269"/>
      <c r="BAQ192" s="1269"/>
      <c r="BAR192" s="1269"/>
      <c r="BAS192" s="1269"/>
      <c r="BAT192" s="1269"/>
      <c r="BAU192" s="1269"/>
      <c r="BAV192" s="1269"/>
      <c r="BAW192" s="1269"/>
      <c r="BAX192" s="1269"/>
      <c r="BAY192" s="1269"/>
      <c r="BAZ192" s="1269"/>
      <c r="BBA192" s="1269"/>
      <c r="BBB192" s="1269"/>
      <c r="BBC192" s="1269"/>
      <c r="BBD192" s="1269"/>
      <c r="BBE192" s="1269"/>
      <c r="BBF192" s="1269"/>
      <c r="BBG192" s="1269"/>
      <c r="BBH192" s="1269"/>
      <c r="BBI192" s="1269"/>
      <c r="BBJ192" s="1269"/>
      <c r="BBK192" s="1269"/>
      <c r="BBL192" s="1269"/>
      <c r="BBM192" s="1269"/>
      <c r="BBN192" s="1269"/>
      <c r="BBO192" s="1269"/>
      <c r="BBP192" s="1269"/>
      <c r="BBQ192" s="1269"/>
      <c r="BBR192" s="1269"/>
      <c r="BBS192" s="1269"/>
      <c r="BBT192" s="1269"/>
      <c r="BBU192" s="1269"/>
      <c r="BBV192" s="1269"/>
      <c r="BBW192" s="1269"/>
      <c r="BBX192" s="1269"/>
      <c r="BBY192" s="1269"/>
      <c r="BBZ192" s="1269"/>
      <c r="BCA192" s="1269"/>
      <c r="BCB192" s="1269"/>
      <c r="BCC192" s="1269"/>
      <c r="BCD192" s="1269"/>
      <c r="BCE192" s="1269"/>
      <c r="BCF192" s="1269"/>
      <c r="BCG192" s="1269"/>
      <c r="BCH192" s="1269"/>
      <c r="BCI192" s="1269"/>
      <c r="BCJ192" s="1269"/>
      <c r="BCK192" s="1269"/>
      <c r="BCL192" s="1269"/>
      <c r="BCM192" s="1269"/>
      <c r="BCN192" s="1269"/>
      <c r="BCO192" s="1269"/>
      <c r="BCP192" s="1269"/>
      <c r="BCQ192" s="1269"/>
      <c r="BCR192" s="1269"/>
      <c r="BCS192" s="1269"/>
      <c r="BCT192" s="1269"/>
      <c r="BCU192" s="1269"/>
      <c r="BCV192" s="1269"/>
      <c r="BCW192" s="1269"/>
      <c r="BCX192" s="1269"/>
      <c r="BCY192" s="1269"/>
      <c r="BCZ192" s="1269"/>
      <c r="BDA192" s="1269"/>
      <c r="BDB192" s="1269"/>
      <c r="BDC192" s="1269"/>
      <c r="BDD192" s="1269"/>
      <c r="BDE192" s="1269"/>
      <c r="BDF192" s="1269"/>
      <c r="BDG192" s="1269"/>
      <c r="BDH192" s="1269"/>
      <c r="BDI192" s="1269"/>
      <c r="BDJ192" s="1269"/>
      <c r="BDK192" s="1269"/>
      <c r="BDL192" s="1269"/>
      <c r="BDM192" s="1269"/>
      <c r="BDN192" s="1269"/>
      <c r="BDO192" s="1269"/>
      <c r="BDP192" s="1269"/>
      <c r="BDQ192" s="1269"/>
      <c r="BDR192" s="1269"/>
      <c r="BDS192" s="1269"/>
      <c r="BDT192" s="1269"/>
      <c r="BDU192" s="1269"/>
      <c r="BDV192" s="1269"/>
      <c r="BDW192" s="1269"/>
      <c r="BDX192" s="1269"/>
      <c r="BDY192" s="1269"/>
      <c r="BDZ192" s="1269"/>
      <c r="BEA192" s="1269"/>
      <c r="BEB192" s="1269"/>
      <c r="BEC192" s="1269"/>
      <c r="BED192" s="1269"/>
      <c r="BEE192" s="1269"/>
      <c r="BEF192" s="1269"/>
      <c r="BEG192" s="1269"/>
      <c r="BEH192" s="1269"/>
      <c r="BEI192" s="1269"/>
      <c r="BEJ192" s="1269"/>
      <c r="BEK192" s="1269"/>
      <c r="BEL192" s="1269"/>
      <c r="BEM192" s="1269"/>
      <c r="BEN192" s="1269"/>
      <c r="BEO192" s="1269"/>
      <c r="BEP192" s="1269"/>
      <c r="BEQ192" s="1269"/>
      <c r="BER192" s="1269"/>
      <c r="BES192" s="1269"/>
      <c r="BET192" s="1269"/>
      <c r="BEU192" s="1269"/>
      <c r="BEV192" s="1269"/>
      <c r="BEW192" s="1269"/>
      <c r="BEX192" s="1269"/>
      <c r="BEY192" s="1269"/>
      <c r="BEZ192" s="1269"/>
      <c r="BFA192" s="1269"/>
      <c r="BFB192" s="1269"/>
      <c r="BFC192" s="1269"/>
      <c r="BFD192" s="1269"/>
      <c r="BFE192" s="1269"/>
      <c r="BFF192" s="1269"/>
      <c r="BFG192" s="1269"/>
      <c r="BFH192" s="1269"/>
      <c r="BFI192" s="1269"/>
      <c r="BFJ192" s="1269"/>
      <c r="BFK192" s="1269"/>
      <c r="BFL192" s="1269"/>
      <c r="BFM192" s="1269"/>
      <c r="BFN192" s="1269"/>
      <c r="BFO192" s="1269"/>
      <c r="BFP192" s="1269"/>
      <c r="BFQ192" s="1269"/>
      <c r="BFR192" s="1269"/>
      <c r="BFS192" s="1269"/>
      <c r="BFT192" s="1269"/>
      <c r="BFU192" s="1269"/>
      <c r="BFV192" s="1269"/>
      <c r="BFW192" s="1269"/>
      <c r="BFX192" s="1269"/>
      <c r="BFY192" s="1269"/>
      <c r="BFZ192" s="1269"/>
      <c r="BGA192" s="1269"/>
      <c r="BGB192" s="1269"/>
      <c r="BGC192" s="1269"/>
      <c r="BGD192" s="1269"/>
      <c r="BGE192" s="1269"/>
      <c r="BGF192" s="1269"/>
      <c r="BGG192" s="1269"/>
      <c r="BGH192" s="1269"/>
      <c r="BGI192" s="1269"/>
      <c r="BGJ192" s="1269"/>
      <c r="BGK192" s="1269"/>
      <c r="BGL192" s="1269"/>
      <c r="BGM192" s="1269"/>
      <c r="BGN192" s="1269"/>
      <c r="BGO192" s="1269"/>
      <c r="BGP192" s="1269"/>
      <c r="BGQ192" s="1269"/>
      <c r="BGR192" s="1269"/>
      <c r="BGS192" s="1269"/>
      <c r="BGT192" s="1269"/>
      <c r="BGU192" s="1269"/>
      <c r="BGV192" s="1269"/>
      <c r="BGW192" s="1269"/>
      <c r="BGX192" s="1269"/>
      <c r="BGY192" s="1269"/>
      <c r="BGZ192" s="1269"/>
      <c r="BHA192" s="1269"/>
      <c r="BHB192" s="1269"/>
      <c r="BHC192" s="1269"/>
      <c r="BHD192" s="1269"/>
      <c r="BHE192" s="1269"/>
      <c r="BHF192" s="1269"/>
      <c r="BHG192" s="1269"/>
      <c r="BHH192" s="1269"/>
      <c r="BHI192" s="1269"/>
      <c r="BHJ192" s="1269"/>
      <c r="BHK192" s="1269"/>
      <c r="BHL192" s="1269"/>
      <c r="BHM192" s="1269"/>
      <c r="BHN192" s="1269"/>
      <c r="BHO192" s="1269"/>
      <c r="BHP192" s="1269"/>
      <c r="BHQ192" s="1269"/>
      <c r="BHR192" s="1269"/>
      <c r="BHS192" s="1269"/>
      <c r="BHT192" s="1269"/>
      <c r="BHU192" s="1269"/>
      <c r="BHV192" s="1269"/>
      <c r="BHW192" s="1269"/>
      <c r="BHX192" s="1269"/>
      <c r="BHY192" s="1269"/>
      <c r="BHZ192" s="1269"/>
      <c r="BIA192" s="1269"/>
      <c r="BIB192" s="1269"/>
      <c r="BIC192" s="1269"/>
      <c r="BID192" s="1269"/>
      <c r="BIE192" s="1269"/>
      <c r="BIF192" s="1269"/>
      <c r="BIG192" s="1269"/>
      <c r="BIH192" s="1269"/>
      <c r="BII192" s="1269"/>
      <c r="BIJ192" s="1269"/>
      <c r="BIK192" s="1269"/>
      <c r="BIL192" s="1269"/>
      <c r="BIM192" s="1269"/>
      <c r="BIN192" s="1269"/>
      <c r="BIO192" s="1269"/>
      <c r="BIP192" s="1269"/>
      <c r="BIQ192" s="1269"/>
      <c r="BIR192" s="1269"/>
      <c r="BIS192" s="1269"/>
      <c r="BIT192" s="1269"/>
      <c r="BIU192" s="1269"/>
      <c r="BIV192" s="1269"/>
      <c r="BIW192" s="1269"/>
      <c r="BIX192" s="1269"/>
      <c r="BIY192" s="1269"/>
      <c r="BIZ192" s="1269"/>
      <c r="BJA192" s="1269"/>
      <c r="BJB192" s="1269"/>
      <c r="BJC192" s="1269"/>
      <c r="BJD192" s="1269"/>
      <c r="BJE192" s="1269"/>
      <c r="BJF192" s="1269"/>
      <c r="BJG192" s="1269"/>
      <c r="BJH192" s="1269"/>
      <c r="BJI192" s="1269"/>
      <c r="BJJ192" s="1269"/>
      <c r="BJK192" s="1269"/>
      <c r="BJL192" s="1269"/>
      <c r="BJM192" s="1269"/>
      <c r="BJN192" s="1269"/>
      <c r="BJO192" s="1269"/>
      <c r="BJP192" s="1269"/>
      <c r="BJQ192" s="1269"/>
      <c r="BJR192" s="1269"/>
      <c r="BJS192" s="1269"/>
      <c r="BJT192" s="1269"/>
      <c r="BJU192" s="1269"/>
      <c r="BJV192" s="1269"/>
      <c r="BJW192" s="1269"/>
      <c r="BJX192" s="1269"/>
      <c r="BJY192" s="1269"/>
      <c r="BJZ192" s="1269"/>
      <c r="BKA192" s="1269"/>
      <c r="BKB192" s="1269"/>
      <c r="BKC192" s="1269"/>
      <c r="BKD192" s="1269"/>
      <c r="BKE192" s="1269"/>
      <c r="BKF192" s="1269"/>
      <c r="BKG192" s="1269"/>
      <c r="BKH192" s="1269"/>
      <c r="BKI192" s="1269"/>
      <c r="BKJ192" s="1269"/>
      <c r="BKK192" s="1269"/>
      <c r="BKL192" s="1269"/>
      <c r="BKM192" s="1269"/>
      <c r="BKN192" s="1269"/>
      <c r="BKO192" s="1269"/>
      <c r="BKP192" s="1269"/>
      <c r="BKQ192" s="1269"/>
      <c r="BKR192" s="1269"/>
      <c r="BKS192" s="1269"/>
      <c r="BKT192" s="1269"/>
      <c r="BKU192" s="1269"/>
      <c r="BKV192" s="1269"/>
      <c r="BKW192" s="1269"/>
      <c r="BKX192" s="1269"/>
      <c r="BKY192" s="1269"/>
      <c r="BKZ192" s="1269"/>
      <c r="BLA192" s="1269"/>
      <c r="BLB192" s="1269"/>
      <c r="BLC192" s="1269"/>
      <c r="BLD192" s="1269"/>
      <c r="BLE192" s="1269"/>
      <c r="BLF192" s="1269"/>
      <c r="BLG192" s="1269"/>
      <c r="BLH192" s="1269"/>
      <c r="BLI192" s="1269"/>
      <c r="BLJ192" s="1269"/>
      <c r="BLK192" s="1269"/>
      <c r="BLL192" s="1269"/>
      <c r="BLM192" s="1269"/>
      <c r="BLN192" s="1269"/>
      <c r="BLO192" s="1269"/>
      <c r="BLP192" s="1269"/>
      <c r="BLQ192" s="1269"/>
      <c r="BLR192" s="1269"/>
      <c r="BLS192" s="1269"/>
      <c r="BLT192" s="1269"/>
      <c r="BLU192" s="1269"/>
      <c r="BLV192" s="1269"/>
      <c r="BLW192" s="1269"/>
      <c r="BLX192" s="1269"/>
      <c r="BLY192" s="1269"/>
      <c r="BLZ192" s="1269"/>
      <c r="BMA192" s="1269"/>
      <c r="BMB192" s="1269"/>
      <c r="BMC192" s="1269"/>
      <c r="BMD192" s="1269"/>
      <c r="BME192" s="1269"/>
      <c r="BMF192" s="1269"/>
      <c r="BMG192" s="1269"/>
      <c r="BMH192" s="1269"/>
      <c r="BMI192" s="1269"/>
      <c r="BMJ192" s="1269"/>
      <c r="BMK192" s="1269"/>
      <c r="BML192" s="1269"/>
      <c r="BMM192" s="1269"/>
      <c r="BMN192" s="1269"/>
      <c r="BMO192" s="1269"/>
      <c r="BMP192" s="1269"/>
      <c r="BMQ192" s="1269"/>
      <c r="BMR192" s="1269"/>
      <c r="BMS192" s="1269"/>
      <c r="BMT192" s="1269"/>
      <c r="BMU192" s="1269"/>
      <c r="BMV192" s="1269"/>
      <c r="BMW192" s="1269"/>
      <c r="BMX192" s="1269"/>
      <c r="BMY192" s="1269"/>
      <c r="BMZ192" s="1269"/>
      <c r="BNA192" s="1269"/>
      <c r="BNB192" s="1269"/>
      <c r="BNC192" s="1269"/>
      <c r="BND192" s="1269"/>
      <c r="BNE192" s="1269"/>
      <c r="BNF192" s="1269"/>
      <c r="BNG192" s="1269"/>
      <c r="BNH192" s="1269"/>
      <c r="BNI192" s="1269"/>
      <c r="BNJ192" s="1269"/>
      <c r="BNK192" s="1269"/>
      <c r="BNL192" s="1269"/>
      <c r="BNM192" s="1269"/>
      <c r="BNN192" s="1269"/>
      <c r="BNO192" s="1269"/>
      <c r="BNP192" s="1269"/>
      <c r="BNQ192" s="1269"/>
      <c r="BNR192" s="1269"/>
      <c r="BNS192" s="1269"/>
      <c r="BNT192" s="1269"/>
      <c r="BNU192" s="1269"/>
      <c r="BNV192" s="1269"/>
      <c r="BNW192" s="1269"/>
      <c r="BNX192" s="1269"/>
      <c r="BNY192" s="1269"/>
      <c r="BNZ192" s="1269"/>
      <c r="BOA192" s="1269"/>
      <c r="BOB192" s="1269"/>
      <c r="BOC192" s="1269"/>
      <c r="BOD192" s="1269"/>
      <c r="BOE192" s="1269"/>
      <c r="BOF192" s="1269"/>
      <c r="BOG192" s="1269"/>
      <c r="BOH192" s="1269"/>
      <c r="BOI192" s="1269"/>
      <c r="BOJ192" s="1269"/>
      <c r="BOK192" s="1269"/>
      <c r="BOL192" s="1269"/>
      <c r="BOM192" s="1269"/>
      <c r="BON192" s="1269"/>
      <c r="BOO192" s="1269"/>
      <c r="BOP192" s="1269"/>
      <c r="BOQ192" s="1269"/>
      <c r="BOR192" s="1269"/>
      <c r="BOS192" s="1269"/>
      <c r="BOT192" s="1269"/>
      <c r="BOU192" s="1269"/>
      <c r="BOV192" s="1269"/>
      <c r="BOW192" s="1269"/>
      <c r="BOX192" s="1269"/>
      <c r="BOY192" s="1269"/>
      <c r="BOZ192" s="1269"/>
      <c r="BPA192" s="1269"/>
      <c r="BPB192" s="1269"/>
      <c r="BPC192" s="1269"/>
      <c r="BPD192" s="1269"/>
      <c r="BPE192" s="1269"/>
      <c r="BPF192" s="1269"/>
      <c r="BPG192" s="1269"/>
      <c r="BPH192" s="1269"/>
      <c r="BPI192" s="1269"/>
      <c r="BPJ192" s="1269"/>
      <c r="BPK192" s="1269"/>
      <c r="BPL192" s="1269"/>
      <c r="BPM192" s="1269"/>
      <c r="BPN192" s="1269"/>
      <c r="BPO192" s="1269"/>
      <c r="BPP192" s="1269"/>
      <c r="BPQ192" s="1269"/>
      <c r="BPR192" s="1269"/>
      <c r="BPS192" s="1269"/>
      <c r="BPT192" s="1269"/>
      <c r="BPU192" s="1269"/>
      <c r="BPV192" s="1269"/>
      <c r="BPW192" s="1269"/>
      <c r="BPX192" s="1269"/>
      <c r="BPY192" s="1269"/>
      <c r="BPZ192" s="1269"/>
      <c r="BQA192" s="1269"/>
      <c r="BQB192" s="1269"/>
      <c r="BQC192" s="1269"/>
      <c r="BQD192" s="1269"/>
      <c r="BQE192" s="1269"/>
      <c r="BQF192" s="1269"/>
      <c r="BQG192" s="1269"/>
      <c r="BQH192" s="1269"/>
      <c r="BQI192" s="1269"/>
      <c r="BQJ192" s="1269"/>
      <c r="BQK192" s="1269"/>
      <c r="BQL192" s="1269"/>
      <c r="BQM192" s="1269"/>
      <c r="BQN192" s="1269"/>
      <c r="BQO192" s="1269"/>
      <c r="BQP192" s="1269"/>
      <c r="BQQ192" s="1269"/>
      <c r="BQR192" s="1269"/>
      <c r="BQS192" s="1269"/>
      <c r="BQT192" s="1269"/>
      <c r="BQU192" s="1269"/>
      <c r="BQV192" s="1269"/>
      <c r="BQW192" s="1269"/>
      <c r="BQX192" s="1269"/>
      <c r="BQY192" s="1269"/>
      <c r="BQZ192" s="1269"/>
      <c r="BRA192" s="1269"/>
      <c r="BRB192" s="1269"/>
      <c r="BRC192" s="1269"/>
      <c r="BRD192" s="1269"/>
      <c r="BRE192" s="1269"/>
      <c r="BRF192" s="1269"/>
      <c r="BRG192" s="1269"/>
      <c r="BRH192" s="1269"/>
      <c r="BRI192" s="1269"/>
      <c r="BRJ192" s="1269"/>
      <c r="BRK192" s="1269"/>
      <c r="BRL192" s="1269"/>
      <c r="BRM192" s="1269"/>
      <c r="BRN192" s="1269"/>
      <c r="BRO192" s="1269"/>
      <c r="BRP192" s="1269"/>
      <c r="BRQ192" s="1269"/>
      <c r="BRR192" s="1269"/>
      <c r="BRS192" s="1269"/>
      <c r="BRT192" s="1269"/>
      <c r="BRU192" s="1269"/>
      <c r="BRV192" s="1269"/>
      <c r="BRW192" s="1269"/>
      <c r="BRX192" s="1269"/>
      <c r="BRY192" s="1269"/>
      <c r="BRZ192" s="1269"/>
      <c r="BSA192" s="1269"/>
      <c r="BSB192" s="1269"/>
      <c r="BSC192" s="1269"/>
      <c r="BSD192" s="1269"/>
      <c r="BSE192" s="1269"/>
      <c r="BSF192" s="1269"/>
      <c r="BSG192" s="1269"/>
      <c r="BSH192" s="1269"/>
      <c r="BSI192" s="1269"/>
      <c r="BSJ192" s="1269"/>
      <c r="BSK192" s="1269"/>
      <c r="BSL192" s="1269"/>
      <c r="BSM192" s="1269"/>
      <c r="BSN192" s="1269"/>
      <c r="BSO192" s="1269"/>
      <c r="BSP192" s="1269"/>
      <c r="BSQ192" s="1269"/>
      <c r="BSR192" s="1269"/>
      <c r="BSS192" s="1269"/>
      <c r="BST192" s="1269"/>
      <c r="BSU192" s="1269"/>
      <c r="BSV192" s="1269"/>
      <c r="BSW192" s="1269"/>
      <c r="BSX192" s="1269"/>
      <c r="BSY192" s="1269"/>
      <c r="BSZ192" s="1269"/>
      <c r="BTA192" s="1269"/>
      <c r="BTB192" s="1269"/>
      <c r="BTC192" s="1269"/>
      <c r="BTD192" s="1269"/>
      <c r="BTE192" s="1269"/>
      <c r="BTF192" s="1269"/>
      <c r="BTG192" s="1269"/>
      <c r="BTH192" s="1269"/>
      <c r="BTI192" s="1269"/>
      <c r="BTJ192" s="1269"/>
      <c r="BTK192" s="1269"/>
      <c r="BTL192" s="1269"/>
      <c r="BTM192" s="1269"/>
      <c r="BTN192" s="1269"/>
      <c r="BTO192" s="1269"/>
      <c r="BTP192" s="1269"/>
      <c r="BTQ192" s="1269"/>
      <c r="BTR192" s="1269"/>
      <c r="BTS192" s="1269"/>
      <c r="BTT192" s="1269"/>
      <c r="BTU192" s="1269"/>
      <c r="BTV192" s="1269"/>
      <c r="BTW192" s="1269"/>
      <c r="BTX192" s="1269"/>
      <c r="BTY192" s="1269"/>
      <c r="BTZ192" s="1269"/>
      <c r="BUA192" s="1269"/>
      <c r="BUB192" s="1269"/>
      <c r="BUC192" s="1269"/>
      <c r="BUD192" s="1269"/>
      <c r="BUE192" s="1269"/>
      <c r="BUF192" s="1269"/>
      <c r="BUG192" s="1269"/>
      <c r="BUH192" s="1269"/>
      <c r="BUI192" s="1269"/>
      <c r="BUJ192" s="1269"/>
      <c r="BUK192" s="1269"/>
      <c r="BUL192" s="1269"/>
      <c r="BUM192" s="1269"/>
      <c r="BUN192" s="1269"/>
      <c r="BUO192" s="1269"/>
      <c r="BUP192" s="1269"/>
      <c r="BUQ192" s="1269"/>
      <c r="BUR192" s="1269"/>
      <c r="BUS192" s="1269"/>
      <c r="BUT192" s="1269"/>
      <c r="BUU192" s="1269"/>
      <c r="BUV192" s="1269"/>
      <c r="BUW192" s="1269"/>
      <c r="BUX192" s="1269"/>
      <c r="BUY192" s="1269"/>
      <c r="BUZ192" s="1269"/>
      <c r="BVA192" s="1269"/>
      <c r="BVB192" s="1269"/>
      <c r="BVC192" s="1269"/>
      <c r="BVD192" s="1269"/>
      <c r="BVE192" s="1269"/>
      <c r="BVF192" s="1269"/>
      <c r="BVG192" s="1269"/>
      <c r="BVH192" s="1269"/>
      <c r="BVI192" s="1269"/>
      <c r="BVJ192" s="1269"/>
      <c r="BVK192" s="1269"/>
      <c r="BVL192" s="1269"/>
      <c r="BVM192" s="1269"/>
      <c r="BVN192" s="1269"/>
      <c r="BVO192" s="1269"/>
      <c r="BVP192" s="1269"/>
      <c r="BVQ192" s="1269"/>
      <c r="BVR192" s="1269"/>
      <c r="BVS192" s="1269"/>
      <c r="BVT192" s="1269"/>
      <c r="BVU192" s="1269"/>
      <c r="BVV192" s="1269"/>
      <c r="BVW192" s="1269"/>
      <c r="BVX192" s="1269"/>
      <c r="BVY192" s="1269"/>
      <c r="BVZ192" s="1269"/>
      <c r="BWA192" s="1269"/>
      <c r="BWB192" s="1269"/>
      <c r="BWC192" s="1269"/>
      <c r="BWD192" s="1269"/>
      <c r="BWE192" s="1269"/>
      <c r="BWF192" s="1269"/>
      <c r="BWG192" s="1269"/>
      <c r="BWH192" s="1269"/>
      <c r="BWI192" s="1269"/>
      <c r="BWJ192" s="1269"/>
      <c r="BWK192" s="1269"/>
      <c r="BWL192" s="1269"/>
      <c r="BWM192" s="1269"/>
      <c r="BWN192" s="1269"/>
      <c r="BWO192" s="1269"/>
      <c r="BWP192" s="1269"/>
      <c r="BWQ192" s="1269"/>
      <c r="BWR192" s="1269"/>
      <c r="BWS192" s="1269"/>
      <c r="BWT192" s="1269"/>
      <c r="BWU192" s="1269"/>
      <c r="BWV192" s="1269"/>
      <c r="BWW192" s="1269"/>
      <c r="BWX192" s="1269"/>
      <c r="BWY192" s="1269"/>
      <c r="BWZ192" s="1269"/>
      <c r="BXA192" s="1269"/>
      <c r="BXB192" s="1269"/>
      <c r="BXC192" s="1269"/>
      <c r="BXD192" s="1269"/>
      <c r="BXE192" s="1269"/>
      <c r="BXF192" s="1269"/>
      <c r="BXG192" s="1269"/>
      <c r="BXH192" s="1269"/>
      <c r="BXI192" s="1269"/>
      <c r="BXJ192" s="1269"/>
      <c r="BXK192" s="1269"/>
      <c r="BXL192" s="1269"/>
      <c r="BXM192" s="1269"/>
      <c r="BXN192" s="1269"/>
      <c r="BXO192" s="1269"/>
      <c r="BXP192" s="1269"/>
      <c r="BXQ192" s="1269"/>
      <c r="BXR192" s="1269"/>
      <c r="BXS192" s="1269"/>
      <c r="BXT192" s="1269"/>
      <c r="BXU192" s="1269"/>
      <c r="BXV192" s="1269"/>
      <c r="BXW192" s="1269"/>
      <c r="BXX192" s="1269"/>
      <c r="BXY192" s="1269"/>
      <c r="BXZ192" s="1269"/>
      <c r="BYA192" s="1269"/>
      <c r="BYB192" s="1269"/>
      <c r="BYC192" s="1269"/>
      <c r="BYD192" s="1269"/>
      <c r="BYE192" s="1269"/>
      <c r="BYF192" s="1269"/>
      <c r="BYG192" s="1269"/>
      <c r="BYH192" s="1269"/>
      <c r="BYI192" s="1269"/>
      <c r="BYJ192" s="1269"/>
      <c r="BYK192" s="1269"/>
      <c r="BYL192" s="1269"/>
      <c r="BYM192" s="1269"/>
      <c r="BYN192" s="1269"/>
      <c r="BYO192" s="1269"/>
      <c r="BYP192" s="1269"/>
      <c r="BYQ192" s="1269"/>
      <c r="BYR192" s="1269"/>
      <c r="BYS192" s="1269"/>
      <c r="BYT192" s="1269"/>
      <c r="BYU192" s="1269"/>
      <c r="BYV192" s="1269"/>
      <c r="BYW192" s="1269"/>
      <c r="BYX192" s="1269"/>
      <c r="BYY192" s="1269"/>
      <c r="BYZ192" s="1269"/>
      <c r="BZA192" s="1269"/>
      <c r="BZB192" s="1269"/>
      <c r="BZC192" s="1269"/>
      <c r="BZD192" s="1269"/>
      <c r="BZE192" s="1269"/>
      <c r="BZF192" s="1269"/>
      <c r="BZG192" s="1269"/>
      <c r="BZH192" s="1269"/>
      <c r="BZI192" s="1269"/>
      <c r="BZJ192" s="1269"/>
      <c r="BZK192" s="1269"/>
      <c r="BZL192" s="1269"/>
      <c r="BZM192" s="1269"/>
      <c r="BZN192" s="1269"/>
      <c r="BZO192" s="1269"/>
      <c r="BZP192" s="1269"/>
      <c r="BZQ192" s="1269"/>
      <c r="BZR192" s="1269"/>
      <c r="BZS192" s="1269"/>
      <c r="BZT192" s="1269"/>
      <c r="BZU192" s="1269"/>
      <c r="BZV192" s="1269"/>
      <c r="BZW192" s="1269"/>
      <c r="BZX192" s="1269"/>
      <c r="BZY192" s="1269"/>
      <c r="BZZ192" s="1269"/>
      <c r="CAA192" s="1269"/>
      <c r="CAB192" s="1269"/>
      <c r="CAC192" s="1269"/>
      <c r="CAD192" s="1269"/>
      <c r="CAE192" s="1269"/>
      <c r="CAF192" s="1269"/>
      <c r="CAG192" s="1269"/>
      <c r="CAH192" s="1269"/>
      <c r="CAI192" s="1269"/>
      <c r="CAJ192" s="1269"/>
      <c r="CAK192" s="1269"/>
      <c r="CAL192" s="1269"/>
      <c r="CAM192" s="1269"/>
      <c r="CAN192" s="1269"/>
      <c r="CAO192" s="1269"/>
      <c r="CAP192" s="1269"/>
      <c r="CAQ192" s="1269"/>
      <c r="CAR192" s="1269"/>
      <c r="CAS192" s="1269"/>
      <c r="CAT192" s="1269"/>
      <c r="CAU192" s="1269"/>
      <c r="CAV192" s="1269"/>
      <c r="CAW192" s="1269"/>
      <c r="CAX192" s="1269"/>
      <c r="CAY192" s="1269"/>
      <c r="CAZ192" s="1269"/>
      <c r="CBA192" s="1269"/>
      <c r="CBB192" s="1269"/>
      <c r="CBC192" s="1269"/>
      <c r="CBD192" s="1269"/>
      <c r="CBE192" s="1269"/>
      <c r="CBF192" s="1269"/>
      <c r="CBG192" s="1269"/>
      <c r="CBH192" s="1269"/>
      <c r="CBI192" s="1269"/>
      <c r="CBJ192" s="1269"/>
      <c r="CBK192" s="1269"/>
      <c r="CBL192" s="1269"/>
      <c r="CBM192" s="1269"/>
      <c r="CBN192" s="1269"/>
      <c r="CBO192" s="1269"/>
      <c r="CBP192" s="1269"/>
      <c r="CBQ192" s="1269"/>
      <c r="CBR192" s="1269"/>
      <c r="CBS192" s="1269"/>
      <c r="CBT192" s="1269"/>
      <c r="CBU192" s="1269"/>
      <c r="CBV192" s="1269"/>
      <c r="CBW192" s="1269"/>
      <c r="CBX192" s="1269"/>
      <c r="CBY192" s="1269"/>
      <c r="CBZ192" s="1269"/>
      <c r="CCA192" s="1269"/>
      <c r="CCB192" s="1269"/>
      <c r="CCC192" s="1269"/>
      <c r="CCD192" s="1269"/>
      <c r="CCE192" s="1269"/>
      <c r="CCF192" s="1269"/>
      <c r="CCG192" s="1269"/>
      <c r="CCH192" s="1269"/>
      <c r="CCI192" s="1269"/>
      <c r="CCJ192" s="1269"/>
      <c r="CCK192" s="1269"/>
      <c r="CCL192" s="1269"/>
      <c r="CCM192" s="1269"/>
      <c r="CCN192" s="1269"/>
      <c r="CCO192" s="1269"/>
      <c r="CCP192" s="1269"/>
      <c r="CCQ192" s="1269"/>
      <c r="CCR192" s="1269"/>
      <c r="CCS192" s="1269"/>
      <c r="CCT192" s="1269"/>
      <c r="CCU192" s="1269"/>
      <c r="CCV192" s="1269"/>
      <c r="CCW192" s="1269"/>
      <c r="CCX192" s="1269"/>
      <c r="CCY192" s="1269"/>
      <c r="CCZ192" s="1269"/>
      <c r="CDA192" s="1269"/>
      <c r="CDB192" s="1269"/>
      <c r="CDC192" s="1269"/>
      <c r="CDD192" s="1269"/>
      <c r="CDE192" s="1269"/>
      <c r="CDF192" s="1269"/>
      <c r="CDG192" s="1269"/>
      <c r="CDH192" s="1269"/>
      <c r="CDI192" s="1269"/>
      <c r="CDJ192" s="1269"/>
      <c r="CDK192" s="1269"/>
      <c r="CDL192" s="1269"/>
      <c r="CDM192" s="1269"/>
      <c r="CDN192" s="1269"/>
      <c r="CDO192" s="1269"/>
      <c r="CDP192" s="1269"/>
      <c r="CDQ192" s="1269"/>
      <c r="CDR192" s="1269"/>
      <c r="CDS192" s="1269"/>
      <c r="CDT192" s="1269"/>
      <c r="CDU192" s="1269"/>
      <c r="CDV192" s="1269"/>
      <c r="CDW192" s="1269"/>
      <c r="CDX192" s="1269"/>
      <c r="CDY192" s="1269"/>
      <c r="CDZ192" s="1269"/>
      <c r="CEA192" s="1269"/>
      <c r="CEB192" s="1269"/>
      <c r="CEC192" s="1269"/>
      <c r="CED192" s="1269"/>
      <c r="CEE192" s="1269"/>
      <c r="CEF192" s="1269"/>
      <c r="CEG192" s="1269"/>
      <c r="CEH192" s="1269"/>
      <c r="CEI192" s="1269"/>
      <c r="CEJ192" s="1269"/>
      <c r="CEK192" s="1269"/>
      <c r="CEL192" s="1269"/>
      <c r="CEM192" s="1269"/>
      <c r="CEN192" s="1269"/>
      <c r="CEO192" s="1269"/>
      <c r="CEP192" s="1269"/>
      <c r="CEQ192" s="1269"/>
      <c r="CER192" s="1269"/>
      <c r="CES192" s="1269"/>
      <c r="CET192" s="1269"/>
      <c r="CEU192" s="1269"/>
      <c r="CEV192" s="1269"/>
      <c r="CEW192" s="1269"/>
      <c r="CEX192" s="1269"/>
      <c r="CEY192" s="1269"/>
      <c r="CEZ192" s="1269"/>
      <c r="CFA192" s="1269"/>
      <c r="CFB192" s="1269"/>
      <c r="CFC192" s="1269"/>
      <c r="CFD192" s="1269"/>
      <c r="CFE192" s="1269"/>
      <c r="CFF192" s="1269"/>
      <c r="CFG192" s="1269"/>
      <c r="CFH192" s="1269"/>
      <c r="CFI192" s="1269"/>
      <c r="CFJ192" s="1269"/>
      <c r="CFK192" s="1269"/>
      <c r="CFL192" s="1269"/>
      <c r="CFM192" s="1269"/>
      <c r="CFN192" s="1269"/>
      <c r="CFO192" s="1269"/>
      <c r="CFP192" s="1269"/>
      <c r="CFQ192" s="1269"/>
      <c r="CFR192" s="1269"/>
      <c r="CFS192" s="1269"/>
      <c r="CFT192" s="1269"/>
      <c r="CFU192" s="1269"/>
      <c r="CFV192" s="1269"/>
      <c r="CFW192" s="1269"/>
      <c r="CFX192" s="1269"/>
      <c r="CFY192" s="1269"/>
      <c r="CFZ192" s="1269"/>
      <c r="CGA192" s="1269"/>
      <c r="CGB192" s="1269"/>
      <c r="CGC192" s="1269"/>
      <c r="CGD192" s="1269"/>
      <c r="CGE192" s="1269"/>
      <c r="CGF192" s="1269"/>
      <c r="CGG192" s="1269"/>
      <c r="CGH192" s="1269"/>
      <c r="CGI192" s="1269"/>
      <c r="CGJ192" s="1269"/>
      <c r="CGK192" s="1269"/>
      <c r="CGL192" s="1269"/>
      <c r="CGM192" s="1269"/>
      <c r="CGN192" s="1269"/>
      <c r="CGO192" s="1269"/>
      <c r="CGP192" s="1269"/>
      <c r="CGQ192" s="1269"/>
      <c r="CGR192" s="1269"/>
      <c r="CGS192" s="1269"/>
      <c r="CGT192" s="1269"/>
      <c r="CGU192" s="1269"/>
      <c r="CGV192" s="1269"/>
      <c r="CGW192" s="1269"/>
      <c r="CGX192" s="1269"/>
      <c r="CGY192" s="1269"/>
      <c r="CGZ192" s="1269"/>
      <c r="CHA192" s="1269"/>
      <c r="CHB192" s="1269"/>
      <c r="CHC192" s="1269"/>
      <c r="CHD192" s="1269"/>
      <c r="CHE192" s="1269"/>
      <c r="CHF192" s="1269"/>
      <c r="CHG192" s="1269"/>
      <c r="CHH192" s="1269"/>
      <c r="CHI192" s="1269"/>
      <c r="CHJ192" s="1269"/>
      <c r="CHK192" s="1269"/>
      <c r="CHL192" s="1269"/>
      <c r="CHM192" s="1269"/>
      <c r="CHN192" s="1269"/>
      <c r="CHO192" s="1269"/>
      <c r="CHP192" s="1269"/>
      <c r="CHQ192" s="1269"/>
      <c r="CHR192" s="1269"/>
      <c r="CHS192" s="1269"/>
      <c r="CHT192" s="1269"/>
      <c r="CHU192" s="1269"/>
      <c r="CHV192" s="1269"/>
      <c r="CHW192" s="1269"/>
      <c r="CHX192" s="1269"/>
      <c r="CHY192" s="1269"/>
      <c r="CHZ192" s="1269"/>
      <c r="CIA192" s="1269"/>
      <c r="CIB192" s="1269"/>
      <c r="CIC192" s="1269"/>
      <c r="CID192" s="1269"/>
      <c r="CIE192" s="1269"/>
      <c r="CIF192" s="1269"/>
      <c r="CIG192" s="1269"/>
      <c r="CIH192" s="1269"/>
      <c r="CII192" s="1269"/>
      <c r="CIJ192" s="1269"/>
      <c r="CIK192" s="1269"/>
      <c r="CIL192" s="1269"/>
      <c r="CIM192" s="1269"/>
      <c r="CIN192" s="1269"/>
      <c r="CIO192" s="1269"/>
      <c r="CIP192" s="1269"/>
      <c r="CIQ192" s="1269"/>
      <c r="CIR192" s="1269"/>
      <c r="CIS192" s="1269"/>
      <c r="CIT192" s="1269"/>
      <c r="CIU192" s="1269"/>
      <c r="CIV192" s="1269"/>
      <c r="CIW192" s="1269"/>
      <c r="CIX192" s="1269"/>
      <c r="CIY192" s="1269"/>
      <c r="CIZ192" s="1269"/>
      <c r="CJA192" s="1269"/>
      <c r="CJB192" s="1269"/>
      <c r="CJC192" s="1269"/>
      <c r="CJD192" s="1269"/>
      <c r="CJE192" s="1269"/>
      <c r="CJF192" s="1269"/>
      <c r="CJG192" s="1269"/>
      <c r="CJH192" s="1269"/>
      <c r="CJI192" s="1269"/>
      <c r="CJJ192" s="1269"/>
      <c r="CJK192" s="1269"/>
      <c r="CJL192" s="1269"/>
      <c r="CJM192" s="1269"/>
      <c r="CJN192" s="1269"/>
      <c r="CJO192" s="1269"/>
      <c r="CJP192" s="1269"/>
      <c r="CJQ192" s="1269"/>
      <c r="CJR192" s="1269"/>
      <c r="CJS192" s="1269"/>
      <c r="CJT192" s="1269"/>
      <c r="CJU192" s="1269"/>
      <c r="CJV192" s="1269"/>
      <c r="CJW192" s="1269"/>
      <c r="CJX192" s="1269"/>
      <c r="CJY192" s="1269"/>
      <c r="CJZ192" s="1269"/>
      <c r="CKA192" s="1269"/>
      <c r="CKB192" s="1269"/>
      <c r="CKC192" s="1269"/>
      <c r="CKD192" s="1269"/>
      <c r="CKE192" s="1269"/>
      <c r="CKF192" s="1269"/>
      <c r="CKG192" s="1269"/>
      <c r="CKH192" s="1269"/>
      <c r="CKI192" s="1269"/>
      <c r="CKJ192" s="1269"/>
      <c r="CKK192" s="1269"/>
      <c r="CKL192" s="1269"/>
      <c r="CKM192" s="1269"/>
      <c r="CKN192" s="1269"/>
      <c r="CKO192" s="1269"/>
      <c r="CKP192" s="1269"/>
      <c r="CKQ192" s="1269"/>
      <c r="CKR192" s="1269"/>
      <c r="CKS192" s="1269"/>
      <c r="CKT192" s="1269"/>
      <c r="CKU192" s="1269"/>
      <c r="CKV192" s="1269"/>
      <c r="CKW192" s="1269"/>
      <c r="CKX192" s="1269"/>
      <c r="CKY192" s="1269"/>
      <c r="CKZ192" s="1269"/>
      <c r="CLA192" s="1269"/>
      <c r="CLB192" s="1269"/>
      <c r="CLC192" s="1269"/>
      <c r="CLD192" s="1269"/>
      <c r="CLE192" s="1269"/>
      <c r="CLF192" s="1269"/>
      <c r="CLG192" s="1269"/>
      <c r="CLH192" s="1269"/>
      <c r="CLI192" s="1269"/>
      <c r="CLJ192" s="1269"/>
      <c r="CLK192" s="1269"/>
      <c r="CLL192" s="1269"/>
      <c r="CLM192" s="1269"/>
      <c r="CLN192" s="1269"/>
      <c r="CLO192" s="1269"/>
      <c r="CLP192" s="1269"/>
      <c r="CLQ192" s="1269"/>
      <c r="CLR192" s="1269"/>
      <c r="CLS192" s="1269"/>
      <c r="CLT192" s="1269"/>
      <c r="CLU192" s="1269"/>
      <c r="CLV192" s="1269"/>
      <c r="CLW192" s="1269"/>
      <c r="CLX192" s="1269"/>
      <c r="CLY192" s="1269"/>
      <c r="CLZ192" s="1269"/>
      <c r="CMA192" s="1269"/>
      <c r="CMB192" s="1269"/>
      <c r="CMC192" s="1269"/>
      <c r="CMD192" s="1269"/>
      <c r="CME192" s="1269"/>
      <c r="CMF192" s="1269"/>
      <c r="CMG192" s="1269"/>
      <c r="CMH192" s="1269"/>
      <c r="CMI192" s="1269"/>
      <c r="CMJ192" s="1269"/>
      <c r="CMK192" s="1269"/>
      <c r="CML192" s="1269"/>
      <c r="CMM192" s="1269"/>
      <c r="CMN192" s="1269"/>
      <c r="CMO192" s="1269"/>
      <c r="CMP192" s="1269"/>
      <c r="CMQ192" s="1269"/>
      <c r="CMR192" s="1269"/>
      <c r="CMS192" s="1269"/>
      <c r="CMT192" s="1269"/>
      <c r="CMU192" s="1269"/>
      <c r="CMV192" s="1269"/>
      <c r="CMW192" s="1269"/>
      <c r="CMX192" s="1269"/>
      <c r="CMY192" s="1269"/>
      <c r="CMZ192" s="1269"/>
      <c r="CNA192" s="1269"/>
      <c r="CNB192" s="1269"/>
      <c r="CNC192" s="1269"/>
      <c r="CND192" s="1269"/>
      <c r="CNE192" s="1269"/>
      <c r="CNF192" s="1269"/>
      <c r="CNG192" s="1269"/>
      <c r="CNH192" s="1269"/>
      <c r="CNI192" s="1269"/>
      <c r="CNJ192" s="1269"/>
      <c r="CNK192" s="1269"/>
      <c r="CNL192" s="1269"/>
      <c r="CNM192" s="1269"/>
      <c r="CNN192" s="1269"/>
      <c r="CNO192" s="1269"/>
      <c r="CNP192" s="1269"/>
      <c r="CNQ192" s="1269"/>
      <c r="CNR192" s="1269"/>
      <c r="CNS192" s="1269"/>
      <c r="CNT192" s="1269"/>
      <c r="CNU192" s="1269"/>
      <c r="CNV192" s="1269"/>
      <c r="CNW192" s="1269"/>
      <c r="CNX192" s="1269"/>
      <c r="CNY192" s="1269"/>
      <c r="CNZ192" s="1269"/>
      <c r="COA192" s="1269"/>
      <c r="COB192" s="1269"/>
      <c r="COC192" s="1269"/>
      <c r="COD192" s="1269"/>
      <c r="COE192" s="1269"/>
      <c r="COF192" s="1269"/>
      <c r="COG192" s="1269"/>
      <c r="COH192" s="1269"/>
      <c r="COI192" s="1269"/>
      <c r="COJ192" s="1269"/>
      <c r="COK192" s="1269"/>
      <c r="COL192" s="1269"/>
      <c r="COM192" s="1269"/>
      <c r="CON192" s="1269"/>
      <c r="COO192" s="1269"/>
      <c r="COP192" s="1269"/>
      <c r="COQ192" s="1269"/>
      <c r="COR192" s="1269"/>
      <c r="COS192" s="1269"/>
      <c r="COT192" s="1269"/>
      <c r="COU192" s="1269"/>
      <c r="COV192" s="1269"/>
      <c r="COW192" s="1269"/>
      <c r="COX192" s="1269"/>
      <c r="COY192" s="1269"/>
      <c r="COZ192" s="1269"/>
      <c r="CPA192" s="1269"/>
      <c r="CPB192" s="1269"/>
      <c r="CPC192" s="1269"/>
      <c r="CPD192" s="1269"/>
      <c r="CPE192" s="1269"/>
      <c r="CPF192" s="1269"/>
      <c r="CPG192" s="1269"/>
      <c r="CPH192" s="1269"/>
      <c r="CPI192" s="1269"/>
      <c r="CPJ192" s="1269"/>
      <c r="CPK192" s="1269"/>
      <c r="CPL192" s="1269"/>
      <c r="CPM192" s="1269"/>
      <c r="CPN192" s="1269"/>
      <c r="CPO192" s="1269"/>
      <c r="CPP192" s="1269"/>
      <c r="CPQ192" s="1269"/>
      <c r="CPR192" s="1269"/>
      <c r="CPS192" s="1269"/>
      <c r="CPT192" s="1269"/>
      <c r="CPU192" s="1269"/>
      <c r="CPV192" s="1269"/>
      <c r="CPW192" s="1269"/>
      <c r="CPX192" s="1269"/>
      <c r="CPY192" s="1269"/>
      <c r="CPZ192" s="1269"/>
      <c r="CQA192" s="1269"/>
      <c r="CQB192" s="1269"/>
      <c r="CQC192" s="1269"/>
      <c r="CQD192" s="1269"/>
      <c r="CQE192" s="1269"/>
      <c r="CQF192" s="1269"/>
      <c r="CQG192" s="1269"/>
      <c r="CQH192" s="1269"/>
      <c r="CQI192" s="1269"/>
      <c r="CQJ192" s="1269"/>
      <c r="CQK192" s="1269"/>
      <c r="CQL192" s="1269"/>
      <c r="CQM192" s="1269"/>
      <c r="CQN192" s="1269"/>
      <c r="CQO192" s="1269"/>
      <c r="CQP192" s="1269"/>
      <c r="CQQ192" s="1269"/>
      <c r="CQR192" s="1269"/>
      <c r="CQS192" s="1269"/>
      <c r="CQT192" s="1269"/>
      <c r="CQU192" s="1269"/>
      <c r="CQV192" s="1269"/>
      <c r="CQW192" s="1269"/>
      <c r="CQX192" s="1269"/>
      <c r="CQY192" s="1269"/>
      <c r="CQZ192" s="1269"/>
      <c r="CRA192" s="1269"/>
      <c r="CRB192" s="1269"/>
      <c r="CRC192" s="1269"/>
      <c r="CRD192" s="1269"/>
      <c r="CRE192" s="1269"/>
      <c r="CRF192" s="1269"/>
      <c r="CRG192" s="1269"/>
      <c r="CRH192" s="1269"/>
      <c r="CRI192" s="1269"/>
      <c r="CRJ192" s="1269"/>
      <c r="CRK192" s="1269"/>
      <c r="CRL192" s="1269"/>
      <c r="CRM192" s="1269"/>
      <c r="CRN192" s="1269"/>
      <c r="CRO192" s="1269"/>
      <c r="CRP192" s="1269"/>
      <c r="CRQ192" s="1269"/>
      <c r="CRR192" s="1269"/>
      <c r="CRS192" s="1269"/>
      <c r="CRT192" s="1269"/>
      <c r="CRU192" s="1269"/>
      <c r="CRV192" s="1269"/>
      <c r="CRW192" s="1269"/>
      <c r="CRX192" s="1269"/>
      <c r="CRY192" s="1269"/>
      <c r="CRZ192" s="1269"/>
      <c r="CSA192" s="1269"/>
      <c r="CSB192" s="1269"/>
      <c r="CSC192" s="1269"/>
      <c r="CSD192" s="1269"/>
      <c r="CSE192" s="1269"/>
      <c r="CSF192" s="1269"/>
      <c r="CSG192" s="1269"/>
      <c r="CSH192" s="1269"/>
      <c r="CSI192" s="1269"/>
      <c r="CSJ192" s="1269"/>
      <c r="CSK192" s="1269"/>
      <c r="CSL192" s="1269"/>
      <c r="CSM192" s="1269"/>
      <c r="CSN192" s="1269"/>
      <c r="CSO192" s="1269"/>
      <c r="CSP192" s="1269"/>
      <c r="CSQ192" s="1269"/>
      <c r="CSR192" s="1269"/>
      <c r="CSS192" s="1269"/>
      <c r="CST192" s="1269"/>
      <c r="CSU192" s="1269"/>
      <c r="CSV192" s="1269"/>
      <c r="CSW192" s="1269"/>
      <c r="CSX192" s="1269"/>
      <c r="CSY192" s="1269"/>
      <c r="CSZ192" s="1269"/>
      <c r="CTA192" s="1269"/>
      <c r="CTB192" s="1269"/>
      <c r="CTC192" s="1269"/>
      <c r="CTD192" s="1269"/>
      <c r="CTE192" s="1269"/>
      <c r="CTF192" s="1269"/>
      <c r="CTG192" s="1269"/>
      <c r="CTH192" s="1269"/>
      <c r="CTI192" s="1269"/>
      <c r="CTJ192" s="1269"/>
      <c r="CTK192" s="1269"/>
      <c r="CTL192" s="1269"/>
      <c r="CTM192" s="1269"/>
      <c r="CTN192" s="1269"/>
      <c r="CTO192" s="1269"/>
      <c r="CTP192" s="1269"/>
      <c r="CTQ192" s="1269"/>
      <c r="CTR192" s="1269"/>
      <c r="CTS192" s="1269"/>
      <c r="CTT192" s="1269"/>
      <c r="CTU192" s="1269"/>
      <c r="CTV192" s="1269"/>
      <c r="CTW192" s="1269"/>
      <c r="CTX192" s="1269"/>
      <c r="CTY192" s="1269"/>
      <c r="CTZ192" s="1269"/>
      <c r="CUA192" s="1269"/>
      <c r="CUB192" s="1269"/>
      <c r="CUC192" s="1269"/>
      <c r="CUD192" s="1269"/>
      <c r="CUE192" s="1269"/>
      <c r="CUF192" s="1269"/>
      <c r="CUG192" s="1269"/>
      <c r="CUH192" s="1269"/>
      <c r="CUI192" s="1269"/>
      <c r="CUJ192" s="1269"/>
      <c r="CUK192" s="1269"/>
      <c r="CUL192" s="1269"/>
      <c r="CUM192" s="1269"/>
      <c r="CUN192" s="1269"/>
      <c r="CUO192" s="1269"/>
      <c r="CUP192" s="1269"/>
      <c r="CUQ192" s="1269"/>
      <c r="CUR192" s="1269"/>
      <c r="CUS192" s="1269"/>
      <c r="CUT192" s="1269"/>
      <c r="CUU192" s="1269"/>
      <c r="CUV192" s="1269"/>
      <c r="CUW192" s="1269"/>
      <c r="CUX192" s="1269"/>
      <c r="CUY192" s="1269"/>
      <c r="CUZ192" s="1269"/>
      <c r="CVA192" s="1269"/>
      <c r="CVB192" s="1269"/>
      <c r="CVC192" s="1269"/>
      <c r="CVD192" s="1269"/>
      <c r="CVE192" s="1269"/>
      <c r="CVF192" s="1269"/>
      <c r="CVG192" s="1269"/>
      <c r="CVH192" s="1269"/>
      <c r="CVI192" s="1269"/>
      <c r="CVJ192" s="1269"/>
      <c r="CVK192" s="1269"/>
      <c r="CVL192" s="1269"/>
      <c r="CVM192" s="1269"/>
      <c r="CVN192" s="1269"/>
      <c r="CVO192" s="1269"/>
      <c r="CVP192" s="1269"/>
      <c r="CVQ192" s="1269"/>
      <c r="CVR192" s="1269"/>
      <c r="CVS192" s="1269"/>
      <c r="CVT192" s="1269"/>
      <c r="CVU192" s="1269"/>
      <c r="CVV192" s="1269"/>
      <c r="CVW192" s="1269"/>
      <c r="CVX192" s="1269"/>
      <c r="CVY192" s="1269"/>
      <c r="CVZ192" s="1269"/>
      <c r="CWA192" s="1269"/>
      <c r="CWB192" s="1269"/>
      <c r="CWC192" s="1269"/>
      <c r="CWD192" s="1269"/>
      <c r="CWE192" s="1269"/>
      <c r="CWF192" s="1269"/>
      <c r="CWG192" s="1269"/>
      <c r="CWH192" s="1269"/>
      <c r="CWI192" s="1269"/>
      <c r="CWJ192" s="1269"/>
      <c r="CWK192" s="1269"/>
      <c r="CWL192" s="1269"/>
      <c r="CWM192" s="1269"/>
      <c r="CWN192" s="1269"/>
      <c r="CWO192" s="1269"/>
      <c r="CWP192" s="1269"/>
      <c r="CWQ192" s="1269"/>
      <c r="CWR192" s="1269"/>
      <c r="CWS192" s="1269"/>
      <c r="CWT192" s="1269"/>
      <c r="CWU192" s="1269"/>
      <c r="CWV192" s="1269"/>
      <c r="CWW192" s="1269"/>
      <c r="CWX192" s="1269"/>
      <c r="CWY192" s="1269"/>
      <c r="CWZ192" s="1269"/>
      <c r="CXA192" s="1269"/>
      <c r="CXB192" s="1269"/>
      <c r="CXC192" s="1269"/>
      <c r="CXD192" s="1269"/>
      <c r="CXE192" s="1269"/>
      <c r="CXF192" s="1269"/>
      <c r="CXG192" s="1269"/>
      <c r="CXH192" s="1269"/>
      <c r="CXI192" s="1269"/>
      <c r="CXJ192" s="1269"/>
      <c r="CXK192" s="1269"/>
      <c r="CXL192" s="1269"/>
      <c r="CXM192" s="1269"/>
      <c r="CXN192" s="1269"/>
      <c r="CXO192" s="1269"/>
      <c r="CXP192" s="1269"/>
      <c r="CXQ192" s="1269"/>
      <c r="CXR192" s="1269"/>
      <c r="CXS192" s="1269"/>
      <c r="CXT192" s="1269"/>
      <c r="CXU192" s="1269"/>
      <c r="CXV192" s="1269"/>
      <c r="CXW192" s="1269"/>
      <c r="CXX192" s="1269"/>
      <c r="CXY192" s="1269"/>
      <c r="CXZ192" s="1269"/>
      <c r="CYA192" s="1269"/>
      <c r="CYB192" s="1269"/>
      <c r="CYC192" s="1269"/>
      <c r="CYD192" s="1269"/>
      <c r="CYE192" s="1269"/>
      <c r="CYF192" s="1269"/>
      <c r="CYG192" s="1269"/>
      <c r="CYH192" s="1269"/>
      <c r="CYI192" s="1269"/>
      <c r="CYJ192" s="1269"/>
      <c r="CYK192" s="1269"/>
      <c r="CYL192" s="1269"/>
      <c r="CYM192" s="1269"/>
      <c r="CYN192" s="1269"/>
      <c r="CYO192" s="1269"/>
      <c r="CYP192" s="1269"/>
      <c r="CYQ192" s="1269"/>
      <c r="CYR192" s="1269"/>
      <c r="CYS192" s="1269"/>
      <c r="CYT192" s="1269"/>
      <c r="CYU192" s="1269"/>
      <c r="CYV192" s="1269"/>
      <c r="CYW192" s="1269"/>
      <c r="CYX192" s="1269"/>
      <c r="CYY192" s="1269"/>
      <c r="CYZ192" s="1269"/>
      <c r="CZA192" s="1269"/>
      <c r="CZB192" s="1269"/>
      <c r="CZC192" s="1269"/>
      <c r="CZD192" s="1269"/>
      <c r="CZE192" s="1269"/>
      <c r="CZF192" s="1269"/>
      <c r="CZG192" s="1269"/>
      <c r="CZH192" s="1269"/>
      <c r="CZI192" s="1269"/>
      <c r="CZJ192" s="1269"/>
      <c r="CZK192" s="1269"/>
      <c r="CZL192" s="1269"/>
      <c r="CZM192" s="1269"/>
      <c r="CZN192" s="1269"/>
      <c r="CZO192" s="1269"/>
      <c r="CZP192" s="1269"/>
      <c r="CZQ192" s="1269"/>
      <c r="CZR192" s="1269"/>
      <c r="CZS192" s="1269"/>
      <c r="CZT192" s="1269"/>
      <c r="CZU192" s="1269"/>
      <c r="CZV192" s="1269"/>
      <c r="CZW192" s="1269"/>
      <c r="CZX192" s="1269"/>
      <c r="CZY192" s="1269"/>
      <c r="CZZ192" s="1269"/>
      <c r="DAA192" s="1269"/>
      <c r="DAB192" s="1269"/>
      <c r="DAC192" s="1269"/>
      <c r="DAD192" s="1269"/>
      <c r="DAE192" s="1269"/>
      <c r="DAF192" s="1269"/>
      <c r="DAG192" s="1269"/>
      <c r="DAH192" s="1269"/>
      <c r="DAI192" s="1269"/>
      <c r="DAJ192" s="1269"/>
      <c r="DAK192" s="1269"/>
      <c r="DAL192" s="1269"/>
      <c r="DAM192" s="1269"/>
      <c r="DAN192" s="1269"/>
      <c r="DAO192" s="1269"/>
      <c r="DAP192" s="1269"/>
      <c r="DAQ192" s="1269"/>
      <c r="DAR192" s="1269"/>
      <c r="DAS192" s="1269"/>
      <c r="DAT192" s="1269"/>
      <c r="DAU192" s="1269"/>
      <c r="DAV192" s="1269"/>
      <c r="DAW192" s="1269"/>
      <c r="DAX192" s="1269"/>
      <c r="DAY192" s="1269"/>
      <c r="DAZ192" s="1269"/>
      <c r="DBA192" s="1269"/>
      <c r="DBB192" s="1269"/>
      <c r="DBC192" s="1269"/>
      <c r="DBD192" s="1269"/>
      <c r="DBE192" s="1269"/>
      <c r="DBF192" s="1269"/>
      <c r="DBG192" s="1269"/>
      <c r="DBH192" s="1269"/>
      <c r="DBI192" s="1269"/>
      <c r="DBJ192" s="1269"/>
      <c r="DBK192" s="1269"/>
      <c r="DBL192" s="1269"/>
      <c r="DBM192" s="1269"/>
      <c r="DBN192" s="1269"/>
      <c r="DBO192" s="1269"/>
      <c r="DBP192" s="1269"/>
      <c r="DBQ192" s="1269"/>
      <c r="DBR192" s="1269"/>
      <c r="DBS192" s="1269"/>
      <c r="DBT192" s="1269"/>
      <c r="DBU192" s="1269"/>
      <c r="DBV192" s="1269"/>
      <c r="DBW192" s="1269"/>
      <c r="DBX192" s="1269"/>
      <c r="DBY192" s="1269"/>
      <c r="DBZ192" s="1269"/>
      <c r="DCA192" s="1269"/>
      <c r="DCB192" s="1269"/>
      <c r="DCC192" s="1269"/>
      <c r="DCD192" s="1269"/>
      <c r="DCE192" s="1269"/>
      <c r="DCF192" s="1269"/>
      <c r="DCG192" s="1269"/>
      <c r="DCH192" s="1269"/>
      <c r="DCI192" s="1269"/>
      <c r="DCJ192" s="1269"/>
      <c r="DCK192" s="1269"/>
      <c r="DCL192" s="1269"/>
      <c r="DCM192" s="1269"/>
      <c r="DCN192" s="1269"/>
      <c r="DCO192" s="1269"/>
      <c r="DCP192" s="1269"/>
      <c r="DCQ192" s="1269"/>
      <c r="DCR192" s="1269"/>
      <c r="DCS192" s="1269"/>
      <c r="DCT192" s="1269"/>
      <c r="DCU192" s="1269"/>
      <c r="DCV192" s="1269"/>
      <c r="DCW192" s="1269"/>
      <c r="DCX192" s="1269"/>
      <c r="DCY192" s="1269"/>
      <c r="DCZ192" s="1269"/>
      <c r="DDA192" s="1269"/>
      <c r="DDB192" s="1269"/>
      <c r="DDC192" s="1269"/>
      <c r="DDD192" s="1269"/>
      <c r="DDE192" s="1269"/>
      <c r="DDF192" s="1269"/>
      <c r="DDG192" s="1269"/>
      <c r="DDH192" s="1269"/>
      <c r="DDI192" s="1269"/>
      <c r="DDJ192" s="1269"/>
      <c r="DDK192" s="1269"/>
      <c r="DDL192" s="1269"/>
      <c r="DDM192" s="1269"/>
      <c r="DDN192" s="1269"/>
      <c r="DDO192" s="1269"/>
      <c r="DDP192" s="1269"/>
      <c r="DDQ192" s="1269"/>
      <c r="DDR192" s="1269"/>
      <c r="DDS192" s="1269"/>
      <c r="DDT192" s="1269"/>
      <c r="DDU192" s="1269"/>
      <c r="DDV192" s="1269"/>
      <c r="DDW192" s="1269"/>
      <c r="DDX192" s="1269"/>
      <c r="DDY192" s="1269"/>
      <c r="DDZ192" s="1269"/>
      <c r="DEA192" s="1269"/>
      <c r="DEB192" s="1269"/>
      <c r="DEC192" s="1269"/>
      <c r="DED192" s="1269"/>
      <c r="DEE192" s="1269"/>
      <c r="DEF192" s="1269"/>
      <c r="DEG192" s="1269"/>
      <c r="DEH192" s="1269"/>
      <c r="DEI192" s="1269"/>
      <c r="DEJ192" s="1269"/>
      <c r="DEK192" s="1269"/>
      <c r="DEL192" s="1269"/>
      <c r="DEM192" s="1269"/>
      <c r="DEN192" s="1269"/>
      <c r="DEO192" s="1269"/>
      <c r="DEP192" s="1269"/>
      <c r="DEQ192" s="1269"/>
      <c r="DER192" s="1269"/>
      <c r="DES192" s="1269"/>
      <c r="DET192" s="1269"/>
      <c r="DEU192" s="1269"/>
      <c r="DEV192" s="1269"/>
      <c r="DEW192" s="1269"/>
      <c r="DEX192" s="1269"/>
      <c r="DEY192" s="1269"/>
      <c r="DEZ192" s="1269"/>
      <c r="DFA192" s="1269"/>
      <c r="DFB192" s="1269"/>
      <c r="DFC192" s="1269"/>
      <c r="DFD192" s="1269"/>
      <c r="DFE192" s="1269"/>
      <c r="DFF192" s="1269"/>
      <c r="DFG192" s="1269"/>
      <c r="DFH192" s="1269"/>
      <c r="DFI192" s="1269"/>
      <c r="DFJ192" s="1269"/>
      <c r="DFK192" s="1269"/>
      <c r="DFL192" s="1269"/>
      <c r="DFM192" s="1269"/>
      <c r="DFN192" s="1269"/>
      <c r="DFO192" s="1269"/>
      <c r="DFP192" s="1269"/>
      <c r="DFQ192" s="1269"/>
      <c r="DFR192" s="1269"/>
      <c r="DFS192" s="1269"/>
      <c r="DFT192" s="1269"/>
      <c r="DFU192" s="1269"/>
      <c r="DFV192" s="1269"/>
      <c r="DFW192" s="1269"/>
      <c r="DFX192" s="1269"/>
      <c r="DFY192" s="1269"/>
      <c r="DFZ192" s="1269"/>
      <c r="DGA192" s="1269"/>
      <c r="DGB192" s="1269"/>
      <c r="DGC192" s="1269"/>
      <c r="DGD192" s="1269"/>
      <c r="DGE192" s="1269"/>
      <c r="DGF192" s="1269"/>
      <c r="DGG192" s="1269"/>
      <c r="DGH192" s="1269"/>
      <c r="DGI192" s="1269"/>
      <c r="DGJ192" s="1269"/>
      <c r="DGK192" s="1269"/>
      <c r="DGL192" s="1269"/>
      <c r="DGM192" s="1269"/>
      <c r="DGN192" s="1269"/>
      <c r="DGO192" s="1269"/>
      <c r="DGP192" s="1269"/>
      <c r="DGQ192" s="1269"/>
      <c r="DGR192" s="1269"/>
      <c r="DGS192" s="1269"/>
      <c r="DGT192" s="1269"/>
      <c r="DGU192" s="1269"/>
      <c r="DGV192" s="1269"/>
      <c r="DGW192" s="1269"/>
      <c r="DGX192" s="1269"/>
      <c r="DGY192" s="1269"/>
      <c r="DGZ192" s="1269"/>
      <c r="DHA192" s="1269"/>
      <c r="DHB192" s="1269"/>
      <c r="DHC192" s="1269"/>
      <c r="DHD192" s="1269"/>
      <c r="DHE192" s="1269"/>
      <c r="DHF192" s="1269"/>
      <c r="DHG192" s="1269"/>
      <c r="DHH192" s="1269"/>
      <c r="DHI192" s="1269"/>
      <c r="DHJ192" s="1269"/>
      <c r="DHK192" s="1269"/>
      <c r="DHL192" s="1269"/>
      <c r="DHM192" s="1269"/>
      <c r="DHN192" s="1269"/>
      <c r="DHO192" s="1269"/>
      <c r="DHP192" s="1269"/>
      <c r="DHQ192" s="1269"/>
      <c r="DHR192" s="1269"/>
      <c r="DHS192" s="1269"/>
      <c r="DHT192" s="1269"/>
      <c r="DHU192" s="1269"/>
      <c r="DHV192" s="1269"/>
      <c r="DHW192" s="1269"/>
      <c r="DHX192" s="1269"/>
      <c r="DHY192" s="1269"/>
      <c r="DHZ192" s="1269"/>
      <c r="DIA192" s="1269"/>
      <c r="DIB192" s="1269"/>
      <c r="DIC192" s="1269"/>
      <c r="DID192" s="1269"/>
      <c r="DIE192" s="1269"/>
      <c r="DIF192" s="1269"/>
      <c r="DIG192" s="1269"/>
      <c r="DIH192" s="1269"/>
      <c r="DII192" s="1269"/>
      <c r="DIJ192" s="1269"/>
      <c r="DIK192" s="1269"/>
      <c r="DIL192" s="1269"/>
      <c r="DIM192" s="1269"/>
      <c r="DIN192" s="1269"/>
      <c r="DIO192" s="1269"/>
      <c r="DIP192" s="1269"/>
      <c r="DIQ192" s="1269"/>
      <c r="DIR192" s="1269"/>
      <c r="DIS192" s="1269"/>
      <c r="DIT192" s="1269"/>
      <c r="DIU192" s="1269"/>
      <c r="DIV192" s="1269"/>
      <c r="DIW192" s="1269"/>
      <c r="DIX192" s="1269"/>
      <c r="DIY192" s="1269"/>
      <c r="DIZ192" s="1269"/>
      <c r="DJA192" s="1269"/>
      <c r="DJB192" s="1269"/>
      <c r="DJC192" s="1269"/>
      <c r="DJD192" s="1269"/>
      <c r="DJE192" s="1269"/>
      <c r="DJF192" s="1269"/>
      <c r="DJG192" s="1269"/>
      <c r="DJH192" s="1269"/>
      <c r="DJI192" s="1269"/>
      <c r="DJJ192" s="1269"/>
      <c r="DJK192" s="1269"/>
      <c r="DJL192" s="1269"/>
      <c r="DJM192" s="1269"/>
      <c r="DJN192" s="1269"/>
      <c r="DJO192" s="1269"/>
      <c r="DJP192" s="1269"/>
      <c r="DJQ192" s="1269"/>
      <c r="DJR192" s="1269"/>
      <c r="DJS192" s="1269"/>
      <c r="DJT192" s="1269"/>
      <c r="DJU192" s="1269"/>
      <c r="DJV192" s="1269"/>
      <c r="DJW192" s="1269"/>
      <c r="DJX192" s="1269"/>
      <c r="DJY192" s="1269"/>
      <c r="DJZ192" s="1269"/>
      <c r="DKA192" s="1269"/>
      <c r="DKB192" s="1269"/>
      <c r="DKC192" s="1269"/>
      <c r="DKD192" s="1269"/>
      <c r="DKE192" s="1269"/>
      <c r="DKF192" s="1269"/>
      <c r="DKG192" s="1269"/>
      <c r="DKH192" s="1269"/>
      <c r="DKI192" s="1269"/>
      <c r="DKJ192" s="1269"/>
      <c r="DKK192" s="1269"/>
      <c r="DKL192" s="1269"/>
      <c r="DKM192" s="1269"/>
      <c r="DKN192" s="1269"/>
      <c r="DKO192" s="1269"/>
      <c r="DKP192" s="1269"/>
      <c r="DKQ192" s="1269"/>
      <c r="DKR192" s="1269"/>
      <c r="DKS192" s="1269"/>
      <c r="DKT192" s="1269"/>
      <c r="DKU192" s="1269"/>
      <c r="DKV192" s="1269"/>
      <c r="DKW192" s="1269"/>
      <c r="DKX192" s="1269"/>
      <c r="DKY192" s="1269"/>
      <c r="DKZ192" s="1269"/>
      <c r="DLA192" s="1269"/>
      <c r="DLB192" s="1269"/>
      <c r="DLC192" s="1269"/>
      <c r="DLD192" s="1269"/>
      <c r="DLE192" s="1269"/>
      <c r="DLF192" s="1269"/>
      <c r="DLG192" s="1269"/>
      <c r="DLH192" s="1269"/>
      <c r="DLI192" s="1269"/>
      <c r="DLJ192" s="1269"/>
      <c r="DLK192" s="1269"/>
      <c r="DLL192" s="1269"/>
      <c r="DLM192" s="1269"/>
      <c r="DLN192" s="1269"/>
      <c r="DLO192" s="1269"/>
      <c r="DLP192" s="1269"/>
      <c r="DLQ192" s="1269"/>
      <c r="DLR192" s="1269"/>
      <c r="DLS192" s="1269"/>
      <c r="DLT192" s="1269"/>
      <c r="DLU192" s="1269"/>
      <c r="DLV192" s="1269"/>
      <c r="DLW192" s="1269"/>
      <c r="DLX192" s="1269"/>
      <c r="DLY192" s="1269"/>
      <c r="DLZ192" s="1269"/>
      <c r="DMA192" s="1269"/>
      <c r="DMB192" s="1269"/>
      <c r="DMC192" s="1269"/>
      <c r="DMD192" s="1269"/>
      <c r="DME192" s="1269"/>
      <c r="DMF192" s="1269"/>
      <c r="DMG192" s="1269"/>
      <c r="DMH192" s="1269"/>
      <c r="DMI192" s="1269"/>
      <c r="DMJ192" s="1269"/>
      <c r="DMK192" s="1269"/>
      <c r="DML192" s="1269"/>
      <c r="DMM192" s="1269"/>
      <c r="DMN192" s="1269"/>
      <c r="DMO192" s="1269"/>
      <c r="DMP192" s="1269"/>
      <c r="DMQ192" s="1269"/>
      <c r="DMR192" s="1269"/>
      <c r="DMS192" s="1269"/>
      <c r="DMT192" s="1269"/>
      <c r="DMU192" s="1269"/>
      <c r="DMV192" s="1269"/>
      <c r="DMW192" s="1269"/>
      <c r="DMX192" s="1269"/>
      <c r="DMY192" s="1269"/>
      <c r="DMZ192" s="1269"/>
      <c r="DNA192" s="1269"/>
      <c r="DNB192" s="1269"/>
      <c r="DNC192" s="1269"/>
      <c r="DND192" s="1269"/>
      <c r="DNE192" s="1269"/>
      <c r="DNF192" s="1269"/>
      <c r="DNG192" s="1269"/>
      <c r="DNH192" s="1269"/>
      <c r="DNI192" s="1269"/>
      <c r="DNJ192" s="1269"/>
      <c r="DNK192" s="1269"/>
      <c r="DNL192" s="1269"/>
      <c r="DNM192" s="1269"/>
      <c r="DNN192" s="1269"/>
      <c r="DNO192" s="1269"/>
      <c r="DNP192" s="1269"/>
      <c r="DNQ192" s="1269"/>
      <c r="DNR192" s="1269"/>
      <c r="DNS192" s="1269"/>
      <c r="DNT192" s="1269"/>
      <c r="DNU192" s="1269"/>
      <c r="DNV192" s="1269"/>
      <c r="DNW192" s="1269"/>
      <c r="DNX192" s="1269"/>
      <c r="DNY192" s="1269"/>
      <c r="DNZ192" s="1269"/>
      <c r="DOA192" s="1269"/>
      <c r="DOB192" s="1269"/>
      <c r="DOC192" s="1269"/>
      <c r="DOD192" s="1269"/>
      <c r="DOE192" s="1269"/>
      <c r="DOF192" s="1269"/>
      <c r="DOG192" s="1269"/>
      <c r="DOH192" s="1269"/>
      <c r="DOI192" s="1269"/>
      <c r="DOJ192" s="1269"/>
      <c r="DOK192" s="1269"/>
      <c r="DOL192" s="1269"/>
      <c r="DOM192" s="1269"/>
      <c r="DON192" s="1269"/>
      <c r="DOO192" s="1269"/>
      <c r="DOP192" s="1269"/>
      <c r="DOQ192" s="1269"/>
      <c r="DOR192" s="1269"/>
      <c r="DOS192" s="1269"/>
      <c r="DOT192" s="1269"/>
      <c r="DOU192" s="1269"/>
      <c r="DOV192" s="1269"/>
      <c r="DOW192" s="1269"/>
      <c r="DOX192" s="1269"/>
      <c r="DOY192" s="1269"/>
      <c r="DOZ192" s="1269"/>
      <c r="DPA192" s="1269"/>
      <c r="DPB192" s="1269"/>
      <c r="DPC192" s="1269"/>
      <c r="DPD192" s="1269"/>
      <c r="DPE192" s="1269"/>
      <c r="DPF192" s="1269"/>
      <c r="DPG192" s="1269"/>
      <c r="DPH192" s="1269"/>
      <c r="DPI192" s="1269"/>
      <c r="DPJ192" s="1269"/>
      <c r="DPK192" s="1269"/>
      <c r="DPL192" s="1269"/>
      <c r="DPM192" s="1269"/>
      <c r="DPN192" s="1269"/>
      <c r="DPO192" s="1269"/>
      <c r="DPP192" s="1269"/>
      <c r="DPQ192" s="1269"/>
      <c r="DPR192" s="1269"/>
      <c r="DPS192" s="1269"/>
      <c r="DPT192" s="1269"/>
      <c r="DPU192" s="1269"/>
      <c r="DPV192" s="1269"/>
      <c r="DPW192" s="1269"/>
      <c r="DPX192" s="1269"/>
      <c r="DPY192" s="1269"/>
      <c r="DPZ192" s="1269"/>
      <c r="DQA192" s="1269"/>
      <c r="DQB192" s="1269"/>
      <c r="DQC192" s="1269"/>
      <c r="DQD192" s="1269"/>
      <c r="DQE192" s="1269"/>
      <c r="DQF192" s="1269"/>
      <c r="DQG192" s="1269"/>
      <c r="DQH192" s="1269"/>
      <c r="DQI192" s="1269"/>
      <c r="DQJ192" s="1269"/>
      <c r="DQK192" s="1269"/>
      <c r="DQL192" s="1269"/>
      <c r="DQM192" s="1269"/>
      <c r="DQN192" s="1269"/>
      <c r="DQO192" s="1269"/>
      <c r="DQP192" s="1269"/>
      <c r="DQQ192" s="1269"/>
      <c r="DQR192" s="1269"/>
      <c r="DQS192" s="1269"/>
      <c r="DQT192" s="1269"/>
      <c r="DQU192" s="1269"/>
      <c r="DQV192" s="1269"/>
      <c r="DQW192" s="1269"/>
      <c r="DQX192" s="1269"/>
      <c r="DQY192" s="1269"/>
      <c r="DQZ192" s="1269"/>
      <c r="DRA192" s="1269"/>
      <c r="DRB192" s="1269"/>
      <c r="DRC192" s="1269"/>
      <c r="DRD192" s="1269"/>
      <c r="DRE192" s="1269"/>
      <c r="DRF192" s="1269"/>
      <c r="DRG192" s="1269"/>
      <c r="DRH192" s="1269"/>
      <c r="DRI192" s="1269"/>
      <c r="DRJ192" s="1269"/>
      <c r="DRK192" s="1269"/>
      <c r="DRL192" s="1269"/>
      <c r="DRM192" s="1269"/>
      <c r="DRN192" s="1269"/>
      <c r="DRO192" s="1269"/>
      <c r="DRP192" s="1269"/>
      <c r="DRQ192" s="1269"/>
      <c r="DRR192" s="1269"/>
      <c r="DRS192" s="1269"/>
      <c r="DRT192" s="1269"/>
      <c r="DRU192" s="1269"/>
      <c r="DRV192" s="1269"/>
      <c r="DRW192" s="1269"/>
      <c r="DRX192" s="1269"/>
      <c r="DRY192" s="1269"/>
      <c r="DRZ192" s="1269"/>
      <c r="DSA192" s="1269"/>
      <c r="DSB192" s="1269"/>
      <c r="DSC192" s="1269"/>
      <c r="DSD192" s="1269"/>
      <c r="DSE192" s="1269"/>
      <c r="DSF192" s="1269"/>
      <c r="DSG192" s="1269"/>
      <c r="DSH192" s="1269"/>
      <c r="DSI192" s="1269"/>
      <c r="DSJ192" s="1269"/>
      <c r="DSK192" s="1269"/>
      <c r="DSL192" s="1269"/>
      <c r="DSM192" s="1269"/>
      <c r="DSN192" s="1269"/>
      <c r="DSO192" s="1269"/>
      <c r="DSP192" s="1269"/>
      <c r="DSQ192" s="1269"/>
      <c r="DSR192" s="1269"/>
      <c r="DSS192" s="1269"/>
      <c r="DST192" s="1269"/>
      <c r="DSU192" s="1269"/>
      <c r="DSV192" s="1269"/>
      <c r="DSW192" s="1269"/>
      <c r="DSX192" s="1269"/>
      <c r="DSY192" s="1269"/>
      <c r="DSZ192" s="1269"/>
      <c r="DTA192" s="1269"/>
      <c r="DTB192" s="1269"/>
      <c r="DTC192" s="1269"/>
      <c r="DTD192" s="1269"/>
      <c r="DTE192" s="1269"/>
      <c r="DTF192" s="1269"/>
      <c r="DTG192" s="1269"/>
      <c r="DTH192" s="1269"/>
      <c r="DTI192" s="1269"/>
      <c r="DTJ192" s="1269"/>
      <c r="DTK192" s="1269"/>
      <c r="DTL192" s="1269"/>
      <c r="DTM192" s="1269"/>
      <c r="DTN192" s="1269"/>
      <c r="DTO192" s="1269"/>
      <c r="DTP192" s="1269"/>
      <c r="DTQ192" s="1269"/>
      <c r="DTR192" s="1269"/>
      <c r="DTS192" s="1269"/>
      <c r="DTT192" s="1269"/>
      <c r="DTU192" s="1269"/>
      <c r="DTV192" s="1269"/>
      <c r="DTW192" s="1269"/>
      <c r="DTX192" s="1269"/>
      <c r="DTY192" s="1269"/>
      <c r="DTZ192" s="1269"/>
      <c r="DUA192" s="1269"/>
      <c r="DUB192" s="1269"/>
      <c r="DUC192" s="1269"/>
      <c r="DUD192" s="1269"/>
      <c r="DUE192" s="1269"/>
      <c r="DUF192" s="1269"/>
      <c r="DUG192" s="1269"/>
      <c r="DUH192" s="1269"/>
      <c r="DUI192" s="1269"/>
      <c r="DUJ192" s="1269"/>
      <c r="DUK192" s="1269"/>
      <c r="DUL192" s="1269"/>
      <c r="DUM192" s="1269"/>
      <c r="DUN192" s="1269"/>
      <c r="DUO192" s="1269"/>
      <c r="DUP192" s="1269"/>
      <c r="DUQ192" s="1269"/>
      <c r="DUR192" s="1269"/>
      <c r="DUS192" s="1269"/>
      <c r="DUT192" s="1269"/>
      <c r="DUU192" s="1269"/>
      <c r="DUV192" s="1269"/>
      <c r="DUW192" s="1269"/>
      <c r="DUX192" s="1269"/>
      <c r="DUY192" s="1269"/>
      <c r="DUZ192" s="1269"/>
      <c r="DVA192" s="1269"/>
      <c r="DVB192" s="1269"/>
      <c r="DVC192" s="1269"/>
      <c r="DVD192" s="1269"/>
      <c r="DVE192" s="1269"/>
      <c r="DVF192" s="1269"/>
      <c r="DVG192" s="1269"/>
      <c r="DVH192" s="1269"/>
      <c r="DVI192" s="1269"/>
      <c r="DVJ192" s="1269"/>
      <c r="DVK192" s="1269"/>
      <c r="DVL192" s="1269"/>
      <c r="DVM192" s="1269"/>
      <c r="DVN192" s="1269"/>
      <c r="DVO192" s="1269"/>
      <c r="DVP192" s="1269"/>
      <c r="DVQ192" s="1269"/>
      <c r="DVR192" s="1269"/>
      <c r="DVS192" s="1269"/>
      <c r="DVT192" s="1269"/>
      <c r="DVU192" s="1269"/>
      <c r="DVV192" s="1269"/>
      <c r="DVW192" s="1269"/>
      <c r="DVX192" s="1269"/>
      <c r="DVY192" s="1269"/>
      <c r="DVZ192" s="1269"/>
      <c r="DWA192" s="1269"/>
      <c r="DWB192" s="1269"/>
      <c r="DWC192" s="1269"/>
      <c r="DWD192" s="1269"/>
      <c r="DWE192" s="1269"/>
      <c r="DWF192" s="1269"/>
      <c r="DWG192" s="1269"/>
      <c r="DWH192" s="1269"/>
      <c r="DWI192" s="1269"/>
      <c r="DWJ192" s="1269"/>
      <c r="DWK192" s="1269"/>
      <c r="DWL192" s="1269"/>
      <c r="DWM192" s="1269"/>
      <c r="DWN192" s="1269"/>
      <c r="DWO192" s="1269"/>
      <c r="DWP192" s="1269"/>
      <c r="DWQ192" s="1269"/>
      <c r="DWR192" s="1269"/>
      <c r="DWS192" s="1269"/>
      <c r="DWT192" s="1269"/>
      <c r="DWU192" s="1269"/>
      <c r="DWV192" s="1269"/>
      <c r="DWW192" s="1269"/>
      <c r="DWX192" s="1269"/>
      <c r="DWY192" s="1269"/>
      <c r="DWZ192" s="1269"/>
      <c r="DXA192" s="1269"/>
      <c r="DXB192" s="1269"/>
      <c r="DXC192" s="1269"/>
      <c r="DXD192" s="1269"/>
      <c r="DXE192" s="1269"/>
      <c r="DXF192" s="1269"/>
      <c r="DXG192" s="1269"/>
      <c r="DXH192" s="1269"/>
      <c r="DXI192" s="1269"/>
      <c r="DXJ192" s="1269"/>
      <c r="DXK192" s="1269"/>
      <c r="DXL192" s="1269"/>
      <c r="DXM192" s="1269"/>
      <c r="DXN192" s="1269"/>
      <c r="DXO192" s="1269"/>
      <c r="DXP192" s="1269"/>
      <c r="DXQ192" s="1269"/>
      <c r="DXR192" s="1269"/>
      <c r="DXS192" s="1269"/>
      <c r="DXT192" s="1269"/>
      <c r="DXU192" s="1269"/>
      <c r="DXV192" s="1269"/>
      <c r="DXW192" s="1269"/>
      <c r="DXX192" s="1269"/>
      <c r="DXY192" s="1269"/>
      <c r="DXZ192" s="1269"/>
      <c r="DYA192" s="1269"/>
      <c r="DYB192" s="1269"/>
      <c r="DYC192" s="1269"/>
      <c r="DYD192" s="1269"/>
      <c r="DYE192" s="1269"/>
      <c r="DYF192" s="1269"/>
      <c r="DYG192" s="1269"/>
      <c r="DYH192" s="1269"/>
      <c r="DYI192" s="1269"/>
      <c r="DYJ192" s="1269"/>
      <c r="DYK192" s="1269"/>
      <c r="DYL192" s="1269"/>
      <c r="DYM192" s="1269"/>
      <c r="DYN192" s="1269"/>
      <c r="DYO192" s="1269"/>
      <c r="DYP192" s="1269"/>
      <c r="DYQ192" s="1269"/>
      <c r="DYR192" s="1269"/>
      <c r="DYS192" s="1269"/>
      <c r="DYT192" s="1269"/>
      <c r="DYU192" s="1269"/>
      <c r="DYV192" s="1269"/>
      <c r="DYW192" s="1269"/>
      <c r="DYX192" s="1269"/>
      <c r="DYY192" s="1269"/>
      <c r="DYZ192" s="1269"/>
      <c r="DZA192" s="1269"/>
      <c r="DZB192" s="1269"/>
      <c r="DZC192" s="1269"/>
      <c r="DZD192" s="1269"/>
      <c r="DZE192" s="1269"/>
      <c r="DZF192" s="1269"/>
      <c r="DZG192" s="1269"/>
      <c r="DZH192" s="1269"/>
      <c r="DZI192" s="1269"/>
      <c r="DZJ192" s="1269"/>
      <c r="DZK192" s="1269"/>
      <c r="DZL192" s="1269"/>
      <c r="DZM192" s="1269"/>
      <c r="DZN192" s="1269"/>
      <c r="DZO192" s="1269"/>
      <c r="DZP192" s="1269"/>
      <c r="DZQ192" s="1269"/>
      <c r="DZR192" s="1269"/>
      <c r="DZS192" s="1269"/>
      <c r="DZT192" s="1269"/>
      <c r="DZU192" s="1269"/>
      <c r="DZV192" s="1269"/>
      <c r="DZW192" s="1269"/>
      <c r="DZX192" s="1269"/>
      <c r="DZY192" s="1269"/>
      <c r="DZZ192" s="1269"/>
      <c r="EAA192" s="1269"/>
      <c r="EAB192" s="1269"/>
      <c r="EAC192" s="1269"/>
      <c r="EAD192" s="1269"/>
      <c r="EAE192" s="1269"/>
      <c r="EAF192" s="1269"/>
      <c r="EAG192" s="1269"/>
      <c r="EAH192" s="1269"/>
      <c r="EAI192" s="1269"/>
      <c r="EAJ192" s="1269"/>
      <c r="EAK192" s="1269"/>
      <c r="EAL192" s="1269"/>
      <c r="EAM192" s="1269"/>
      <c r="EAN192" s="1269"/>
      <c r="EAO192" s="1269"/>
      <c r="EAP192" s="1269"/>
      <c r="EAQ192" s="1269"/>
      <c r="EAR192" s="1269"/>
      <c r="EAS192" s="1269"/>
      <c r="EAT192" s="1269"/>
      <c r="EAU192" s="1269"/>
      <c r="EAV192" s="1269"/>
      <c r="EAW192" s="1269"/>
      <c r="EAX192" s="1269"/>
      <c r="EAY192" s="1269"/>
      <c r="EAZ192" s="1269"/>
      <c r="EBA192" s="1269"/>
      <c r="EBB192" s="1269"/>
      <c r="EBC192" s="1269"/>
      <c r="EBD192" s="1269"/>
      <c r="EBE192" s="1269"/>
      <c r="EBF192" s="1269"/>
      <c r="EBG192" s="1269"/>
      <c r="EBH192" s="1269"/>
      <c r="EBI192" s="1269"/>
      <c r="EBJ192" s="1269"/>
      <c r="EBK192" s="1269"/>
      <c r="EBL192" s="1269"/>
      <c r="EBM192" s="1269"/>
      <c r="EBN192" s="1269"/>
      <c r="EBO192" s="1269"/>
      <c r="EBP192" s="1269"/>
      <c r="EBQ192" s="1269"/>
      <c r="EBR192" s="1269"/>
      <c r="EBS192" s="1269"/>
      <c r="EBT192" s="1269"/>
      <c r="EBU192" s="1269"/>
      <c r="EBV192" s="1269"/>
      <c r="EBW192" s="1269"/>
      <c r="EBX192" s="1269"/>
      <c r="EBY192" s="1269"/>
      <c r="EBZ192" s="1269"/>
      <c r="ECA192" s="1269"/>
      <c r="ECB192" s="1269"/>
      <c r="ECC192" s="1269"/>
      <c r="ECD192" s="1269"/>
      <c r="ECE192" s="1269"/>
      <c r="ECF192" s="1269"/>
      <c r="ECG192" s="1269"/>
      <c r="ECH192" s="1269"/>
      <c r="ECI192" s="1269"/>
      <c r="ECJ192" s="1269"/>
      <c r="ECK192" s="1269"/>
      <c r="ECL192" s="1269"/>
      <c r="ECM192" s="1269"/>
      <c r="ECN192" s="1269"/>
      <c r="ECO192" s="1269"/>
      <c r="ECP192" s="1269"/>
      <c r="ECQ192" s="1269"/>
      <c r="ECR192" s="1269"/>
      <c r="ECS192" s="1269"/>
      <c r="ECT192" s="1269"/>
      <c r="ECU192" s="1269"/>
      <c r="ECV192" s="1269"/>
      <c r="ECW192" s="1269"/>
      <c r="ECX192" s="1269"/>
      <c r="ECY192" s="1269"/>
      <c r="ECZ192" s="1269"/>
      <c r="EDA192" s="1269"/>
      <c r="EDB192" s="1269"/>
      <c r="EDC192" s="1269"/>
      <c r="EDD192" s="1269"/>
      <c r="EDE192" s="1269"/>
      <c r="EDF192" s="1269"/>
      <c r="EDG192" s="1269"/>
      <c r="EDH192" s="1269"/>
      <c r="EDI192" s="1269"/>
      <c r="EDJ192" s="1269"/>
      <c r="EDK192" s="1269"/>
      <c r="EDL192" s="1269"/>
      <c r="EDM192" s="1269"/>
      <c r="EDN192" s="1269"/>
      <c r="EDO192" s="1269"/>
      <c r="EDP192" s="1269"/>
      <c r="EDQ192" s="1269"/>
      <c r="EDR192" s="1269"/>
      <c r="EDS192" s="1269"/>
      <c r="EDT192" s="1269"/>
      <c r="EDU192" s="1269"/>
      <c r="EDV192" s="1269"/>
      <c r="EDW192" s="1269"/>
      <c r="EDX192" s="1269"/>
      <c r="EDY192" s="1269"/>
      <c r="EDZ192" s="1269"/>
      <c r="EEA192" s="1269"/>
      <c r="EEB192" s="1269"/>
      <c r="EEC192" s="1269"/>
      <c r="EED192" s="1269"/>
      <c r="EEE192" s="1269"/>
      <c r="EEF192" s="1269"/>
      <c r="EEG192" s="1269"/>
      <c r="EEH192" s="1269"/>
      <c r="EEI192" s="1269"/>
      <c r="EEJ192" s="1269"/>
      <c r="EEK192" s="1269"/>
      <c r="EEL192" s="1269"/>
      <c r="EEM192" s="1269"/>
      <c r="EEN192" s="1269"/>
      <c r="EEO192" s="1269"/>
      <c r="EEP192" s="1269"/>
      <c r="EEQ192" s="1269"/>
      <c r="EER192" s="1269"/>
      <c r="EES192" s="1269"/>
      <c r="EET192" s="1269"/>
      <c r="EEU192" s="1269"/>
      <c r="EEV192" s="1269"/>
      <c r="EEW192" s="1269"/>
      <c r="EEX192" s="1269"/>
      <c r="EEY192" s="1269"/>
      <c r="EEZ192" s="1269"/>
      <c r="EFA192" s="1269"/>
      <c r="EFB192" s="1269"/>
      <c r="EFC192" s="1269"/>
      <c r="EFD192" s="1269"/>
      <c r="EFE192" s="1269"/>
      <c r="EFF192" s="1269"/>
      <c r="EFG192" s="1269"/>
      <c r="EFH192" s="1269"/>
      <c r="EFI192" s="1269"/>
      <c r="EFJ192" s="1269"/>
      <c r="EFK192" s="1269"/>
      <c r="EFL192" s="1269"/>
      <c r="EFM192" s="1269"/>
      <c r="EFN192" s="1269"/>
      <c r="EFO192" s="1269"/>
      <c r="EFP192" s="1269"/>
      <c r="EFQ192" s="1269"/>
      <c r="EFR192" s="1269"/>
      <c r="EFS192" s="1269"/>
      <c r="EFT192" s="1269"/>
      <c r="EFU192" s="1269"/>
      <c r="EFV192" s="1269"/>
      <c r="EFW192" s="1269"/>
      <c r="EFX192" s="1269"/>
      <c r="EFY192" s="1269"/>
      <c r="EFZ192" s="1269"/>
      <c r="EGA192" s="1269"/>
      <c r="EGB192" s="1269"/>
      <c r="EGC192" s="1269"/>
      <c r="EGD192" s="1269"/>
      <c r="EGE192" s="1269"/>
      <c r="EGF192" s="1269"/>
      <c r="EGG192" s="1269"/>
      <c r="EGH192" s="1269"/>
      <c r="EGI192" s="1269"/>
      <c r="EGJ192" s="1269"/>
      <c r="EGK192" s="1269"/>
      <c r="EGL192" s="1269"/>
      <c r="EGM192" s="1269"/>
      <c r="EGN192" s="1269"/>
      <c r="EGO192" s="1269"/>
      <c r="EGP192" s="1269"/>
      <c r="EGQ192" s="1269"/>
      <c r="EGR192" s="1269"/>
      <c r="EGS192" s="1269"/>
      <c r="EGT192" s="1269"/>
      <c r="EGU192" s="1269"/>
      <c r="EGV192" s="1269"/>
      <c r="EGW192" s="1269"/>
      <c r="EGX192" s="1269"/>
      <c r="EGY192" s="1269"/>
      <c r="EGZ192" s="1269"/>
      <c r="EHA192" s="1269"/>
      <c r="EHB192" s="1269"/>
      <c r="EHC192" s="1269"/>
      <c r="EHD192" s="1269"/>
      <c r="EHE192" s="1269"/>
      <c r="EHF192" s="1269"/>
      <c r="EHG192" s="1269"/>
      <c r="EHH192" s="1269"/>
      <c r="EHI192" s="1269"/>
      <c r="EHJ192" s="1269"/>
      <c r="EHK192" s="1269"/>
      <c r="EHL192" s="1269"/>
      <c r="EHM192" s="1269"/>
      <c r="EHN192" s="1269"/>
      <c r="EHO192" s="1269"/>
      <c r="EHP192" s="1269"/>
      <c r="EHQ192" s="1269"/>
      <c r="EHR192" s="1269"/>
      <c r="EHS192" s="1269"/>
      <c r="EHT192" s="1269"/>
      <c r="EHU192" s="1269"/>
      <c r="EHV192" s="1269"/>
      <c r="EHW192" s="1269"/>
      <c r="EHX192" s="1269"/>
      <c r="EHY192" s="1269"/>
      <c r="EHZ192" s="1269"/>
      <c r="EIA192" s="1269"/>
      <c r="EIB192" s="1269"/>
      <c r="EIC192" s="1269"/>
      <c r="EID192" s="1269"/>
      <c r="EIE192" s="1269"/>
      <c r="EIF192" s="1269"/>
      <c r="EIG192" s="1269"/>
      <c r="EIH192" s="1269"/>
      <c r="EII192" s="1269"/>
      <c r="EIJ192" s="1269"/>
      <c r="EIK192" s="1269"/>
      <c r="EIL192" s="1269"/>
      <c r="EIM192" s="1269"/>
      <c r="EIN192" s="1269"/>
      <c r="EIO192" s="1269"/>
      <c r="EIP192" s="1269"/>
      <c r="EIQ192" s="1269"/>
      <c r="EIR192" s="1269"/>
      <c r="EIS192" s="1269"/>
      <c r="EIT192" s="1269"/>
      <c r="EIU192" s="1269"/>
      <c r="EIV192" s="1269"/>
      <c r="EIW192" s="1269"/>
      <c r="EIX192" s="1269"/>
      <c r="EIY192" s="1269"/>
      <c r="EIZ192" s="1269"/>
      <c r="EJA192" s="1269"/>
      <c r="EJB192" s="1269"/>
      <c r="EJC192" s="1269"/>
      <c r="EJD192" s="1269"/>
      <c r="EJE192" s="1269"/>
      <c r="EJF192" s="1269"/>
      <c r="EJG192" s="1269"/>
      <c r="EJH192" s="1269"/>
      <c r="EJI192" s="1269"/>
      <c r="EJJ192" s="1269"/>
      <c r="EJK192" s="1269"/>
      <c r="EJL192" s="1269"/>
      <c r="EJM192" s="1269"/>
      <c r="EJN192" s="1269"/>
      <c r="EJO192" s="1269"/>
      <c r="EJP192" s="1269"/>
      <c r="EJQ192" s="1269"/>
      <c r="EJR192" s="1269"/>
      <c r="EJS192" s="1269"/>
      <c r="EJT192" s="1269"/>
      <c r="EJU192" s="1269"/>
      <c r="EJV192" s="1269"/>
      <c r="EJW192" s="1269"/>
      <c r="EJX192" s="1269"/>
      <c r="EJY192" s="1269"/>
      <c r="EJZ192" s="1269"/>
      <c r="EKA192" s="1269"/>
      <c r="EKB192" s="1269"/>
      <c r="EKC192" s="1269"/>
      <c r="EKD192" s="1269"/>
      <c r="EKE192" s="1269"/>
      <c r="EKF192" s="1269"/>
      <c r="EKG192" s="1269"/>
      <c r="EKH192" s="1269"/>
      <c r="EKI192" s="1269"/>
      <c r="EKJ192" s="1269"/>
      <c r="EKK192" s="1269"/>
      <c r="EKL192" s="1269"/>
      <c r="EKM192" s="1269"/>
      <c r="EKN192" s="1269"/>
      <c r="EKO192" s="1269"/>
      <c r="EKP192" s="1269"/>
      <c r="EKQ192" s="1269"/>
      <c r="EKR192" s="1269"/>
      <c r="EKS192" s="1269"/>
      <c r="EKT192" s="1269"/>
      <c r="EKU192" s="1269"/>
      <c r="EKV192" s="1269"/>
      <c r="EKW192" s="1269"/>
      <c r="EKX192" s="1269"/>
      <c r="EKY192" s="1269"/>
      <c r="EKZ192" s="1269"/>
      <c r="ELA192" s="1269"/>
      <c r="ELB192" s="1269"/>
      <c r="ELC192" s="1269"/>
      <c r="ELD192" s="1269"/>
      <c r="ELE192" s="1269"/>
      <c r="ELF192" s="1269"/>
      <c r="ELG192" s="1269"/>
      <c r="ELH192" s="1269"/>
      <c r="ELI192" s="1269"/>
      <c r="ELJ192" s="1269"/>
      <c r="ELK192" s="1269"/>
      <c r="ELL192" s="1269"/>
      <c r="ELM192" s="1269"/>
      <c r="ELN192" s="1269"/>
      <c r="ELO192" s="1269"/>
      <c r="ELP192" s="1269"/>
      <c r="ELQ192" s="1269"/>
      <c r="ELR192" s="1269"/>
      <c r="ELS192" s="1269"/>
      <c r="ELT192" s="1269"/>
      <c r="ELU192" s="1269"/>
      <c r="ELV192" s="1269"/>
      <c r="ELW192" s="1269"/>
      <c r="ELX192" s="1269"/>
      <c r="ELY192" s="1269"/>
      <c r="ELZ192" s="1269"/>
      <c r="EMA192" s="1269"/>
      <c r="EMB192" s="1269"/>
      <c r="EMC192" s="1269"/>
      <c r="EMD192" s="1269"/>
      <c r="EME192" s="1269"/>
      <c r="EMF192" s="1269"/>
      <c r="EMG192" s="1269"/>
      <c r="EMH192" s="1269"/>
      <c r="EMI192" s="1269"/>
      <c r="EMJ192" s="1269"/>
      <c r="EMK192" s="1269"/>
      <c r="EML192" s="1269"/>
      <c r="EMM192" s="1269"/>
      <c r="EMN192" s="1269"/>
      <c r="EMO192" s="1269"/>
      <c r="EMP192" s="1269"/>
      <c r="EMQ192" s="1269"/>
      <c r="EMR192" s="1269"/>
      <c r="EMS192" s="1269"/>
      <c r="EMT192" s="1269"/>
      <c r="EMU192" s="1269"/>
      <c r="EMV192" s="1269"/>
      <c r="EMW192" s="1269"/>
      <c r="EMX192" s="1269"/>
      <c r="EMY192" s="1269"/>
      <c r="EMZ192" s="1269"/>
      <c r="ENA192" s="1269"/>
      <c r="ENB192" s="1269"/>
      <c r="ENC192" s="1269"/>
      <c r="END192" s="1269"/>
      <c r="ENE192" s="1269"/>
      <c r="ENF192" s="1269"/>
      <c r="ENG192" s="1269"/>
      <c r="ENH192" s="1269"/>
      <c r="ENI192" s="1269"/>
      <c r="ENJ192" s="1269"/>
      <c r="ENK192" s="1269"/>
      <c r="ENL192" s="1269"/>
      <c r="ENM192" s="1269"/>
      <c r="ENN192" s="1269"/>
      <c r="ENO192" s="1269"/>
      <c r="ENP192" s="1269"/>
      <c r="ENQ192" s="1269"/>
      <c r="ENR192" s="1269"/>
      <c r="ENS192" s="1269"/>
      <c r="ENT192" s="1269"/>
      <c r="ENU192" s="1269"/>
      <c r="ENV192" s="1269"/>
      <c r="ENW192" s="1269"/>
      <c r="ENX192" s="1269"/>
      <c r="ENY192" s="1269"/>
      <c r="ENZ192" s="1269"/>
      <c r="EOA192" s="1269"/>
      <c r="EOB192" s="1269"/>
      <c r="EOC192" s="1269"/>
      <c r="EOD192" s="1269"/>
      <c r="EOE192" s="1269"/>
      <c r="EOF192" s="1269"/>
      <c r="EOG192" s="1269"/>
      <c r="EOH192" s="1269"/>
      <c r="EOI192" s="1269"/>
      <c r="EOJ192" s="1269"/>
      <c r="EOK192" s="1269"/>
      <c r="EOL192" s="1269"/>
      <c r="EOM192" s="1269"/>
      <c r="EON192" s="1269"/>
      <c r="EOO192" s="1269"/>
      <c r="EOP192" s="1269"/>
      <c r="EOQ192" s="1269"/>
      <c r="EOR192" s="1269"/>
      <c r="EOS192" s="1269"/>
      <c r="EOT192" s="1269"/>
      <c r="EOU192" s="1269"/>
      <c r="EOV192" s="1269"/>
      <c r="EOW192" s="1269"/>
      <c r="EOX192" s="1269"/>
      <c r="EOY192" s="1269"/>
      <c r="EOZ192" s="1269"/>
      <c r="EPA192" s="1269"/>
      <c r="EPB192" s="1269"/>
      <c r="EPC192" s="1269"/>
      <c r="EPD192" s="1269"/>
      <c r="EPE192" s="1269"/>
      <c r="EPF192" s="1269"/>
      <c r="EPG192" s="1269"/>
      <c r="EPH192" s="1269"/>
      <c r="EPI192" s="1269"/>
      <c r="EPJ192" s="1269"/>
      <c r="EPK192" s="1269"/>
      <c r="EPL192" s="1269"/>
      <c r="EPM192" s="1269"/>
      <c r="EPN192" s="1269"/>
      <c r="EPO192" s="1269"/>
      <c r="EPP192" s="1269"/>
      <c r="EPQ192" s="1269"/>
      <c r="EPR192" s="1269"/>
      <c r="EPS192" s="1269"/>
      <c r="EPT192" s="1269"/>
      <c r="EPU192" s="1269"/>
      <c r="EPV192" s="1269"/>
      <c r="EPW192" s="1269"/>
      <c r="EPX192" s="1269"/>
      <c r="EPY192" s="1269"/>
      <c r="EPZ192" s="1269"/>
      <c r="EQA192" s="1269"/>
      <c r="EQB192" s="1269"/>
      <c r="EQC192" s="1269"/>
      <c r="EQD192" s="1269"/>
      <c r="EQE192" s="1269"/>
      <c r="EQF192" s="1269"/>
      <c r="EQG192" s="1269"/>
      <c r="EQH192" s="1269"/>
      <c r="EQI192" s="1269"/>
      <c r="EQJ192" s="1269"/>
      <c r="EQK192" s="1269"/>
      <c r="EQL192" s="1269"/>
      <c r="EQM192" s="1269"/>
      <c r="EQN192" s="1269"/>
      <c r="EQO192" s="1269"/>
      <c r="EQP192" s="1269"/>
      <c r="EQQ192" s="1269"/>
      <c r="EQR192" s="1269"/>
      <c r="EQS192" s="1269"/>
      <c r="EQT192" s="1269"/>
      <c r="EQU192" s="1269"/>
      <c r="EQV192" s="1269"/>
      <c r="EQW192" s="1269"/>
      <c r="EQX192" s="1269"/>
      <c r="EQY192" s="1269"/>
      <c r="EQZ192" s="1269"/>
      <c r="ERA192" s="1269"/>
      <c r="ERB192" s="1269"/>
      <c r="ERC192" s="1269"/>
      <c r="ERD192" s="1269"/>
      <c r="ERE192" s="1269"/>
      <c r="ERF192" s="1269"/>
      <c r="ERG192" s="1269"/>
      <c r="ERH192" s="1269"/>
      <c r="ERI192" s="1269"/>
      <c r="ERJ192" s="1269"/>
      <c r="ERK192" s="1269"/>
      <c r="ERL192" s="1269"/>
      <c r="ERM192" s="1269"/>
      <c r="ERN192" s="1269"/>
      <c r="ERO192" s="1269"/>
      <c r="ERP192" s="1269"/>
      <c r="ERQ192" s="1269"/>
      <c r="ERR192" s="1269"/>
      <c r="ERS192" s="1269"/>
      <c r="ERT192" s="1269"/>
      <c r="ERU192" s="1269"/>
      <c r="ERV192" s="1269"/>
      <c r="ERW192" s="1269"/>
      <c r="ERX192" s="1269"/>
      <c r="ERY192" s="1269"/>
      <c r="ERZ192" s="1269"/>
      <c r="ESA192" s="1269"/>
      <c r="ESB192" s="1269"/>
      <c r="ESC192" s="1269"/>
      <c r="ESD192" s="1269"/>
      <c r="ESE192" s="1269"/>
      <c r="ESF192" s="1269"/>
      <c r="ESG192" s="1269"/>
      <c r="ESH192" s="1269"/>
      <c r="ESI192" s="1269"/>
      <c r="ESJ192" s="1269"/>
      <c r="ESK192" s="1269"/>
      <c r="ESL192" s="1269"/>
      <c r="ESM192" s="1269"/>
      <c r="ESN192" s="1269"/>
      <c r="ESO192" s="1269"/>
      <c r="ESP192" s="1269"/>
      <c r="ESQ192" s="1269"/>
      <c r="ESR192" s="1269"/>
      <c r="ESS192" s="1269"/>
      <c r="EST192" s="1269"/>
      <c r="ESU192" s="1269"/>
      <c r="ESV192" s="1269"/>
      <c r="ESW192" s="1269"/>
      <c r="ESX192" s="1269"/>
      <c r="ESY192" s="1269"/>
      <c r="ESZ192" s="1269"/>
      <c r="ETA192" s="1269"/>
      <c r="ETB192" s="1269"/>
      <c r="ETC192" s="1269"/>
      <c r="ETD192" s="1269"/>
      <c r="ETE192" s="1269"/>
      <c r="ETF192" s="1269"/>
      <c r="ETG192" s="1269"/>
      <c r="ETH192" s="1269"/>
      <c r="ETI192" s="1269"/>
      <c r="ETJ192" s="1269"/>
      <c r="ETK192" s="1269"/>
      <c r="ETL192" s="1269"/>
      <c r="ETM192" s="1269"/>
      <c r="ETN192" s="1269"/>
      <c r="ETO192" s="1269"/>
      <c r="ETP192" s="1269"/>
      <c r="ETQ192" s="1269"/>
      <c r="ETR192" s="1269"/>
      <c r="ETS192" s="1269"/>
      <c r="ETT192" s="1269"/>
      <c r="ETU192" s="1269"/>
      <c r="ETV192" s="1269"/>
      <c r="ETW192" s="1269"/>
      <c r="ETX192" s="1269"/>
      <c r="ETY192" s="1269"/>
      <c r="ETZ192" s="1269"/>
      <c r="EUA192" s="1269"/>
      <c r="EUB192" s="1269"/>
      <c r="EUC192" s="1269"/>
      <c r="EUD192" s="1269"/>
      <c r="EUE192" s="1269"/>
      <c r="EUF192" s="1269"/>
      <c r="EUG192" s="1269"/>
      <c r="EUH192" s="1269"/>
      <c r="EUI192" s="1269"/>
      <c r="EUJ192" s="1269"/>
      <c r="EUK192" s="1269"/>
      <c r="EUL192" s="1269"/>
      <c r="EUM192" s="1269"/>
      <c r="EUN192" s="1269"/>
      <c r="EUO192" s="1269"/>
      <c r="EUP192" s="1269"/>
      <c r="EUQ192" s="1269"/>
      <c r="EUR192" s="1269"/>
      <c r="EUS192" s="1269"/>
      <c r="EUT192" s="1269"/>
      <c r="EUU192" s="1269"/>
      <c r="EUV192" s="1269"/>
      <c r="EUW192" s="1269"/>
      <c r="EUX192" s="1269"/>
      <c r="EUY192" s="1269"/>
      <c r="EUZ192" s="1269"/>
      <c r="EVA192" s="1269"/>
      <c r="EVB192" s="1269"/>
      <c r="EVC192" s="1269"/>
      <c r="EVD192" s="1269"/>
      <c r="EVE192" s="1269"/>
      <c r="EVF192" s="1269"/>
      <c r="EVG192" s="1269"/>
      <c r="EVH192" s="1269"/>
      <c r="EVI192" s="1269"/>
      <c r="EVJ192" s="1269"/>
      <c r="EVK192" s="1269"/>
      <c r="EVL192" s="1269"/>
      <c r="EVM192" s="1269"/>
      <c r="EVN192" s="1269"/>
      <c r="EVO192" s="1269"/>
      <c r="EVP192" s="1269"/>
      <c r="EVQ192" s="1269"/>
      <c r="EVR192" s="1269"/>
      <c r="EVS192" s="1269"/>
      <c r="EVT192" s="1269"/>
      <c r="EVU192" s="1269"/>
      <c r="EVV192" s="1269"/>
      <c r="EVW192" s="1269"/>
      <c r="EVX192" s="1269"/>
      <c r="EVY192" s="1269"/>
      <c r="EVZ192" s="1269"/>
      <c r="EWA192" s="1269"/>
      <c r="EWB192" s="1269"/>
      <c r="EWC192" s="1269"/>
      <c r="EWD192" s="1269"/>
      <c r="EWE192" s="1269"/>
      <c r="EWF192" s="1269"/>
      <c r="EWG192" s="1269"/>
      <c r="EWH192" s="1269"/>
      <c r="EWI192" s="1269"/>
      <c r="EWJ192" s="1269"/>
      <c r="EWK192" s="1269"/>
      <c r="EWL192" s="1269"/>
      <c r="EWM192" s="1269"/>
      <c r="EWN192" s="1269"/>
      <c r="EWO192" s="1269"/>
      <c r="EWP192" s="1269"/>
      <c r="EWQ192" s="1269"/>
      <c r="EWR192" s="1269"/>
      <c r="EWS192" s="1269"/>
      <c r="EWT192" s="1269"/>
      <c r="EWU192" s="1269"/>
      <c r="EWV192" s="1269"/>
      <c r="EWW192" s="1269"/>
      <c r="EWX192" s="1269"/>
      <c r="EWY192" s="1269"/>
      <c r="EWZ192" s="1269"/>
      <c r="EXA192" s="1269"/>
      <c r="EXB192" s="1269"/>
      <c r="EXC192" s="1269"/>
      <c r="EXD192" s="1269"/>
      <c r="EXE192" s="1269"/>
      <c r="EXF192" s="1269"/>
      <c r="EXG192" s="1269"/>
      <c r="EXH192" s="1269"/>
      <c r="EXI192" s="1269"/>
      <c r="EXJ192" s="1269"/>
      <c r="EXK192" s="1269"/>
      <c r="EXL192" s="1269"/>
      <c r="EXM192" s="1269"/>
      <c r="EXN192" s="1269"/>
      <c r="EXO192" s="1269"/>
      <c r="EXP192" s="1269"/>
      <c r="EXQ192" s="1269"/>
      <c r="EXR192" s="1269"/>
      <c r="EXS192" s="1269"/>
      <c r="EXT192" s="1269"/>
      <c r="EXU192" s="1269"/>
      <c r="EXV192" s="1269"/>
      <c r="EXW192" s="1269"/>
      <c r="EXX192" s="1269"/>
      <c r="EXY192" s="1269"/>
      <c r="EXZ192" s="1269"/>
      <c r="EYA192" s="1269"/>
      <c r="EYB192" s="1269"/>
      <c r="EYC192" s="1269"/>
      <c r="EYD192" s="1269"/>
      <c r="EYE192" s="1269"/>
      <c r="EYF192" s="1269"/>
      <c r="EYG192" s="1269"/>
      <c r="EYH192" s="1269"/>
      <c r="EYI192" s="1269"/>
      <c r="EYJ192" s="1269"/>
      <c r="EYK192" s="1269"/>
      <c r="EYL192" s="1269"/>
      <c r="EYM192" s="1269"/>
      <c r="EYN192" s="1269"/>
      <c r="EYO192" s="1269"/>
      <c r="EYP192" s="1269"/>
      <c r="EYQ192" s="1269"/>
      <c r="EYR192" s="1269"/>
      <c r="EYS192" s="1269"/>
      <c r="EYT192" s="1269"/>
      <c r="EYU192" s="1269"/>
      <c r="EYV192" s="1269"/>
      <c r="EYW192" s="1269"/>
      <c r="EYX192" s="1269"/>
      <c r="EYY192" s="1269"/>
      <c r="EYZ192" s="1269"/>
      <c r="EZA192" s="1269"/>
      <c r="EZB192" s="1269"/>
      <c r="EZC192" s="1269"/>
      <c r="EZD192" s="1269"/>
      <c r="EZE192" s="1269"/>
      <c r="EZF192" s="1269"/>
      <c r="EZG192" s="1269"/>
      <c r="EZH192" s="1269"/>
      <c r="EZI192" s="1269"/>
      <c r="EZJ192" s="1269"/>
      <c r="EZK192" s="1269"/>
      <c r="EZL192" s="1269"/>
      <c r="EZM192" s="1269"/>
      <c r="EZN192" s="1269"/>
      <c r="EZO192" s="1269"/>
      <c r="EZP192" s="1269"/>
      <c r="EZQ192" s="1269"/>
      <c r="EZR192" s="1269"/>
      <c r="EZS192" s="1269"/>
      <c r="EZT192" s="1269"/>
      <c r="EZU192" s="1269"/>
      <c r="EZV192" s="1269"/>
      <c r="EZW192" s="1269"/>
      <c r="EZX192" s="1269"/>
      <c r="EZY192" s="1269"/>
      <c r="EZZ192" s="1269"/>
      <c r="FAA192" s="1269"/>
      <c r="FAB192" s="1269"/>
      <c r="FAC192" s="1269"/>
      <c r="FAD192" s="1269"/>
      <c r="FAE192" s="1269"/>
      <c r="FAF192" s="1269"/>
      <c r="FAG192" s="1269"/>
      <c r="FAH192" s="1269"/>
      <c r="FAI192" s="1269"/>
      <c r="FAJ192" s="1269"/>
      <c r="FAK192" s="1269"/>
      <c r="FAL192" s="1269"/>
      <c r="FAM192" s="1269"/>
      <c r="FAN192" s="1269"/>
      <c r="FAO192" s="1269"/>
      <c r="FAP192" s="1269"/>
      <c r="FAQ192" s="1269"/>
      <c r="FAR192" s="1269"/>
      <c r="FAS192" s="1269"/>
      <c r="FAT192" s="1269"/>
      <c r="FAU192" s="1269"/>
      <c r="FAV192" s="1269"/>
      <c r="FAW192" s="1269"/>
      <c r="FAX192" s="1269"/>
      <c r="FAY192" s="1269"/>
      <c r="FAZ192" s="1269"/>
      <c r="FBA192" s="1269"/>
      <c r="FBB192" s="1269"/>
      <c r="FBC192" s="1269"/>
      <c r="FBD192" s="1269"/>
      <c r="FBE192" s="1269"/>
      <c r="FBF192" s="1269"/>
      <c r="FBG192" s="1269"/>
      <c r="FBH192" s="1269"/>
      <c r="FBI192" s="1269"/>
      <c r="FBJ192" s="1269"/>
      <c r="FBK192" s="1269"/>
      <c r="FBL192" s="1269"/>
      <c r="FBM192" s="1269"/>
      <c r="FBN192" s="1269"/>
      <c r="FBO192" s="1269"/>
      <c r="FBP192" s="1269"/>
      <c r="FBQ192" s="1269"/>
      <c r="FBR192" s="1269"/>
      <c r="FBS192" s="1269"/>
      <c r="FBT192" s="1269"/>
      <c r="FBU192" s="1269"/>
      <c r="FBV192" s="1269"/>
      <c r="FBW192" s="1269"/>
      <c r="FBX192" s="1269"/>
      <c r="FBY192" s="1269"/>
      <c r="FBZ192" s="1269"/>
      <c r="FCA192" s="1269"/>
      <c r="FCB192" s="1269"/>
      <c r="FCC192" s="1269"/>
      <c r="FCD192" s="1269"/>
      <c r="FCE192" s="1269"/>
      <c r="FCF192" s="1269"/>
      <c r="FCG192" s="1269"/>
      <c r="FCH192" s="1269"/>
      <c r="FCI192" s="1269"/>
      <c r="FCJ192" s="1269"/>
      <c r="FCK192" s="1269"/>
      <c r="FCL192" s="1269"/>
      <c r="FCM192" s="1269"/>
      <c r="FCN192" s="1269"/>
      <c r="FCO192" s="1269"/>
      <c r="FCP192" s="1269"/>
      <c r="FCQ192" s="1269"/>
      <c r="FCR192" s="1269"/>
      <c r="FCS192" s="1269"/>
      <c r="FCT192" s="1269"/>
      <c r="FCU192" s="1269"/>
      <c r="FCV192" s="1269"/>
      <c r="FCW192" s="1269"/>
      <c r="FCX192" s="1269"/>
      <c r="FCY192" s="1269"/>
      <c r="FCZ192" s="1269"/>
      <c r="FDA192" s="1269"/>
      <c r="FDB192" s="1269"/>
      <c r="FDC192" s="1269"/>
      <c r="FDD192" s="1269"/>
      <c r="FDE192" s="1269"/>
      <c r="FDF192" s="1269"/>
      <c r="FDG192" s="1269"/>
      <c r="FDH192" s="1269"/>
      <c r="FDI192" s="1269"/>
      <c r="FDJ192" s="1269"/>
      <c r="FDK192" s="1269"/>
      <c r="FDL192" s="1269"/>
      <c r="FDM192" s="1269"/>
      <c r="FDN192" s="1269"/>
      <c r="FDO192" s="1269"/>
      <c r="FDP192" s="1269"/>
      <c r="FDQ192" s="1269"/>
      <c r="FDR192" s="1269"/>
      <c r="FDS192" s="1269"/>
      <c r="FDT192" s="1269"/>
      <c r="FDU192" s="1269"/>
      <c r="FDV192" s="1269"/>
      <c r="FDW192" s="1269"/>
      <c r="FDX192" s="1269"/>
      <c r="FDY192" s="1269"/>
      <c r="FDZ192" s="1269"/>
      <c r="FEA192" s="1269"/>
      <c r="FEB192" s="1269"/>
      <c r="FEC192" s="1269"/>
      <c r="FED192" s="1269"/>
      <c r="FEE192" s="1269"/>
      <c r="FEF192" s="1269"/>
      <c r="FEG192" s="1269"/>
      <c r="FEH192" s="1269"/>
      <c r="FEI192" s="1269"/>
      <c r="FEJ192" s="1269"/>
      <c r="FEK192" s="1269"/>
      <c r="FEL192" s="1269"/>
      <c r="FEM192" s="1269"/>
      <c r="FEN192" s="1269"/>
      <c r="FEO192" s="1269"/>
      <c r="FEP192" s="1269"/>
      <c r="FEQ192" s="1269"/>
      <c r="FER192" s="1269"/>
      <c r="FES192" s="1269"/>
      <c r="FET192" s="1269"/>
      <c r="FEU192" s="1269"/>
      <c r="FEV192" s="1269"/>
      <c r="FEW192" s="1269"/>
      <c r="FEX192" s="1269"/>
      <c r="FEY192" s="1269"/>
      <c r="FEZ192" s="1269"/>
      <c r="FFA192" s="1269"/>
      <c r="FFB192" s="1269"/>
      <c r="FFC192" s="1269"/>
      <c r="FFD192" s="1269"/>
      <c r="FFE192" s="1269"/>
      <c r="FFF192" s="1269"/>
      <c r="FFG192" s="1269"/>
      <c r="FFH192" s="1269"/>
      <c r="FFI192" s="1269"/>
      <c r="FFJ192" s="1269"/>
      <c r="FFK192" s="1269"/>
      <c r="FFL192" s="1269"/>
      <c r="FFM192" s="1269"/>
      <c r="FFN192" s="1269"/>
      <c r="FFO192" s="1269"/>
      <c r="FFP192" s="1269"/>
      <c r="FFQ192" s="1269"/>
      <c r="FFR192" s="1269"/>
      <c r="FFS192" s="1269"/>
      <c r="FFT192" s="1269"/>
      <c r="FFU192" s="1269"/>
      <c r="FFV192" s="1269"/>
      <c r="FFW192" s="1269"/>
      <c r="FFX192" s="1269"/>
      <c r="FFY192" s="1269"/>
      <c r="FFZ192" s="1269"/>
      <c r="FGA192" s="1269"/>
      <c r="FGB192" s="1269"/>
      <c r="FGC192" s="1269"/>
      <c r="FGD192" s="1269"/>
      <c r="FGE192" s="1269"/>
      <c r="FGF192" s="1269"/>
      <c r="FGG192" s="1269"/>
      <c r="FGH192" s="1269"/>
      <c r="FGI192" s="1269"/>
      <c r="FGJ192" s="1269"/>
      <c r="FGK192" s="1269"/>
      <c r="FGL192" s="1269"/>
      <c r="FGM192" s="1269"/>
      <c r="FGN192" s="1269"/>
      <c r="FGO192" s="1269"/>
      <c r="FGP192" s="1269"/>
      <c r="FGQ192" s="1269"/>
      <c r="FGR192" s="1269"/>
      <c r="FGS192" s="1269"/>
      <c r="FGT192" s="1269"/>
      <c r="FGU192" s="1269"/>
      <c r="FGV192" s="1269"/>
      <c r="FGW192" s="1269"/>
      <c r="FGX192" s="1269"/>
      <c r="FGY192" s="1269"/>
      <c r="FGZ192" s="1269"/>
      <c r="FHA192" s="1269"/>
      <c r="FHB192" s="1269"/>
      <c r="FHC192" s="1269"/>
      <c r="FHD192" s="1269"/>
      <c r="FHE192" s="1269"/>
      <c r="FHF192" s="1269"/>
      <c r="FHG192" s="1269"/>
      <c r="FHH192" s="1269"/>
      <c r="FHI192" s="1269"/>
      <c r="FHJ192" s="1269"/>
      <c r="FHK192" s="1269"/>
      <c r="FHL192" s="1269"/>
      <c r="FHM192" s="1269"/>
      <c r="FHN192" s="1269"/>
      <c r="FHO192" s="1269"/>
      <c r="FHP192" s="1269"/>
      <c r="FHQ192" s="1269"/>
      <c r="FHR192" s="1269"/>
      <c r="FHS192" s="1269"/>
      <c r="FHT192" s="1269"/>
      <c r="FHU192" s="1269"/>
      <c r="FHV192" s="1269"/>
      <c r="FHW192" s="1269"/>
      <c r="FHX192" s="1269"/>
      <c r="FHY192" s="1269"/>
      <c r="FHZ192" s="1269"/>
      <c r="FIA192" s="1269"/>
      <c r="FIB192" s="1269"/>
      <c r="FIC192" s="1269"/>
      <c r="FID192" s="1269"/>
      <c r="FIE192" s="1269"/>
      <c r="FIF192" s="1269"/>
      <c r="FIG192" s="1269"/>
      <c r="FIH192" s="1269"/>
      <c r="FII192" s="1269"/>
      <c r="FIJ192" s="1269"/>
      <c r="FIK192" s="1269"/>
      <c r="FIL192" s="1269"/>
      <c r="FIM192" s="1269"/>
      <c r="FIN192" s="1269"/>
      <c r="FIO192" s="1269"/>
      <c r="FIP192" s="1269"/>
      <c r="FIQ192" s="1269"/>
      <c r="FIR192" s="1269"/>
      <c r="FIS192" s="1269"/>
      <c r="FIT192" s="1269"/>
      <c r="FIU192" s="1269"/>
      <c r="FIV192" s="1269"/>
      <c r="FIW192" s="1269"/>
      <c r="FIX192" s="1269"/>
      <c r="FIY192" s="1269"/>
      <c r="FIZ192" s="1269"/>
      <c r="FJA192" s="1269"/>
      <c r="FJB192" s="1269"/>
      <c r="FJC192" s="1269"/>
      <c r="FJD192" s="1269"/>
      <c r="FJE192" s="1269"/>
      <c r="FJF192" s="1269"/>
      <c r="FJG192" s="1269"/>
      <c r="FJH192" s="1269"/>
      <c r="FJI192" s="1269"/>
      <c r="FJJ192" s="1269"/>
      <c r="FJK192" s="1269"/>
      <c r="FJL192" s="1269"/>
      <c r="FJM192" s="1269"/>
      <c r="FJN192" s="1269"/>
      <c r="FJO192" s="1269"/>
      <c r="FJP192" s="1269"/>
      <c r="FJQ192" s="1269"/>
      <c r="FJR192" s="1269"/>
      <c r="FJS192" s="1269"/>
      <c r="FJT192" s="1269"/>
      <c r="FJU192" s="1269"/>
      <c r="FJV192" s="1269"/>
      <c r="FJW192" s="1269"/>
      <c r="FJX192" s="1269"/>
      <c r="FJY192" s="1269"/>
      <c r="FJZ192" s="1269"/>
      <c r="FKA192" s="1269"/>
      <c r="FKB192" s="1269"/>
      <c r="FKC192" s="1269"/>
      <c r="FKD192" s="1269"/>
      <c r="FKE192" s="1269"/>
      <c r="FKF192" s="1269"/>
      <c r="FKG192" s="1269"/>
      <c r="FKH192" s="1269"/>
      <c r="FKI192" s="1269"/>
      <c r="FKJ192" s="1269"/>
      <c r="FKK192" s="1269"/>
      <c r="FKL192" s="1269"/>
      <c r="FKM192" s="1269"/>
      <c r="FKN192" s="1269"/>
      <c r="FKO192" s="1269"/>
      <c r="FKP192" s="1269"/>
      <c r="FKQ192" s="1269"/>
      <c r="FKR192" s="1269"/>
      <c r="FKS192" s="1269"/>
      <c r="FKT192" s="1269"/>
      <c r="FKU192" s="1269"/>
      <c r="FKV192" s="1269"/>
      <c r="FKW192" s="1269"/>
      <c r="FKX192" s="1269"/>
      <c r="FKY192" s="1269"/>
      <c r="FKZ192" s="1269"/>
      <c r="FLA192" s="1269"/>
      <c r="FLB192" s="1269"/>
      <c r="FLC192" s="1269"/>
      <c r="FLD192" s="1269"/>
      <c r="FLE192" s="1269"/>
      <c r="FLF192" s="1269"/>
      <c r="FLG192" s="1269"/>
      <c r="FLH192" s="1269"/>
      <c r="FLI192" s="1269"/>
      <c r="FLJ192" s="1269"/>
      <c r="FLK192" s="1269"/>
      <c r="FLL192" s="1269"/>
      <c r="FLM192" s="1269"/>
      <c r="FLN192" s="1269"/>
      <c r="FLO192" s="1269"/>
      <c r="FLP192" s="1269"/>
      <c r="FLQ192" s="1269"/>
      <c r="FLR192" s="1269"/>
      <c r="FLS192" s="1269"/>
      <c r="FLT192" s="1269"/>
      <c r="FLU192" s="1269"/>
      <c r="FLV192" s="1269"/>
      <c r="FLW192" s="1269"/>
      <c r="FLX192" s="1269"/>
      <c r="FLY192" s="1269"/>
      <c r="FLZ192" s="1269"/>
      <c r="FMA192" s="1269"/>
      <c r="FMB192" s="1269"/>
      <c r="FMC192" s="1269"/>
      <c r="FMD192" s="1269"/>
      <c r="FME192" s="1269"/>
      <c r="FMF192" s="1269"/>
      <c r="FMG192" s="1269"/>
      <c r="FMH192" s="1269"/>
      <c r="FMI192" s="1269"/>
      <c r="FMJ192" s="1269"/>
      <c r="FMK192" s="1269"/>
      <c r="FML192" s="1269"/>
      <c r="FMM192" s="1269"/>
      <c r="FMN192" s="1269"/>
      <c r="FMO192" s="1269"/>
      <c r="FMP192" s="1269"/>
      <c r="FMQ192" s="1269"/>
      <c r="FMR192" s="1269"/>
      <c r="FMS192" s="1269"/>
      <c r="FMT192" s="1269"/>
      <c r="FMU192" s="1269"/>
      <c r="FMV192" s="1269"/>
      <c r="FMW192" s="1269"/>
      <c r="FMX192" s="1269"/>
      <c r="FMY192" s="1269"/>
      <c r="FMZ192" s="1269"/>
      <c r="FNA192" s="1269"/>
      <c r="FNB192" s="1269"/>
      <c r="FNC192" s="1269"/>
      <c r="FND192" s="1269"/>
      <c r="FNE192" s="1269"/>
      <c r="FNF192" s="1269"/>
      <c r="FNG192" s="1269"/>
      <c r="FNH192" s="1269"/>
      <c r="FNI192" s="1269"/>
      <c r="FNJ192" s="1269"/>
      <c r="FNK192" s="1269"/>
      <c r="FNL192" s="1269"/>
      <c r="FNM192" s="1269"/>
      <c r="FNN192" s="1269"/>
      <c r="FNO192" s="1269"/>
      <c r="FNP192" s="1269"/>
      <c r="FNQ192" s="1269"/>
      <c r="FNR192" s="1269"/>
      <c r="FNS192" s="1269"/>
      <c r="FNT192" s="1269"/>
      <c r="FNU192" s="1269"/>
      <c r="FNV192" s="1269"/>
      <c r="FNW192" s="1269"/>
      <c r="FNX192" s="1269"/>
      <c r="FNY192" s="1269"/>
      <c r="FNZ192" s="1269"/>
      <c r="FOA192" s="1269"/>
      <c r="FOB192" s="1269"/>
      <c r="FOC192" s="1269"/>
      <c r="FOD192" s="1269"/>
      <c r="FOE192" s="1269"/>
      <c r="FOF192" s="1269"/>
      <c r="FOG192" s="1269"/>
      <c r="FOH192" s="1269"/>
      <c r="FOI192" s="1269"/>
      <c r="FOJ192" s="1269"/>
      <c r="FOK192" s="1269"/>
      <c r="FOL192" s="1269"/>
      <c r="FOM192" s="1269"/>
      <c r="FON192" s="1269"/>
      <c r="FOO192" s="1269"/>
      <c r="FOP192" s="1269"/>
      <c r="FOQ192" s="1269"/>
      <c r="FOR192" s="1269"/>
      <c r="FOS192" s="1269"/>
      <c r="FOT192" s="1269"/>
      <c r="FOU192" s="1269"/>
      <c r="FOV192" s="1269"/>
      <c r="FOW192" s="1269"/>
      <c r="FOX192" s="1269"/>
      <c r="FOY192" s="1269"/>
      <c r="FOZ192" s="1269"/>
      <c r="FPA192" s="1269"/>
      <c r="FPB192" s="1269"/>
      <c r="FPC192" s="1269"/>
      <c r="FPD192" s="1269"/>
      <c r="FPE192" s="1269"/>
      <c r="FPF192" s="1269"/>
      <c r="FPG192" s="1269"/>
      <c r="FPH192" s="1269"/>
      <c r="FPI192" s="1269"/>
      <c r="FPJ192" s="1269"/>
      <c r="FPK192" s="1269"/>
      <c r="FPL192" s="1269"/>
      <c r="FPM192" s="1269"/>
      <c r="FPN192" s="1269"/>
      <c r="FPO192" s="1269"/>
      <c r="FPP192" s="1269"/>
      <c r="FPQ192" s="1269"/>
      <c r="FPR192" s="1269"/>
      <c r="FPS192" s="1269"/>
      <c r="FPT192" s="1269"/>
      <c r="FPU192" s="1269"/>
      <c r="FPV192" s="1269"/>
      <c r="FPW192" s="1269"/>
      <c r="FPX192" s="1269"/>
      <c r="FPY192" s="1269"/>
      <c r="FPZ192" s="1269"/>
      <c r="FQA192" s="1269"/>
      <c r="FQB192" s="1269"/>
      <c r="FQC192" s="1269"/>
      <c r="FQD192" s="1269"/>
      <c r="FQE192" s="1269"/>
      <c r="FQF192" s="1269"/>
      <c r="FQG192" s="1269"/>
      <c r="FQH192" s="1269"/>
      <c r="FQI192" s="1269"/>
      <c r="FQJ192" s="1269"/>
      <c r="FQK192" s="1269"/>
      <c r="FQL192" s="1269"/>
      <c r="FQM192" s="1269"/>
      <c r="FQN192" s="1269"/>
      <c r="FQO192" s="1269"/>
      <c r="FQP192" s="1269"/>
      <c r="FQQ192" s="1269"/>
      <c r="FQR192" s="1269"/>
      <c r="FQS192" s="1269"/>
      <c r="FQT192" s="1269"/>
      <c r="FQU192" s="1269"/>
      <c r="FQV192" s="1269"/>
      <c r="FQW192" s="1269"/>
      <c r="FQX192" s="1269"/>
      <c r="FQY192" s="1269"/>
      <c r="FQZ192" s="1269"/>
      <c r="FRA192" s="1269"/>
      <c r="FRB192" s="1269"/>
      <c r="FRC192" s="1269"/>
      <c r="FRD192" s="1269"/>
      <c r="FRE192" s="1269"/>
      <c r="FRF192" s="1269"/>
      <c r="FRG192" s="1269"/>
      <c r="FRH192" s="1269"/>
      <c r="FRI192" s="1269"/>
      <c r="FRJ192" s="1269"/>
      <c r="FRK192" s="1269"/>
      <c r="FRL192" s="1269"/>
      <c r="FRM192" s="1269"/>
      <c r="FRN192" s="1269"/>
      <c r="FRO192" s="1269"/>
      <c r="FRP192" s="1269"/>
      <c r="FRQ192" s="1269"/>
      <c r="FRR192" s="1269"/>
      <c r="FRS192" s="1269"/>
      <c r="FRT192" s="1269"/>
      <c r="FRU192" s="1269"/>
      <c r="FRV192" s="1269"/>
      <c r="FRW192" s="1269"/>
      <c r="FRX192" s="1269"/>
      <c r="FRY192" s="1269"/>
      <c r="FRZ192" s="1269"/>
      <c r="FSA192" s="1269"/>
      <c r="FSB192" s="1269"/>
      <c r="FSC192" s="1269"/>
      <c r="FSD192" s="1269"/>
      <c r="FSE192" s="1269"/>
      <c r="FSF192" s="1269"/>
      <c r="FSG192" s="1269"/>
      <c r="FSH192" s="1269"/>
      <c r="FSI192" s="1269"/>
      <c r="FSJ192" s="1269"/>
      <c r="FSK192" s="1269"/>
      <c r="FSL192" s="1269"/>
      <c r="FSM192" s="1269"/>
      <c r="FSN192" s="1269"/>
      <c r="FSO192" s="1269"/>
      <c r="FSP192" s="1269"/>
      <c r="FSQ192" s="1269"/>
      <c r="FSR192" s="1269"/>
      <c r="FSS192" s="1269"/>
      <c r="FST192" s="1269"/>
      <c r="FSU192" s="1269"/>
      <c r="FSV192" s="1269"/>
      <c r="FSW192" s="1269"/>
      <c r="FSX192" s="1269"/>
      <c r="FSY192" s="1269"/>
      <c r="FSZ192" s="1269"/>
      <c r="FTA192" s="1269"/>
      <c r="FTB192" s="1269"/>
      <c r="FTC192" s="1269"/>
      <c r="FTD192" s="1269"/>
      <c r="FTE192" s="1269"/>
      <c r="FTF192" s="1269"/>
      <c r="FTG192" s="1269"/>
      <c r="FTH192" s="1269"/>
      <c r="FTI192" s="1269"/>
      <c r="FTJ192" s="1269"/>
      <c r="FTK192" s="1269"/>
      <c r="FTL192" s="1269"/>
      <c r="FTM192" s="1269"/>
      <c r="FTN192" s="1269"/>
      <c r="FTO192" s="1269"/>
      <c r="FTP192" s="1269"/>
      <c r="FTQ192" s="1269"/>
      <c r="FTR192" s="1269"/>
      <c r="FTS192" s="1269"/>
      <c r="FTT192" s="1269"/>
      <c r="FTU192" s="1269"/>
      <c r="FTV192" s="1269"/>
      <c r="FTW192" s="1269"/>
      <c r="FTX192" s="1269"/>
      <c r="FTY192" s="1269"/>
      <c r="FTZ192" s="1269"/>
      <c r="FUA192" s="1269"/>
      <c r="FUB192" s="1269"/>
      <c r="FUC192" s="1269"/>
      <c r="FUD192" s="1269"/>
      <c r="FUE192" s="1269"/>
      <c r="FUF192" s="1269"/>
      <c r="FUG192" s="1269"/>
      <c r="FUH192" s="1269"/>
      <c r="FUI192" s="1269"/>
      <c r="FUJ192" s="1269"/>
      <c r="FUK192" s="1269"/>
      <c r="FUL192" s="1269"/>
      <c r="FUM192" s="1269"/>
      <c r="FUN192" s="1269"/>
      <c r="FUO192" s="1269"/>
      <c r="FUP192" s="1269"/>
      <c r="FUQ192" s="1269"/>
      <c r="FUR192" s="1269"/>
      <c r="FUS192" s="1269"/>
      <c r="FUT192" s="1269"/>
      <c r="FUU192" s="1269"/>
      <c r="FUV192" s="1269"/>
      <c r="FUW192" s="1269"/>
      <c r="FUX192" s="1269"/>
      <c r="FUY192" s="1269"/>
      <c r="FUZ192" s="1269"/>
      <c r="FVA192" s="1269"/>
      <c r="FVB192" s="1269"/>
      <c r="FVC192" s="1269"/>
      <c r="FVD192" s="1269"/>
      <c r="FVE192" s="1269"/>
      <c r="FVF192" s="1269"/>
      <c r="FVG192" s="1269"/>
      <c r="FVH192" s="1269"/>
      <c r="FVI192" s="1269"/>
      <c r="FVJ192" s="1269"/>
      <c r="FVK192" s="1269"/>
      <c r="FVL192" s="1269"/>
      <c r="FVM192" s="1269"/>
      <c r="FVN192" s="1269"/>
      <c r="FVO192" s="1269"/>
      <c r="FVP192" s="1269"/>
      <c r="FVQ192" s="1269"/>
      <c r="FVR192" s="1269"/>
      <c r="FVS192" s="1269"/>
      <c r="FVT192" s="1269"/>
      <c r="FVU192" s="1269"/>
      <c r="FVV192" s="1269"/>
      <c r="FVW192" s="1269"/>
      <c r="FVX192" s="1269"/>
      <c r="FVY192" s="1269"/>
      <c r="FVZ192" s="1269"/>
      <c r="FWA192" s="1269"/>
      <c r="FWB192" s="1269"/>
      <c r="FWC192" s="1269"/>
      <c r="FWD192" s="1269"/>
      <c r="FWE192" s="1269"/>
      <c r="FWF192" s="1269"/>
      <c r="FWG192" s="1269"/>
      <c r="FWH192" s="1269"/>
      <c r="FWI192" s="1269"/>
      <c r="FWJ192" s="1269"/>
      <c r="FWK192" s="1269"/>
      <c r="FWL192" s="1269"/>
      <c r="FWM192" s="1269"/>
      <c r="FWN192" s="1269"/>
      <c r="FWO192" s="1269"/>
      <c r="FWP192" s="1269"/>
      <c r="FWQ192" s="1269"/>
      <c r="FWR192" s="1269"/>
      <c r="FWS192" s="1269"/>
      <c r="FWT192" s="1269"/>
      <c r="FWU192" s="1269"/>
      <c r="FWV192" s="1269"/>
      <c r="FWW192" s="1269"/>
      <c r="FWX192" s="1269"/>
      <c r="FWY192" s="1269"/>
      <c r="FWZ192" s="1269"/>
      <c r="FXA192" s="1269"/>
      <c r="FXB192" s="1269"/>
      <c r="FXC192" s="1269"/>
      <c r="FXD192" s="1269"/>
      <c r="FXE192" s="1269"/>
      <c r="FXF192" s="1269"/>
      <c r="FXG192" s="1269"/>
      <c r="FXH192" s="1269"/>
      <c r="FXI192" s="1269"/>
      <c r="FXJ192" s="1269"/>
      <c r="FXK192" s="1269"/>
      <c r="FXL192" s="1269"/>
      <c r="FXM192" s="1269"/>
      <c r="FXN192" s="1269"/>
      <c r="FXO192" s="1269"/>
      <c r="FXP192" s="1269"/>
      <c r="FXQ192" s="1269"/>
      <c r="FXR192" s="1269"/>
      <c r="FXS192" s="1269"/>
      <c r="FXT192" s="1269"/>
      <c r="FXU192" s="1269"/>
      <c r="FXV192" s="1269"/>
      <c r="FXW192" s="1269"/>
      <c r="FXX192" s="1269"/>
      <c r="FXY192" s="1269"/>
      <c r="FXZ192" s="1269"/>
      <c r="FYA192" s="1269"/>
      <c r="FYB192" s="1269"/>
      <c r="FYC192" s="1269"/>
      <c r="FYD192" s="1269"/>
      <c r="FYE192" s="1269"/>
      <c r="FYF192" s="1269"/>
      <c r="FYG192" s="1269"/>
      <c r="FYH192" s="1269"/>
      <c r="FYI192" s="1269"/>
      <c r="FYJ192" s="1269"/>
      <c r="FYK192" s="1269"/>
      <c r="FYL192" s="1269"/>
      <c r="FYM192" s="1269"/>
      <c r="FYN192" s="1269"/>
      <c r="FYO192" s="1269"/>
      <c r="FYP192" s="1269"/>
      <c r="FYQ192" s="1269"/>
      <c r="FYR192" s="1269"/>
      <c r="FYS192" s="1269"/>
      <c r="FYT192" s="1269"/>
      <c r="FYU192" s="1269"/>
      <c r="FYV192" s="1269"/>
      <c r="FYW192" s="1269"/>
      <c r="FYX192" s="1269"/>
      <c r="FYY192" s="1269"/>
      <c r="FYZ192" s="1269"/>
      <c r="FZA192" s="1269"/>
      <c r="FZB192" s="1269"/>
      <c r="FZC192" s="1269"/>
      <c r="FZD192" s="1269"/>
      <c r="FZE192" s="1269"/>
      <c r="FZF192" s="1269"/>
      <c r="FZG192" s="1269"/>
      <c r="FZH192" s="1269"/>
      <c r="FZI192" s="1269"/>
      <c r="FZJ192" s="1269"/>
      <c r="FZK192" s="1269"/>
      <c r="FZL192" s="1269"/>
      <c r="FZM192" s="1269"/>
      <c r="FZN192" s="1269"/>
      <c r="FZO192" s="1269"/>
      <c r="FZP192" s="1269"/>
      <c r="FZQ192" s="1269"/>
      <c r="FZR192" s="1269"/>
      <c r="FZS192" s="1269"/>
      <c r="FZT192" s="1269"/>
      <c r="FZU192" s="1269"/>
      <c r="FZV192" s="1269"/>
      <c r="FZW192" s="1269"/>
      <c r="FZX192" s="1269"/>
      <c r="FZY192" s="1269"/>
      <c r="FZZ192" s="1269"/>
      <c r="GAA192" s="1269"/>
      <c r="GAB192" s="1269"/>
      <c r="GAC192" s="1269"/>
      <c r="GAD192" s="1269"/>
      <c r="GAE192" s="1269"/>
      <c r="GAF192" s="1269"/>
      <c r="GAG192" s="1269"/>
      <c r="GAH192" s="1269"/>
      <c r="GAI192" s="1269"/>
      <c r="GAJ192" s="1269"/>
      <c r="GAK192" s="1269"/>
      <c r="GAL192" s="1269"/>
      <c r="GAM192" s="1269"/>
      <c r="GAN192" s="1269"/>
      <c r="GAO192" s="1269"/>
      <c r="GAP192" s="1269"/>
      <c r="GAQ192" s="1269"/>
      <c r="GAR192" s="1269"/>
      <c r="GAS192" s="1269"/>
      <c r="GAT192" s="1269"/>
      <c r="GAU192" s="1269"/>
      <c r="GAV192" s="1269"/>
      <c r="GAW192" s="1269"/>
      <c r="GAX192" s="1269"/>
      <c r="GAY192" s="1269"/>
      <c r="GAZ192" s="1269"/>
      <c r="GBA192" s="1269"/>
      <c r="GBB192" s="1269"/>
      <c r="GBC192" s="1269"/>
      <c r="GBD192" s="1269"/>
      <c r="GBE192" s="1269"/>
      <c r="GBF192" s="1269"/>
      <c r="GBG192" s="1269"/>
      <c r="GBH192" s="1269"/>
      <c r="GBI192" s="1269"/>
      <c r="GBJ192" s="1269"/>
      <c r="GBK192" s="1269"/>
      <c r="GBL192" s="1269"/>
      <c r="GBM192" s="1269"/>
      <c r="GBN192" s="1269"/>
      <c r="GBO192" s="1269"/>
      <c r="GBP192" s="1269"/>
      <c r="GBQ192" s="1269"/>
      <c r="GBR192" s="1269"/>
      <c r="GBS192" s="1269"/>
      <c r="GBT192" s="1269"/>
      <c r="GBU192" s="1269"/>
      <c r="GBV192" s="1269"/>
      <c r="GBW192" s="1269"/>
      <c r="GBX192" s="1269"/>
      <c r="GBY192" s="1269"/>
      <c r="GBZ192" s="1269"/>
      <c r="GCA192" s="1269"/>
      <c r="GCB192" s="1269"/>
      <c r="GCC192" s="1269"/>
      <c r="GCD192" s="1269"/>
      <c r="GCE192" s="1269"/>
      <c r="GCF192" s="1269"/>
      <c r="GCG192" s="1269"/>
      <c r="GCH192" s="1269"/>
      <c r="GCI192" s="1269"/>
      <c r="GCJ192" s="1269"/>
      <c r="GCK192" s="1269"/>
      <c r="GCL192" s="1269"/>
      <c r="GCM192" s="1269"/>
      <c r="GCN192" s="1269"/>
      <c r="GCO192" s="1269"/>
      <c r="GCP192" s="1269"/>
      <c r="GCQ192" s="1269"/>
      <c r="GCR192" s="1269"/>
      <c r="GCS192" s="1269"/>
      <c r="GCT192" s="1269"/>
      <c r="GCU192" s="1269"/>
      <c r="GCV192" s="1269"/>
      <c r="GCW192" s="1269"/>
      <c r="GCX192" s="1269"/>
      <c r="GCY192" s="1269"/>
      <c r="GCZ192" s="1269"/>
      <c r="GDA192" s="1269"/>
      <c r="GDB192" s="1269"/>
      <c r="GDC192" s="1269"/>
      <c r="GDD192" s="1269"/>
      <c r="GDE192" s="1269"/>
      <c r="GDF192" s="1269"/>
      <c r="GDG192" s="1269"/>
      <c r="GDH192" s="1269"/>
      <c r="GDI192" s="1269"/>
      <c r="GDJ192" s="1269"/>
      <c r="GDK192" s="1269"/>
      <c r="GDL192" s="1269"/>
      <c r="GDM192" s="1269"/>
      <c r="GDN192" s="1269"/>
      <c r="GDO192" s="1269"/>
      <c r="GDP192" s="1269"/>
      <c r="GDQ192" s="1269"/>
      <c r="GDR192" s="1269"/>
      <c r="GDS192" s="1269"/>
      <c r="GDT192" s="1269"/>
      <c r="GDU192" s="1269"/>
      <c r="GDV192" s="1269"/>
      <c r="GDW192" s="1269"/>
      <c r="GDX192" s="1269"/>
      <c r="GDY192" s="1269"/>
      <c r="GDZ192" s="1269"/>
      <c r="GEA192" s="1269"/>
      <c r="GEB192" s="1269"/>
      <c r="GEC192" s="1269"/>
      <c r="GED192" s="1269"/>
      <c r="GEE192" s="1269"/>
      <c r="GEF192" s="1269"/>
      <c r="GEG192" s="1269"/>
      <c r="GEH192" s="1269"/>
      <c r="GEI192" s="1269"/>
      <c r="GEJ192" s="1269"/>
      <c r="GEK192" s="1269"/>
      <c r="GEL192" s="1269"/>
      <c r="GEM192" s="1269"/>
      <c r="GEN192" s="1269"/>
      <c r="GEO192" s="1269"/>
      <c r="GEP192" s="1269"/>
      <c r="GEQ192" s="1269"/>
      <c r="GER192" s="1269"/>
      <c r="GES192" s="1269"/>
      <c r="GET192" s="1269"/>
      <c r="GEU192" s="1269"/>
      <c r="GEV192" s="1269"/>
      <c r="GEW192" s="1269"/>
      <c r="GEX192" s="1269"/>
      <c r="GEY192" s="1269"/>
      <c r="GEZ192" s="1269"/>
      <c r="GFA192" s="1269"/>
      <c r="GFB192" s="1269"/>
      <c r="GFC192" s="1269"/>
      <c r="GFD192" s="1269"/>
      <c r="GFE192" s="1269"/>
      <c r="GFF192" s="1269"/>
      <c r="GFG192" s="1269"/>
      <c r="GFH192" s="1269"/>
      <c r="GFI192" s="1269"/>
      <c r="GFJ192" s="1269"/>
      <c r="GFK192" s="1269"/>
      <c r="GFL192" s="1269"/>
      <c r="GFM192" s="1269"/>
      <c r="GFN192" s="1269"/>
      <c r="GFO192" s="1269"/>
      <c r="GFP192" s="1269"/>
      <c r="GFQ192" s="1269"/>
      <c r="GFR192" s="1269"/>
      <c r="GFS192" s="1269"/>
      <c r="GFT192" s="1269"/>
      <c r="GFU192" s="1269"/>
      <c r="GFV192" s="1269"/>
      <c r="GFW192" s="1269"/>
      <c r="GFX192" s="1269"/>
      <c r="GFY192" s="1269"/>
      <c r="GFZ192" s="1269"/>
      <c r="GGA192" s="1269"/>
      <c r="GGB192" s="1269"/>
      <c r="GGC192" s="1269"/>
      <c r="GGD192" s="1269"/>
      <c r="GGE192" s="1269"/>
      <c r="GGF192" s="1269"/>
      <c r="GGG192" s="1269"/>
      <c r="GGH192" s="1269"/>
      <c r="GGI192" s="1269"/>
      <c r="GGJ192" s="1269"/>
      <c r="GGK192" s="1269"/>
      <c r="GGL192" s="1269"/>
      <c r="GGM192" s="1269"/>
      <c r="GGN192" s="1269"/>
      <c r="GGO192" s="1269"/>
      <c r="GGP192" s="1269"/>
      <c r="GGQ192" s="1269"/>
      <c r="GGR192" s="1269"/>
      <c r="GGS192" s="1269"/>
      <c r="GGT192" s="1269"/>
      <c r="GGU192" s="1269"/>
      <c r="GGV192" s="1269"/>
      <c r="GGW192" s="1269"/>
      <c r="GGX192" s="1269"/>
      <c r="GGY192" s="1269"/>
      <c r="GGZ192" s="1269"/>
      <c r="GHA192" s="1269"/>
      <c r="GHB192" s="1269"/>
      <c r="GHC192" s="1269"/>
      <c r="GHD192" s="1269"/>
      <c r="GHE192" s="1269"/>
      <c r="GHF192" s="1269"/>
      <c r="GHG192" s="1269"/>
      <c r="GHH192" s="1269"/>
      <c r="GHI192" s="1269"/>
      <c r="GHJ192" s="1269"/>
      <c r="GHK192" s="1269"/>
      <c r="GHL192" s="1269"/>
      <c r="GHM192" s="1269"/>
      <c r="GHN192" s="1269"/>
      <c r="GHO192" s="1269"/>
      <c r="GHP192" s="1269"/>
      <c r="GHQ192" s="1269"/>
      <c r="GHR192" s="1269"/>
      <c r="GHS192" s="1269"/>
      <c r="GHT192" s="1269"/>
      <c r="GHU192" s="1269"/>
      <c r="GHV192" s="1269"/>
      <c r="GHW192" s="1269"/>
      <c r="GHX192" s="1269"/>
      <c r="GHY192" s="1269"/>
      <c r="GHZ192" s="1269"/>
      <c r="GIA192" s="1269"/>
      <c r="GIB192" s="1269"/>
      <c r="GIC192" s="1269"/>
      <c r="GID192" s="1269"/>
      <c r="GIE192" s="1269"/>
      <c r="GIF192" s="1269"/>
      <c r="GIG192" s="1269"/>
      <c r="GIH192" s="1269"/>
      <c r="GII192" s="1269"/>
      <c r="GIJ192" s="1269"/>
      <c r="GIK192" s="1269"/>
      <c r="GIL192" s="1269"/>
      <c r="GIM192" s="1269"/>
      <c r="GIN192" s="1269"/>
      <c r="GIO192" s="1269"/>
      <c r="GIP192" s="1269"/>
      <c r="GIQ192" s="1269"/>
      <c r="GIR192" s="1269"/>
      <c r="GIS192" s="1269"/>
      <c r="GIT192" s="1269"/>
      <c r="GIU192" s="1269"/>
      <c r="GIV192" s="1269"/>
      <c r="GIW192" s="1269"/>
      <c r="GIX192" s="1269"/>
      <c r="GIY192" s="1269"/>
      <c r="GIZ192" s="1269"/>
      <c r="GJA192" s="1269"/>
      <c r="GJB192" s="1269"/>
      <c r="GJC192" s="1269"/>
      <c r="GJD192" s="1269"/>
      <c r="GJE192" s="1269"/>
      <c r="GJF192" s="1269"/>
      <c r="GJG192" s="1269"/>
      <c r="GJH192" s="1269"/>
      <c r="GJI192" s="1269"/>
      <c r="GJJ192" s="1269"/>
      <c r="GJK192" s="1269"/>
      <c r="GJL192" s="1269"/>
      <c r="GJM192" s="1269"/>
      <c r="GJN192" s="1269"/>
      <c r="GJO192" s="1269"/>
      <c r="GJP192" s="1269"/>
      <c r="GJQ192" s="1269"/>
      <c r="GJR192" s="1269"/>
      <c r="GJS192" s="1269"/>
      <c r="GJT192" s="1269"/>
      <c r="GJU192" s="1269"/>
      <c r="GJV192" s="1269"/>
      <c r="GJW192" s="1269"/>
      <c r="GJX192" s="1269"/>
      <c r="GJY192" s="1269"/>
      <c r="GJZ192" s="1269"/>
      <c r="GKA192" s="1269"/>
      <c r="GKB192" s="1269"/>
      <c r="GKC192" s="1269"/>
      <c r="GKD192" s="1269"/>
      <c r="GKE192" s="1269"/>
      <c r="GKF192" s="1269"/>
      <c r="GKG192" s="1269"/>
      <c r="GKH192" s="1269"/>
      <c r="GKI192" s="1269"/>
      <c r="GKJ192" s="1269"/>
      <c r="GKK192" s="1269"/>
      <c r="GKL192" s="1269"/>
      <c r="GKM192" s="1269"/>
      <c r="GKN192" s="1269"/>
      <c r="GKO192" s="1269"/>
      <c r="GKP192" s="1269"/>
      <c r="GKQ192" s="1269"/>
      <c r="GKR192" s="1269"/>
      <c r="GKS192" s="1269"/>
      <c r="GKT192" s="1269"/>
      <c r="GKU192" s="1269"/>
      <c r="GKV192" s="1269"/>
      <c r="GKW192" s="1269"/>
      <c r="GKX192" s="1269"/>
      <c r="GKY192" s="1269"/>
      <c r="GKZ192" s="1269"/>
      <c r="GLA192" s="1269"/>
      <c r="GLB192" s="1269"/>
      <c r="GLC192" s="1269"/>
      <c r="GLD192" s="1269"/>
      <c r="GLE192" s="1269"/>
      <c r="GLF192" s="1269"/>
      <c r="GLG192" s="1269"/>
      <c r="GLH192" s="1269"/>
      <c r="GLI192" s="1269"/>
      <c r="GLJ192" s="1269"/>
      <c r="GLK192" s="1269"/>
      <c r="GLL192" s="1269"/>
      <c r="GLM192" s="1269"/>
      <c r="GLN192" s="1269"/>
      <c r="GLO192" s="1269"/>
      <c r="GLP192" s="1269"/>
      <c r="GLQ192" s="1269"/>
      <c r="GLR192" s="1269"/>
      <c r="GLS192" s="1269"/>
      <c r="GLT192" s="1269"/>
      <c r="GLU192" s="1269"/>
      <c r="GLV192" s="1269"/>
      <c r="GLW192" s="1269"/>
      <c r="GLX192" s="1269"/>
      <c r="GLY192" s="1269"/>
      <c r="GLZ192" s="1269"/>
      <c r="GMA192" s="1269"/>
      <c r="GMB192" s="1269"/>
      <c r="GMC192" s="1269"/>
      <c r="GMD192" s="1269"/>
      <c r="GME192" s="1269"/>
      <c r="GMF192" s="1269"/>
      <c r="GMG192" s="1269"/>
      <c r="GMH192" s="1269"/>
      <c r="GMI192" s="1269"/>
      <c r="GMJ192" s="1269"/>
      <c r="GMK192" s="1269"/>
      <c r="GML192" s="1269"/>
      <c r="GMM192" s="1269"/>
      <c r="GMN192" s="1269"/>
      <c r="GMO192" s="1269"/>
      <c r="GMP192" s="1269"/>
      <c r="GMQ192" s="1269"/>
      <c r="GMR192" s="1269"/>
      <c r="GMS192" s="1269"/>
      <c r="GMT192" s="1269"/>
      <c r="GMU192" s="1269"/>
      <c r="GMV192" s="1269"/>
      <c r="GMW192" s="1269"/>
      <c r="GMX192" s="1269"/>
      <c r="GMY192" s="1269"/>
      <c r="GMZ192" s="1269"/>
      <c r="GNA192" s="1269"/>
      <c r="GNB192" s="1269"/>
      <c r="GNC192" s="1269"/>
      <c r="GND192" s="1269"/>
      <c r="GNE192" s="1269"/>
      <c r="GNF192" s="1269"/>
      <c r="GNG192" s="1269"/>
      <c r="GNH192" s="1269"/>
      <c r="GNI192" s="1269"/>
      <c r="GNJ192" s="1269"/>
      <c r="GNK192" s="1269"/>
      <c r="GNL192" s="1269"/>
      <c r="GNM192" s="1269"/>
      <c r="GNN192" s="1269"/>
      <c r="GNO192" s="1269"/>
      <c r="GNP192" s="1269"/>
      <c r="GNQ192" s="1269"/>
      <c r="GNR192" s="1269"/>
      <c r="GNS192" s="1269"/>
      <c r="GNT192" s="1269"/>
      <c r="GNU192" s="1269"/>
      <c r="GNV192" s="1269"/>
      <c r="GNW192" s="1269"/>
      <c r="GNX192" s="1269"/>
      <c r="GNY192" s="1269"/>
      <c r="GNZ192" s="1269"/>
      <c r="GOA192" s="1269"/>
      <c r="GOB192" s="1269"/>
      <c r="GOC192" s="1269"/>
      <c r="GOD192" s="1269"/>
      <c r="GOE192" s="1269"/>
      <c r="GOF192" s="1269"/>
      <c r="GOG192" s="1269"/>
      <c r="GOH192" s="1269"/>
      <c r="GOI192" s="1269"/>
      <c r="GOJ192" s="1269"/>
      <c r="GOK192" s="1269"/>
      <c r="GOL192" s="1269"/>
      <c r="GOM192" s="1269"/>
      <c r="GON192" s="1269"/>
      <c r="GOO192" s="1269"/>
      <c r="GOP192" s="1269"/>
      <c r="GOQ192" s="1269"/>
      <c r="GOR192" s="1269"/>
      <c r="GOS192" s="1269"/>
      <c r="GOT192" s="1269"/>
      <c r="GOU192" s="1269"/>
      <c r="GOV192" s="1269"/>
      <c r="GOW192" s="1269"/>
      <c r="GOX192" s="1269"/>
      <c r="GOY192" s="1269"/>
      <c r="GOZ192" s="1269"/>
      <c r="GPA192" s="1269"/>
      <c r="GPB192" s="1269"/>
      <c r="GPC192" s="1269"/>
      <c r="GPD192" s="1269"/>
      <c r="GPE192" s="1269"/>
      <c r="GPF192" s="1269"/>
      <c r="GPG192" s="1269"/>
      <c r="GPH192" s="1269"/>
      <c r="GPI192" s="1269"/>
      <c r="GPJ192" s="1269"/>
      <c r="GPK192" s="1269"/>
      <c r="GPL192" s="1269"/>
      <c r="GPM192" s="1269"/>
      <c r="GPN192" s="1269"/>
      <c r="GPO192" s="1269"/>
      <c r="GPP192" s="1269"/>
      <c r="GPQ192" s="1269"/>
      <c r="GPR192" s="1269"/>
      <c r="GPS192" s="1269"/>
      <c r="GPT192" s="1269"/>
      <c r="GPU192" s="1269"/>
      <c r="GPV192" s="1269"/>
      <c r="GPW192" s="1269"/>
      <c r="GPX192" s="1269"/>
      <c r="GPY192" s="1269"/>
      <c r="GPZ192" s="1269"/>
      <c r="GQA192" s="1269"/>
      <c r="GQB192" s="1269"/>
      <c r="GQC192" s="1269"/>
      <c r="GQD192" s="1269"/>
      <c r="GQE192" s="1269"/>
      <c r="GQF192" s="1269"/>
      <c r="GQG192" s="1269"/>
      <c r="GQH192" s="1269"/>
      <c r="GQI192" s="1269"/>
      <c r="GQJ192" s="1269"/>
      <c r="GQK192" s="1269"/>
      <c r="GQL192" s="1269"/>
      <c r="GQM192" s="1269"/>
      <c r="GQN192" s="1269"/>
      <c r="GQO192" s="1269"/>
      <c r="GQP192" s="1269"/>
      <c r="GQQ192" s="1269"/>
      <c r="GQR192" s="1269"/>
      <c r="GQS192" s="1269"/>
      <c r="GQT192" s="1269"/>
      <c r="GQU192" s="1269"/>
      <c r="GQV192" s="1269"/>
      <c r="GQW192" s="1269"/>
      <c r="GQX192" s="1269"/>
      <c r="GQY192" s="1269"/>
      <c r="GQZ192" s="1269"/>
      <c r="GRA192" s="1269"/>
      <c r="GRB192" s="1269"/>
      <c r="GRC192" s="1269"/>
      <c r="GRD192" s="1269"/>
      <c r="GRE192" s="1269"/>
      <c r="GRF192" s="1269"/>
      <c r="GRG192" s="1269"/>
      <c r="GRH192" s="1269"/>
      <c r="GRI192" s="1269"/>
      <c r="GRJ192" s="1269"/>
      <c r="GRK192" s="1269"/>
      <c r="GRL192" s="1269"/>
      <c r="GRM192" s="1269"/>
      <c r="GRN192" s="1269"/>
      <c r="GRO192" s="1269"/>
      <c r="GRP192" s="1269"/>
      <c r="GRQ192" s="1269"/>
      <c r="GRR192" s="1269"/>
      <c r="GRS192" s="1269"/>
      <c r="GRT192" s="1269"/>
      <c r="GRU192" s="1269"/>
      <c r="GRV192" s="1269"/>
      <c r="GRW192" s="1269"/>
      <c r="GRX192" s="1269"/>
      <c r="GRY192" s="1269"/>
      <c r="GRZ192" s="1269"/>
      <c r="GSA192" s="1269"/>
      <c r="GSB192" s="1269"/>
      <c r="GSC192" s="1269"/>
      <c r="GSD192" s="1269"/>
      <c r="GSE192" s="1269"/>
      <c r="GSF192" s="1269"/>
      <c r="GSG192" s="1269"/>
      <c r="GSH192" s="1269"/>
      <c r="GSI192" s="1269"/>
      <c r="GSJ192" s="1269"/>
      <c r="GSK192" s="1269"/>
      <c r="GSL192" s="1269"/>
      <c r="GSM192" s="1269"/>
      <c r="GSN192" s="1269"/>
      <c r="GSO192" s="1269"/>
      <c r="GSP192" s="1269"/>
      <c r="GSQ192" s="1269"/>
      <c r="GSR192" s="1269"/>
      <c r="GSS192" s="1269"/>
      <c r="GST192" s="1269"/>
      <c r="GSU192" s="1269"/>
      <c r="GSV192" s="1269"/>
      <c r="GSW192" s="1269"/>
      <c r="GSX192" s="1269"/>
      <c r="GSY192" s="1269"/>
      <c r="GSZ192" s="1269"/>
      <c r="GTA192" s="1269"/>
      <c r="GTB192" s="1269"/>
      <c r="GTC192" s="1269"/>
      <c r="GTD192" s="1269"/>
      <c r="GTE192" s="1269"/>
      <c r="GTF192" s="1269"/>
      <c r="GTG192" s="1269"/>
      <c r="GTH192" s="1269"/>
      <c r="GTI192" s="1269"/>
      <c r="GTJ192" s="1269"/>
      <c r="GTK192" s="1269"/>
      <c r="GTL192" s="1269"/>
      <c r="GTM192" s="1269"/>
      <c r="GTN192" s="1269"/>
      <c r="GTO192" s="1269"/>
      <c r="GTP192" s="1269"/>
      <c r="GTQ192" s="1269"/>
      <c r="GTR192" s="1269"/>
      <c r="GTS192" s="1269"/>
      <c r="GTT192" s="1269"/>
      <c r="GTU192" s="1269"/>
      <c r="GTV192" s="1269"/>
      <c r="GTW192" s="1269"/>
      <c r="GTX192" s="1269"/>
      <c r="GTY192" s="1269"/>
      <c r="GTZ192" s="1269"/>
      <c r="GUA192" s="1269"/>
      <c r="GUB192" s="1269"/>
      <c r="GUC192" s="1269"/>
      <c r="GUD192" s="1269"/>
      <c r="GUE192" s="1269"/>
      <c r="GUF192" s="1269"/>
      <c r="GUG192" s="1269"/>
      <c r="GUH192" s="1269"/>
      <c r="GUI192" s="1269"/>
      <c r="GUJ192" s="1269"/>
      <c r="GUK192" s="1269"/>
      <c r="GUL192" s="1269"/>
      <c r="GUM192" s="1269"/>
      <c r="GUN192" s="1269"/>
      <c r="GUO192" s="1269"/>
      <c r="GUP192" s="1269"/>
      <c r="GUQ192" s="1269"/>
      <c r="GUR192" s="1269"/>
      <c r="GUS192" s="1269"/>
      <c r="GUT192" s="1269"/>
      <c r="GUU192" s="1269"/>
      <c r="GUV192" s="1269"/>
      <c r="GUW192" s="1269"/>
      <c r="GUX192" s="1269"/>
      <c r="GUY192" s="1269"/>
      <c r="GUZ192" s="1269"/>
      <c r="GVA192" s="1269"/>
      <c r="GVB192" s="1269"/>
      <c r="GVC192" s="1269"/>
      <c r="GVD192" s="1269"/>
      <c r="GVE192" s="1269"/>
      <c r="GVF192" s="1269"/>
      <c r="GVG192" s="1269"/>
      <c r="GVH192" s="1269"/>
      <c r="GVI192" s="1269"/>
      <c r="GVJ192" s="1269"/>
      <c r="GVK192" s="1269"/>
      <c r="GVL192" s="1269"/>
      <c r="GVM192" s="1269"/>
      <c r="GVN192" s="1269"/>
      <c r="GVO192" s="1269"/>
      <c r="GVP192" s="1269"/>
      <c r="GVQ192" s="1269"/>
      <c r="GVR192" s="1269"/>
      <c r="GVS192" s="1269"/>
      <c r="GVT192" s="1269"/>
      <c r="GVU192" s="1269"/>
      <c r="GVV192" s="1269"/>
      <c r="GVW192" s="1269"/>
      <c r="GVX192" s="1269"/>
      <c r="GVY192" s="1269"/>
      <c r="GVZ192" s="1269"/>
      <c r="GWA192" s="1269"/>
      <c r="GWB192" s="1269"/>
      <c r="GWC192" s="1269"/>
      <c r="GWD192" s="1269"/>
      <c r="GWE192" s="1269"/>
      <c r="GWF192" s="1269"/>
      <c r="GWG192" s="1269"/>
      <c r="GWH192" s="1269"/>
      <c r="GWI192" s="1269"/>
      <c r="GWJ192" s="1269"/>
      <c r="GWK192" s="1269"/>
      <c r="GWL192" s="1269"/>
      <c r="GWM192" s="1269"/>
      <c r="GWN192" s="1269"/>
      <c r="GWO192" s="1269"/>
      <c r="GWP192" s="1269"/>
      <c r="GWQ192" s="1269"/>
      <c r="GWR192" s="1269"/>
      <c r="GWS192" s="1269"/>
      <c r="GWT192" s="1269"/>
      <c r="GWU192" s="1269"/>
      <c r="GWV192" s="1269"/>
      <c r="GWW192" s="1269"/>
      <c r="GWX192" s="1269"/>
      <c r="GWY192" s="1269"/>
      <c r="GWZ192" s="1269"/>
      <c r="GXA192" s="1269"/>
      <c r="GXB192" s="1269"/>
      <c r="GXC192" s="1269"/>
      <c r="GXD192" s="1269"/>
      <c r="GXE192" s="1269"/>
      <c r="GXF192" s="1269"/>
      <c r="GXG192" s="1269"/>
      <c r="GXH192" s="1269"/>
      <c r="GXI192" s="1269"/>
      <c r="GXJ192" s="1269"/>
      <c r="GXK192" s="1269"/>
      <c r="GXL192" s="1269"/>
      <c r="GXM192" s="1269"/>
      <c r="GXN192" s="1269"/>
      <c r="GXO192" s="1269"/>
      <c r="GXP192" s="1269"/>
      <c r="GXQ192" s="1269"/>
      <c r="GXR192" s="1269"/>
      <c r="GXS192" s="1269"/>
      <c r="GXT192" s="1269"/>
      <c r="GXU192" s="1269"/>
      <c r="GXV192" s="1269"/>
      <c r="GXW192" s="1269"/>
      <c r="GXX192" s="1269"/>
      <c r="GXY192" s="1269"/>
      <c r="GXZ192" s="1269"/>
      <c r="GYA192" s="1269"/>
      <c r="GYB192" s="1269"/>
      <c r="GYC192" s="1269"/>
      <c r="GYD192" s="1269"/>
      <c r="GYE192" s="1269"/>
      <c r="GYF192" s="1269"/>
      <c r="GYG192" s="1269"/>
      <c r="GYH192" s="1269"/>
      <c r="GYI192" s="1269"/>
      <c r="GYJ192" s="1269"/>
      <c r="GYK192" s="1269"/>
      <c r="GYL192" s="1269"/>
      <c r="GYM192" s="1269"/>
      <c r="GYN192" s="1269"/>
      <c r="GYO192" s="1269"/>
      <c r="GYP192" s="1269"/>
      <c r="GYQ192" s="1269"/>
      <c r="GYR192" s="1269"/>
      <c r="GYS192" s="1269"/>
      <c r="GYT192" s="1269"/>
      <c r="GYU192" s="1269"/>
      <c r="GYV192" s="1269"/>
      <c r="GYW192" s="1269"/>
      <c r="GYX192" s="1269"/>
      <c r="GYY192" s="1269"/>
      <c r="GYZ192" s="1269"/>
      <c r="GZA192" s="1269"/>
      <c r="GZB192" s="1269"/>
      <c r="GZC192" s="1269"/>
      <c r="GZD192" s="1269"/>
      <c r="GZE192" s="1269"/>
      <c r="GZF192" s="1269"/>
      <c r="GZG192" s="1269"/>
      <c r="GZH192" s="1269"/>
      <c r="GZI192" s="1269"/>
      <c r="GZJ192" s="1269"/>
      <c r="GZK192" s="1269"/>
      <c r="GZL192" s="1269"/>
      <c r="GZM192" s="1269"/>
      <c r="GZN192" s="1269"/>
      <c r="GZO192" s="1269"/>
      <c r="GZP192" s="1269"/>
      <c r="GZQ192" s="1269"/>
      <c r="GZR192" s="1269"/>
      <c r="GZS192" s="1269"/>
      <c r="GZT192" s="1269"/>
      <c r="GZU192" s="1269"/>
      <c r="GZV192" s="1269"/>
      <c r="GZW192" s="1269"/>
      <c r="GZX192" s="1269"/>
      <c r="GZY192" s="1269"/>
      <c r="GZZ192" s="1269"/>
      <c r="HAA192" s="1269"/>
      <c r="HAB192" s="1269"/>
      <c r="HAC192" s="1269"/>
      <c r="HAD192" s="1269"/>
      <c r="HAE192" s="1269"/>
      <c r="HAF192" s="1269"/>
      <c r="HAG192" s="1269"/>
      <c r="HAH192" s="1269"/>
      <c r="HAI192" s="1269"/>
      <c r="HAJ192" s="1269"/>
      <c r="HAK192" s="1269"/>
      <c r="HAL192" s="1269"/>
      <c r="HAM192" s="1269"/>
      <c r="HAN192" s="1269"/>
      <c r="HAO192" s="1269"/>
      <c r="HAP192" s="1269"/>
      <c r="HAQ192" s="1269"/>
      <c r="HAR192" s="1269"/>
      <c r="HAS192" s="1269"/>
      <c r="HAT192" s="1269"/>
      <c r="HAU192" s="1269"/>
      <c r="HAV192" s="1269"/>
      <c r="HAW192" s="1269"/>
      <c r="HAX192" s="1269"/>
      <c r="HAY192" s="1269"/>
      <c r="HAZ192" s="1269"/>
      <c r="HBA192" s="1269"/>
      <c r="HBB192" s="1269"/>
      <c r="HBC192" s="1269"/>
      <c r="HBD192" s="1269"/>
      <c r="HBE192" s="1269"/>
      <c r="HBF192" s="1269"/>
      <c r="HBG192" s="1269"/>
      <c r="HBH192" s="1269"/>
      <c r="HBI192" s="1269"/>
      <c r="HBJ192" s="1269"/>
      <c r="HBK192" s="1269"/>
      <c r="HBL192" s="1269"/>
      <c r="HBM192" s="1269"/>
      <c r="HBN192" s="1269"/>
      <c r="HBO192" s="1269"/>
      <c r="HBP192" s="1269"/>
      <c r="HBQ192" s="1269"/>
      <c r="HBR192" s="1269"/>
      <c r="HBS192" s="1269"/>
      <c r="HBT192" s="1269"/>
      <c r="HBU192" s="1269"/>
      <c r="HBV192" s="1269"/>
      <c r="HBW192" s="1269"/>
      <c r="HBX192" s="1269"/>
      <c r="HBY192" s="1269"/>
      <c r="HBZ192" s="1269"/>
      <c r="HCA192" s="1269"/>
      <c r="HCB192" s="1269"/>
      <c r="HCC192" s="1269"/>
      <c r="HCD192" s="1269"/>
      <c r="HCE192" s="1269"/>
      <c r="HCF192" s="1269"/>
      <c r="HCG192" s="1269"/>
      <c r="HCH192" s="1269"/>
      <c r="HCI192" s="1269"/>
      <c r="HCJ192" s="1269"/>
      <c r="HCK192" s="1269"/>
      <c r="HCL192" s="1269"/>
      <c r="HCM192" s="1269"/>
      <c r="HCN192" s="1269"/>
      <c r="HCO192" s="1269"/>
      <c r="HCP192" s="1269"/>
      <c r="HCQ192" s="1269"/>
      <c r="HCR192" s="1269"/>
      <c r="HCS192" s="1269"/>
      <c r="HCT192" s="1269"/>
      <c r="HCU192" s="1269"/>
      <c r="HCV192" s="1269"/>
      <c r="HCW192" s="1269"/>
      <c r="HCX192" s="1269"/>
      <c r="HCY192" s="1269"/>
      <c r="HCZ192" s="1269"/>
      <c r="HDA192" s="1269"/>
      <c r="HDB192" s="1269"/>
      <c r="HDC192" s="1269"/>
      <c r="HDD192" s="1269"/>
      <c r="HDE192" s="1269"/>
      <c r="HDF192" s="1269"/>
      <c r="HDG192" s="1269"/>
      <c r="HDH192" s="1269"/>
      <c r="HDI192" s="1269"/>
      <c r="HDJ192" s="1269"/>
      <c r="HDK192" s="1269"/>
      <c r="HDL192" s="1269"/>
      <c r="HDM192" s="1269"/>
      <c r="HDN192" s="1269"/>
      <c r="HDO192" s="1269"/>
      <c r="HDP192" s="1269"/>
      <c r="HDQ192" s="1269"/>
      <c r="HDR192" s="1269"/>
      <c r="HDS192" s="1269"/>
      <c r="HDT192" s="1269"/>
      <c r="HDU192" s="1269"/>
      <c r="HDV192" s="1269"/>
      <c r="HDW192" s="1269"/>
      <c r="HDX192" s="1269"/>
      <c r="HDY192" s="1269"/>
      <c r="HDZ192" s="1269"/>
      <c r="HEA192" s="1269"/>
      <c r="HEB192" s="1269"/>
      <c r="HEC192" s="1269"/>
      <c r="HED192" s="1269"/>
      <c r="HEE192" s="1269"/>
      <c r="HEF192" s="1269"/>
      <c r="HEG192" s="1269"/>
      <c r="HEH192" s="1269"/>
      <c r="HEI192" s="1269"/>
      <c r="HEJ192" s="1269"/>
      <c r="HEK192" s="1269"/>
      <c r="HEL192" s="1269"/>
      <c r="HEM192" s="1269"/>
      <c r="HEN192" s="1269"/>
      <c r="HEO192" s="1269"/>
      <c r="HEP192" s="1269"/>
      <c r="HEQ192" s="1269"/>
      <c r="HER192" s="1269"/>
      <c r="HES192" s="1269"/>
      <c r="HET192" s="1269"/>
      <c r="HEU192" s="1269"/>
      <c r="HEV192" s="1269"/>
      <c r="HEW192" s="1269"/>
      <c r="HEX192" s="1269"/>
      <c r="HEY192" s="1269"/>
      <c r="HEZ192" s="1269"/>
      <c r="HFA192" s="1269"/>
      <c r="HFB192" s="1269"/>
      <c r="HFC192" s="1269"/>
      <c r="HFD192" s="1269"/>
      <c r="HFE192" s="1269"/>
      <c r="HFF192" s="1269"/>
      <c r="HFG192" s="1269"/>
      <c r="HFH192" s="1269"/>
      <c r="HFI192" s="1269"/>
      <c r="HFJ192" s="1269"/>
      <c r="HFK192" s="1269"/>
      <c r="HFL192" s="1269"/>
      <c r="HFM192" s="1269"/>
      <c r="HFN192" s="1269"/>
      <c r="HFO192" s="1269"/>
      <c r="HFP192" s="1269"/>
      <c r="HFQ192" s="1269"/>
      <c r="HFR192" s="1269"/>
      <c r="HFS192" s="1269"/>
      <c r="HFT192" s="1269"/>
      <c r="HFU192" s="1269"/>
      <c r="HFV192" s="1269"/>
      <c r="HFW192" s="1269"/>
      <c r="HFX192" s="1269"/>
      <c r="HFY192" s="1269"/>
      <c r="HFZ192" s="1269"/>
      <c r="HGA192" s="1269"/>
      <c r="HGB192" s="1269"/>
      <c r="HGC192" s="1269"/>
      <c r="HGD192" s="1269"/>
      <c r="HGE192" s="1269"/>
      <c r="HGF192" s="1269"/>
      <c r="HGG192" s="1269"/>
      <c r="HGH192" s="1269"/>
      <c r="HGI192" s="1269"/>
      <c r="HGJ192" s="1269"/>
      <c r="HGK192" s="1269"/>
      <c r="HGL192" s="1269"/>
      <c r="HGM192" s="1269"/>
      <c r="HGN192" s="1269"/>
      <c r="HGO192" s="1269"/>
      <c r="HGP192" s="1269"/>
      <c r="HGQ192" s="1269"/>
      <c r="HGR192" s="1269"/>
      <c r="HGS192" s="1269"/>
      <c r="HGT192" s="1269"/>
      <c r="HGU192" s="1269"/>
      <c r="HGV192" s="1269"/>
      <c r="HGW192" s="1269"/>
      <c r="HGX192" s="1269"/>
      <c r="HGY192" s="1269"/>
      <c r="HGZ192" s="1269"/>
      <c r="HHA192" s="1269"/>
      <c r="HHB192" s="1269"/>
      <c r="HHC192" s="1269"/>
      <c r="HHD192" s="1269"/>
      <c r="HHE192" s="1269"/>
      <c r="HHF192" s="1269"/>
      <c r="HHG192" s="1269"/>
      <c r="HHH192" s="1269"/>
      <c r="HHI192" s="1269"/>
      <c r="HHJ192" s="1269"/>
      <c r="HHK192" s="1269"/>
      <c r="HHL192" s="1269"/>
      <c r="HHM192" s="1269"/>
      <c r="HHN192" s="1269"/>
      <c r="HHO192" s="1269"/>
      <c r="HHP192" s="1269"/>
      <c r="HHQ192" s="1269"/>
      <c r="HHR192" s="1269"/>
      <c r="HHS192" s="1269"/>
      <c r="HHT192" s="1269"/>
      <c r="HHU192" s="1269"/>
      <c r="HHV192" s="1269"/>
      <c r="HHW192" s="1269"/>
      <c r="HHX192" s="1269"/>
      <c r="HHY192" s="1269"/>
      <c r="HHZ192" s="1269"/>
      <c r="HIA192" s="1269"/>
      <c r="HIB192" s="1269"/>
      <c r="HIC192" s="1269"/>
      <c r="HID192" s="1269"/>
      <c r="HIE192" s="1269"/>
      <c r="HIF192" s="1269"/>
      <c r="HIG192" s="1269"/>
      <c r="HIH192" s="1269"/>
      <c r="HII192" s="1269"/>
      <c r="HIJ192" s="1269"/>
      <c r="HIK192" s="1269"/>
      <c r="HIL192" s="1269"/>
      <c r="HIM192" s="1269"/>
      <c r="HIN192" s="1269"/>
      <c r="HIO192" s="1269"/>
      <c r="HIP192" s="1269"/>
      <c r="HIQ192" s="1269"/>
      <c r="HIR192" s="1269"/>
      <c r="HIS192" s="1269"/>
      <c r="HIT192" s="1269"/>
      <c r="HIU192" s="1269"/>
      <c r="HIV192" s="1269"/>
      <c r="HIW192" s="1269"/>
      <c r="HIX192" s="1269"/>
      <c r="HIY192" s="1269"/>
      <c r="HIZ192" s="1269"/>
      <c r="HJA192" s="1269"/>
      <c r="HJB192" s="1269"/>
      <c r="HJC192" s="1269"/>
      <c r="HJD192" s="1269"/>
      <c r="HJE192" s="1269"/>
      <c r="HJF192" s="1269"/>
      <c r="HJG192" s="1269"/>
      <c r="HJH192" s="1269"/>
      <c r="HJI192" s="1269"/>
      <c r="HJJ192" s="1269"/>
      <c r="HJK192" s="1269"/>
      <c r="HJL192" s="1269"/>
      <c r="HJM192" s="1269"/>
      <c r="HJN192" s="1269"/>
      <c r="HJO192" s="1269"/>
      <c r="HJP192" s="1269"/>
      <c r="HJQ192" s="1269"/>
      <c r="HJR192" s="1269"/>
      <c r="HJS192" s="1269"/>
      <c r="HJT192" s="1269"/>
      <c r="HJU192" s="1269"/>
      <c r="HJV192" s="1269"/>
      <c r="HJW192" s="1269"/>
      <c r="HJX192" s="1269"/>
      <c r="HJY192" s="1269"/>
      <c r="HJZ192" s="1269"/>
      <c r="HKA192" s="1269"/>
      <c r="HKB192" s="1269"/>
      <c r="HKC192" s="1269"/>
      <c r="HKD192" s="1269"/>
      <c r="HKE192" s="1269"/>
      <c r="HKF192" s="1269"/>
      <c r="HKG192" s="1269"/>
      <c r="HKH192" s="1269"/>
      <c r="HKI192" s="1269"/>
      <c r="HKJ192" s="1269"/>
      <c r="HKK192" s="1269"/>
      <c r="HKL192" s="1269"/>
      <c r="HKM192" s="1269"/>
      <c r="HKN192" s="1269"/>
      <c r="HKO192" s="1269"/>
      <c r="HKP192" s="1269"/>
      <c r="HKQ192" s="1269"/>
      <c r="HKR192" s="1269"/>
      <c r="HKS192" s="1269"/>
      <c r="HKT192" s="1269"/>
      <c r="HKU192" s="1269"/>
      <c r="HKV192" s="1269"/>
      <c r="HKW192" s="1269"/>
      <c r="HKX192" s="1269"/>
      <c r="HKY192" s="1269"/>
      <c r="HKZ192" s="1269"/>
      <c r="HLA192" s="1269"/>
      <c r="HLB192" s="1269"/>
      <c r="HLC192" s="1269"/>
      <c r="HLD192" s="1269"/>
      <c r="HLE192" s="1269"/>
      <c r="HLF192" s="1269"/>
      <c r="HLG192" s="1269"/>
      <c r="HLH192" s="1269"/>
      <c r="HLI192" s="1269"/>
      <c r="HLJ192" s="1269"/>
      <c r="HLK192" s="1269"/>
      <c r="HLL192" s="1269"/>
      <c r="HLM192" s="1269"/>
      <c r="HLN192" s="1269"/>
      <c r="HLO192" s="1269"/>
      <c r="HLP192" s="1269"/>
      <c r="HLQ192" s="1269"/>
      <c r="HLR192" s="1269"/>
      <c r="HLS192" s="1269"/>
      <c r="HLT192" s="1269"/>
      <c r="HLU192" s="1269"/>
      <c r="HLV192" s="1269"/>
      <c r="HLW192" s="1269"/>
      <c r="HLX192" s="1269"/>
      <c r="HLY192" s="1269"/>
      <c r="HLZ192" s="1269"/>
      <c r="HMA192" s="1269"/>
      <c r="HMB192" s="1269"/>
      <c r="HMC192" s="1269"/>
      <c r="HMD192" s="1269"/>
      <c r="HME192" s="1269"/>
      <c r="HMF192" s="1269"/>
      <c r="HMG192" s="1269"/>
      <c r="HMH192" s="1269"/>
      <c r="HMI192" s="1269"/>
      <c r="HMJ192" s="1269"/>
      <c r="HMK192" s="1269"/>
      <c r="HML192" s="1269"/>
      <c r="HMM192" s="1269"/>
      <c r="HMN192" s="1269"/>
      <c r="HMO192" s="1269"/>
      <c r="HMP192" s="1269"/>
      <c r="HMQ192" s="1269"/>
      <c r="HMR192" s="1269"/>
      <c r="HMS192" s="1269"/>
      <c r="HMT192" s="1269"/>
      <c r="HMU192" s="1269"/>
      <c r="HMV192" s="1269"/>
      <c r="HMW192" s="1269"/>
      <c r="HMX192" s="1269"/>
      <c r="HMY192" s="1269"/>
      <c r="HMZ192" s="1269"/>
      <c r="HNA192" s="1269"/>
      <c r="HNB192" s="1269"/>
      <c r="HNC192" s="1269"/>
      <c r="HND192" s="1269"/>
      <c r="HNE192" s="1269"/>
      <c r="HNF192" s="1269"/>
      <c r="HNG192" s="1269"/>
      <c r="HNH192" s="1269"/>
      <c r="HNI192" s="1269"/>
      <c r="HNJ192" s="1269"/>
      <c r="HNK192" s="1269"/>
      <c r="HNL192" s="1269"/>
      <c r="HNM192" s="1269"/>
      <c r="HNN192" s="1269"/>
      <c r="HNO192" s="1269"/>
      <c r="HNP192" s="1269"/>
      <c r="HNQ192" s="1269"/>
      <c r="HNR192" s="1269"/>
      <c r="HNS192" s="1269"/>
      <c r="HNT192" s="1269"/>
      <c r="HNU192" s="1269"/>
      <c r="HNV192" s="1269"/>
      <c r="HNW192" s="1269"/>
      <c r="HNX192" s="1269"/>
      <c r="HNY192" s="1269"/>
      <c r="HNZ192" s="1269"/>
      <c r="HOA192" s="1269"/>
      <c r="HOB192" s="1269"/>
      <c r="HOC192" s="1269"/>
      <c r="HOD192" s="1269"/>
      <c r="HOE192" s="1269"/>
      <c r="HOF192" s="1269"/>
      <c r="HOG192" s="1269"/>
      <c r="HOH192" s="1269"/>
      <c r="HOI192" s="1269"/>
      <c r="HOJ192" s="1269"/>
      <c r="HOK192" s="1269"/>
      <c r="HOL192" s="1269"/>
      <c r="HOM192" s="1269"/>
      <c r="HON192" s="1269"/>
      <c r="HOO192" s="1269"/>
      <c r="HOP192" s="1269"/>
      <c r="HOQ192" s="1269"/>
      <c r="HOR192" s="1269"/>
      <c r="HOS192" s="1269"/>
      <c r="HOT192" s="1269"/>
      <c r="HOU192" s="1269"/>
      <c r="HOV192" s="1269"/>
      <c r="HOW192" s="1269"/>
      <c r="HOX192" s="1269"/>
      <c r="HOY192" s="1269"/>
      <c r="HOZ192" s="1269"/>
      <c r="HPA192" s="1269"/>
      <c r="HPB192" s="1269"/>
      <c r="HPC192" s="1269"/>
      <c r="HPD192" s="1269"/>
      <c r="HPE192" s="1269"/>
      <c r="HPF192" s="1269"/>
      <c r="HPG192" s="1269"/>
      <c r="HPH192" s="1269"/>
      <c r="HPI192" s="1269"/>
      <c r="HPJ192" s="1269"/>
      <c r="HPK192" s="1269"/>
      <c r="HPL192" s="1269"/>
      <c r="HPM192" s="1269"/>
      <c r="HPN192" s="1269"/>
      <c r="HPO192" s="1269"/>
      <c r="HPP192" s="1269"/>
      <c r="HPQ192" s="1269"/>
      <c r="HPR192" s="1269"/>
      <c r="HPS192" s="1269"/>
      <c r="HPT192" s="1269"/>
      <c r="HPU192" s="1269"/>
      <c r="HPV192" s="1269"/>
      <c r="HPW192" s="1269"/>
      <c r="HPX192" s="1269"/>
      <c r="HPY192" s="1269"/>
      <c r="HPZ192" s="1269"/>
      <c r="HQA192" s="1269"/>
      <c r="HQB192" s="1269"/>
      <c r="HQC192" s="1269"/>
      <c r="HQD192" s="1269"/>
      <c r="HQE192" s="1269"/>
      <c r="HQF192" s="1269"/>
      <c r="HQG192" s="1269"/>
      <c r="HQH192" s="1269"/>
      <c r="HQI192" s="1269"/>
      <c r="HQJ192" s="1269"/>
      <c r="HQK192" s="1269"/>
      <c r="HQL192" s="1269"/>
      <c r="HQM192" s="1269"/>
      <c r="HQN192" s="1269"/>
      <c r="HQO192" s="1269"/>
      <c r="HQP192" s="1269"/>
      <c r="HQQ192" s="1269"/>
      <c r="HQR192" s="1269"/>
      <c r="HQS192" s="1269"/>
      <c r="HQT192" s="1269"/>
      <c r="HQU192" s="1269"/>
      <c r="HQV192" s="1269"/>
      <c r="HQW192" s="1269"/>
      <c r="HQX192" s="1269"/>
      <c r="HQY192" s="1269"/>
      <c r="HQZ192" s="1269"/>
      <c r="HRA192" s="1269"/>
      <c r="HRB192" s="1269"/>
      <c r="HRC192" s="1269"/>
      <c r="HRD192" s="1269"/>
      <c r="HRE192" s="1269"/>
      <c r="HRF192" s="1269"/>
      <c r="HRG192" s="1269"/>
      <c r="HRH192" s="1269"/>
      <c r="HRI192" s="1269"/>
      <c r="HRJ192" s="1269"/>
      <c r="HRK192" s="1269"/>
      <c r="HRL192" s="1269"/>
      <c r="HRM192" s="1269"/>
      <c r="HRN192" s="1269"/>
      <c r="HRO192" s="1269"/>
      <c r="HRP192" s="1269"/>
      <c r="HRQ192" s="1269"/>
      <c r="HRR192" s="1269"/>
      <c r="HRS192" s="1269"/>
      <c r="HRT192" s="1269"/>
      <c r="HRU192" s="1269"/>
      <c r="HRV192" s="1269"/>
      <c r="HRW192" s="1269"/>
      <c r="HRX192" s="1269"/>
      <c r="HRY192" s="1269"/>
      <c r="HRZ192" s="1269"/>
      <c r="HSA192" s="1269"/>
      <c r="HSB192" s="1269"/>
      <c r="HSC192" s="1269"/>
      <c r="HSD192" s="1269"/>
      <c r="HSE192" s="1269"/>
      <c r="HSF192" s="1269"/>
      <c r="HSG192" s="1269"/>
      <c r="HSH192" s="1269"/>
      <c r="HSI192" s="1269"/>
      <c r="HSJ192" s="1269"/>
      <c r="HSK192" s="1269"/>
      <c r="HSL192" s="1269"/>
      <c r="HSM192" s="1269"/>
      <c r="HSN192" s="1269"/>
      <c r="HSO192" s="1269"/>
      <c r="HSP192" s="1269"/>
      <c r="HSQ192" s="1269"/>
      <c r="HSR192" s="1269"/>
      <c r="HSS192" s="1269"/>
      <c r="HST192" s="1269"/>
      <c r="HSU192" s="1269"/>
      <c r="HSV192" s="1269"/>
      <c r="HSW192" s="1269"/>
      <c r="HSX192" s="1269"/>
      <c r="HSY192" s="1269"/>
      <c r="HSZ192" s="1269"/>
      <c r="HTA192" s="1269"/>
      <c r="HTB192" s="1269"/>
      <c r="HTC192" s="1269"/>
      <c r="HTD192" s="1269"/>
      <c r="HTE192" s="1269"/>
      <c r="HTF192" s="1269"/>
      <c r="HTG192" s="1269"/>
      <c r="HTH192" s="1269"/>
      <c r="HTI192" s="1269"/>
      <c r="HTJ192" s="1269"/>
      <c r="HTK192" s="1269"/>
      <c r="HTL192" s="1269"/>
      <c r="HTM192" s="1269"/>
      <c r="HTN192" s="1269"/>
      <c r="HTO192" s="1269"/>
      <c r="HTP192" s="1269"/>
      <c r="HTQ192" s="1269"/>
      <c r="HTR192" s="1269"/>
      <c r="HTS192" s="1269"/>
      <c r="HTT192" s="1269"/>
      <c r="HTU192" s="1269"/>
      <c r="HTV192" s="1269"/>
      <c r="HTW192" s="1269"/>
      <c r="HTX192" s="1269"/>
      <c r="HTY192" s="1269"/>
      <c r="HTZ192" s="1269"/>
      <c r="HUA192" s="1269"/>
      <c r="HUB192" s="1269"/>
      <c r="HUC192" s="1269"/>
      <c r="HUD192" s="1269"/>
      <c r="HUE192" s="1269"/>
      <c r="HUF192" s="1269"/>
      <c r="HUG192" s="1269"/>
      <c r="HUH192" s="1269"/>
      <c r="HUI192" s="1269"/>
      <c r="HUJ192" s="1269"/>
      <c r="HUK192" s="1269"/>
      <c r="HUL192" s="1269"/>
      <c r="HUM192" s="1269"/>
      <c r="HUN192" s="1269"/>
      <c r="HUO192" s="1269"/>
      <c r="HUP192" s="1269"/>
      <c r="HUQ192" s="1269"/>
      <c r="HUR192" s="1269"/>
      <c r="HUS192" s="1269"/>
      <c r="HUT192" s="1269"/>
      <c r="HUU192" s="1269"/>
      <c r="HUV192" s="1269"/>
      <c r="HUW192" s="1269"/>
      <c r="HUX192" s="1269"/>
      <c r="HUY192" s="1269"/>
      <c r="HUZ192" s="1269"/>
      <c r="HVA192" s="1269"/>
      <c r="HVB192" s="1269"/>
      <c r="HVC192" s="1269"/>
      <c r="HVD192" s="1269"/>
      <c r="HVE192" s="1269"/>
      <c r="HVF192" s="1269"/>
      <c r="HVG192" s="1269"/>
      <c r="HVH192" s="1269"/>
      <c r="HVI192" s="1269"/>
      <c r="HVJ192" s="1269"/>
      <c r="HVK192" s="1269"/>
      <c r="HVL192" s="1269"/>
      <c r="HVM192" s="1269"/>
      <c r="HVN192" s="1269"/>
      <c r="HVO192" s="1269"/>
      <c r="HVP192" s="1269"/>
      <c r="HVQ192" s="1269"/>
      <c r="HVR192" s="1269"/>
      <c r="HVS192" s="1269"/>
      <c r="HVT192" s="1269"/>
      <c r="HVU192" s="1269"/>
      <c r="HVV192" s="1269"/>
      <c r="HVW192" s="1269"/>
      <c r="HVX192" s="1269"/>
      <c r="HVY192" s="1269"/>
      <c r="HVZ192" s="1269"/>
      <c r="HWA192" s="1269"/>
      <c r="HWB192" s="1269"/>
      <c r="HWC192" s="1269"/>
      <c r="HWD192" s="1269"/>
      <c r="HWE192" s="1269"/>
      <c r="HWF192" s="1269"/>
      <c r="HWG192" s="1269"/>
      <c r="HWH192" s="1269"/>
      <c r="HWI192" s="1269"/>
      <c r="HWJ192" s="1269"/>
      <c r="HWK192" s="1269"/>
      <c r="HWL192" s="1269"/>
      <c r="HWM192" s="1269"/>
      <c r="HWN192" s="1269"/>
      <c r="HWO192" s="1269"/>
      <c r="HWP192" s="1269"/>
      <c r="HWQ192" s="1269"/>
      <c r="HWR192" s="1269"/>
      <c r="HWS192" s="1269"/>
      <c r="HWT192" s="1269"/>
      <c r="HWU192" s="1269"/>
      <c r="HWV192" s="1269"/>
      <c r="HWW192" s="1269"/>
      <c r="HWX192" s="1269"/>
      <c r="HWY192" s="1269"/>
      <c r="HWZ192" s="1269"/>
      <c r="HXA192" s="1269"/>
      <c r="HXB192" s="1269"/>
      <c r="HXC192" s="1269"/>
      <c r="HXD192" s="1269"/>
      <c r="HXE192" s="1269"/>
      <c r="HXF192" s="1269"/>
      <c r="HXG192" s="1269"/>
      <c r="HXH192" s="1269"/>
      <c r="HXI192" s="1269"/>
      <c r="HXJ192" s="1269"/>
      <c r="HXK192" s="1269"/>
      <c r="HXL192" s="1269"/>
      <c r="HXM192" s="1269"/>
      <c r="HXN192" s="1269"/>
      <c r="HXO192" s="1269"/>
      <c r="HXP192" s="1269"/>
      <c r="HXQ192" s="1269"/>
      <c r="HXR192" s="1269"/>
      <c r="HXS192" s="1269"/>
      <c r="HXT192" s="1269"/>
      <c r="HXU192" s="1269"/>
      <c r="HXV192" s="1269"/>
      <c r="HXW192" s="1269"/>
      <c r="HXX192" s="1269"/>
      <c r="HXY192" s="1269"/>
      <c r="HXZ192" s="1269"/>
      <c r="HYA192" s="1269"/>
      <c r="HYB192" s="1269"/>
      <c r="HYC192" s="1269"/>
      <c r="HYD192" s="1269"/>
      <c r="HYE192" s="1269"/>
      <c r="HYF192" s="1269"/>
      <c r="HYG192" s="1269"/>
      <c r="HYH192" s="1269"/>
      <c r="HYI192" s="1269"/>
      <c r="HYJ192" s="1269"/>
      <c r="HYK192" s="1269"/>
      <c r="HYL192" s="1269"/>
      <c r="HYM192" s="1269"/>
      <c r="HYN192" s="1269"/>
      <c r="HYO192" s="1269"/>
      <c r="HYP192" s="1269"/>
      <c r="HYQ192" s="1269"/>
      <c r="HYR192" s="1269"/>
      <c r="HYS192" s="1269"/>
      <c r="HYT192" s="1269"/>
      <c r="HYU192" s="1269"/>
      <c r="HYV192" s="1269"/>
      <c r="HYW192" s="1269"/>
      <c r="HYX192" s="1269"/>
      <c r="HYY192" s="1269"/>
      <c r="HYZ192" s="1269"/>
      <c r="HZA192" s="1269"/>
      <c r="HZB192" s="1269"/>
      <c r="HZC192" s="1269"/>
      <c r="HZD192" s="1269"/>
      <c r="HZE192" s="1269"/>
      <c r="HZF192" s="1269"/>
      <c r="HZG192" s="1269"/>
      <c r="HZH192" s="1269"/>
      <c r="HZI192" s="1269"/>
      <c r="HZJ192" s="1269"/>
      <c r="HZK192" s="1269"/>
      <c r="HZL192" s="1269"/>
      <c r="HZM192" s="1269"/>
      <c r="HZN192" s="1269"/>
      <c r="HZO192" s="1269"/>
      <c r="HZP192" s="1269"/>
      <c r="HZQ192" s="1269"/>
      <c r="HZR192" s="1269"/>
      <c r="HZS192" s="1269"/>
      <c r="HZT192" s="1269"/>
      <c r="HZU192" s="1269"/>
      <c r="HZV192" s="1269"/>
      <c r="HZW192" s="1269"/>
      <c r="HZX192" s="1269"/>
      <c r="HZY192" s="1269"/>
      <c r="HZZ192" s="1269"/>
      <c r="IAA192" s="1269"/>
      <c r="IAB192" s="1269"/>
      <c r="IAC192" s="1269"/>
      <c r="IAD192" s="1269"/>
      <c r="IAE192" s="1269"/>
      <c r="IAF192" s="1269"/>
      <c r="IAG192" s="1269"/>
      <c r="IAH192" s="1269"/>
      <c r="IAI192" s="1269"/>
      <c r="IAJ192" s="1269"/>
      <c r="IAK192" s="1269"/>
      <c r="IAL192" s="1269"/>
      <c r="IAM192" s="1269"/>
      <c r="IAN192" s="1269"/>
      <c r="IAO192" s="1269"/>
      <c r="IAP192" s="1269"/>
      <c r="IAQ192" s="1269"/>
      <c r="IAR192" s="1269"/>
      <c r="IAS192" s="1269"/>
      <c r="IAT192" s="1269"/>
      <c r="IAU192" s="1269"/>
      <c r="IAV192" s="1269"/>
      <c r="IAW192" s="1269"/>
      <c r="IAX192" s="1269"/>
      <c r="IAY192" s="1269"/>
      <c r="IAZ192" s="1269"/>
      <c r="IBA192" s="1269"/>
      <c r="IBB192" s="1269"/>
      <c r="IBC192" s="1269"/>
      <c r="IBD192" s="1269"/>
      <c r="IBE192" s="1269"/>
      <c r="IBF192" s="1269"/>
      <c r="IBG192" s="1269"/>
      <c r="IBH192" s="1269"/>
      <c r="IBI192" s="1269"/>
      <c r="IBJ192" s="1269"/>
      <c r="IBK192" s="1269"/>
      <c r="IBL192" s="1269"/>
      <c r="IBM192" s="1269"/>
      <c r="IBN192" s="1269"/>
      <c r="IBO192" s="1269"/>
      <c r="IBP192" s="1269"/>
      <c r="IBQ192" s="1269"/>
      <c r="IBR192" s="1269"/>
      <c r="IBS192" s="1269"/>
      <c r="IBT192" s="1269"/>
      <c r="IBU192" s="1269"/>
      <c r="IBV192" s="1269"/>
      <c r="IBW192" s="1269"/>
      <c r="IBX192" s="1269"/>
      <c r="IBY192" s="1269"/>
      <c r="IBZ192" s="1269"/>
      <c r="ICA192" s="1269"/>
      <c r="ICB192" s="1269"/>
      <c r="ICC192" s="1269"/>
      <c r="ICD192" s="1269"/>
      <c r="ICE192" s="1269"/>
      <c r="ICF192" s="1269"/>
      <c r="ICG192" s="1269"/>
      <c r="ICH192" s="1269"/>
      <c r="ICI192" s="1269"/>
      <c r="ICJ192" s="1269"/>
      <c r="ICK192" s="1269"/>
      <c r="ICL192" s="1269"/>
      <c r="ICM192" s="1269"/>
      <c r="ICN192" s="1269"/>
      <c r="ICO192" s="1269"/>
      <c r="ICP192" s="1269"/>
      <c r="ICQ192" s="1269"/>
      <c r="ICR192" s="1269"/>
      <c r="ICS192" s="1269"/>
      <c r="ICT192" s="1269"/>
      <c r="ICU192" s="1269"/>
      <c r="ICV192" s="1269"/>
      <c r="ICW192" s="1269"/>
      <c r="ICX192" s="1269"/>
      <c r="ICY192" s="1269"/>
      <c r="ICZ192" s="1269"/>
      <c r="IDA192" s="1269"/>
      <c r="IDB192" s="1269"/>
      <c r="IDC192" s="1269"/>
      <c r="IDD192" s="1269"/>
      <c r="IDE192" s="1269"/>
      <c r="IDF192" s="1269"/>
      <c r="IDG192" s="1269"/>
      <c r="IDH192" s="1269"/>
      <c r="IDI192" s="1269"/>
      <c r="IDJ192" s="1269"/>
      <c r="IDK192" s="1269"/>
      <c r="IDL192" s="1269"/>
      <c r="IDM192" s="1269"/>
      <c r="IDN192" s="1269"/>
      <c r="IDO192" s="1269"/>
      <c r="IDP192" s="1269"/>
      <c r="IDQ192" s="1269"/>
      <c r="IDR192" s="1269"/>
      <c r="IDS192" s="1269"/>
      <c r="IDT192" s="1269"/>
      <c r="IDU192" s="1269"/>
      <c r="IDV192" s="1269"/>
      <c r="IDW192" s="1269"/>
      <c r="IDX192" s="1269"/>
      <c r="IDY192" s="1269"/>
      <c r="IDZ192" s="1269"/>
      <c r="IEA192" s="1269"/>
      <c r="IEB192" s="1269"/>
      <c r="IEC192" s="1269"/>
      <c r="IED192" s="1269"/>
      <c r="IEE192" s="1269"/>
      <c r="IEF192" s="1269"/>
      <c r="IEG192" s="1269"/>
      <c r="IEH192" s="1269"/>
      <c r="IEI192" s="1269"/>
      <c r="IEJ192" s="1269"/>
      <c r="IEK192" s="1269"/>
      <c r="IEL192" s="1269"/>
      <c r="IEM192" s="1269"/>
      <c r="IEN192" s="1269"/>
      <c r="IEO192" s="1269"/>
      <c r="IEP192" s="1269"/>
      <c r="IEQ192" s="1269"/>
      <c r="IER192" s="1269"/>
      <c r="IES192" s="1269"/>
      <c r="IET192" s="1269"/>
      <c r="IEU192" s="1269"/>
      <c r="IEV192" s="1269"/>
      <c r="IEW192" s="1269"/>
      <c r="IEX192" s="1269"/>
      <c r="IEY192" s="1269"/>
      <c r="IEZ192" s="1269"/>
      <c r="IFA192" s="1269"/>
      <c r="IFB192" s="1269"/>
      <c r="IFC192" s="1269"/>
      <c r="IFD192" s="1269"/>
      <c r="IFE192" s="1269"/>
      <c r="IFF192" s="1269"/>
      <c r="IFG192" s="1269"/>
      <c r="IFH192" s="1269"/>
      <c r="IFI192" s="1269"/>
      <c r="IFJ192" s="1269"/>
      <c r="IFK192" s="1269"/>
      <c r="IFL192" s="1269"/>
      <c r="IFM192" s="1269"/>
      <c r="IFN192" s="1269"/>
      <c r="IFO192" s="1269"/>
      <c r="IFP192" s="1269"/>
      <c r="IFQ192" s="1269"/>
      <c r="IFR192" s="1269"/>
      <c r="IFS192" s="1269"/>
      <c r="IFT192" s="1269"/>
      <c r="IFU192" s="1269"/>
      <c r="IFV192" s="1269"/>
      <c r="IFW192" s="1269"/>
      <c r="IFX192" s="1269"/>
      <c r="IFY192" s="1269"/>
      <c r="IFZ192" s="1269"/>
      <c r="IGA192" s="1269"/>
      <c r="IGB192" s="1269"/>
      <c r="IGC192" s="1269"/>
      <c r="IGD192" s="1269"/>
      <c r="IGE192" s="1269"/>
      <c r="IGF192" s="1269"/>
      <c r="IGG192" s="1269"/>
      <c r="IGH192" s="1269"/>
      <c r="IGI192" s="1269"/>
      <c r="IGJ192" s="1269"/>
      <c r="IGK192" s="1269"/>
      <c r="IGL192" s="1269"/>
      <c r="IGM192" s="1269"/>
      <c r="IGN192" s="1269"/>
      <c r="IGO192" s="1269"/>
      <c r="IGP192" s="1269"/>
      <c r="IGQ192" s="1269"/>
      <c r="IGR192" s="1269"/>
      <c r="IGS192" s="1269"/>
      <c r="IGT192" s="1269"/>
      <c r="IGU192" s="1269"/>
      <c r="IGV192" s="1269"/>
      <c r="IGW192" s="1269"/>
      <c r="IGX192" s="1269"/>
      <c r="IGY192" s="1269"/>
      <c r="IGZ192" s="1269"/>
      <c r="IHA192" s="1269"/>
      <c r="IHB192" s="1269"/>
      <c r="IHC192" s="1269"/>
      <c r="IHD192" s="1269"/>
      <c r="IHE192" s="1269"/>
      <c r="IHF192" s="1269"/>
      <c r="IHG192" s="1269"/>
      <c r="IHH192" s="1269"/>
      <c r="IHI192" s="1269"/>
      <c r="IHJ192" s="1269"/>
      <c r="IHK192" s="1269"/>
      <c r="IHL192" s="1269"/>
      <c r="IHM192" s="1269"/>
      <c r="IHN192" s="1269"/>
      <c r="IHO192" s="1269"/>
      <c r="IHP192" s="1269"/>
      <c r="IHQ192" s="1269"/>
      <c r="IHR192" s="1269"/>
      <c r="IHS192" s="1269"/>
      <c r="IHT192" s="1269"/>
      <c r="IHU192" s="1269"/>
      <c r="IHV192" s="1269"/>
      <c r="IHW192" s="1269"/>
      <c r="IHX192" s="1269"/>
      <c r="IHY192" s="1269"/>
      <c r="IHZ192" s="1269"/>
      <c r="IIA192" s="1269"/>
      <c r="IIB192" s="1269"/>
      <c r="IIC192" s="1269"/>
      <c r="IID192" s="1269"/>
      <c r="IIE192" s="1269"/>
      <c r="IIF192" s="1269"/>
      <c r="IIG192" s="1269"/>
      <c r="IIH192" s="1269"/>
      <c r="III192" s="1269"/>
      <c r="IIJ192" s="1269"/>
      <c r="IIK192" s="1269"/>
      <c r="IIL192" s="1269"/>
      <c r="IIM192" s="1269"/>
      <c r="IIN192" s="1269"/>
      <c r="IIO192" s="1269"/>
      <c r="IIP192" s="1269"/>
      <c r="IIQ192" s="1269"/>
      <c r="IIR192" s="1269"/>
      <c r="IIS192" s="1269"/>
      <c r="IIT192" s="1269"/>
      <c r="IIU192" s="1269"/>
      <c r="IIV192" s="1269"/>
      <c r="IIW192" s="1269"/>
      <c r="IIX192" s="1269"/>
      <c r="IIY192" s="1269"/>
      <c r="IIZ192" s="1269"/>
      <c r="IJA192" s="1269"/>
      <c r="IJB192" s="1269"/>
      <c r="IJC192" s="1269"/>
      <c r="IJD192" s="1269"/>
      <c r="IJE192" s="1269"/>
      <c r="IJF192" s="1269"/>
      <c r="IJG192" s="1269"/>
      <c r="IJH192" s="1269"/>
      <c r="IJI192" s="1269"/>
      <c r="IJJ192" s="1269"/>
      <c r="IJK192" s="1269"/>
      <c r="IJL192" s="1269"/>
      <c r="IJM192" s="1269"/>
      <c r="IJN192" s="1269"/>
      <c r="IJO192" s="1269"/>
      <c r="IJP192" s="1269"/>
      <c r="IJQ192" s="1269"/>
      <c r="IJR192" s="1269"/>
      <c r="IJS192" s="1269"/>
      <c r="IJT192" s="1269"/>
      <c r="IJU192" s="1269"/>
      <c r="IJV192" s="1269"/>
      <c r="IJW192" s="1269"/>
      <c r="IJX192" s="1269"/>
      <c r="IJY192" s="1269"/>
      <c r="IJZ192" s="1269"/>
      <c r="IKA192" s="1269"/>
      <c r="IKB192" s="1269"/>
      <c r="IKC192" s="1269"/>
      <c r="IKD192" s="1269"/>
      <c r="IKE192" s="1269"/>
      <c r="IKF192" s="1269"/>
      <c r="IKG192" s="1269"/>
      <c r="IKH192" s="1269"/>
      <c r="IKI192" s="1269"/>
      <c r="IKJ192" s="1269"/>
      <c r="IKK192" s="1269"/>
      <c r="IKL192" s="1269"/>
      <c r="IKM192" s="1269"/>
      <c r="IKN192" s="1269"/>
      <c r="IKO192" s="1269"/>
      <c r="IKP192" s="1269"/>
      <c r="IKQ192" s="1269"/>
      <c r="IKR192" s="1269"/>
      <c r="IKS192" s="1269"/>
      <c r="IKT192" s="1269"/>
      <c r="IKU192" s="1269"/>
      <c r="IKV192" s="1269"/>
      <c r="IKW192" s="1269"/>
      <c r="IKX192" s="1269"/>
      <c r="IKY192" s="1269"/>
      <c r="IKZ192" s="1269"/>
      <c r="ILA192" s="1269"/>
      <c r="ILB192" s="1269"/>
      <c r="ILC192" s="1269"/>
      <c r="ILD192" s="1269"/>
      <c r="ILE192" s="1269"/>
      <c r="ILF192" s="1269"/>
      <c r="ILG192" s="1269"/>
      <c r="ILH192" s="1269"/>
      <c r="ILI192" s="1269"/>
      <c r="ILJ192" s="1269"/>
      <c r="ILK192" s="1269"/>
      <c r="ILL192" s="1269"/>
      <c r="ILM192" s="1269"/>
      <c r="ILN192" s="1269"/>
      <c r="ILO192" s="1269"/>
      <c r="ILP192" s="1269"/>
      <c r="ILQ192" s="1269"/>
      <c r="ILR192" s="1269"/>
      <c r="ILS192" s="1269"/>
      <c r="ILT192" s="1269"/>
      <c r="ILU192" s="1269"/>
      <c r="ILV192" s="1269"/>
      <c r="ILW192" s="1269"/>
      <c r="ILX192" s="1269"/>
      <c r="ILY192" s="1269"/>
      <c r="ILZ192" s="1269"/>
      <c r="IMA192" s="1269"/>
      <c r="IMB192" s="1269"/>
      <c r="IMC192" s="1269"/>
      <c r="IMD192" s="1269"/>
      <c r="IME192" s="1269"/>
      <c r="IMF192" s="1269"/>
      <c r="IMG192" s="1269"/>
      <c r="IMH192" s="1269"/>
      <c r="IMI192" s="1269"/>
      <c r="IMJ192" s="1269"/>
      <c r="IMK192" s="1269"/>
      <c r="IML192" s="1269"/>
      <c r="IMM192" s="1269"/>
      <c r="IMN192" s="1269"/>
      <c r="IMO192" s="1269"/>
      <c r="IMP192" s="1269"/>
      <c r="IMQ192" s="1269"/>
      <c r="IMR192" s="1269"/>
      <c r="IMS192" s="1269"/>
      <c r="IMT192" s="1269"/>
      <c r="IMU192" s="1269"/>
      <c r="IMV192" s="1269"/>
      <c r="IMW192" s="1269"/>
      <c r="IMX192" s="1269"/>
      <c r="IMY192" s="1269"/>
      <c r="IMZ192" s="1269"/>
      <c r="INA192" s="1269"/>
      <c r="INB192" s="1269"/>
      <c r="INC192" s="1269"/>
      <c r="IND192" s="1269"/>
      <c r="INE192" s="1269"/>
      <c r="INF192" s="1269"/>
      <c r="ING192" s="1269"/>
      <c r="INH192" s="1269"/>
      <c r="INI192" s="1269"/>
      <c r="INJ192" s="1269"/>
      <c r="INK192" s="1269"/>
      <c r="INL192" s="1269"/>
      <c r="INM192" s="1269"/>
      <c r="INN192" s="1269"/>
      <c r="INO192" s="1269"/>
      <c r="INP192" s="1269"/>
      <c r="INQ192" s="1269"/>
      <c r="INR192" s="1269"/>
      <c r="INS192" s="1269"/>
      <c r="INT192" s="1269"/>
      <c r="INU192" s="1269"/>
      <c r="INV192" s="1269"/>
      <c r="INW192" s="1269"/>
      <c r="INX192" s="1269"/>
      <c r="INY192" s="1269"/>
      <c r="INZ192" s="1269"/>
      <c r="IOA192" s="1269"/>
      <c r="IOB192" s="1269"/>
      <c r="IOC192" s="1269"/>
      <c r="IOD192" s="1269"/>
      <c r="IOE192" s="1269"/>
      <c r="IOF192" s="1269"/>
      <c r="IOG192" s="1269"/>
      <c r="IOH192" s="1269"/>
      <c r="IOI192" s="1269"/>
      <c r="IOJ192" s="1269"/>
      <c r="IOK192" s="1269"/>
      <c r="IOL192" s="1269"/>
      <c r="IOM192" s="1269"/>
      <c r="ION192" s="1269"/>
      <c r="IOO192" s="1269"/>
      <c r="IOP192" s="1269"/>
      <c r="IOQ192" s="1269"/>
      <c r="IOR192" s="1269"/>
      <c r="IOS192" s="1269"/>
      <c r="IOT192" s="1269"/>
      <c r="IOU192" s="1269"/>
      <c r="IOV192" s="1269"/>
      <c r="IOW192" s="1269"/>
      <c r="IOX192" s="1269"/>
      <c r="IOY192" s="1269"/>
      <c r="IOZ192" s="1269"/>
      <c r="IPA192" s="1269"/>
      <c r="IPB192" s="1269"/>
      <c r="IPC192" s="1269"/>
      <c r="IPD192" s="1269"/>
      <c r="IPE192" s="1269"/>
      <c r="IPF192" s="1269"/>
      <c r="IPG192" s="1269"/>
      <c r="IPH192" s="1269"/>
      <c r="IPI192" s="1269"/>
      <c r="IPJ192" s="1269"/>
      <c r="IPK192" s="1269"/>
      <c r="IPL192" s="1269"/>
      <c r="IPM192" s="1269"/>
      <c r="IPN192" s="1269"/>
      <c r="IPO192" s="1269"/>
      <c r="IPP192" s="1269"/>
      <c r="IPQ192" s="1269"/>
      <c r="IPR192" s="1269"/>
      <c r="IPS192" s="1269"/>
      <c r="IPT192" s="1269"/>
      <c r="IPU192" s="1269"/>
      <c r="IPV192" s="1269"/>
      <c r="IPW192" s="1269"/>
      <c r="IPX192" s="1269"/>
      <c r="IPY192" s="1269"/>
      <c r="IPZ192" s="1269"/>
      <c r="IQA192" s="1269"/>
      <c r="IQB192" s="1269"/>
      <c r="IQC192" s="1269"/>
      <c r="IQD192" s="1269"/>
      <c r="IQE192" s="1269"/>
      <c r="IQF192" s="1269"/>
      <c r="IQG192" s="1269"/>
      <c r="IQH192" s="1269"/>
      <c r="IQI192" s="1269"/>
      <c r="IQJ192" s="1269"/>
      <c r="IQK192" s="1269"/>
      <c r="IQL192" s="1269"/>
      <c r="IQM192" s="1269"/>
      <c r="IQN192" s="1269"/>
      <c r="IQO192" s="1269"/>
      <c r="IQP192" s="1269"/>
      <c r="IQQ192" s="1269"/>
      <c r="IQR192" s="1269"/>
      <c r="IQS192" s="1269"/>
      <c r="IQT192" s="1269"/>
      <c r="IQU192" s="1269"/>
      <c r="IQV192" s="1269"/>
      <c r="IQW192" s="1269"/>
      <c r="IQX192" s="1269"/>
      <c r="IQY192" s="1269"/>
      <c r="IQZ192" s="1269"/>
      <c r="IRA192" s="1269"/>
      <c r="IRB192" s="1269"/>
      <c r="IRC192" s="1269"/>
      <c r="IRD192" s="1269"/>
      <c r="IRE192" s="1269"/>
      <c r="IRF192" s="1269"/>
      <c r="IRG192" s="1269"/>
      <c r="IRH192" s="1269"/>
      <c r="IRI192" s="1269"/>
      <c r="IRJ192" s="1269"/>
      <c r="IRK192" s="1269"/>
      <c r="IRL192" s="1269"/>
      <c r="IRM192" s="1269"/>
      <c r="IRN192" s="1269"/>
      <c r="IRO192" s="1269"/>
      <c r="IRP192" s="1269"/>
      <c r="IRQ192" s="1269"/>
      <c r="IRR192" s="1269"/>
      <c r="IRS192" s="1269"/>
      <c r="IRT192" s="1269"/>
      <c r="IRU192" s="1269"/>
      <c r="IRV192" s="1269"/>
      <c r="IRW192" s="1269"/>
      <c r="IRX192" s="1269"/>
      <c r="IRY192" s="1269"/>
      <c r="IRZ192" s="1269"/>
      <c r="ISA192" s="1269"/>
      <c r="ISB192" s="1269"/>
      <c r="ISC192" s="1269"/>
      <c r="ISD192" s="1269"/>
      <c r="ISE192" s="1269"/>
      <c r="ISF192" s="1269"/>
      <c r="ISG192" s="1269"/>
      <c r="ISH192" s="1269"/>
      <c r="ISI192" s="1269"/>
      <c r="ISJ192" s="1269"/>
      <c r="ISK192" s="1269"/>
      <c r="ISL192" s="1269"/>
      <c r="ISM192" s="1269"/>
      <c r="ISN192" s="1269"/>
      <c r="ISO192" s="1269"/>
      <c r="ISP192" s="1269"/>
      <c r="ISQ192" s="1269"/>
      <c r="ISR192" s="1269"/>
      <c r="ISS192" s="1269"/>
      <c r="IST192" s="1269"/>
      <c r="ISU192" s="1269"/>
      <c r="ISV192" s="1269"/>
      <c r="ISW192" s="1269"/>
      <c r="ISX192" s="1269"/>
      <c r="ISY192" s="1269"/>
      <c r="ISZ192" s="1269"/>
      <c r="ITA192" s="1269"/>
      <c r="ITB192" s="1269"/>
      <c r="ITC192" s="1269"/>
      <c r="ITD192" s="1269"/>
      <c r="ITE192" s="1269"/>
      <c r="ITF192" s="1269"/>
      <c r="ITG192" s="1269"/>
      <c r="ITH192" s="1269"/>
      <c r="ITI192" s="1269"/>
      <c r="ITJ192" s="1269"/>
      <c r="ITK192" s="1269"/>
      <c r="ITL192" s="1269"/>
      <c r="ITM192" s="1269"/>
      <c r="ITN192" s="1269"/>
      <c r="ITO192" s="1269"/>
      <c r="ITP192" s="1269"/>
      <c r="ITQ192" s="1269"/>
      <c r="ITR192" s="1269"/>
      <c r="ITS192" s="1269"/>
      <c r="ITT192" s="1269"/>
      <c r="ITU192" s="1269"/>
      <c r="ITV192" s="1269"/>
      <c r="ITW192" s="1269"/>
      <c r="ITX192" s="1269"/>
      <c r="ITY192" s="1269"/>
      <c r="ITZ192" s="1269"/>
      <c r="IUA192" s="1269"/>
      <c r="IUB192" s="1269"/>
      <c r="IUC192" s="1269"/>
      <c r="IUD192" s="1269"/>
      <c r="IUE192" s="1269"/>
      <c r="IUF192" s="1269"/>
      <c r="IUG192" s="1269"/>
      <c r="IUH192" s="1269"/>
      <c r="IUI192" s="1269"/>
      <c r="IUJ192" s="1269"/>
      <c r="IUK192" s="1269"/>
      <c r="IUL192" s="1269"/>
      <c r="IUM192" s="1269"/>
      <c r="IUN192" s="1269"/>
      <c r="IUO192" s="1269"/>
      <c r="IUP192" s="1269"/>
      <c r="IUQ192" s="1269"/>
      <c r="IUR192" s="1269"/>
      <c r="IUS192" s="1269"/>
      <c r="IUT192" s="1269"/>
      <c r="IUU192" s="1269"/>
      <c r="IUV192" s="1269"/>
      <c r="IUW192" s="1269"/>
      <c r="IUX192" s="1269"/>
      <c r="IUY192" s="1269"/>
      <c r="IUZ192" s="1269"/>
      <c r="IVA192" s="1269"/>
      <c r="IVB192" s="1269"/>
      <c r="IVC192" s="1269"/>
      <c r="IVD192" s="1269"/>
      <c r="IVE192" s="1269"/>
      <c r="IVF192" s="1269"/>
      <c r="IVG192" s="1269"/>
      <c r="IVH192" s="1269"/>
      <c r="IVI192" s="1269"/>
      <c r="IVJ192" s="1269"/>
      <c r="IVK192" s="1269"/>
      <c r="IVL192" s="1269"/>
      <c r="IVM192" s="1269"/>
      <c r="IVN192" s="1269"/>
      <c r="IVO192" s="1269"/>
      <c r="IVP192" s="1269"/>
      <c r="IVQ192" s="1269"/>
      <c r="IVR192" s="1269"/>
      <c r="IVS192" s="1269"/>
      <c r="IVT192" s="1269"/>
      <c r="IVU192" s="1269"/>
      <c r="IVV192" s="1269"/>
      <c r="IVW192" s="1269"/>
      <c r="IVX192" s="1269"/>
      <c r="IVY192" s="1269"/>
      <c r="IVZ192" s="1269"/>
      <c r="IWA192" s="1269"/>
      <c r="IWB192" s="1269"/>
      <c r="IWC192" s="1269"/>
      <c r="IWD192" s="1269"/>
      <c r="IWE192" s="1269"/>
      <c r="IWF192" s="1269"/>
      <c r="IWG192" s="1269"/>
      <c r="IWH192" s="1269"/>
      <c r="IWI192" s="1269"/>
      <c r="IWJ192" s="1269"/>
      <c r="IWK192" s="1269"/>
      <c r="IWL192" s="1269"/>
      <c r="IWM192" s="1269"/>
      <c r="IWN192" s="1269"/>
      <c r="IWO192" s="1269"/>
      <c r="IWP192" s="1269"/>
      <c r="IWQ192" s="1269"/>
      <c r="IWR192" s="1269"/>
      <c r="IWS192" s="1269"/>
      <c r="IWT192" s="1269"/>
      <c r="IWU192" s="1269"/>
      <c r="IWV192" s="1269"/>
      <c r="IWW192" s="1269"/>
      <c r="IWX192" s="1269"/>
      <c r="IWY192" s="1269"/>
      <c r="IWZ192" s="1269"/>
      <c r="IXA192" s="1269"/>
      <c r="IXB192" s="1269"/>
      <c r="IXC192" s="1269"/>
      <c r="IXD192" s="1269"/>
      <c r="IXE192" s="1269"/>
      <c r="IXF192" s="1269"/>
      <c r="IXG192" s="1269"/>
      <c r="IXH192" s="1269"/>
      <c r="IXI192" s="1269"/>
      <c r="IXJ192" s="1269"/>
      <c r="IXK192" s="1269"/>
      <c r="IXL192" s="1269"/>
      <c r="IXM192" s="1269"/>
      <c r="IXN192" s="1269"/>
      <c r="IXO192" s="1269"/>
      <c r="IXP192" s="1269"/>
      <c r="IXQ192" s="1269"/>
      <c r="IXR192" s="1269"/>
      <c r="IXS192" s="1269"/>
      <c r="IXT192" s="1269"/>
      <c r="IXU192" s="1269"/>
      <c r="IXV192" s="1269"/>
      <c r="IXW192" s="1269"/>
      <c r="IXX192" s="1269"/>
      <c r="IXY192" s="1269"/>
      <c r="IXZ192" s="1269"/>
      <c r="IYA192" s="1269"/>
      <c r="IYB192" s="1269"/>
      <c r="IYC192" s="1269"/>
      <c r="IYD192" s="1269"/>
      <c r="IYE192" s="1269"/>
      <c r="IYF192" s="1269"/>
      <c r="IYG192" s="1269"/>
      <c r="IYH192" s="1269"/>
      <c r="IYI192" s="1269"/>
      <c r="IYJ192" s="1269"/>
      <c r="IYK192" s="1269"/>
      <c r="IYL192" s="1269"/>
      <c r="IYM192" s="1269"/>
      <c r="IYN192" s="1269"/>
      <c r="IYO192" s="1269"/>
      <c r="IYP192" s="1269"/>
      <c r="IYQ192" s="1269"/>
      <c r="IYR192" s="1269"/>
      <c r="IYS192" s="1269"/>
      <c r="IYT192" s="1269"/>
      <c r="IYU192" s="1269"/>
      <c r="IYV192" s="1269"/>
      <c r="IYW192" s="1269"/>
      <c r="IYX192" s="1269"/>
      <c r="IYY192" s="1269"/>
      <c r="IYZ192" s="1269"/>
      <c r="IZA192" s="1269"/>
      <c r="IZB192" s="1269"/>
      <c r="IZC192" s="1269"/>
      <c r="IZD192" s="1269"/>
      <c r="IZE192" s="1269"/>
      <c r="IZF192" s="1269"/>
      <c r="IZG192" s="1269"/>
      <c r="IZH192" s="1269"/>
      <c r="IZI192" s="1269"/>
      <c r="IZJ192" s="1269"/>
      <c r="IZK192" s="1269"/>
      <c r="IZL192" s="1269"/>
      <c r="IZM192" s="1269"/>
      <c r="IZN192" s="1269"/>
      <c r="IZO192" s="1269"/>
      <c r="IZP192" s="1269"/>
      <c r="IZQ192" s="1269"/>
      <c r="IZR192" s="1269"/>
      <c r="IZS192" s="1269"/>
      <c r="IZT192" s="1269"/>
      <c r="IZU192" s="1269"/>
      <c r="IZV192" s="1269"/>
      <c r="IZW192" s="1269"/>
      <c r="IZX192" s="1269"/>
      <c r="IZY192" s="1269"/>
      <c r="IZZ192" s="1269"/>
      <c r="JAA192" s="1269"/>
      <c r="JAB192" s="1269"/>
      <c r="JAC192" s="1269"/>
      <c r="JAD192" s="1269"/>
      <c r="JAE192" s="1269"/>
      <c r="JAF192" s="1269"/>
      <c r="JAG192" s="1269"/>
      <c r="JAH192" s="1269"/>
      <c r="JAI192" s="1269"/>
      <c r="JAJ192" s="1269"/>
      <c r="JAK192" s="1269"/>
      <c r="JAL192" s="1269"/>
      <c r="JAM192" s="1269"/>
      <c r="JAN192" s="1269"/>
      <c r="JAO192" s="1269"/>
      <c r="JAP192" s="1269"/>
      <c r="JAQ192" s="1269"/>
      <c r="JAR192" s="1269"/>
      <c r="JAS192" s="1269"/>
      <c r="JAT192" s="1269"/>
      <c r="JAU192" s="1269"/>
      <c r="JAV192" s="1269"/>
      <c r="JAW192" s="1269"/>
      <c r="JAX192" s="1269"/>
      <c r="JAY192" s="1269"/>
      <c r="JAZ192" s="1269"/>
      <c r="JBA192" s="1269"/>
      <c r="JBB192" s="1269"/>
      <c r="JBC192" s="1269"/>
      <c r="JBD192" s="1269"/>
      <c r="JBE192" s="1269"/>
      <c r="JBF192" s="1269"/>
      <c r="JBG192" s="1269"/>
      <c r="JBH192" s="1269"/>
      <c r="JBI192" s="1269"/>
      <c r="JBJ192" s="1269"/>
      <c r="JBK192" s="1269"/>
      <c r="JBL192" s="1269"/>
      <c r="JBM192" s="1269"/>
      <c r="JBN192" s="1269"/>
      <c r="JBO192" s="1269"/>
      <c r="JBP192" s="1269"/>
      <c r="JBQ192" s="1269"/>
      <c r="JBR192" s="1269"/>
      <c r="JBS192" s="1269"/>
      <c r="JBT192" s="1269"/>
      <c r="JBU192" s="1269"/>
      <c r="JBV192" s="1269"/>
      <c r="JBW192" s="1269"/>
      <c r="JBX192" s="1269"/>
      <c r="JBY192" s="1269"/>
      <c r="JBZ192" s="1269"/>
      <c r="JCA192" s="1269"/>
      <c r="JCB192" s="1269"/>
      <c r="JCC192" s="1269"/>
      <c r="JCD192" s="1269"/>
      <c r="JCE192" s="1269"/>
      <c r="JCF192" s="1269"/>
      <c r="JCG192" s="1269"/>
      <c r="JCH192" s="1269"/>
      <c r="JCI192" s="1269"/>
      <c r="JCJ192" s="1269"/>
      <c r="JCK192" s="1269"/>
      <c r="JCL192" s="1269"/>
      <c r="JCM192" s="1269"/>
      <c r="JCN192" s="1269"/>
      <c r="JCO192" s="1269"/>
      <c r="JCP192" s="1269"/>
      <c r="JCQ192" s="1269"/>
      <c r="JCR192" s="1269"/>
      <c r="JCS192" s="1269"/>
      <c r="JCT192" s="1269"/>
      <c r="JCU192" s="1269"/>
      <c r="JCV192" s="1269"/>
      <c r="JCW192" s="1269"/>
      <c r="JCX192" s="1269"/>
      <c r="JCY192" s="1269"/>
      <c r="JCZ192" s="1269"/>
      <c r="JDA192" s="1269"/>
      <c r="JDB192" s="1269"/>
      <c r="JDC192" s="1269"/>
      <c r="JDD192" s="1269"/>
      <c r="JDE192" s="1269"/>
      <c r="JDF192" s="1269"/>
      <c r="JDG192" s="1269"/>
      <c r="JDH192" s="1269"/>
      <c r="JDI192" s="1269"/>
      <c r="JDJ192" s="1269"/>
      <c r="JDK192" s="1269"/>
      <c r="JDL192" s="1269"/>
      <c r="JDM192" s="1269"/>
      <c r="JDN192" s="1269"/>
      <c r="JDO192" s="1269"/>
      <c r="JDP192" s="1269"/>
      <c r="JDQ192" s="1269"/>
      <c r="JDR192" s="1269"/>
      <c r="JDS192" s="1269"/>
      <c r="JDT192" s="1269"/>
      <c r="JDU192" s="1269"/>
      <c r="JDV192" s="1269"/>
      <c r="JDW192" s="1269"/>
      <c r="JDX192" s="1269"/>
      <c r="JDY192" s="1269"/>
      <c r="JDZ192" s="1269"/>
      <c r="JEA192" s="1269"/>
      <c r="JEB192" s="1269"/>
      <c r="JEC192" s="1269"/>
      <c r="JED192" s="1269"/>
      <c r="JEE192" s="1269"/>
      <c r="JEF192" s="1269"/>
      <c r="JEG192" s="1269"/>
      <c r="JEH192" s="1269"/>
      <c r="JEI192" s="1269"/>
      <c r="JEJ192" s="1269"/>
      <c r="JEK192" s="1269"/>
      <c r="JEL192" s="1269"/>
      <c r="JEM192" s="1269"/>
      <c r="JEN192" s="1269"/>
      <c r="JEO192" s="1269"/>
      <c r="JEP192" s="1269"/>
      <c r="JEQ192" s="1269"/>
      <c r="JER192" s="1269"/>
      <c r="JES192" s="1269"/>
      <c r="JET192" s="1269"/>
      <c r="JEU192" s="1269"/>
      <c r="JEV192" s="1269"/>
      <c r="JEW192" s="1269"/>
      <c r="JEX192" s="1269"/>
      <c r="JEY192" s="1269"/>
      <c r="JEZ192" s="1269"/>
      <c r="JFA192" s="1269"/>
      <c r="JFB192" s="1269"/>
      <c r="JFC192" s="1269"/>
      <c r="JFD192" s="1269"/>
      <c r="JFE192" s="1269"/>
      <c r="JFF192" s="1269"/>
      <c r="JFG192" s="1269"/>
      <c r="JFH192" s="1269"/>
      <c r="JFI192" s="1269"/>
      <c r="JFJ192" s="1269"/>
      <c r="JFK192" s="1269"/>
      <c r="JFL192" s="1269"/>
      <c r="JFM192" s="1269"/>
      <c r="JFN192" s="1269"/>
      <c r="JFO192" s="1269"/>
      <c r="JFP192" s="1269"/>
      <c r="JFQ192" s="1269"/>
      <c r="JFR192" s="1269"/>
      <c r="JFS192" s="1269"/>
      <c r="JFT192" s="1269"/>
      <c r="JFU192" s="1269"/>
      <c r="JFV192" s="1269"/>
      <c r="JFW192" s="1269"/>
      <c r="JFX192" s="1269"/>
      <c r="JFY192" s="1269"/>
      <c r="JFZ192" s="1269"/>
      <c r="JGA192" s="1269"/>
      <c r="JGB192" s="1269"/>
      <c r="JGC192" s="1269"/>
      <c r="JGD192" s="1269"/>
      <c r="JGE192" s="1269"/>
      <c r="JGF192" s="1269"/>
      <c r="JGG192" s="1269"/>
      <c r="JGH192" s="1269"/>
      <c r="JGI192" s="1269"/>
      <c r="JGJ192" s="1269"/>
      <c r="JGK192" s="1269"/>
      <c r="JGL192" s="1269"/>
      <c r="JGM192" s="1269"/>
      <c r="JGN192" s="1269"/>
      <c r="JGO192" s="1269"/>
      <c r="JGP192" s="1269"/>
      <c r="JGQ192" s="1269"/>
      <c r="JGR192" s="1269"/>
      <c r="JGS192" s="1269"/>
      <c r="JGT192" s="1269"/>
      <c r="JGU192" s="1269"/>
      <c r="JGV192" s="1269"/>
      <c r="JGW192" s="1269"/>
      <c r="JGX192" s="1269"/>
      <c r="JGY192" s="1269"/>
      <c r="JGZ192" s="1269"/>
      <c r="JHA192" s="1269"/>
      <c r="JHB192" s="1269"/>
      <c r="JHC192" s="1269"/>
      <c r="JHD192" s="1269"/>
      <c r="JHE192" s="1269"/>
      <c r="JHF192" s="1269"/>
      <c r="JHG192" s="1269"/>
      <c r="JHH192" s="1269"/>
      <c r="JHI192" s="1269"/>
      <c r="JHJ192" s="1269"/>
      <c r="JHK192" s="1269"/>
      <c r="JHL192" s="1269"/>
      <c r="JHM192" s="1269"/>
      <c r="JHN192" s="1269"/>
      <c r="JHO192" s="1269"/>
      <c r="JHP192" s="1269"/>
      <c r="JHQ192" s="1269"/>
      <c r="JHR192" s="1269"/>
      <c r="JHS192" s="1269"/>
      <c r="JHT192" s="1269"/>
      <c r="JHU192" s="1269"/>
      <c r="JHV192" s="1269"/>
      <c r="JHW192" s="1269"/>
      <c r="JHX192" s="1269"/>
      <c r="JHY192" s="1269"/>
      <c r="JHZ192" s="1269"/>
      <c r="JIA192" s="1269"/>
      <c r="JIB192" s="1269"/>
      <c r="JIC192" s="1269"/>
      <c r="JID192" s="1269"/>
      <c r="JIE192" s="1269"/>
      <c r="JIF192" s="1269"/>
      <c r="JIG192" s="1269"/>
      <c r="JIH192" s="1269"/>
      <c r="JII192" s="1269"/>
      <c r="JIJ192" s="1269"/>
      <c r="JIK192" s="1269"/>
      <c r="JIL192" s="1269"/>
      <c r="JIM192" s="1269"/>
      <c r="JIN192" s="1269"/>
      <c r="JIO192" s="1269"/>
      <c r="JIP192" s="1269"/>
      <c r="JIQ192" s="1269"/>
      <c r="JIR192" s="1269"/>
      <c r="JIS192" s="1269"/>
      <c r="JIT192" s="1269"/>
      <c r="JIU192" s="1269"/>
      <c r="JIV192" s="1269"/>
      <c r="JIW192" s="1269"/>
      <c r="JIX192" s="1269"/>
      <c r="JIY192" s="1269"/>
      <c r="JIZ192" s="1269"/>
      <c r="JJA192" s="1269"/>
      <c r="JJB192" s="1269"/>
      <c r="JJC192" s="1269"/>
      <c r="JJD192" s="1269"/>
      <c r="JJE192" s="1269"/>
      <c r="JJF192" s="1269"/>
      <c r="JJG192" s="1269"/>
      <c r="JJH192" s="1269"/>
      <c r="JJI192" s="1269"/>
      <c r="JJJ192" s="1269"/>
      <c r="JJK192" s="1269"/>
      <c r="JJL192" s="1269"/>
      <c r="JJM192" s="1269"/>
      <c r="JJN192" s="1269"/>
      <c r="JJO192" s="1269"/>
      <c r="JJP192" s="1269"/>
      <c r="JJQ192" s="1269"/>
      <c r="JJR192" s="1269"/>
      <c r="JJS192" s="1269"/>
      <c r="JJT192" s="1269"/>
      <c r="JJU192" s="1269"/>
      <c r="JJV192" s="1269"/>
      <c r="JJW192" s="1269"/>
      <c r="JJX192" s="1269"/>
      <c r="JJY192" s="1269"/>
      <c r="JJZ192" s="1269"/>
      <c r="JKA192" s="1269"/>
      <c r="JKB192" s="1269"/>
      <c r="JKC192" s="1269"/>
      <c r="JKD192" s="1269"/>
      <c r="JKE192" s="1269"/>
      <c r="JKF192" s="1269"/>
      <c r="JKG192" s="1269"/>
      <c r="JKH192" s="1269"/>
      <c r="JKI192" s="1269"/>
      <c r="JKJ192" s="1269"/>
      <c r="JKK192" s="1269"/>
      <c r="JKL192" s="1269"/>
      <c r="JKM192" s="1269"/>
      <c r="JKN192" s="1269"/>
      <c r="JKO192" s="1269"/>
      <c r="JKP192" s="1269"/>
      <c r="JKQ192" s="1269"/>
      <c r="JKR192" s="1269"/>
      <c r="JKS192" s="1269"/>
      <c r="JKT192" s="1269"/>
      <c r="JKU192" s="1269"/>
      <c r="JKV192" s="1269"/>
      <c r="JKW192" s="1269"/>
      <c r="JKX192" s="1269"/>
      <c r="JKY192" s="1269"/>
      <c r="JKZ192" s="1269"/>
      <c r="JLA192" s="1269"/>
      <c r="JLB192" s="1269"/>
      <c r="JLC192" s="1269"/>
      <c r="JLD192" s="1269"/>
      <c r="JLE192" s="1269"/>
      <c r="JLF192" s="1269"/>
      <c r="JLG192" s="1269"/>
      <c r="JLH192" s="1269"/>
      <c r="JLI192" s="1269"/>
      <c r="JLJ192" s="1269"/>
      <c r="JLK192" s="1269"/>
      <c r="JLL192" s="1269"/>
      <c r="JLM192" s="1269"/>
      <c r="JLN192" s="1269"/>
      <c r="JLO192" s="1269"/>
      <c r="JLP192" s="1269"/>
      <c r="JLQ192" s="1269"/>
      <c r="JLR192" s="1269"/>
      <c r="JLS192" s="1269"/>
      <c r="JLT192" s="1269"/>
      <c r="JLU192" s="1269"/>
      <c r="JLV192" s="1269"/>
      <c r="JLW192" s="1269"/>
      <c r="JLX192" s="1269"/>
      <c r="JLY192" s="1269"/>
      <c r="JLZ192" s="1269"/>
      <c r="JMA192" s="1269"/>
      <c r="JMB192" s="1269"/>
      <c r="JMC192" s="1269"/>
      <c r="JMD192" s="1269"/>
      <c r="JME192" s="1269"/>
      <c r="JMF192" s="1269"/>
      <c r="JMG192" s="1269"/>
      <c r="JMH192" s="1269"/>
      <c r="JMI192" s="1269"/>
      <c r="JMJ192" s="1269"/>
      <c r="JMK192" s="1269"/>
      <c r="JML192" s="1269"/>
      <c r="JMM192" s="1269"/>
      <c r="JMN192" s="1269"/>
      <c r="JMO192" s="1269"/>
      <c r="JMP192" s="1269"/>
      <c r="JMQ192" s="1269"/>
      <c r="JMR192" s="1269"/>
      <c r="JMS192" s="1269"/>
      <c r="JMT192" s="1269"/>
      <c r="JMU192" s="1269"/>
      <c r="JMV192" s="1269"/>
      <c r="JMW192" s="1269"/>
      <c r="JMX192" s="1269"/>
      <c r="JMY192" s="1269"/>
      <c r="JMZ192" s="1269"/>
      <c r="JNA192" s="1269"/>
      <c r="JNB192" s="1269"/>
      <c r="JNC192" s="1269"/>
      <c r="JND192" s="1269"/>
      <c r="JNE192" s="1269"/>
      <c r="JNF192" s="1269"/>
      <c r="JNG192" s="1269"/>
      <c r="JNH192" s="1269"/>
      <c r="JNI192" s="1269"/>
      <c r="JNJ192" s="1269"/>
      <c r="JNK192" s="1269"/>
      <c r="JNL192" s="1269"/>
      <c r="JNM192" s="1269"/>
      <c r="JNN192" s="1269"/>
      <c r="JNO192" s="1269"/>
      <c r="JNP192" s="1269"/>
      <c r="JNQ192" s="1269"/>
      <c r="JNR192" s="1269"/>
      <c r="JNS192" s="1269"/>
      <c r="JNT192" s="1269"/>
      <c r="JNU192" s="1269"/>
      <c r="JNV192" s="1269"/>
      <c r="JNW192" s="1269"/>
      <c r="JNX192" s="1269"/>
      <c r="JNY192" s="1269"/>
      <c r="JNZ192" s="1269"/>
      <c r="JOA192" s="1269"/>
      <c r="JOB192" s="1269"/>
      <c r="JOC192" s="1269"/>
      <c r="JOD192" s="1269"/>
      <c r="JOE192" s="1269"/>
      <c r="JOF192" s="1269"/>
      <c r="JOG192" s="1269"/>
      <c r="JOH192" s="1269"/>
      <c r="JOI192" s="1269"/>
      <c r="JOJ192" s="1269"/>
      <c r="JOK192" s="1269"/>
      <c r="JOL192" s="1269"/>
      <c r="JOM192" s="1269"/>
      <c r="JON192" s="1269"/>
      <c r="JOO192" s="1269"/>
      <c r="JOP192" s="1269"/>
      <c r="JOQ192" s="1269"/>
      <c r="JOR192" s="1269"/>
      <c r="JOS192" s="1269"/>
      <c r="JOT192" s="1269"/>
      <c r="JOU192" s="1269"/>
      <c r="JOV192" s="1269"/>
      <c r="JOW192" s="1269"/>
      <c r="JOX192" s="1269"/>
      <c r="JOY192" s="1269"/>
      <c r="JOZ192" s="1269"/>
      <c r="JPA192" s="1269"/>
      <c r="JPB192" s="1269"/>
      <c r="JPC192" s="1269"/>
      <c r="JPD192" s="1269"/>
      <c r="JPE192" s="1269"/>
      <c r="JPF192" s="1269"/>
      <c r="JPG192" s="1269"/>
      <c r="JPH192" s="1269"/>
      <c r="JPI192" s="1269"/>
      <c r="JPJ192" s="1269"/>
      <c r="JPK192" s="1269"/>
      <c r="JPL192" s="1269"/>
      <c r="JPM192" s="1269"/>
      <c r="JPN192" s="1269"/>
      <c r="JPO192" s="1269"/>
      <c r="JPP192" s="1269"/>
      <c r="JPQ192" s="1269"/>
      <c r="JPR192" s="1269"/>
      <c r="JPS192" s="1269"/>
      <c r="JPT192" s="1269"/>
      <c r="JPU192" s="1269"/>
      <c r="JPV192" s="1269"/>
      <c r="JPW192" s="1269"/>
      <c r="JPX192" s="1269"/>
      <c r="JPY192" s="1269"/>
      <c r="JPZ192" s="1269"/>
      <c r="JQA192" s="1269"/>
      <c r="JQB192" s="1269"/>
      <c r="JQC192" s="1269"/>
      <c r="JQD192" s="1269"/>
      <c r="JQE192" s="1269"/>
      <c r="JQF192" s="1269"/>
      <c r="JQG192" s="1269"/>
      <c r="JQH192" s="1269"/>
      <c r="JQI192" s="1269"/>
      <c r="JQJ192" s="1269"/>
      <c r="JQK192" s="1269"/>
      <c r="JQL192" s="1269"/>
      <c r="JQM192" s="1269"/>
      <c r="JQN192" s="1269"/>
      <c r="JQO192" s="1269"/>
      <c r="JQP192" s="1269"/>
      <c r="JQQ192" s="1269"/>
      <c r="JQR192" s="1269"/>
      <c r="JQS192" s="1269"/>
      <c r="JQT192" s="1269"/>
      <c r="JQU192" s="1269"/>
      <c r="JQV192" s="1269"/>
      <c r="JQW192" s="1269"/>
      <c r="JQX192" s="1269"/>
      <c r="JQY192" s="1269"/>
      <c r="JQZ192" s="1269"/>
      <c r="JRA192" s="1269"/>
      <c r="JRB192" s="1269"/>
      <c r="JRC192" s="1269"/>
      <c r="JRD192" s="1269"/>
      <c r="JRE192" s="1269"/>
      <c r="JRF192" s="1269"/>
      <c r="JRG192" s="1269"/>
      <c r="JRH192" s="1269"/>
      <c r="JRI192" s="1269"/>
      <c r="JRJ192" s="1269"/>
      <c r="JRK192" s="1269"/>
      <c r="JRL192" s="1269"/>
      <c r="JRM192" s="1269"/>
      <c r="JRN192" s="1269"/>
      <c r="JRO192" s="1269"/>
      <c r="JRP192" s="1269"/>
      <c r="JRQ192" s="1269"/>
      <c r="JRR192" s="1269"/>
      <c r="JRS192" s="1269"/>
      <c r="JRT192" s="1269"/>
      <c r="JRU192" s="1269"/>
      <c r="JRV192" s="1269"/>
      <c r="JRW192" s="1269"/>
      <c r="JRX192" s="1269"/>
      <c r="JRY192" s="1269"/>
      <c r="JRZ192" s="1269"/>
      <c r="JSA192" s="1269"/>
      <c r="JSB192" s="1269"/>
      <c r="JSC192" s="1269"/>
      <c r="JSD192" s="1269"/>
      <c r="JSE192" s="1269"/>
      <c r="JSF192" s="1269"/>
      <c r="JSG192" s="1269"/>
      <c r="JSH192" s="1269"/>
      <c r="JSI192" s="1269"/>
      <c r="JSJ192" s="1269"/>
      <c r="JSK192" s="1269"/>
      <c r="JSL192" s="1269"/>
      <c r="JSM192" s="1269"/>
      <c r="JSN192" s="1269"/>
      <c r="JSO192" s="1269"/>
      <c r="JSP192" s="1269"/>
      <c r="JSQ192" s="1269"/>
      <c r="JSR192" s="1269"/>
      <c r="JSS192" s="1269"/>
      <c r="JST192" s="1269"/>
      <c r="JSU192" s="1269"/>
      <c r="JSV192" s="1269"/>
      <c r="JSW192" s="1269"/>
      <c r="JSX192" s="1269"/>
      <c r="JSY192" s="1269"/>
      <c r="JSZ192" s="1269"/>
      <c r="JTA192" s="1269"/>
      <c r="JTB192" s="1269"/>
      <c r="JTC192" s="1269"/>
      <c r="JTD192" s="1269"/>
      <c r="JTE192" s="1269"/>
      <c r="JTF192" s="1269"/>
      <c r="JTG192" s="1269"/>
      <c r="JTH192" s="1269"/>
      <c r="JTI192" s="1269"/>
      <c r="JTJ192" s="1269"/>
      <c r="JTK192" s="1269"/>
      <c r="JTL192" s="1269"/>
      <c r="JTM192" s="1269"/>
      <c r="JTN192" s="1269"/>
      <c r="JTO192" s="1269"/>
      <c r="JTP192" s="1269"/>
      <c r="JTQ192" s="1269"/>
      <c r="JTR192" s="1269"/>
      <c r="JTS192" s="1269"/>
      <c r="JTT192" s="1269"/>
      <c r="JTU192" s="1269"/>
      <c r="JTV192" s="1269"/>
      <c r="JTW192" s="1269"/>
      <c r="JTX192" s="1269"/>
      <c r="JTY192" s="1269"/>
      <c r="JTZ192" s="1269"/>
      <c r="JUA192" s="1269"/>
      <c r="JUB192" s="1269"/>
      <c r="JUC192" s="1269"/>
      <c r="JUD192" s="1269"/>
      <c r="JUE192" s="1269"/>
      <c r="JUF192" s="1269"/>
      <c r="JUG192" s="1269"/>
      <c r="JUH192" s="1269"/>
      <c r="JUI192" s="1269"/>
      <c r="JUJ192" s="1269"/>
      <c r="JUK192" s="1269"/>
      <c r="JUL192" s="1269"/>
      <c r="JUM192" s="1269"/>
      <c r="JUN192" s="1269"/>
      <c r="JUO192" s="1269"/>
      <c r="JUP192" s="1269"/>
      <c r="JUQ192" s="1269"/>
      <c r="JUR192" s="1269"/>
      <c r="JUS192" s="1269"/>
      <c r="JUT192" s="1269"/>
      <c r="JUU192" s="1269"/>
      <c r="JUV192" s="1269"/>
      <c r="JUW192" s="1269"/>
      <c r="JUX192" s="1269"/>
      <c r="JUY192" s="1269"/>
      <c r="JUZ192" s="1269"/>
      <c r="JVA192" s="1269"/>
      <c r="JVB192" s="1269"/>
      <c r="JVC192" s="1269"/>
      <c r="JVD192" s="1269"/>
      <c r="JVE192" s="1269"/>
      <c r="JVF192" s="1269"/>
      <c r="JVG192" s="1269"/>
      <c r="JVH192" s="1269"/>
      <c r="JVI192" s="1269"/>
      <c r="JVJ192" s="1269"/>
      <c r="JVK192" s="1269"/>
      <c r="JVL192" s="1269"/>
      <c r="JVM192" s="1269"/>
      <c r="JVN192" s="1269"/>
      <c r="JVO192" s="1269"/>
      <c r="JVP192" s="1269"/>
      <c r="JVQ192" s="1269"/>
      <c r="JVR192" s="1269"/>
      <c r="JVS192" s="1269"/>
      <c r="JVT192" s="1269"/>
      <c r="JVU192" s="1269"/>
      <c r="JVV192" s="1269"/>
      <c r="JVW192" s="1269"/>
      <c r="JVX192" s="1269"/>
      <c r="JVY192" s="1269"/>
      <c r="JVZ192" s="1269"/>
      <c r="JWA192" s="1269"/>
      <c r="JWB192" s="1269"/>
      <c r="JWC192" s="1269"/>
      <c r="JWD192" s="1269"/>
      <c r="JWE192" s="1269"/>
      <c r="JWF192" s="1269"/>
      <c r="JWG192" s="1269"/>
      <c r="JWH192" s="1269"/>
      <c r="JWI192" s="1269"/>
      <c r="JWJ192" s="1269"/>
      <c r="JWK192" s="1269"/>
      <c r="JWL192" s="1269"/>
      <c r="JWM192" s="1269"/>
      <c r="JWN192" s="1269"/>
      <c r="JWO192" s="1269"/>
      <c r="JWP192" s="1269"/>
      <c r="JWQ192" s="1269"/>
      <c r="JWR192" s="1269"/>
      <c r="JWS192" s="1269"/>
      <c r="JWT192" s="1269"/>
      <c r="JWU192" s="1269"/>
      <c r="JWV192" s="1269"/>
      <c r="JWW192" s="1269"/>
      <c r="JWX192" s="1269"/>
      <c r="JWY192" s="1269"/>
      <c r="JWZ192" s="1269"/>
      <c r="JXA192" s="1269"/>
      <c r="JXB192" s="1269"/>
      <c r="JXC192" s="1269"/>
      <c r="JXD192" s="1269"/>
      <c r="JXE192" s="1269"/>
      <c r="JXF192" s="1269"/>
      <c r="JXG192" s="1269"/>
      <c r="JXH192" s="1269"/>
      <c r="JXI192" s="1269"/>
      <c r="JXJ192" s="1269"/>
      <c r="JXK192" s="1269"/>
      <c r="JXL192" s="1269"/>
      <c r="JXM192" s="1269"/>
      <c r="JXN192" s="1269"/>
      <c r="JXO192" s="1269"/>
      <c r="JXP192" s="1269"/>
      <c r="JXQ192" s="1269"/>
      <c r="JXR192" s="1269"/>
      <c r="JXS192" s="1269"/>
      <c r="JXT192" s="1269"/>
      <c r="JXU192" s="1269"/>
      <c r="JXV192" s="1269"/>
      <c r="JXW192" s="1269"/>
      <c r="JXX192" s="1269"/>
      <c r="JXY192" s="1269"/>
      <c r="JXZ192" s="1269"/>
      <c r="JYA192" s="1269"/>
      <c r="JYB192" s="1269"/>
      <c r="JYC192" s="1269"/>
      <c r="JYD192" s="1269"/>
      <c r="JYE192" s="1269"/>
      <c r="JYF192" s="1269"/>
      <c r="JYG192" s="1269"/>
      <c r="JYH192" s="1269"/>
      <c r="JYI192" s="1269"/>
      <c r="JYJ192" s="1269"/>
      <c r="JYK192" s="1269"/>
      <c r="JYL192" s="1269"/>
      <c r="JYM192" s="1269"/>
      <c r="JYN192" s="1269"/>
      <c r="JYO192" s="1269"/>
      <c r="JYP192" s="1269"/>
      <c r="JYQ192" s="1269"/>
      <c r="JYR192" s="1269"/>
      <c r="JYS192" s="1269"/>
      <c r="JYT192" s="1269"/>
      <c r="JYU192" s="1269"/>
      <c r="JYV192" s="1269"/>
      <c r="JYW192" s="1269"/>
      <c r="JYX192" s="1269"/>
      <c r="JYY192" s="1269"/>
      <c r="JYZ192" s="1269"/>
      <c r="JZA192" s="1269"/>
      <c r="JZB192" s="1269"/>
      <c r="JZC192" s="1269"/>
      <c r="JZD192" s="1269"/>
      <c r="JZE192" s="1269"/>
      <c r="JZF192" s="1269"/>
      <c r="JZG192" s="1269"/>
      <c r="JZH192" s="1269"/>
      <c r="JZI192" s="1269"/>
      <c r="JZJ192" s="1269"/>
      <c r="JZK192" s="1269"/>
      <c r="JZL192" s="1269"/>
      <c r="JZM192" s="1269"/>
      <c r="JZN192" s="1269"/>
      <c r="JZO192" s="1269"/>
      <c r="JZP192" s="1269"/>
      <c r="JZQ192" s="1269"/>
      <c r="JZR192" s="1269"/>
      <c r="JZS192" s="1269"/>
      <c r="JZT192" s="1269"/>
      <c r="JZU192" s="1269"/>
      <c r="JZV192" s="1269"/>
      <c r="JZW192" s="1269"/>
      <c r="JZX192" s="1269"/>
      <c r="JZY192" s="1269"/>
      <c r="JZZ192" s="1269"/>
      <c r="KAA192" s="1269"/>
      <c r="KAB192" s="1269"/>
      <c r="KAC192" s="1269"/>
      <c r="KAD192" s="1269"/>
      <c r="KAE192" s="1269"/>
      <c r="KAF192" s="1269"/>
      <c r="KAG192" s="1269"/>
      <c r="KAH192" s="1269"/>
      <c r="KAI192" s="1269"/>
      <c r="KAJ192" s="1269"/>
      <c r="KAK192" s="1269"/>
      <c r="KAL192" s="1269"/>
      <c r="KAM192" s="1269"/>
      <c r="KAN192" s="1269"/>
      <c r="KAO192" s="1269"/>
      <c r="KAP192" s="1269"/>
      <c r="KAQ192" s="1269"/>
      <c r="KAR192" s="1269"/>
      <c r="KAS192" s="1269"/>
      <c r="KAT192" s="1269"/>
      <c r="KAU192" s="1269"/>
      <c r="KAV192" s="1269"/>
      <c r="KAW192" s="1269"/>
      <c r="KAX192" s="1269"/>
      <c r="KAY192" s="1269"/>
      <c r="KAZ192" s="1269"/>
      <c r="KBA192" s="1269"/>
      <c r="KBB192" s="1269"/>
      <c r="KBC192" s="1269"/>
      <c r="KBD192" s="1269"/>
      <c r="KBE192" s="1269"/>
      <c r="KBF192" s="1269"/>
      <c r="KBG192" s="1269"/>
      <c r="KBH192" s="1269"/>
      <c r="KBI192" s="1269"/>
      <c r="KBJ192" s="1269"/>
      <c r="KBK192" s="1269"/>
      <c r="KBL192" s="1269"/>
      <c r="KBM192" s="1269"/>
      <c r="KBN192" s="1269"/>
      <c r="KBO192" s="1269"/>
      <c r="KBP192" s="1269"/>
      <c r="KBQ192" s="1269"/>
      <c r="KBR192" s="1269"/>
      <c r="KBS192" s="1269"/>
      <c r="KBT192" s="1269"/>
      <c r="KBU192" s="1269"/>
      <c r="KBV192" s="1269"/>
      <c r="KBW192" s="1269"/>
      <c r="KBX192" s="1269"/>
      <c r="KBY192" s="1269"/>
      <c r="KBZ192" s="1269"/>
      <c r="KCA192" s="1269"/>
      <c r="KCB192" s="1269"/>
      <c r="KCC192" s="1269"/>
      <c r="KCD192" s="1269"/>
      <c r="KCE192" s="1269"/>
      <c r="KCF192" s="1269"/>
      <c r="KCG192" s="1269"/>
      <c r="KCH192" s="1269"/>
      <c r="KCI192" s="1269"/>
      <c r="KCJ192" s="1269"/>
      <c r="KCK192" s="1269"/>
      <c r="KCL192" s="1269"/>
      <c r="KCM192" s="1269"/>
      <c r="KCN192" s="1269"/>
      <c r="KCO192" s="1269"/>
      <c r="KCP192" s="1269"/>
      <c r="KCQ192" s="1269"/>
      <c r="KCR192" s="1269"/>
      <c r="KCS192" s="1269"/>
      <c r="KCT192" s="1269"/>
      <c r="KCU192" s="1269"/>
      <c r="KCV192" s="1269"/>
      <c r="KCW192" s="1269"/>
      <c r="KCX192" s="1269"/>
      <c r="KCY192" s="1269"/>
      <c r="KCZ192" s="1269"/>
      <c r="KDA192" s="1269"/>
      <c r="KDB192" s="1269"/>
      <c r="KDC192" s="1269"/>
      <c r="KDD192" s="1269"/>
      <c r="KDE192" s="1269"/>
      <c r="KDF192" s="1269"/>
      <c r="KDG192" s="1269"/>
      <c r="KDH192" s="1269"/>
      <c r="KDI192" s="1269"/>
      <c r="KDJ192" s="1269"/>
      <c r="KDK192" s="1269"/>
      <c r="KDL192" s="1269"/>
      <c r="KDM192" s="1269"/>
      <c r="KDN192" s="1269"/>
      <c r="KDO192" s="1269"/>
      <c r="KDP192" s="1269"/>
      <c r="KDQ192" s="1269"/>
      <c r="KDR192" s="1269"/>
      <c r="KDS192" s="1269"/>
      <c r="KDT192" s="1269"/>
      <c r="KDU192" s="1269"/>
      <c r="KDV192" s="1269"/>
      <c r="KDW192" s="1269"/>
      <c r="KDX192" s="1269"/>
      <c r="KDY192" s="1269"/>
      <c r="KDZ192" s="1269"/>
      <c r="KEA192" s="1269"/>
      <c r="KEB192" s="1269"/>
      <c r="KEC192" s="1269"/>
      <c r="KED192" s="1269"/>
      <c r="KEE192" s="1269"/>
      <c r="KEF192" s="1269"/>
      <c r="KEG192" s="1269"/>
      <c r="KEH192" s="1269"/>
      <c r="KEI192" s="1269"/>
      <c r="KEJ192" s="1269"/>
      <c r="KEK192" s="1269"/>
      <c r="KEL192" s="1269"/>
      <c r="KEM192" s="1269"/>
      <c r="KEN192" s="1269"/>
      <c r="KEO192" s="1269"/>
      <c r="KEP192" s="1269"/>
      <c r="KEQ192" s="1269"/>
      <c r="KER192" s="1269"/>
      <c r="KES192" s="1269"/>
      <c r="KET192" s="1269"/>
      <c r="KEU192" s="1269"/>
      <c r="KEV192" s="1269"/>
      <c r="KEW192" s="1269"/>
      <c r="KEX192" s="1269"/>
      <c r="KEY192" s="1269"/>
      <c r="KEZ192" s="1269"/>
      <c r="KFA192" s="1269"/>
      <c r="KFB192" s="1269"/>
      <c r="KFC192" s="1269"/>
      <c r="KFD192" s="1269"/>
      <c r="KFE192" s="1269"/>
      <c r="KFF192" s="1269"/>
      <c r="KFG192" s="1269"/>
      <c r="KFH192" s="1269"/>
      <c r="KFI192" s="1269"/>
      <c r="KFJ192" s="1269"/>
      <c r="KFK192" s="1269"/>
      <c r="KFL192" s="1269"/>
      <c r="KFM192" s="1269"/>
      <c r="KFN192" s="1269"/>
      <c r="KFO192" s="1269"/>
      <c r="KFP192" s="1269"/>
      <c r="KFQ192" s="1269"/>
      <c r="KFR192" s="1269"/>
      <c r="KFS192" s="1269"/>
      <c r="KFT192" s="1269"/>
      <c r="KFU192" s="1269"/>
      <c r="KFV192" s="1269"/>
      <c r="KFW192" s="1269"/>
      <c r="KFX192" s="1269"/>
      <c r="KFY192" s="1269"/>
      <c r="KFZ192" s="1269"/>
      <c r="KGA192" s="1269"/>
      <c r="KGB192" s="1269"/>
      <c r="KGC192" s="1269"/>
      <c r="KGD192" s="1269"/>
      <c r="KGE192" s="1269"/>
      <c r="KGF192" s="1269"/>
      <c r="KGG192" s="1269"/>
      <c r="KGH192" s="1269"/>
      <c r="KGI192" s="1269"/>
      <c r="KGJ192" s="1269"/>
      <c r="KGK192" s="1269"/>
      <c r="KGL192" s="1269"/>
      <c r="KGM192" s="1269"/>
      <c r="KGN192" s="1269"/>
      <c r="KGO192" s="1269"/>
      <c r="KGP192" s="1269"/>
      <c r="KGQ192" s="1269"/>
      <c r="KGR192" s="1269"/>
      <c r="KGS192" s="1269"/>
      <c r="KGT192" s="1269"/>
      <c r="KGU192" s="1269"/>
      <c r="KGV192" s="1269"/>
      <c r="KGW192" s="1269"/>
      <c r="KGX192" s="1269"/>
      <c r="KGY192" s="1269"/>
      <c r="KGZ192" s="1269"/>
      <c r="KHA192" s="1269"/>
      <c r="KHB192" s="1269"/>
      <c r="KHC192" s="1269"/>
      <c r="KHD192" s="1269"/>
      <c r="KHE192" s="1269"/>
      <c r="KHF192" s="1269"/>
      <c r="KHG192" s="1269"/>
      <c r="KHH192" s="1269"/>
      <c r="KHI192" s="1269"/>
      <c r="KHJ192" s="1269"/>
      <c r="KHK192" s="1269"/>
      <c r="KHL192" s="1269"/>
      <c r="KHM192" s="1269"/>
      <c r="KHN192" s="1269"/>
      <c r="KHO192" s="1269"/>
      <c r="KHP192" s="1269"/>
      <c r="KHQ192" s="1269"/>
      <c r="KHR192" s="1269"/>
      <c r="KHS192" s="1269"/>
      <c r="KHT192" s="1269"/>
      <c r="KHU192" s="1269"/>
      <c r="KHV192" s="1269"/>
      <c r="KHW192" s="1269"/>
      <c r="KHX192" s="1269"/>
      <c r="KHY192" s="1269"/>
      <c r="KHZ192" s="1269"/>
      <c r="KIA192" s="1269"/>
      <c r="KIB192" s="1269"/>
      <c r="KIC192" s="1269"/>
      <c r="KID192" s="1269"/>
      <c r="KIE192" s="1269"/>
      <c r="KIF192" s="1269"/>
      <c r="KIG192" s="1269"/>
      <c r="KIH192" s="1269"/>
      <c r="KII192" s="1269"/>
      <c r="KIJ192" s="1269"/>
      <c r="KIK192" s="1269"/>
      <c r="KIL192" s="1269"/>
      <c r="KIM192" s="1269"/>
      <c r="KIN192" s="1269"/>
      <c r="KIO192" s="1269"/>
      <c r="KIP192" s="1269"/>
      <c r="KIQ192" s="1269"/>
      <c r="KIR192" s="1269"/>
      <c r="KIS192" s="1269"/>
      <c r="KIT192" s="1269"/>
      <c r="KIU192" s="1269"/>
      <c r="KIV192" s="1269"/>
      <c r="KIW192" s="1269"/>
      <c r="KIX192" s="1269"/>
      <c r="KIY192" s="1269"/>
      <c r="KIZ192" s="1269"/>
      <c r="KJA192" s="1269"/>
      <c r="KJB192" s="1269"/>
      <c r="KJC192" s="1269"/>
      <c r="KJD192" s="1269"/>
      <c r="KJE192" s="1269"/>
      <c r="KJF192" s="1269"/>
      <c r="KJG192" s="1269"/>
      <c r="KJH192" s="1269"/>
      <c r="KJI192" s="1269"/>
      <c r="KJJ192" s="1269"/>
      <c r="KJK192" s="1269"/>
      <c r="KJL192" s="1269"/>
      <c r="KJM192" s="1269"/>
      <c r="KJN192" s="1269"/>
      <c r="KJO192" s="1269"/>
      <c r="KJP192" s="1269"/>
      <c r="KJQ192" s="1269"/>
      <c r="KJR192" s="1269"/>
      <c r="KJS192" s="1269"/>
      <c r="KJT192" s="1269"/>
      <c r="KJU192" s="1269"/>
      <c r="KJV192" s="1269"/>
      <c r="KJW192" s="1269"/>
      <c r="KJX192" s="1269"/>
      <c r="KJY192" s="1269"/>
      <c r="KJZ192" s="1269"/>
      <c r="KKA192" s="1269"/>
      <c r="KKB192" s="1269"/>
      <c r="KKC192" s="1269"/>
      <c r="KKD192" s="1269"/>
      <c r="KKE192" s="1269"/>
      <c r="KKF192" s="1269"/>
      <c r="KKG192" s="1269"/>
      <c r="KKH192" s="1269"/>
      <c r="KKI192" s="1269"/>
      <c r="KKJ192" s="1269"/>
      <c r="KKK192" s="1269"/>
      <c r="KKL192" s="1269"/>
      <c r="KKM192" s="1269"/>
      <c r="KKN192" s="1269"/>
      <c r="KKO192" s="1269"/>
      <c r="KKP192" s="1269"/>
      <c r="KKQ192" s="1269"/>
      <c r="KKR192" s="1269"/>
      <c r="KKS192" s="1269"/>
      <c r="KKT192" s="1269"/>
      <c r="KKU192" s="1269"/>
      <c r="KKV192" s="1269"/>
      <c r="KKW192" s="1269"/>
      <c r="KKX192" s="1269"/>
      <c r="KKY192" s="1269"/>
      <c r="KKZ192" s="1269"/>
      <c r="KLA192" s="1269"/>
      <c r="KLB192" s="1269"/>
      <c r="KLC192" s="1269"/>
      <c r="KLD192" s="1269"/>
      <c r="KLE192" s="1269"/>
      <c r="KLF192" s="1269"/>
      <c r="KLG192" s="1269"/>
      <c r="KLH192" s="1269"/>
      <c r="KLI192" s="1269"/>
      <c r="KLJ192" s="1269"/>
      <c r="KLK192" s="1269"/>
      <c r="KLL192" s="1269"/>
      <c r="KLM192" s="1269"/>
      <c r="KLN192" s="1269"/>
      <c r="KLO192" s="1269"/>
      <c r="KLP192" s="1269"/>
      <c r="KLQ192" s="1269"/>
      <c r="KLR192" s="1269"/>
      <c r="KLS192" s="1269"/>
      <c r="KLT192" s="1269"/>
      <c r="KLU192" s="1269"/>
      <c r="KLV192" s="1269"/>
      <c r="KLW192" s="1269"/>
      <c r="KLX192" s="1269"/>
      <c r="KLY192" s="1269"/>
      <c r="KLZ192" s="1269"/>
      <c r="KMA192" s="1269"/>
      <c r="KMB192" s="1269"/>
      <c r="KMC192" s="1269"/>
      <c r="KMD192" s="1269"/>
      <c r="KME192" s="1269"/>
      <c r="KMF192" s="1269"/>
      <c r="KMG192" s="1269"/>
      <c r="KMH192" s="1269"/>
      <c r="KMI192" s="1269"/>
      <c r="KMJ192" s="1269"/>
      <c r="KMK192" s="1269"/>
      <c r="KML192" s="1269"/>
      <c r="KMM192" s="1269"/>
      <c r="KMN192" s="1269"/>
      <c r="KMO192" s="1269"/>
      <c r="KMP192" s="1269"/>
      <c r="KMQ192" s="1269"/>
      <c r="KMR192" s="1269"/>
      <c r="KMS192" s="1269"/>
      <c r="KMT192" s="1269"/>
      <c r="KMU192" s="1269"/>
      <c r="KMV192" s="1269"/>
      <c r="KMW192" s="1269"/>
      <c r="KMX192" s="1269"/>
      <c r="KMY192" s="1269"/>
      <c r="KMZ192" s="1269"/>
      <c r="KNA192" s="1269"/>
      <c r="KNB192" s="1269"/>
      <c r="KNC192" s="1269"/>
      <c r="KND192" s="1269"/>
      <c r="KNE192" s="1269"/>
      <c r="KNF192" s="1269"/>
      <c r="KNG192" s="1269"/>
      <c r="KNH192" s="1269"/>
      <c r="KNI192" s="1269"/>
      <c r="KNJ192" s="1269"/>
      <c r="KNK192" s="1269"/>
      <c r="KNL192" s="1269"/>
      <c r="KNM192" s="1269"/>
      <c r="KNN192" s="1269"/>
      <c r="KNO192" s="1269"/>
      <c r="KNP192" s="1269"/>
      <c r="KNQ192" s="1269"/>
      <c r="KNR192" s="1269"/>
      <c r="KNS192" s="1269"/>
      <c r="KNT192" s="1269"/>
      <c r="KNU192" s="1269"/>
      <c r="KNV192" s="1269"/>
      <c r="KNW192" s="1269"/>
      <c r="KNX192" s="1269"/>
      <c r="KNY192" s="1269"/>
      <c r="KNZ192" s="1269"/>
      <c r="KOA192" s="1269"/>
      <c r="KOB192" s="1269"/>
      <c r="KOC192" s="1269"/>
      <c r="KOD192" s="1269"/>
      <c r="KOE192" s="1269"/>
      <c r="KOF192" s="1269"/>
      <c r="KOG192" s="1269"/>
      <c r="KOH192" s="1269"/>
      <c r="KOI192" s="1269"/>
      <c r="KOJ192" s="1269"/>
      <c r="KOK192" s="1269"/>
      <c r="KOL192" s="1269"/>
      <c r="KOM192" s="1269"/>
      <c r="KON192" s="1269"/>
      <c r="KOO192" s="1269"/>
      <c r="KOP192" s="1269"/>
      <c r="KOQ192" s="1269"/>
      <c r="KOR192" s="1269"/>
      <c r="KOS192" s="1269"/>
      <c r="KOT192" s="1269"/>
      <c r="KOU192" s="1269"/>
      <c r="KOV192" s="1269"/>
      <c r="KOW192" s="1269"/>
      <c r="KOX192" s="1269"/>
      <c r="KOY192" s="1269"/>
      <c r="KOZ192" s="1269"/>
      <c r="KPA192" s="1269"/>
      <c r="KPB192" s="1269"/>
      <c r="KPC192" s="1269"/>
      <c r="KPD192" s="1269"/>
      <c r="KPE192" s="1269"/>
      <c r="KPF192" s="1269"/>
      <c r="KPG192" s="1269"/>
      <c r="KPH192" s="1269"/>
      <c r="KPI192" s="1269"/>
      <c r="KPJ192" s="1269"/>
      <c r="KPK192" s="1269"/>
      <c r="KPL192" s="1269"/>
      <c r="KPM192" s="1269"/>
      <c r="KPN192" s="1269"/>
      <c r="KPO192" s="1269"/>
      <c r="KPP192" s="1269"/>
      <c r="KPQ192" s="1269"/>
      <c r="KPR192" s="1269"/>
      <c r="KPS192" s="1269"/>
      <c r="KPT192" s="1269"/>
      <c r="KPU192" s="1269"/>
      <c r="KPV192" s="1269"/>
      <c r="KPW192" s="1269"/>
      <c r="KPX192" s="1269"/>
      <c r="KPY192" s="1269"/>
      <c r="KPZ192" s="1269"/>
      <c r="KQA192" s="1269"/>
      <c r="KQB192" s="1269"/>
      <c r="KQC192" s="1269"/>
      <c r="KQD192" s="1269"/>
      <c r="KQE192" s="1269"/>
      <c r="KQF192" s="1269"/>
      <c r="KQG192" s="1269"/>
      <c r="KQH192" s="1269"/>
      <c r="KQI192" s="1269"/>
      <c r="KQJ192" s="1269"/>
      <c r="KQK192" s="1269"/>
      <c r="KQL192" s="1269"/>
      <c r="KQM192" s="1269"/>
      <c r="KQN192" s="1269"/>
      <c r="KQO192" s="1269"/>
      <c r="KQP192" s="1269"/>
      <c r="KQQ192" s="1269"/>
      <c r="KQR192" s="1269"/>
      <c r="KQS192" s="1269"/>
      <c r="KQT192" s="1269"/>
      <c r="KQU192" s="1269"/>
      <c r="KQV192" s="1269"/>
      <c r="KQW192" s="1269"/>
      <c r="KQX192" s="1269"/>
      <c r="KQY192" s="1269"/>
      <c r="KQZ192" s="1269"/>
      <c r="KRA192" s="1269"/>
      <c r="KRB192" s="1269"/>
      <c r="KRC192" s="1269"/>
      <c r="KRD192" s="1269"/>
      <c r="KRE192" s="1269"/>
      <c r="KRF192" s="1269"/>
      <c r="KRG192" s="1269"/>
      <c r="KRH192" s="1269"/>
      <c r="KRI192" s="1269"/>
      <c r="KRJ192" s="1269"/>
      <c r="KRK192" s="1269"/>
      <c r="KRL192" s="1269"/>
      <c r="KRM192" s="1269"/>
      <c r="KRN192" s="1269"/>
      <c r="KRO192" s="1269"/>
      <c r="KRP192" s="1269"/>
      <c r="KRQ192" s="1269"/>
      <c r="KRR192" s="1269"/>
      <c r="KRS192" s="1269"/>
      <c r="KRT192" s="1269"/>
      <c r="KRU192" s="1269"/>
      <c r="KRV192" s="1269"/>
      <c r="KRW192" s="1269"/>
      <c r="KRX192" s="1269"/>
      <c r="KRY192" s="1269"/>
      <c r="KRZ192" s="1269"/>
      <c r="KSA192" s="1269"/>
      <c r="KSB192" s="1269"/>
      <c r="KSC192" s="1269"/>
      <c r="KSD192" s="1269"/>
      <c r="KSE192" s="1269"/>
      <c r="KSF192" s="1269"/>
      <c r="KSG192" s="1269"/>
      <c r="KSH192" s="1269"/>
      <c r="KSI192" s="1269"/>
      <c r="KSJ192" s="1269"/>
      <c r="KSK192" s="1269"/>
      <c r="KSL192" s="1269"/>
      <c r="KSM192" s="1269"/>
      <c r="KSN192" s="1269"/>
      <c r="KSO192" s="1269"/>
      <c r="KSP192" s="1269"/>
      <c r="KSQ192" s="1269"/>
      <c r="KSR192" s="1269"/>
      <c r="KSS192" s="1269"/>
      <c r="KST192" s="1269"/>
      <c r="KSU192" s="1269"/>
      <c r="KSV192" s="1269"/>
      <c r="KSW192" s="1269"/>
      <c r="KSX192" s="1269"/>
      <c r="KSY192" s="1269"/>
      <c r="KSZ192" s="1269"/>
      <c r="KTA192" s="1269"/>
      <c r="KTB192" s="1269"/>
      <c r="KTC192" s="1269"/>
      <c r="KTD192" s="1269"/>
      <c r="KTE192" s="1269"/>
      <c r="KTF192" s="1269"/>
      <c r="KTG192" s="1269"/>
      <c r="KTH192" s="1269"/>
      <c r="KTI192" s="1269"/>
      <c r="KTJ192" s="1269"/>
      <c r="KTK192" s="1269"/>
      <c r="KTL192" s="1269"/>
      <c r="KTM192" s="1269"/>
      <c r="KTN192" s="1269"/>
      <c r="KTO192" s="1269"/>
      <c r="KTP192" s="1269"/>
      <c r="KTQ192" s="1269"/>
      <c r="KTR192" s="1269"/>
      <c r="KTS192" s="1269"/>
      <c r="KTT192" s="1269"/>
      <c r="KTU192" s="1269"/>
      <c r="KTV192" s="1269"/>
      <c r="KTW192" s="1269"/>
      <c r="KTX192" s="1269"/>
      <c r="KTY192" s="1269"/>
      <c r="KTZ192" s="1269"/>
      <c r="KUA192" s="1269"/>
      <c r="KUB192" s="1269"/>
      <c r="KUC192" s="1269"/>
      <c r="KUD192" s="1269"/>
      <c r="KUE192" s="1269"/>
      <c r="KUF192" s="1269"/>
      <c r="KUG192" s="1269"/>
      <c r="KUH192" s="1269"/>
      <c r="KUI192" s="1269"/>
      <c r="KUJ192" s="1269"/>
      <c r="KUK192" s="1269"/>
      <c r="KUL192" s="1269"/>
      <c r="KUM192" s="1269"/>
      <c r="KUN192" s="1269"/>
      <c r="KUO192" s="1269"/>
      <c r="KUP192" s="1269"/>
      <c r="KUQ192" s="1269"/>
      <c r="KUR192" s="1269"/>
      <c r="KUS192" s="1269"/>
      <c r="KUT192" s="1269"/>
      <c r="KUU192" s="1269"/>
      <c r="KUV192" s="1269"/>
      <c r="KUW192" s="1269"/>
      <c r="KUX192" s="1269"/>
      <c r="KUY192" s="1269"/>
      <c r="KUZ192" s="1269"/>
      <c r="KVA192" s="1269"/>
      <c r="KVB192" s="1269"/>
      <c r="KVC192" s="1269"/>
      <c r="KVD192" s="1269"/>
      <c r="KVE192" s="1269"/>
      <c r="KVF192" s="1269"/>
      <c r="KVG192" s="1269"/>
      <c r="KVH192" s="1269"/>
      <c r="KVI192" s="1269"/>
      <c r="KVJ192" s="1269"/>
      <c r="KVK192" s="1269"/>
      <c r="KVL192" s="1269"/>
      <c r="KVM192" s="1269"/>
      <c r="KVN192" s="1269"/>
      <c r="KVO192" s="1269"/>
      <c r="KVP192" s="1269"/>
      <c r="KVQ192" s="1269"/>
      <c r="KVR192" s="1269"/>
      <c r="KVS192" s="1269"/>
      <c r="KVT192" s="1269"/>
      <c r="KVU192" s="1269"/>
      <c r="KVV192" s="1269"/>
      <c r="KVW192" s="1269"/>
      <c r="KVX192" s="1269"/>
      <c r="KVY192" s="1269"/>
      <c r="KVZ192" s="1269"/>
      <c r="KWA192" s="1269"/>
      <c r="KWB192" s="1269"/>
      <c r="KWC192" s="1269"/>
      <c r="KWD192" s="1269"/>
      <c r="KWE192" s="1269"/>
      <c r="KWF192" s="1269"/>
      <c r="KWG192" s="1269"/>
      <c r="KWH192" s="1269"/>
      <c r="KWI192" s="1269"/>
      <c r="KWJ192" s="1269"/>
      <c r="KWK192" s="1269"/>
      <c r="KWL192" s="1269"/>
      <c r="KWM192" s="1269"/>
      <c r="KWN192" s="1269"/>
      <c r="KWO192" s="1269"/>
      <c r="KWP192" s="1269"/>
      <c r="KWQ192" s="1269"/>
      <c r="KWR192" s="1269"/>
      <c r="KWS192" s="1269"/>
      <c r="KWT192" s="1269"/>
      <c r="KWU192" s="1269"/>
      <c r="KWV192" s="1269"/>
      <c r="KWW192" s="1269"/>
      <c r="KWX192" s="1269"/>
      <c r="KWY192" s="1269"/>
      <c r="KWZ192" s="1269"/>
      <c r="KXA192" s="1269"/>
      <c r="KXB192" s="1269"/>
      <c r="KXC192" s="1269"/>
      <c r="KXD192" s="1269"/>
      <c r="KXE192" s="1269"/>
      <c r="KXF192" s="1269"/>
      <c r="KXG192" s="1269"/>
      <c r="KXH192" s="1269"/>
      <c r="KXI192" s="1269"/>
      <c r="KXJ192" s="1269"/>
      <c r="KXK192" s="1269"/>
      <c r="KXL192" s="1269"/>
      <c r="KXM192" s="1269"/>
      <c r="KXN192" s="1269"/>
      <c r="KXO192" s="1269"/>
      <c r="KXP192" s="1269"/>
      <c r="KXQ192" s="1269"/>
      <c r="KXR192" s="1269"/>
      <c r="KXS192" s="1269"/>
      <c r="KXT192" s="1269"/>
      <c r="KXU192" s="1269"/>
      <c r="KXV192" s="1269"/>
      <c r="KXW192" s="1269"/>
      <c r="KXX192" s="1269"/>
      <c r="KXY192" s="1269"/>
      <c r="KXZ192" s="1269"/>
      <c r="KYA192" s="1269"/>
      <c r="KYB192" s="1269"/>
      <c r="KYC192" s="1269"/>
      <c r="KYD192" s="1269"/>
      <c r="KYE192" s="1269"/>
      <c r="KYF192" s="1269"/>
      <c r="KYG192" s="1269"/>
      <c r="KYH192" s="1269"/>
      <c r="KYI192" s="1269"/>
      <c r="KYJ192" s="1269"/>
      <c r="KYK192" s="1269"/>
      <c r="KYL192" s="1269"/>
      <c r="KYM192" s="1269"/>
      <c r="KYN192" s="1269"/>
      <c r="KYO192" s="1269"/>
      <c r="KYP192" s="1269"/>
      <c r="KYQ192" s="1269"/>
      <c r="KYR192" s="1269"/>
      <c r="KYS192" s="1269"/>
      <c r="KYT192" s="1269"/>
      <c r="KYU192" s="1269"/>
      <c r="KYV192" s="1269"/>
      <c r="KYW192" s="1269"/>
      <c r="KYX192" s="1269"/>
      <c r="KYY192" s="1269"/>
      <c r="KYZ192" s="1269"/>
      <c r="KZA192" s="1269"/>
      <c r="KZB192" s="1269"/>
      <c r="KZC192" s="1269"/>
      <c r="KZD192" s="1269"/>
      <c r="KZE192" s="1269"/>
      <c r="KZF192" s="1269"/>
      <c r="KZG192" s="1269"/>
      <c r="KZH192" s="1269"/>
      <c r="KZI192" s="1269"/>
      <c r="KZJ192" s="1269"/>
      <c r="KZK192" s="1269"/>
      <c r="KZL192" s="1269"/>
      <c r="KZM192" s="1269"/>
      <c r="KZN192" s="1269"/>
      <c r="KZO192" s="1269"/>
      <c r="KZP192" s="1269"/>
      <c r="KZQ192" s="1269"/>
      <c r="KZR192" s="1269"/>
      <c r="KZS192" s="1269"/>
      <c r="KZT192" s="1269"/>
      <c r="KZU192" s="1269"/>
      <c r="KZV192" s="1269"/>
      <c r="KZW192" s="1269"/>
      <c r="KZX192" s="1269"/>
      <c r="KZY192" s="1269"/>
      <c r="KZZ192" s="1269"/>
      <c r="LAA192" s="1269"/>
      <c r="LAB192" s="1269"/>
      <c r="LAC192" s="1269"/>
      <c r="LAD192" s="1269"/>
      <c r="LAE192" s="1269"/>
      <c r="LAF192" s="1269"/>
      <c r="LAG192" s="1269"/>
      <c r="LAH192" s="1269"/>
      <c r="LAI192" s="1269"/>
      <c r="LAJ192" s="1269"/>
      <c r="LAK192" s="1269"/>
      <c r="LAL192" s="1269"/>
      <c r="LAM192" s="1269"/>
      <c r="LAN192" s="1269"/>
      <c r="LAO192" s="1269"/>
      <c r="LAP192" s="1269"/>
      <c r="LAQ192" s="1269"/>
      <c r="LAR192" s="1269"/>
      <c r="LAS192" s="1269"/>
      <c r="LAT192" s="1269"/>
      <c r="LAU192" s="1269"/>
      <c r="LAV192" s="1269"/>
      <c r="LAW192" s="1269"/>
      <c r="LAX192" s="1269"/>
      <c r="LAY192" s="1269"/>
      <c r="LAZ192" s="1269"/>
      <c r="LBA192" s="1269"/>
      <c r="LBB192" s="1269"/>
      <c r="LBC192" s="1269"/>
      <c r="LBD192" s="1269"/>
      <c r="LBE192" s="1269"/>
      <c r="LBF192" s="1269"/>
      <c r="LBG192" s="1269"/>
      <c r="LBH192" s="1269"/>
      <c r="LBI192" s="1269"/>
      <c r="LBJ192" s="1269"/>
      <c r="LBK192" s="1269"/>
      <c r="LBL192" s="1269"/>
      <c r="LBM192" s="1269"/>
      <c r="LBN192" s="1269"/>
      <c r="LBO192" s="1269"/>
      <c r="LBP192" s="1269"/>
      <c r="LBQ192" s="1269"/>
      <c r="LBR192" s="1269"/>
      <c r="LBS192" s="1269"/>
      <c r="LBT192" s="1269"/>
      <c r="LBU192" s="1269"/>
      <c r="LBV192" s="1269"/>
      <c r="LBW192" s="1269"/>
      <c r="LBX192" s="1269"/>
      <c r="LBY192" s="1269"/>
      <c r="LBZ192" s="1269"/>
      <c r="LCA192" s="1269"/>
      <c r="LCB192" s="1269"/>
      <c r="LCC192" s="1269"/>
      <c r="LCD192" s="1269"/>
      <c r="LCE192" s="1269"/>
      <c r="LCF192" s="1269"/>
      <c r="LCG192" s="1269"/>
      <c r="LCH192" s="1269"/>
      <c r="LCI192" s="1269"/>
      <c r="LCJ192" s="1269"/>
      <c r="LCK192" s="1269"/>
      <c r="LCL192" s="1269"/>
      <c r="LCM192" s="1269"/>
      <c r="LCN192" s="1269"/>
      <c r="LCO192" s="1269"/>
      <c r="LCP192" s="1269"/>
      <c r="LCQ192" s="1269"/>
      <c r="LCR192" s="1269"/>
      <c r="LCS192" s="1269"/>
      <c r="LCT192" s="1269"/>
      <c r="LCU192" s="1269"/>
      <c r="LCV192" s="1269"/>
      <c r="LCW192" s="1269"/>
      <c r="LCX192" s="1269"/>
      <c r="LCY192" s="1269"/>
      <c r="LCZ192" s="1269"/>
      <c r="LDA192" s="1269"/>
      <c r="LDB192" s="1269"/>
      <c r="LDC192" s="1269"/>
      <c r="LDD192" s="1269"/>
      <c r="LDE192" s="1269"/>
      <c r="LDF192" s="1269"/>
      <c r="LDG192" s="1269"/>
      <c r="LDH192" s="1269"/>
      <c r="LDI192" s="1269"/>
      <c r="LDJ192" s="1269"/>
      <c r="LDK192" s="1269"/>
      <c r="LDL192" s="1269"/>
      <c r="LDM192" s="1269"/>
      <c r="LDN192" s="1269"/>
      <c r="LDO192" s="1269"/>
      <c r="LDP192" s="1269"/>
      <c r="LDQ192" s="1269"/>
      <c r="LDR192" s="1269"/>
      <c r="LDS192" s="1269"/>
      <c r="LDT192" s="1269"/>
      <c r="LDU192" s="1269"/>
      <c r="LDV192" s="1269"/>
      <c r="LDW192" s="1269"/>
      <c r="LDX192" s="1269"/>
      <c r="LDY192" s="1269"/>
      <c r="LDZ192" s="1269"/>
      <c r="LEA192" s="1269"/>
      <c r="LEB192" s="1269"/>
      <c r="LEC192" s="1269"/>
      <c r="LED192" s="1269"/>
      <c r="LEE192" s="1269"/>
      <c r="LEF192" s="1269"/>
      <c r="LEG192" s="1269"/>
      <c r="LEH192" s="1269"/>
      <c r="LEI192" s="1269"/>
      <c r="LEJ192" s="1269"/>
      <c r="LEK192" s="1269"/>
      <c r="LEL192" s="1269"/>
      <c r="LEM192" s="1269"/>
      <c r="LEN192" s="1269"/>
      <c r="LEO192" s="1269"/>
      <c r="LEP192" s="1269"/>
      <c r="LEQ192" s="1269"/>
      <c r="LER192" s="1269"/>
      <c r="LES192" s="1269"/>
      <c r="LET192" s="1269"/>
      <c r="LEU192" s="1269"/>
      <c r="LEV192" s="1269"/>
      <c r="LEW192" s="1269"/>
      <c r="LEX192" s="1269"/>
      <c r="LEY192" s="1269"/>
      <c r="LEZ192" s="1269"/>
      <c r="LFA192" s="1269"/>
      <c r="LFB192" s="1269"/>
      <c r="LFC192" s="1269"/>
      <c r="LFD192" s="1269"/>
      <c r="LFE192" s="1269"/>
      <c r="LFF192" s="1269"/>
      <c r="LFG192" s="1269"/>
      <c r="LFH192" s="1269"/>
      <c r="LFI192" s="1269"/>
      <c r="LFJ192" s="1269"/>
      <c r="LFK192" s="1269"/>
      <c r="LFL192" s="1269"/>
      <c r="LFM192" s="1269"/>
      <c r="LFN192" s="1269"/>
      <c r="LFO192" s="1269"/>
      <c r="LFP192" s="1269"/>
      <c r="LFQ192" s="1269"/>
      <c r="LFR192" s="1269"/>
      <c r="LFS192" s="1269"/>
      <c r="LFT192" s="1269"/>
      <c r="LFU192" s="1269"/>
      <c r="LFV192" s="1269"/>
      <c r="LFW192" s="1269"/>
      <c r="LFX192" s="1269"/>
      <c r="LFY192" s="1269"/>
      <c r="LFZ192" s="1269"/>
      <c r="LGA192" s="1269"/>
      <c r="LGB192" s="1269"/>
      <c r="LGC192" s="1269"/>
      <c r="LGD192" s="1269"/>
      <c r="LGE192" s="1269"/>
      <c r="LGF192" s="1269"/>
      <c r="LGG192" s="1269"/>
      <c r="LGH192" s="1269"/>
      <c r="LGI192" s="1269"/>
      <c r="LGJ192" s="1269"/>
      <c r="LGK192" s="1269"/>
      <c r="LGL192" s="1269"/>
      <c r="LGM192" s="1269"/>
      <c r="LGN192" s="1269"/>
      <c r="LGO192" s="1269"/>
      <c r="LGP192" s="1269"/>
      <c r="LGQ192" s="1269"/>
      <c r="LGR192" s="1269"/>
      <c r="LGS192" s="1269"/>
      <c r="LGT192" s="1269"/>
      <c r="LGU192" s="1269"/>
      <c r="LGV192" s="1269"/>
      <c r="LGW192" s="1269"/>
      <c r="LGX192" s="1269"/>
      <c r="LGY192" s="1269"/>
      <c r="LGZ192" s="1269"/>
      <c r="LHA192" s="1269"/>
      <c r="LHB192" s="1269"/>
      <c r="LHC192" s="1269"/>
      <c r="LHD192" s="1269"/>
      <c r="LHE192" s="1269"/>
      <c r="LHF192" s="1269"/>
      <c r="LHG192" s="1269"/>
      <c r="LHH192" s="1269"/>
      <c r="LHI192" s="1269"/>
      <c r="LHJ192" s="1269"/>
      <c r="LHK192" s="1269"/>
      <c r="LHL192" s="1269"/>
      <c r="LHM192" s="1269"/>
      <c r="LHN192" s="1269"/>
      <c r="LHO192" s="1269"/>
      <c r="LHP192" s="1269"/>
      <c r="LHQ192" s="1269"/>
      <c r="LHR192" s="1269"/>
      <c r="LHS192" s="1269"/>
      <c r="LHT192" s="1269"/>
      <c r="LHU192" s="1269"/>
      <c r="LHV192" s="1269"/>
      <c r="LHW192" s="1269"/>
      <c r="LHX192" s="1269"/>
      <c r="LHY192" s="1269"/>
      <c r="LHZ192" s="1269"/>
      <c r="LIA192" s="1269"/>
      <c r="LIB192" s="1269"/>
      <c r="LIC192" s="1269"/>
      <c r="LID192" s="1269"/>
      <c r="LIE192" s="1269"/>
      <c r="LIF192" s="1269"/>
      <c r="LIG192" s="1269"/>
      <c r="LIH192" s="1269"/>
      <c r="LII192" s="1269"/>
      <c r="LIJ192" s="1269"/>
      <c r="LIK192" s="1269"/>
      <c r="LIL192" s="1269"/>
      <c r="LIM192" s="1269"/>
      <c r="LIN192" s="1269"/>
      <c r="LIO192" s="1269"/>
      <c r="LIP192" s="1269"/>
      <c r="LIQ192" s="1269"/>
      <c r="LIR192" s="1269"/>
      <c r="LIS192" s="1269"/>
      <c r="LIT192" s="1269"/>
      <c r="LIU192" s="1269"/>
      <c r="LIV192" s="1269"/>
      <c r="LIW192" s="1269"/>
      <c r="LIX192" s="1269"/>
      <c r="LIY192" s="1269"/>
      <c r="LIZ192" s="1269"/>
      <c r="LJA192" s="1269"/>
      <c r="LJB192" s="1269"/>
      <c r="LJC192" s="1269"/>
      <c r="LJD192" s="1269"/>
      <c r="LJE192" s="1269"/>
      <c r="LJF192" s="1269"/>
      <c r="LJG192" s="1269"/>
      <c r="LJH192" s="1269"/>
      <c r="LJI192" s="1269"/>
      <c r="LJJ192" s="1269"/>
      <c r="LJK192" s="1269"/>
      <c r="LJL192" s="1269"/>
      <c r="LJM192" s="1269"/>
      <c r="LJN192" s="1269"/>
      <c r="LJO192" s="1269"/>
      <c r="LJP192" s="1269"/>
      <c r="LJQ192" s="1269"/>
      <c r="LJR192" s="1269"/>
      <c r="LJS192" s="1269"/>
      <c r="LJT192" s="1269"/>
      <c r="LJU192" s="1269"/>
      <c r="LJV192" s="1269"/>
      <c r="LJW192" s="1269"/>
      <c r="LJX192" s="1269"/>
      <c r="LJY192" s="1269"/>
      <c r="LJZ192" s="1269"/>
      <c r="LKA192" s="1269"/>
      <c r="LKB192" s="1269"/>
      <c r="LKC192" s="1269"/>
      <c r="LKD192" s="1269"/>
      <c r="LKE192" s="1269"/>
      <c r="LKF192" s="1269"/>
      <c r="LKG192" s="1269"/>
      <c r="LKH192" s="1269"/>
      <c r="LKI192" s="1269"/>
      <c r="LKJ192" s="1269"/>
      <c r="LKK192" s="1269"/>
      <c r="LKL192" s="1269"/>
      <c r="LKM192" s="1269"/>
      <c r="LKN192" s="1269"/>
      <c r="LKO192" s="1269"/>
      <c r="LKP192" s="1269"/>
      <c r="LKQ192" s="1269"/>
      <c r="LKR192" s="1269"/>
      <c r="LKS192" s="1269"/>
      <c r="LKT192" s="1269"/>
      <c r="LKU192" s="1269"/>
      <c r="LKV192" s="1269"/>
      <c r="LKW192" s="1269"/>
      <c r="LKX192" s="1269"/>
      <c r="LKY192" s="1269"/>
      <c r="LKZ192" s="1269"/>
      <c r="LLA192" s="1269"/>
      <c r="LLB192" s="1269"/>
      <c r="LLC192" s="1269"/>
      <c r="LLD192" s="1269"/>
      <c r="LLE192" s="1269"/>
      <c r="LLF192" s="1269"/>
      <c r="LLG192" s="1269"/>
      <c r="LLH192" s="1269"/>
      <c r="LLI192" s="1269"/>
      <c r="LLJ192" s="1269"/>
      <c r="LLK192" s="1269"/>
      <c r="LLL192" s="1269"/>
      <c r="LLM192" s="1269"/>
      <c r="LLN192" s="1269"/>
      <c r="LLO192" s="1269"/>
      <c r="LLP192" s="1269"/>
      <c r="LLQ192" s="1269"/>
      <c r="LLR192" s="1269"/>
      <c r="LLS192" s="1269"/>
      <c r="LLT192" s="1269"/>
      <c r="LLU192" s="1269"/>
      <c r="LLV192" s="1269"/>
      <c r="LLW192" s="1269"/>
      <c r="LLX192" s="1269"/>
      <c r="LLY192" s="1269"/>
      <c r="LLZ192" s="1269"/>
      <c r="LMA192" s="1269"/>
      <c r="LMB192" s="1269"/>
      <c r="LMC192" s="1269"/>
      <c r="LMD192" s="1269"/>
      <c r="LME192" s="1269"/>
      <c r="LMF192" s="1269"/>
      <c r="LMG192" s="1269"/>
      <c r="LMH192" s="1269"/>
      <c r="LMI192" s="1269"/>
      <c r="LMJ192" s="1269"/>
      <c r="LMK192" s="1269"/>
      <c r="LML192" s="1269"/>
      <c r="LMM192" s="1269"/>
      <c r="LMN192" s="1269"/>
      <c r="LMO192" s="1269"/>
      <c r="LMP192" s="1269"/>
      <c r="LMQ192" s="1269"/>
      <c r="LMR192" s="1269"/>
      <c r="LMS192" s="1269"/>
      <c r="LMT192" s="1269"/>
      <c r="LMU192" s="1269"/>
      <c r="LMV192" s="1269"/>
      <c r="LMW192" s="1269"/>
      <c r="LMX192" s="1269"/>
      <c r="LMY192" s="1269"/>
      <c r="LMZ192" s="1269"/>
      <c r="LNA192" s="1269"/>
      <c r="LNB192" s="1269"/>
      <c r="LNC192" s="1269"/>
      <c r="LND192" s="1269"/>
      <c r="LNE192" s="1269"/>
      <c r="LNF192" s="1269"/>
      <c r="LNG192" s="1269"/>
      <c r="LNH192" s="1269"/>
      <c r="LNI192" s="1269"/>
      <c r="LNJ192" s="1269"/>
      <c r="LNK192" s="1269"/>
      <c r="LNL192" s="1269"/>
      <c r="LNM192" s="1269"/>
      <c r="LNN192" s="1269"/>
      <c r="LNO192" s="1269"/>
      <c r="LNP192" s="1269"/>
      <c r="LNQ192" s="1269"/>
      <c r="LNR192" s="1269"/>
      <c r="LNS192" s="1269"/>
      <c r="LNT192" s="1269"/>
      <c r="LNU192" s="1269"/>
      <c r="LNV192" s="1269"/>
      <c r="LNW192" s="1269"/>
      <c r="LNX192" s="1269"/>
      <c r="LNY192" s="1269"/>
      <c r="LNZ192" s="1269"/>
      <c r="LOA192" s="1269"/>
      <c r="LOB192" s="1269"/>
      <c r="LOC192" s="1269"/>
      <c r="LOD192" s="1269"/>
      <c r="LOE192" s="1269"/>
      <c r="LOF192" s="1269"/>
      <c r="LOG192" s="1269"/>
      <c r="LOH192" s="1269"/>
      <c r="LOI192" s="1269"/>
      <c r="LOJ192" s="1269"/>
      <c r="LOK192" s="1269"/>
      <c r="LOL192" s="1269"/>
      <c r="LOM192" s="1269"/>
      <c r="LON192" s="1269"/>
      <c r="LOO192" s="1269"/>
      <c r="LOP192" s="1269"/>
      <c r="LOQ192" s="1269"/>
      <c r="LOR192" s="1269"/>
      <c r="LOS192" s="1269"/>
      <c r="LOT192" s="1269"/>
      <c r="LOU192" s="1269"/>
      <c r="LOV192" s="1269"/>
      <c r="LOW192" s="1269"/>
      <c r="LOX192" s="1269"/>
      <c r="LOY192" s="1269"/>
      <c r="LOZ192" s="1269"/>
      <c r="LPA192" s="1269"/>
      <c r="LPB192" s="1269"/>
      <c r="LPC192" s="1269"/>
      <c r="LPD192" s="1269"/>
      <c r="LPE192" s="1269"/>
      <c r="LPF192" s="1269"/>
      <c r="LPG192" s="1269"/>
      <c r="LPH192" s="1269"/>
      <c r="LPI192" s="1269"/>
      <c r="LPJ192" s="1269"/>
      <c r="LPK192" s="1269"/>
      <c r="LPL192" s="1269"/>
      <c r="LPM192" s="1269"/>
      <c r="LPN192" s="1269"/>
      <c r="LPO192" s="1269"/>
      <c r="LPP192" s="1269"/>
      <c r="LPQ192" s="1269"/>
      <c r="LPR192" s="1269"/>
      <c r="LPS192" s="1269"/>
      <c r="LPT192" s="1269"/>
      <c r="LPU192" s="1269"/>
      <c r="LPV192" s="1269"/>
      <c r="LPW192" s="1269"/>
      <c r="LPX192" s="1269"/>
      <c r="LPY192" s="1269"/>
      <c r="LPZ192" s="1269"/>
      <c r="LQA192" s="1269"/>
      <c r="LQB192" s="1269"/>
      <c r="LQC192" s="1269"/>
      <c r="LQD192" s="1269"/>
      <c r="LQE192" s="1269"/>
      <c r="LQF192" s="1269"/>
      <c r="LQG192" s="1269"/>
      <c r="LQH192" s="1269"/>
      <c r="LQI192" s="1269"/>
      <c r="LQJ192" s="1269"/>
      <c r="LQK192" s="1269"/>
      <c r="LQL192" s="1269"/>
      <c r="LQM192" s="1269"/>
      <c r="LQN192" s="1269"/>
      <c r="LQO192" s="1269"/>
      <c r="LQP192" s="1269"/>
      <c r="LQQ192" s="1269"/>
      <c r="LQR192" s="1269"/>
      <c r="LQS192" s="1269"/>
      <c r="LQT192" s="1269"/>
      <c r="LQU192" s="1269"/>
      <c r="LQV192" s="1269"/>
      <c r="LQW192" s="1269"/>
      <c r="LQX192" s="1269"/>
      <c r="LQY192" s="1269"/>
      <c r="LQZ192" s="1269"/>
      <c r="LRA192" s="1269"/>
      <c r="LRB192" s="1269"/>
      <c r="LRC192" s="1269"/>
      <c r="LRD192" s="1269"/>
      <c r="LRE192" s="1269"/>
      <c r="LRF192" s="1269"/>
      <c r="LRG192" s="1269"/>
      <c r="LRH192" s="1269"/>
      <c r="LRI192" s="1269"/>
      <c r="LRJ192" s="1269"/>
      <c r="LRK192" s="1269"/>
      <c r="LRL192" s="1269"/>
      <c r="LRM192" s="1269"/>
      <c r="LRN192" s="1269"/>
      <c r="LRO192" s="1269"/>
      <c r="LRP192" s="1269"/>
      <c r="LRQ192" s="1269"/>
      <c r="LRR192" s="1269"/>
      <c r="LRS192" s="1269"/>
      <c r="LRT192" s="1269"/>
      <c r="LRU192" s="1269"/>
      <c r="LRV192" s="1269"/>
      <c r="LRW192" s="1269"/>
      <c r="LRX192" s="1269"/>
      <c r="LRY192" s="1269"/>
      <c r="LRZ192" s="1269"/>
      <c r="LSA192" s="1269"/>
      <c r="LSB192" s="1269"/>
      <c r="LSC192" s="1269"/>
      <c r="LSD192" s="1269"/>
      <c r="LSE192" s="1269"/>
      <c r="LSF192" s="1269"/>
      <c r="LSG192" s="1269"/>
      <c r="LSH192" s="1269"/>
      <c r="LSI192" s="1269"/>
      <c r="LSJ192" s="1269"/>
      <c r="LSK192" s="1269"/>
      <c r="LSL192" s="1269"/>
      <c r="LSM192" s="1269"/>
      <c r="LSN192" s="1269"/>
      <c r="LSO192" s="1269"/>
      <c r="LSP192" s="1269"/>
      <c r="LSQ192" s="1269"/>
      <c r="LSR192" s="1269"/>
      <c r="LSS192" s="1269"/>
      <c r="LST192" s="1269"/>
      <c r="LSU192" s="1269"/>
      <c r="LSV192" s="1269"/>
      <c r="LSW192" s="1269"/>
      <c r="LSX192" s="1269"/>
      <c r="LSY192" s="1269"/>
      <c r="LSZ192" s="1269"/>
      <c r="LTA192" s="1269"/>
      <c r="LTB192" s="1269"/>
      <c r="LTC192" s="1269"/>
      <c r="LTD192" s="1269"/>
      <c r="LTE192" s="1269"/>
      <c r="LTF192" s="1269"/>
      <c r="LTG192" s="1269"/>
      <c r="LTH192" s="1269"/>
      <c r="LTI192" s="1269"/>
      <c r="LTJ192" s="1269"/>
      <c r="LTK192" s="1269"/>
      <c r="LTL192" s="1269"/>
      <c r="LTM192" s="1269"/>
      <c r="LTN192" s="1269"/>
      <c r="LTO192" s="1269"/>
      <c r="LTP192" s="1269"/>
      <c r="LTQ192" s="1269"/>
      <c r="LTR192" s="1269"/>
      <c r="LTS192" s="1269"/>
      <c r="LTT192" s="1269"/>
      <c r="LTU192" s="1269"/>
      <c r="LTV192" s="1269"/>
      <c r="LTW192" s="1269"/>
      <c r="LTX192" s="1269"/>
      <c r="LTY192" s="1269"/>
      <c r="LTZ192" s="1269"/>
      <c r="LUA192" s="1269"/>
      <c r="LUB192" s="1269"/>
      <c r="LUC192" s="1269"/>
      <c r="LUD192" s="1269"/>
      <c r="LUE192" s="1269"/>
      <c r="LUF192" s="1269"/>
      <c r="LUG192" s="1269"/>
      <c r="LUH192" s="1269"/>
      <c r="LUI192" s="1269"/>
      <c r="LUJ192" s="1269"/>
      <c r="LUK192" s="1269"/>
      <c r="LUL192" s="1269"/>
      <c r="LUM192" s="1269"/>
      <c r="LUN192" s="1269"/>
      <c r="LUO192" s="1269"/>
      <c r="LUP192" s="1269"/>
      <c r="LUQ192" s="1269"/>
      <c r="LUR192" s="1269"/>
      <c r="LUS192" s="1269"/>
      <c r="LUT192" s="1269"/>
      <c r="LUU192" s="1269"/>
      <c r="LUV192" s="1269"/>
      <c r="LUW192" s="1269"/>
      <c r="LUX192" s="1269"/>
      <c r="LUY192" s="1269"/>
      <c r="LUZ192" s="1269"/>
      <c r="LVA192" s="1269"/>
      <c r="LVB192" s="1269"/>
      <c r="LVC192" s="1269"/>
      <c r="LVD192" s="1269"/>
      <c r="LVE192" s="1269"/>
      <c r="LVF192" s="1269"/>
      <c r="LVG192" s="1269"/>
      <c r="LVH192" s="1269"/>
      <c r="LVI192" s="1269"/>
      <c r="LVJ192" s="1269"/>
      <c r="LVK192" s="1269"/>
      <c r="LVL192" s="1269"/>
      <c r="LVM192" s="1269"/>
      <c r="LVN192" s="1269"/>
      <c r="LVO192" s="1269"/>
      <c r="LVP192" s="1269"/>
      <c r="LVQ192" s="1269"/>
      <c r="LVR192" s="1269"/>
      <c r="LVS192" s="1269"/>
      <c r="LVT192" s="1269"/>
      <c r="LVU192" s="1269"/>
      <c r="LVV192" s="1269"/>
      <c r="LVW192" s="1269"/>
      <c r="LVX192" s="1269"/>
      <c r="LVY192" s="1269"/>
      <c r="LVZ192" s="1269"/>
      <c r="LWA192" s="1269"/>
      <c r="LWB192" s="1269"/>
      <c r="LWC192" s="1269"/>
      <c r="LWD192" s="1269"/>
      <c r="LWE192" s="1269"/>
      <c r="LWF192" s="1269"/>
      <c r="LWG192" s="1269"/>
      <c r="LWH192" s="1269"/>
      <c r="LWI192" s="1269"/>
      <c r="LWJ192" s="1269"/>
      <c r="LWK192" s="1269"/>
      <c r="LWL192" s="1269"/>
      <c r="LWM192" s="1269"/>
      <c r="LWN192" s="1269"/>
      <c r="LWO192" s="1269"/>
      <c r="LWP192" s="1269"/>
      <c r="LWQ192" s="1269"/>
      <c r="LWR192" s="1269"/>
      <c r="LWS192" s="1269"/>
      <c r="LWT192" s="1269"/>
      <c r="LWU192" s="1269"/>
      <c r="LWV192" s="1269"/>
      <c r="LWW192" s="1269"/>
      <c r="LWX192" s="1269"/>
      <c r="LWY192" s="1269"/>
      <c r="LWZ192" s="1269"/>
      <c r="LXA192" s="1269"/>
      <c r="LXB192" s="1269"/>
      <c r="LXC192" s="1269"/>
      <c r="LXD192" s="1269"/>
      <c r="LXE192" s="1269"/>
      <c r="LXF192" s="1269"/>
      <c r="LXG192" s="1269"/>
      <c r="LXH192" s="1269"/>
      <c r="LXI192" s="1269"/>
      <c r="LXJ192" s="1269"/>
      <c r="LXK192" s="1269"/>
      <c r="LXL192" s="1269"/>
      <c r="LXM192" s="1269"/>
      <c r="LXN192" s="1269"/>
      <c r="LXO192" s="1269"/>
      <c r="LXP192" s="1269"/>
      <c r="LXQ192" s="1269"/>
      <c r="LXR192" s="1269"/>
      <c r="LXS192" s="1269"/>
      <c r="LXT192" s="1269"/>
      <c r="LXU192" s="1269"/>
      <c r="LXV192" s="1269"/>
      <c r="LXW192" s="1269"/>
      <c r="LXX192" s="1269"/>
      <c r="LXY192" s="1269"/>
      <c r="LXZ192" s="1269"/>
      <c r="LYA192" s="1269"/>
      <c r="LYB192" s="1269"/>
      <c r="LYC192" s="1269"/>
      <c r="LYD192" s="1269"/>
      <c r="LYE192" s="1269"/>
      <c r="LYF192" s="1269"/>
      <c r="LYG192" s="1269"/>
      <c r="LYH192" s="1269"/>
      <c r="LYI192" s="1269"/>
      <c r="LYJ192" s="1269"/>
      <c r="LYK192" s="1269"/>
      <c r="LYL192" s="1269"/>
      <c r="LYM192" s="1269"/>
      <c r="LYN192" s="1269"/>
      <c r="LYO192" s="1269"/>
      <c r="LYP192" s="1269"/>
      <c r="LYQ192" s="1269"/>
      <c r="LYR192" s="1269"/>
      <c r="LYS192" s="1269"/>
      <c r="LYT192" s="1269"/>
      <c r="LYU192" s="1269"/>
      <c r="LYV192" s="1269"/>
      <c r="LYW192" s="1269"/>
      <c r="LYX192" s="1269"/>
      <c r="LYY192" s="1269"/>
      <c r="LYZ192" s="1269"/>
      <c r="LZA192" s="1269"/>
      <c r="LZB192" s="1269"/>
      <c r="LZC192" s="1269"/>
      <c r="LZD192" s="1269"/>
      <c r="LZE192" s="1269"/>
      <c r="LZF192" s="1269"/>
      <c r="LZG192" s="1269"/>
      <c r="LZH192" s="1269"/>
      <c r="LZI192" s="1269"/>
      <c r="LZJ192" s="1269"/>
      <c r="LZK192" s="1269"/>
      <c r="LZL192" s="1269"/>
      <c r="LZM192" s="1269"/>
      <c r="LZN192" s="1269"/>
      <c r="LZO192" s="1269"/>
      <c r="LZP192" s="1269"/>
      <c r="LZQ192" s="1269"/>
      <c r="LZR192" s="1269"/>
      <c r="LZS192" s="1269"/>
      <c r="LZT192" s="1269"/>
      <c r="LZU192" s="1269"/>
      <c r="LZV192" s="1269"/>
      <c r="LZW192" s="1269"/>
      <c r="LZX192" s="1269"/>
      <c r="LZY192" s="1269"/>
      <c r="LZZ192" s="1269"/>
      <c r="MAA192" s="1269"/>
      <c r="MAB192" s="1269"/>
      <c r="MAC192" s="1269"/>
      <c r="MAD192" s="1269"/>
      <c r="MAE192" s="1269"/>
      <c r="MAF192" s="1269"/>
      <c r="MAG192" s="1269"/>
      <c r="MAH192" s="1269"/>
      <c r="MAI192" s="1269"/>
      <c r="MAJ192" s="1269"/>
      <c r="MAK192" s="1269"/>
      <c r="MAL192" s="1269"/>
      <c r="MAM192" s="1269"/>
      <c r="MAN192" s="1269"/>
      <c r="MAO192" s="1269"/>
      <c r="MAP192" s="1269"/>
      <c r="MAQ192" s="1269"/>
      <c r="MAR192" s="1269"/>
      <c r="MAS192" s="1269"/>
      <c r="MAT192" s="1269"/>
      <c r="MAU192" s="1269"/>
      <c r="MAV192" s="1269"/>
      <c r="MAW192" s="1269"/>
      <c r="MAX192" s="1269"/>
      <c r="MAY192" s="1269"/>
      <c r="MAZ192" s="1269"/>
      <c r="MBA192" s="1269"/>
      <c r="MBB192" s="1269"/>
      <c r="MBC192" s="1269"/>
      <c r="MBD192" s="1269"/>
      <c r="MBE192" s="1269"/>
      <c r="MBF192" s="1269"/>
      <c r="MBG192" s="1269"/>
      <c r="MBH192" s="1269"/>
      <c r="MBI192" s="1269"/>
      <c r="MBJ192" s="1269"/>
      <c r="MBK192" s="1269"/>
      <c r="MBL192" s="1269"/>
      <c r="MBM192" s="1269"/>
      <c r="MBN192" s="1269"/>
      <c r="MBO192" s="1269"/>
      <c r="MBP192" s="1269"/>
      <c r="MBQ192" s="1269"/>
      <c r="MBR192" s="1269"/>
      <c r="MBS192" s="1269"/>
      <c r="MBT192" s="1269"/>
      <c r="MBU192" s="1269"/>
      <c r="MBV192" s="1269"/>
      <c r="MBW192" s="1269"/>
      <c r="MBX192" s="1269"/>
      <c r="MBY192" s="1269"/>
      <c r="MBZ192" s="1269"/>
      <c r="MCA192" s="1269"/>
      <c r="MCB192" s="1269"/>
      <c r="MCC192" s="1269"/>
      <c r="MCD192" s="1269"/>
      <c r="MCE192" s="1269"/>
      <c r="MCF192" s="1269"/>
      <c r="MCG192" s="1269"/>
      <c r="MCH192" s="1269"/>
      <c r="MCI192" s="1269"/>
      <c r="MCJ192" s="1269"/>
      <c r="MCK192" s="1269"/>
      <c r="MCL192" s="1269"/>
      <c r="MCM192" s="1269"/>
      <c r="MCN192" s="1269"/>
      <c r="MCO192" s="1269"/>
      <c r="MCP192" s="1269"/>
      <c r="MCQ192" s="1269"/>
      <c r="MCR192" s="1269"/>
      <c r="MCS192" s="1269"/>
      <c r="MCT192" s="1269"/>
      <c r="MCU192" s="1269"/>
      <c r="MCV192" s="1269"/>
      <c r="MCW192" s="1269"/>
      <c r="MCX192" s="1269"/>
      <c r="MCY192" s="1269"/>
      <c r="MCZ192" s="1269"/>
      <c r="MDA192" s="1269"/>
      <c r="MDB192" s="1269"/>
      <c r="MDC192" s="1269"/>
      <c r="MDD192" s="1269"/>
      <c r="MDE192" s="1269"/>
      <c r="MDF192" s="1269"/>
      <c r="MDG192" s="1269"/>
      <c r="MDH192" s="1269"/>
      <c r="MDI192" s="1269"/>
      <c r="MDJ192" s="1269"/>
      <c r="MDK192" s="1269"/>
      <c r="MDL192" s="1269"/>
      <c r="MDM192" s="1269"/>
      <c r="MDN192" s="1269"/>
      <c r="MDO192" s="1269"/>
      <c r="MDP192" s="1269"/>
      <c r="MDQ192" s="1269"/>
      <c r="MDR192" s="1269"/>
      <c r="MDS192" s="1269"/>
      <c r="MDT192" s="1269"/>
      <c r="MDU192" s="1269"/>
      <c r="MDV192" s="1269"/>
      <c r="MDW192" s="1269"/>
      <c r="MDX192" s="1269"/>
      <c r="MDY192" s="1269"/>
      <c r="MDZ192" s="1269"/>
      <c r="MEA192" s="1269"/>
      <c r="MEB192" s="1269"/>
      <c r="MEC192" s="1269"/>
      <c r="MED192" s="1269"/>
      <c r="MEE192" s="1269"/>
      <c r="MEF192" s="1269"/>
      <c r="MEG192" s="1269"/>
      <c r="MEH192" s="1269"/>
      <c r="MEI192" s="1269"/>
      <c r="MEJ192" s="1269"/>
      <c r="MEK192" s="1269"/>
      <c r="MEL192" s="1269"/>
      <c r="MEM192" s="1269"/>
      <c r="MEN192" s="1269"/>
      <c r="MEO192" s="1269"/>
      <c r="MEP192" s="1269"/>
      <c r="MEQ192" s="1269"/>
      <c r="MER192" s="1269"/>
      <c r="MES192" s="1269"/>
      <c r="MET192" s="1269"/>
      <c r="MEU192" s="1269"/>
      <c r="MEV192" s="1269"/>
      <c r="MEW192" s="1269"/>
      <c r="MEX192" s="1269"/>
      <c r="MEY192" s="1269"/>
      <c r="MEZ192" s="1269"/>
      <c r="MFA192" s="1269"/>
      <c r="MFB192" s="1269"/>
      <c r="MFC192" s="1269"/>
      <c r="MFD192" s="1269"/>
      <c r="MFE192" s="1269"/>
      <c r="MFF192" s="1269"/>
      <c r="MFG192" s="1269"/>
      <c r="MFH192" s="1269"/>
      <c r="MFI192" s="1269"/>
      <c r="MFJ192" s="1269"/>
      <c r="MFK192" s="1269"/>
      <c r="MFL192" s="1269"/>
      <c r="MFM192" s="1269"/>
      <c r="MFN192" s="1269"/>
      <c r="MFO192" s="1269"/>
      <c r="MFP192" s="1269"/>
      <c r="MFQ192" s="1269"/>
      <c r="MFR192" s="1269"/>
      <c r="MFS192" s="1269"/>
      <c r="MFT192" s="1269"/>
      <c r="MFU192" s="1269"/>
      <c r="MFV192" s="1269"/>
      <c r="MFW192" s="1269"/>
      <c r="MFX192" s="1269"/>
      <c r="MFY192" s="1269"/>
      <c r="MFZ192" s="1269"/>
      <c r="MGA192" s="1269"/>
      <c r="MGB192" s="1269"/>
      <c r="MGC192" s="1269"/>
      <c r="MGD192" s="1269"/>
      <c r="MGE192" s="1269"/>
      <c r="MGF192" s="1269"/>
      <c r="MGG192" s="1269"/>
      <c r="MGH192" s="1269"/>
      <c r="MGI192" s="1269"/>
      <c r="MGJ192" s="1269"/>
      <c r="MGK192" s="1269"/>
      <c r="MGL192" s="1269"/>
      <c r="MGM192" s="1269"/>
      <c r="MGN192" s="1269"/>
      <c r="MGO192" s="1269"/>
      <c r="MGP192" s="1269"/>
      <c r="MGQ192" s="1269"/>
      <c r="MGR192" s="1269"/>
      <c r="MGS192" s="1269"/>
      <c r="MGT192" s="1269"/>
      <c r="MGU192" s="1269"/>
      <c r="MGV192" s="1269"/>
      <c r="MGW192" s="1269"/>
      <c r="MGX192" s="1269"/>
      <c r="MGY192" s="1269"/>
      <c r="MGZ192" s="1269"/>
      <c r="MHA192" s="1269"/>
      <c r="MHB192" s="1269"/>
      <c r="MHC192" s="1269"/>
      <c r="MHD192" s="1269"/>
      <c r="MHE192" s="1269"/>
      <c r="MHF192" s="1269"/>
      <c r="MHG192" s="1269"/>
      <c r="MHH192" s="1269"/>
      <c r="MHI192" s="1269"/>
      <c r="MHJ192" s="1269"/>
      <c r="MHK192" s="1269"/>
      <c r="MHL192" s="1269"/>
      <c r="MHM192" s="1269"/>
      <c r="MHN192" s="1269"/>
      <c r="MHO192" s="1269"/>
      <c r="MHP192" s="1269"/>
      <c r="MHQ192" s="1269"/>
      <c r="MHR192" s="1269"/>
      <c r="MHS192" s="1269"/>
      <c r="MHT192" s="1269"/>
      <c r="MHU192" s="1269"/>
      <c r="MHV192" s="1269"/>
      <c r="MHW192" s="1269"/>
      <c r="MHX192" s="1269"/>
      <c r="MHY192" s="1269"/>
      <c r="MHZ192" s="1269"/>
      <c r="MIA192" s="1269"/>
      <c r="MIB192" s="1269"/>
      <c r="MIC192" s="1269"/>
      <c r="MID192" s="1269"/>
      <c r="MIE192" s="1269"/>
      <c r="MIF192" s="1269"/>
      <c r="MIG192" s="1269"/>
      <c r="MIH192" s="1269"/>
      <c r="MII192" s="1269"/>
      <c r="MIJ192" s="1269"/>
      <c r="MIK192" s="1269"/>
      <c r="MIL192" s="1269"/>
      <c r="MIM192" s="1269"/>
      <c r="MIN192" s="1269"/>
      <c r="MIO192" s="1269"/>
      <c r="MIP192" s="1269"/>
      <c r="MIQ192" s="1269"/>
      <c r="MIR192" s="1269"/>
      <c r="MIS192" s="1269"/>
      <c r="MIT192" s="1269"/>
      <c r="MIU192" s="1269"/>
      <c r="MIV192" s="1269"/>
      <c r="MIW192" s="1269"/>
      <c r="MIX192" s="1269"/>
      <c r="MIY192" s="1269"/>
      <c r="MIZ192" s="1269"/>
      <c r="MJA192" s="1269"/>
      <c r="MJB192" s="1269"/>
      <c r="MJC192" s="1269"/>
      <c r="MJD192" s="1269"/>
      <c r="MJE192" s="1269"/>
      <c r="MJF192" s="1269"/>
      <c r="MJG192" s="1269"/>
      <c r="MJH192" s="1269"/>
      <c r="MJI192" s="1269"/>
      <c r="MJJ192" s="1269"/>
      <c r="MJK192" s="1269"/>
      <c r="MJL192" s="1269"/>
      <c r="MJM192" s="1269"/>
      <c r="MJN192" s="1269"/>
      <c r="MJO192" s="1269"/>
      <c r="MJP192" s="1269"/>
      <c r="MJQ192" s="1269"/>
      <c r="MJR192" s="1269"/>
      <c r="MJS192" s="1269"/>
      <c r="MJT192" s="1269"/>
      <c r="MJU192" s="1269"/>
      <c r="MJV192" s="1269"/>
      <c r="MJW192" s="1269"/>
      <c r="MJX192" s="1269"/>
      <c r="MJY192" s="1269"/>
      <c r="MJZ192" s="1269"/>
      <c r="MKA192" s="1269"/>
      <c r="MKB192" s="1269"/>
      <c r="MKC192" s="1269"/>
      <c r="MKD192" s="1269"/>
      <c r="MKE192" s="1269"/>
      <c r="MKF192" s="1269"/>
      <c r="MKG192" s="1269"/>
      <c r="MKH192" s="1269"/>
      <c r="MKI192" s="1269"/>
      <c r="MKJ192" s="1269"/>
      <c r="MKK192" s="1269"/>
      <c r="MKL192" s="1269"/>
      <c r="MKM192" s="1269"/>
      <c r="MKN192" s="1269"/>
      <c r="MKO192" s="1269"/>
      <c r="MKP192" s="1269"/>
      <c r="MKQ192" s="1269"/>
      <c r="MKR192" s="1269"/>
      <c r="MKS192" s="1269"/>
      <c r="MKT192" s="1269"/>
      <c r="MKU192" s="1269"/>
      <c r="MKV192" s="1269"/>
      <c r="MKW192" s="1269"/>
      <c r="MKX192" s="1269"/>
      <c r="MKY192" s="1269"/>
      <c r="MKZ192" s="1269"/>
      <c r="MLA192" s="1269"/>
      <c r="MLB192" s="1269"/>
      <c r="MLC192" s="1269"/>
      <c r="MLD192" s="1269"/>
      <c r="MLE192" s="1269"/>
      <c r="MLF192" s="1269"/>
      <c r="MLG192" s="1269"/>
      <c r="MLH192" s="1269"/>
      <c r="MLI192" s="1269"/>
      <c r="MLJ192" s="1269"/>
      <c r="MLK192" s="1269"/>
      <c r="MLL192" s="1269"/>
      <c r="MLM192" s="1269"/>
      <c r="MLN192" s="1269"/>
      <c r="MLO192" s="1269"/>
      <c r="MLP192" s="1269"/>
      <c r="MLQ192" s="1269"/>
      <c r="MLR192" s="1269"/>
      <c r="MLS192" s="1269"/>
      <c r="MLT192" s="1269"/>
      <c r="MLU192" s="1269"/>
      <c r="MLV192" s="1269"/>
      <c r="MLW192" s="1269"/>
      <c r="MLX192" s="1269"/>
      <c r="MLY192" s="1269"/>
      <c r="MLZ192" s="1269"/>
      <c r="MMA192" s="1269"/>
      <c r="MMB192" s="1269"/>
      <c r="MMC192" s="1269"/>
      <c r="MMD192" s="1269"/>
      <c r="MME192" s="1269"/>
      <c r="MMF192" s="1269"/>
      <c r="MMG192" s="1269"/>
      <c r="MMH192" s="1269"/>
      <c r="MMI192" s="1269"/>
      <c r="MMJ192" s="1269"/>
      <c r="MMK192" s="1269"/>
      <c r="MML192" s="1269"/>
      <c r="MMM192" s="1269"/>
      <c r="MMN192" s="1269"/>
      <c r="MMO192" s="1269"/>
      <c r="MMP192" s="1269"/>
      <c r="MMQ192" s="1269"/>
      <c r="MMR192" s="1269"/>
      <c r="MMS192" s="1269"/>
      <c r="MMT192" s="1269"/>
      <c r="MMU192" s="1269"/>
      <c r="MMV192" s="1269"/>
      <c r="MMW192" s="1269"/>
      <c r="MMX192" s="1269"/>
      <c r="MMY192" s="1269"/>
      <c r="MMZ192" s="1269"/>
      <c r="MNA192" s="1269"/>
      <c r="MNB192" s="1269"/>
      <c r="MNC192" s="1269"/>
      <c r="MND192" s="1269"/>
      <c r="MNE192" s="1269"/>
      <c r="MNF192" s="1269"/>
      <c r="MNG192" s="1269"/>
      <c r="MNH192" s="1269"/>
      <c r="MNI192" s="1269"/>
      <c r="MNJ192" s="1269"/>
      <c r="MNK192" s="1269"/>
      <c r="MNL192" s="1269"/>
      <c r="MNM192" s="1269"/>
      <c r="MNN192" s="1269"/>
      <c r="MNO192" s="1269"/>
      <c r="MNP192" s="1269"/>
      <c r="MNQ192" s="1269"/>
      <c r="MNR192" s="1269"/>
      <c r="MNS192" s="1269"/>
      <c r="MNT192" s="1269"/>
      <c r="MNU192" s="1269"/>
      <c r="MNV192" s="1269"/>
      <c r="MNW192" s="1269"/>
      <c r="MNX192" s="1269"/>
      <c r="MNY192" s="1269"/>
      <c r="MNZ192" s="1269"/>
      <c r="MOA192" s="1269"/>
      <c r="MOB192" s="1269"/>
      <c r="MOC192" s="1269"/>
      <c r="MOD192" s="1269"/>
      <c r="MOE192" s="1269"/>
      <c r="MOF192" s="1269"/>
      <c r="MOG192" s="1269"/>
      <c r="MOH192" s="1269"/>
      <c r="MOI192" s="1269"/>
      <c r="MOJ192" s="1269"/>
      <c r="MOK192" s="1269"/>
      <c r="MOL192" s="1269"/>
      <c r="MOM192" s="1269"/>
      <c r="MON192" s="1269"/>
      <c r="MOO192" s="1269"/>
      <c r="MOP192" s="1269"/>
      <c r="MOQ192" s="1269"/>
      <c r="MOR192" s="1269"/>
      <c r="MOS192" s="1269"/>
      <c r="MOT192" s="1269"/>
      <c r="MOU192" s="1269"/>
      <c r="MOV192" s="1269"/>
      <c r="MOW192" s="1269"/>
      <c r="MOX192" s="1269"/>
      <c r="MOY192" s="1269"/>
      <c r="MOZ192" s="1269"/>
      <c r="MPA192" s="1269"/>
      <c r="MPB192" s="1269"/>
      <c r="MPC192" s="1269"/>
      <c r="MPD192" s="1269"/>
      <c r="MPE192" s="1269"/>
      <c r="MPF192" s="1269"/>
      <c r="MPG192" s="1269"/>
      <c r="MPH192" s="1269"/>
      <c r="MPI192" s="1269"/>
      <c r="MPJ192" s="1269"/>
      <c r="MPK192" s="1269"/>
      <c r="MPL192" s="1269"/>
      <c r="MPM192" s="1269"/>
      <c r="MPN192" s="1269"/>
      <c r="MPO192" s="1269"/>
      <c r="MPP192" s="1269"/>
      <c r="MPQ192" s="1269"/>
      <c r="MPR192" s="1269"/>
      <c r="MPS192" s="1269"/>
      <c r="MPT192" s="1269"/>
      <c r="MPU192" s="1269"/>
      <c r="MPV192" s="1269"/>
      <c r="MPW192" s="1269"/>
      <c r="MPX192" s="1269"/>
      <c r="MPY192" s="1269"/>
      <c r="MPZ192" s="1269"/>
      <c r="MQA192" s="1269"/>
      <c r="MQB192" s="1269"/>
      <c r="MQC192" s="1269"/>
      <c r="MQD192" s="1269"/>
      <c r="MQE192" s="1269"/>
      <c r="MQF192" s="1269"/>
      <c r="MQG192" s="1269"/>
      <c r="MQH192" s="1269"/>
      <c r="MQI192" s="1269"/>
      <c r="MQJ192" s="1269"/>
      <c r="MQK192" s="1269"/>
      <c r="MQL192" s="1269"/>
      <c r="MQM192" s="1269"/>
      <c r="MQN192" s="1269"/>
      <c r="MQO192" s="1269"/>
      <c r="MQP192" s="1269"/>
      <c r="MQQ192" s="1269"/>
      <c r="MQR192" s="1269"/>
      <c r="MQS192" s="1269"/>
      <c r="MQT192" s="1269"/>
      <c r="MQU192" s="1269"/>
      <c r="MQV192" s="1269"/>
      <c r="MQW192" s="1269"/>
      <c r="MQX192" s="1269"/>
      <c r="MQY192" s="1269"/>
      <c r="MQZ192" s="1269"/>
      <c r="MRA192" s="1269"/>
      <c r="MRB192" s="1269"/>
      <c r="MRC192" s="1269"/>
      <c r="MRD192" s="1269"/>
      <c r="MRE192" s="1269"/>
      <c r="MRF192" s="1269"/>
      <c r="MRG192" s="1269"/>
      <c r="MRH192" s="1269"/>
      <c r="MRI192" s="1269"/>
      <c r="MRJ192" s="1269"/>
      <c r="MRK192" s="1269"/>
      <c r="MRL192" s="1269"/>
      <c r="MRM192" s="1269"/>
      <c r="MRN192" s="1269"/>
      <c r="MRO192" s="1269"/>
      <c r="MRP192" s="1269"/>
      <c r="MRQ192" s="1269"/>
      <c r="MRR192" s="1269"/>
      <c r="MRS192" s="1269"/>
      <c r="MRT192" s="1269"/>
      <c r="MRU192" s="1269"/>
      <c r="MRV192" s="1269"/>
      <c r="MRW192" s="1269"/>
      <c r="MRX192" s="1269"/>
      <c r="MRY192" s="1269"/>
      <c r="MRZ192" s="1269"/>
      <c r="MSA192" s="1269"/>
      <c r="MSB192" s="1269"/>
      <c r="MSC192" s="1269"/>
      <c r="MSD192" s="1269"/>
      <c r="MSE192" s="1269"/>
      <c r="MSF192" s="1269"/>
      <c r="MSG192" s="1269"/>
      <c r="MSH192" s="1269"/>
      <c r="MSI192" s="1269"/>
      <c r="MSJ192" s="1269"/>
      <c r="MSK192" s="1269"/>
      <c r="MSL192" s="1269"/>
      <c r="MSM192" s="1269"/>
      <c r="MSN192" s="1269"/>
      <c r="MSO192" s="1269"/>
      <c r="MSP192" s="1269"/>
      <c r="MSQ192" s="1269"/>
      <c r="MSR192" s="1269"/>
      <c r="MSS192" s="1269"/>
      <c r="MST192" s="1269"/>
      <c r="MSU192" s="1269"/>
      <c r="MSV192" s="1269"/>
      <c r="MSW192" s="1269"/>
      <c r="MSX192" s="1269"/>
      <c r="MSY192" s="1269"/>
      <c r="MSZ192" s="1269"/>
      <c r="MTA192" s="1269"/>
      <c r="MTB192" s="1269"/>
      <c r="MTC192" s="1269"/>
      <c r="MTD192" s="1269"/>
      <c r="MTE192" s="1269"/>
      <c r="MTF192" s="1269"/>
      <c r="MTG192" s="1269"/>
      <c r="MTH192" s="1269"/>
      <c r="MTI192" s="1269"/>
      <c r="MTJ192" s="1269"/>
      <c r="MTK192" s="1269"/>
      <c r="MTL192" s="1269"/>
      <c r="MTM192" s="1269"/>
      <c r="MTN192" s="1269"/>
      <c r="MTO192" s="1269"/>
      <c r="MTP192" s="1269"/>
      <c r="MTQ192" s="1269"/>
      <c r="MTR192" s="1269"/>
      <c r="MTS192" s="1269"/>
      <c r="MTT192" s="1269"/>
      <c r="MTU192" s="1269"/>
      <c r="MTV192" s="1269"/>
      <c r="MTW192" s="1269"/>
      <c r="MTX192" s="1269"/>
      <c r="MTY192" s="1269"/>
      <c r="MTZ192" s="1269"/>
      <c r="MUA192" s="1269"/>
      <c r="MUB192" s="1269"/>
      <c r="MUC192" s="1269"/>
      <c r="MUD192" s="1269"/>
      <c r="MUE192" s="1269"/>
      <c r="MUF192" s="1269"/>
      <c r="MUG192" s="1269"/>
      <c r="MUH192" s="1269"/>
      <c r="MUI192" s="1269"/>
      <c r="MUJ192" s="1269"/>
      <c r="MUK192" s="1269"/>
      <c r="MUL192" s="1269"/>
      <c r="MUM192" s="1269"/>
      <c r="MUN192" s="1269"/>
      <c r="MUO192" s="1269"/>
      <c r="MUP192" s="1269"/>
      <c r="MUQ192" s="1269"/>
      <c r="MUR192" s="1269"/>
      <c r="MUS192" s="1269"/>
      <c r="MUT192" s="1269"/>
      <c r="MUU192" s="1269"/>
      <c r="MUV192" s="1269"/>
      <c r="MUW192" s="1269"/>
      <c r="MUX192" s="1269"/>
      <c r="MUY192" s="1269"/>
      <c r="MUZ192" s="1269"/>
      <c r="MVA192" s="1269"/>
      <c r="MVB192" s="1269"/>
      <c r="MVC192" s="1269"/>
      <c r="MVD192" s="1269"/>
      <c r="MVE192" s="1269"/>
      <c r="MVF192" s="1269"/>
      <c r="MVG192" s="1269"/>
      <c r="MVH192" s="1269"/>
      <c r="MVI192" s="1269"/>
      <c r="MVJ192" s="1269"/>
      <c r="MVK192" s="1269"/>
      <c r="MVL192" s="1269"/>
      <c r="MVM192" s="1269"/>
      <c r="MVN192" s="1269"/>
      <c r="MVO192" s="1269"/>
      <c r="MVP192" s="1269"/>
      <c r="MVQ192" s="1269"/>
      <c r="MVR192" s="1269"/>
      <c r="MVS192" s="1269"/>
      <c r="MVT192" s="1269"/>
      <c r="MVU192" s="1269"/>
      <c r="MVV192" s="1269"/>
      <c r="MVW192" s="1269"/>
      <c r="MVX192" s="1269"/>
      <c r="MVY192" s="1269"/>
      <c r="MVZ192" s="1269"/>
      <c r="MWA192" s="1269"/>
      <c r="MWB192" s="1269"/>
      <c r="MWC192" s="1269"/>
      <c r="MWD192" s="1269"/>
      <c r="MWE192" s="1269"/>
      <c r="MWF192" s="1269"/>
      <c r="MWG192" s="1269"/>
      <c r="MWH192" s="1269"/>
      <c r="MWI192" s="1269"/>
      <c r="MWJ192" s="1269"/>
      <c r="MWK192" s="1269"/>
      <c r="MWL192" s="1269"/>
      <c r="MWM192" s="1269"/>
      <c r="MWN192" s="1269"/>
      <c r="MWO192" s="1269"/>
      <c r="MWP192" s="1269"/>
      <c r="MWQ192" s="1269"/>
      <c r="MWR192" s="1269"/>
      <c r="MWS192" s="1269"/>
      <c r="MWT192" s="1269"/>
      <c r="MWU192" s="1269"/>
      <c r="MWV192" s="1269"/>
      <c r="MWW192" s="1269"/>
      <c r="MWX192" s="1269"/>
      <c r="MWY192" s="1269"/>
      <c r="MWZ192" s="1269"/>
      <c r="MXA192" s="1269"/>
      <c r="MXB192" s="1269"/>
      <c r="MXC192" s="1269"/>
      <c r="MXD192" s="1269"/>
      <c r="MXE192" s="1269"/>
      <c r="MXF192" s="1269"/>
      <c r="MXG192" s="1269"/>
      <c r="MXH192" s="1269"/>
      <c r="MXI192" s="1269"/>
      <c r="MXJ192" s="1269"/>
      <c r="MXK192" s="1269"/>
      <c r="MXL192" s="1269"/>
      <c r="MXM192" s="1269"/>
      <c r="MXN192" s="1269"/>
      <c r="MXO192" s="1269"/>
      <c r="MXP192" s="1269"/>
      <c r="MXQ192" s="1269"/>
      <c r="MXR192" s="1269"/>
      <c r="MXS192" s="1269"/>
      <c r="MXT192" s="1269"/>
      <c r="MXU192" s="1269"/>
      <c r="MXV192" s="1269"/>
      <c r="MXW192" s="1269"/>
      <c r="MXX192" s="1269"/>
      <c r="MXY192" s="1269"/>
      <c r="MXZ192" s="1269"/>
      <c r="MYA192" s="1269"/>
      <c r="MYB192" s="1269"/>
      <c r="MYC192" s="1269"/>
      <c r="MYD192" s="1269"/>
      <c r="MYE192" s="1269"/>
      <c r="MYF192" s="1269"/>
      <c r="MYG192" s="1269"/>
      <c r="MYH192" s="1269"/>
      <c r="MYI192" s="1269"/>
      <c r="MYJ192" s="1269"/>
      <c r="MYK192" s="1269"/>
      <c r="MYL192" s="1269"/>
      <c r="MYM192" s="1269"/>
      <c r="MYN192" s="1269"/>
      <c r="MYO192" s="1269"/>
      <c r="MYP192" s="1269"/>
      <c r="MYQ192" s="1269"/>
      <c r="MYR192" s="1269"/>
      <c r="MYS192" s="1269"/>
      <c r="MYT192" s="1269"/>
      <c r="MYU192" s="1269"/>
      <c r="MYV192" s="1269"/>
      <c r="MYW192" s="1269"/>
      <c r="MYX192" s="1269"/>
      <c r="MYY192" s="1269"/>
      <c r="MYZ192" s="1269"/>
      <c r="MZA192" s="1269"/>
      <c r="MZB192" s="1269"/>
      <c r="MZC192" s="1269"/>
      <c r="MZD192" s="1269"/>
      <c r="MZE192" s="1269"/>
      <c r="MZF192" s="1269"/>
      <c r="MZG192" s="1269"/>
      <c r="MZH192" s="1269"/>
      <c r="MZI192" s="1269"/>
      <c r="MZJ192" s="1269"/>
      <c r="MZK192" s="1269"/>
      <c r="MZL192" s="1269"/>
      <c r="MZM192" s="1269"/>
      <c r="MZN192" s="1269"/>
      <c r="MZO192" s="1269"/>
      <c r="MZP192" s="1269"/>
      <c r="MZQ192" s="1269"/>
      <c r="MZR192" s="1269"/>
      <c r="MZS192" s="1269"/>
      <c r="MZT192" s="1269"/>
      <c r="MZU192" s="1269"/>
      <c r="MZV192" s="1269"/>
      <c r="MZW192" s="1269"/>
      <c r="MZX192" s="1269"/>
      <c r="MZY192" s="1269"/>
      <c r="MZZ192" s="1269"/>
      <c r="NAA192" s="1269"/>
      <c r="NAB192" s="1269"/>
      <c r="NAC192" s="1269"/>
      <c r="NAD192" s="1269"/>
      <c r="NAE192" s="1269"/>
      <c r="NAF192" s="1269"/>
      <c r="NAG192" s="1269"/>
      <c r="NAH192" s="1269"/>
      <c r="NAI192" s="1269"/>
      <c r="NAJ192" s="1269"/>
      <c r="NAK192" s="1269"/>
      <c r="NAL192" s="1269"/>
      <c r="NAM192" s="1269"/>
      <c r="NAN192" s="1269"/>
      <c r="NAO192" s="1269"/>
      <c r="NAP192" s="1269"/>
      <c r="NAQ192" s="1269"/>
      <c r="NAR192" s="1269"/>
      <c r="NAS192" s="1269"/>
      <c r="NAT192" s="1269"/>
      <c r="NAU192" s="1269"/>
      <c r="NAV192" s="1269"/>
      <c r="NAW192" s="1269"/>
      <c r="NAX192" s="1269"/>
      <c r="NAY192" s="1269"/>
      <c r="NAZ192" s="1269"/>
      <c r="NBA192" s="1269"/>
      <c r="NBB192" s="1269"/>
      <c r="NBC192" s="1269"/>
      <c r="NBD192" s="1269"/>
      <c r="NBE192" s="1269"/>
      <c r="NBF192" s="1269"/>
      <c r="NBG192" s="1269"/>
      <c r="NBH192" s="1269"/>
      <c r="NBI192" s="1269"/>
      <c r="NBJ192" s="1269"/>
      <c r="NBK192" s="1269"/>
      <c r="NBL192" s="1269"/>
      <c r="NBM192" s="1269"/>
      <c r="NBN192" s="1269"/>
      <c r="NBO192" s="1269"/>
      <c r="NBP192" s="1269"/>
      <c r="NBQ192" s="1269"/>
      <c r="NBR192" s="1269"/>
      <c r="NBS192" s="1269"/>
      <c r="NBT192" s="1269"/>
      <c r="NBU192" s="1269"/>
      <c r="NBV192" s="1269"/>
      <c r="NBW192" s="1269"/>
      <c r="NBX192" s="1269"/>
      <c r="NBY192" s="1269"/>
      <c r="NBZ192" s="1269"/>
      <c r="NCA192" s="1269"/>
      <c r="NCB192" s="1269"/>
      <c r="NCC192" s="1269"/>
      <c r="NCD192" s="1269"/>
      <c r="NCE192" s="1269"/>
      <c r="NCF192" s="1269"/>
      <c r="NCG192" s="1269"/>
      <c r="NCH192" s="1269"/>
      <c r="NCI192" s="1269"/>
      <c r="NCJ192" s="1269"/>
      <c r="NCK192" s="1269"/>
      <c r="NCL192" s="1269"/>
      <c r="NCM192" s="1269"/>
      <c r="NCN192" s="1269"/>
      <c r="NCO192" s="1269"/>
      <c r="NCP192" s="1269"/>
      <c r="NCQ192" s="1269"/>
      <c r="NCR192" s="1269"/>
      <c r="NCS192" s="1269"/>
      <c r="NCT192" s="1269"/>
      <c r="NCU192" s="1269"/>
      <c r="NCV192" s="1269"/>
      <c r="NCW192" s="1269"/>
      <c r="NCX192" s="1269"/>
      <c r="NCY192" s="1269"/>
      <c r="NCZ192" s="1269"/>
      <c r="NDA192" s="1269"/>
      <c r="NDB192" s="1269"/>
      <c r="NDC192" s="1269"/>
      <c r="NDD192" s="1269"/>
      <c r="NDE192" s="1269"/>
      <c r="NDF192" s="1269"/>
      <c r="NDG192" s="1269"/>
      <c r="NDH192" s="1269"/>
      <c r="NDI192" s="1269"/>
      <c r="NDJ192" s="1269"/>
      <c r="NDK192" s="1269"/>
      <c r="NDL192" s="1269"/>
      <c r="NDM192" s="1269"/>
      <c r="NDN192" s="1269"/>
      <c r="NDO192" s="1269"/>
      <c r="NDP192" s="1269"/>
      <c r="NDQ192" s="1269"/>
      <c r="NDR192" s="1269"/>
      <c r="NDS192" s="1269"/>
      <c r="NDT192" s="1269"/>
      <c r="NDU192" s="1269"/>
      <c r="NDV192" s="1269"/>
      <c r="NDW192" s="1269"/>
      <c r="NDX192" s="1269"/>
      <c r="NDY192" s="1269"/>
      <c r="NDZ192" s="1269"/>
      <c r="NEA192" s="1269"/>
      <c r="NEB192" s="1269"/>
      <c r="NEC192" s="1269"/>
      <c r="NED192" s="1269"/>
      <c r="NEE192" s="1269"/>
      <c r="NEF192" s="1269"/>
      <c r="NEG192" s="1269"/>
      <c r="NEH192" s="1269"/>
      <c r="NEI192" s="1269"/>
      <c r="NEJ192" s="1269"/>
      <c r="NEK192" s="1269"/>
      <c r="NEL192" s="1269"/>
      <c r="NEM192" s="1269"/>
      <c r="NEN192" s="1269"/>
      <c r="NEO192" s="1269"/>
      <c r="NEP192" s="1269"/>
      <c r="NEQ192" s="1269"/>
      <c r="NER192" s="1269"/>
      <c r="NES192" s="1269"/>
      <c r="NET192" s="1269"/>
      <c r="NEU192" s="1269"/>
      <c r="NEV192" s="1269"/>
      <c r="NEW192" s="1269"/>
      <c r="NEX192" s="1269"/>
      <c r="NEY192" s="1269"/>
      <c r="NEZ192" s="1269"/>
      <c r="NFA192" s="1269"/>
      <c r="NFB192" s="1269"/>
      <c r="NFC192" s="1269"/>
      <c r="NFD192" s="1269"/>
      <c r="NFE192" s="1269"/>
      <c r="NFF192" s="1269"/>
      <c r="NFG192" s="1269"/>
      <c r="NFH192" s="1269"/>
      <c r="NFI192" s="1269"/>
      <c r="NFJ192" s="1269"/>
      <c r="NFK192" s="1269"/>
      <c r="NFL192" s="1269"/>
      <c r="NFM192" s="1269"/>
      <c r="NFN192" s="1269"/>
      <c r="NFO192" s="1269"/>
      <c r="NFP192" s="1269"/>
      <c r="NFQ192" s="1269"/>
      <c r="NFR192" s="1269"/>
      <c r="NFS192" s="1269"/>
      <c r="NFT192" s="1269"/>
      <c r="NFU192" s="1269"/>
      <c r="NFV192" s="1269"/>
      <c r="NFW192" s="1269"/>
      <c r="NFX192" s="1269"/>
      <c r="NFY192" s="1269"/>
      <c r="NFZ192" s="1269"/>
      <c r="NGA192" s="1269"/>
      <c r="NGB192" s="1269"/>
      <c r="NGC192" s="1269"/>
      <c r="NGD192" s="1269"/>
      <c r="NGE192" s="1269"/>
      <c r="NGF192" s="1269"/>
      <c r="NGG192" s="1269"/>
      <c r="NGH192" s="1269"/>
      <c r="NGI192" s="1269"/>
      <c r="NGJ192" s="1269"/>
      <c r="NGK192" s="1269"/>
      <c r="NGL192" s="1269"/>
      <c r="NGM192" s="1269"/>
      <c r="NGN192" s="1269"/>
      <c r="NGO192" s="1269"/>
      <c r="NGP192" s="1269"/>
      <c r="NGQ192" s="1269"/>
      <c r="NGR192" s="1269"/>
      <c r="NGS192" s="1269"/>
      <c r="NGT192" s="1269"/>
      <c r="NGU192" s="1269"/>
      <c r="NGV192" s="1269"/>
      <c r="NGW192" s="1269"/>
      <c r="NGX192" s="1269"/>
      <c r="NGY192" s="1269"/>
      <c r="NGZ192" s="1269"/>
      <c r="NHA192" s="1269"/>
      <c r="NHB192" s="1269"/>
      <c r="NHC192" s="1269"/>
      <c r="NHD192" s="1269"/>
      <c r="NHE192" s="1269"/>
      <c r="NHF192" s="1269"/>
      <c r="NHG192" s="1269"/>
      <c r="NHH192" s="1269"/>
      <c r="NHI192" s="1269"/>
      <c r="NHJ192" s="1269"/>
      <c r="NHK192" s="1269"/>
      <c r="NHL192" s="1269"/>
      <c r="NHM192" s="1269"/>
      <c r="NHN192" s="1269"/>
      <c r="NHO192" s="1269"/>
      <c r="NHP192" s="1269"/>
      <c r="NHQ192" s="1269"/>
      <c r="NHR192" s="1269"/>
      <c r="NHS192" s="1269"/>
      <c r="NHT192" s="1269"/>
      <c r="NHU192" s="1269"/>
      <c r="NHV192" s="1269"/>
      <c r="NHW192" s="1269"/>
      <c r="NHX192" s="1269"/>
      <c r="NHY192" s="1269"/>
      <c r="NHZ192" s="1269"/>
      <c r="NIA192" s="1269"/>
      <c r="NIB192" s="1269"/>
      <c r="NIC192" s="1269"/>
      <c r="NID192" s="1269"/>
      <c r="NIE192" s="1269"/>
      <c r="NIF192" s="1269"/>
      <c r="NIG192" s="1269"/>
      <c r="NIH192" s="1269"/>
      <c r="NII192" s="1269"/>
      <c r="NIJ192" s="1269"/>
      <c r="NIK192" s="1269"/>
      <c r="NIL192" s="1269"/>
      <c r="NIM192" s="1269"/>
      <c r="NIN192" s="1269"/>
      <c r="NIO192" s="1269"/>
      <c r="NIP192" s="1269"/>
      <c r="NIQ192" s="1269"/>
      <c r="NIR192" s="1269"/>
      <c r="NIS192" s="1269"/>
      <c r="NIT192" s="1269"/>
      <c r="NIU192" s="1269"/>
      <c r="NIV192" s="1269"/>
      <c r="NIW192" s="1269"/>
      <c r="NIX192" s="1269"/>
      <c r="NIY192" s="1269"/>
      <c r="NIZ192" s="1269"/>
      <c r="NJA192" s="1269"/>
      <c r="NJB192" s="1269"/>
      <c r="NJC192" s="1269"/>
      <c r="NJD192" s="1269"/>
      <c r="NJE192" s="1269"/>
      <c r="NJF192" s="1269"/>
      <c r="NJG192" s="1269"/>
      <c r="NJH192" s="1269"/>
      <c r="NJI192" s="1269"/>
      <c r="NJJ192" s="1269"/>
      <c r="NJK192" s="1269"/>
      <c r="NJL192" s="1269"/>
      <c r="NJM192" s="1269"/>
      <c r="NJN192" s="1269"/>
      <c r="NJO192" s="1269"/>
      <c r="NJP192" s="1269"/>
      <c r="NJQ192" s="1269"/>
      <c r="NJR192" s="1269"/>
      <c r="NJS192" s="1269"/>
      <c r="NJT192" s="1269"/>
      <c r="NJU192" s="1269"/>
      <c r="NJV192" s="1269"/>
      <c r="NJW192" s="1269"/>
      <c r="NJX192" s="1269"/>
      <c r="NJY192" s="1269"/>
      <c r="NJZ192" s="1269"/>
      <c r="NKA192" s="1269"/>
      <c r="NKB192" s="1269"/>
      <c r="NKC192" s="1269"/>
      <c r="NKD192" s="1269"/>
      <c r="NKE192" s="1269"/>
      <c r="NKF192" s="1269"/>
      <c r="NKG192" s="1269"/>
      <c r="NKH192" s="1269"/>
      <c r="NKI192" s="1269"/>
      <c r="NKJ192" s="1269"/>
      <c r="NKK192" s="1269"/>
      <c r="NKL192" s="1269"/>
      <c r="NKM192" s="1269"/>
      <c r="NKN192" s="1269"/>
      <c r="NKO192" s="1269"/>
      <c r="NKP192" s="1269"/>
      <c r="NKQ192" s="1269"/>
      <c r="NKR192" s="1269"/>
      <c r="NKS192" s="1269"/>
      <c r="NKT192" s="1269"/>
      <c r="NKU192" s="1269"/>
      <c r="NKV192" s="1269"/>
      <c r="NKW192" s="1269"/>
      <c r="NKX192" s="1269"/>
      <c r="NKY192" s="1269"/>
      <c r="NKZ192" s="1269"/>
      <c r="NLA192" s="1269"/>
      <c r="NLB192" s="1269"/>
      <c r="NLC192" s="1269"/>
      <c r="NLD192" s="1269"/>
      <c r="NLE192" s="1269"/>
      <c r="NLF192" s="1269"/>
      <c r="NLG192" s="1269"/>
      <c r="NLH192" s="1269"/>
      <c r="NLI192" s="1269"/>
      <c r="NLJ192" s="1269"/>
      <c r="NLK192" s="1269"/>
      <c r="NLL192" s="1269"/>
      <c r="NLM192" s="1269"/>
      <c r="NLN192" s="1269"/>
      <c r="NLO192" s="1269"/>
      <c r="NLP192" s="1269"/>
      <c r="NLQ192" s="1269"/>
      <c r="NLR192" s="1269"/>
      <c r="NLS192" s="1269"/>
      <c r="NLT192" s="1269"/>
      <c r="NLU192" s="1269"/>
      <c r="NLV192" s="1269"/>
      <c r="NLW192" s="1269"/>
      <c r="NLX192" s="1269"/>
      <c r="NLY192" s="1269"/>
      <c r="NLZ192" s="1269"/>
      <c r="NMA192" s="1269"/>
      <c r="NMB192" s="1269"/>
      <c r="NMC192" s="1269"/>
      <c r="NMD192" s="1269"/>
      <c r="NME192" s="1269"/>
      <c r="NMF192" s="1269"/>
      <c r="NMG192" s="1269"/>
      <c r="NMH192" s="1269"/>
      <c r="NMI192" s="1269"/>
      <c r="NMJ192" s="1269"/>
      <c r="NMK192" s="1269"/>
      <c r="NML192" s="1269"/>
      <c r="NMM192" s="1269"/>
      <c r="NMN192" s="1269"/>
      <c r="NMO192" s="1269"/>
      <c r="NMP192" s="1269"/>
      <c r="NMQ192" s="1269"/>
      <c r="NMR192" s="1269"/>
      <c r="NMS192" s="1269"/>
      <c r="NMT192" s="1269"/>
      <c r="NMU192" s="1269"/>
      <c r="NMV192" s="1269"/>
      <c r="NMW192" s="1269"/>
      <c r="NMX192" s="1269"/>
      <c r="NMY192" s="1269"/>
      <c r="NMZ192" s="1269"/>
      <c r="NNA192" s="1269"/>
      <c r="NNB192" s="1269"/>
      <c r="NNC192" s="1269"/>
      <c r="NND192" s="1269"/>
      <c r="NNE192" s="1269"/>
      <c r="NNF192" s="1269"/>
      <c r="NNG192" s="1269"/>
      <c r="NNH192" s="1269"/>
      <c r="NNI192" s="1269"/>
      <c r="NNJ192" s="1269"/>
      <c r="NNK192" s="1269"/>
      <c r="NNL192" s="1269"/>
      <c r="NNM192" s="1269"/>
      <c r="NNN192" s="1269"/>
      <c r="NNO192" s="1269"/>
      <c r="NNP192" s="1269"/>
      <c r="NNQ192" s="1269"/>
      <c r="NNR192" s="1269"/>
      <c r="NNS192" s="1269"/>
      <c r="NNT192" s="1269"/>
      <c r="NNU192" s="1269"/>
      <c r="NNV192" s="1269"/>
      <c r="NNW192" s="1269"/>
      <c r="NNX192" s="1269"/>
      <c r="NNY192" s="1269"/>
      <c r="NNZ192" s="1269"/>
      <c r="NOA192" s="1269"/>
      <c r="NOB192" s="1269"/>
      <c r="NOC192" s="1269"/>
      <c r="NOD192" s="1269"/>
      <c r="NOE192" s="1269"/>
      <c r="NOF192" s="1269"/>
      <c r="NOG192" s="1269"/>
      <c r="NOH192" s="1269"/>
      <c r="NOI192" s="1269"/>
      <c r="NOJ192" s="1269"/>
      <c r="NOK192" s="1269"/>
      <c r="NOL192" s="1269"/>
      <c r="NOM192" s="1269"/>
      <c r="NON192" s="1269"/>
      <c r="NOO192" s="1269"/>
      <c r="NOP192" s="1269"/>
      <c r="NOQ192" s="1269"/>
      <c r="NOR192" s="1269"/>
      <c r="NOS192" s="1269"/>
      <c r="NOT192" s="1269"/>
      <c r="NOU192" s="1269"/>
      <c r="NOV192" s="1269"/>
      <c r="NOW192" s="1269"/>
      <c r="NOX192" s="1269"/>
      <c r="NOY192" s="1269"/>
      <c r="NOZ192" s="1269"/>
      <c r="NPA192" s="1269"/>
      <c r="NPB192" s="1269"/>
      <c r="NPC192" s="1269"/>
      <c r="NPD192" s="1269"/>
      <c r="NPE192" s="1269"/>
      <c r="NPF192" s="1269"/>
      <c r="NPG192" s="1269"/>
      <c r="NPH192" s="1269"/>
      <c r="NPI192" s="1269"/>
      <c r="NPJ192" s="1269"/>
      <c r="NPK192" s="1269"/>
      <c r="NPL192" s="1269"/>
      <c r="NPM192" s="1269"/>
      <c r="NPN192" s="1269"/>
      <c r="NPO192" s="1269"/>
      <c r="NPP192" s="1269"/>
      <c r="NPQ192" s="1269"/>
      <c r="NPR192" s="1269"/>
      <c r="NPS192" s="1269"/>
      <c r="NPT192" s="1269"/>
      <c r="NPU192" s="1269"/>
      <c r="NPV192" s="1269"/>
      <c r="NPW192" s="1269"/>
      <c r="NPX192" s="1269"/>
      <c r="NPY192" s="1269"/>
      <c r="NPZ192" s="1269"/>
      <c r="NQA192" s="1269"/>
      <c r="NQB192" s="1269"/>
      <c r="NQC192" s="1269"/>
      <c r="NQD192" s="1269"/>
      <c r="NQE192" s="1269"/>
      <c r="NQF192" s="1269"/>
      <c r="NQG192" s="1269"/>
      <c r="NQH192" s="1269"/>
      <c r="NQI192" s="1269"/>
      <c r="NQJ192" s="1269"/>
      <c r="NQK192" s="1269"/>
      <c r="NQL192" s="1269"/>
      <c r="NQM192" s="1269"/>
      <c r="NQN192" s="1269"/>
      <c r="NQO192" s="1269"/>
      <c r="NQP192" s="1269"/>
      <c r="NQQ192" s="1269"/>
      <c r="NQR192" s="1269"/>
      <c r="NQS192" s="1269"/>
      <c r="NQT192" s="1269"/>
      <c r="NQU192" s="1269"/>
      <c r="NQV192" s="1269"/>
      <c r="NQW192" s="1269"/>
      <c r="NQX192" s="1269"/>
      <c r="NQY192" s="1269"/>
      <c r="NQZ192" s="1269"/>
      <c r="NRA192" s="1269"/>
      <c r="NRB192" s="1269"/>
      <c r="NRC192" s="1269"/>
      <c r="NRD192" s="1269"/>
      <c r="NRE192" s="1269"/>
      <c r="NRF192" s="1269"/>
      <c r="NRG192" s="1269"/>
      <c r="NRH192" s="1269"/>
      <c r="NRI192" s="1269"/>
      <c r="NRJ192" s="1269"/>
      <c r="NRK192" s="1269"/>
      <c r="NRL192" s="1269"/>
      <c r="NRM192" s="1269"/>
      <c r="NRN192" s="1269"/>
      <c r="NRO192" s="1269"/>
      <c r="NRP192" s="1269"/>
      <c r="NRQ192" s="1269"/>
      <c r="NRR192" s="1269"/>
      <c r="NRS192" s="1269"/>
      <c r="NRT192" s="1269"/>
      <c r="NRU192" s="1269"/>
      <c r="NRV192" s="1269"/>
      <c r="NRW192" s="1269"/>
      <c r="NRX192" s="1269"/>
      <c r="NRY192" s="1269"/>
      <c r="NRZ192" s="1269"/>
      <c r="NSA192" s="1269"/>
      <c r="NSB192" s="1269"/>
      <c r="NSC192" s="1269"/>
      <c r="NSD192" s="1269"/>
      <c r="NSE192" s="1269"/>
      <c r="NSF192" s="1269"/>
      <c r="NSG192" s="1269"/>
      <c r="NSH192" s="1269"/>
      <c r="NSI192" s="1269"/>
      <c r="NSJ192" s="1269"/>
      <c r="NSK192" s="1269"/>
      <c r="NSL192" s="1269"/>
      <c r="NSM192" s="1269"/>
      <c r="NSN192" s="1269"/>
      <c r="NSO192" s="1269"/>
      <c r="NSP192" s="1269"/>
      <c r="NSQ192" s="1269"/>
      <c r="NSR192" s="1269"/>
      <c r="NSS192" s="1269"/>
      <c r="NST192" s="1269"/>
      <c r="NSU192" s="1269"/>
      <c r="NSV192" s="1269"/>
      <c r="NSW192" s="1269"/>
      <c r="NSX192" s="1269"/>
      <c r="NSY192" s="1269"/>
      <c r="NSZ192" s="1269"/>
      <c r="NTA192" s="1269"/>
      <c r="NTB192" s="1269"/>
      <c r="NTC192" s="1269"/>
      <c r="NTD192" s="1269"/>
      <c r="NTE192" s="1269"/>
      <c r="NTF192" s="1269"/>
      <c r="NTG192" s="1269"/>
      <c r="NTH192" s="1269"/>
      <c r="NTI192" s="1269"/>
      <c r="NTJ192" s="1269"/>
      <c r="NTK192" s="1269"/>
      <c r="NTL192" s="1269"/>
      <c r="NTM192" s="1269"/>
      <c r="NTN192" s="1269"/>
      <c r="NTO192" s="1269"/>
      <c r="NTP192" s="1269"/>
      <c r="NTQ192" s="1269"/>
      <c r="NTR192" s="1269"/>
      <c r="NTS192" s="1269"/>
      <c r="NTT192" s="1269"/>
      <c r="NTU192" s="1269"/>
      <c r="NTV192" s="1269"/>
      <c r="NTW192" s="1269"/>
      <c r="NTX192" s="1269"/>
      <c r="NTY192" s="1269"/>
      <c r="NTZ192" s="1269"/>
      <c r="NUA192" s="1269"/>
      <c r="NUB192" s="1269"/>
      <c r="NUC192" s="1269"/>
      <c r="NUD192" s="1269"/>
      <c r="NUE192" s="1269"/>
      <c r="NUF192" s="1269"/>
      <c r="NUG192" s="1269"/>
      <c r="NUH192" s="1269"/>
      <c r="NUI192" s="1269"/>
      <c r="NUJ192" s="1269"/>
      <c r="NUK192" s="1269"/>
      <c r="NUL192" s="1269"/>
      <c r="NUM192" s="1269"/>
      <c r="NUN192" s="1269"/>
      <c r="NUO192" s="1269"/>
      <c r="NUP192" s="1269"/>
      <c r="NUQ192" s="1269"/>
      <c r="NUR192" s="1269"/>
      <c r="NUS192" s="1269"/>
      <c r="NUT192" s="1269"/>
      <c r="NUU192" s="1269"/>
      <c r="NUV192" s="1269"/>
      <c r="NUW192" s="1269"/>
      <c r="NUX192" s="1269"/>
      <c r="NUY192" s="1269"/>
      <c r="NUZ192" s="1269"/>
      <c r="NVA192" s="1269"/>
      <c r="NVB192" s="1269"/>
      <c r="NVC192" s="1269"/>
      <c r="NVD192" s="1269"/>
      <c r="NVE192" s="1269"/>
      <c r="NVF192" s="1269"/>
      <c r="NVG192" s="1269"/>
      <c r="NVH192" s="1269"/>
      <c r="NVI192" s="1269"/>
      <c r="NVJ192" s="1269"/>
      <c r="NVK192" s="1269"/>
      <c r="NVL192" s="1269"/>
      <c r="NVM192" s="1269"/>
      <c r="NVN192" s="1269"/>
      <c r="NVO192" s="1269"/>
      <c r="NVP192" s="1269"/>
      <c r="NVQ192" s="1269"/>
      <c r="NVR192" s="1269"/>
      <c r="NVS192" s="1269"/>
      <c r="NVT192" s="1269"/>
      <c r="NVU192" s="1269"/>
      <c r="NVV192" s="1269"/>
      <c r="NVW192" s="1269"/>
      <c r="NVX192" s="1269"/>
      <c r="NVY192" s="1269"/>
      <c r="NVZ192" s="1269"/>
      <c r="NWA192" s="1269"/>
      <c r="NWB192" s="1269"/>
      <c r="NWC192" s="1269"/>
      <c r="NWD192" s="1269"/>
      <c r="NWE192" s="1269"/>
      <c r="NWF192" s="1269"/>
      <c r="NWG192" s="1269"/>
      <c r="NWH192" s="1269"/>
      <c r="NWI192" s="1269"/>
      <c r="NWJ192" s="1269"/>
      <c r="NWK192" s="1269"/>
      <c r="NWL192" s="1269"/>
      <c r="NWM192" s="1269"/>
      <c r="NWN192" s="1269"/>
      <c r="NWO192" s="1269"/>
      <c r="NWP192" s="1269"/>
      <c r="NWQ192" s="1269"/>
      <c r="NWR192" s="1269"/>
      <c r="NWS192" s="1269"/>
      <c r="NWT192" s="1269"/>
      <c r="NWU192" s="1269"/>
      <c r="NWV192" s="1269"/>
      <c r="NWW192" s="1269"/>
      <c r="NWX192" s="1269"/>
      <c r="NWY192" s="1269"/>
      <c r="NWZ192" s="1269"/>
      <c r="NXA192" s="1269"/>
      <c r="NXB192" s="1269"/>
      <c r="NXC192" s="1269"/>
      <c r="NXD192" s="1269"/>
      <c r="NXE192" s="1269"/>
      <c r="NXF192" s="1269"/>
      <c r="NXG192" s="1269"/>
      <c r="NXH192" s="1269"/>
      <c r="NXI192" s="1269"/>
      <c r="NXJ192" s="1269"/>
      <c r="NXK192" s="1269"/>
      <c r="NXL192" s="1269"/>
      <c r="NXM192" s="1269"/>
      <c r="NXN192" s="1269"/>
      <c r="NXO192" s="1269"/>
      <c r="NXP192" s="1269"/>
      <c r="NXQ192" s="1269"/>
      <c r="NXR192" s="1269"/>
      <c r="NXS192" s="1269"/>
      <c r="NXT192" s="1269"/>
      <c r="NXU192" s="1269"/>
      <c r="NXV192" s="1269"/>
      <c r="NXW192" s="1269"/>
      <c r="NXX192" s="1269"/>
      <c r="NXY192" s="1269"/>
      <c r="NXZ192" s="1269"/>
      <c r="NYA192" s="1269"/>
      <c r="NYB192" s="1269"/>
      <c r="NYC192" s="1269"/>
      <c r="NYD192" s="1269"/>
      <c r="NYE192" s="1269"/>
      <c r="NYF192" s="1269"/>
      <c r="NYG192" s="1269"/>
      <c r="NYH192" s="1269"/>
      <c r="NYI192" s="1269"/>
      <c r="NYJ192" s="1269"/>
      <c r="NYK192" s="1269"/>
      <c r="NYL192" s="1269"/>
      <c r="NYM192" s="1269"/>
      <c r="NYN192" s="1269"/>
      <c r="NYO192" s="1269"/>
      <c r="NYP192" s="1269"/>
      <c r="NYQ192" s="1269"/>
      <c r="NYR192" s="1269"/>
      <c r="NYS192" s="1269"/>
      <c r="NYT192" s="1269"/>
      <c r="NYU192" s="1269"/>
      <c r="NYV192" s="1269"/>
      <c r="NYW192" s="1269"/>
      <c r="NYX192" s="1269"/>
      <c r="NYY192" s="1269"/>
      <c r="NYZ192" s="1269"/>
      <c r="NZA192" s="1269"/>
      <c r="NZB192" s="1269"/>
      <c r="NZC192" s="1269"/>
      <c r="NZD192" s="1269"/>
      <c r="NZE192" s="1269"/>
      <c r="NZF192" s="1269"/>
      <c r="NZG192" s="1269"/>
      <c r="NZH192" s="1269"/>
      <c r="NZI192" s="1269"/>
      <c r="NZJ192" s="1269"/>
      <c r="NZK192" s="1269"/>
      <c r="NZL192" s="1269"/>
      <c r="NZM192" s="1269"/>
      <c r="NZN192" s="1269"/>
      <c r="NZO192" s="1269"/>
      <c r="NZP192" s="1269"/>
      <c r="NZQ192" s="1269"/>
      <c r="NZR192" s="1269"/>
      <c r="NZS192" s="1269"/>
      <c r="NZT192" s="1269"/>
      <c r="NZU192" s="1269"/>
      <c r="NZV192" s="1269"/>
      <c r="NZW192" s="1269"/>
      <c r="NZX192" s="1269"/>
      <c r="NZY192" s="1269"/>
      <c r="NZZ192" s="1269"/>
      <c r="OAA192" s="1269"/>
      <c r="OAB192" s="1269"/>
      <c r="OAC192" s="1269"/>
      <c r="OAD192" s="1269"/>
      <c r="OAE192" s="1269"/>
      <c r="OAF192" s="1269"/>
      <c r="OAG192" s="1269"/>
      <c r="OAH192" s="1269"/>
      <c r="OAI192" s="1269"/>
      <c r="OAJ192" s="1269"/>
      <c r="OAK192" s="1269"/>
      <c r="OAL192" s="1269"/>
      <c r="OAM192" s="1269"/>
      <c r="OAN192" s="1269"/>
      <c r="OAO192" s="1269"/>
      <c r="OAP192" s="1269"/>
      <c r="OAQ192" s="1269"/>
      <c r="OAR192" s="1269"/>
      <c r="OAS192" s="1269"/>
      <c r="OAT192" s="1269"/>
      <c r="OAU192" s="1269"/>
      <c r="OAV192" s="1269"/>
      <c r="OAW192" s="1269"/>
      <c r="OAX192" s="1269"/>
      <c r="OAY192" s="1269"/>
      <c r="OAZ192" s="1269"/>
      <c r="OBA192" s="1269"/>
      <c r="OBB192" s="1269"/>
      <c r="OBC192" s="1269"/>
      <c r="OBD192" s="1269"/>
      <c r="OBE192" s="1269"/>
      <c r="OBF192" s="1269"/>
      <c r="OBG192" s="1269"/>
      <c r="OBH192" s="1269"/>
      <c r="OBI192" s="1269"/>
      <c r="OBJ192" s="1269"/>
      <c r="OBK192" s="1269"/>
      <c r="OBL192" s="1269"/>
      <c r="OBM192" s="1269"/>
      <c r="OBN192" s="1269"/>
      <c r="OBO192" s="1269"/>
      <c r="OBP192" s="1269"/>
      <c r="OBQ192" s="1269"/>
      <c r="OBR192" s="1269"/>
      <c r="OBS192" s="1269"/>
      <c r="OBT192" s="1269"/>
      <c r="OBU192" s="1269"/>
      <c r="OBV192" s="1269"/>
      <c r="OBW192" s="1269"/>
      <c r="OBX192" s="1269"/>
      <c r="OBY192" s="1269"/>
      <c r="OBZ192" s="1269"/>
      <c r="OCA192" s="1269"/>
      <c r="OCB192" s="1269"/>
      <c r="OCC192" s="1269"/>
      <c r="OCD192" s="1269"/>
      <c r="OCE192" s="1269"/>
      <c r="OCF192" s="1269"/>
      <c r="OCG192" s="1269"/>
      <c r="OCH192" s="1269"/>
      <c r="OCI192" s="1269"/>
      <c r="OCJ192" s="1269"/>
      <c r="OCK192" s="1269"/>
      <c r="OCL192" s="1269"/>
      <c r="OCM192" s="1269"/>
      <c r="OCN192" s="1269"/>
      <c r="OCO192" s="1269"/>
      <c r="OCP192" s="1269"/>
      <c r="OCQ192" s="1269"/>
      <c r="OCR192" s="1269"/>
      <c r="OCS192" s="1269"/>
      <c r="OCT192" s="1269"/>
      <c r="OCU192" s="1269"/>
      <c r="OCV192" s="1269"/>
      <c r="OCW192" s="1269"/>
      <c r="OCX192" s="1269"/>
      <c r="OCY192" s="1269"/>
      <c r="OCZ192" s="1269"/>
      <c r="ODA192" s="1269"/>
      <c r="ODB192" s="1269"/>
      <c r="ODC192" s="1269"/>
      <c r="ODD192" s="1269"/>
      <c r="ODE192" s="1269"/>
      <c r="ODF192" s="1269"/>
      <c r="ODG192" s="1269"/>
      <c r="ODH192" s="1269"/>
      <c r="ODI192" s="1269"/>
      <c r="ODJ192" s="1269"/>
      <c r="ODK192" s="1269"/>
      <c r="ODL192" s="1269"/>
      <c r="ODM192" s="1269"/>
      <c r="ODN192" s="1269"/>
      <c r="ODO192" s="1269"/>
      <c r="ODP192" s="1269"/>
      <c r="ODQ192" s="1269"/>
      <c r="ODR192" s="1269"/>
      <c r="ODS192" s="1269"/>
      <c r="ODT192" s="1269"/>
      <c r="ODU192" s="1269"/>
      <c r="ODV192" s="1269"/>
      <c r="ODW192" s="1269"/>
      <c r="ODX192" s="1269"/>
      <c r="ODY192" s="1269"/>
      <c r="ODZ192" s="1269"/>
      <c r="OEA192" s="1269"/>
      <c r="OEB192" s="1269"/>
      <c r="OEC192" s="1269"/>
      <c r="OED192" s="1269"/>
      <c r="OEE192" s="1269"/>
      <c r="OEF192" s="1269"/>
      <c r="OEG192" s="1269"/>
      <c r="OEH192" s="1269"/>
      <c r="OEI192" s="1269"/>
      <c r="OEJ192" s="1269"/>
      <c r="OEK192" s="1269"/>
      <c r="OEL192" s="1269"/>
      <c r="OEM192" s="1269"/>
      <c r="OEN192" s="1269"/>
      <c r="OEO192" s="1269"/>
      <c r="OEP192" s="1269"/>
      <c r="OEQ192" s="1269"/>
      <c r="OER192" s="1269"/>
      <c r="OES192" s="1269"/>
      <c r="OET192" s="1269"/>
      <c r="OEU192" s="1269"/>
      <c r="OEV192" s="1269"/>
      <c r="OEW192" s="1269"/>
      <c r="OEX192" s="1269"/>
      <c r="OEY192" s="1269"/>
      <c r="OEZ192" s="1269"/>
      <c r="OFA192" s="1269"/>
      <c r="OFB192" s="1269"/>
      <c r="OFC192" s="1269"/>
      <c r="OFD192" s="1269"/>
      <c r="OFE192" s="1269"/>
      <c r="OFF192" s="1269"/>
      <c r="OFG192" s="1269"/>
      <c r="OFH192" s="1269"/>
      <c r="OFI192" s="1269"/>
      <c r="OFJ192" s="1269"/>
      <c r="OFK192" s="1269"/>
      <c r="OFL192" s="1269"/>
      <c r="OFM192" s="1269"/>
      <c r="OFN192" s="1269"/>
      <c r="OFO192" s="1269"/>
      <c r="OFP192" s="1269"/>
      <c r="OFQ192" s="1269"/>
      <c r="OFR192" s="1269"/>
      <c r="OFS192" s="1269"/>
      <c r="OFT192" s="1269"/>
      <c r="OFU192" s="1269"/>
      <c r="OFV192" s="1269"/>
      <c r="OFW192" s="1269"/>
      <c r="OFX192" s="1269"/>
      <c r="OFY192" s="1269"/>
      <c r="OFZ192" s="1269"/>
      <c r="OGA192" s="1269"/>
      <c r="OGB192" s="1269"/>
      <c r="OGC192" s="1269"/>
      <c r="OGD192" s="1269"/>
      <c r="OGE192" s="1269"/>
      <c r="OGF192" s="1269"/>
      <c r="OGG192" s="1269"/>
      <c r="OGH192" s="1269"/>
      <c r="OGI192" s="1269"/>
      <c r="OGJ192" s="1269"/>
      <c r="OGK192" s="1269"/>
      <c r="OGL192" s="1269"/>
      <c r="OGM192" s="1269"/>
      <c r="OGN192" s="1269"/>
      <c r="OGO192" s="1269"/>
      <c r="OGP192" s="1269"/>
      <c r="OGQ192" s="1269"/>
      <c r="OGR192" s="1269"/>
      <c r="OGS192" s="1269"/>
      <c r="OGT192" s="1269"/>
      <c r="OGU192" s="1269"/>
      <c r="OGV192" s="1269"/>
      <c r="OGW192" s="1269"/>
      <c r="OGX192" s="1269"/>
      <c r="OGY192" s="1269"/>
      <c r="OGZ192" s="1269"/>
      <c r="OHA192" s="1269"/>
      <c r="OHB192" s="1269"/>
      <c r="OHC192" s="1269"/>
      <c r="OHD192" s="1269"/>
      <c r="OHE192" s="1269"/>
      <c r="OHF192" s="1269"/>
      <c r="OHG192" s="1269"/>
      <c r="OHH192" s="1269"/>
      <c r="OHI192" s="1269"/>
      <c r="OHJ192" s="1269"/>
      <c r="OHK192" s="1269"/>
      <c r="OHL192" s="1269"/>
      <c r="OHM192" s="1269"/>
      <c r="OHN192" s="1269"/>
      <c r="OHO192" s="1269"/>
      <c r="OHP192" s="1269"/>
      <c r="OHQ192" s="1269"/>
      <c r="OHR192" s="1269"/>
      <c r="OHS192" s="1269"/>
      <c r="OHT192" s="1269"/>
      <c r="OHU192" s="1269"/>
      <c r="OHV192" s="1269"/>
      <c r="OHW192" s="1269"/>
      <c r="OHX192" s="1269"/>
      <c r="OHY192" s="1269"/>
      <c r="OHZ192" s="1269"/>
      <c r="OIA192" s="1269"/>
      <c r="OIB192" s="1269"/>
      <c r="OIC192" s="1269"/>
      <c r="OID192" s="1269"/>
      <c r="OIE192" s="1269"/>
      <c r="OIF192" s="1269"/>
      <c r="OIG192" s="1269"/>
      <c r="OIH192" s="1269"/>
      <c r="OII192" s="1269"/>
      <c r="OIJ192" s="1269"/>
      <c r="OIK192" s="1269"/>
      <c r="OIL192" s="1269"/>
      <c r="OIM192" s="1269"/>
      <c r="OIN192" s="1269"/>
      <c r="OIO192" s="1269"/>
      <c r="OIP192" s="1269"/>
      <c r="OIQ192" s="1269"/>
      <c r="OIR192" s="1269"/>
      <c r="OIS192" s="1269"/>
      <c r="OIT192" s="1269"/>
      <c r="OIU192" s="1269"/>
      <c r="OIV192" s="1269"/>
      <c r="OIW192" s="1269"/>
      <c r="OIX192" s="1269"/>
      <c r="OIY192" s="1269"/>
      <c r="OIZ192" s="1269"/>
      <c r="OJA192" s="1269"/>
      <c r="OJB192" s="1269"/>
      <c r="OJC192" s="1269"/>
      <c r="OJD192" s="1269"/>
      <c r="OJE192" s="1269"/>
      <c r="OJF192" s="1269"/>
      <c r="OJG192" s="1269"/>
      <c r="OJH192" s="1269"/>
      <c r="OJI192" s="1269"/>
      <c r="OJJ192" s="1269"/>
      <c r="OJK192" s="1269"/>
      <c r="OJL192" s="1269"/>
      <c r="OJM192" s="1269"/>
      <c r="OJN192" s="1269"/>
      <c r="OJO192" s="1269"/>
      <c r="OJP192" s="1269"/>
      <c r="OJQ192" s="1269"/>
      <c r="OJR192" s="1269"/>
      <c r="OJS192" s="1269"/>
      <c r="OJT192" s="1269"/>
      <c r="OJU192" s="1269"/>
      <c r="OJV192" s="1269"/>
      <c r="OJW192" s="1269"/>
      <c r="OJX192" s="1269"/>
      <c r="OJY192" s="1269"/>
      <c r="OJZ192" s="1269"/>
      <c r="OKA192" s="1269"/>
      <c r="OKB192" s="1269"/>
      <c r="OKC192" s="1269"/>
      <c r="OKD192" s="1269"/>
      <c r="OKE192" s="1269"/>
      <c r="OKF192" s="1269"/>
      <c r="OKG192" s="1269"/>
      <c r="OKH192" s="1269"/>
      <c r="OKI192" s="1269"/>
      <c r="OKJ192" s="1269"/>
      <c r="OKK192" s="1269"/>
      <c r="OKL192" s="1269"/>
      <c r="OKM192" s="1269"/>
      <c r="OKN192" s="1269"/>
      <c r="OKO192" s="1269"/>
      <c r="OKP192" s="1269"/>
      <c r="OKQ192" s="1269"/>
      <c r="OKR192" s="1269"/>
      <c r="OKS192" s="1269"/>
      <c r="OKT192" s="1269"/>
      <c r="OKU192" s="1269"/>
      <c r="OKV192" s="1269"/>
      <c r="OKW192" s="1269"/>
      <c r="OKX192" s="1269"/>
      <c r="OKY192" s="1269"/>
      <c r="OKZ192" s="1269"/>
      <c r="OLA192" s="1269"/>
      <c r="OLB192" s="1269"/>
      <c r="OLC192" s="1269"/>
      <c r="OLD192" s="1269"/>
      <c r="OLE192" s="1269"/>
      <c r="OLF192" s="1269"/>
      <c r="OLG192" s="1269"/>
      <c r="OLH192" s="1269"/>
      <c r="OLI192" s="1269"/>
      <c r="OLJ192" s="1269"/>
      <c r="OLK192" s="1269"/>
      <c r="OLL192" s="1269"/>
      <c r="OLM192" s="1269"/>
      <c r="OLN192" s="1269"/>
      <c r="OLO192" s="1269"/>
      <c r="OLP192" s="1269"/>
      <c r="OLQ192" s="1269"/>
      <c r="OLR192" s="1269"/>
      <c r="OLS192" s="1269"/>
      <c r="OLT192" s="1269"/>
      <c r="OLU192" s="1269"/>
      <c r="OLV192" s="1269"/>
      <c r="OLW192" s="1269"/>
      <c r="OLX192" s="1269"/>
      <c r="OLY192" s="1269"/>
      <c r="OLZ192" s="1269"/>
      <c r="OMA192" s="1269"/>
      <c r="OMB192" s="1269"/>
      <c r="OMC192" s="1269"/>
      <c r="OMD192" s="1269"/>
      <c r="OME192" s="1269"/>
      <c r="OMF192" s="1269"/>
      <c r="OMG192" s="1269"/>
      <c r="OMH192" s="1269"/>
      <c r="OMI192" s="1269"/>
      <c r="OMJ192" s="1269"/>
      <c r="OMK192" s="1269"/>
      <c r="OML192" s="1269"/>
      <c r="OMM192" s="1269"/>
      <c r="OMN192" s="1269"/>
      <c r="OMO192" s="1269"/>
      <c r="OMP192" s="1269"/>
      <c r="OMQ192" s="1269"/>
      <c r="OMR192" s="1269"/>
      <c r="OMS192" s="1269"/>
      <c r="OMT192" s="1269"/>
      <c r="OMU192" s="1269"/>
      <c r="OMV192" s="1269"/>
      <c r="OMW192" s="1269"/>
      <c r="OMX192" s="1269"/>
      <c r="OMY192" s="1269"/>
      <c r="OMZ192" s="1269"/>
      <c r="ONA192" s="1269"/>
      <c r="ONB192" s="1269"/>
      <c r="ONC192" s="1269"/>
      <c r="OND192" s="1269"/>
      <c r="ONE192" s="1269"/>
      <c r="ONF192" s="1269"/>
      <c r="ONG192" s="1269"/>
      <c r="ONH192" s="1269"/>
      <c r="ONI192" s="1269"/>
      <c r="ONJ192" s="1269"/>
      <c r="ONK192" s="1269"/>
      <c r="ONL192" s="1269"/>
      <c r="ONM192" s="1269"/>
      <c r="ONN192" s="1269"/>
      <c r="ONO192" s="1269"/>
      <c r="ONP192" s="1269"/>
      <c r="ONQ192" s="1269"/>
      <c r="ONR192" s="1269"/>
      <c r="ONS192" s="1269"/>
      <c r="ONT192" s="1269"/>
      <c r="ONU192" s="1269"/>
      <c r="ONV192" s="1269"/>
      <c r="ONW192" s="1269"/>
      <c r="ONX192" s="1269"/>
      <c r="ONY192" s="1269"/>
      <c r="ONZ192" s="1269"/>
      <c r="OOA192" s="1269"/>
      <c r="OOB192" s="1269"/>
      <c r="OOC192" s="1269"/>
      <c r="OOD192" s="1269"/>
      <c r="OOE192" s="1269"/>
      <c r="OOF192" s="1269"/>
      <c r="OOG192" s="1269"/>
      <c r="OOH192" s="1269"/>
      <c r="OOI192" s="1269"/>
      <c r="OOJ192" s="1269"/>
      <c r="OOK192" s="1269"/>
      <c r="OOL192" s="1269"/>
      <c r="OOM192" s="1269"/>
      <c r="OON192" s="1269"/>
      <c r="OOO192" s="1269"/>
      <c r="OOP192" s="1269"/>
      <c r="OOQ192" s="1269"/>
      <c r="OOR192" s="1269"/>
      <c r="OOS192" s="1269"/>
      <c r="OOT192" s="1269"/>
      <c r="OOU192" s="1269"/>
      <c r="OOV192" s="1269"/>
      <c r="OOW192" s="1269"/>
      <c r="OOX192" s="1269"/>
      <c r="OOY192" s="1269"/>
      <c r="OOZ192" s="1269"/>
      <c r="OPA192" s="1269"/>
      <c r="OPB192" s="1269"/>
      <c r="OPC192" s="1269"/>
      <c r="OPD192" s="1269"/>
      <c r="OPE192" s="1269"/>
      <c r="OPF192" s="1269"/>
      <c r="OPG192" s="1269"/>
      <c r="OPH192" s="1269"/>
      <c r="OPI192" s="1269"/>
      <c r="OPJ192" s="1269"/>
      <c r="OPK192" s="1269"/>
      <c r="OPL192" s="1269"/>
      <c r="OPM192" s="1269"/>
      <c r="OPN192" s="1269"/>
      <c r="OPO192" s="1269"/>
      <c r="OPP192" s="1269"/>
      <c r="OPQ192" s="1269"/>
      <c r="OPR192" s="1269"/>
      <c r="OPS192" s="1269"/>
      <c r="OPT192" s="1269"/>
      <c r="OPU192" s="1269"/>
      <c r="OPV192" s="1269"/>
      <c r="OPW192" s="1269"/>
      <c r="OPX192" s="1269"/>
      <c r="OPY192" s="1269"/>
      <c r="OPZ192" s="1269"/>
      <c r="OQA192" s="1269"/>
      <c r="OQB192" s="1269"/>
      <c r="OQC192" s="1269"/>
      <c r="OQD192" s="1269"/>
      <c r="OQE192" s="1269"/>
      <c r="OQF192" s="1269"/>
      <c r="OQG192" s="1269"/>
      <c r="OQH192" s="1269"/>
      <c r="OQI192" s="1269"/>
      <c r="OQJ192" s="1269"/>
      <c r="OQK192" s="1269"/>
      <c r="OQL192" s="1269"/>
      <c r="OQM192" s="1269"/>
      <c r="OQN192" s="1269"/>
      <c r="OQO192" s="1269"/>
      <c r="OQP192" s="1269"/>
      <c r="OQQ192" s="1269"/>
      <c r="OQR192" s="1269"/>
      <c r="OQS192" s="1269"/>
      <c r="OQT192" s="1269"/>
      <c r="OQU192" s="1269"/>
      <c r="OQV192" s="1269"/>
      <c r="OQW192" s="1269"/>
      <c r="OQX192" s="1269"/>
      <c r="OQY192" s="1269"/>
      <c r="OQZ192" s="1269"/>
      <c r="ORA192" s="1269"/>
      <c r="ORB192" s="1269"/>
      <c r="ORC192" s="1269"/>
      <c r="ORD192" s="1269"/>
      <c r="ORE192" s="1269"/>
      <c r="ORF192" s="1269"/>
      <c r="ORG192" s="1269"/>
      <c r="ORH192" s="1269"/>
      <c r="ORI192" s="1269"/>
      <c r="ORJ192" s="1269"/>
      <c r="ORK192" s="1269"/>
      <c r="ORL192" s="1269"/>
      <c r="ORM192" s="1269"/>
      <c r="ORN192" s="1269"/>
      <c r="ORO192" s="1269"/>
      <c r="ORP192" s="1269"/>
      <c r="ORQ192" s="1269"/>
      <c r="ORR192" s="1269"/>
      <c r="ORS192" s="1269"/>
      <c r="ORT192" s="1269"/>
      <c r="ORU192" s="1269"/>
      <c r="ORV192" s="1269"/>
      <c r="ORW192" s="1269"/>
      <c r="ORX192" s="1269"/>
      <c r="ORY192" s="1269"/>
      <c r="ORZ192" s="1269"/>
      <c r="OSA192" s="1269"/>
      <c r="OSB192" s="1269"/>
      <c r="OSC192" s="1269"/>
      <c r="OSD192" s="1269"/>
      <c r="OSE192" s="1269"/>
      <c r="OSF192" s="1269"/>
      <c r="OSG192" s="1269"/>
      <c r="OSH192" s="1269"/>
      <c r="OSI192" s="1269"/>
      <c r="OSJ192" s="1269"/>
      <c r="OSK192" s="1269"/>
      <c r="OSL192" s="1269"/>
      <c r="OSM192" s="1269"/>
      <c r="OSN192" s="1269"/>
      <c r="OSO192" s="1269"/>
      <c r="OSP192" s="1269"/>
      <c r="OSQ192" s="1269"/>
      <c r="OSR192" s="1269"/>
      <c r="OSS192" s="1269"/>
      <c r="OST192" s="1269"/>
      <c r="OSU192" s="1269"/>
      <c r="OSV192" s="1269"/>
      <c r="OSW192" s="1269"/>
      <c r="OSX192" s="1269"/>
      <c r="OSY192" s="1269"/>
      <c r="OSZ192" s="1269"/>
      <c r="OTA192" s="1269"/>
      <c r="OTB192" s="1269"/>
      <c r="OTC192" s="1269"/>
      <c r="OTD192" s="1269"/>
      <c r="OTE192" s="1269"/>
      <c r="OTF192" s="1269"/>
      <c r="OTG192" s="1269"/>
      <c r="OTH192" s="1269"/>
      <c r="OTI192" s="1269"/>
      <c r="OTJ192" s="1269"/>
      <c r="OTK192" s="1269"/>
      <c r="OTL192" s="1269"/>
      <c r="OTM192" s="1269"/>
      <c r="OTN192" s="1269"/>
      <c r="OTO192" s="1269"/>
      <c r="OTP192" s="1269"/>
      <c r="OTQ192" s="1269"/>
      <c r="OTR192" s="1269"/>
      <c r="OTS192" s="1269"/>
      <c r="OTT192" s="1269"/>
      <c r="OTU192" s="1269"/>
      <c r="OTV192" s="1269"/>
      <c r="OTW192" s="1269"/>
      <c r="OTX192" s="1269"/>
      <c r="OTY192" s="1269"/>
      <c r="OTZ192" s="1269"/>
      <c r="OUA192" s="1269"/>
      <c r="OUB192" s="1269"/>
      <c r="OUC192" s="1269"/>
      <c r="OUD192" s="1269"/>
      <c r="OUE192" s="1269"/>
      <c r="OUF192" s="1269"/>
      <c r="OUG192" s="1269"/>
      <c r="OUH192" s="1269"/>
      <c r="OUI192" s="1269"/>
      <c r="OUJ192" s="1269"/>
      <c r="OUK192" s="1269"/>
      <c r="OUL192" s="1269"/>
      <c r="OUM192" s="1269"/>
      <c r="OUN192" s="1269"/>
      <c r="OUO192" s="1269"/>
      <c r="OUP192" s="1269"/>
      <c r="OUQ192" s="1269"/>
      <c r="OUR192" s="1269"/>
      <c r="OUS192" s="1269"/>
      <c r="OUT192" s="1269"/>
      <c r="OUU192" s="1269"/>
      <c r="OUV192" s="1269"/>
      <c r="OUW192" s="1269"/>
      <c r="OUX192" s="1269"/>
      <c r="OUY192" s="1269"/>
      <c r="OUZ192" s="1269"/>
      <c r="OVA192" s="1269"/>
      <c r="OVB192" s="1269"/>
      <c r="OVC192" s="1269"/>
      <c r="OVD192" s="1269"/>
      <c r="OVE192" s="1269"/>
      <c r="OVF192" s="1269"/>
      <c r="OVG192" s="1269"/>
      <c r="OVH192" s="1269"/>
      <c r="OVI192" s="1269"/>
      <c r="OVJ192" s="1269"/>
      <c r="OVK192" s="1269"/>
      <c r="OVL192" s="1269"/>
      <c r="OVM192" s="1269"/>
      <c r="OVN192" s="1269"/>
      <c r="OVO192" s="1269"/>
      <c r="OVP192" s="1269"/>
      <c r="OVQ192" s="1269"/>
      <c r="OVR192" s="1269"/>
      <c r="OVS192" s="1269"/>
      <c r="OVT192" s="1269"/>
      <c r="OVU192" s="1269"/>
      <c r="OVV192" s="1269"/>
      <c r="OVW192" s="1269"/>
      <c r="OVX192" s="1269"/>
      <c r="OVY192" s="1269"/>
      <c r="OVZ192" s="1269"/>
      <c r="OWA192" s="1269"/>
      <c r="OWB192" s="1269"/>
      <c r="OWC192" s="1269"/>
      <c r="OWD192" s="1269"/>
      <c r="OWE192" s="1269"/>
      <c r="OWF192" s="1269"/>
      <c r="OWG192" s="1269"/>
      <c r="OWH192" s="1269"/>
      <c r="OWI192" s="1269"/>
      <c r="OWJ192" s="1269"/>
    </row>
    <row r="193" spans="1:10748" s="1550" customFormat="1" ht="24.95" customHeight="1" thickBot="1">
      <c r="A193" s="1275"/>
      <c r="B193" s="1274"/>
      <c r="C193" s="1564"/>
      <c r="D193" s="1563" t="s">
        <v>2005</v>
      </c>
      <c r="E193" s="1561" t="s">
        <v>2004</v>
      </c>
      <c r="F193" s="1562" t="s">
        <v>2003</v>
      </c>
      <c r="G193" s="1561" t="s">
        <v>2002</v>
      </c>
      <c r="H193" s="1492" t="s">
        <v>1746</v>
      </c>
      <c r="I193" s="1422">
        <v>76</v>
      </c>
      <c r="J193" s="1419">
        <v>2022.79</v>
      </c>
      <c r="K193" s="1343">
        <v>300</v>
      </c>
      <c r="L193" s="1303">
        <f t="shared" si="8"/>
        <v>2322.79</v>
      </c>
      <c r="M193" s="1548"/>
      <c r="N193" s="1270"/>
      <c r="O193" s="1269"/>
      <c r="P193" s="1269"/>
      <c r="Q193" s="1269"/>
      <c r="R193" s="1269"/>
      <c r="S193" s="1269"/>
      <c r="T193" s="1269"/>
      <c r="U193" s="1269"/>
      <c r="V193" s="1269"/>
      <c r="W193" s="1269"/>
      <c r="X193" s="1269"/>
      <c r="Y193" s="1269"/>
      <c r="Z193" s="1269"/>
      <c r="AA193" s="1269"/>
      <c r="AB193" s="1269"/>
      <c r="AC193" s="1269"/>
      <c r="AD193" s="1269"/>
      <c r="AE193" s="1269"/>
      <c r="AF193" s="1269"/>
      <c r="AG193" s="1269"/>
      <c r="AH193" s="1269"/>
      <c r="AI193" s="1269"/>
      <c r="AJ193" s="1269"/>
      <c r="AK193" s="1269"/>
      <c r="AL193" s="1269"/>
      <c r="AM193" s="1269"/>
      <c r="AN193" s="1269"/>
      <c r="AO193" s="1269"/>
      <c r="AP193" s="1269"/>
      <c r="AQ193" s="1269"/>
      <c r="AR193" s="1269"/>
      <c r="AS193" s="1269"/>
      <c r="AT193" s="1269"/>
      <c r="AU193" s="1269"/>
      <c r="AV193" s="1269"/>
      <c r="AW193" s="1269"/>
      <c r="AX193" s="1269"/>
      <c r="AY193" s="1269"/>
      <c r="AZ193" s="1269"/>
      <c r="BA193" s="1269"/>
      <c r="BB193" s="1269"/>
      <c r="BC193" s="1269"/>
      <c r="BD193" s="1269"/>
      <c r="BE193" s="1269"/>
      <c r="BF193" s="1269"/>
      <c r="BG193" s="1269"/>
      <c r="BH193" s="1269"/>
      <c r="BI193" s="1269"/>
      <c r="BJ193" s="1269"/>
      <c r="BK193" s="1269"/>
      <c r="BL193" s="1269"/>
      <c r="BM193" s="1269"/>
      <c r="BN193" s="1269"/>
      <c r="BO193" s="1269"/>
      <c r="BP193" s="1269"/>
      <c r="BQ193" s="1269"/>
      <c r="BR193" s="1269"/>
      <c r="BS193" s="1269"/>
      <c r="BT193" s="1269"/>
      <c r="BU193" s="1269"/>
      <c r="BV193" s="1269"/>
      <c r="BW193" s="1269"/>
      <c r="BX193" s="1269"/>
      <c r="BY193" s="1269"/>
      <c r="BZ193" s="1269"/>
      <c r="CA193" s="1269"/>
      <c r="CB193" s="1269"/>
      <c r="CC193" s="1269"/>
      <c r="CD193" s="1269"/>
      <c r="CE193" s="1269"/>
      <c r="CF193" s="1269"/>
      <c r="CG193" s="1269"/>
      <c r="CH193" s="1269"/>
      <c r="CI193" s="1269"/>
      <c r="CJ193" s="1269"/>
      <c r="CK193" s="1269"/>
      <c r="CL193" s="1269"/>
      <c r="CM193" s="1269"/>
      <c r="CN193" s="1269"/>
      <c r="CO193" s="1269"/>
      <c r="CP193" s="1269"/>
      <c r="CQ193" s="1269"/>
      <c r="CR193" s="1269"/>
      <c r="CS193" s="1269"/>
      <c r="CT193" s="1269"/>
      <c r="CU193" s="1269"/>
      <c r="CV193" s="1269"/>
      <c r="CW193" s="1269"/>
      <c r="CX193" s="1269"/>
      <c r="CY193" s="1269"/>
      <c r="CZ193" s="1269"/>
      <c r="DA193" s="1269"/>
      <c r="DB193" s="1269"/>
      <c r="DC193" s="1269"/>
      <c r="DD193" s="1269"/>
      <c r="DE193" s="1269"/>
      <c r="DF193" s="1269"/>
      <c r="DG193" s="1269"/>
      <c r="DH193" s="1269"/>
      <c r="DI193" s="1269"/>
      <c r="DJ193" s="1269"/>
      <c r="DK193" s="1269"/>
      <c r="DL193" s="1269"/>
      <c r="DM193" s="1269"/>
      <c r="DN193" s="1269"/>
      <c r="DO193" s="1269"/>
      <c r="DP193" s="1269"/>
      <c r="DQ193" s="1269"/>
      <c r="DR193" s="1269"/>
      <c r="DS193" s="1269"/>
      <c r="DT193" s="1269"/>
      <c r="DU193" s="1269"/>
      <c r="DV193" s="1269"/>
      <c r="DW193" s="1269"/>
      <c r="DX193" s="1269"/>
      <c r="DY193" s="1269"/>
      <c r="DZ193" s="1269"/>
      <c r="EA193" s="1269"/>
      <c r="EB193" s="1269"/>
      <c r="EC193" s="1269"/>
      <c r="ED193" s="1269"/>
      <c r="EE193" s="1269"/>
      <c r="EF193" s="1269"/>
      <c r="EG193" s="1269"/>
      <c r="EH193" s="1269"/>
      <c r="EI193" s="1269"/>
      <c r="EJ193" s="1269"/>
      <c r="EK193" s="1269"/>
      <c r="EL193" s="1269"/>
      <c r="EM193" s="1269"/>
      <c r="EN193" s="1269"/>
      <c r="EO193" s="1269"/>
      <c r="EP193" s="1269"/>
      <c r="EQ193" s="1269"/>
      <c r="ER193" s="1269"/>
      <c r="ES193" s="1269"/>
      <c r="ET193" s="1269"/>
      <c r="EU193" s="1269"/>
      <c r="EV193" s="1269"/>
      <c r="EW193" s="1269"/>
      <c r="EX193" s="1269"/>
      <c r="EY193" s="1269"/>
      <c r="EZ193" s="1269"/>
      <c r="FA193" s="1269"/>
      <c r="FB193" s="1269"/>
      <c r="FC193" s="1269"/>
      <c r="FD193" s="1269"/>
      <c r="FE193" s="1269"/>
      <c r="FF193" s="1269"/>
      <c r="FG193" s="1269"/>
      <c r="FH193" s="1269"/>
      <c r="FI193" s="1269"/>
      <c r="FJ193" s="1269"/>
      <c r="FK193" s="1269"/>
      <c r="FL193" s="1269"/>
      <c r="FM193" s="1269"/>
      <c r="FN193" s="1269"/>
      <c r="FO193" s="1269"/>
      <c r="FP193" s="1269"/>
      <c r="FQ193" s="1269"/>
      <c r="FR193" s="1269"/>
      <c r="FS193" s="1269"/>
      <c r="FT193" s="1269"/>
      <c r="FU193" s="1269"/>
      <c r="FV193" s="1269"/>
      <c r="FW193" s="1269"/>
      <c r="FX193" s="1269"/>
      <c r="FY193" s="1269"/>
      <c r="FZ193" s="1269"/>
      <c r="GA193" s="1269"/>
      <c r="GB193" s="1269"/>
      <c r="GC193" s="1269"/>
      <c r="GD193" s="1269"/>
      <c r="GE193" s="1269"/>
      <c r="GF193" s="1269"/>
      <c r="GG193" s="1269"/>
      <c r="GH193" s="1269"/>
      <c r="GI193" s="1269"/>
      <c r="GJ193" s="1269"/>
      <c r="GK193" s="1269"/>
      <c r="GL193" s="1269"/>
      <c r="GM193" s="1269"/>
      <c r="GN193" s="1269"/>
      <c r="GO193" s="1269"/>
      <c r="GP193" s="1269"/>
      <c r="GQ193" s="1269"/>
      <c r="GR193" s="1269"/>
      <c r="GS193" s="1269"/>
      <c r="GT193" s="1269"/>
      <c r="GU193" s="1269"/>
      <c r="GV193" s="1269"/>
      <c r="GW193" s="1269"/>
      <c r="GX193" s="1269"/>
      <c r="GY193" s="1269"/>
      <c r="GZ193" s="1269"/>
      <c r="HA193" s="1269"/>
      <c r="HB193" s="1269"/>
      <c r="HC193" s="1269"/>
      <c r="HD193" s="1269"/>
      <c r="HE193" s="1269"/>
      <c r="HF193" s="1269"/>
      <c r="HG193" s="1269"/>
      <c r="HH193" s="1269"/>
      <c r="HI193" s="1269"/>
      <c r="HJ193" s="1269"/>
      <c r="HK193" s="1269"/>
      <c r="HL193" s="1269"/>
      <c r="HM193" s="1269"/>
      <c r="HN193" s="1269"/>
      <c r="HO193" s="1269"/>
      <c r="HP193" s="1269"/>
      <c r="HQ193" s="1269"/>
      <c r="HR193" s="1269"/>
      <c r="HS193" s="1269"/>
      <c r="HT193" s="1269"/>
      <c r="HU193" s="1269"/>
      <c r="HV193" s="1269"/>
      <c r="HW193" s="1269"/>
      <c r="HX193" s="1269"/>
      <c r="HY193" s="1269"/>
      <c r="HZ193" s="1269"/>
      <c r="IA193" s="1269"/>
      <c r="IB193" s="1269"/>
      <c r="IC193" s="1269"/>
      <c r="ID193" s="1269"/>
      <c r="IE193" s="1269"/>
      <c r="IF193" s="1269"/>
      <c r="IG193" s="1269"/>
      <c r="IH193" s="1269"/>
      <c r="II193" s="1269"/>
      <c r="IJ193" s="1269"/>
      <c r="IK193" s="1269"/>
      <c r="IL193" s="1269"/>
      <c r="IM193" s="1269"/>
      <c r="IN193" s="1269"/>
      <c r="IO193" s="1269"/>
      <c r="IP193" s="1269"/>
      <c r="IQ193" s="1269"/>
      <c r="IR193" s="1269"/>
      <c r="IS193" s="1269"/>
      <c r="IT193" s="1269"/>
      <c r="IU193" s="1269"/>
      <c r="IV193" s="1269"/>
      <c r="IW193" s="1269"/>
      <c r="IX193" s="1269"/>
      <c r="IY193" s="1269"/>
      <c r="IZ193" s="1269"/>
      <c r="JA193" s="1269"/>
      <c r="JB193" s="1269"/>
      <c r="JC193" s="1269"/>
      <c r="JD193" s="1269"/>
      <c r="JE193" s="1269"/>
      <c r="JF193" s="1269"/>
      <c r="JG193" s="1269"/>
      <c r="JH193" s="1269"/>
      <c r="JI193" s="1269"/>
      <c r="JJ193" s="1269"/>
      <c r="JK193" s="1269"/>
      <c r="JL193" s="1269"/>
      <c r="JM193" s="1269"/>
      <c r="JN193" s="1269"/>
      <c r="JO193" s="1269"/>
      <c r="JP193" s="1269"/>
      <c r="JQ193" s="1269"/>
      <c r="JR193" s="1269"/>
      <c r="JS193" s="1269"/>
      <c r="JT193" s="1269"/>
      <c r="JU193" s="1269"/>
      <c r="JV193" s="1269"/>
      <c r="JW193" s="1269"/>
      <c r="JX193" s="1269"/>
      <c r="JY193" s="1269"/>
      <c r="JZ193" s="1269"/>
      <c r="KA193" s="1269"/>
      <c r="KB193" s="1269"/>
      <c r="KC193" s="1269"/>
      <c r="KD193" s="1269"/>
      <c r="KE193" s="1269"/>
      <c r="KF193" s="1269"/>
      <c r="KG193" s="1269"/>
      <c r="KH193" s="1269"/>
      <c r="KI193" s="1269"/>
      <c r="KJ193" s="1269"/>
      <c r="KK193" s="1269"/>
      <c r="KL193" s="1269"/>
      <c r="KM193" s="1269"/>
      <c r="KN193" s="1269"/>
      <c r="KO193" s="1269"/>
      <c r="KP193" s="1269"/>
      <c r="KQ193" s="1269"/>
      <c r="KR193" s="1269"/>
      <c r="KS193" s="1269"/>
      <c r="KT193" s="1269"/>
      <c r="KU193" s="1269"/>
      <c r="KV193" s="1269"/>
      <c r="KW193" s="1269"/>
      <c r="KX193" s="1269"/>
      <c r="KY193" s="1269"/>
      <c r="KZ193" s="1269"/>
      <c r="LA193" s="1269"/>
      <c r="LB193" s="1269"/>
      <c r="LC193" s="1269"/>
      <c r="LD193" s="1269"/>
      <c r="LE193" s="1269"/>
      <c r="LF193" s="1269"/>
      <c r="LG193" s="1269"/>
      <c r="LH193" s="1269"/>
      <c r="LI193" s="1269"/>
      <c r="LJ193" s="1269"/>
      <c r="LK193" s="1269"/>
      <c r="LL193" s="1269"/>
      <c r="LM193" s="1269"/>
      <c r="LN193" s="1269"/>
      <c r="LO193" s="1269"/>
      <c r="LP193" s="1269"/>
      <c r="LQ193" s="1269"/>
      <c r="LR193" s="1269"/>
      <c r="LS193" s="1269"/>
      <c r="LT193" s="1269"/>
      <c r="LU193" s="1269"/>
      <c r="LV193" s="1269"/>
      <c r="LW193" s="1269"/>
      <c r="LX193" s="1269"/>
      <c r="LY193" s="1269"/>
      <c r="LZ193" s="1269"/>
      <c r="MA193" s="1269"/>
      <c r="MB193" s="1269"/>
      <c r="MC193" s="1269"/>
      <c r="MD193" s="1269"/>
      <c r="ME193" s="1269"/>
      <c r="MF193" s="1269"/>
      <c r="MG193" s="1269"/>
      <c r="MH193" s="1269"/>
      <c r="MI193" s="1269"/>
      <c r="MJ193" s="1269"/>
      <c r="MK193" s="1269"/>
      <c r="ML193" s="1269"/>
      <c r="MM193" s="1269"/>
      <c r="MN193" s="1269"/>
      <c r="MO193" s="1269"/>
      <c r="MP193" s="1269"/>
      <c r="MQ193" s="1269"/>
      <c r="MR193" s="1269"/>
      <c r="MS193" s="1269"/>
      <c r="MT193" s="1269"/>
      <c r="MU193" s="1269"/>
      <c r="MV193" s="1269"/>
      <c r="MW193" s="1269"/>
      <c r="MX193" s="1269"/>
      <c r="MY193" s="1269"/>
      <c r="MZ193" s="1269"/>
      <c r="NA193" s="1269"/>
      <c r="NB193" s="1269"/>
      <c r="NC193" s="1269"/>
      <c r="ND193" s="1269"/>
      <c r="NE193" s="1269"/>
      <c r="NF193" s="1269"/>
      <c r="NG193" s="1269"/>
      <c r="NH193" s="1269"/>
      <c r="NI193" s="1269"/>
      <c r="NJ193" s="1269"/>
      <c r="NK193" s="1269"/>
      <c r="NL193" s="1269"/>
      <c r="NM193" s="1269"/>
      <c r="NN193" s="1269"/>
      <c r="NO193" s="1269"/>
      <c r="NP193" s="1269"/>
      <c r="NQ193" s="1269"/>
      <c r="NR193" s="1269"/>
      <c r="NS193" s="1269"/>
      <c r="NT193" s="1269"/>
      <c r="NU193" s="1269"/>
      <c r="NV193" s="1269"/>
      <c r="NW193" s="1269"/>
      <c r="NX193" s="1269"/>
      <c r="NY193" s="1269"/>
      <c r="NZ193" s="1269"/>
      <c r="OA193" s="1269"/>
      <c r="OB193" s="1269"/>
      <c r="OC193" s="1269"/>
      <c r="OD193" s="1269"/>
      <c r="OE193" s="1269"/>
      <c r="OF193" s="1269"/>
      <c r="OG193" s="1269"/>
      <c r="OH193" s="1269"/>
      <c r="OI193" s="1269"/>
      <c r="OJ193" s="1269"/>
      <c r="OK193" s="1269"/>
      <c r="OL193" s="1269"/>
      <c r="OM193" s="1269"/>
      <c r="ON193" s="1269"/>
      <c r="OO193" s="1269"/>
      <c r="OP193" s="1269"/>
      <c r="OQ193" s="1269"/>
      <c r="OR193" s="1269"/>
      <c r="OS193" s="1269"/>
      <c r="OT193" s="1269"/>
      <c r="OU193" s="1269"/>
      <c r="OV193" s="1269"/>
      <c r="OW193" s="1269"/>
      <c r="OX193" s="1269"/>
      <c r="OY193" s="1269"/>
      <c r="OZ193" s="1269"/>
      <c r="PA193" s="1269"/>
      <c r="PB193" s="1269"/>
      <c r="PC193" s="1269"/>
      <c r="PD193" s="1269"/>
      <c r="PE193" s="1269"/>
      <c r="PF193" s="1269"/>
      <c r="PG193" s="1269"/>
      <c r="PH193" s="1269"/>
      <c r="PI193" s="1269"/>
      <c r="PJ193" s="1269"/>
      <c r="PK193" s="1269"/>
      <c r="PL193" s="1269"/>
      <c r="PM193" s="1269"/>
      <c r="PN193" s="1269"/>
      <c r="PO193" s="1269"/>
      <c r="PP193" s="1269"/>
      <c r="PQ193" s="1269"/>
      <c r="PR193" s="1269"/>
      <c r="PS193" s="1269"/>
      <c r="PT193" s="1269"/>
      <c r="PU193" s="1269"/>
      <c r="PV193" s="1269"/>
      <c r="PW193" s="1269"/>
      <c r="PX193" s="1269"/>
      <c r="PY193" s="1269"/>
      <c r="PZ193" s="1269"/>
      <c r="QA193" s="1269"/>
      <c r="QB193" s="1269"/>
      <c r="QC193" s="1269"/>
      <c r="QD193" s="1269"/>
      <c r="QE193" s="1269"/>
      <c r="QF193" s="1269"/>
      <c r="QG193" s="1269"/>
      <c r="QH193" s="1269"/>
      <c r="QI193" s="1269"/>
      <c r="QJ193" s="1269"/>
      <c r="QK193" s="1269"/>
      <c r="QL193" s="1269"/>
      <c r="QM193" s="1269"/>
      <c r="QN193" s="1269"/>
      <c r="QO193" s="1269"/>
      <c r="QP193" s="1269"/>
      <c r="QQ193" s="1269"/>
      <c r="QR193" s="1269"/>
      <c r="QS193" s="1269"/>
      <c r="QT193" s="1269"/>
      <c r="QU193" s="1269"/>
      <c r="QV193" s="1269"/>
      <c r="QW193" s="1269"/>
      <c r="QX193" s="1269"/>
      <c r="QY193" s="1269"/>
      <c r="QZ193" s="1269"/>
      <c r="RA193" s="1269"/>
      <c r="RB193" s="1269"/>
      <c r="RC193" s="1269"/>
      <c r="RD193" s="1269"/>
      <c r="RE193" s="1269"/>
      <c r="RF193" s="1269"/>
      <c r="RG193" s="1269"/>
      <c r="RH193" s="1269"/>
      <c r="RI193" s="1269"/>
      <c r="RJ193" s="1269"/>
      <c r="RK193" s="1269"/>
      <c r="RL193" s="1269"/>
      <c r="RM193" s="1269"/>
      <c r="RN193" s="1269"/>
      <c r="RO193" s="1269"/>
      <c r="RP193" s="1269"/>
      <c r="RQ193" s="1269"/>
      <c r="RR193" s="1269"/>
      <c r="RS193" s="1269"/>
      <c r="RT193" s="1269"/>
      <c r="RU193" s="1269"/>
      <c r="RV193" s="1269"/>
      <c r="RW193" s="1269"/>
      <c r="RX193" s="1269"/>
      <c r="RY193" s="1269"/>
      <c r="RZ193" s="1269"/>
      <c r="SA193" s="1269"/>
      <c r="SB193" s="1269"/>
      <c r="SC193" s="1269"/>
      <c r="SD193" s="1269"/>
      <c r="SE193" s="1269"/>
      <c r="SF193" s="1269"/>
      <c r="SG193" s="1269"/>
      <c r="SH193" s="1269"/>
      <c r="SI193" s="1269"/>
      <c r="SJ193" s="1269"/>
      <c r="SK193" s="1269"/>
      <c r="SL193" s="1269"/>
      <c r="SM193" s="1269"/>
      <c r="SN193" s="1269"/>
      <c r="SO193" s="1269"/>
      <c r="SP193" s="1269"/>
      <c r="SQ193" s="1269"/>
      <c r="SR193" s="1269"/>
      <c r="SS193" s="1269"/>
      <c r="ST193" s="1269"/>
      <c r="SU193" s="1269"/>
      <c r="SV193" s="1269"/>
      <c r="SW193" s="1269"/>
      <c r="SX193" s="1269"/>
      <c r="SY193" s="1269"/>
      <c r="SZ193" s="1269"/>
      <c r="TA193" s="1269"/>
      <c r="TB193" s="1269"/>
      <c r="TC193" s="1269"/>
      <c r="TD193" s="1269"/>
      <c r="TE193" s="1269"/>
      <c r="TF193" s="1269"/>
      <c r="TG193" s="1269"/>
      <c r="TH193" s="1269"/>
      <c r="TI193" s="1269"/>
      <c r="TJ193" s="1269"/>
      <c r="TK193" s="1269"/>
      <c r="TL193" s="1269"/>
      <c r="TM193" s="1269"/>
      <c r="TN193" s="1269"/>
      <c r="TO193" s="1269"/>
      <c r="TP193" s="1269"/>
      <c r="TQ193" s="1269"/>
      <c r="TR193" s="1269"/>
      <c r="TS193" s="1269"/>
      <c r="TT193" s="1269"/>
      <c r="TU193" s="1269"/>
      <c r="TV193" s="1269"/>
      <c r="TW193" s="1269"/>
      <c r="TX193" s="1269"/>
      <c r="TY193" s="1269"/>
      <c r="TZ193" s="1269"/>
      <c r="UA193" s="1269"/>
      <c r="UB193" s="1269"/>
      <c r="UC193" s="1269"/>
      <c r="UD193" s="1269"/>
      <c r="UE193" s="1269"/>
      <c r="UF193" s="1269"/>
      <c r="UG193" s="1269"/>
      <c r="UH193" s="1269"/>
      <c r="UI193" s="1269"/>
      <c r="UJ193" s="1269"/>
      <c r="UK193" s="1269"/>
      <c r="UL193" s="1269"/>
      <c r="UM193" s="1269"/>
      <c r="UN193" s="1269"/>
      <c r="UO193" s="1269"/>
      <c r="UP193" s="1269"/>
      <c r="UQ193" s="1269"/>
      <c r="UR193" s="1269"/>
      <c r="US193" s="1269"/>
      <c r="UT193" s="1269"/>
      <c r="UU193" s="1269"/>
      <c r="UV193" s="1269"/>
      <c r="UW193" s="1269"/>
      <c r="UX193" s="1269"/>
      <c r="UY193" s="1269"/>
      <c r="UZ193" s="1269"/>
      <c r="VA193" s="1269"/>
      <c r="VB193" s="1269"/>
      <c r="VC193" s="1269"/>
      <c r="VD193" s="1269"/>
      <c r="VE193" s="1269"/>
      <c r="VF193" s="1269"/>
      <c r="VG193" s="1269"/>
      <c r="VH193" s="1269"/>
      <c r="VI193" s="1269"/>
      <c r="VJ193" s="1269"/>
      <c r="VK193" s="1269"/>
      <c r="VL193" s="1269"/>
      <c r="VM193" s="1269"/>
      <c r="VN193" s="1269"/>
      <c r="VO193" s="1269"/>
      <c r="VP193" s="1269"/>
      <c r="VQ193" s="1269"/>
      <c r="VR193" s="1269"/>
      <c r="VS193" s="1269"/>
      <c r="VT193" s="1269"/>
      <c r="VU193" s="1269"/>
      <c r="VV193" s="1269"/>
      <c r="VW193" s="1269"/>
      <c r="VX193" s="1269"/>
      <c r="VY193" s="1269"/>
      <c r="VZ193" s="1269"/>
      <c r="WA193" s="1269"/>
      <c r="WB193" s="1269"/>
      <c r="WC193" s="1269"/>
      <c r="WD193" s="1269"/>
      <c r="WE193" s="1269"/>
      <c r="WF193" s="1269"/>
      <c r="WG193" s="1269"/>
      <c r="WH193" s="1269"/>
      <c r="WI193" s="1269"/>
      <c r="WJ193" s="1269"/>
      <c r="WK193" s="1269"/>
      <c r="WL193" s="1269"/>
      <c r="WM193" s="1269"/>
      <c r="WN193" s="1269"/>
      <c r="WO193" s="1269"/>
      <c r="WP193" s="1269"/>
      <c r="WQ193" s="1269"/>
      <c r="WR193" s="1269"/>
      <c r="WS193" s="1269"/>
      <c r="WT193" s="1269"/>
      <c r="WU193" s="1269"/>
      <c r="WV193" s="1269"/>
      <c r="WW193" s="1269"/>
      <c r="WX193" s="1269"/>
      <c r="WY193" s="1269"/>
      <c r="WZ193" s="1269"/>
      <c r="XA193" s="1269"/>
      <c r="XB193" s="1269"/>
      <c r="XC193" s="1269"/>
      <c r="XD193" s="1269"/>
      <c r="XE193" s="1269"/>
      <c r="XF193" s="1269"/>
      <c r="XG193" s="1269"/>
      <c r="XH193" s="1269"/>
      <c r="XI193" s="1269"/>
      <c r="XJ193" s="1269"/>
      <c r="XK193" s="1269"/>
      <c r="XL193" s="1269"/>
      <c r="XM193" s="1269"/>
      <c r="XN193" s="1269"/>
      <c r="XO193" s="1269"/>
      <c r="XP193" s="1269"/>
      <c r="XQ193" s="1269"/>
      <c r="XR193" s="1269"/>
      <c r="XS193" s="1269"/>
      <c r="XT193" s="1269"/>
      <c r="XU193" s="1269"/>
      <c r="XV193" s="1269"/>
      <c r="XW193" s="1269"/>
      <c r="XX193" s="1269"/>
      <c r="XY193" s="1269"/>
      <c r="XZ193" s="1269"/>
      <c r="YA193" s="1269"/>
      <c r="YB193" s="1269"/>
      <c r="YC193" s="1269"/>
      <c r="YD193" s="1269"/>
      <c r="YE193" s="1269"/>
      <c r="YF193" s="1269"/>
      <c r="YG193" s="1269"/>
      <c r="YH193" s="1269"/>
      <c r="YI193" s="1269"/>
      <c r="YJ193" s="1269"/>
      <c r="YK193" s="1269"/>
      <c r="YL193" s="1269"/>
      <c r="YM193" s="1269"/>
      <c r="YN193" s="1269"/>
      <c r="YO193" s="1269"/>
      <c r="YP193" s="1269"/>
      <c r="YQ193" s="1269"/>
      <c r="YR193" s="1269"/>
      <c r="YS193" s="1269"/>
      <c r="YT193" s="1269"/>
      <c r="YU193" s="1269"/>
      <c r="YV193" s="1269"/>
      <c r="YW193" s="1269"/>
      <c r="YX193" s="1269"/>
      <c r="YY193" s="1269"/>
      <c r="YZ193" s="1269"/>
      <c r="ZA193" s="1269"/>
      <c r="ZB193" s="1269"/>
      <c r="ZC193" s="1269"/>
      <c r="ZD193" s="1269"/>
      <c r="ZE193" s="1269"/>
      <c r="ZF193" s="1269"/>
      <c r="ZG193" s="1269"/>
      <c r="ZH193" s="1269"/>
      <c r="ZI193" s="1269"/>
      <c r="ZJ193" s="1269"/>
      <c r="ZK193" s="1269"/>
      <c r="ZL193" s="1269"/>
      <c r="ZM193" s="1269"/>
      <c r="ZN193" s="1269"/>
      <c r="ZO193" s="1269"/>
      <c r="ZP193" s="1269"/>
      <c r="ZQ193" s="1269"/>
      <c r="ZR193" s="1269"/>
      <c r="ZS193" s="1269"/>
      <c r="ZT193" s="1269"/>
      <c r="ZU193" s="1269"/>
      <c r="ZV193" s="1269"/>
      <c r="ZW193" s="1269"/>
      <c r="ZX193" s="1269"/>
      <c r="ZY193" s="1269"/>
      <c r="ZZ193" s="1269"/>
      <c r="AAA193" s="1269"/>
      <c r="AAB193" s="1269"/>
      <c r="AAC193" s="1269"/>
      <c r="AAD193" s="1269"/>
      <c r="AAE193" s="1269"/>
      <c r="AAF193" s="1269"/>
      <c r="AAG193" s="1269"/>
      <c r="AAH193" s="1269"/>
      <c r="AAI193" s="1269"/>
      <c r="AAJ193" s="1269"/>
      <c r="AAK193" s="1269"/>
      <c r="AAL193" s="1269"/>
      <c r="AAM193" s="1269"/>
      <c r="AAN193" s="1269"/>
      <c r="AAO193" s="1269"/>
      <c r="AAP193" s="1269"/>
      <c r="AAQ193" s="1269"/>
      <c r="AAR193" s="1269"/>
      <c r="AAS193" s="1269"/>
      <c r="AAT193" s="1269"/>
      <c r="AAU193" s="1269"/>
      <c r="AAV193" s="1269"/>
      <c r="AAW193" s="1269"/>
      <c r="AAX193" s="1269"/>
      <c r="AAY193" s="1269"/>
      <c r="AAZ193" s="1269"/>
      <c r="ABA193" s="1269"/>
      <c r="ABB193" s="1269"/>
      <c r="ABC193" s="1269"/>
      <c r="ABD193" s="1269"/>
      <c r="ABE193" s="1269"/>
      <c r="ABF193" s="1269"/>
      <c r="ABG193" s="1269"/>
      <c r="ABH193" s="1269"/>
      <c r="ABI193" s="1269"/>
      <c r="ABJ193" s="1269"/>
      <c r="ABK193" s="1269"/>
      <c r="ABL193" s="1269"/>
      <c r="ABM193" s="1269"/>
      <c r="ABN193" s="1269"/>
      <c r="ABO193" s="1269"/>
      <c r="ABP193" s="1269"/>
      <c r="ABQ193" s="1269"/>
      <c r="ABR193" s="1269"/>
      <c r="ABS193" s="1269"/>
      <c r="ABT193" s="1269"/>
      <c r="ABU193" s="1269"/>
      <c r="ABV193" s="1269"/>
      <c r="ABW193" s="1269"/>
      <c r="ABX193" s="1269"/>
      <c r="ABY193" s="1269"/>
      <c r="ABZ193" s="1269"/>
      <c r="ACA193" s="1269"/>
      <c r="ACB193" s="1269"/>
      <c r="ACC193" s="1269"/>
      <c r="ACD193" s="1269"/>
      <c r="ACE193" s="1269"/>
      <c r="ACF193" s="1269"/>
      <c r="ACG193" s="1269"/>
      <c r="ACH193" s="1269"/>
      <c r="ACI193" s="1269"/>
      <c r="ACJ193" s="1269"/>
      <c r="ACK193" s="1269"/>
      <c r="ACL193" s="1269"/>
      <c r="ACM193" s="1269"/>
      <c r="ACN193" s="1269"/>
      <c r="ACO193" s="1269"/>
      <c r="ACP193" s="1269"/>
      <c r="ACQ193" s="1269"/>
      <c r="ACR193" s="1269"/>
      <c r="ACS193" s="1269"/>
      <c r="ACT193" s="1269"/>
      <c r="ACU193" s="1269"/>
      <c r="ACV193" s="1269"/>
      <c r="ACW193" s="1269"/>
      <c r="ACX193" s="1269"/>
      <c r="ACY193" s="1269"/>
      <c r="ACZ193" s="1269"/>
      <c r="ADA193" s="1269"/>
      <c r="ADB193" s="1269"/>
      <c r="ADC193" s="1269"/>
      <c r="ADD193" s="1269"/>
      <c r="ADE193" s="1269"/>
      <c r="ADF193" s="1269"/>
      <c r="ADG193" s="1269"/>
      <c r="ADH193" s="1269"/>
      <c r="ADI193" s="1269"/>
      <c r="ADJ193" s="1269"/>
      <c r="ADK193" s="1269"/>
      <c r="ADL193" s="1269"/>
      <c r="ADM193" s="1269"/>
      <c r="ADN193" s="1269"/>
      <c r="ADO193" s="1269"/>
      <c r="ADP193" s="1269"/>
      <c r="ADQ193" s="1269"/>
      <c r="ADR193" s="1269"/>
      <c r="ADS193" s="1269"/>
      <c r="ADT193" s="1269"/>
      <c r="ADU193" s="1269"/>
      <c r="ADV193" s="1269"/>
      <c r="ADW193" s="1269"/>
      <c r="ADX193" s="1269"/>
      <c r="ADY193" s="1269"/>
      <c r="ADZ193" s="1269"/>
      <c r="AEA193" s="1269"/>
      <c r="AEB193" s="1269"/>
      <c r="AEC193" s="1269"/>
      <c r="AED193" s="1269"/>
      <c r="AEE193" s="1269"/>
      <c r="AEF193" s="1269"/>
      <c r="AEG193" s="1269"/>
      <c r="AEH193" s="1269"/>
      <c r="AEI193" s="1269"/>
      <c r="AEJ193" s="1269"/>
      <c r="AEK193" s="1269"/>
      <c r="AEL193" s="1269"/>
      <c r="AEM193" s="1269"/>
      <c r="AEN193" s="1269"/>
      <c r="AEO193" s="1269"/>
      <c r="AEP193" s="1269"/>
      <c r="AEQ193" s="1269"/>
      <c r="AER193" s="1269"/>
      <c r="AES193" s="1269"/>
      <c r="AET193" s="1269"/>
      <c r="AEU193" s="1269"/>
      <c r="AEV193" s="1269"/>
      <c r="AEW193" s="1269"/>
      <c r="AEX193" s="1269"/>
      <c r="AEY193" s="1269"/>
      <c r="AEZ193" s="1269"/>
      <c r="AFA193" s="1269"/>
      <c r="AFB193" s="1269"/>
      <c r="AFC193" s="1269"/>
      <c r="AFD193" s="1269"/>
      <c r="AFE193" s="1269"/>
      <c r="AFF193" s="1269"/>
      <c r="AFG193" s="1269"/>
      <c r="AFH193" s="1269"/>
      <c r="AFI193" s="1269"/>
      <c r="AFJ193" s="1269"/>
      <c r="AFK193" s="1269"/>
      <c r="AFL193" s="1269"/>
      <c r="AFM193" s="1269"/>
      <c r="AFN193" s="1269"/>
      <c r="AFO193" s="1269"/>
      <c r="AFP193" s="1269"/>
      <c r="AFQ193" s="1269"/>
      <c r="AFR193" s="1269"/>
      <c r="AFS193" s="1269"/>
      <c r="AFT193" s="1269"/>
      <c r="AFU193" s="1269"/>
      <c r="AFV193" s="1269"/>
      <c r="AFW193" s="1269"/>
      <c r="AFX193" s="1269"/>
      <c r="AFY193" s="1269"/>
      <c r="AFZ193" s="1269"/>
      <c r="AGA193" s="1269"/>
      <c r="AGB193" s="1269"/>
      <c r="AGC193" s="1269"/>
      <c r="AGD193" s="1269"/>
      <c r="AGE193" s="1269"/>
      <c r="AGF193" s="1269"/>
      <c r="AGG193" s="1269"/>
      <c r="AGH193" s="1269"/>
      <c r="AGI193" s="1269"/>
      <c r="AGJ193" s="1269"/>
      <c r="AGK193" s="1269"/>
      <c r="AGL193" s="1269"/>
      <c r="AGM193" s="1269"/>
      <c r="AGN193" s="1269"/>
      <c r="AGO193" s="1269"/>
      <c r="AGP193" s="1269"/>
      <c r="AGQ193" s="1269"/>
      <c r="AGR193" s="1269"/>
      <c r="AGS193" s="1269"/>
      <c r="AGT193" s="1269"/>
      <c r="AGU193" s="1269"/>
      <c r="AGV193" s="1269"/>
      <c r="AGW193" s="1269"/>
      <c r="AGX193" s="1269"/>
      <c r="AGY193" s="1269"/>
      <c r="AGZ193" s="1269"/>
      <c r="AHA193" s="1269"/>
      <c r="AHB193" s="1269"/>
      <c r="AHC193" s="1269"/>
      <c r="AHD193" s="1269"/>
      <c r="AHE193" s="1269"/>
      <c r="AHF193" s="1269"/>
      <c r="AHG193" s="1269"/>
      <c r="AHH193" s="1269"/>
      <c r="AHI193" s="1269"/>
      <c r="AHJ193" s="1269"/>
      <c r="AHK193" s="1269"/>
      <c r="AHL193" s="1269"/>
      <c r="AHM193" s="1269"/>
      <c r="AHN193" s="1269"/>
      <c r="AHO193" s="1269"/>
      <c r="AHP193" s="1269"/>
      <c r="AHQ193" s="1269"/>
      <c r="AHR193" s="1269"/>
      <c r="AHS193" s="1269"/>
      <c r="AHT193" s="1269"/>
      <c r="AHU193" s="1269"/>
      <c r="AHV193" s="1269"/>
      <c r="AHW193" s="1269"/>
      <c r="AHX193" s="1269"/>
      <c r="AHY193" s="1269"/>
      <c r="AHZ193" s="1269"/>
      <c r="AIA193" s="1269"/>
      <c r="AIB193" s="1269"/>
      <c r="AIC193" s="1269"/>
      <c r="AID193" s="1269"/>
      <c r="AIE193" s="1269"/>
      <c r="AIF193" s="1269"/>
      <c r="AIG193" s="1269"/>
      <c r="AIH193" s="1269"/>
      <c r="AII193" s="1269"/>
      <c r="AIJ193" s="1269"/>
      <c r="AIK193" s="1269"/>
      <c r="AIL193" s="1269"/>
      <c r="AIM193" s="1269"/>
      <c r="AIN193" s="1269"/>
      <c r="AIO193" s="1269"/>
      <c r="AIP193" s="1269"/>
      <c r="AIQ193" s="1269"/>
      <c r="AIR193" s="1269"/>
      <c r="AIS193" s="1269"/>
      <c r="AIT193" s="1269"/>
      <c r="AIU193" s="1269"/>
      <c r="AIV193" s="1269"/>
      <c r="AIW193" s="1269"/>
      <c r="AIX193" s="1269"/>
      <c r="AIY193" s="1269"/>
      <c r="AIZ193" s="1269"/>
      <c r="AJA193" s="1269"/>
      <c r="AJB193" s="1269"/>
      <c r="AJC193" s="1269"/>
      <c r="AJD193" s="1269"/>
      <c r="AJE193" s="1269"/>
      <c r="AJF193" s="1269"/>
      <c r="AJG193" s="1269"/>
      <c r="AJH193" s="1269"/>
      <c r="AJI193" s="1269"/>
      <c r="AJJ193" s="1269"/>
      <c r="AJK193" s="1269"/>
      <c r="AJL193" s="1269"/>
      <c r="AJM193" s="1269"/>
      <c r="AJN193" s="1269"/>
      <c r="AJO193" s="1269"/>
      <c r="AJP193" s="1269"/>
      <c r="AJQ193" s="1269"/>
      <c r="AJR193" s="1269"/>
      <c r="AJS193" s="1269"/>
      <c r="AJT193" s="1269"/>
      <c r="AJU193" s="1269"/>
      <c r="AJV193" s="1269"/>
      <c r="AJW193" s="1269"/>
      <c r="AJX193" s="1269"/>
      <c r="AJY193" s="1269"/>
      <c r="AJZ193" s="1269"/>
      <c r="AKA193" s="1269"/>
      <c r="AKB193" s="1269"/>
      <c r="AKC193" s="1269"/>
      <c r="AKD193" s="1269"/>
      <c r="AKE193" s="1269"/>
      <c r="AKF193" s="1269"/>
      <c r="AKG193" s="1269"/>
      <c r="AKH193" s="1269"/>
      <c r="AKI193" s="1269"/>
      <c r="AKJ193" s="1269"/>
      <c r="AKK193" s="1269"/>
      <c r="AKL193" s="1269"/>
      <c r="AKM193" s="1269"/>
      <c r="AKN193" s="1269"/>
      <c r="AKO193" s="1269"/>
      <c r="AKP193" s="1269"/>
      <c r="AKQ193" s="1269"/>
      <c r="AKR193" s="1269"/>
      <c r="AKS193" s="1269"/>
      <c r="AKT193" s="1269"/>
      <c r="AKU193" s="1269"/>
      <c r="AKV193" s="1269"/>
      <c r="AKW193" s="1269"/>
      <c r="AKX193" s="1269"/>
      <c r="AKY193" s="1269"/>
      <c r="AKZ193" s="1269"/>
      <c r="ALA193" s="1269"/>
      <c r="ALB193" s="1269"/>
      <c r="ALC193" s="1269"/>
      <c r="ALD193" s="1269"/>
      <c r="ALE193" s="1269"/>
      <c r="ALF193" s="1269"/>
      <c r="ALG193" s="1269"/>
      <c r="ALH193" s="1269"/>
      <c r="ALI193" s="1269"/>
      <c r="ALJ193" s="1269"/>
      <c r="ALK193" s="1269"/>
      <c r="ALL193" s="1269"/>
      <c r="ALM193" s="1269"/>
      <c r="ALN193" s="1269"/>
      <c r="ALO193" s="1269"/>
      <c r="ALP193" s="1269"/>
      <c r="ALQ193" s="1269"/>
      <c r="ALR193" s="1269"/>
      <c r="ALS193" s="1269"/>
      <c r="ALT193" s="1269"/>
      <c r="ALU193" s="1269"/>
      <c r="ALV193" s="1269"/>
      <c r="ALW193" s="1269"/>
      <c r="ALX193" s="1269"/>
      <c r="ALY193" s="1269"/>
      <c r="ALZ193" s="1269"/>
      <c r="AMA193" s="1269"/>
      <c r="AMB193" s="1269"/>
      <c r="AMC193" s="1269"/>
      <c r="AMD193" s="1269"/>
      <c r="AME193" s="1269"/>
      <c r="AMF193" s="1269"/>
      <c r="AMG193" s="1269"/>
      <c r="AMH193" s="1269"/>
      <c r="AMI193" s="1269"/>
      <c r="AMJ193" s="1269"/>
      <c r="AMK193" s="1269"/>
      <c r="AML193" s="1269"/>
      <c r="AMM193" s="1269"/>
      <c r="AMN193" s="1269"/>
      <c r="AMO193" s="1269"/>
      <c r="AMP193" s="1269"/>
      <c r="AMQ193" s="1269"/>
      <c r="AMR193" s="1269"/>
      <c r="AMS193" s="1269"/>
      <c r="AMT193" s="1269"/>
      <c r="AMU193" s="1269"/>
      <c r="AMV193" s="1269"/>
      <c r="AMW193" s="1269"/>
      <c r="AMX193" s="1269"/>
      <c r="AMY193" s="1269"/>
      <c r="AMZ193" s="1269"/>
      <c r="ANA193" s="1269"/>
      <c r="ANB193" s="1269"/>
      <c r="ANC193" s="1269"/>
      <c r="AND193" s="1269"/>
      <c r="ANE193" s="1269"/>
      <c r="ANF193" s="1269"/>
      <c r="ANG193" s="1269"/>
      <c r="ANH193" s="1269"/>
      <c r="ANI193" s="1269"/>
      <c r="ANJ193" s="1269"/>
      <c r="ANK193" s="1269"/>
      <c r="ANL193" s="1269"/>
      <c r="ANM193" s="1269"/>
      <c r="ANN193" s="1269"/>
      <c r="ANO193" s="1269"/>
      <c r="ANP193" s="1269"/>
      <c r="ANQ193" s="1269"/>
      <c r="ANR193" s="1269"/>
      <c r="ANS193" s="1269"/>
      <c r="ANT193" s="1269"/>
      <c r="ANU193" s="1269"/>
      <c r="ANV193" s="1269"/>
      <c r="ANW193" s="1269"/>
      <c r="ANX193" s="1269"/>
      <c r="ANY193" s="1269"/>
      <c r="ANZ193" s="1269"/>
      <c r="AOA193" s="1269"/>
      <c r="AOB193" s="1269"/>
      <c r="AOC193" s="1269"/>
      <c r="AOD193" s="1269"/>
      <c r="AOE193" s="1269"/>
      <c r="AOF193" s="1269"/>
      <c r="AOG193" s="1269"/>
      <c r="AOH193" s="1269"/>
      <c r="AOI193" s="1269"/>
      <c r="AOJ193" s="1269"/>
      <c r="AOK193" s="1269"/>
      <c r="AOL193" s="1269"/>
      <c r="AOM193" s="1269"/>
      <c r="AON193" s="1269"/>
      <c r="AOO193" s="1269"/>
      <c r="AOP193" s="1269"/>
      <c r="AOQ193" s="1269"/>
      <c r="AOR193" s="1269"/>
      <c r="AOS193" s="1269"/>
      <c r="AOT193" s="1269"/>
      <c r="AOU193" s="1269"/>
      <c r="AOV193" s="1269"/>
      <c r="AOW193" s="1269"/>
      <c r="AOX193" s="1269"/>
      <c r="AOY193" s="1269"/>
      <c r="AOZ193" s="1269"/>
      <c r="APA193" s="1269"/>
      <c r="APB193" s="1269"/>
      <c r="APC193" s="1269"/>
      <c r="APD193" s="1269"/>
      <c r="APE193" s="1269"/>
      <c r="APF193" s="1269"/>
      <c r="APG193" s="1269"/>
      <c r="APH193" s="1269"/>
      <c r="API193" s="1269"/>
      <c r="APJ193" s="1269"/>
      <c r="APK193" s="1269"/>
      <c r="APL193" s="1269"/>
      <c r="APM193" s="1269"/>
      <c r="APN193" s="1269"/>
      <c r="APO193" s="1269"/>
      <c r="APP193" s="1269"/>
      <c r="APQ193" s="1269"/>
      <c r="APR193" s="1269"/>
      <c r="APS193" s="1269"/>
      <c r="APT193" s="1269"/>
      <c r="APU193" s="1269"/>
      <c r="APV193" s="1269"/>
      <c r="APW193" s="1269"/>
      <c r="APX193" s="1269"/>
      <c r="APY193" s="1269"/>
      <c r="APZ193" s="1269"/>
      <c r="AQA193" s="1269"/>
      <c r="AQB193" s="1269"/>
      <c r="AQC193" s="1269"/>
      <c r="AQD193" s="1269"/>
      <c r="AQE193" s="1269"/>
      <c r="AQF193" s="1269"/>
      <c r="AQG193" s="1269"/>
      <c r="AQH193" s="1269"/>
      <c r="AQI193" s="1269"/>
      <c r="AQJ193" s="1269"/>
      <c r="AQK193" s="1269"/>
      <c r="AQL193" s="1269"/>
      <c r="AQM193" s="1269"/>
      <c r="AQN193" s="1269"/>
      <c r="AQO193" s="1269"/>
      <c r="AQP193" s="1269"/>
      <c r="AQQ193" s="1269"/>
      <c r="AQR193" s="1269"/>
      <c r="AQS193" s="1269"/>
      <c r="AQT193" s="1269"/>
      <c r="AQU193" s="1269"/>
      <c r="AQV193" s="1269"/>
      <c r="AQW193" s="1269"/>
      <c r="AQX193" s="1269"/>
      <c r="AQY193" s="1269"/>
      <c r="AQZ193" s="1269"/>
      <c r="ARA193" s="1269"/>
      <c r="ARB193" s="1269"/>
      <c r="ARC193" s="1269"/>
      <c r="ARD193" s="1269"/>
      <c r="ARE193" s="1269"/>
      <c r="ARF193" s="1269"/>
      <c r="ARG193" s="1269"/>
      <c r="ARH193" s="1269"/>
      <c r="ARI193" s="1269"/>
      <c r="ARJ193" s="1269"/>
      <c r="ARK193" s="1269"/>
      <c r="ARL193" s="1269"/>
      <c r="ARM193" s="1269"/>
      <c r="ARN193" s="1269"/>
      <c r="ARO193" s="1269"/>
      <c r="ARP193" s="1269"/>
      <c r="ARQ193" s="1269"/>
      <c r="ARR193" s="1269"/>
      <c r="ARS193" s="1269"/>
      <c r="ART193" s="1269"/>
      <c r="ARU193" s="1269"/>
      <c r="ARV193" s="1269"/>
      <c r="ARW193" s="1269"/>
      <c r="ARX193" s="1269"/>
      <c r="ARY193" s="1269"/>
      <c r="ARZ193" s="1269"/>
      <c r="ASA193" s="1269"/>
      <c r="ASB193" s="1269"/>
      <c r="ASC193" s="1269"/>
      <c r="ASD193" s="1269"/>
      <c r="ASE193" s="1269"/>
      <c r="ASF193" s="1269"/>
      <c r="ASG193" s="1269"/>
      <c r="ASH193" s="1269"/>
      <c r="ASI193" s="1269"/>
      <c r="ASJ193" s="1269"/>
      <c r="ASK193" s="1269"/>
      <c r="ASL193" s="1269"/>
      <c r="ASM193" s="1269"/>
      <c r="ASN193" s="1269"/>
      <c r="ASO193" s="1269"/>
      <c r="ASP193" s="1269"/>
      <c r="ASQ193" s="1269"/>
      <c r="ASR193" s="1269"/>
      <c r="ASS193" s="1269"/>
      <c r="AST193" s="1269"/>
      <c r="ASU193" s="1269"/>
      <c r="ASV193" s="1269"/>
      <c r="ASW193" s="1269"/>
      <c r="ASX193" s="1269"/>
      <c r="ASY193" s="1269"/>
      <c r="ASZ193" s="1269"/>
      <c r="ATA193" s="1269"/>
      <c r="ATB193" s="1269"/>
      <c r="ATC193" s="1269"/>
      <c r="ATD193" s="1269"/>
      <c r="ATE193" s="1269"/>
      <c r="ATF193" s="1269"/>
      <c r="ATG193" s="1269"/>
      <c r="ATH193" s="1269"/>
      <c r="ATI193" s="1269"/>
      <c r="ATJ193" s="1269"/>
      <c r="ATK193" s="1269"/>
      <c r="ATL193" s="1269"/>
      <c r="ATM193" s="1269"/>
      <c r="ATN193" s="1269"/>
      <c r="ATO193" s="1269"/>
      <c r="ATP193" s="1269"/>
      <c r="ATQ193" s="1269"/>
      <c r="ATR193" s="1269"/>
      <c r="ATS193" s="1269"/>
      <c r="ATT193" s="1269"/>
      <c r="ATU193" s="1269"/>
      <c r="ATV193" s="1269"/>
      <c r="ATW193" s="1269"/>
      <c r="ATX193" s="1269"/>
      <c r="ATY193" s="1269"/>
      <c r="ATZ193" s="1269"/>
      <c r="AUA193" s="1269"/>
      <c r="AUB193" s="1269"/>
      <c r="AUC193" s="1269"/>
      <c r="AUD193" s="1269"/>
      <c r="AUE193" s="1269"/>
      <c r="AUF193" s="1269"/>
      <c r="AUG193" s="1269"/>
      <c r="AUH193" s="1269"/>
      <c r="AUI193" s="1269"/>
      <c r="AUJ193" s="1269"/>
      <c r="AUK193" s="1269"/>
      <c r="AUL193" s="1269"/>
      <c r="AUM193" s="1269"/>
      <c r="AUN193" s="1269"/>
      <c r="AUO193" s="1269"/>
      <c r="AUP193" s="1269"/>
      <c r="AUQ193" s="1269"/>
      <c r="AUR193" s="1269"/>
      <c r="AUS193" s="1269"/>
      <c r="AUT193" s="1269"/>
      <c r="AUU193" s="1269"/>
      <c r="AUV193" s="1269"/>
      <c r="AUW193" s="1269"/>
      <c r="AUX193" s="1269"/>
      <c r="AUY193" s="1269"/>
      <c r="AUZ193" s="1269"/>
      <c r="AVA193" s="1269"/>
      <c r="AVB193" s="1269"/>
      <c r="AVC193" s="1269"/>
      <c r="AVD193" s="1269"/>
      <c r="AVE193" s="1269"/>
      <c r="AVF193" s="1269"/>
      <c r="AVG193" s="1269"/>
      <c r="AVH193" s="1269"/>
      <c r="AVI193" s="1269"/>
      <c r="AVJ193" s="1269"/>
      <c r="AVK193" s="1269"/>
      <c r="AVL193" s="1269"/>
      <c r="AVM193" s="1269"/>
      <c r="AVN193" s="1269"/>
      <c r="AVO193" s="1269"/>
      <c r="AVP193" s="1269"/>
      <c r="AVQ193" s="1269"/>
      <c r="AVR193" s="1269"/>
      <c r="AVS193" s="1269"/>
      <c r="AVT193" s="1269"/>
      <c r="AVU193" s="1269"/>
      <c r="AVV193" s="1269"/>
      <c r="AVW193" s="1269"/>
      <c r="AVX193" s="1269"/>
      <c r="AVY193" s="1269"/>
      <c r="AVZ193" s="1269"/>
      <c r="AWA193" s="1269"/>
      <c r="AWB193" s="1269"/>
      <c r="AWC193" s="1269"/>
      <c r="AWD193" s="1269"/>
      <c r="AWE193" s="1269"/>
      <c r="AWF193" s="1269"/>
      <c r="AWG193" s="1269"/>
      <c r="AWH193" s="1269"/>
      <c r="AWI193" s="1269"/>
      <c r="AWJ193" s="1269"/>
      <c r="AWK193" s="1269"/>
      <c r="AWL193" s="1269"/>
      <c r="AWM193" s="1269"/>
      <c r="AWN193" s="1269"/>
      <c r="AWO193" s="1269"/>
      <c r="AWP193" s="1269"/>
      <c r="AWQ193" s="1269"/>
      <c r="AWR193" s="1269"/>
      <c r="AWS193" s="1269"/>
      <c r="AWT193" s="1269"/>
      <c r="AWU193" s="1269"/>
      <c r="AWV193" s="1269"/>
      <c r="AWW193" s="1269"/>
      <c r="AWX193" s="1269"/>
      <c r="AWY193" s="1269"/>
      <c r="AWZ193" s="1269"/>
      <c r="AXA193" s="1269"/>
      <c r="AXB193" s="1269"/>
      <c r="AXC193" s="1269"/>
      <c r="AXD193" s="1269"/>
      <c r="AXE193" s="1269"/>
      <c r="AXF193" s="1269"/>
      <c r="AXG193" s="1269"/>
      <c r="AXH193" s="1269"/>
      <c r="AXI193" s="1269"/>
      <c r="AXJ193" s="1269"/>
      <c r="AXK193" s="1269"/>
      <c r="AXL193" s="1269"/>
      <c r="AXM193" s="1269"/>
      <c r="AXN193" s="1269"/>
      <c r="AXO193" s="1269"/>
      <c r="AXP193" s="1269"/>
      <c r="AXQ193" s="1269"/>
      <c r="AXR193" s="1269"/>
      <c r="AXS193" s="1269"/>
      <c r="AXT193" s="1269"/>
      <c r="AXU193" s="1269"/>
      <c r="AXV193" s="1269"/>
      <c r="AXW193" s="1269"/>
      <c r="AXX193" s="1269"/>
      <c r="AXY193" s="1269"/>
      <c r="AXZ193" s="1269"/>
      <c r="AYA193" s="1269"/>
      <c r="AYB193" s="1269"/>
      <c r="AYC193" s="1269"/>
      <c r="AYD193" s="1269"/>
      <c r="AYE193" s="1269"/>
      <c r="AYF193" s="1269"/>
      <c r="AYG193" s="1269"/>
      <c r="AYH193" s="1269"/>
      <c r="AYI193" s="1269"/>
      <c r="AYJ193" s="1269"/>
      <c r="AYK193" s="1269"/>
      <c r="AYL193" s="1269"/>
      <c r="AYM193" s="1269"/>
      <c r="AYN193" s="1269"/>
      <c r="AYO193" s="1269"/>
      <c r="AYP193" s="1269"/>
      <c r="AYQ193" s="1269"/>
      <c r="AYR193" s="1269"/>
      <c r="AYS193" s="1269"/>
      <c r="AYT193" s="1269"/>
      <c r="AYU193" s="1269"/>
      <c r="AYV193" s="1269"/>
      <c r="AYW193" s="1269"/>
      <c r="AYX193" s="1269"/>
      <c r="AYY193" s="1269"/>
      <c r="AYZ193" s="1269"/>
      <c r="AZA193" s="1269"/>
      <c r="AZB193" s="1269"/>
      <c r="AZC193" s="1269"/>
      <c r="AZD193" s="1269"/>
      <c r="AZE193" s="1269"/>
      <c r="AZF193" s="1269"/>
      <c r="AZG193" s="1269"/>
      <c r="AZH193" s="1269"/>
      <c r="AZI193" s="1269"/>
      <c r="AZJ193" s="1269"/>
      <c r="AZK193" s="1269"/>
      <c r="AZL193" s="1269"/>
      <c r="AZM193" s="1269"/>
      <c r="AZN193" s="1269"/>
      <c r="AZO193" s="1269"/>
      <c r="AZP193" s="1269"/>
      <c r="AZQ193" s="1269"/>
      <c r="AZR193" s="1269"/>
      <c r="AZS193" s="1269"/>
      <c r="AZT193" s="1269"/>
      <c r="AZU193" s="1269"/>
      <c r="AZV193" s="1269"/>
      <c r="AZW193" s="1269"/>
      <c r="AZX193" s="1269"/>
      <c r="AZY193" s="1269"/>
      <c r="AZZ193" s="1269"/>
      <c r="BAA193" s="1269"/>
      <c r="BAB193" s="1269"/>
      <c r="BAC193" s="1269"/>
      <c r="BAD193" s="1269"/>
      <c r="BAE193" s="1269"/>
      <c r="BAF193" s="1269"/>
      <c r="BAG193" s="1269"/>
      <c r="BAH193" s="1269"/>
      <c r="BAI193" s="1269"/>
      <c r="BAJ193" s="1269"/>
      <c r="BAK193" s="1269"/>
      <c r="BAL193" s="1269"/>
      <c r="BAM193" s="1269"/>
      <c r="BAN193" s="1269"/>
      <c r="BAO193" s="1269"/>
      <c r="BAP193" s="1269"/>
      <c r="BAQ193" s="1269"/>
      <c r="BAR193" s="1269"/>
      <c r="BAS193" s="1269"/>
      <c r="BAT193" s="1269"/>
      <c r="BAU193" s="1269"/>
      <c r="BAV193" s="1269"/>
      <c r="BAW193" s="1269"/>
      <c r="BAX193" s="1269"/>
      <c r="BAY193" s="1269"/>
      <c r="BAZ193" s="1269"/>
      <c r="BBA193" s="1269"/>
      <c r="BBB193" s="1269"/>
      <c r="BBC193" s="1269"/>
      <c r="BBD193" s="1269"/>
      <c r="BBE193" s="1269"/>
      <c r="BBF193" s="1269"/>
      <c r="BBG193" s="1269"/>
      <c r="BBH193" s="1269"/>
      <c r="BBI193" s="1269"/>
      <c r="BBJ193" s="1269"/>
      <c r="BBK193" s="1269"/>
      <c r="BBL193" s="1269"/>
      <c r="BBM193" s="1269"/>
      <c r="BBN193" s="1269"/>
      <c r="BBO193" s="1269"/>
      <c r="BBP193" s="1269"/>
      <c r="BBQ193" s="1269"/>
      <c r="BBR193" s="1269"/>
      <c r="BBS193" s="1269"/>
      <c r="BBT193" s="1269"/>
      <c r="BBU193" s="1269"/>
      <c r="BBV193" s="1269"/>
      <c r="BBW193" s="1269"/>
      <c r="BBX193" s="1269"/>
      <c r="BBY193" s="1269"/>
      <c r="BBZ193" s="1269"/>
      <c r="BCA193" s="1269"/>
      <c r="BCB193" s="1269"/>
      <c r="BCC193" s="1269"/>
      <c r="BCD193" s="1269"/>
      <c r="BCE193" s="1269"/>
      <c r="BCF193" s="1269"/>
      <c r="BCG193" s="1269"/>
      <c r="BCH193" s="1269"/>
      <c r="BCI193" s="1269"/>
      <c r="BCJ193" s="1269"/>
      <c r="BCK193" s="1269"/>
      <c r="BCL193" s="1269"/>
      <c r="BCM193" s="1269"/>
      <c r="BCN193" s="1269"/>
      <c r="BCO193" s="1269"/>
      <c r="BCP193" s="1269"/>
      <c r="BCQ193" s="1269"/>
      <c r="BCR193" s="1269"/>
      <c r="BCS193" s="1269"/>
      <c r="BCT193" s="1269"/>
      <c r="BCU193" s="1269"/>
      <c r="BCV193" s="1269"/>
      <c r="BCW193" s="1269"/>
      <c r="BCX193" s="1269"/>
      <c r="BCY193" s="1269"/>
      <c r="BCZ193" s="1269"/>
      <c r="BDA193" s="1269"/>
      <c r="BDB193" s="1269"/>
      <c r="BDC193" s="1269"/>
      <c r="BDD193" s="1269"/>
      <c r="BDE193" s="1269"/>
      <c r="BDF193" s="1269"/>
      <c r="BDG193" s="1269"/>
      <c r="BDH193" s="1269"/>
      <c r="BDI193" s="1269"/>
      <c r="BDJ193" s="1269"/>
      <c r="BDK193" s="1269"/>
      <c r="BDL193" s="1269"/>
      <c r="BDM193" s="1269"/>
      <c r="BDN193" s="1269"/>
      <c r="BDO193" s="1269"/>
      <c r="BDP193" s="1269"/>
      <c r="BDQ193" s="1269"/>
      <c r="BDR193" s="1269"/>
      <c r="BDS193" s="1269"/>
      <c r="BDT193" s="1269"/>
      <c r="BDU193" s="1269"/>
      <c r="BDV193" s="1269"/>
      <c r="BDW193" s="1269"/>
      <c r="BDX193" s="1269"/>
      <c r="BDY193" s="1269"/>
      <c r="BDZ193" s="1269"/>
      <c r="BEA193" s="1269"/>
      <c r="BEB193" s="1269"/>
      <c r="BEC193" s="1269"/>
      <c r="BED193" s="1269"/>
      <c r="BEE193" s="1269"/>
      <c r="BEF193" s="1269"/>
      <c r="BEG193" s="1269"/>
      <c r="BEH193" s="1269"/>
      <c r="BEI193" s="1269"/>
      <c r="BEJ193" s="1269"/>
      <c r="BEK193" s="1269"/>
      <c r="BEL193" s="1269"/>
      <c r="BEM193" s="1269"/>
      <c r="BEN193" s="1269"/>
      <c r="BEO193" s="1269"/>
      <c r="BEP193" s="1269"/>
      <c r="BEQ193" s="1269"/>
      <c r="BER193" s="1269"/>
      <c r="BES193" s="1269"/>
      <c r="BET193" s="1269"/>
      <c r="BEU193" s="1269"/>
      <c r="BEV193" s="1269"/>
      <c r="BEW193" s="1269"/>
      <c r="BEX193" s="1269"/>
      <c r="BEY193" s="1269"/>
      <c r="BEZ193" s="1269"/>
      <c r="BFA193" s="1269"/>
      <c r="BFB193" s="1269"/>
      <c r="BFC193" s="1269"/>
      <c r="BFD193" s="1269"/>
      <c r="BFE193" s="1269"/>
      <c r="BFF193" s="1269"/>
      <c r="BFG193" s="1269"/>
      <c r="BFH193" s="1269"/>
      <c r="BFI193" s="1269"/>
      <c r="BFJ193" s="1269"/>
      <c r="BFK193" s="1269"/>
      <c r="BFL193" s="1269"/>
      <c r="BFM193" s="1269"/>
      <c r="BFN193" s="1269"/>
      <c r="BFO193" s="1269"/>
      <c r="BFP193" s="1269"/>
      <c r="BFQ193" s="1269"/>
      <c r="BFR193" s="1269"/>
      <c r="BFS193" s="1269"/>
      <c r="BFT193" s="1269"/>
      <c r="BFU193" s="1269"/>
      <c r="BFV193" s="1269"/>
      <c r="BFW193" s="1269"/>
      <c r="BFX193" s="1269"/>
      <c r="BFY193" s="1269"/>
      <c r="BFZ193" s="1269"/>
      <c r="BGA193" s="1269"/>
      <c r="BGB193" s="1269"/>
      <c r="BGC193" s="1269"/>
      <c r="BGD193" s="1269"/>
      <c r="BGE193" s="1269"/>
      <c r="BGF193" s="1269"/>
      <c r="BGG193" s="1269"/>
      <c r="BGH193" s="1269"/>
      <c r="BGI193" s="1269"/>
      <c r="BGJ193" s="1269"/>
      <c r="BGK193" s="1269"/>
      <c r="BGL193" s="1269"/>
      <c r="BGM193" s="1269"/>
      <c r="BGN193" s="1269"/>
      <c r="BGO193" s="1269"/>
      <c r="BGP193" s="1269"/>
      <c r="BGQ193" s="1269"/>
      <c r="BGR193" s="1269"/>
      <c r="BGS193" s="1269"/>
      <c r="BGT193" s="1269"/>
      <c r="BGU193" s="1269"/>
      <c r="BGV193" s="1269"/>
      <c r="BGW193" s="1269"/>
      <c r="BGX193" s="1269"/>
      <c r="BGY193" s="1269"/>
      <c r="BGZ193" s="1269"/>
      <c r="BHA193" s="1269"/>
      <c r="BHB193" s="1269"/>
      <c r="BHC193" s="1269"/>
      <c r="BHD193" s="1269"/>
      <c r="BHE193" s="1269"/>
      <c r="BHF193" s="1269"/>
      <c r="BHG193" s="1269"/>
      <c r="BHH193" s="1269"/>
      <c r="BHI193" s="1269"/>
      <c r="BHJ193" s="1269"/>
      <c r="BHK193" s="1269"/>
      <c r="BHL193" s="1269"/>
      <c r="BHM193" s="1269"/>
      <c r="BHN193" s="1269"/>
      <c r="BHO193" s="1269"/>
      <c r="BHP193" s="1269"/>
      <c r="BHQ193" s="1269"/>
      <c r="BHR193" s="1269"/>
      <c r="BHS193" s="1269"/>
      <c r="BHT193" s="1269"/>
      <c r="BHU193" s="1269"/>
      <c r="BHV193" s="1269"/>
      <c r="BHW193" s="1269"/>
      <c r="BHX193" s="1269"/>
      <c r="BHY193" s="1269"/>
      <c r="BHZ193" s="1269"/>
      <c r="BIA193" s="1269"/>
      <c r="BIB193" s="1269"/>
      <c r="BIC193" s="1269"/>
      <c r="BID193" s="1269"/>
      <c r="BIE193" s="1269"/>
      <c r="BIF193" s="1269"/>
      <c r="BIG193" s="1269"/>
      <c r="BIH193" s="1269"/>
      <c r="BII193" s="1269"/>
      <c r="BIJ193" s="1269"/>
      <c r="BIK193" s="1269"/>
      <c r="BIL193" s="1269"/>
      <c r="BIM193" s="1269"/>
      <c r="BIN193" s="1269"/>
      <c r="BIO193" s="1269"/>
      <c r="BIP193" s="1269"/>
      <c r="BIQ193" s="1269"/>
      <c r="BIR193" s="1269"/>
      <c r="BIS193" s="1269"/>
      <c r="BIT193" s="1269"/>
      <c r="BIU193" s="1269"/>
      <c r="BIV193" s="1269"/>
      <c r="BIW193" s="1269"/>
      <c r="BIX193" s="1269"/>
      <c r="BIY193" s="1269"/>
      <c r="BIZ193" s="1269"/>
      <c r="BJA193" s="1269"/>
      <c r="BJB193" s="1269"/>
      <c r="BJC193" s="1269"/>
      <c r="BJD193" s="1269"/>
      <c r="BJE193" s="1269"/>
      <c r="BJF193" s="1269"/>
      <c r="BJG193" s="1269"/>
      <c r="BJH193" s="1269"/>
      <c r="BJI193" s="1269"/>
      <c r="BJJ193" s="1269"/>
      <c r="BJK193" s="1269"/>
      <c r="BJL193" s="1269"/>
      <c r="BJM193" s="1269"/>
      <c r="BJN193" s="1269"/>
      <c r="BJO193" s="1269"/>
      <c r="BJP193" s="1269"/>
      <c r="BJQ193" s="1269"/>
      <c r="BJR193" s="1269"/>
      <c r="BJS193" s="1269"/>
      <c r="BJT193" s="1269"/>
      <c r="BJU193" s="1269"/>
      <c r="BJV193" s="1269"/>
      <c r="BJW193" s="1269"/>
      <c r="BJX193" s="1269"/>
      <c r="BJY193" s="1269"/>
      <c r="BJZ193" s="1269"/>
      <c r="BKA193" s="1269"/>
      <c r="BKB193" s="1269"/>
      <c r="BKC193" s="1269"/>
      <c r="BKD193" s="1269"/>
      <c r="BKE193" s="1269"/>
      <c r="BKF193" s="1269"/>
      <c r="BKG193" s="1269"/>
      <c r="BKH193" s="1269"/>
      <c r="BKI193" s="1269"/>
      <c r="BKJ193" s="1269"/>
      <c r="BKK193" s="1269"/>
      <c r="BKL193" s="1269"/>
      <c r="BKM193" s="1269"/>
      <c r="BKN193" s="1269"/>
      <c r="BKO193" s="1269"/>
      <c r="BKP193" s="1269"/>
      <c r="BKQ193" s="1269"/>
      <c r="BKR193" s="1269"/>
      <c r="BKS193" s="1269"/>
      <c r="BKT193" s="1269"/>
      <c r="BKU193" s="1269"/>
      <c r="BKV193" s="1269"/>
      <c r="BKW193" s="1269"/>
      <c r="BKX193" s="1269"/>
      <c r="BKY193" s="1269"/>
      <c r="BKZ193" s="1269"/>
      <c r="BLA193" s="1269"/>
      <c r="BLB193" s="1269"/>
      <c r="BLC193" s="1269"/>
      <c r="BLD193" s="1269"/>
      <c r="BLE193" s="1269"/>
      <c r="BLF193" s="1269"/>
      <c r="BLG193" s="1269"/>
      <c r="BLH193" s="1269"/>
      <c r="BLI193" s="1269"/>
      <c r="BLJ193" s="1269"/>
      <c r="BLK193" s="1269"/>
      <c r="BLL193" s="1269"/>
      <c r="BLM193" s="1269"/>
      <c r="BLN193" s="1269"/>
      <c r="BLO193" s="1269"/>
      <c r="BLP193" s="1269"/>
      <c r="BLQ193" s="1269"/>
      <c r="BLR193" s="1269"/>
      <c r="BLS193" s="1269"/>
      <c r="BLT193" s="1269"/>
      <c r="BLU193" s="1269"/>
      <c r="BLV193" s="1269"/>
      <c r="BLW193" s="1269"/>
      <c r="BLX193" s="1269"/>
      <c r="BLY193" s="1269"/>
      <c r="BLZ193" s="1269"/>
      <c r="BMA193" s="1269"/>
      <c r="BMB193" s="1269"/>
      <c r="BMC193" s="1269"/>
      <c r="BMD193" s="1269"/>
      <c r="BME193" s="1269"/>
      <c r="BMF193" s="1269"/>
      <c r="BMG193" s="1269"/>
      <c r="BMH193" s="1269"/>
      <c r="BMI193" s="1269"/>
      <c r="BMJ193" s="1269"/>
      <c r="BMK193" s="1269"/>
      <c r="BML193" s="1269"/>
      <c r="BMM193" s="1269"/>
      <c r="BMN193" s="1269"/>
      <c r="BMO193" s="1269"/>
      <c r="BMP193" s="1269"/>
      <c r="BMQ193" s="1269"/>
      <c r="BMR193" s="1269"/>
      <c r="BMS193" s="1269"/>
      <c r="BMT193" s="1269"/>
      <c r="BMU193" s="1269"/>
      <c r="BMV193" s="1269"/>
      <c r="BMW193" s="1269"/>
      <c r="BMX193" s="1269"/>
      <c r="BMY193" s="1269"/>
      <c r="BMZ193" s="1269"/>
      <c r="BNA193" s="1269"/>
      <c r="BNB193" s="1269"/>
      <c r="BNC193" s="1269"/>
      <c r="BND193" s="1269"/>
      <c r="BNE193" s="1269"/>
      <c r="BNF193" s="1269"/>
      <c r="BNG193" s="1269"/>
      <c r="BNH193" s="1269"/>
      <c r="BNI193" s="1269"/>
      <c r="BNJ193" s="1269"/>
      <c r="BNK193" s="1269"/>
      <c r="BNL193" s="1269"/>
      <c r="BNM193" s="1269"/>
      <c r="BNN193" s="1269"/>
      <c r="BNO193" s="1269"/>
      <c r="BNP193" s="1269"/>
      <c r="BNQ193" s="1269"/>
      <c r="BNR193" s="1269"/>
      <c r="BNS193" s="1269"/>
      <c r="BNT193" s="1269"/>
      <c r="BNU193" s="1269"/>
      <c r="BNV193" s="1269"/>
      <c r="BNW193" s="1269"/>
      <c r="BNX193" s="1269"/>
      <c r="BNY193" s="1269"/>
      <c r="BNZ193" s="1269"/>
      <c r="BOA193" s="1269"/>
      <c r="BOB193" s="1269"/>
      <c r="BOC193" s="1269"/>
      <c r="BOD193" s="1269"/>
      <c r="BOE193" s="1269"/>
      <c r="BOF193" s="1269"/>
      <c r="BOG193" s="1269"/>
      <c r="BOH193" s="1269"/>
      <c r="BOI193" s="1269"/>
      <c r="BOJ193" s="1269"/>
      <c r="BOK193" s="1269"/>
      <c r="BOL193" s="1269"/>
      <c r="BOM193" s="1269"/>
      <c r="BON193" s="1269"/>
      <c r="BOO193" s="1269"/>
      <c r="BOP193" s="1269"/>
      <c r="BOQ193" s="1269"/>
      <c r="BOR193" s="1269"/>
      <c r="BOS193" s="1269"/>
      <c r="BOT193" s="1269"/>
      <c r="BOU193" s="1269"/>
      <c r="BOV193" s="1269"/>
      <c r="BOW193" s="1269"/>
      <c r="BOX193" s="1269"/>
      <c r="BOY193" s="1269"/>
      <c r="BOZ193" s="1269"/>
      <c r="BPA193" s="1269"/>
      <c r="BPB193" s="1269"/>
      <c r="BPC193" s="1269"/>
      <c r="BPD193" s="1269"/>
      <c r="BPE193" s="1269"/>
      <c r="BPF193" s="1269"/>
      <c r="BPG193" s="1269"/>
      <c r="BPH193" s="1269"/>
      <c r="BPI193" s="1269"/>
      <c r="BPJ193" s="1269"/>
      <c r="BPK193" s="1269"/>
      <c r="BPL193" s="1269"/>
      <c r="BPM193" s="1269"/>
      <c r="BPN193" s="1269"/>
      <c r="BPO193" s="1269"/>
      <c r="BPP193" s="1269"/>
      <c r="BPQ193" s="1269"/>
      <c r="BPR193" s="1269"/>
      <c r="BPS193" s="1269"/>
      <c r="BPT193" s="1269"/>
      <c r="BPU193" s="1269"/>
      <c r="BPV193" s="1269"/>
      <c r="BPW193" s="1269"/>
      <c r="BPX193" s="1269"/>
      <c r="BPY193" s="1269"/>
      <c r="BPZ193" s="1269"/>
      <c r="BQA193" s="1269"/>
      <c r="BQB193" s="1269"/>
      <c r="BQC193" s="1269"/>
      <c r="BQD193" s="1269"/>
      <c r="BQE193" s="1269"/>
      <c r="BQF193" s="1269"/>
      <c r="BQG193" s="1269"/>
      <c r="BQH193" s="1269"/>
      <c r="BQI193" s="1269"/>
      <c r="BQJ193" s="1269"/>
      <c r="BQK193" s="1269"/>
      <c r="BQL193" s="1269"/>
      <c r="BQM193" s="1269"/>
      <c r="BQN193" s="1269"/>
      <c r="BQO193" s="1269"/>
      <c r="BQP193" s="1269"/>
      <c r="BQQ193" s="1269"/>
      <c r="BQR193" s="1269"/>
      <c r="BQS193" s="1269"/>
      <c r="BQT193" s="1269"/>
      <c r="BQU193" s="1269"/>
      <c r="BQV193" s="1269"/>
      <c r="BQW193" s="1269"/>
      <c r="BQX193" s="1269"/>
      <c r="BQY193" s="1269"/>
      <c r="BQZ193" s="1269"/>
      <c r="BRA193" s="1269"/>
      <c r="BRB193" s="1269"/>
      <c r="BRC193" s="1269"/>
      <c r="BRD193" s="1269"/>
      <c r="BRE193" s="1269"/>
      <c r="BRF193" s="1269"/>
      <c r="BRG193" s="1269"/>
      <c r="BRH193" s="1269"/>
      <c r="BRI193" s="1269"/>
      <c r="BRJ193" s="1269"/>
      <c r="BRK193" s="1269"/>
      <c r="BRL193" s="1269"/>
      <c r="BRM193" s="1269"/>
      <c r="BRN193" s="1269"/>
      <c r="BRO193" s="1269"/>
      <c r="BRP193" s="1269"/>
      <c r="BRQ193" s="1269"/>
      <c r="BRR193" s="1269"/>
      <c r="BRS193" s="1269"/>
      <c r="BRT193" s="1269"/>
      <c r="BRU193" s="1269"/>
      <c r="BRV193" s="1269"/>
      <c r="BRW193" s="1269"/>
      <c r="BRX193" s="1269"/>
      <c r="BRY193" s="1269"/>
      <c r="BRZ193" s="1269"/>
      <c r="BSA193" s="1269"/>
      <c r="BSB193" s="1269"/>
      <c r="BSC193" s="1269"/>
      <c r="BSD193" s="1269"/>
      <c r="BSE193" s="1269"/>
      <c r="BSF193" s="1269"/>
      <c r="BSG193" s="1269"/>
      <c r="BSH193" s="1269"/>
      <c r="BSI193" s="1269"/>
      <c r="BSJ193" s="1269"/>
      <c r="BSK193" s="1269"/>
      <c r="BSL193" s="1269"/>
      <c r="BSM193" s="1269"/>
      <c r="BSN193" s="1269"/>
      <c r="BSO193" s="1269"/>
      <c r="BSP193" s="1269"/>
      <c r="BSQ193" s="1269"/>
      <c r="BSR193" s="1269"/>
      <c r="BSS193" s="1269"/>
      <c r="BST193" s="1269"/>
      <c r="BSU193" s="1269"/>
      <c r="BSV193" s="1269"/>
      <c r="BSW193" s="1269"/>
      <c r="BSX193" s="1269"/>
      <c r="BSY193" s="1269"/>
      <c r="BSZ193" s="1269"/>
      <c r="BTA193" s="1269"/>
      <c r="BTB193" s="1269"/>
      <c r="BTC193" s="1269"/>
      <c r="BTD193" s="1269"/>
      <c r="BTE193" s="1269"/>
      <c r="BTF193" s="1269"/>
      <c r="BTG193" s="1269"/>
      <c r="BTH193" s="1269"/>
      <c r="BTI193" s="1269"/>
      <c r="BTJ193" s="1269"/>
      <c r="BTK193" s="1269"/>
      <c r="BTL193" s="1269"/>
      <c r="BTM193" s="1269"/>
      <c r="BTN193" s="1269"/>
      <c r="BTO193" s="1269"/>
      <c r="BTP193" s="1269"/>
      <c r="BTQ193" s="1269"/>
      <c r="BTR193" s="1269"/>
      <c r="BTS193" s="1269"/>
      <c r="BTT193" s="1269"/>
      <c r="BTU193" s="1269"/>
      <c r="BTV193" s="1269"/>
      <c r="BTW193" s="1269"/>
      <c r="BTX193" s="1269"/>
      <c r="BTY193" s="1269"/>
      <c r="BTZ193" s="1269"/>
      <c r="BUA193" s="1269"/>
      <c r="BUB193" s="1269"/>
      <c r="BUC193" s="1269"/>
      <c r="BUD193" s="1269"/>
      <c r="BUE193" s="1269"/>
      <c r="BUF193" s="1269"/>
      <c r="BUG193" s="1269"/>
      <c r="BUH193" s="1269"/>
      <c r="BUI193" s="1269"/>
      <c r="BUJ193" s="1269"/>
      <c r="BUK193" s="1269"/>
      <c r="BUL193" s="1269"/>
      <c r="BUM193" s="1269"/>
      <c r="BUN193" s="1269"/>
      <c r="BUO193" s="1269"/>
      <c r="BUP193" s="1269"/>
      <c r="BUQ193" s="1269"/>
      <c r="BUR193" s="1269"/>
      <c r="BUS193" s="1269"/>
      <c r="BUT193" s="1269"/>
      <c r="BUU193" s="1269"/>
      <c r="BUV193" s="1269"/>
      <c r="BUW193" s="1269"/>
      <c r="BUX193" s="1269"/>
      <c r="BUY193" s="1269"/>
      <c r="BUZ193" s="1269"/>
      <c r="BVA193" s="1269"/>
      <c r="BVB193" s="1269"/>
      <c r="BVC193" s="1269"/>
      <c r="BVD193" s="1269"/>
      <c r="BVE193" s="1269"/>
      <c r="BVF193" s="1269"/>
      <c r="BVG193" s="1269"/>
      <c r="BVH193" s="1269"/>
      <c r="BVI193" s="1269"/>
      <c r="BVJ193" s="1269"/>
      <c r="BVK193" s="1269"/>
      <c r="BVL193" s="1269"/>
      <c r="BVM193" s="1269"/>
      <c r="BVN193" s="1269"/>
      <c r="BVO193" s="1269"/>
      <c r="BVP193" s="1269"/>
      <c r="BVQ193" s="1269"/>
      <c r="BVR193" s="1269"/>
      <c r="BVS193" s="1269"/>
      <c r="BVT193" s="1269"/>
      <c r="BVU193" s="1269"/>
      <c r="BVV193" s="1269"/>
      <c r="BVW193" s="1269"/>
      <c r="BVX193" s="1269"/>
      <c r="BVY193" s="1269"/>
      <c r="BVZ193" s="1269"/>
      <c r="BWA193" s="1269"/>
      <c r="BWB193" s="1269"/>
      <c r="BWC193" s="1269"/>
      <c r="BWD193" s="1269"/>
      <c r="BWE193" s="1269"/>
      <c r="BWF193" s="1269"/>
      <c r="BWG193" s="1269"/>
      <c r="BWH193" s="1269"/>
      <c r="BWI193" s="1269"/>
      <c r="BWJ193" s="1269"/>
      <c r="BWK193" s="1269"/>
      <c r="BWL193" s="1269"/>
      <c r="BWM193" s="1269"/>
      <c r="BWN193" s="1269"/>
      <c r="BWO193" s="1269"/>
      <c r="BWP193" s="1269"/>
      <c r="BWQ193" s="1269"/>
      <c r="BWR193" s="1269"/>
      <c r="BWS193" s="1269"/>
      <c r="BWT193" s="1269"/>
      <c r="BWU193" s="1269"/>
      <c r="BWV193" s="1269"/>
      <c r="BWW193" s="1269"/>
      <c r="BWX193" s="1269"/>
      <c r="BWY193" s="1269"/>
      <c r="BWZ193" s="1269"/>
      <c r="BXA193" s="1269"/>
      <c r="BXB193" s="1269"/>
      <c r="BXC193" s="1269"/>
      <c r="BXD193" s="1269"/>
      <c r="BXE193" s="1269"/>
      <c r="BXF193" s="1269"/>
      <c r="BXG193" s="1269"/>
      <c r="BXH193" s="1269"/>
      <c r="BXI193" s="1269"/>
      <c r="BXJ193" s="1269"/>
      <c r="BXK193" s="1269"/>
      <c r="BXL193" s="1269"/>
      <c r="BXM193" s="1269"/>
      <c r="BXN193" s="1269"/>
      <c r="BXO193" s="1269"/>
      <c r="BXP193" s="1269"/>
      <c r="BXQ193" s="1269"/>
      <c r="BXR193" s="1269"/>
      <c r="BXS193" s="1269"/>
      <c r="BXT193" s="1269"/>
      <c r="BXU193" s="1269"/>
      <c r="BXV193" s="1269"/>
      <c r="BXW193" s="1269"/>
      <c r="BXX193" s="1269"/>
      <c r="BXY193" s="1269"/>
      <c r="BXZ193" s="1269"/>
      <c r="BYA193" s="1269"/>
      <c r="BYB193" s="1269"/>
      <c r="BYC193" s="1269"/>
      <c r="BYD193" s="1269"/>
      <c r="BYE193" s="1269"/>
      <c r="BYF193" s="1269"/>
      <c r="BYG193" s="1269"/>
      <c r="BYH193" s="1269"/>
      <c r="BYI193" s="1269"/>
      <c r="BYJ193" s="1269"/>
      <c r="BYK193" s="1269"/>
      <c r="BYL193" s="1269"/>
      <c r="BYM193" s="1269"/>
      <c r="BYN193" s="1269"/>
      <c r="BYO193" s="1269"/>
      <c r="BYP193" s="1269"/>
      <c r="BYQ193" s="1269"/>
      <c r="BYR193" s="1269"/>
      <c r="BYS193" s="1269"/>
      <c r="BYT193" s="1269"/>
      <c r="BYU193" s="1269"/>
      <c r="BYV193" s="1269"/>
      <c r="BYW193" s="1269"/>
      <c r="BYX193" s="1269"/>
      <c r="BYY193" s="1269"/>
      <c r="BYZ193" s="1269"/>
      <c r="BZA193" s="1269"/>
      <c r="BZB193" s="1269"/>
      <c r="BZC193" s="1269"/>
      <c r="BZD193" s="1269"/>
      <c r="BZE193" s="1269"/>
      <c r="BZF193" s="1269"/>
      <c r="BZG193" s="1269"/>
      <c r="BZH193" s="1269"/>
      <c r="BZI193" s="1269"/>
      <c r="BZJ193" s="1269"/>
      <c r="BZK193" s="1269"/>
      <c r="BZL193" s="1269"/>
      <c r="BZM193" s="1269"/>
      <c r="BZN193" s="1269"/>
      <c r="BZO193" s="1269"/>
      <c r="BZP193" s="1269"/>
      <c r="BZQ193" s="1269"/>
      <c r="BZR193" s="1269"/>
      <c r="BZS193" s="1269"/>
      <c r="BZT193" s="1269"/>
      <c r="BZU193" s="1269"/>
      <c r="BZV193" s="1269"/>
      <c r="BZW193" s="1269"/>
      <c r="BZX193" s="1269"/>
      <c r="BZY193" s="1269"/>
      <c r="BZZ193" s="1269"/>
      <c r="CAA193" s="1269"/>
      <c r="CAB193" s="1269"/>
      <c r="CAC193" s="1269"/>
      <c r="CAD193" s="1269"/>
      <c r="CAE193" s="1269"/>
      <c r="CAF193" s="1269"/>
      <c r="CAG193" s="1269"/>
      <c r="CAH193" s="1269"/>
      <c r="CAI193" s="1269"/>
      <c r="CAJ193" s="1269"/>
      <c r="CAK193" s="1269"/>
      <c r="CAL193" s="1269"/>
      <c r="CAM193" s="1269"/>
      <c r="CAN193" s="1269"/>
      <c r="CAO193" s="1269"/>
      <c r="CAP193" s="1269"/>
      <c r="CAQ193" s="1269"/>
      <c r="CAR193" s="1269"/>
      <c r="CAS193" s="1269"/>
      <c r="CAT193" s="1269"/>
      <c r="CAU193" s="1269"/>
      <c r="CAV193" s="1269"/>
      <c r="CAW193" s="1269"/>
      <c r="CAX193" s="1269"/>
      <c r="CAY193" s="1269"/>
      <c r="CAZ193" s="1269"/>
      <c r="CBA193" s="1269"/>
      <c r="CBB193" s="1269"/>
      <c r="CBC193" s="1269"/>
      <c r="CBD193" s="1269"/>
      <c r="CBE193" s="1269"/>
      <c r="CBF193" s="1269"/>
      <c r="CBG193" s="1269"/>
      <c r="CBH193" s="1269"/>
      <c r="CBI193" s="1269"/>
      <c r="CBJ193" s="1269"/>
      <c r="CBK193" s="1269"/>
      <c r="CBL193" s="1269"/>
      <c r="CBM193" s="1269"/>
      <c r="CBN193" s="1269"/>
      <c r="CBO193" s="1269"/>
      <c r="CBP193" s="1269"/>
      <c r="CBQ193" s="1269"/>
      <c r="CBR193" s="1269"/>
      <c r="CBS193" s="1269"/>
      <c r="CBT193" s="1269"/>
      <c r="CBU193" s="1269"/>
      <c r="CBV193" s="1269"/>
      <c r="CBW193" s="1269"/>
      <c r="CBX193" s="1269"/>
      <c r="CBY193" s="1269"/>
      <c r="CBZ193" s="1269"/>
      <c r="CCA193" s="1269"/>
      <c r="CCB193" s="1269"/>
      <c r="CCC193" s="1269"/>
      <c r="CCD193" s="1269"/>
      <c r="CCE193" s="1269"/>
      <c r="CCF193" s="1269"/>
      <c r="CCG193" s="1269"/>
      <c r="CCH193" s="1269"/>
      <c r="CCI193" s="1269"/>
      <c r="CCJ193" s="1269"/>
      <c r="CCK193" s="1269"/>
      <c r="CCL193" s="1269"/>
      <c r="CCM193" s="1269"/>
      <c r="CCN193" s="1269"/>
      <c r="CCO193" s="1269"/>
      <c r="CCP193" s="1269"/>
      <c r="CCQ193" s="1269"/>
      <c r="CCR193" s="1269"/>
      <c r="CCS193" s="1269"/>
      <c r="CCT193" s="1269"/>
      <c r="CCU193" s="1269"/>
      <c r="CCV193" s="1269"/>
      <c r="CCW193" s="1269"/>
      <c r="CCX193" s="1269"/>
      <c r="CCY193" s="1269"/>
      <c r="CCZ193" s="1269"/>
      <c r="CDA193" s="1269"/>
      <c r="CDB193" s="1269"/>
      <c r="CDC193" s="1269"/>
      <c r="CDD193" s="1269"/>
      <c r="CDE193" s="1269"/>
      <c r="CDF193" s="1269"/>
      <c r="CDG193" s="1269"/>
      <c r="CDH193" s="1269"/>
      <c r="CDI193" s="1269"/>
      <c r="CDJ193" s="1269"/>
      <c r="CDK193" s="1269"/>
      <c r="CDL193" s="1269"/>
      <c r="CDM193" s="1269"/>
      <c r="CDN193" s="1269"/>
      <c r="CDO193" s="1269"/>
      <c r="CDP193" s="1269"/>
      <c r="CDQ193" s="1269"/>
      <c r="CDR193" s="1269"/>
      <c r="CDS193" s="1269"/>
      <c r="CDT193" s="1269"/>
      <c r="CDU193" s="1269"/>
      <c r="CDV193" s="1269"/>
      <c r="CDW193" s="1269"/>
      <c r="CDX193" s="1269"/>
      <c r="CDY193" s="1269"/>
      <c r="CDZ193" s="1269"/>
      <c r="CEA193" s="1269"/>
      <c r="CEB193" s="1269"/>
      <c r="CEC193" s="1269"/>
      <c r="CED193" s="1269"/>
      <c r="CEE193" s="1269"/>
      <c r="CEF193" s="1269"/>
      <c r="CEG193" s="1269"/>
      <c r="CEH193" s="1269"/>
      <c r="CEI193" s="1269"/>
      <c r="CEJ193" s="1269"/>
      <c r="CEK193" s="1269"/>
      <c r="CEL193" s="1269"/>
      <c r="CEM193" s="1269"/>
      <c r="CEN193" s="1269"/>
      <c r="CEO193" s="1269"/>
      <c r="CEP193" s="1269"/>
      <c r="CEQ193" s="1269"/>
      <c r="CER193" s="1269"/>
      <c r="CES193" s="1269"/>
      <c r="CET193" s="1269"/>
      <c r="CEU193" s="1269"/>
      <c r="CEV193" s="1269"/>
      <c r="CEW193" s="1269"/>
      <c r="CEX193" s="1269"/>
      <c r="CEY193" s="1269"/>
      <c r="CEZ193" s="1269"/>
      <c r="CFA193" s="1269"/>
      <c r="CFB193" s="1269"/>
      <c r="CFC193" s="1269"/>
      <c r="CFD193" s="1269"/>
      <c r="CFE193" s="1269"/>
      <c r="CFF193" s="1269"/>
      <c r="CFG193" s="1269"/>
      <c r="CFH193" s="1269"/>
      <c r="CFI193" s="1269"/>
      <c r="CFJ193" s="1269"/>
      <c r="CFK193" s="1269"/>
      <c r="CFL193" s="1269"/>
      <c r="CFM193" s="1269"/>
      <c r="CFN193" s="1269"/>
      <c r="CFO193" s="1269"/>
      <c r="CFP193" s="1269"/>
      <c r="CFQ193" s="1269"/>
      <c r="CFR193" s="1269"/>
      <c r="CFS193" s="1269"/>
      <c r="CFT193" s="1269"/>
      <c r="CFU193" s="1269"/>
      <c r="CFV193" s="1269"/>
      <c r="CFW193" s="1269"/>
      <c r="CFX193" s="1269"/>
      <c r="CFY193" s="1269"/>
      <c r="CFZ193" s="1269"/>
      <c r="CGA193" s="1269"/>
      <c r="CGB193" s="1269"/>
      <c r="CGC193" s="1269"/>
      <c r="CGD193" s="1269"/>
      <c r="CGE193" s="1269"/>
      <c r="CGF193" s="1269"/>
      <c r="CGG193" s="1269"/>
      <c r="CGH193" s="1269"/>
      <c r="CGI193" s="1269"/>
      <c r="CGJ193" s="1269"/>
      <c r="CGK193" s="1269"/>
      <c r="CGL193" s="1269"/>
      <c r="CGM193" s="1269"/>
      <c r="CGN193" s="1269"/>
      <c r="CGO193" s="1269"/>
      <c r="CGP193" s="1269"/>
      <c r="CGQ193" s="1269"/>
      <c r="CGR193" s="1269"/>
      <c r="CGS193" s="1269"/>
      <c r="CGT193" s="1269"/>
      <c r="CGU193" s="1269"/>
      <c r="CGV193" s="1269"/>
      <c r="CGW193" s="1269"/>
      <c r="CGX193" s="1269"/>
      <c r="CGY193" s="1269"/>
      <c r="CGZ193" s="1269"/>
      <c r="CHA193" s="1269"/>
      <c r="CHB193" s="1269"/>
      <c r="CHC193" s="1269"/>
      <c r="CHD193" s="1269"/>
      <c r="CHE193" s="1269"/>
      <c r="CHF193" s="1269"/>
      <c r="CHG193" s="1269"/>
      <c r="CHH193" s="1269"/>
      <c r="CHI193" s="1269"/>
      <c r="CHJ193" s="1269"/>
      <c r="CHK193" s="1269"/>
      <c r="CHL193" s="1269"/>
      <c r="CHM193" s="1269"/>
      <c r="CHN193" s="1269"/>
      <c r="CHO193" s="1269"/>
      <c r="CHP193" s="1269"/>
      <c r="CHQ193" s="1269"/>
      <c r="CHR193" s="1269"/>
      <c r="CHS193" s="1269"/>
      <c r="CHT193" s="1269"/>
      <c r="CHU193" s="1269"/>
      <c r="CHV193" s="1269"/>
      <c r="CHW193" s="1269"/>
      <c r="CHX193" s="1269"/>
      <c r="CHY193" s="1269"/>
      <c r="CHZ193" s="1269"/>
      <c r="CIA193" s="1269"/>
      <c r="CIB193" s="1269"/>
      <c r="CIC193" s="1269"/>
      <c r="CID193" s="1269"/>
      <c r="CIE193" s="1269"/>
      <c r="CIF193" s="1269"/>
      <c r="CIG193" s="1269"/>
      <c r="CIH193" s="1269"/>
      <c r="CII193" s="1269"/>
      <c r="CIJ193" s="1269"/>
      <c r="CIK193" s="1269"/>
      <c r="CIL193" s="1269"/>
      <c r="CIM193" s="1269"/>
      <c r="CIN193" s="1269"/>
      <c r="CIO193" s="1269"/>
      <c r="CIP193" s="1269"/>
      <c r="CIQ193" s="1269"/>
      <c r="CIR193" s="1269"/>
      <c r="CIS193" s="1269"/>
      <c r="CIT193" s="1269"/>
      <c r="CIU193" s="1269"/>
      <c r="CIV193" s="1269"/>
      <c r="CIW193" s="1269"/>
      <c r="CIX193" s="1269"/>
      <c r="CIY193" s="1269"/>
      <c r="CIZ193" s="1269"/>
      <c r="CJA193" s="1269"/>
      <c r="CJB193" s="1269"/>
      <c r="CJC193" s="1269"/>
      <c r="CJD193" s="1269"/>
      <c r="CJE193" s="1269"/>
      <c r="CJF193" s="1269"/>
      <c r="CJG193" s="1269"/>
      <c r="CJH193" s="1269"/>
      <c r="CJI193" s="1269"/>
      <c r="CJJ193" s="1269"/>
      <c r="CJK193" s="1269"/>
      <c r="CJL193" s="1269"/>
      <c r="CJM193" s="1269"/>
      <c r="CJN193" s="1269"/>
      <c r="CJO193" s="1269"/>
      <c r="CJP193" s="1269"/>
      <c r="CJQ193" s="1269"/>
      <c r="CJR193" s="1269"/>
      <c r="CJS193" s="1269"/>
      <c r="CJT193" s="1269"/>
      <c r="CJU193" s="1269"/>
      <c r="CJV193" s="1269"/>
      <c r="CJW193" s="1269"/>
      <c r="CJX193" s="1269"/>
      <c r="CJY193" s="1269"/>
      <c r="CJZ193" s="1269"/>
      <c r="CKA193" s="1269"/>
      <c r="CKB193" s="1269"/>
      <c r="CKC193" s="1269"/>
      <c r="CKD193" s="1269"/>
      <c r="CKE193" s="1269"/>
      <c r="CKF193" s="1269"/>
      <c r="CKG193" s="1269"/>
      <c r="CKH193" s="1269"/>
      <c r="CKI193" s="1269"/>
      <c r="CKJ193" s="1269"/>
      <c r="CKK193" s="1269"/>
      <c r="CKL193" s="1269"/>
      <c r="CKM193" s="1269"/>
      <c r="CKN193" s="1269"/>
      <c r="CKO193" s="1269"/>
      <c r="CKP193" s="1269"/>
      <c r="CKQ193" s="1269"/>
      <c r="CKR193" s="1269"/>
      <c r="CKS193" s="1269"/>
      <c r="CKT193" s="1269"/>
      <c r="CKU193" s="1269"/>
      <c r="CKV193" s="1269"/>
      <c r="CKW193" s="1269"/>
      <c r="CKX193" s="1269"/>
      <c r="CKY193" s="1269"/>
      <c r="CKZ193" s="1269"/>
      <c r="CLA193" s="1269"/>
      <c r="CLB193" s="1269"/>
      <c r="CLC193" s="1269"/>
      <c r="CLD193" s="1269"/>
      <c r="CLE193" s="1269"/>
      <c r="CLF193" s="1269"/>
      <c r="CLG193" s="1269"/>
      <c r="CLH193" s="1269"/>
      <c r="CLI193" s="1269"/>
      <c r="CLJ193" s="1269"/>
      <c r="CLK193" s="1269"/>
      <c r="CLL193" s="1269"/>
      <c r="CLM193" s="1269"/>
      <c r="CLN193" s="1269"/>
      <c r="CLO193" s="1269"/>
      <c r="CLP193" s="1269"/>
      <c r="CLQ193" s="1269"/>
      <c r="CLR193" s="1269"/>
      <c r="CLS193" s="1269"/>
      <c r="CLT193" s="1269"/>
      <c r="CLU193" s="1269"/>
      <c r="CLV193" s="1269"/>
      <c r="CLW193" s="1269"/>
      <c r="CLX193" s="1269"/>
      <c r="CLY193" s="1269"/>
      <c r="CLZ193" s="1269"/>
      <c r="CMA193" s="1269"/>
      <c r="CMB193" s="1269"/>
      <c r="CMC193" s="1269"/>
      <c r="CMD193" s="1269"/>
      <c r="CME193" s="1269"/>
      <c r="CMF193" s="1269"/>
      <c r="CMG193" s="1269"/>
      <c r="CMH193" s="1269"/>
      <c r="CMI193" s="1269"/>
      <c r="CMJ193" s="1269"/>
      <c r="CMK193" s="1269"/>
      <c r="CML193" s="1269"/>
      <c r="CMM193" s="1269"/>
      <c r="CMN193" s="1269"/>
      <c r="CMO193" s="1269"/>
      <c r="CMP193" s="1269"/>
      <c r="CMQ193" s="1269"/>
      <c r="CMR193" s="1269"/>
      <c r="CMS193" s="1269"/>
      <c r="CMT193" s="1269"/>
      <c r="CMU193" s="1269"/>
      <c r="CMV193" s="1269"/>
      <c r="CMW193" s="1269"/>
      <c r="CMX193" s="1269"/>
      <c r="CMY193" s="1269"/>
      <c r="CMZ193" s="1269"/>
      <c r="CNA193" s="1269"/>
      <c r="CNB193" s="1269"/>
      <c r="CNC193" s="1269"/>
      <c r="CND193" s="1269"/>
      <c r="CNE193" s="1269"/>
      <c r="CNF193" s="1269"/>
      <c r="CNG193" s="1269"/>
      <c r="CNH193" s="1269"/>
      <c r="CNI193" s="1269"/>
      <c r="CNJ193" s="1269"/>
      <c r="CNK193" s="1269"/>
      <c r="CNL193" s="1269"/>
      <c r="CNM193" s="1269"/>
      <c r="CNN193" s="1269"/>
      <c r="CNO193" s="1269"/>
      <c r="CNP193" s="1269"/>
      <c r="CNQ193" s="1269"/>
      <c r="CNR193" s="1269"/>
      <c r="CNS193" s="1269"/>
      <c r="CNT193" s="1269"/>
      <c r="CNU193" s="1269"/>
      <c r="CNV193" s="1269"/>
      <c r="CNW193" s="1269"/>
      <c r="CNX193" s="1269"/>
      <c r="CNY193" s="1269"/>
      <c r="CNZ193" s="1269"/>
      <c r="COA193" s="1269"/>
      <c r="COB193" s="1269"/>
      <c r="COC193" s="1269"/>
      <c r="COD193" s="1269"/>
      <c r="COE193" s="1269"/>
      <c r="COF193" s="1269"/>
      <c r="COG193" s="1269"/>
      <c r="COH193" s="1269"/>
      <c r="COI193" s="1269"/>
      <c r="COJ193" s="1269"/>
      <c r="COK193" s="1269"/>
      <c r="COL193" s="1269"/>
      <c r="COM193" s="1269"/>
      <c r="CON193" s="1269"/>
      <c r="COO193" s="1269"/>
      <c r="COP193" s="1269"/>
      <c r="COQ193" s="1269"/>
      <c r="COR193" s="1269"/>
      <c r="COS193" s="1269"/>
      <c r="COT193" s="1269"/>
      <c r="COU193" s="1269"/>
      <c r="COV193" s="1269"/>
      <c r="COW193" s="1269"/>
      <c r="COX193" s="1269"/>
      <c r="COY193" s="1269"/>
      <c r="COZ193" s="1269"/>
      <c r="CPA193" s="1269"/>
      <c r="CPB193" s="1269"/>
      <c r="CPC193" s="1269"/>
      <c r="CPD193" s="1269"/>
      <c r="CPE193" s="1269"/>
      <c r="CPF193" s="1269"/>
      <c r="CPG193" s="1269"/>
      <c r="CPH193" s="1269"/>
      <c r="CPI193" s="1269"/>
      <c r="CPJ193" s="1269"/>
      <c r="CPK193" s="1269"/>
      <c r="CPL193" s="1269"/>
      <c r="CPM193" s="1269"/>
      <c r="CPN193" s="1269"/>
      <c r="CPO193" s="1269"/>
      <c r="CPP193" s="1269"/>
      <c r="CPQ193" s="1269"/>
      <c r="CPR193" s="1269"/>
      <c r="CPS193" s="1269"/>
      <c r="CPT193" s="1269"/>
      <c r="CPU193" s="1269"/>
      <c r="CPV193" s="1269"/>
      <c r="CPW193" s="1269"/>
      <c r="CPX193" s="1269"/>
      <c r="CPY193" s="1269"/>
      <c r="CPZ193" s="1269"/>
      <c r="CQA193" s="1269"/>
      <c r="CQB193" s="1269"/>
      <c r="CQC193" s="1269"/>
      <c r="CQD193" s="1269"/>
      <c r="CQE193" s="1269"/>
      <c r="CQF193" s="1269"/>
      <c r="CQG193" s="1269"/>
      <c r="CQH193" s="1269"/>
      <c r="CQI193" s="1269"/>
      <c r="CQJ193" s="1269"/>
      <c r="CQK193" s="1269"/>
      <c r="CQL193" s="1269"/>
      <c r="CQM193" s="1269"/>
      <c r="CQN193" s="1269"/>
      <c r="CQO193" s="1269"/>
      <c r="CQP193" s="1269"/>
      <c r="CQQ193" s="1269"/>
      <c r="CQR193" s="1269"/>
      <c r="CQS193" s="1269"/>
      <c r="CQT193" s="1269"/>
      <c r="CQU193" s="1269"/>
      <c r="CQV193" s="1269"/>
      <c r="CQW193" s="1269"/>
      <c r="CQX193" s="1269"/>
      <c r="CQY193" s="1269"/>
      <c r="CQZ193" s="1269"/>
      <c r="CRA193" s="1269"/>
      <c r="CRB193" s="1269"/>
      <c r="CRC193" s="1269"/>
      <c r="CRD193" s="1269"/>
      <c r="CRE193" s="1269"/>
      <c r="CRF193" s="1269"/>
      <c r="CRG193" s="1269"/>
      <c r="CRH193" s="1269"/>
      <c r="CRI193" s="1269"/>
      <c r="CRJ193" s="1269"/>
      <c r="CRK193" s="1269"/>
      <c r="CRL193" s="1269"/>
      <c r="CRM193" s="1269"/>
      <c r="CRN193" s="1269"/>
      <c r="CRO193" s="1269"/>
      <c r="CRP193" s="1269"/>
      <c r="CRQ193" s="1269"/>
      <c r="CRR193" s="1269"/>
      <c r="CRS193" s="1269"/>
      <c r="CRT193" s="1269"/>
      <c r="CRU193" s="1269"/>
      <c r="CRV193" s="1269"/>
      <c r="CRW193" s="1269"/>
      <c r="CRX193" s="1269"/>
      <c r="CRY193" s="1269"/>
      <c r="CRZ193" s="1269"/>
      <c r="CSA193" s="1269"/>
      <c r="CSB193" s="1269"/>
      <c r="CSC193" s="1269"/>
      <c r="CSD193" s="1269"/>
      <c r="CSE193" s="1269"/>
      <c r="CSF193" s="1269"/>
      <c r="CSG193" s="1269"/>
      <c r="CSH193" s="1269"/>
      <c r="CSI193" s="1269"/>
      <c r="CSJ193" s="1269"/>
      <c r="CSK193" s="1269"/>
      <c r="CSL193" s="1269"/>
      <c r="CSM193" s="1269"/>
      <c r="CSN193" s="1269"/>
      <c r="CSO193" s="1269"/>
      <c r="CSP193" s="1269"/>
      <c r="CSQ193" s="1269"/>
      <c r="CSR193" s="1269"/>
      <c r="CSS193" s="1269"/>
      <c r="CST193" s="1269"/>
      <c r="CSU193" s="1269"/>
      <c r="CSV193" s="1269"/>
      <c r="CSW193" s="1269"/>
      <c r="CSX193" s="1269"/>
      <c r="CSY193" s="1269"/>
      <c r="CSZ193" s="1269"/>
      <c r="CTA193" s="1269"/>
      <c r="CTB193" s="1269"/>
      <c r="CTC193" s="1269"/>
      <c r="CTD193" s="1269"/>
      <c r="CTE193" s="1269"/>
      <c r="CTF193" s="1269"/>
      <c r="CTG193" s="1269"/>
      <c r="CTH193" s="1269"/>
      <c r="CTI193" s="1269"/>
      <c r="CTJ193" s="1269"/>
      <c r="CTK193" s="1269"/>
      <c r="CTL193" s="1269"/>
      <c r="CTM193" s="1269"/>
      <c r="CTN193" s="1269"/>
      <c r="CTO193" s="1269"/>
      <c r="CTP193" s="1269"/>
      <c r="CTQ193" s="1269"/>
      <c r="CTR193" s="1269"/>
      <c r="CTS193" s="1269"/>
      <c r="CTT193" s="1269"/>
      <c r="CTU193" s="1269"/>
      <c r="CTV193" s="1269"/>
      <c r="CTW193" s="1269"/>
      <c r="CTX193" s="1269"/>
      <c r="CTY193" s="1269"/>
      <c r="CTZ193" s="1269"/>
      <c r="CUA193" s="1269"/>
      <c r="CUB193" s="1269"/>
      <c r="CUC193" s="1269"/>
      <c r="CUD193" s="1269"/>
      <c r="CUE193" s="1269"/>
      <c r="CUF193" s="1269"/>
      <c r="CUG193" s="1269"/>
      <c r="CUH193" s="1269"/>
      <c r="CUI193" s="1269"/>
      <c r="CUJ193" s="1269"/>
      <c r="CUK193" s="1269"/>
      <c r="CUL193" s="1269"/>
      <c r="CUM193" s="1269"/>
      <c r="CUN193" s="1269"/>
      <c r="CUO193" s="1269"/>
      <c r="CUP193" s="1269"/>
      <c r="CUQ193" s="1269"/>
      <c r="CUR193" s="1269"/>
      <c r="CUS193" s="1269"/>
      <c r="CUT193" s="1269"/>
      <c r="CUU193" s="1269"/>
      <c r="CUV193" s="1269"/>
      <c r="CUW193" s="1269"/>
      <c r="CUX193" s="1269"/>
      <c r="CUY193" s="1269"/>
      <c r="CUZ193" s="1269"/>
      <c r="CVA193" s="1269"/>
      <c r="CVB193" s="1269"/>
      <c r="CVC193" s="1269"/>
      <c r="CVD193" s="1269"/>
      <c r="CVE193" s="1269"/>
      <c r="CVF193" s="1269"/>
      <c r="CVG193" s="1269"/>
      <c r="CVH193" s="1269"/>
      <c r="CVI193" s="1269"/>
      <c r="CVJ193" s="1269"/>
      <c r="CVK193" s="1269"/>
      <c r="CVL193" s="1269"/>
      <c r="CVM193" s="1269"/>
      <c r="CVN193" s="1269"/>
      <c r="CVO193" s="1269"/>
      <c r="CVP193" s="1269"/>
      <c r="CVQ193" s="1269"/>
      <c r="CVR193" s="1269"/>
      <c r="CVS193" s="1269"/>
      <c r="CVT193" s="1269"/>
      <c r="CVU193" s="1269"/>
      <c r="CVV193" s="1269"/>
      <c r="CVW193" s="1269"/>
      <c r="CVX193" s="1269"/>
      <c r="CVY193" s="1269"/>
      <c r="CVZ193" s="1269"/>
      <c r="CWA193" s="1269"/>
      <c r="CWB193" s="1269"/>
      <c r="CWC193" s="1269"/>
      <c r="CWD193" s="1269"/>
      <c r="CWE193" s="1269"/>
      <c r="CWF193" s="1269"/>
      <c r="CWG193" s="1269"/>
      <c r="CWH193" s="1269"/>
      <c r="CWI193" s="1269"/>
      <c r="CWJ193" s="1269"/>
      <c r="CWK193" s="1269"/>
      <c r="CWL193" s="1269"/>
      <c r="CWM193" s="1269"/>
      <c r="CWN193" s="1269"/>
      <c r="CWO193" s="1269"/>
      <c r="CWP193" s="1269"/>
      <c r="CWQ193" s="1269"/>
      <c r="CWR193" s="1269"/>
      <c r="CWS193" s="1269"/>
      <c r="CWT193" s="1269"/>
      <c r="CWU193" s="1269"/>
      <c r="CWV193" s="1269"/>
      <c r="CWW193" s="1269"/>
      <c r="CWX193" s="1269"/>
      <c r="CWY193" s="1269"/>
      <c r="CWZ193" s="1269"/>
      <c r="CXA193" s="1269"/>
      <c r="CXB193" s="1269"/>
      <c r="CXC193" s="1269"/>
      <c r="CXD193" s="1269"/>
      <c r="CXE193" s="1269"/>
      <c r="CXF193" s="1269"/>
      <c r="CXG193" s="1269"/>
      <c r="CXH193" s="1269"/>
      <c r="CXI193" s="1269"/>
      <c r="CXJ193" s="1269"/>
      <c r="CXK193" s="1269"/>
      <c r="CXL193" s="1269"/>
      <c r="CXM193" s="1269"/>
      <c r="CXN193" s="1269"/>
      <c r="CXO193" s="1269"/>
      <c r="CXP193" s="1269"/>
      <c r="CXQ193" s="1269"/>
      <c r="CXR193" s="1269"/>
      <c r="CXS193" s="1269"/>
      <c r="CXT193" s="1269"/>
      <c r="CXU193" s="1269"/>
      <c r="CXV193" s="1269"/>
      <c r="CXW193" s="1269"/>
      <c r="CXX193" s="1269"/>
      <c r="CXY193" s="1269"/>
      <c r="CXZ193" s="1269"/>
      <c r="CYA193" s="1269"/>
      <c r="CYB193" s="1269"/>
      <c r="CYC193" s="1269"/>
      <c r="CYD193" s="1269"/>
      <c r="CYE193" s="1269"/>
      <c r="CYF193" s="1269"/>
      <c r="CYG193" s="1269"/>
      <c r="CYH193" s="1269"/>
      <c r="CYI193" s="1269"/>
      <c r="CYJ193" s="1269"/>
      <c r="CYK193" s="1269"/>
      <c r="CYL193" s="1269"/>
      <c r="CYM193" s="1269"/>
      <c r="CYN193" s="1269"/>
      <c r="CYO193" s="1269"/>
      <c r="CYP193" s="1269"/>
      <c r="CYQ193" s="1269"/>
      <c r="CYR193" s="1269"/>
      <c r="CYS193" s="1269"/>
      <c r="CYT193" s="1269"/>
      <c r="CYU193" s="1269"/>
      <c r="CYV193" s="1269"/>
      <c r="CYW193" s="1269"/>
      <c r="CYX193" s="1269"/>
      <c r="CYY193" s="1269"/>
      <c r="CYZ193" s="1269"/>
      <c r="CZA193" s="1269"/>
      <c r="CZB193" s="1269"/>
      <c r="CZC193" s="1269"/>
      <c r="CZD193" s="1269"/>
      <c r="CZE193" s="1269"/>
      <c r="CZF193" s="1269"/>
      <c r="CZG193" s="1269"/>
      <c r="CZH193" s="1269"/>
      <c r="CZI193" s="1269"/>
      <c r="CZJ193" s="1269"/>
      <c r="CZK193" s="1269"/>
      <c r="CZL193" s="1269"/>
      <c r="CZM193" s="1269"/>
      <c r="CZN193" s="1269"/>
      <c r="CZO193" s="1269"/>
      <c r="CZP193" s="1269"/>
      <c r="CZQ193" s="1269"/>
      <c r="CZR193" s="1269"/>
      <c r="CZS193" s="1269"/>
      <c r="CZT193" s="1269"/>
      <c r="CZU193" s="1269"/>
      <c r="CZV193" s="1269"/>
      <c r="CZW193" s="1269"/>
      <c r="CZX193" s="1269"/>
      <c r="CZY193" s="1269"/>
      <c r="CZZ193" s="1269"/>
      <c r="DAA193" s="1269"/>
      <c r="DAB193" s="1269"/>
      <c r="DAC193" s="1269"/>
      <c r="DAD193" s="1269"/>
      <c r="DAE193" s="1269"/>
      <c r="DAF193" s="1269"/>
      <c r="DAG193" s="1269"/>
      <c r="DAH193" s="1269"/>
      <c r="DAI193" s="1269"/>
      <c r="DAJ193" s="1269"/>
      <c r="DAK193" s="1269"/>
      <c r="DAL193" s="1269"/>
      <c r="DAM193" s="1269"/>
      <c r="DAN193" s="1269"/>
      <c r="DAO193" s="1269"/>
      <c r="DAP193" s="1269"/>
      <c r="DAQ193" s="1269"/>
      <c r="DAR193" s="1269"/>
      <c r="DAS193" s="1269"/>
      <c r="DAT193" s="1269"/>
      <c r="DAU193" s="1269"/>
      <c r="DAV193" s="1269"/>
      <c r="DAW193" s="1269"/>
      <c r="DAX193" s="1269"/>
      <c r="DAY193" s="1269"/>
      <c r="DAZ193" s="1269"/>
      <c r="DBA193" s="1269"/>
      <c r="DBB193" s="1269"/>
      <c r="DBC193" s="1269"/>
      <c r="DBD193" s="1269"/>
      <c r="DBE193" s="1269"/>
      <c r="DBF193" s="1269"/>
      <c r="DBG193" s="1269"/>
      <c r="DBH193" s="1269"/>
      <c r="DBI193" s="1269"/>
      <c r="DBJ193" s="1269"/>
      <c r="DBK193" s="1269"/>
      <c r="DBL193" s="1269"/>
      <c r="DBM193" s="1269"/>
      <c r="DBN193" s="1269"/>
      <c r="DBO193" s="1269"/>
      <c r="DBP193" s="1269"/>
      <c r="DBQ193" s="1269"/>
      <c r="DBR193" s="1269"/>
      <c r="DBS193" s="1269"/>
      <c r="DBT193" s="1269"/>
      <c r="DBU193" s="1269"/>
      <c r="DBV193" s="1269"/>
      <c r="DBW193" s="1269"/>
      <c r="DBX193" s="1269"/>
      <c r="DBY193" s="1269"/>
      <c r="DBZ193" s="1269"/>
      <c r="DCA193" s="1269"/>
      <c r="DCB193" s="1269"/>
      <c r="DCC193" s="1269"/>
      <c r="DCD193" s="1269"/>
      <c r="DCE193" s="1269"/>
      <c r="DCF193" s="1269"/>
      <c r="DCG193" s="1269"/>
      <c r="DCH193" s="1269"/>
      <c r="DCI193" s="1269"/>
      <c r="DCJ193" s="1269"/>
      <c r="DCK193" s="1269"/>
      <c r="DCL193" s="1269"/>
      <c r="DCM193" s="1269"/>
      <c r="DCN193" s="1269"/>
      <c r="DCO193" s="1269"/>
      <c r="DCP193" s="1269"/>
      <c r="DCQ193" s="1269"/>
      <c r="DCR193" s="1269"/>
      <c r="DCS193" s="1269"/>
      <c r="DCT193" s="1269"/>
      <c r="DCU193" s="1269"/>
      <c r="DCV193" s="1269"/>
      <c r="DCW193" s="1269"/>
      <c r="DCX193" s="1269"/>
      <c r="DCY193" s="1269"/>
      <c r="DCZ193" s="1269"/>
      <c r="DDA193" s="1269"/>
      <c r="DDB193" s="1269"/>
      <c r="DDC193" s="1269"/>
      <c r="DDD193" s="1269"/>
      <c r="DDE193" s="1269"/>
      <c r="DDF193" s="1269"/>
      <c r="DDG193" s="1269"/>
      <c r="DDH193" s="1269"/>
      <c r="DDI193" s="1269"/>
      <c r="DDJ193" s="1269"/>
      <c r="DDK193" s="1269"/>
      <c r="DDL193" s="1269"/>
      <c r="DDM193" s="1269"/>
      <c r="DDN193" s="1269"/>
      <c r="DDO193" s="1269"/>
      <c r="DDP193" s="1269"/>
      <c r="DDQ193" s="1269"/>
      <c r="DDR193" s="1269"/>
      <c r="DDS193" s="1269"/>
      <c r="DDT193" s="1269"/>
      <c r="DDU193" s="1269"/>
      <c r="DDV193" s="1269"/>
      <c r="DDW193" s="1269"/>
      <c r="DDX193" s="1269"/>
      <c r="DDY193" s="1269"/>
      <c r="DDZ193" s="1269"/>
      <c r="DEA193" s="1269"/>
      <c r="DEB193" s="1269"/>
      <c r="DEC193" s="1269"/>
      <c r="DED193" s="1269"/>
      <c r="DEE193" s="1269"/>
      <c r="DEF193" s="1269"/>
      <c r="DEG193" s="1269"/>
      <c r="DEH193" s="1269"/>
      <c r="DEI193" s="1269"/>
      <c r="DEJ193" s="1269"/>
      <c r="DEK193" s="1269"/>
      <c r="DEL193" s="1269"/>
      <c r="DEM193" s="1269"/>
      <c r="DEN193" s="1269"/>
      <c r="DEO193" s="1269"/>
      <c r="DEP193" s="1269"/>
      <c r="DEQ193" s="1269"/>
      <c r="DER193" s="1269"/>
      <c r="DES193" s="1269"/>
      <c r="DET193" s="1269"/>
      <c r="DEU193" s="1269"/>
      <c r="DEV193" s="1269"/>
      <c r="DEW193" s="1269"/>
      <c r="DEX193" s="1269"/>
      <c r="DEY193" s="1269"/>
      <c r="DEZ193" s="1269"/>
      <c r="DFA193" s="1269"/>
      <c r="DFB193" s="1269"/>
      <c r="DFC193" s="1269"/>
      <c r="DFD193" s="1269"/>
      <c r="DFE193" s="1269"/>
      <c r="DFF193" s="1269"/>
      <c r="DFG193" s="1269"/>
      <c r="DFH193" s="1269"/>
      <c r="DFI193" s="1269"/>
      <c r="DFJ193" s="1269"/>
      <c r="DFK193" s="1269"/>
      <c r="DFL193" s="1269"/>
      <c r="DFM193" s="1269"/>
      <c r="DFN193" s="1269"/>
      <c r="DFO193" s="1269"/>
      <c r="DFP193" s="1269"/>
      <c r="DFQ193" s="1269"/>
      <c r="DFR193" s="1269"/>
      <c r="DFS193" s="1269"/>
      <c r="DFT193" s="1269"/>
      <c r="DFU193" s="1269"/>
      <c r="DFV193" s="1269"/>
      <c r="DFW193" s="1269"/>
      <c r="DFX193" s="1269"/>
      <c r="DFY193" s="1269"/>
      <c r="DFZ193" s="1269"/>
      <c r="DGA193" s="1269"/>
      <c r="DGB193" s="1269"/>
      <c r="DGC193" s="1269"/>
      <c r="DGD193" s="1269"/>
      <c r="DGE193" s="1269"/>
      <c r="DGF193" s="1269"/>
      <c r="DGG193" s="1269"/>
      <c r="DGH193" s="1269"/>
      <c r="DGI193" s="1269"/>
      <c r="DGJ193" s="1269"/>
      <c r="DGK193" s="1269"/>
      <c r="DGL193" s="1269"/>
      <c r="DGM193" s="1269"/>
      <c r="DGN193" s="1269"/>
      <c r="DGO193" s="1269"/>
      <c r="DGP193" s="1269"/>
      <c r="DGQ193" s="1269"/>
      <c r="DGR193" s="1269"/>
      <c r="DGS193" s="1269"/>
      <c r="DGT193" s="1269"/>
      <c r="DGU193" s="1269"/>
      <c r="DGV193" s="1269"/>
      <c r="DGW193" s="1269"/>
      <c r="DGX193" s="1269"/>
      <c r="DGY193" s="1269"/>
      <c r="DGZ193" s="1269"/>
      <c r="DHA193" s="1269"/>
      <c r="DHB193" s="1269"/>
      <c r="DHC193" s="1269"/>
      <c r="DHD193" s="1269"/>
      <c r="DHE193" s="1269"/>
      <c r="DHF193" s="1269"/>
      <c r="DHG193" s="1269"/>
      <c r="DHH193" s="1269"/>
      <c r="DHI193" s="1269"/>
      <c r="DHJ193" s="1269"/>
      <c r="DHK193" s="1269"/>
      <c r="DHL193" s="1269"/>
      <c r="DHM193" s="1269"/>
      <c r="DHN193" s="1269"/>
      <c r="DHO193" s="1269"/>
      <c r="DHP193" s="1269"/>
      <c r="DHQ193" s="1269"/>
      <c r="DHR193" s="1269"/>
      <c r="DHS193" s="1269"/>
      <c r="DHT193" s="1269"/>
      <c r="DHU193" s="1269"/>
      <c r="DHV193" s="1269"/>
      <c r="DHW193" s="1269"/>
      <c r="DHX193" s="1269"/>
      <c r="DHY193" s="1269"/>
      <c r="DHZ193" s="1269"/>
      <c r="DIA193" s="1269"/>
      <c r="DIB193" s="1269"/>
      <c r="DIC193" s="1269"/>
      <c r="DID193" s="1269"/>
      <c r="DIE193" s="1269"/>
      <c r="DIF193" s="1269"/>
      <c r="DIG193" s="1269"/>
      <c r="DIH193" s="1269"/>
      <c r="DII193" s="1269"/>
      <c r="DIJ193" s="1269"/>
      <c r="DIK193" s="1269"/>
      <c r="DIL193" s="1269"/>
      <c r="DIM193" s="1269"/>
      <c r="DIN193" s="1269"/>
      <c r="DIO193" s="1269"/>
      <c r="DIP193" s="1269"/>
      <c r="DIQ193" s="1269"/>
      <c r="DIR193" s="1269"/>
      <c r="DIS193" s="1269"/>
      <c r="DIT193" s="1269"/>
      <c r="DIU193" s="1269"/>
      <c r="DIV193" s="1269"/>
      <c r="DIW193" s="1269"/>
      <c r="DIX193" s="1269"/>
      <c r="DIY193" s="1269"/>
      <c r="DIZ193" s="1269"/>
      <c r="DJA193" s="1269"/>
      <c r="DJB193" s="1269"/>
      <c r="DJC193" s="1269"/>
      <c r="DJD193" s="1269"/>
      <c r="DJE193" s="1269"/>
      <c r="DJF193" s="1269"/>
      <c r="DJG193" s="1269"/>
      <c r="DJH193" s="1269"/>
      <c r="DJI193" s="1269"/>
      <c r="DJJ193" s="1269"/>
      <c r="DJK193" s="1269"/>
      <c r="DJL193" s="1269"/>
      <c r="DJM193" s="1269"/>
      <c r="DJN193" s="1269"/>
      <c r="DJO193" s="1269"/>
      <c r="DJP193" s="1269"/>
      <c r="DJQ193" s="1269"/>
      <c r="DJR193" s="1269"/>
      <c r="DJS193" s="1269"/>
      <c r="DJT193" s="1269"/>
      <c r="DJU193" s="1269"/>
      <c r="DJV193" s="1269"/>
      <c r="DJW193" s="1269"/>
      <c r="DJX193" s="1269"/>
      <c r="DJY193" s="1269"/>
      <c r="DJZ193" s="1269"/>
      <c r="DKA193" s="1269"/>
      <c r="DKB193" s="1269"/>
      <c r="DKC193" s="1269"/>
      <c r="DKD193" s="1269"/>
      <c r="DKE193" s="1269"/>
      <c r="DKF193" s="1269"/>
      <c r="DKG193" s="1269"/>
      <c r="DKH193" s="1269"/>
      <c r="DKI193" s="1269"/>
      <c r="DKJ193" s="1269"/>
      <c r="DKK193" s="1269"/>
      <c r="DKL193" s="1269"/>
      <c r="DKM193" s="1269"/>
      <c r="DKN193" s="1269"/>
      <c r="DKO193" s="1269"/>
      <c r="DKP193" s="1269"/>
      <c r="DKQ193" s="1269"/>
      <c r="DKR193" s="1269"/>
      <c r="DKS193" s="1269"/>
      <c r="DKT193" s="1269"/>
      <c r="DKU193" s="1269"/>
      <c r="DKV193" s="1269"/>
      <c r="DKW193" s="1269"/>
      <c r="DKX193" s="1269"/>
      <c r="DKY193" s="1269"/>
      <c r="DKZ193" s="1269"/>
      <c r="DLA193" s="1269"/>
      <c r="DLB193" s="1269"/>
      <c r="DLC193" s="1269"/>
      <c r="DLD193" s="1269"/>
      <c r="DLE193" s="1269"/>
      <c r="DLF193" s="1269"/>
      <c r="DLG193" s="1269"/>
      <c r="DLH193" s="1269"/>
      <c r="DLI193" s="1269"/>
      <c r="DLJ193" s="1269"/>
      <c r="DLK193" s="1269"/>
      <c r="DLL193" s="1269"/>
      <c r="DLM193" s="1269"/>
      <c r="DLN193" s="1269"/>
      <c r="DLO193" s="1269"/>
      <c r="DLP193" s="1269"/>
      <c r="DLQ193" s="1269"/>
      <c r="DLR193" s="1269"/>
      <c r="DLS193" s="1269"/>
      <c r="DLT193" s="1269"/>
      <c r="DLU193" s="1269"/>
      <c r="DLV193" s="1269"/>
      <c r="DLW193" s="1269"/>
      <c r="DLX193" s="1269"/>
      <c r="DLY193" s="1269"/>
      <c r="DLZ193" s="1269"/>
      <c r="DMA193" s="1269"/>
      <c r="DMB193" s="1269"/>
      <c r="DMC193" s="1269"/>
      <c r="DMD193" s="1269"/>
      <c r="DME193" s="1269"/>
      <c r="DMF193" s="1269"/>
      <c r="DMG193" s="1269"/>
      <c r="DMH193" s="1269"/>
      <c r="DMI193" s="1269"/>
      <c r="DMJ193" s="1269"/>
      <c r="DMK193" s="1269"/>
      <c r="DML193" s="1269"/>
      <c r="DMM193" s="1269"/>
      <c r="DMN193" s="1269"/>
      <c r="DMO193" s="1269"/>
      <c r="DMP193" s="1269"/>
      <c r="DMQ193" s="1269"/>
      <c r="DMR193" s="1269"/>
      <c r="DMS193" s="1269"/>
      <c r="DMT193" s="1269"/>
      <c r="DMU193" s="1269"/>
      <c r="DMV193" s="1269"/>
      <c r="DMW193" s="1269"/>
      <c r="DMX193" s="1269"/>
      <c r="DMY193" s="1269"/>
      <c r="DMZ193" s="1269"/>
      <c r="DNA193" s="1269"/>
      <c r="DNB193" s="1269"/>
      <c r="DNC193" s="1269"/>
      <c r="DND193" s="1269"/>
      <c r="DNE193" s="1269"/>
      <c r="DNF193" s="1269"/>
      <c r="DNG193" s="1269"/>
      <c r="DNH193" s="1269"/>
      <c r="DNI193" s="1269"/>
      <c r="DNJ193" s="1269"/>
      <c r="DNK193" s="1269"/>
      <c r="DNL193" s="1269"/>
      <c r="DNM193" s="1269"/>
      <c r="DNN193" s="1269"/>
      <c r="DNO193" s="1269"/>
      <c r="DNP193" s="1269"/>
      <c r="DNQ193" s="1269"/>
      <c r="DNR193" s="1269"/>
      <c r="DNS193" s="1269"/>
      <c r="DNT193" s="1269"/>
      <c r="DNU193" s="1269"/>
      <c r="DNV193" s="1269"/>
      <c r="DNW193" s="1269"/>
      <c r="DNX193" s="1269"/>
      <c r="DNY193" s="1269"/>
      <c r="DNZ193" s="1269"/>
      <c r="DOA193" s="1269"/>
      <c r="DOB193" s="1269"/>
      <c r="DOC193" s="1269"/>
      <c r="DOD193" s="1269"/>
      <c r="DOE193" s="1269"/>
      <c r="DOF193" s="1269"/>
      <c r="DOG193" s="1269"/>
      <c r="DOH193" s="1269"/>
      <c r="DOI193" s="1269"/>
      <c r="DOJ193" s="1269"/>
      <c r="DOK193" s="1269"/>
      <c r="DOL193" s="1269"/>
      <c r="DOM193" s="1269"/>
      <c r="DON193" s="1269"/>
      <c r="DOO193" s="1269"/>
      <c r="DOP193" s="1269"/>
      <c r="DOQ193" s="1269"/>
      <c r="DOR193" s="1269"/>
      <c r="DOS193" s="1269"/>
      <c r="DOT193" s="1269"/>
      <c r="DOU193" s="1269"/>
      <c r="DOV193" s="1269"/>
      <c r="DOW193" s="1269"/>
      <c r="DOX193" s="1269"/>
      <c r="DOY193" s="1269"/>
      <c r="DOZ193" s="1269"/>
      <c r="DPA193" s="1269"/>
      <c r="DPB193" s="1269"/>
      <c r="DPC193" s="1269"/>
      <c r="DPD193" s="1269"/>
      <c r="DPE193" s="1269"/>
      <c r="DPF193" s="1269"/>
      <c r="DPG193" s="1269"/>
      <c r="DPH193" s="1269"/>
      <c r="DPI193" s="1269"/>
      <c r="DPJ193" s="1269"/>
      <c r="DPK193" s="1269"/>
      <c r="DPL193" s="1269"/>
      <c r="DPM193" s="1269"/>
      <c r="DPN193" s="1269"/>
      <c r="DPO193" s="1269"/>
      <c r="DPP193" s="1269"/>
      <c r="DPQ193" s="1269"/>
      <c r="DPR193" s="1269"/>
      <c r="DPS193" s="1269"/>
      <c r="DPT193" s="1269"/>
      <c r="DPU193" s="1269"/>
      <c r="DPV193" s="1269"/>
      <c r="DPW193" s="1269"/>
      <c r="DPX193" s="1269"/>
      <c r="DPY193" s="1269"/>
      <c r="DPZ193" s="1269"/>
      <c r="DQA193" s="1269"/>
      <c r="DQB193" s="1269"/>
      <c r="DQC193" s="1269"/>
      <c r="DQD193" s="1269"/>
      <c r="DQE193" s="1269"/>
      <c r="DQF193" s="1269"/>
      <c r="DQG193" s="1269"/>
      <c r="DQH193" s="1269"/>
      <c r="DQI193" s="1269"/>
      <c r="DQJ193" s="1269"/>
      <c r="DQK193" s="1269"/>
      <c r="DQL193" s="1269"/>
      <c r="DQM193" s="1269"/>
      <c r="DQN193" s="1269"/>
      <c r="DQO193" s="1269"/>
      <c r="DQP193" s="1269"/>
      <c r="DQQ193" s="1269"/>
      <c r="DQR193" s="1269"/>
      <c r="DQS193" s="1269"/>
      <c r="DQT193" s="1269"/>
      <c r="DQU193" s="1269"/>
      <c r="DQV193" s="1269"/>
      <c r="DQW193" s="1269"/>
      <c r="DQX193" s="1269"/>
      <c r="DQY193" s="1269"/>
      <c r="DQZ193" s="1269"/>
      <c r="DRA193" s="1269"/>
      <c r="DRB193" s="1269"/>
      <c r="DRC193" s="1269"/>
      <c r="DRD193" s="1269"/>
      <c r="DRE193" s="1269"/>
      <c r="DRF193" s="1269"/>
      <c r="DRG193" s="1269"/>
      <c r="DRH193" s="1269"/>
      <c r="DRI193" s="1269"/>
      <c r="DRJ193" s="1269"/>
      <c r="DRK193" s="1269"/>
      <c r="DRL193" s="1269"/>
      <c r="DRM193" s="1269"/>
      <c r="DRN193" s="1269"/>
      <c r="DRO193" s="1269"/>
      <c r="DRP193" s="1269"/>
      <c r="DRQ193" s="1269"/>
      <c r="DRR193" s="1269"/>
      <c r="DRS193" s="1269"/>
      <c r="DRT193" s="1269"/>
      <c r="DRU193" s="1269"/>
      <c r="DRV193" s="1269"/>
      <c r="DRW193" s="1269"/>
      <c r="DRX193" s="1269"/>
      <c r="DRY193" s="1269"/>
      <c r="DRZ193" s="1269"/>
      <c r="DSA193" s="1269"/>
      <c r="DSB193" s="1269"/>
      <c r="DSC193" s="1269"/>
      <c r="DSD193" s="1269"/>
      <c r="DSE193" s="1269"/>
      <c r="DSF193" s="1269"/>
      <c r="DSG193" s="1269"/>
      <c r="DSH193" s="1269"/>
      <c r="DSI193" s="1269"/>
      <c r="DSJ193" s="1269"/>
      <c r="DSK193" s="1269"/>
      <c r="DSL193" s="1269"/>
      <c r="DSM193" s="1269"/>
      <c r="DSN193" s="1269"/>
      <c r="DSO193" s="1269"/>
      <c r="DSP193" s="1269"/>
      <c r="DSQ193" s="1269"/>
      <c r="DSR193" s="1269"/>
      <c r="DSS193" s="1269"/>
      <c r="DST193" s="1269"/>
      <c r="DSU193" s="1269"/>
      <c r="DSV193" s="1269"/>
      <c r="DSW193" s="1269"/>
      <c r="DSX193" s="1269"/>
      <c r="DSY193" s="1269"/>
      <c r="DSZ193" s="1269"/>
      <c r="DTA193" s="1269"/>
      <c r="DTB193" s="1269"/>
      <c r="DTC193" s="1269"/>
      <c r="DTD193" s="1269"/>
      <c r="DTE193" s="1269"/>
      <c r="DTF193" s="1269"/>
      <c r="DTG193" s="1269"/>
      <c r="DTH193" s="1269"/>
      <c r="DTI193" s="1269"/>
      <c r="DTJ193" s="1269"/>
      <c r="DTK193" s="1269"/>
      <c r="DTL193" s="1269"/>
      <c r="DTM193" s="1269"/>
      <c r="DTN193" s="1269"/>
      <c r="DTO193" s="1269"/>
      <c r="DTP193" s="1269"/>
      <c r="DTQ193" s="1269"/>
      <c r="DTR193" s="1269"/>
      <c r="DTS193" s="1269"/>
      <c r="DTT193" s="1269"/>
      <c r="DTU193" s="1269"/>
      <c r="DTV193" s="1269"/>
      <c r="DTW193" s="1269"/>
      <c r="DTX193" s="1269"/>
      <c r="DTY193" s="1269"/>
      <c r="DTZ193" s="1269"/>
      <c r="DUA193" s="1269"/>
      <c r="DUB193" s="1269"/>
      <c r="DUC193" s="1269"/>
      <c r="DUD193" s="1269"/>
      <c r="DUE193" s="1269"/>
      <c r="DUF193" s="1269"/>
      <c r="DUG193" s="1269"/>
      <c r="DUH193" s="1269"/>
      <c r="DUI193" s="1269"/>
      <c r="DUJ193" s="1269"/>
      <c r="DUK193" s="1269"/>
      <c r="DUL193" s="1269"/>
      <c r="DUM193" s="1269"/>
      <c r="DUN193" s="1269"/>
      <c r="DUO193" s="1269"/>
      <c r="DUP193" s="1269"/>
      <c r="DUQ193" s="1269"/>
      <c r="DUR193" s="1269"/>
      <c r="DUS193" s="1269"/>
      <c r="DUT193" s="1269"/>
      <c r="DUU193" s="1269"/>
      <c r="DUV193" s="1269"/>
      <c r="DUW193" s="1269"/>
      <c r="DUX193" s="1269"/>
      <c r="DUY193" s="1269"/>
      <c r="DUZ193" s="1269"/>
      <c r="DVA193" s="1269"/>
      <c r="DVB193" s="1269"/>
      <c r="DVC193" s="1269"/>
      <c r="DVD193" s="1269"/>
      <c r="DVE193" s="1269"/>
      <c r="DVF193" s="1269"/>
      <c r="DVG193" s="1269"/>
      <c r="DVH193" s="1269"/>
      <c r="DVI193" s="1269"/>
      <c r="DVJ193" s="1269"/>
      <c r="DVK193" s="1269"/>
      <c r="DVL193" s="1269"/>
      <c r="DVM193" s="1269"/>
      <c r="DVN193" s="1269"/>
      <c r="DVO193" s="1269"/>
      <c r="DVP193" s="1269"/>
      <c r="DVQ193" s="1269"/>
      <c r="DVR193" s="1269"/>
      <c r="DVS193" s="1269"/>
      <c r="DVT193" s="1269"/>
      <c r="DVU193" s="1269"/>
      <c r="DVV193" s="1269"/>
      <c r="DVW193" s="1269"/>
      <c r="DVX193" s="1269"/>
      <c r="DVY193" s="1269"/>
      <c r="DVZ193" s="1269"/>
      <c r="DWA193" s="1269"/>
      <c r="DWB193" s="1269"/>
      <c r="DWC193" s="1269"/>
      <c r="DWD193" s="1269"/>
      <c r="DWE193" s="1269"/>
      <c r="DWF193" s="1269"/>
      <c r="DWG193" s="1269"/>
      <c r="DWH193" s="1269"/>
      <c r="DWI193" s="1269"/>
      <c r="DWJ193" s="1269"/>
      <c r="DWK193" s="1269"/>
      <c r="DWL193" s="1269"/>
      <c r="DWM193" s="1269"/>
      <c r="DWN193" s="1269"/>
      <c r="DWO193" s="1269"/>
      <c r="DWP193" s="1269"/>
      <c r="DWQ193" s="1269"/>
      <c r="DWR193" s="1269"/>
      <c r="DWS193" s="1269"/>
      <c r="DWT193" s="1269"/>
      <c r="DWU193" s="1269"/>
      <c r="DWV193" s="1269"/>
      <c r="DWW193" s="1269"/>
      <c r="DWX193" s="1269"/>
      <c r="DWY193" s="1269"/>
      <c r="DWZ193" s="1269"/>
      <c r="DXA193" s="1269"/>
      <c r="DXB193" s="1269"/>
      <c r="DXC193" s="1269"/>
      <c r="DXD193" s="1269"/>
      <c r="DXE193" s="1269"/>
      <c r="DXF193" s="1269"/>
      <c r="DXG193" s="1269"/>
      <c r="DXH193" s="1269"/>
      <c r="DXI193" s="1269"/>
      <c r="DXJ193" s="1269"/>
      <c r="DXK193" s="1269"/>
      <c r="DXL193" s="1269"/>
      <c r="DXM193" s="1269"/>
      <c r="DXN193" s="1269"/>
      <c r="DXO193" s="1269"/>
      <c r="DXP193" s="1269"/>
      <c r="DXQ193" s="1269"/>
      <c r="DXR193" s="1269"/>
      <c r="DXS193" s="1269"/>
      <c r="DXT193" s="1269"/>
      <c r="DXU193" s="1269"/>
      <c r="DXV193" s="1269"/>
      <c r="DXW193" s="1269"/>
      <c r="DXX193" s="1269"/>
      <c r="DXY193" s="1269"/>
      <c r="DXZ193" s="1269"/>
      <c r="DYA193" s="1269"/>
      <c r="DYB193" s="1269"/>
      <c r="DYC193" s="1269"/>
      <c r="DYD193" s="1269"/>
      <c r="DYE193" s="1269"/>
      <c r="DYF193" s="1269"/>
      <c r="DYG193" s="1269"/>
      <c r="DYH193" s="1269"/>
      <c r="DYI193" s="1269"/>
      <c r="DYJ193" s="1269"/>
      <c r="DYK193" s="1269"/>
      <c r="DYL193" s="1269"/>
      <c r="DYM193" s="1269"/>
      <c r="DYN193" s="1269"/>
      <c r="DYO193" s="1269"/>
      <c r="DYP193" s="1269"/>
      <c r="DYQ193" s="1269"/>
      <c r="DYR193" s="1269"/>
      <c r="DYS193" s="1269"/>
      <c r="DYT193" s="1269"/>
      <c r="DYU193" s="1269"/>
      <c r="DYV193" s="1269"/>
      <c r="DYW193" s="1269"/>
      <c r="DYX193" s="1269"/>
      <c r="DYY193" s="1269"/>
      <c r="DYZ193" s="1269"/>
      <c r="DZA193" s="1269"/>
      <c r="DZB193" s="1269"/>
      <c r="DZC193" s="1269"/>
      <c r="DZD193" s="1269"/>
      <c r="DZE193" s="1269"/>
      <c r="DZF193" s="1269"/>
      <c r="DZG193" s="1269"/>
      <c r="DZH193" s="1269"/>
      <c r="DZI193" s="1269"/>
      <c r="DZJ193" s="1269"/>
      <c r="DZK193" s="1269"/>
      <c r="DZL193" s="1269"/>
      <c r="DZM193" s="1269"/>
      <c r="DZN193" s="1269"/>
      <c r="DZO193" s="1269"/>
      <c r="DZP193" s="1269"/>
      <c r="DZQ193" s="1269"/>
      <c r="DZR193" s="1269"/>
      <c r="DZS193" s="1269"/>
      <c r="DZT193" s="1269"/>
      <c r="DZU193" s="1269"/>
      <c r="DZV193" s="1269"/>
      <c r="DZW193" s="1269"/>
      <c r="DZX193" s="1269"/>
      <c r="DZY193" s="1269"/>
      <c r="DZZ193" s="1269"/>
      <c r="EAA193" s="1269"/>
      <c r="EAB193" s="1269"/>
      <c r="EAC193" s="1269"/>
      <c r="EAD193" s="1269"/>
      <c r="EAE193" s="1269"/>
      <c r="EAF193" s="1269"/>
      <c r="EAG193" s="1269"/>
      <c r="EAH193" s="1269"/>
      <c r="EAI193" s="1269"/>
      <c r="EAJ193" s="1269"/>
      <c r="EAK193" s="1269"/>
      <c r="EAL193" s="1269"/>
      <c r="EAM193" s="1269"/>
      <c r="EAN193" s="1269"/>
      <c r="EAO193" s="1269"/>
      <c r="EAP193" s="1269"/>
      <c r="EAQ193" s="1269"/>
      <c r="EAR193" s="1269"/>
      <c r="EAS193" s="1269"/>
      <c r="EAT193" s="1269"/>
      <c r="EAU193" s="1269"/>
      <c r="EAV193" s="1269"/>
      <c r="EAW193" s="1269"/>
      <c r="EAX193" s="1269"/>
      <c r="EAY193" s="1269"/>
      <c r="EAZ193" s="1269"/>
      <c r="EBA193" s="1269"/>
      <c r="EBB193" s="1269"/>
      <c r="EBC193" s="1269"/>
      <c r="EBD193" s="1269"/>
      <c r="EBE193" s="1269"/>
      <c r="EBF193" s="1269"/>
      <c r="EBG193" s="1269"/>
      <c r="EBH193" s="1269"/>
      <c r="EBI193" s="1269"/>
      <c r="EBJ193" s="1269"/>
      <c r="EBK193" s="1269"/>
      <c r="EBL193" s="1269"/>
      <c r="EBM193" s="1269"/>
      <c r="EBN193" s="1269"/>
      <c r="EBO193" s="1269"/>
      <c r="EBP193" s="1269"/>
      <c r="EBQ193" s="1269"/>
      <c r="EBR193" s="1269"/>
      <c r="EBS193" s="1269"/>
      <c r="EBT193" s="1269"/>
      <c r="EBU193" s="1269"/>
      <c r="EBV193" s="1269"/>
      <c r="EBW193" s="1269"/>
      <c r="EBX193" s="1269"/>
      <c r="EBY193" s="1269"/>
      <c r="EBZ193" s="1269"/>
      <c r="ECA193" s="1269"/>
      <c r="ECB193" s="1269"/>
      <c r="ECC193" s="1269"/>
      <c r="ECD193" s="1269"/>
      <c r="ECE193" s="1269"/>
      <c r="ECF193" s="1269"/>
      <c r="ECG193" s="1269"/>
      <c r="ECH193" s="1269"/>
      <c r="ECI193" s="1269"/>
      <c r="ECJ193" s="1269"/>
      <c r="ECK193" s="1269"/>
      <c r="ECL193" s="1269"/>
      <c r="ECM193" s="1269"/>
      <c r="ECN193" s="1269"/>
      <c r="ECO193" s="1269"/>
      <c r="ECP193" s="1269"/>
      <c r="ECQ193" s="1269"/>
      <c r="ECR193" s="1269"/>
      <c r="ECS193" s="1269"/>
      <c r="ECT193" s="1269"/>
      <c r="ECU193" s="1269"/>
      <c r="ECV193" s="1269"/>
      <c r="ECW193" s="1269"/>
      <c r="ECX193" s="1269"/>
      <c r="ECY193" s="1269"/>
      <c r="ECZ193" s="1269"/>
      <c r="EDA193" s="1269"/>
      <c r="EDB193" s="1269"/>
      <c r="EDC193" s="1269"/>
      <c r="EDD193" s="1269"/>
      <c r="EDE193" s="1269"/>
      <c r="EDF193" s="1269"/>
      <c r="EDG193" s="1269"/>
      <c r="EDH193" s="1269"/>
      <c r="EDI193" s="1269"/>
      <c r="EDJ193" s="1269"/>
      <c r="EDK193" s="1269"/>
      <c r="EDL193" s="1269"/>
      <c r="EDM193" s="1269"/>
      <c r="EDN193" s="1269"/>
      <c r="EDO193" s="1269"/>
      <c r="EDP193" s="1269"/>
      <c r="EDQ193" s="1269"/>
      <c r="EDR193" s="1269"/>
      <c r="EDS193" s="1269"/>
      <c r="EDT193" s="1269"/>
      <c r="EDU193" s="1269"/>
      <c r="EDV193" s="1269"/>
      <c r="EDW193" s="1269"/>
      <c r="EDX193" s="1269"/>
      <c r="EDY193" s="1269"/>
      <c r="EDZ193" s="1269"/>
      <c r="EEA193" s="1269"/>
      <c r="EEB193" s="1269"/>
      <c r="EEC193" s="1269"/>
      <c r="EED193" s="1269"/>
      <c r="EEE193" s="1269"/>
      <c r="EEF193" s="1269"/>
      <c r="EEG193" s="1269"/>
      <c r="EEH193" s="1269"/>
      <c r="EEI193" s="1269"/>
      <c r="EEJ193" s="1269"/>
      <c r="EEK193" s="1269"/>
      <c r="EEL193" s="1269"/>
      <c r="EEM193" s="1269"/>
      <c r="EEN193" s="1269"/>
      <c r="EEO193" s="1269"/>
      <c r="EEP193" s="1269"/>
      <c r="EEQ193" s="1269"/>
      <c r="EER193" s="1269"/>
      <c r="EES193" s="1269"/>
      <c r="EET193" s="1269"/>
      <c r="EEU193" s="1269"/>
      <c r="EEV193" s="1269"/>
      <c r="EEW193" s="1269"/>
      <c r="EEX193" s="1269"/>
      <c r="EEY193" s="1269"/>
      <c r="EEZ193" s="1269"/>
      <c r="EFA193" s="1269"/>
      <c r="EFB193" s="1269"/>
      <c r="EFC193" s="1269"/>
      <c r="EFD193" s="1269"/>
      <c r="EFE193" s="1269"/>
      <c r="EFF193" s="1269"/>
      <c r="EFG193" s="1269"/>
      <c r="EFH193" s="1269"/>
      <c r="EFI193" s="1269"/>
      <c r="EFJ193" s="1269"/>
      <c r="EFK193" s="1269"/>
      <c r="EFL193" s="1269"/>
      <c r="EFM193" s="1269"/>
      <c r="EFN193" s="1269"/>
      <c r="EFO193" s="1269"/>
      <c r="EFP193" s="1269"/>
      <c r="EFQ193" s="1269"/>
      <c r="EFR193" s="1269"/>
      <c r="EFS193" s="1269"/>
      <c r="EFT193" s="1269"/>
      <c r="EFU193" s="1269"/>
      <c r="EFV193" s="1269"/>
      <c r="EFW193" s="1269"/>
      <c r="EFX193" s="1269"/>
      <c r="EFY193" s="1269"/>
      <c r="EFZ193" s="1269"/>
      <c r="EGA193" s="1269"/>
      <c r="EGB193" s="1269"/>
      <c r="EGC193" s="1269"/>
      <c r="EGD193" s="1269"/>
      <c r="EGE193" s="1269"/>
      <c r="EGF193" s="1269"/>
      <c r="EGG193" s="1269"/>
      <c r="EGH193" s="1269"/>
      <c r="EGI193" s="1269"/>
      <c r="EGJ193" s="1269"/>
      <c r="EGK193" s="1269"/>
      <c r="EGL193" s="1269"/>
      <c r="EGM193" s="1269"/>
      <c r="EGN193" s="1269"/>
      <c r="EGO193" s="1269"/>
      <c r="EGP193" s="1269"/>
      <c r="EGQ193" s="1269"/>
      <c r="EGR193" s="1269"/>
      <c r="EGS193" s="1269"/>
      <c r="EGT193" s="1269"/>
      <c r="EGU193" s="1269"/>
      <c r="EGV193" s="1269"/>
      <c r="EGW193" s="1269"/>
      <c r="EGX193" s="1269"/>
      <c r="EGY193" s="1269"/>
      <c r="EGZ193" s="1269"/>
      <c r="EHA193" s="1269"/>
      <c r="EHB193" s="1269"/>
      <c r="EHC193" s="1269"/>
      <c r="EHD193" s="1269"/>
      <c r="EHE193" s="1269"/>
      <c r="EHF193" s="1269"/>
      <c r="EHG193" s="1269"/>
      <c r="EHH193" s="1269"/>
      <c r="EHI193" s="1269"/>
      <c r="EHJ193" s="1269"/>
      <c r="EHK193" s="1269"/>
      <c r="EHL193" s="1269"/>
      <c r="EHM193" s="1269"/>
      <c r="EHN193" s="1269"/>
      <c r="EHO193" s="1269"/>
      <c r="EHP193" s="1269"/>
      <c r="EHQ193" s="1269"/>
      <c r="EHR193" s="1269"/>
      <c r="EHS193" s="1269"/>
      <c r="EHT193" s="1269"/>
      <c r="EHU193" s="1269"/>
      <c r="EHV193" s="1269"/>
      <c r="EHW193" s="1269"/>
      <c r="EHX193" s="1269"/>
      <c r="EHY193" s="1269"/>
      <c r="EHZ193" s="1269"/>
      <c r="EIA193" s="1269"/>
      <c r="EIB193" s="1269"/>
      <c r="EIC193" s="1269"/>
      <c r="EID193" s="1269"/>
      <c r="EIE193" s="1269"/>
      <c r="EIF193" s="1269"/>
      <c r="EIG193" s="1269"/>
      <c r="EIH193" s="1269"/>
      <c r="EII193" s="1269"/>
      <c r="EIJ193" s="1269"/>
      <c r="EIK193" s="1269"/>
      <c r="EIL193" s="1269"/>
      <c r="EIM193" s="1269"/>
      <c r="EIN193" s="1269"/>
      <c r="EIO193" s="1269"/>
      <c r="EIP193" s="1269"/>
      <c r="EIQ193" s="1269"/>
      <c r="EIR193" s="1269"/>
      <c r="EIS193" s="1269"/>
      <c r="EIT193" s="1269"/>
      <c r="EIU193" s="1269"/>
      <c r="EIV193" s="1269"/>
      <c r="EIW193" s="1269"/>
      <c r="EIX193" s="1269"/>
      <c r="EIY193" s="1269"/>
      <c r="EIZ193" s="1269"/>
      <c r="EJA193" s="1269"/>
      <c r="EJB193" s="1269"/>
      <c r="EJC193" s="1269"/>
      <c r="EJD193" s="1269"/>
      <c r="EJE193" s="1269"/>
      <c r="EJF193" s="1269"/>
      <c r="EJG193" s="1269"/>
      <c r="EJH193" s="1269"/>
      <c r="EJI193" s="1269"/>
      <c r="EJJ193" s="1269"/>
      <c r="EJK193" s="1269"/>
      <c r="EJL193" s="1269"/>
      <c r="EJM193" s="1269"/>
      <c r="EJN193" s="1269"/>
      <c r="EJO193" s="1269"/>
      <c r="EJP193" s="1269"/>
      <c r="EJQ193" s="1269"/>
      <c r="EJR193" s="1269"/>
      <c r="EJS193" s="1269"/>
      <c r="EJT193" s="1269"/>
      <c r="EJU193" s="1269"/>
      <c r="EJV193" s="1269"/>
      <c r="EJW193" s="1269"/>
      <c r="EJX193" s="1269"/>
      <c r="EJY193" s="1269"/>
      <c r="EJZ193" s="1269"/>
      <c r="EKA193" s="1269"/>
      <c r="EKB193" s="1269"/>
      <c r="EKC193" s="1269"/>
      <c r="EKD193" s="1269"/>
      <c r="EKE193" s="1269"/>
      <c r="EKF193" s="1269"/>
      <c r="EKG193" s="1269"/>
      <c r="EKH193" s="1269"/>
      <c r="EKI193" s="1269"/>
      <c r="EKJ193" s="1269"/>
      <c r="EKK193" s="1269"/>
      <c r="EKL193" s="1269"/>
      <c r="EKM193" s="1269"/>
      <c r="EKN193" s="1269"/>
      <c r="EKO193" s="1269"/>
      <c r="EKP193" s="1269"/>
      <c r="EKQ193" s="1269"/>
      <c r="EKR193" s="1269"/>
      <c r="EKS193" s="1269"/>
      <c r="EKT193" s="1269"/>
      <c r="EKU193" s="1269"/>
      <c r="EKV193" s="1269"/>
      <c r="EKW193" s="1269"/>
      <c r="EKX193" s="1269"/>
      <c r="EKY193" s="1269"/>
      <c r="EKZ193" s="1269"/>
      <c r="ELA193" s="1269"/>
      <c r="ELB193" s="1269"/>
      <c r="ELC193" s="1269"/>
      <c r="ELD193" s="1269"/>
      <c r="ELE193" s="1269"/>
      <c r="ELF193" s="1269"/>
      <c r="ELG193" s="1269"/>
      <c r="ELH193" s="1269"/>
      <c r="ELI193" s="1269"/>
      <c r="ELJ193" s="1269"/>
      <c r="ELK193" s="1269"/>
      <c r="ELL193" s="1269"/>
      <c r="ELM193" s="1269"/>
      <c r="ELN193" s="1269"/>
      <c r="ELO193" s="1269"/>
      <c r="ELP193" s="1269"/>
      <c r="ELQ193" s="1269"/>
      <c r="ELR193" s="1269"/>
      <c r="ELS193" s="1269"/>
      <c r="ELT193" s="1269"/>
      <c r="ELU193" s="1269"/>
      <c r="ELV193" s="1269"/>
      <c r="ELW193" s="1269"/>
      <c r="ELX193" s="1269"/>
      <c r="ELY193" s="1269"/>
      <c r="ELZ193" s="1269"/>
      <c r="EMA193" s="1269"/>
      <c r="EMB193" s="1269"/>
      <c r="EMC193" s="1269"/>
      <c r="EMD193" s="1269"/>
      <c r="EME193" s="1269"/>
      <c r="EMF193" s="1269"/>
      <c r="EMG193" s="1269"/>
      <c r="EMH193" s="1269"/>
      <c r="EMI193" s="1269"/>
      <c r="EMJ193" s="1269"/>
      <c r="EMK193" s="1269"/>
      <c r="EML193" s="1269"/>
      <c r="EMM193" s="1269"/>
      <c r="EMN193" s="1269"/>
      <c r="EMO193" s="1269"/>
      <c r="EMP193" s="1269"/>
      <c r="EMQ193" s="1269"/>
      <c r="EMR193" s="1269"/>
      <c r="EMS193" s="1269"/>
      <c r="EMT193" s="1269"/>
      <c r="EMU193" s="1269"/>
      <c r="EMV193" s="1269"/>
      <c r="EMW193" s="1269"/>
      <c r="EMX193" s="1269"/>
      <c r="EMY193" s="1269"/>
      <c r="EMZ193" s="1269"/>
      <c r="ENA193" s="1269"/>
      <c r="ENB193" s="1269"/>
      <c r="ENC193" s="1269"/>
      <c r="END193" s="1269"/>
      <c r="ENE193" s="1269"/>
      <c r="ENF193" s="1269"/>
      <c r="ENG193" s="1269"/>
      <c r="ENH193" s="1269"/>
      <c r="ENI193" s="1269"/>
      <c r="ENJ193" s="1269"/>
      <c r="ENK193" s="1269"/>
      <c r="ENL193" s="1269"/>
      <c r="ENM193" s="1269"/>
      <c r="ENN193" s="1269"/>
      <c r="ENO193" s="1269"/>
      <c r="ENP193" s="1269"/>
      <c r="ENQ193" s="1269"/>
      <c r="ENR193" s="1269"/>
      <c r="ENS193" s="1269"/>
      <c r="ENT193" s="1269"/>
      <c r="ENU193" s="1269"/>
      <c r="ENV193" s="1269"/>
      <c r="ENW193" s="1269"/>
      <c r="ENX193" s="1269"/>
      <c r="ENY193" s="1269"/>
      <c r="ENZ193" s="1269"/>
      <c r="EOA193" s="1269"/>
      <c r="EOB193" s="1269"/>
      <c r="EOC193" s="1269"/>
      <c r="EOD193" s="1269"/>
      <c r="EOE193" s="1269"/>
      <c r="EOF193" s="1269"/>
      <c r="EOG193" s="1269"/>
      <c r="EOH193" s="1269"/>
      <c r="EOI193" s="1269"/>
      <c r="EOJ193" s="1269"/>
      <c r="EOK193" s="1269"/>
      <c r="EOL193" s="1269"/>
      <c r="EOM193" s="1269"/>
      <c r="EON193" s="1269"/>
      <c r="EOO193" s="1269"/>
      <c r="EOP193" s="1269"/>
      <c r="EOQ193" s="1269"/>
      <c r="EOR193" s="1269"/>
      <c r="EOS193" s="1269"/>
      <c r="EOT193" s="1269"/>
      <c r="EOU193" s="1269"/>
      <c r="EOV193" s="1269"/>
      <c r="EOW193" s="1269"/>
      <c r="EOX193" s="1269"/>
      <c r="EOY193" s="1269"/>
      <c r="EOZ193" s="1269"/>
      <c r="EPA193" s="1269"/>
      <c r="EPB193" s="1269"/>
      <c r="EPC193" s="1269"/>
      <c r="EPD193" s="1269"/>
      <c r="EPE193" s="1269"/>
      <c r="EPF193" s="1269"/>
      <c r="EPG193" s="1269"/>
      <c r="EPH193" s="1269"/>
      <c r="EPI193" s="1269"/>
      <c r="EPJ193" s="1269"/>
      <c r="EPK193" s="1269"/>
      <c r="EPL193" s="1269"/>
      <c r="EPM193" s="1269"/>
      <c r="EPN193" s="1269"/>
      <c r="EPO193" s="1269"/>
      <c r="EPP193" s="1269"/>
      <c r="EPQ193" s="1269"/>
      <c r="EPR193" s="1269"/>
      <c r="EPS193" s="1269"/>
      <c r="EPT193" s="1269"/>
      <c r="EPU193" s="1269"/>
      <c r="EPV193" s="1269"/>
      <c r="EPW193" s="1269"/>
      <c r="EPX193" s="1269"/>
      <c r="EPY193" s="1269"/>
      <c r="EPZ193" s="1269"/>
      <c r="EQA193" s="1269"/>
      <c r="EQB193" s="1269"/>
      <c r="EQC193" s="1269"/>
      <c r="EQD193" s="1269"/>
      <c r="EQE193" s="1269"/>
      <c r="EQF193" s="1269"/>
      <c r="EQG193" s="1269"/>
      <c r="EQH193" s="1269"/>
      <c r="EQI193" s="1269"/>
      <c r="EQJ193" s="1269"/>
      <c r="EQK193" s="1269"/>
      <c r="EQL193" s="1269"/>
      <c r="EQM193" s="1269"/>
      <c r="EQN193" s="1269"/>
      <c r="EQO193" s="1269"/>
      <c r="EQP193" s="1269"/>
      <c r="EQQ193" s="1269"/>
      <c r="EQR193" s="1269"/>
      <c r="EQS193" s="1269"/>
      <c r="EQT193" s="1269"/>
      <c r="EQU193" s="1269"/>
      <c r="EQV193" s="1269"/>
      <c r="EQW193" s="1269"/>
      <c r="EQX193" s="1269"/>
      <c r="EQY193" s="1269"/>
      <c r="EQZ193" s="1269"/>
      <c r="ERA193" s="1269"/>
      <c r="ERB193" s="1269"/>
      <c r="ERC193" s="1269"/>
      <c r="ERD193" s="1269"/>
      <c r="ERE193" s="1269"/>
      <c r="ERF193" s="1269"/>
      <c r="ERG193" s="1269"/>
      <c r="ERH193" s="1269"/>
      <c r="ERI193" s="1269"/>
      <c r="ERJ193" s="1269"/>
      <c r="ERK193" s="1269"/>
      <c r="ERL193" s="1269"/>
      <c r="ERM193" s="1269"/>
      <c r="ERN193" s="1269"/>
      <c r="ERO193" s="1269"/>
      <c r="ERP193" s="1269"/>
      <c r="ERQ193" s="1269"/>
      <c r="ERR193" s="1269"/>
      <c r="ERS193" s="1269"/>
      <c r="ERT193" s="1269"/>
      <c r="ERU193" s="1269"/>
      <c r="ERV193" s="1269"/>
      <c r="ERW193" s="1269"/>
      <c r="ERX193" s="1269"/>
      <c r="ERY193" s="1269"/>
      <c r="ERZ193" s="1269"/>
      <c r="ESA193" s="1269"/>
      <c r="ESB193" s="1269"/>
      <c r="ESC193" s="1269"/>
      <c r="ESD193" s="1269"/>
      <c r="ESE193" s="1269"/>
      <c r="ESF193" s="1269"/>
      <c r="ESG193" s="1269"/>
      <c r="ESH193" s="1269"/>
      <c r="ESI193" s="1269"/>
      <c r="ESJ193" s="1269"/>
      <c r="ESK193" s="1269"/>
      <c r="ESL193" s="1269"/>
      <c r="ESM193" s="1269"/>
      <c r="ESN193" s="1269"/>
      <c r="ESO193" s="1269"/>
      <c r="ESP193" s="1269"/>
      <c r="ESQ193" s="1269"/>
      <c r="ESR193" s="1269"/>
      <c r="ESS193" s="1269"/>
      <c r="EST193" s="1269"/>
      <c r="ESU193" s="1269"/>
      <c r="ESV193" s="1269"/>
      <c r="ESW193" s="1269"/>
      <c r="ESX193" s="1269"/>
      <c r="ESY193" s="1269"/>
      <c r="ESZ193" s="1269"/>
      <c r="ETA193" s="1269"/>
      <c r="ETB193" s="1269"/>
      <c r="ETC193" s="1269"/>
      <c r="ETD193" s="1269"/>
      <c r="ETE193" s="1269"/>
      <c r="ETF193" s="1269"/>
      <c r="ETG193" s="1269"/>
      <c r="ETH193" s="1269"/>
      <c r="ETI193" s="1269"/>
      <c r="ETJ193" s="1269"/>
      <c r="ETK193" s="1269"/>
      <c r="ETL193" s="1269"/>
      <c r="ETM193" s="1269"/>
      <c r="ETN193" s="1269"/>
      <c r="ETO193" s="1269"/>
      <c r="ETP193" s="1269"/>
      <c r="ETQ193" s="1269"/>
      <c r="ETR193" s="1269"/>
      <c r="ETS193" s="1269"/>
      <c r="ETT193" s="1269"/>
      <c r="ETU193" s="1269"/>
      <c r="ETV193" s="1269"/>
      <c r="ETW193" s="1269"/>
      <c r="ETX193" s="1269"/>
      <c r="ETY193" s="1269"/>
      <c r="ETZ193" s="1269"/>
      <c r="EUA193" s="1269"/>
      <c r="EUB193" s="1269"/>
      <c r="EUC193" s="1269"/>
      <c r="EUD193" s="1269"/>
      <c r="EUE193" s="1269"/>
      <c r="EUF193" s="1269"/>
      <c r="EUG193" s="1269"/>
      <c r="EUH193" s="1269"/>
      <c r="EUI193" s="1269"/>
      <c r="EUJ193" s="1269"/>
      <c r="EUK193" s="1269"/>
      <c r="EUL193" s="1269"/>
      <c r="EUM193" s="1269"/>
      <c r="EUN193" s="1269"/>
      <c r="EUO193" s="1269"/>
      <c r="EUP193" s="1269"/>
      <c r="EUQ193" s="1269"/>
      <c r="EUR193" s="1269"/>
      <c r="EUS193" s="1269"/>
      <c r="EUT193" s="1269"/>
      <c r="EUU193" s="1269"/>
      <c r="EUV193" s="1269"/>
      <c r="EUW193" s="1269"/>
      <c r="EUX193" s="1269"/>
      <c r="EUY193" s="1269"/>
      <c r="EUZ193" s="1269"/>
      <c r="EVA193" s="1269"/>
      <c r="EVB193" s="1269"/>
      <c r="EVC193" s="1269"/>
      <c r="EVD193" s="1269"/>
      <c r="EVE193" s="1269"/>
      <c r="EVF193" s="1269"/>
      <c r="EVG193" s="1269"/>
      <c r="EVH193" s="1269"/>
      <c r="EVI193" s="1269"/>
      <c r="EVJ193" s="1269"/>
      <c r="EVK193" s="1269"/>
      <c r="EVL193" s="1269"/>
      <c r="EVM193" s="1269"/>
      <c r="EVN193" s="1269"/>
      <c r="EVO193" s="1269"/>
      <c r="EVP193" s="1269"/>
      <c r="EVQ193" s="1269"/>
      <c r="EVR193" s="1269"/>
      <c r="EVS193" s="1269"/>
      <c r="EVT193" s="1269"/>
      <c r="EVU193" s="1269"/>
      <c r="EVV193" s="1269"/>
      <c r="EVW193" s="1269"/>
      <c r="EVX193" s="1269"/>
      <c r="EVY193" s="1269"/>
      <c r="EVZ193" s="1269"/>
      <c r="EWA193" s="1269"/>
      <c r="EWB193" s="1269"/>
      <c r="EWC193" s="1269"/>
      <c r="EWD193" s="1269"/>
      <c r="EWE193" s="1269"/>
      <c r="EWF193" s="1269"/>
      <c r="EWG193" s="1269"/>
      <c r="EWH193" s="1269"/>
      <c r="EWI193" s="1269"/>
      <c r="EWJ193" s="1269"/>
      <c r="EWK193" s="1269"/>
      <c r="EWL193" s="1269"/>
      <c r="EWM193" s="1269"/>
      <c r="EWN193" s="1269"/>
      <c r="EWO193" s="1269"/>
      <c r="EWP193" s="1269"/>
      <c r="EWQ193" s="1269"/>
      <c r="EWR193" s="1269"/>
      <c r="EWS193" s="1269"/>
      <c r="EWT193" s="1269"/>
      <c r="EWU193" s="1269"/>
      <c r="EWV193" s="1269"/>
      <c r="EWW193" s="1269"/>
      <c r="EWX193" s="1269"/>
      <c r="EWY193" s="1269"/>
      <c r="EWZ193" s="1269"/>
      <c r="EXA193" s="1269"/>
      <c r="EXB193" s="1269"/>
      <c r="EXC193" s="1269"/>
      <c r="EXD193" s="1269"/>
      <c r="EXE193" s="1269"/>
      <c r="EXF193" s="1269"/>
      <c r="EXG193" s="1269"/>
      <c r="EXH193" s="1269"/>
      <c r="EXI193" s="1269"/>
      <c r="EXJ193" s="1269"/>
      <c r="EXK193" s="1269"/>
      <c r="EXL193" s="1269"/>
      <c r="EXM193" s="1269"/>
      <c r="EXN193" s="1269"/>
      <c r="EXO193" s="1269"/>
      <c r="EXP193" s="1269"/>
      <c r="EXQ193" s="1269"/>
      <c r="EXR193" s="1269"/>
      <c r="EXS193" s="1269"/>
      <c r="EXT193" s="1269"/>
      <c r="EXU193" s="1269"/>
      <c r="EXV193" s="1269"/>
      <c r="EXW193" s="1269"/>
      <c r="EXX193" s="1269"/>
      <c r="EXY193" s="1269"/>
      <c r="EXZ193" s="1269"/>
      <c r="EYA193" s="1269"/>
      <c r="EYB193" s="1269"/>
      <c r="EYC193" s="1269"/>
      <c r="EYD193" s="1269"/>
      <c r="EYE193" s="1269"/>
      <c r="EYF193" s="1269"/>
      <c r="EYG193" s="1269"/>
      <c r="EYH193" s="1269"/>
      <c r="EYI193" s="1269"/>
      <c r="EYJ193" s="1269"/>
      <c r="EYK193" s="1269"/>
      <c r="EYL193" s="1269"/>
      <c r="EYM193" s="1269"/>
      <c r="EYN193" s="1269"/>
      <c r="EYO193" s="1269"/>
      <c r="EYP193" s="1269"/>
      <c r="EYQ193" s="1269"/>
      <c r="EYR193" s="1269"/>
      <c r="EYS193" s="1269"/>
      <c r="EYT193" s="1269"/>
      <c r="EYU193" s="1269"/>
      <c r="EYV193" s="1269"/>
      <c r="EYW193" s="1269"/>
      <c r="EYX193" s="1269"/>
      <c r="EYY193" s="1269"/>
      <c r="EYZ193" s="1269"/>
      <c r="EZA193" s="1269"/>
      <c r="EZB193" s="1269"/>
      <c r="EZC193" s="1269"/>
      <c r="EZD193" s="1269"/>
      <c r="EZE193" s="1269"/>
      <c r="EZF193" s="1269"/>
      <c r="EZG193" s="1269"/>
      <c r="EZH193" s="1269"/>
      <c r="EZI193" s="1269"/>
      <c r="EZJ193" s="1269"/>
      <c r="EZK193" s="1269"/>
      <c r="EZL193" s="1269"/>
      <c r="EZM193" s="1269"/>
      <c r="EZN193" s="1269"/>
      <c r="EZO193" s="1269"/>
      <c r="EZP193" s="1269"/>
      <c r="EZQ193" s="1269"/>
      <c r="EZR193" s="1269"/>
      <c r="EZS193" s="1269"/>
      <c r="EZT193" s="1269"/>
      <c r="EZU193" s="1269"/>
      <c r="EZV193" s="1269"/>
      <c r="EZW193" s="1269"/>
      <c r="EZX193" s="1269"/>
      <c r="EZY193" s="1269"/>
      <c r="EZZ193" s="1269"/>
      <c r="FAA193" s="1269"/>
      <c r="FAB193" s="1269"/>
      <c r="FAC193" s="1269"/>
      <c r="FAD193" s="1269"/>
      <c r="FAE193" s="1269"/>
      <c r="FAF193" s="1269"/>
      <c r="FAG193" s="1269"/>
      <c r="FAH193" s="1269"/>
      <c r="FAI193" s="1269"/>
      <c r="FAJ193" s="1269"/>
      <c r="FAK193" s="1269"/>
      <c r="FAL193" s="1269"/>
      <c r="FAM193" s="1269"/>
      <c r="FAN193" s="1269"/>
      <c r="FAO193" s="1269"/>
      <c r="FAP193" s="1269"/>
      <c r="FAQ193" s="1269"/>
      <c r="FAR193" s="1269"/>
      <c r="FAS193" s="1269"/>
      <c r="FAT193" s="1269"/>
      <c r="FAU193" s="1269"/>
      <c r="FAV193" s="1269"/>
      <c r="FAW193" s="1269"/>
      <c r="FAX193" s="1269"/>
      <c r="FAY193" s="1269"/>
      <c r="FAZ193" s="1269"/>
      <c r="FBA193" s="1269"/>
      <c r="FBB193" s="1269"/>
      <c r="FBC193" s="1269"/>
      <c r="FBD193" s="1269"/>
      <c r="FBE193" s="1269"/>
      <c r="FBF193" s="1269"/>
      <c r="FBG193" s="1269"/>
      <c r="FBH193" s="1269"/>
      <c r="FBI193" s="1269"/>
      <c r="FBJ193" s="1269"/>
      <c r="FBK193" s="1269"/>
      <c r="FBL193" s="1269"/>
      <c r="FBM193" s="1269"/>
      <c r="FBN193" s="1269"/>
      <c r="FBO193" s="1269"/>
      <c r="FBP193" s="1269"/>
      <c r="FBQ193" s="1269"/>
      <c r="FBR193" s="1269"/>
      <c r="FBS193" s="1269"/>
      <c r="FBT193" s="1269"/>
      <c r="FBU193" s="1269"/>
      <c r="FBV193" s="1269"/>
      <c r="FBW193" s="1269"/>
      <c r="FBX193" s="1269"/>
      <c r="FBY193" s="1269"/>
      <c r="FBZ193" s="1269"/>
      <c r="FCA193" s="1269"/>
      <c r="FCB193" s="1269"/>
      <c r="FCC193" s="1269"/>
      <c r="FCD193" s="1269"/>
      <c r="FCE193" s="1269"/>
      <c r="FCF193" s="1269"/>
      <c r="FCG193" s="1269"/>
      <c r="FCH193" s="1269"/>
      <c r="FCI193" s="1269"/>
      <c r="FCJ193" s="1269"/>
      <c r="FCK193" s="1269"/>
      <c r="FCL193" s="1269"/>
      <c r="FCM193" s="1269"/>
      <c r="FCN193" s="1269"/>
      <c r="FCO193" s="1269"/>
      <c r="FCP193" s="1269"/>
      <c r="FCQ193" s="1269"/>
      <c r="FCR193" s="1269"/>
      <c r="FCS193" s="1269"/>
      <c r="FCT193" s="1269"/>
      <c r="FCU193" s="1269"/>
      <c r="FCV193" s="1269"/>
      <c r="FCW193" s="1269"/>
      <c r="FCX193" s="1269"/>
      <c r="FCY193" s="1269"/>
      <c r="FCZ193" s="1269"/>
      <c r="FDA193" s="1269"/>
      <c r="FDB193" s="1269"/>
      <c r="FDC193" s="1269"/>
      <c r="FDD193" s="1269"/>
      <c r="FDE193" s="1269"/>
      <c r="FDF193" s="1269"/>
      <c r="FDG193" s="1269"/>
      <c r="FDH193" s="1269"/>
      <c r="FDI193" s="1269"/>
      <c r="FDJ193" s="1269"/>
      <c r="FDK193" s="1269"/>
      <c r="FDL193" s="1269"/>
      <c r="FDM193" s="1269"/>
      <c r="FDN193" s="1269"/>
      <c r="FDO193" s="1269"/>
      <c r="FDP193" s="1269"/>
      <c r="FDQ193" s="1269"/>
      <c r="FDR193" s="1269"/>
      <c r="FDS193" s="1269"/>
      <c r="FDT193" s="1269"/>
      <c r="FDU193" s="1269"/>
      <c r="FDV193" s="1269"/>
      <c r="FDW193" s="1269"/>
      <c r="FDX193" s="1269"/>
      <c r="FDY193" s="1269"/>
      <c r="FDZ193" s="1269"/>
      <c r="FEA193" s="1269"/>
      <c r="FEB193" s="1269"/>
      <c r="FEC193" s="1269"/>
      <c r="FED193" s="1269"/>
      <c r="FEE193" s="1269"/>
      <c r="FEF193" s="1269"/>
      <c r="FEG193" s="1269"/>
      <c r="FEH193" s="1269"/>
      <c r="FEI193" s="1269"/>
      <c r="FEJ193" s="1269"/>
      <c r="FEK193" s="1269"/>
      <c r="FEL193" s="1269"/>
      <c r="FEM193" s="1269"/>
      <c r="FEN193" s="1269"/>
      <c r="FEO193" s="1269"/>
      <c r="FEP193" s="1269"/>
      <c r="FEQ193" s="1269"/>
      <c r="FER193" s="1269"/>
      <c r="FES193" s="1269"/>
      <c r="FET193" s="1269"/>
      <c r="FEU193" s="1269"/>
      <c r="FEV193" s="1269"/>
      <c r="FEW193" s="1269"/>
      <c r="FEX193" s="1269"/>
      <c r="FEY193" s="1269"/>
      <c r="FEZ193" s="1269"/>
      <c r="FFA193" s="1269"/>
      <c r="FFB193" s="1269"/>
      <c r="FFC193" s="1269"/>
      <c r="FFD193" s="1269"/>
      <c r="FFE193" s="1269"/>
      <c r="FFF193" s="1269"/>
      <c r="FFG193" s="1269"/>
      <c r="FFH193" s="1269"/>
      <c r="FFI193" s="1269"/>
      <c r="FFJ193" s="1269"/>
      <c r="FFK193" s="1269"/>
      <c r="FFL193" s="1269"/>
      <c r="FFM193" s="1269"/>
      <c r="FFN193" s="1269"/>
      <c r="FFO193" s="1269"/>
      <c r="FFP193" s="1269"/>
      <c r="FFQ193" s="1269"/>
      <c r="FFR193" s="1269"/>
      <c r="FFS193" s="1269"/>
      <c r="FFT193" s="1269"/>
      <c r="FFU193" s="1269"/>
      <c r="FFV193" s="1269"/>
      <c r="FFW193" s="1269"/>
      <c r="FFX193" s="1269"/>
      <c r="FFY193" s="1269"/>
      <c r="FFZ193" s="1269"/>
      <c r="FGA193" s="1269"/>
      <c r="FGB193" s="1269"/>
      <c r="FGC193" s="1269"/>
      <c r="FGD193" s="1269"/>
      <c r="FGE193" s="1269"/>
      <c r="FGF193" s="1269"/>
      <c r="FGG193" s="1269"/>
      <c r="FGH193" s="1269"/>
      <c r="FGI193" s="1269"/>
      <c r="FGJ193" s="1269"/>
      <c r="FGK193" s="1269"/>
      <c r="FGL193" s="1269"/>
      <c r="FGM193" s="1269"/>
      <c r="FGN193" s="1269"/>
      <c r="FGO193" s="1269"/>
      <c r="FGP193" s="1269"/>
      <c r="FGQ193" s="1269"/>
      <c r="FGR193" s="1269"/>
      <c r="FGS193" s="1269"/>
      <c r="FGT193" s="1269"/>
      <c r="FGU193" s="1269"/>
      <c r="FGV193" s="1269"/>
      <c r="FGW193" s="1269"/>
      <c r="FGX193" s="1269"/>
      <c r="FGY193" s="1269"/>
      <c r="FGZ193" s="1269"/>
      <c r="FHA193" s="1269"/>
      <c r="FHB193" s="1269"/>
      <c r="FHC193" s="1269"/>
      <c r="FHD193" s="1269"/>
      <c r="FHE193" s="1269"/>
      <c r="FHF193" s="1269"/>
      <c r="FHG193" s="1269"/>
      <c r="FHH193" s="1269"/>
      <c r="FHI193" s="1269"/>
      <c r="FHJ193" s="1269"/>
      <c r="FHK193" s="1269"/>
      <c r="FHL193" s="1269"/>
      <c r="FHM193" s="1269"/>
      <c r="FHN193" s="1269"/>
      <c r="FHO193" s="1269"/>
      <c r="FHP193" s="1269"/>
      <c r="FHQ193" s="1269"/>
      <c r="FHR193" s="1269"/>
      <c r="FHS193" s="1269"/>
      <c r="FHT193" s="1269"/>
      <c r="FHU193" s="1269"/>
      <c r="FHV193" s="1269"/>
      <c r="FHW193" s="1269"/>
      <c r="FHX193" s="1269"/>
      <c r="FHY193" s="1269"/>
      <c r="FHZ193" s="1269"/>
      <c r="FIA193" s="1269"/>
      <c r="FIB193" s="1269"/>
      <c r="FIC193" s="1269"/>
      <c r="FID193" s="1269"/>
      <c r="FIE193" s="1269"/>
      <c r="FIF193" s="1269"/>
      <c r="FIG193" s="1269"/>
      <c r="FIH193" s="1269"/>
      <c r="FII193" s="1269"/>
      <c r="FIJ193" s="1269"/>
      <c r="FIK193" s="1269"/>
      <c r="FIL193" s="1269"/>
      <c r="FIM193" s="1269"/>
      <c r="FIN193" s="1269"/>
      <c r="FIO193" s="1269"/>
      <c r="FIP193" s="1269"/>
      <c r="FIQ193" s="1269"/>
      <c r="FIR193" s="1269"/>
      <c r="FIS193" s="1269"/>
      <c r="FIT193" s="1269"/>
      <c r="FIU193" s="1269"/>
      <c r="FIV193" s="1269"/>
      <c r="FIW193" s="1269"/>
      <c r="FIX193" s="1269"/>
      <c r="FIY193" s="1269"/>
      <c r="FIZ193" s="1269"/>
      <c r="FJA193" s="1269"/>
      <c r="FJB193" s="1269"/>
      <c r="FJC193" s="1269"/>
      <c r="FJD193" s="1269"/>
      <c r="FJE193" s="1269"/>
      <c r="FJF193" s="1269"/>
      <c r="FJG193" s="1269"/>
      <c r="FJH193" s="1269"/>
      <c r="FJI193" s="1269"/>
      <c r="FJJ193" s="1269"/>
      <c r="FJK193" s="1269"/>
      <c r="FJL193" s="1269"/>
      <c r="FJM193" s="1269"/>
      <c r="FJN193" s="1269"/>
      <c r="FJO193" s="1269"/>
      <c r="FJP193" s="1269"/>
      <c r="FJQ193" s="1269"/>
      <c r="FJR193" s="1269"/>
      <c r="FJS193" s="1269"/>
      <c r="FJT193" s="1269"/>
      <c r="FJU193" s="1269"/>
      <c r="FJV193" s="1269"/>
      <c r="FJW193" s="1269"/>
      <c r="FJX193" s="1269"/>
      <c r="FJY193" s="1269"/>
      <c r="FJZ193" s="1269"/>
      <c r="FKA193" s="1269"/>
      <c r="FKB193" s="1269"/>
      <c r="FKC193" s="1269"/>
      <c r="FKD193" s="1269"/>
      <c r="FKE193" s="1269"/>
      <c r="FKF193" s="1269"/>
      <c r="FKG193" s="1269"/>
      <c r="FKH193" s="1269"/>
      <c r="FKI193" s="1269"/>
      <c r="FKJ193" s="1269"/>
      <c r="FKK193" s="1269"/>
      <c r="FKL193" s="1269"/>
      <c r="FKM193" s="1269"/>
      <c r="FKN193" s="1269"/>
      <c r="FKO193" s="1269"/>
      <c r="FKP193" s="1269"/>
      <c r="FKQ193" s="1269"/>
      <c r="FKR193" s="1269"/>
      <c r="FKS193" s="1269"/>
      <c r="FKT193" s="1269"/>
      <c r="FKU193" s="1269"/>
      <c r="FKV193" s="1269"/>
      <c r="FKW193" s="1269"/>
      <c r="FKX193" s="1269"/>
      <c r="FKY193" s="1269"/>
      <c r="FKZ193" s="1269"/>
      <c r="FLA193" s="1269"/>
      <c r="FLB193" s="1269"/>
      <c r="FLC193" s="1269"/>
      <c r="FLD193" s="1269"/>
      <c r="FLE193" s="1269"/>
      <c r="FLF193" s="1269"/>
      <c r="FLG193" s="1269"/>
      <c r="FLH193" s="1269"/>
      <c r="FLI193" s="1269"/>
      <c r="FLJ193" s="1269"/>
      <c r="FLK193" s="1269"/>
      <c r="FLL193" s="1269"/>
      <c r="FLM193" s="1269"/>
      <c r="FLN193" s="1269"/>
      <c r="FLO193" s="1269"/>
      <c r="FLP193" s="1269"/>
      <c r="FLQ193" s="1269"/>
      <c r="FLR193" s="1269"/>
      <c r="FLS193" s="1269"/>
      <c r="FLT193" s="1269"/>
      <c r="FLU193" s="1269"/>
      <c r="FLV193" s="1269"/>
      <c r="FLW193" s="1269"/>
      <c r="FLX193" s="1269"/>
      <c r="FLY193" s="1269"/>
      <c r="FLZ193" s="1269"/>
      <c r="FMA193" s="1269"/>
      <c r="FMB193" s="1269"/>
      <c r="FMC193" s="1269"/>
      <c r="FMD193" s="1269"/>
      <c r="FME193" s="1269"/>
      <c r="FMF193" s="1269"/>
      <c r="FMG193" s="1269"/>
      <c r="FMH193" s="1269"/>
      <c r="FMI193" s="1269"/>
      <c r="FMJ193" s="1269"/>
      <c r="FMK193" s="1269"/>
      <c r="FML193" s="1269"/>
      <c r="FMM193" s="1269"/>
      <c r="FMN193" s="1269"/>
      <c r="FMO193" s="1269"/>
      <c r="FMP193" s="1269"/>
      <c r="FMQ193" s="1269"/>
      <c r="FMR193" s="1269"/>
      <c r="FMS193" s="1269"/>
      <c r="FMT193" s="1269"/>
      <c r="FMU193" s="1269"/>
      <c r="FMV193" s="1269"/>
      <c r="FMW193" s="1269"/>
      <c r="FMX193" s="1269"/>
      <c r="FMY193" s="1269"/>
      <c r="FMZ193" s="1269"/>
      <c r="FNA193" s="1269"/>
      <c r="FNB193" s="1269"/>
      <c r="FNC193" s="1269"/>
      <c r="FND193" s="1269"/>
      <c r="FNE193" s="1269"/>
      <c r="FNF193" s="1269"/>
      <c r="FNG193" s="1269"/>
      <c r="FNH193" s="1269"/>
      <c r="FNI193" s="1269"/>
      <c r="FNJ193" s="1269"/>
      <c r="FNK193" s="1269"/>
      <c r="FNL193" s="1269"/>
      <c r="FNM193" s="1269"/>
      <c r="FNN193" s="1269"/>
      <c r="FNO193" s="1269"/>
      <c r="FNP193" s="1269"/>
      <c r="FNQ193" s="1269"/>
      <c r="FNR193" s="1269"/>
      <c r="FNS193" s="1269"/>
      <c r="FNT193" s="1269"/>
      <c r="FNU193" s="1269"/>
      <c r="FNV193" s="1269"/>
      <c r="FNW193" s="1269"/>
      <c r="FNX193" s="1269"/>
      <c r="FNY193" s="1269"/>
      <c r="FNZ193" s="1269"/>
      <c r="FOA193" s="1269"/>
      <c r="FOB193" s="1269"/>
      <c r="FOC193" s="1269"/>
      <c r="FOD193" s="1269"/>
      <c r="FOE193" s="1269"/>
      <c r="FOF193" s="1269"/>
      <c r="FOG193" s="1269"/>
      <c r="FOH193" s="1269"/>
      <c r="FOI193" s="1269"/>
      <c r="FOJ193" s="1269"/>
      <c r="FOK193" s="1269"/>
      <c r="FOL193" s="1269"/>
      <c r="FOM193" s="1269"/>
      <c r="FON193" s="1269"/>
      <c r="FOO193" s="1269"/>
      <c r="FOP193" s="1269"/>
      <c r="FOQ193" s="1269"/>
      <c r="FOR193" s="1269"/>
      <c r="FOS193" s="1269"/>
      <c r="FOT193" s="1269"/>
      <c r="FOU193" s="1269"/>
      <c r="FOV193" s="1269"/>
      <c r="FOW193" s="1269"/>
      <c r="FOX193" s="1269"/>
      <c r="FOY193" s="1269"/>
      <c r="FOZ193" s="1269"/>
      <c r="FPA193" s="1269"/>
      <c r="FPB193" s="1269"/>
      <c r="FPC193" s="1269"/>
      <c r="FPD193" s="1269"/>
      <c r="FPE193" s="1269"/>
      <c r="FPF193" s="1269"/>
      <c r="FPG193" s="1269"/>
      <c r="FPH193" s="1269"/>
      <c r="FPI193" s="1269"/>
      <c r="FPJ193" s="1269"/>
      <c r="FPK193" s="1269"/>
      <c r="FPL193" s="1269"/>
      <c r="FPM193" s="1269"/>
      <c r="FPN193" s="1269"/>
      <c r="FPO193" s="1269"/>
      <c r="FPP193" s="1269"/>
      <c r="FPQ193" s="1269"/>
      <c r="FPR193" s="1269"/>
      <c r="FPS193" s="1269"/>
      <c r="FPT193" s="1269"/>
      <c r="FPU193" s="1269"/>
      <c r="FPV193" s="1269"/>
      <c r="FPW193" s="1269"/>
      <c r="FPX193" s="1269"/>
      <c r="FPY193" s="1269"/>
      <c r="FPZ193" s="1269"/>
      <c r="FQA193" s="1269"/>
      <c r="FQB193" s="1269"/>
      <c r="FQC193" s="1269"/>
      <c r="FQD193" s="1269"/>
      <c r="FQE193" s="1269"/>
      <c r="FQF193" s="1269"/>
      <c r="FQG193" s="1269"/>
      <c r="FQH193" s="1269"/>
      <c r="FQI193" s="1269"/>
      <c r="FQJ193" s="1269"/>
      <c r="FQK193" s="1269"/>
      <c r="FQL193" s="1269"/>
      <c r="FQM193" s="1269"/>
      <c r="FQN193" s="1269"/>
      <c r="FQO193" s="1269"/>
      <c r="FQP193" s="1269"/>
      <c r="FQQ193" s="1269"/>
      <c r="FQR193" s="1269"/>
      <c r="FQS193" s="1269"/>
      <c r="FQT193" s="1269"/>
      <c r="FQU193" s="1269"/>
      <c r="FQV193" s="1269"/>
      <c r="FQW193" s="1269"/>
      <c r="FQX193" s="1269"/>
      <c r="FQY193" s="1269"/>
      <c r="FQZ193" s="1269"/>
      <c r="FRA193" s="1269"/>
      <c r="FRB193" s="1269"/>
      <c r="FRC193" s="1269"/>
      <c r="FRD193" s="1269"/>
      <c r="FRE193" s="1269"/>
      <c r="FRF193" s="1269"/>
      <c r="FRG193" s="1269"/>
      <c r="FRH193" s="1269"/>
      <c r="FRI193" s="1269"/>
      <c r="FRJ193" s="1269"/>
      <c r="FRK193" s="1269"/>
      <c r="FRL193" s="1269"/>
      <c r="FRM193" s="1269"/>
      <c r="FRN193" s="1269"/>
      <c r="FRO193" s="1269"/>
      <c r="FRP193" s="1269"/>
      <c r="FRQ193" s="1269"/>
      <c r="FRR193" s="1269"/>
      <c r="FRS193" s="1269"/>
      <c r="FRT193" s="1269"/>
      <c r="FRU193" s="1269"/>
      <c r="FRV193" s="1269"/>
      <c r="FRW193" s="1269"/>
      <c r="FRX193" s="1269"/>
      <c r="FRY193" s="1269"/>
      <c r="FRZ193" s="1269"/>
      <c r="FSA193" s="1269"/>
      <c r="FSB193" s="1269"/>
      <c r="FSC193" s="1269"/>
      <c r="FSD193" s="1269"/>
      <c r="FSE193" s="1269"/>
      <c r="FSF193" s="1269"/>
      <c r="FSG193" s="1269"/>
      <c r="FSH193" s="1269"/>
      <c r="FSI193" s="1269"/>
      <c r="FSJ193" s="1269"/>
      <c r="FSK193" s="1269"/>
      <c r="FSL193" s="1269"/>
      <c r="FSM193" s="1269"/>
      <c r="FSN193" s="1269"/>
      <c r="FSO193" s="1269"/>
      <c r="FSP193" s="1269"/>
      <c r="FSQ193" s="1269"/>
      <c r="FSR193" s="1269"/>
      <c r="FSS193" s="1269"/>
      <c r="FST193" s="1269"/>
      <c r="FSU193" s="1269"/>
      <c r="FSV193" s="1269"/>
      <c r="FSW193" s="1269"/>
      <c r="FSX193" s="1269"/>
      <c r="FSY193" s="1269"/>
      <c r="FSZ193" s="1269"/>
      <c r="FTA193" s="1269"/>
      <c r="FTB193" s="1269"/>
      <c r="FTC193" s="1269"/>
      <c r="FTD193" s="1269"/>
      <c r="FTE193" s="1269"/>
      <c r="FTF193" s="1269"/>
      <c r="FTG193" s="1269"/>
      <c r="FTH193" s="1269"/>
      <c r="FTI193" s="1269"/>
      <c r="FTJ193" s="1269"/>
      <c r="FTK193" s="1269"/>
      <c r="FTL193" s="1269"/>
      <c r="FTM193" s="1269"/>
      <c r="FTN193" s="1269"/>
      <c r="FTO193" s="1269"/>
      <c r="FTP193" s="1269"/>
      <c r="FTQ193" s="1269"/>
      <c r="FTR193" s="1269"/>
      <c r="FTS193" s="1269"/>
      <c r="FTT193" s="1269"/>
      <c r="FTU193" s="1269"/>
      <c r="FTV193" s="1269"/>
      <c r="FTW193" s="1269"/>
      <c r="FTX193" s="1269"/>
      <c r="FTY193" s="1269"/>
      <c r="FTZ193" s="1269"/>
      <c r="FUA193" s="1269"/>
      <c r="FUB193" s="1269"/>
      <c r="FUC193" s="1269"/>
      <c r="FUD193" s="1269"/>
      <c r="FUE193" s="1269"/>
      <c r="FUF193" s="1269"/>
      <c r="FUG193" s="1269"/>
      <c r="FUH193" s="1269"/>
      <c r="FUI193" s="1269"/>
      <c r="FUJ193" s="1269"/>
      <c r="FUK193" s="1269"/>
      <c r="FUL193" s="1269"/>
      <c r="FUM193" s="1269"/>
      <c r="FUN193" s="1269"/>
      <c r="FUO193" s="1269"/>
      <c r="FUP193" s="1269"/>
      <c r="FUQ193" s="1269"/>
      <c r="FUR193" s="1269"/>
      <c r="FUS193" s="1269"/>
      <c r="FUT193" s="1269"/>
      <c r="FUU193" s="1269"/>
      <c r="FUV193" s="1269"/>
      <c r="FUW193" s="1269"/>
      <c r="FUX193" s="1269"/>
      <c r="FUY193" s="1269"/>
      <c r="FUZ193" s="1269"/>
      <c r="FVA193" s="1269"/>
      <c r="FVB193" s="1269"/>
      <c r="FVC193" s="1269"/>
      <c r="FVD193" s="1269"/>
      <c r="FVE193" s="1269"/>
      <c r="FVF193" s="1269"/>
      <c r="FVG193" s="1269"/>
      <c r="FVH193" s="1269"/>
      <c r="FVI193" s="1269"/>
      <c r="FVJ193" s="1269"/>
      <c r="FVK193" s="1269"/>
      <c r="FVL193" s="1269"/>
      <c r="FVM193" s="1269"/>
      <c r="FVN193" s="1269"/>
      <c r="FVO193" s="1269"/>
      <c r="FVP193" s="1269"/>
      <c r="FVQ193" s="1269"/>
      <c r="FVR193" s="1269"/>
      <c r="FVS193" s="1269"/>
      <c r="FVT193" s="1269"/>
      <c r="FVU193" s="1269"/>
      <c r="FVV193" s="1269"/>
      <c r="FVW193" s="1269"/>
      <c r="FVX193" s="1269"/>
      <c r="FVY193" s="1269"/>
      <c r="FVZ193" s="1269"/>
      <c r="FWA193" s="1269"/>
      <c r="FWB193" s="1269"/>
      <c r="FWC193" s="1269"/>
      <c r="FWD193" s="1269"/>
      <c r="FWE193" s="1269"/>
      <c r="FWF193" s="1269"/>
      <c r="FWG193" s="1269"/>
      <c r="FWH193" s="1269"/>
      <c r="FWI193" s="1269"/>
      <c r="FWJ193" s="1269"/>
      <c r="FWK193" s="1269"/>
      <c r="FWL193" s="1269"/>
      <c r="FWM193" s="1269"/>
      <c r="FWN193" s="1269"/>
      <c r="FWO193" s="1269"/>
      <c r="FWP193" s="1269"/>
      <c r="FWQ193" s="1269"/>
      <c r="FWR193" s="1269"/>
      <c r="FWS193" s="1269"/>
      <c r="FWT193" s="1269"/>
      <c r="FWU193" s="1269"/>
      <c r="FWV193" s="1269"/>
      <c r="FWW193" s="1269"/>
      <c r="FWX193" s="1269"/>
      <c r="FWY193" s="1269"/>
      <c r="FWZ193" s="1269"/>
      <c r="FXA193" s="1269"/>
      <c r="FXB193" s="1269"/>
      <c r="FXC193" s="1269"/>
      <c r="FXD193" s="1269"/>
      <c r="FXE193" s="1269"/>
      <c r="FXF193" s="1269"/>
      <c r="FXG193" s="1269"/>
      <c r="FXH193" s="1269"/>
      <c r="FXI193" s="1269"/>
      <c r="FXJ193" s="1269"/>
      <c r="FXK193" s="1269"/>
      <c r="FXL193" s="1269"/>
      <c r="FXM193" s="1269"/>
      <c r="FXN193" s="1269"/>
      <c r="FXO193" s="1269"/>
      <c r="FXP193" s="1269"/>
      <c r="FXQ193" s="1269"/>
      <c r="FXR193" s="1269"/>
      <c r="FXS193" s="1269"/>
      <c r="FXT193" s="1269"/>
      <c r="FXU193" s="1269"/>
      <c r="FXV193" s="1269"/>
      <c r="FXW193" s="1269"/>
      <c r="FXX193" s="1269"/>
      <c r="FXY193" s="1269"/>
      <c r="FXZ193" s="1269"/>
      <c r="FYA193" s="1269"/>
      <c r="FYB193" s="1269"/>
      <c r="FYC193" s="1269"/>
      <c r="FYD193" s="1269"/>
      <c r="FYE193" s="1269"/>
      <c r="FYF193" s="1269"/>
      <c r="FYG193" s="1269"/>
      <c r="FYH193" s="1269"/>
      <c r="FYI193" s="1269"/>
      <c r="FYJ193" s="1269"/>
      <c r="FYK193" s="1269"/>
      <c r="FYL193" s="1269"/>
      <c r="FYM193" s="1269"/>
      <c r="FYN193" s="1269"/>
      <c r="FYO193" s="1269"/>
      <c r="FYP193" s="1269"/>
      <c r="FYQ193" s="1269"/>
      <c r="FYR193" s="1269"/>
      <c r="FYS193" s="1269"/>
      <c r="FYT193" s="1269"/>
      <c r="FYU193" s="1269"/>
      <c r="FYV193" s="1269"/>
      <c r="FYW193" s="1269"/>
      <c r="FYX193" s="1269"/>
      <c r="FYY193" s="1269"/>
      <c r="FYZ193" s="1269"/>
      <c r="FZA193" s="1269"/>
      <c r="FZB193" s="1269"/>
      <c r="FZC193" s="1269"/>
      <c r="FZD193" s="1269"/>
      <c r="FZE193" s="1269"/>
      <c r="FZF193" s="1269"/>
      <c r="FZG193" s="1269"/>
      <c r="FZH193" s="1269"/>
      <c r="FZI193" s="1269"/>
      <c r="FZJ193" s="1269"/>
      <c r="FZK193" s="1269"/>
      <c r="FZL193" s="1269"/>
      <c r="FZM193" s="1269"/>
      <c r="FZN193" s="1269"/>
      <c r="FZO193" s="1269"/>
      <c r="FZP193" s="1269"/>
      <c r="FZQ193" s="1269"/>
      <c r="FZR193" s="1269"/>
      <c r="FZS193" s="1269"/>
      <c r="FZT193" s="1269"/>
      <c r="FZU193" s="1269"/>
      <c r="FZV193" s="1269"/>
      <c r="FZW193" s="1269"/>
      <c r="FZX193" s="1269"/>
      <c r="FZY193" s="1269"/>
      <c r="FZZ193" s="1269"/>
      <c r="GAA193" s="1269"/>
      <c r="GAB193" s="1269"/>
      <c r="GAC193" s="1269"/>
      <c r="GAD193" s="1269"/>
      <c r="GAE193" s="1269"/>
      <c r="GAF193" s="1269"/>
      <c r="GAG193" s="1269"/>
      <c r="GAH193" s="1269"/>
      <c r="GAI193" s="1269"/>
      <c r="GAJ193" s="1269"/>
      <c r="GAK193" s="1269"/>
      <c r="GAL193" s="1269"/>
      <c r="GAM193" s="1269"/>
      <c r="GAN193" s="1269"/>
      <c r="GAO193" s="1269"/>
      <c r="GAP193" s="1269"/>
      <c r="GAQ193" s="1269"/>
      <c r="GAR193" s="1269"/>
      <c r="GAS193" s="1269"/>
      <c r="GAT193" s="1269"/>
      <c r="GAU193" s="1269"/>
      <c r="GAV193" s="1269"/>
      <c r="GAW193" s="1269"/>
      <c r="GAX193" s="1269"/>
      <c r="GAY193" s="1269"/>
      <c r="GAZ193" s="1269"/>
      <c r="GBA193" s="1269"/>
      <c r="GBB193" s="1269"/>
      <c r="GBC193" s="1269"/>
      <c r="GBD193" s="1269"/>
      <c r="GBE193" s="1269"/>
      <c r="GBF193" s="1269"/>
      <c r="GBG193" s="1269"/>
      <c r="GBH193" s="1269"/>
      <c r="GBI193" s="1269"/>
      <c r="GBJ193" s="1269"/>
      <c r="GBK193" s="1269"/>
      <c r="GBL193" s="1269"/>
      <c r="GBM193" s="1269"/>
      <c r="GBN193" s="1269"/>
      <c r="GBO193" s="1269"/>
      <c r="GBP193" s="1269"/>
      <c r="GBQ193" s="1269"/>
      <c r="GBR193" s="1269"/>
      <c r="GBS193" s="1269"/>
      <c r="GBT193" s="1269"/>
      <c r="GBU193" s="1269"/>
      <c r="GBV193" s="1269"/>
      <c r="GBW193" s="1269"/>
      <c r="GBX193" s="1269"/>
      <c r="GBY193" s="1269"/>
      <c r="GBZ193" s="1269"/>
      <c r="GCA193" s="1269"/>
      <c r="GCB193" s="1269"/>
      <c r="GCC193" s="1269"/>
      <c r="GCD193" s="1269"/>
      <c r="GCE193" s="1269"/>
      <c r="GCF193" s="1269"/>
      <c r="GCG193" s="1269"/>
      <c r="GCH193" s="1269"/>
      <c r="GCI193" s="1269"/>
      <c r="GCJ193" s="1269"/>
      <c r="GCK193" s="1269"/>
      <c r="GCL193" s="1269"/>
      <c r="GCM193" s="1269"/>
      <c r="GCN193" s="1269"/>
      <c r="GCO193" s="1269"/>
      <c r="GCP193" s="1269"/>
      <c r="GCQ193" s="1269"/>
      <c r="GCR193" s="1269"/>
      <c r="GCS193" s="1269"/>
      <c r="GCT193" s="1269"/>
      <c r="GCU193" s="1269"/>
      <c r="GCV193" s="1269"/>
      <c r="GCW193" s="1269"/>
      <c r="GCX193" s="1269"/>
      <c r="GCY193" s="1269"/>
      <c r="GCZ193" s="1269"/>
      <c r="GDA193" s="1269"/>
      <c r="GDB193" s="1269"/>
      <c r="GDC193" s="1269"/>
      <c r="GDD193" s="1269"/>
      <c r="GDE193" s="1269"/>
      <c r="GDF193" s="1269"/>
      <c r="GDG193" s="1269"/>
      <c r="GDH193" s="1269"/>
      <c r="GDI193" s="1269"/>
      <c r="GDJ193" s="1269"/>
      <c r="GDK193" s="1269"/>
      <c r="GDL193" s="1269"/>
      <c r="GDM193" s="1269"/>
      <c r="GDN193" s="1269"/>
      <c r="GDO193" s="1269"/>
      <c r="GDP193" s="1269"/>
      <c r="GDQ193" s="1269"/>
      <c r="GDR193" s="1269"/>
      <c r="GDS193" s="1269"/>
      <c r="GDT193" s="1269"/>
      <c r="GDU193" s="1269"/>
      <c r="GDV193" s="1269"/>
      <c r="GDW193" s="1269"/>
      <c r="GDX193" s="1269"/>
      <c r="GDY193" s="1269"/>
      <c r="GDZ193" s="1269"/>
      <c r="GEA193" s="1269"/>
      <c r="GEB193" s="1269"/>
      <c r="GEC193" s="1269"/>
      <c r="GED193" s="1269"/>
      <c r="GEE193" s="1269"/>
      <c r="GEF193" s="1269"/>
      <c r="GEG193" s="1269"/>
      <c r="GEH193" s="1269"/>
      <c r="GEI193" s="1269"/>
      <c r="GEJ193" s="1269"/>
      <c r="GEK193" s="1269"/>
      <c r="GEL193" s="1269"/>
      <c r="GEM193" s="1269"/>
      <c r="GEN193" s="1269"/>
      <c r="GEO193" s="1269"/>
      <c r="GEP193" s="1269"/>
      <c r="GEQ193" s="1269"/>
      <c r="GER193" s="1269"/>
      <c r="GES193" s="1269"/>
      <c r="GET193" s="1269"/>
      <c r="GEU193" s="1269"/>
      <c r="GEV193" s="1269"/>
      <c r="GEW193" s="1269"/>
      <c r="GEX193" s="1269"/>
      <c r="GEY193" s="1269"/>
      <c r="GEZ193" s="1269"/>
      <c r="GFA193" s="1269"/>
      <c r="GFB193" s="1269"/>
      <c r="GFC193" s="1269"/>
      <c r="GFD193" s="1269"/>
      <c r="GFE193" s="1269"/>
      <c r="GFF193" s="1269"/>
      <c r="GFG193" s="1269"/>
      <c r="GFH193" s="1269"/>
      <c r="GFI193" s="1269"/>
      <c r="GFJ193" s="1269"/>
      <c r="GFK193" s="1269"/>
      <c r="GFL193" s="1269"/>
      <c r="GFM193" s="1269"/>
      <c r="GFN193" s="1269"/>
      <c r="GFO193" s="1269"/>
      <c r="GFP193" s="1269"/>
      <c r="GFQ193" s="1269"/>
      <c r="GFR193" s="1269"/>
      <c r="GFS193" s="1269"/>
      <c r="GFT193" s="1269"/>
      <c r="GFU193" s="1269"/>
      <c r="GFV193" s="1269"/>
      <c r="GFW193" s="1269"/>
      <c r="GFX193" s="1269"/>
      <c r="GFY193" s="1269"/>
      <c r="GFZ193" s="1269"/>
      <c r="GGA193" s="1269"/>
      <c r="GGB193" s="1269"/>
      <c r="GGC193" s="1269"/>
      <c r="GGD193" s="1269"/>
      <c r="GGE193" s="1269"/>
      <c r="GGF193" s="1269"/>
      <c r="GGG193" s="1269"/>
      <c r="GGH193" s="1269"/>
      <c r="GGI193" s="1269"/>
      <c r="GGJ193" s="1269"/>
      <c r="GGK193" s="1269"/>
      <c r="GGL193" s="1269"/>
      <c r="GGM193" s="1269"/>
      <c r="GGN193" s="1269"/>
      <c r="GGO193" s="1269"/>
      <c r="GGP193" s="1269"/>
      <c r="GGQ193" s="1269"/>
      <c r="GGR193" s="1269"/>
      <c r="GGS193" s="1269"/>
      <c r="GGT193" s="1269"/>
      <c r="GGU193" s="1269"/>
      <c r="GGV193" s="1269"/>
      <c r="GGW193" s="1269"/>
      <c r="GGX193" s="1269"/>
      <c r="GGY193" s="1269"/>
      <c r="GGZ193" s="1269"/>
      <c r="GHA193" s="1269"/>
      <c r="GHB193" s="1269"/>
      <c r="GHC193" s="1269"/>
      <c r="GHD193" s="1269"/>
      <c r="GHE193" s="1269"/>
      <c r="GHF193" s="1269"/>
      <c r="GHG193" s="1269"/>
      <c r="GHH193" s="1269"/>
      <c r="GHI193" s="1269"/>
      <c r="GHJ193" s="1269"/>
      <c r="GHK193" s="1269"/>
      <c r="GHL193" s="1269"/>
      <c r="GHM193" s="1269"/>
      <c r="GHN193" s="1269"/>
      <c r="GHO193" s="1269"/>
      <c r="GHP193" s="1269"/>
      <c r="GHQ193" s="1269"/>
      <c r="GHR193" s="1269"/>
      <c r="GHS193" s="1269"/>
      <c r="GHT193" s="1269"/>
      <c r="GHU193" s="1269"/>
      <c r="GHV193" s="1269"/>
      <c r="GHW193" s="1269"/>
      <c r="GHX193" s="1269"/>
      <c r="GHY193" s="1269"/>
      <c r="GHZ193" s="1269"/>
      <c r="GIA193" s="1269"/>
      <c r="GIB193" s="1269"/>
      <c r="GIC193" s="1269"/>
      <c r="GID193" s="1269"/>
      <c r="GIE193" s="1269"/>
      <c r="GIF193" s="1269"/>
      <c r="GIG193" s="1269"/>
      <c r="GIH193" s="1269"/>
      <c r="GII193" s="1269"/>
      <c r="GIJ193" s="1269"/>
      <c r="GIK193" s="1269"/>
      <c r="GIL193" s="1269"/>
      <c r="GIM193" s="1269"/>
      <c r="GIN193" s="1269"/>
      <c r="GIO193" s="1269"/>
      <c r="GIP193" s="1269"/>
      <c r="GIQ193" s="1269"/>
      <c r="GIR193" s="1269"/>
      <c r="GIS193" s="1269"/>
      <c r="GIT193" s="1269"/>
      <c r="GIU193" s="1269"/>
      <c r="GIV193" s="1269"/>
      <c r="GIW193" s="1269"/>
      <c r="GIX193" s="1269"/>
      <c r="GIY193" s="1269"/>
      <c r="GIZ193" s="1269"/>
      <c r="GJA193" s="1269"/>
      <c r="GJB193" s="1269"/>
      <c r="GJC193" s="1269"/>
      <c r="GJD193" s="1269"/>
      <c r="GJE193" s="1269"/>
      <c r="GJF193" s="1269"/>
      <c r="GJG193" s="1269"/>
      <c r="GJH193" s="1269"/>
      <c r="GJI193" s="1269"/>
      <c r="GJJ193" s="1269"/>
      <c r="GJK193" s="1269"/>
      <c r="GJL193" s="1269"/>
      <c r="GJM193" s="1269"/>
      <c r="GJN193" s="1269"/>
      <c r="GJO193" s="1269"/>
      <c r="GJP193" s="1269"/>
      <c r="GJQ193" s="1269"/>
      <c r="GJR193" s="1269"/>
      <c r="GJS193" s="1269"/>
      <c r="GJT193" s="1269"/>
      <c r="GJU193" s="1269"/>
      <c r="GJV193" s="1269"/>
      <c r="GJW193" s="1269"/>
      <c r="GJX193" s="1269"/>
      <c r="GJY193" s="1269"/>
      <c r="GJZ193" s="1269"/>
      <c r="GKA193" s="1269"/>
      <c r="GKB193" s="1269"/>
      <c r="GKC193" s="1269"/>
      <c r="GKD193" s="1269"/>
      <c r="GKE193" s="1269"/>
      <c r="GKF193" s="1269"/>
      <c r="GKG193" s="1269"/>
      <c r="GKH193" s="1269"/>
      <c r="GKI193" s="1269"/>
      <c r="GKJ193" s="1269"/>
      <c r="GKK193" s="1269"/>
      <c r="GKL193" s="1269"/>
      <c r="GKM193" s="1269"/>
      <c r="GKN193" s="1269"/>
      <c r="GKO193" s="1269"/>
      <c r="GKP193" s="1269"/>
      <c r="GKQ193" s="1269"/>
      <c r="GKR193" s="1269"/>
      <c r="GKS193" s="1269"/>
      <c r="GKT193" s="1269"/>
      <c r="GKU193" s="1269"/>
      <c r="GKV193" s="1269"/>
      <c r="GKW193" s="1269"/>
      <c r="GKX193" s="1269"/>
      <c r="GKY193" s="1269"/>
      <c r="GKZ193" s="1269"/>
      <c r="GLA193" s="1269"/>
      <c r="GLB193" s="1269"/>
      <c r="GLC193" s="1269"/>
      <c r="GLD193" s="1269"/>
      <c r="GLE193" s="1269"/>
      <c r="GLF193" s="1269"/>
      <c r="GLG193" s="1269"/>
      <c r="GLH193" s="1269"/>
      <c r="GLI193" s="1269"/>
      <c r="GLJ193" s="1269"/>
      <c r="GLK193" s="1269"/>
      <c r="GLL193" s="1269"/>
      <c r="GLM193" s="1269"/>
      <c r="GLN193" s="1269"/>
      <c r="GLO193" s="1269"/>
      <c r="GLP193" s="1269"/>
      <c r="GLQ193" s="1269"/>
      <c r="GLR193" s="1269"/>
      <c r="GLS193" s="1269"/>
      <c r="GLT193" s="1269"/>
      <c r="GLU193" s="1269"/>
      <c r="GLV193" s="1269"/>
      <c r="GLW193" s="1269"/>
      <c r="GLX193" s="1269"/>
      <c r="GLY193" s="1269"/>
      <c r="GLZ193" s="1269"/>
      <c r="GMA193" s="1269"/>
      <c r="GMB193" s="1269"/>
      <c r="GMC193" s="1269"/>
      <c r="GMD193" s="1269"/>
      <c r="GME193" s="1269"/>
      <c r="GMF193" s="1269"/>
      <c r="GMG193" s="1269"/>
      <c r="GMH193" s="1269"/>
      <c r="GMI193" s="1269"/>
      <c r="GMJ193" s="1269"/>
      <c r="GMK193" s="1269"/>
      <c r="GML193" s="1269"/>
      <c r="GMM193" s="1269"/>
      <c r="GMN193" s="1269"/>
      <c r="GMO193" s="1269"/>
      <c r="GMP193" s="1269"/>
      <c r="GMQ193" s="1269"/>
      <c r="GMR193" s="1269"/>
      <c r="GMS193" s="1269"/>
      <c r="GMT193" s="1269"/>
      <c r="GMU193" s="1269"/>
      <c r="GMV193" s="1269"/>
      <c r="GMW193" s="1269"/>
      <c r="GMX193" s="1269"/>
      <c r="GMY193" s="1269"/>
      <c r="GMZ193" s="1269"/>
      <c r="GNA193" s="1269"/>
      <c r="GNB193" s="1269"/>
      <c r="GNC193" s="1269"/>
      <c r="GND193" s="1269"/>
      <c r="GNE193" s="1269"/>
      <c r="GNF193" s="1269"/>
      <c r="GNG193" s="1269"/>
      <c r="GNH193" s="1269"/>
      <c r="GNI193" s="1269"/>
      <c r="GNJ193" s="1269"/>
      <c r="GNK193" s="1269"/>
      <c r="GNL193" s="1269"/>
      <c r="GNM193" s="1269"/>
      <c r="GNN193" s="1269"/>
      <c r="GNO193" s="1269"/>
      <c r="GNP193" s="1269"/>
      <c r="GNQ193" s="1269"/>
      <c r="GNR193" s="1269"/>
      <c r="GNS193" s="1269"/>
      <c r="GNT193" s="1269"/>
      <c r="GNU193" s="1269"/>
      <c r="GNV193" s="1269"/>
      <c r="GNW193" s="1269"/>
      <c r="GNX193" s="1269"/>
      <c r="GNY193" s="1269"/>
      <c r="GNZ193" s="1269"/>
      <c r="GOA193" s="1269"/>
      <c r="GOB193" s="1269"/>
      <c r="GOC193" s="1269"/>
      <c r="GOD193" s="1269"/>
      <c r="GOE193" s="1269"/>
      <c r="GOF193" s="1269"/>
      <c r="GOG193" s="1269"/>
      <c r="GOH193" s="1269"/>
      <c r="GOI193" s="1269"/>
      <c r="GOJ193" s="1269"/>
      <c r="GOK193" s="1269"/>
      <c r="GOL193" s="1269"/>
      <c r="GOM193" s="1269"/>
      <c r="GON193" s="1269"/>
      <c r="GOO193" s="1269"/>
      <c r="GOP193" s="1269"/>
      <c r="GOQ193" s="1269"/>
      <c r="GOR193" s="1269"/>
      <c r="GOS193" s="1269"/>
      <c r="GOT193" s="1269"/>
      <c r="GOU193" s="1269"/>
      <c r="GOV193" s="1269"/>
      <c r="GOW193" s="1269"/>
      <c r="GOX193" s="1269"/>
      <c r="GOY193" s="1269"/>
      <c r="GOZ193" s="1269"/>
      <c r="GPA193" s="1269"/>
      <c r="GPB193" s="1269"/>
      <c r="GPC193" s="1269"/>
      <c r="GPD193" s="1269"/>
      <c r="GPE193" s="1269"/>
      <c r="GPF193" s="1269"/>
      <c r="GPG193" s="1269"/>
      <c r="GPH193" s="1269"/>
      <c r="GPI193" s="1269"/>
      <c r="GPJ193" s="1269"/>
      <c r="GPK193" s="1269"/>
      <c r="GPL193" s="1269"/>
      <c r="GPM193" s="1269"/>
      <c r="GPN193" s="1269"/>
      <c r="GPO193" s="1269"/>
      <c r="GPP193" s="1269"/>
      <c r="GPQ193" s="1269"/>
      <c r="GPR193" s="1269"/>
      <c r="GPS193" s="1269"/>
      <c r="GPT193" s="1269"/>
      <c r="GPU193" s="1269"/>
      <c r="GPV193" s="1269"/>
      <c r="GPW193" s="1269"/>
      <c r="GPX193" s="1269"/>
      <c r="GPY193" s="1269"/>
      <c r="GPZ193" s="1269"/>
      <c r="GQA193" s="1269"/>
      <c r="GQB193" s="1269"/>
      <c r="GQC193" s="1269"/>
      <c r="GQD193" s="1269"/>
      <c r="GQE193" s="1269"/>
      <c r="GQF193" s="1269"/>
      <c r="GQG193" s="1269"/>
      <c r="GQH193" s="1269"/>
      <c r="GQI193" s="1269"/>
      <c r="GQJ193" s="1269"/>
      <c r="GQK193" s="1269"/>
      <c r="GQL193" s="1269"/>
      <c r="GQM193" s="1269"/>
      <c r="GQN193" s="1269"/>
      <c r="GQO193" s="1269"/>
      <c r="GQP193" s="1269"/>
      <c r="GQQ193" s="1269"/>
      <c r="GQR193" s="1269"/>
      <c r="GQS193" s="1269"/>
      <c r="GQT193" s="1269"/>
      <c r="GQU193" s="1269"/>
      <c r="GQV193" s="1269"/>
      <c r="GQW193" s="1269"/>
      <c r="GQX193" s="1269"/>
      <c r="GQY193" s="1269"/>
      <c r="GQZ193" s="1269"/>
      <c r="GRA193" s="1269"/>
      <c r="GRB193" s="1269"/>
      <c r="GRC193" s="1269"/>
      <c r="GRD193" s="1269"/>
      <c r="GRE193" s="1269"/>
      <c r="GRF193" s="1269"/>
      <c r="GRG193" s="1269"/>
      <c r="GRH193" s="1269"/>
      <c r="GRI193" s="1269"/>
      <c r="GRJ193" s="1269"/>
      <c r="GRK193" s="1269"/>
      <c r="GRL193" s="1269"/>
      <c r="GRM193" s="1269"/>
      <c r="GRN193" s="1269"/>
      <c r="GRO193" s="1269"/>
      <c r="GRP193" s="1269"/>
      <c r="GRQ193" s="1269"/>
      <c r="GRR193" s="1269"/>
      <c r="GRS193" s="1269"/>
      <c r="GRT193" s="1269"/>
      <c r="GRU193" s="1269"/>
      <c r="GRV193" s="1269"/>
      <c r="GRW193" s="1269"/>
      <c r="GRX193" s="1269"/>
      <c r="GRY193" s="1269"/>
      <c r="GRZ193" s="1269"/>
      <c r="GSA193" s="1269"/>
      <c r="GSB193" s="1269"/>
      <c r="GSC193" s="1269"/>
      <c r="GSD193" s="1269"/>
      <c r="GSE193" s="1269"/>
      <c r="GSF193" s="1269"/>
      <c r="GSG193" s="1269"/>
      <c r="GSH193" s="1269"/>
      <c r="GSI193" s="1269"/>
      <c r="GSJ193" s="1269"/>
      <c r="GSK193" s="1269"/>
      <c r="GSL193" s="1269"/>
      <c r="GSM193" s="1269"/>
      <c r="GSN193" s="1269"/>
      <c r="GSO193" s="1269"/>
      <c r="GSP193" s="1269"/>
      <c r="GSQ193" s="1269"/>
      <c r="GSR193" s="1269"/>
      <c r="GSS193" s="1269"/>
      <c r="GST193" s="1269"/>
      <c r="GSU193" s="1269"/>
      <c r="GSV193" s="1269"/>
      <c r="GSW193" s="1269"/>
      <c r="GSX193" s="1269"/>
      <c r="GSY193" s="1269"/>
      <c r="GSZ193" s="1269"/>
      <c r="GTA193" s="1269"/>
      <c r="GTB193" s="1269"/>
      <c r="GTC193" s="1269"/>
      <c r="GTD193" s="1269"/>
      <c r="GTE193" s="1269"/>
      <c r="GTF193" s="1269"/>
      <c r="GTG193" s="1269"/>
      <c r="GTH193" s="1269"/>
      <c r="GTI193" s="1269"/>
      <c r="GTJ193" s="1269"/>
      <c r="GTK193" s="1269"/>
      <c r="GTL193" s="1269"/>
      <c r="GTM193" s="1269"/>
      <c r="GTN193" s="1269"/>
      <c r="GTO193" s="1269"/>
      <c r="GTP193" s="1269"/>
      <c r="GTQ193" s="1269"/>
      <c r="GTR193" s="1269"/>
      <c r="GTS193" s="1269"/>
      <c r="GTT193" s="1269"/>
      <c r="GTU193" s="1269"/>
      <c r="GTV193" s="1269"/>
      <c r="GTW193" s="1269"/>
      <c r="GTX193" s="1269"/>
      <c r="GTY193" s="1269"/>
      <c r="GTZ193" s="1269"/>
      <c r="GUA193" s="1269"/>
      <c r="GUB193" s="1269"/>
      <c r="GUC193" s="1269"/>
      <c r="GUD193" s="1269"/>
      <c r="GUE193" s="1269"/>
      <c r="GUF193" s="1269"/>
      <c r="GUG193" s="1269"/>
      <c r="GUH193" s="1269"/>
      <c r="GUI193" s="1269"/>
      <c r="GUJ193" s="1269"/>
      <c r="GUK193" s="1269"/>
      <c r="GUL193" s="1269"/>
      <c r="GUM193" s="1269"/>
      <c r="GUN193" s="1269"/>
      <c r="GUO193" s="1269"/>
      <c r="GUP193" s="1269"/>
      <c r="GUQ193" s="1269"/>
      <c r="GUR193" s="1269"/>
      <c r="GUS193" s="1269"/>
      <c r="GUT193" s="1269"/>
      <c r="GUU193" s="1269"/>
      <c r="GUV193" s="1269"/>
      <c r="GUW193" s="1269"/>
      <c r="GUX193" s="1269"/>
      <c r="GUY193" s="1269"/>
      <c r="GUZ193" s="1269"/>
      <c r="GVA193" s="1269"/>
      <c r="GVB193" s="1269"/>
      <c r="GVC193" s="1269"/>
      <c r="GVD193" s="1269"/>
      <c r="GVE193" s="1269"/>
      <c r="GVF193" s="1269"/>
      <c r="GVG193" s="1269"/>
      <c r="GVH193" s="1269"/>
      <c r="GVI193" s="1269"/>
      <c r="GVJ193" s="1269"/>
      <c r="GVK193" s="1269"/>
      <c r="GVL193" s="1269"/>
      <c r="GVM193" s="1269"/>
      <c r="GVN193" s="1269"/>
      <c r="GVO193" s="1269"/>
      <c r="GVP193" s="1269"/>
      <c r="GVQ193" s="1269"/>
      <c r="GVR193" s="1269"/>
      <c r="GVS193" s="1269"/>
      <c r="GVT193" s="1269"/>
      <c r="GVU193" s="1269"/>
      <c r="GVV193" s="1269"/>
      <c r="GVW193" s="1269"/>
      <c r="GVX193" s="1269"/>
      <c r="GVY193" s="1269"/>
      <c r="GVZ193" s="1269"/>
      <c r="GWA193" s="1269"/>
      <c r="GWB193" s="1269"/>
      <c r="GWC193" s="1269"/>
      <c r="GWD193" s="1269"/>
      <c r="GWE193" s="1269"/>
      <c r="GWF193" s="1269"/>
      <c r="GWG193" s="1269"/>
      <c r="GWH193" s="1269"/>
      <c r="GWI193" s="1269"/>
      <c r="GWJ193" s="1269"/>
      <c r="GWK193" s="1269"/>
      <c r="GWL193" s="1269"/>
      <c r="GWM193" s="1269"/>
      <c r="GWN193" s="1269"/>
      <c r="GWO193" s="1269"/>
      <c r="GWP193" s="1269"/>
      <c r="GWQ193" s="1269"/>
      <c r="GWR193" s="1269"/>
      <c r="GWS193" s="1269"/>
      <c r="GWT193" s="1269"/>
      <c r="GWU193" s="1269"/>
      <c r="GWV193" s="1269"/>
      <c r="GWW193" s="1269"/>
      <c r="GWX193" s="1269"/>
      <c r="GWY193" s="1269"/>
      <c r="GWZ193" s="1269"/>
      <c r="GXA193" s="1269"/>
      <c r="GXB193" s="1269"/>
      <c r="GXC193" s="1269"/>
      <c r="GXD193" s="1269"/>
      <c r="GXE193" s="1269"/>
      <c r="GXF193" s="1269"/>
      <c r="GXG193" s="1269"/>
      <c r="GXH193" s="1269"/>
      <c r="GXI193" s="1269"/>
      <c r="GXJ193" s="1269"/>
      <c r="GXK193" s="1269"/>
      <c r="GXL193" s="1269"/>
      <c r="GXM193" s="1269"/>
      <c r="GXN193" s="1269"/>
      <c r="GXO193" s="1269"/>
      <c r="GXP193" s="1269"/>
      <c r="GXQ193" s="1269"/>
      <c r="GXR193" s="1269"/>
      <c r="GXS193" s="1269"/>
      <c r="GXT193" s="1269"/>
      <c r="GXU193" s="1269"/>
      <c r="GXV193" s="1269"/>
      <c r="GXW193" s="1269"/>
      <c r="GXX193" s="1269"/>
      <c r="GXY193" s="1269"/>
      <c r="GXZ193" s="1269"/>
      <c r="GYA193" s="1269"/>
      <c r="GYB193" s="1269"/>
      <c r="GYC193" s="1269"/>
      <c r="GYD193" s="1269"/>
      <c r="GYE193" s="1269"/>
      <c r="GYF193" s="1269"/>
      <c r="GYG193" s="1269"/>
      <c r="GYH193" s="1269"/>
      <c r="GYI193" s="1269"/>
      <c r="GYJ193" s="1269"/>
      <c r="GYK193" s="1269"/>
      <c r="GYL193" s="1269"/>
      <c r="GYM193" s="1269"/>
      <c r="GYN193" s="1269"/>
      <c r="GYO193" s="1269"/>
      <c r="GYP193" s="1269"/>
      <c r="GYQ193" s="1269"/>
      <c r="GYR193" s="1269"/>
      <c r="GYS193" s="1269"/>
      <c r="GYT193" s="1269"/>
      <c r="GYU193" s="1269"/>
      <c r="GYV193" s="1269"/>
      <c r="GYW193" s="1269"/>
      <c r="GYX193" s="1269"/>
      <c r="GYY193" s="1269"/>
      <c r="GYZ193" s="1269"/>
      <c r="GZA193" s="1269"/>
      <c r="GZB193" s="1269"/>
      <c r="GZC193" s="1269"/>
      <c r="GZD193" s="1269"/>
      <c r="GZE193" s="1269"/>
      <c r="GZF193" s="1269"/>
      <c r="GZG193" s="1269"/>
      <c r="GZH193" s="1269"/>
      <c r="GZI193" s="1269"/>
      <c r="GZJ193" s="1269"/>
      <c r="GZK193" s="1269"/>
      <c r="GZL193" s="1269"/>
      <c r="GZM193" s="1269"/>
      <c r="GZN193" s="1269"/>
      <c r="GZO193" s="1269"/>
      <c r="GZP193" s="1269"/>
      <c r="GZQ193" s="1269"/>
      <c r="GZR193" s="1269"/>
      <c r="GZS193" s="1269"/>
      <c r="GZT193" s="1269"/>
      <c r="GZU193" s="1269"/>
      <c r="GZV193" s="1269"/>
      <c r="GZW193" s="1269"/>
      <c r="GZX193" s="1269"/>
      <c r="GZY193" s="1269"/>
      <c r="GZZ193" s="1269"/>
      <c r="HAA193" s="1269"/>
      <c r="HAB193" s="1269"/>
      <c r="HAC193" s="1269"/>
      <c r="HAD193" s="1269"/>
      <c r="HAE193" s="1269"/>
      <c r="HAF193" s="1269"/>
      <c r="HAG193" s="1269"/>
      <c r="HAH193" s="1269"/>
      <c r="HAI193" s="1269"/>
      <c r="HAJ193" s="1269"/>
      <c r="HAK193" s="1269"/>
      <c r="HAL193" s="1269"/>
      <c r="HAM193" s="1269"/>
      <c r="HAN193" s="1269"/>
      <c r="HAO193" s="1269"/>
      <c r="HAP193" s="1269"/>
      <c r="HAQ193" s="1269"/>
      <c r="HAR193" s="1269"/>
      <c r="HAS193" s="1269"/>
      <c r="HAT193" s="1269"/>
      <c r="HAU193" s="1269"/>
      <c r="HAV193" s="1269"/>
      <c r="HAW193" s="1269"/>
      <c r="HAX193" s="1269"/>
      <c r="HAY193" s="1269"/>
      <c r="HAZ193" s="1269"/>
      <c r="HBA193" s="1269"/>
      <c r="HBB193" s="1269"/>
      <c r="HBC193" s="1269"/>
      <c r="HBD193" s="1269"/>
      <c r="HBE193" s="1269"/>
      <c r="HBF193" s="1269"/>
      <c r="HBG193" s="1269"/>
      <c r="HBH193" s="1269"/>
      <c r="HBI193" s="1269"/>
      <c r="HBJ193" s="1269"/>
      <c r="HBK193" s="1269"/>
      <c r="HBL193" s="1269"/>
      <c r="HBM193" s="1269"/>
      <c r="HBN193" s="1269"/>
      <c r="HBO193" s="1269"/>
      <c r="HBP193" s="1269"/>
      <c r="HBQ193" s="1269"/>
      <c r="HBR193" s="1269"/>
      <c r="HBS193" s="1269"/>
      <c r="HBT193" s="1269"/>
      <c r="HBU193" s="1269"/>
      <c r="HBV193" s="1269"/>
      <c r="HBW193" s="1269"/>
      <c r="HBX193" s="1269"/>
      <c r="HBY193" s="1269"/>
      <c r="HBZ193" s="1269"/>
      <c r="HCA193" s="1269"/>
      <c r="HCB193" s="1269"/>
      <c r="HCC193" s="1269"/>
      <c r="HCD193" s="1269"/>
      <c r="HCE193" s="1269"/>
      <c r="HCF193" s="1269"/>
      <c r="HCG193" s="1269"/>
      <c r="HCH193" s="1269"/>
      <c r="HCI193" s="1269"/>
      <c r="HCJ193" s="1269"/>
      <c r="HCK193" s="1269"/>
      <c r="HCL193" s="1269"/>
      <c r="HCM193" s="1269"/>
      <c r="HCN193" s="1269"/>
      <c r="HCO193" s="1269"/>
      <c r="HCP193" s="1269"/>
      <c r="HCQ193" s="1269"/>
      <c r="HCR193" s="1269"/>
      <c r="HCS193" s="1269"/>
      <c r="HCT193" s="1269"/>
      <c r="HCU193" s="1269"/>
      <c r="HCV193" s="1269"/>
      <c r="HCW193" s="1269"/>
      <c r="HCX193" s="1269"/>
      <c r="HCY193" s="1269"/>
      <c r="HCZ193" s="1269"/>
      <c r="HDA193" s="1269"/>
      <c r="HDB193" s="1269"/>
      <c r="HDC193" s="1269"/>
      <c r="HDD193" s="1269"/>
      <c r="HDE193" s="1269"/>
      <c r="HDF193" s="1269"/>
      <c r="HDG193" s="1269"/>
      <c r="HDH193" s="1269"/>
      <c r="HDI193" s="1269"/>
      <c r="HDJ193" s="1269"/>
      <c r="HDK193" s="1269"/>
      <c r="HDL193" s="1269"/>
      <c r="HDM193" s="1269"/>
      <c r="HDN193" s="1269"/>
      <c r="HDO193" s="1269"/>
      <c r="HDP193" s="1269"/>
      <c r="HDQ193" s="1269"/>
      <c r="HDR193" s="1269"/>
      <c r="HDS193" s="1269"/>
      <c r="HDT193" s="1269"/>
      <c r="HDU193" s="1269"/>
      <c r="HDV193" s="1269"/>
      <c r="HDW193" s="1269"/>
      <c r="HDX193" s="1269"/>
      <c r="HDY193" s="1269"/>
      <c r="HDZ193" s="1269"/>
      <c r="HEA193" s="1269"/>
      <c r="HEB193" s="1269"/>
      <c r="HEC193" s="1269"/>
      <c r="HED193" s="1269"/>
      <c r="HEE193" s="1269"/>
      <c r="HEF193" s="1269"/>
      <c r="HEG193" s="1269"/>
      <c r="HEH193" s="1269"/>
      <c r="HEI193" s="1269"/>
      <c r="HEJ193" s="1269"/>
      <c r="HEK193" s="1269"/>
      <c r="HEL193" s="1269"/>
      <c r="HEM193" s="1269"/>
      <c r="HEN193" s="1269"/>
      <c r="HEO193" s="1269"/>
      <c r="HEP193" s="1269"/>
      <c r="HEQ193" s="1269"/>
      <c r="HER193" s="1269"/>
      <c r="HES193" s="1269"/>
      <c r="HET193" s="1269"/>
      <c r="HEU193" s="1269"/>
      <c r="HEV193" s="1269"/>
      <c r="HEW193" s="1269"/>
      <c r="HEX193" s="1269"/>
      <c r="HEY193" s="1269"/>
      <c r="HEZ193" s="1269"/>
      <c r="HFA193" s="1269"/>
      <c r="HFB193" s="1269"/>
      <c r="HFC193" s="1269"/>
      <c r="HFD193" s="1269"/>
      <c r="HFE193" s="1269"/>
      <c r="HFF193" s="1269"/>
      <c r="HFG193" s="1269"/>
      <c r="HFH193" s="1269"/>
      <c r="HFI193" s="1269"/>
      <c r="HFJ193" s="1269"/>
      <c r="HFK193" s="1269"/>
      <c r="HFL193" s="1269"/>
      <c r="HFM193" s="1269"/>
      <c r="HFN193" s="1269"/>
      <c r="HFO193" s="1269"/>
      <c r="HFP193" s="1269"/>
      <c r="HFQ193" s="1269"/>
      <c r="HFR193" s="1269"/>
      <c r="HFS193" s="1269"/>
      <c r="HFT193" s="1269"/>
      <c r="HFU193" s="1269"/>
      <c r="HFV193" s="1269"/>
      <c r="HFW193" s="1269"/>
      <c r="HFX193" s="1269"/>
      <c r="HFY193" s="1269"/>
      <c r="HFZ193" s="1269"/>
      <c r="HGA193" s="1269"/>
      <c r="HGB193" s="1269"/>
      <c r="HGC193" s="1269"/>
      <c r="HGD193" s="1269"/>
      <c r="HGE193" s="1269"/>
      <c r="HGF193" s="1269"/>
      <c r="HGG193" s="1269"/>
      <c r="HGH193" s="1269"/>
      <c r="HGI193" s="1269"/>
      <c r="HGJ193" s="1269"/>
      <c r="HGK193" s="1269"/>
      <c r="HGL193" s="1269"/>
      <c r="HGM193" s="1269"/>
      <c r="HGN193" s="1269"/>
      <c r="HGO193" s="1269"/>
      <c r="HGP193" s="1269"/>
      <c r="HGQ193" s="1269"/>
      <c r="HGR193" s="1269"/>
      <c r="HGS193" s="1269"/>
      <c r="HGT193" s="1269"/>
      <c r="HGU193" s="1269"/>
      <c r="HGV193" s="1269"/>
      <c r="HGW193" s="1269"/>
      <c r="HGX193" s="1269"/>
      <c r="HGY193" s="1269"/>
      <c r="HGZ193" s="1269"/>
      <c r="HHA193" s="1269"/>
      <c r="HHB193" s="1269"/>
      <c r="HHC193" s="1269"/>
      <c r="HHD193" s="1269"/>
      <c r="HHE193" s="1269"/>
      <c r="HHF193" s="1269"/>
      <c r="HHG193" s="1269"/>
      <c r="HHH193" s="1269"/>
      <c r="HHI193" s="1269"/>
      <c r="HHJ193" s="1269"/>
      <c r="HHK193" s="1269"/>
      <c r="HHL193" s="1269"/>
      <c r="HHM193" s="1269"/>
      <c r="HHN193" s="1269"/>
      <c r="HHO193" s="1269"/>
      <c r="HHP193" s="1269"/>
      <c r="HHQ193" s="1269"/>
      <c r="HHR193" s="1269"/>
      <c r="HHS193" s="1269"/>
      <c r="HHT193" s="1269"/>
      <c r="HHU193" s="1269"/>
      <c r="HHV193" s="1269"/>
      <c r="HHW193" s="1269"/>
      <c r="HHX193" s="1269"/>
      <c r="HHY193" s="1269"/>
      <c r="HHZ193" s="1269"/>
      <c r="HIA193" s="1269"/>
      <c r="HIB193" s="1269"/>
      <c r="HIC193" s="1269"/>
      <c r="HID193" s="1269"/>
      <c r="HIE193" s="1269"/>
      <c r="HIF193" s="1269"/>
      <c r="HIG193" s="1269"/>
      <c r="HIH193" s="1269"/>
      <c r="HII193" s="1269"/>
      <c r="HIJ193" s="1269"/>
      <c r="HIK193" s="1269"/>
      <c r="HIL193" s="1269"/>
      <c r="HIM193" s="1269"/>
      <c r="HIN193" s="1269"/>
      <c r="HIO193" s="1269"/>
      <c r="HIP193" s="1269"/>
      <c r="HIQ193" s="1269"/>
      <c r="HIR193" s="1269"/>
      <c r="HIS193" s="1269"/>
      <c r="HIT193" s="1269"/>
      <c r="HIU193" s="1269"/>
      <c r="HIV193" s="1269"/>
      <c r="HIW193" s="1269"/>
      <c r="HIX193" s="1269"/>
      <c r="HIY193" s="1269"/>
      <c r="HIZ193" s="1269"/>
      <c r="HJA193" s="1269"/>
      <c r="HJB193" s="1269"/>
      <c r="HJC193" s="1269"/>
      <c r="HJD193" s="1269"/>
      <c r="HJE193" s="1269"/>
      <c r="HJF193" s="1269"/>
      <c r="HJG193" s="1269"/>
      <c r="HJH193" s="1269"/>
      <c r="HJI193" s="1269"/>
      <c r="HJJ193" s="1269"/>
      <c r="HJK193" s="1269"/>
      <c r="HJL193" s="1269"/>
      <c r="HJM193" s="1269"/>
      <c r="HJN193" s="1269"/>
      <c r="HJO193" s="1269"/>
      <c r="HJP193" s="1269"/>
      <c r="HJQ193" s="1269"/>
      <c r="HJR193" s="1269"/>
      <c r="HJS193" s="1269"/>
      <c r="HJT193" s="1269"/>
      <c r="HJU193" s="1269"/>
      <c r="HJV193" s="1269"/>
      <c r="HJW193" s="1269"/>
      <c r="HJX193" s="1269"/>
      <c r="HJY193" s="1269"/>
      <c r="HJZ193" s="1269"/>
      <c r="HKA193" s="1269"/>
      <c r="HKB193" s="1269"/>
      <c r="HKC193" s="1269"/>
      <c r="HKD193" s="1269"/>
      <c r="HKE193" s="1269"/>
      <c r="HKF193" s="1269"/>
      <c r="HKG193" s="1269"/>
      <c r="HKH193" s="1269"/>
      <c r="HKI193" s="1269"/>
      <c r="HKJ193" s="1269"/>
      <c r="HKK193" s="1269"/>
      <c r="HKL193" s="1269"/>
      <c r="HKM193" s="1269"/>
      <c r="HKN193" s="1269"/>
      <c r="HKO193" s="1269"/>
      <c r="HKP193" s="1269"/>
      <c r="HKQ193" s="1269"/>
      <c r="HKR193" s="1269"/>
      <c r="HKS193" s="1269"/>
      <c r="HKT193" s="1269"/>
      <c r="HKU193" s="1269"/>
      <c r="HKV193" s="1269"/>
      <c r="HKW193" s="1269"/>
      <c r="HKX193" s="1269"/>
      <c r="HKY193" s="1269"/>
      <c r="HKZ193" s="1269"/>
      <c r="HLA193" s="1269"/>
      <c r="HLB193" s="1269"/>
      <c r="HLC193" s="1269"/>
      <c r="HLD193" s="1269"/>
      <c r="HLE193" s="1269"/>
      <c r="HLF193" s="1269"/>
      <c r="HLG193" s="1269"/>
      <c r="HLH193" s="1269"/>
      <c r="HLI193" s="1269"/>
      <c r="HLJ193" s="1269"/>
      <c r="HLK193" s="1269"/>
      <c r="HLL193" s="1269"/>
      <c r="HLM193" s="1269"/>
      <c r="HLN193" s="1269"/>
      <c r="HLO193" s="1269"/>
      <c r="HLP193" s="1269"/>
      <c r="HLQ193" s="1269"/>
      <c r="HLR193" s="1269"/>
      <c r="HLS193" s="1269"/>
      <c r="HLT193" s="1269"/>
      <c r="HLU193" s="1269"/>
      <c r="HLV193" s="1269"/>
      <c r="HLW193" s="1269"/>
      <c r="HLX193" s="1269"/>
      <c r="HLY193" s="1269"/>
      <c r="HLZ193" s="1269"/>
      <c r="HMA193" s="1269"/>
      <c r="HMB193" s="1269"/>
      <c r="HMC193" s="1269"/>
      <c r="HMD193" s="1269"/>
      <c r="HME193" s="1269"/>
      <c r="HMF193" s="1269"/>
      <c r="HMG193" s="1269"/>
      <c r="HMH193" s="1269"/>
      <c r="HMI193" s="1269"/>
      <c r="HMJ193" s="1269"/>
      <c r="HMK193" s="1269"/>
      <c r="HML193" s="1269"/>
      <c r="HMM193" s="1269"/>
      <c r="HMN193" s="1269"/>
      <c r="HMO193" s="1269"/>
      <c r="HMP193" s="1269"/>
      <c r="HMQ193" s="1269"/>
      <c r="HMR193" s="1269"/>
      <c r="HMS193" s="1269"/>
      <c r="HMT193" s="1269"/>
      <c r="HMU193" s="1269"/>
      <c r="HMV193" s="1269"/>
      <c r="HMW193" s="1269"/>
      <c r="HMX193" s="1269"/>
      <c r="HMY193" s="1269"/>
      <c r="HMZ193" s="1269"/>
      <c r="HNA193" s="1269"/>
      <c r="HNB193" s="1269"/>
      <c r="HNC193" s="1269"/>
      <c r="HND193" s="1269"/>
      <c r="HNE193" s="1269"/>
      <c r="HNF193" s="1269"/>
      <c r="HNG193" s="1269"/>
      <c r="HNH193" s="1269"/>
      <c r="HNI193" s="1269"/>
      <c r="HNJ193" s="1269"/>
      <c r="HNK193" s="1269"/>
      <c r="HNL193" s="1269"/>
      <c r="HNM193" s="1269"/>
      <c r="HNN193" s="1269"/>
      <c r="HNO193" s="1269"/>
      <c r="HNP193" s="1269"/>
      <c r="HNQ193" s="1269"/>
      <c r="HNR193" s="1269"/>
      <c r="HNS193" s="1269"/>
      <c r="HNT193" s="1269"/>
      <c r="HNU193" s="1269"/>
      <c r="HNV193" s="1269"/>
      <c r="HNW193" s="1269"/>
      <c r="HNX193" s="1269"/>
      <c r="HNY193" s="1269"/>
      <c r="HNZ193" s="1269"/>
      <c r="HOA193" s="1269"/>
      <c r="HOB193" s="1269"/>
      <c r="HOC193" s="1269"/>
      <c r="HOD193" s="1269"/>
      <c r="HOE193" s="1269"/>
      <c r="HOF193" s="1269"/>
      <c r="HOG193" s="1269"/>
      <c r="HOH193" s="1269"/>
      <c r="HOI193" s="1269"/>
      <c r="HOJ193" s="1269"/>
      <c r="HOK193" s="1269"/>
      <c r="HOL193" s="1269"/>
      <c r="HOM193" s="1269"/>
      <c r="HON193" s="1269"/>
      <c r="HOO193" s="1269"/>
      <c r="HOP193" s="1269"/>
      <c r="HOQ193" s="1269"/>
      <c r="HOR193" s="1269"/>
      <c r="HOS193" s="1269"/>
      <c r="HOT193" s="1269"/>
      <c r="HOU193" s="1269"/>
      <c r="HOV193" s="1269"/>
      <c r="HOW193" s="1269"/>
      <c r="HOX193" s="1269"/>
      <c r="HOY193" s="1269"/>
      <c r="HOZ193" s="1269"/>
      <c r="HPA193" s="1269"/>
      <c r="HPB193" s="1269"/>
      <c r="HPC193" s="1269"/>
      <c r="HPD193" s="1269"/>
      <c r="HPE193" s="1269"/>
      <c r="HPF193" s="1269"/>
      <c r="HPG193" s="1269"/>
      <c r="HPH193" s="1269"/>
      <c r="HPI193" s="1269"/>
      <c r="HPJ193" s="1269"/>
      <c r="HPK193" s="1269"/>
      <c r="HPL193" s="1269"/>
      <c r="HPM193" s="1269"/>
      <c r="HPN193" s="1269"/>
      <c r="HPO193" s="1269"/>
      <c r="HPP193" s="1269"/>
      <c r="HPQ193" s="1269"/>
      <c r="HPR193" s="1269"/>
      <c r="HPS193" s="1269"/>
      <c r="HPT193" s="1269"/>
      <c r="HPU193" s="1269"/>
      <c r="HPV193" s="1269"/>
      <c r="HPW193" s="1269"/>
      <c r="HPX193" s="1269"/>
      <c r="HPY193" s="1269"/>
      <c r="HPZ193" s="1269"/>
      <c r="HQA193" s="1269"/>
      <c r="HQB193" s="1269"/>
      <c r="HQC193" s="1269"/>
      <c r="HQD193" s="1269"/>
      <c r="HQE193" s="1269"/>
      <c r="HQF193" s="1269"/>
      <c r="HQG193" s="1269"/>
      <c r="HQH193" s="1269"/>
      <c r="HQI193" s="1269"/>
      <c r="HQJ193" s="1269"/>
      <c r="HQK193" s="1269"/>
      <c r="HQL193" s="1269"/>
      <c r="HQM193" s="1269"/>
      <c r="HQN193" s="1269"/>
      <c r="HQO193" s="1269"/>
      <c r="HQP193" s="1269"/>
      <c r="HQQ193" s="1269"/>
      <c r="HQR193" s="1269"/>
      <c r="HQS193" s="1269"/>
      <c r="HQT193" s="1269"/>
      <c r="HQU193" s="1269"/>
      <c r="HQV193" s="1269"/>
      <c r="HQW193" s="1269"/>
      <c r="HQX193" s="1269"/>
      <c r="HQY193" s="1269"/>
      <c r="HQZ193" s="1269"/>
      <c r="HRA193" s="1269"/>
      <c r="HRB193" s="1269"/>
      <c r="HRC193" s="1269"/>
      <c r="HRD193" s="1269"/>
      <c r="HRE193" s="1269"/>
      <c r="HRF193" s="1269"/>
      <c r="HRG193" s="1269"/>
      <c r="HRH193" s="1269"/>
      <c r="HRI193" s="1269"/>
      <c r="HRJ193" s="1269"/>
      <c r="HRK193" s="1269"/>
      <c r="HRL193" s="1269"/>
      <c r="HRM193" s="1269"/>
      <c r="HRN193" s="1269"/>
      <c r="HRO193" s="1269"/>
      <c r="HRP193" s="1269"/>
      <c r="HRQ193" s="1269"/>
      <c r="HRR193" s="1269"/>
      <c r="HRS193" s="1269"/>
      <c r="HRT193" s="1269"/>
      <c r="HRU193" s="1269"/>
      <c r="HRV193" s="1269"/>
      <c r="HRW193" s="1269"/>
      <c r="HRX193" s="1269"/>
      <c r="HRY193" s="1269"/>
      <c r="HRZ193" s="1269"/>
      <c r="HSA193" s="1269"/>
      <c r="HSB193" s="1269"/>
      <c r="HSC193" s="1269"/>
      <c r="HSD193" s="1269"/>
      <c r="HSE193" s="1269"/>
      <c r="HSF193" s="1269"/>
      <c r="HSG193" s="1269"/>
      <c r="HSH193" s="1269"/>
      <c r="HSI193" s="1269"/>
      <c r="HSJ193" s="1269"/>
      <c r="HSK193" s="1269"/>
      <c r="HSL193" s="1269"/>
      <c r="HSM193" s="1269"/>
      <c r="HSN193" s="1269"/>
      <c r="HSO193" s="1269"/>
      <c r="HSP193" s="1269"/>
      <c r="HSQ193" s="1269"/>
      <c r="HSR193" s="1269"/>
      <c r="HSS193" s="1269"/>
      <c r="HST193" s="1269"/>
      <c r="HSU193" s="1269"/>
      <c r="HSV193" s="1269"/>
      <c r="HSW193" s="1269"/>
      <c r="HSX193" s="1269"/>
      <c r="HSY193" s="1269"/>
      <c r="HSZ193" s="1269"/>
      <c r="HTA193" s="1269"/>
      <c r="HTB193" s="1269"/>
      <c r="HTC193" s="1269"/>
      <c r="HTD193" s="1269"/>
      <c r="HTE193" s="1269"/>
      <c r="HTF193" s="1269"/>
      <c r="HTG193" s="1269"/>
      <c r="HTH193" s="1269"/>
      <c r="HTI193" s="1269"/>
      <c r="HTJ193" s="1269"/>
      <c r="HTK193" s="1269"/>
      <c r="HTL193" s="1269"/>
      <c r="HTM193" s="1269"/>
      <c r="HTN193" s="1269"/>
      <c r="HTO193" s="1269"/>
      <c r="HTP193" s="1269"/>
      <c r="HTQ193" s="1269"/>
      <c r="HTR193" s="1269"/>
      <c r="HTS193" s="1269"/>
      <c r="HTT193" s="1269"/>
      <c r="HTU193" s="1269"/>
      <c r="HTV193" s="1269"/>
      <c r="HTW193" s="1269"/>
      <c r="HTX193" s="1269"/>
      <c r="HTY193" s="1269"/>
      <c r="HTZ193" s="1269"/>
      <c r="HUA193" s="1269"/>
      <c r="HUB193" s="1269"/>
      <c r="HUC193" s="1269"/>
      <c r="HUD193" s="1269"/>
      <c r="HUE193" s="1269"/>
      <c r="HUF193" s="1269"/>
      <c r="HUG193" s="1269"/>
      <c r="HUH193" s="1269"/>
      <c r="HUI193" s="1269"/>
      <c r="HUJ193" s="1269"/>
      <c r="HUK193" s="1269"/>
      <c r="HUL193" s="1269"/>
      <c r="HUM193" s="1269"/>
      <c r="HUN193" s="1269"/>
      <c r="HUO193" s="1269"/>
      <c r="HUP193" s="1269"/>
      <c r="HUQ193" s="1269"/>
      <c r="HUR193" s="1269"/>
      <c r="HUS193" s="1269"/>
      <c r="HUT193" s="1269"/>
      <c r="HUU193" s="1269"/>
      <c r="HUV193" s="1269"/>
      <c r="HUW193" s="1269"/>
      <c r="HUX193" s="1269"/>
      <c r="HUY193" s="1269"/>
      <c r="HUZ193" s="1269"/>
      <c r="HVA193" s="1269"/>
      <c r="HVB193" s="1269"/>
      <c r="HVC193" s="1269"/>
      <c r="HVD193" s="1269"/>
      <c r="HVE193" s="1269"/>
      <c r="HVF193" s="1269"/>
      <c r="HVG193" s="1269"/>
      <c r="HVH193" s="1269"/>
      <c r="HVI193" s="1269"/>
      <c r="HVJ193" s="1269"/>
      <c r="HVK193" s="1269"/>
      <c r="HVL193" s="1269"/>
      <c r="HVM193" s="1269"/>
      <c r="HVN193" s="1269"/>
      <c r="HVO193" s="1269"/>
      <c r="HVP193" s="1269"/>
      <c r="HVQ193" s="1269"/>
      <c r="HVR193" s="1269"/>
      <c r="HVS193" s="1269"/>
      <c r="HVT193" s="1269"/>
      <c r="HVU193" s="1269"/>
      <c r="HVV193" s="1269"/>
      <c r="HVW193" s="1269"/>
      <c r="HVX193" s="1269"/>
      <c r="HVY193" s="1269"/>
      <c r="HVZ193" s="1269"/>
      <c r="HWA193" s="1269"/>
      <c r="HWB193" s="1269"/>
      <c r="HWC193" s="1269"/>
      <c r="HWD193" s="1269"/>
      <c r="HWE193" s="1269"/>
      <c r="HWF193" s="1269"/>
      <c r="HWG193" s="1269"/>
      <c r="HWH193" s="1269"/>
      <c r="HWI193" s="1269"/>
      <c r="HWJ193" s="1269"/>
      <c r="HWK193" s="1269"/>
      <c r="HWL193" s="1269"/>
      <c r="HWM193" s="1269"/>
      <c r="HWN193" s="1269"/>
      <c r="HWO193" s="1269"/>
      <c r="HWP193" s="1269"/>
      <c r="HWQ193" s="1269"/>
      <c r="HWR193" s="1269"/>
      <c r="HWS193" s="1269"/>
      <c r="HWT193" s="1269"/>
      <c r="HWU193" s="1269"/>
      <c r="HWV193" s="1269"/>
      <c r="HWW193" s="1269"/>
      <c r="HWX193" s="1269"/>
      <c r="HWY193" s="1269"/>
      <c r="HWZ193" s="1269"/>
      <c r="HXA193" s="1269"/>
      <c r="HXB193" s="1269"/>
      <c r="HXC193" s="1269"/>
      <c r="HXD193" s="1269"/>
      <c r="HXE193" s="1269"/>
      <c r="HXF193" s="1269"/>
      <c r="HXG193" s="1269"/>
      <c r="HXH193" s="1269"/>
      <c r="HXI193" s="1269"/>
      <c r="HXJ193" s="1269"/>
      <c r="HXK193" s="1269"/>
      <c r="HXL193" s="1269"/>
      <c r="HXM193" s="1269"/>
      <c r="HXN193" s="1269"/>
      <c r="HXO193" s="1269"/>
      <c r="HXP193" s="1269"/>
      <c r="HXQ193" s="1269"/>
      <c r="HXR193" s="1269"/>
      <c r="HXS193" s="1269"/>
      <c r="HXT193" s="1269"/>
      <c r="HXU193" s="1269"/>
      <c r="HXV193" s="1269"/>
      <c r="HXW193" s="1269"/>
      <c r="HXX193" s="1269"/>
      <c r="HXY193" s="1269"/>
      <c r="HXZ193" s="1269"/>
      <c r="HYA193" s="1269"/>
      <c r="HYB193" s="1269"/>
      <c r="HYC193" s="1269"/>
      <c r="HYD193" s="1269"/>
      <c r="HYE193" s="1269"/>
      <c r="HYF193" s="1269"/>
      <c r="HYG193" s="1269"/>
      <c r="HYH193" s="1269"/>
      <c r="HYI193" s="1269"/>
      <c r="HYJ193" s="1269"/>
      <c r="HYK193" s="1269"/>
      <c r="HYL193" s="1269"/>
      <c r="HYM193" s="1269"/>
      <c r="HYN193" s="1269"/>
      <c r="HYO193" s="1269"/>
      <c r="HYP193" s="1269"/>
      <c r="HYQ193" s="1269"/>
      <c r="HYR193" s="1269"/>
      <c r="HYS193" s="1269"/>
      <c r="HYT193" s="1269"/>
      <c r="HYU193" s="1269"/>
      <c r="HYV193" s="1269"/>
      <c r="HYW193" s="1269"/>
      <c r="HYX193" s="1269"/>
      <c r="HYY193" s="1269"/>
      <c r="HYZ193" s="1269"/>
      <c r="HZA193" s="1269"/>
      <c r="HZB193" s="1269"/>
      <c r="HZC193" s="1269"/>
      <c r="HZD193" s="1269"/>
      <c r="HZE193" s="1269"/>
      <c r="HZF193" s="1269"/>
      <c r="HZG193" s="1269"/>
      <c r="HZH193" s="1269"/>
      <c r="HZI193" s="1269"/>
      <c r="HZJ193" s="1269"/>
      <c r="HZK193" s="1269"/>
      <c r="HZL193" s="1269"/>
      <c r="HZM193" s="1269"/>
      <c r="HZN193" s="1269"/>
      <c r="HZO193" s="1269"/>
      <c r="HZP193" s="1269"/>
      <c r="HZQ193" s="1269"/>
      <c r="HZR193" s="1269"/>
      <c r="HZS193" s="1269"/>
      <c r="HZT193" s="1269"/>
      <c r="HZU193" s="1269"/>
      <c r="HZV193" s="1269"/>
      <c r="HZW193" s="1269"/>
      <c r="HZX193" s="1269"/>
      <c r="HZY193" s="1269"/>
      <c r="HZZ193" s="1269"/>
      <c r="IAA193" s="1269"/>
      <c r="IAB193" s="1269"/>
      <c r="IAC193" s="1269"/>
      <c r="IAD193" s="1269"/>
      <c r="IAE193" s="1269"/>
      <c r="IAF193" s="1269"/>
      <c r="IAG193" s="1269"/>
      <c r="IAH193" s="1269"/>
      <c r="IAI193" s="1269"/>
      <c r="IAJ193" s="1269"/>
      <c r="IAK193" s="1269"/>
      <c r="IAL193" s="1269"/>
      <c r="IAM193" s="1269"/>
      <c r="IAN193" s="1269"/>
      <c r="IAO193" s="1269"/>
      <c r="IAP193" s="1269"/>
      <c r="IAQ193" s="1269"/>
      <c r="IAR193" s="1269"/>
      <c r="IAS193" s="1269"/>
      <c r="IAT193" s="1269"/>
      <c r="IAU193" s="1269"/>
      <c r="IAV193" s="1269"/>
      <c r="IAW193" s="1269"/>
      <c r="IAX193" s="1269"/>
      <c r="IAY193" s="1269"/>
      <c r="IAZ193" s="1269"/>
      <c r="IBA193" s="1269"/>
      <c r="IBB193" s="1269"/>
      <c r="IBC193" s="1269"/>
      <c r="IBD193" s="1269"/>
      <c r="IBE193" s="1269"/>
      <c r="IBF193" s="1269"/>
      <c r="IBG193" s="1269"/>
      <c r="IBH193" s="1269"/>
      <c r="IBI193" s="1269"/>
      <c r="IBJ193" s="1269"/>
      <c r="IBK193" s="1269"/>
      <c r="IBL193" s="1269"/>
      <c r="IBM193" s="1269"/>
      <c r="IBN193" s="1269"/>
      <c r="IBO193" s="1269"/>
      <c r="IBP193" s="1269"/>
      <c r="IBQ193" s="1269"/>
      <c r="IBR193" s="1269"/>
      <c r="IBS193" s="1269"/>
      <c r="IBT193" s="1269"/>
      <c r="IBU193" s="1269"/>
      <c r="IBV193" s="1269"/>
      <c r="IBW193" s="1269"/>
      <c r="IBX193" s="1269"/>
      <c r="IBY193" s="1269"/>
      <c r="IBZ193" s="1269"/>
      <c r="ICA193" s="1269"/>
      <c r="ICB193" s="1269"/>
      <c r="ICC193" s="1269"/>
      <c r="ICD193" s="1269"/>
      <c r="ICE193" s="1269"/>
      <c r="ICF193" s="1269"/>
      <c r="ICG193" s="1269"/>
      <c r="ICH193" s="1269"/>
      <c r="ICI193" s="1269"/>
      <c r="ICJ193" s="1269"/>
      <c r="ICK193" s="1269"/>
      <c r="ICL193" s="1269"/>
      <c r="ICM193" s="1269"/>
      <c r="ICN193" s="1269"/>
      <c r="ICO193" s="1269"/>
      <c r="ICP193" s="1269"/>
      <c r="ICQ193" s="1269"/>
      <c r="ICR193" s="1269"/>
      <c r="ICS193" s="1269"/>
      <c r="ICT193" s="1269"/>
      <c r="ICU193" s="1269"/>
      <c r="ICV193" s="1269"/>
      <c r="ICW193" s="1269"/>
      <c r="ICX193" s="1269"/>
      <c r="ICY193" s="1269"/>
      <c r="ICZ193" s="1269"/>
      <c r="IDA193" s="1269"/>
      <c r="IDB193" s="1269"/>
      <c r="IDC193" s="1269"/>
      <c r="IDD193" s="1269"/>
      <c r="IDE193" s="1269"/>
      <c r="IDF193" s="1269"/>
      <c r="IDG193" s="1269"/>
      <c r="IDH193" s="1269"/>
      <c r="IDI193" s="1269"/>
      <c r="IDJ193" s="1269"/>
      <c r="IDK193" s="1269"/>
      <c r="IDL193" s="1269"/>
      <c r="IDM193" s="1269"/>
      <c r="IDN193" s="1269"/>
      <c r="IDO193" s="1269"/>
      <c r="IDP193" s="1269"/>
      <c r="IDQ193" s="1269"/>
      <c r="IDR193" s="1269"/>
      <c r="IDS193" s="1269"/>
      <c r="IDT193" s="1269"/>
      <c r="IDU193" s="1269"/>
      <c r="IDV193" s="1269"/>
      <c r="IDW193" s="1269"/>
      <c r="IDX193" s="1269"/>
      <c r="IDY193" s="1269"/>
      <c r="IDZ193" s="1269"/>
      <c r="IEA193" s="1269"/>
      <c r="IEB193" s="1269"/>
      <c r="IEC193" s="1269"/>
      <c r="IED193" s="1269"/>
      <c r="IEE193" s="1269"/>
      <c r="IEF193" s="1269"/>
      <c r="IEG193" s="1269"/>
      <c r="IEH193" s="1269"/>
      <c r="IEI193" s="1269"/>
      <c r="IEJ193" s="1269"/>
      <c r="IEK193" s="1269"/>
      <c r="IEL193" s="1269"/>
      <c r="IEM193" s="1269"/>
      <c r="IEN193" s="1269"/>
      <c r="IEO193" s="1269"/>
      <c r="IEP193" s="1269"/>
      <c r="IEQ193" s="1269"/>
      <c r="IER193" s="1269"/>
      <c r="IES193" s="1269"/>
      <c r="IET193" s="1269"/>
      <c r="IEU193" s="1269"/>
      <c r="IEV193" s="1269"/>
      <c r="IEW193" s="1269"/>
      <c r="IEX193" s="1269"/>
      <c r="IEY193" s="1269"/>
      <c r="IEZ193" s="1269"/>
      <c r="IFA193" s="1269"/>
      <c r="IFB193" s="1269"/>
      <c r="IFC193" s="1269"/>
      <c r="IFD193" s="1269"/>
      <c r="IFE193" s="1269"/>
      <c r="IFF193" s="1269"/>
      <c r="IFG193" s="1269"/>
      <c r="IFH193" s="1269"/>
      <c r="IFI193" s="1269"/>
      <c r="IFJ193" s="1269"/>
      <c r="IFK193" s="1269"/>
      <c r="IFL193" s="1269"/>
      <c r="IFM193" s="1269"/>
      <c r="IFN193" s="1269"/>
      <c r="IFO193" s="1269"/>
      <c r="IFP193" s="1269"/>
      <c r="IFQ193" s="1269"/>
      <c r="IFR193" s="1269"/>
      <c r="IFS193" s="1269"/>
      <c r="IFT193" s="1269"/>
      <c r="IFU193" s="1269"/>
      <c r="IFV193" s="1269"/>
      <c r="IFW193" s="1269"/>
      <c r="IFX193" s="1269"/>
      <c r="IFY193" s="1269"/>
      <c r="IFZ193" s="1269"/>
      <c r="IGA193" s="1269"/>
      <c r="IGB193" s="1269"/>
      <c r="IGC193" s="1269"/>
      <c r="IGD193" s="1269"/>
      <c r="IGE193" s="1269"/>
      <c r="IGF193" s="1269"/>
      <c r="IGG193" s="1269"/>
      <c r="IGH193" s="1269"/>
      <c r="IGI193" s="1269"/>
      <c r="IGJ193" s="1269"/>
      <c r="IGK193" s="1269"/>
      <c r="IGL193" s="1269"/>
      <c r="IGM193" s="1269"/>
      <c r="IGN193" s="1269"/>
      <c r="IGO193" s="1269"/>
      <c r="IGP193" s="1269"/>
      <c r="IGQ193" s="1269"/>
      <c r="IGR193" s="1269"/>
      <c r="IGS193" s="1269"/>
      <c r="IGT193" s="1269"/>
      <c r="IGU193" s="1269"/>
      <c r="IGV193" s="1269"/>
      <c r="IGW193" s="1269"/>
      <c r="IGX193" s="1269"/>
      <c r="IGY193" s="1269"/>
      <c r="IGZ193" s="1269"/>
      <c r="IHA193" s="1269"/>
      <c r="IHB193" s="1269"/>
      <c r="IHC193" s="1269"/>
      <c r="IHD193" s="1269"/>
      <c r="IHE193" s="1269"/>
      <c r="IHF193" s="1269"/>
      <c r="IHG193" s="1269"/>
      <c r="IHH193" s="1269"/>
      <c r="IHI193" s="1269"/>
      <c r="IHJ193" s="1269"/>
      <c r="IHK193" s="1269"/>
      <c r="IHL193" s="1269"/>
      <c r="IHM193" s="1269"/>
      <c r="IHN193" s="1269"/>
      <c r="IHO193" s="1269"/>
      <c r="IHP193" s="1269"/>
      <c r="IHQ193" s="1269"/>
      <c r="IHR193" s="1269"/>
      <c r="IHS193" s="1269"/>
      <c r="IHT193" s="1269"/>
      <c r="IHU193" s="1269"/>
      <c r="IHV193" s="1269"/>
      <c r="IHW193" s="1269"/>
      <c r="IHX193" s="1269"/>
      <c r="IHY193" s="1269"/>
      <c r="IHZ193" s="1269"/>
      <c r="IIA193" s="1269"/>
      <c r="IIB193" s="1269"/>
      <c r="IIC193" s="1269"/>
      <c r="IID193" s="1269"/>
      <c r="IIE193" s="1269"/>
      <c r="IIF193" s="1269"/>
      <c r="IIG193" s="1269"/>
      <c r="IIH193" s="1269"/>
      <c r="III193" s="1269"/>
      <c r="IIJ193" s="1269"/>
      <c r="IIK193" s="1269"/>
      <c r="IIL193" s="1269"/>
      <c r="IIM193" s="1269"/>
      <c r="IIN193" s="1269"/>
      <c r="IIO193" s="1269"/>
      <c r="IIP193" s="1269"/>
      <c r="IIQ193" s="1269"/>
      <c r="IIR193" s="1269"/>
      <c r="IIS193" s="1269"/>
      <c r="IIT193" s="1269"/>
      <c r="IIU193" s="1269"/>
      <c r="IIV193" s="1269"/>
      <c r="IIW193" s="1269"/>
      <c r="IIX193" s="1269"/>
      <c r="IIY193" s="1269"/>
      <c r="IIZ193" s="1269"/>
      <c r="IJA193" s="1269"/>
      <c r="IJB193" s="1269"/>
      <c r="IJC193" s="1269"/>
      <c r="IJD193" s="1269"/>
      <c r="IJE193" s="1269"/>
      <c r="IJF193" s="1269"/>
      <c r="IJG193" s="1269"/>
      <c r="IJH193" s="1269"/>
      <c r="IJI193" s="1269"/>
      <c r="IJJ193" s="1269"/>
      <c r="IJK193" s="1269"/>
      <c r="IJL193" s="1269"/>
      <c r="IJM193" s="1269"/>
      <c r="IJN193" s="1269"/>
      <c r="IJO193" s="1269"/>
      <c r="IJP193" s="1269"/>
      <c r="IJQ193" s="1269"/>
      <c r="IJR193" s="1269"/>
      <c r="IJS193" s="1269"/>
      <c r="IJT193" s="1269"/>
      <c r="IJU193" s="1269"/>
      <c r="IJV193" s="1269"/>
      <c r="IJW193" s="1269"/>
      <c r="IJX193" s="1269"/>
      <c r="IJY193" s="1269"/>
      <c r="IJZ193" s="1269"/>
      <c r="IKA193" s="1269"/>
      <c r="IKB193" s="1269"/>
      <c r="IKC193" s="1269"/>
      <c r="IKD193" s="1269"/>
      <c r="IKE193" s="1269"/>
      <c r="IKF193" s="1269"/>
      <c r="IKG193" s="1269"/>
      <c r="IKH193" s="1269"/>
      <c r="IKI193" s="1269"/>
      <c r="IKJ193" s="1269"/>
      <c r="IKK193" s="1269"/>
      <c r="IKL193" s="1269"/>
      <c r="IKM193" s="1269"/>
      <c r="IKN193" s="1269"/>
      <c r="IKO193" s="1269"/>
      <c r="IKP193" s="1269"/>
      <c r="IKQ193" s="1269"/>
      <c r="IKR193" s="1269"/>
      <c r="IKS193" s="1269"/>
      <c r="IKT193" s="1269"/>
      <c r="IKU193" s="1269"/>
      <c r="IKV193" s="1269"/>
      <c r="IKW193" s="1269"/>
      <c r="IKX193" s="1269"/>
      <c r="IKY193" s="1269"/>
      <c r="IKZ193" s="1269"/>
      <c r="ILA193" s="1269"/>
      <c r="ILB193" s="1269"/>
      <c r="ILC193" s="1269"/>
      <c r="ILD193" s="1269"/>
      <c r="ILE193" s="1269"/>
      <c r="ILF193" s="1269"/>
      <c r="ILG193" s="1269"/>
      <c r="ILH193" s="1269"/>
      <c r="ILI193" s="1269"/>
      <c r="ILJ193" s="1269"/>
      <c r="ILK193" s="1269"/>
      <c r="ILL193" s="1269"/>
      <c r="ILM193" s="1269"/>
      <c r="ILN193" s="1269"/>
      <c r="ILO193" s="1269"/>
      <c r="ILP193" s="1269"/>
      <c r="ILQ193" s="1269"/>
      <c r="ILR193" s="1269"/>
      <c r="ILS193" s="1269"/>
      <c r="ILT193" s="1269"/>
      <c r="ILU193" s="1269"/>
      <c r="ILV193" s="1269"/>
      <c r="ILW193" s="1269"/>
      <c r="ILX193" s="1269"/>
      <c r="ILY193" s="1269"/>
      <c r="ILZ193" s="1269"/>
      <c r="IMA193" s="1269"/>
      <c r="IMB193" s="1269"/>
      <c r="IMC193" s="1269"/>
      <c r="IMD193" s="1269"/>
      <c r="IME193" s="1269"/>
      <c r="IMF193" s="1269"/>
      <c r="IMG193" s="1269"/>
      <c r="IMH193" s="1269"/>
      <c r="IMI193" s="1269"/>
      <c r="IMJ193" s="1269"/>
      <c r="IMK193" s="1269"/>
      <c r="IML193" s="1269"/>
      <c r="IMM193" s="1269"/>
      <c r="IMN193" s="1269"/>
      <c r="IMO193" s="1269"/>
      <c r="IMP193" s="1269"/>
      <c r="IMQ193" s="1269"/>
      <c r="IMR193" s="1269"/>
      <c r="IMS193" s="1269"/>
      <c r="IMT193" s="1269"/>
      <c r="IMU193" s="1269"/>
      <c r="IMV193" s="1269"/>
      <c r="IMW193" s="1269"/>
      <c r="IMX193" s="1269"/>
      <c r="IMY193" s="1269"/>
      <c r="IMZ193" s="1269"/>
      <c r="INA193" s="1269"/>
      <c r="INB193" s="1269"/>
      <c r="INC193" s="1269"/>
      <c r="IND193" s="1269"/>
      <c r="INE193" s="1269"/>
      <c r="INF193" s="1269"/>
      <c r="ING193" s="1269"/>
      <c r="INH193" s="1269"/>
      <c r="INI193" s="1269"/>
      <c r="INJ193" s="1269"/>
      <c r="INK193" s="1269"/>
      <c r="INL193" s="1269"/>
      <c r="INM193" s="1269"/>
      <c r="INN193" s="1269"/>
      <c r="INO193" s="1269"/>
      <c r="INP193" s="1269"/>
      <c r="INQ193" s="1269"/>
      <c r="INR193" s="1269"/>
      <c r="INS193" s="1269"/>
      <c r="INT193" s="1269"/>
      <c r="INU193" s="1269"/>
      <c r="INV193" s="1269"/>
      <c r="INW193" s="1269"/>
      <c r="INX193" s="1269"/>
      <c r="INY193" s="1269"/>
      <c r="INZ193" s="1269"/>
      <c r="IOA193" s="1269"/>
      <c r="IOB193" s="1269"/>
      <c r="IOC193" s="1269"/>
      <c r="IOD193" s="1269"/>
      <c r="IOE193" s="1269"/>
      <c r="IOF193" s="1269"/>
      <c r="IOG193" s="1269"/>
      <c r="IOH193" s="1269"/>
      <c r="IOI193" s="1269"/>
      <c r="IOJ193" s="1269"/>
      <c r="IOK193" s="1269"/>
      <c r="IOL193" s="1269"/>
      <c r="IOM193" s="1269"/>
      <c r="ION193" s="1269"/>
      <c r="IOO193" s="1269"/>
      <c r="IOP193" s="1269"/>
      <c r="IOQ193" s="1269"/>
      <c r="IOR193" s="1269"/>
      <c r="IOS193" s="1269"/>
      <c r="IOT193" s="1269"/>
      <c r="IOU193" s="1269"/>
      <c r="IOV193" s="1269"/>
      <c r="IOW193" s="1269"/>
      <c r="IOX193" s="1269"/>
      <c r="IOY193" s="1269"/>
      <c r="IOZ193" s="1269"/>
      <c r="IPA193" s="1269"/>
      <c r="IPB193" s="1269"/>
      <c r="IPC193" s="1269"/>
      <c r="IPD193" s="1269"/>
      <c r="IPE193" s="1269"/>
      <c r="IPF193" s="1269"/>
      <c r="IPG193" s="1269"/>
      <c r="IPH193" s="1269"/>
      <c r="IPI193" s="1269"/>
      <c r="IPJ193" s="1269"/>
      <c r="IPK193" s="1269"/>
      <c r="IPL193" s="1269"/>
      <c r="IPM193" s="1269"/>
      <c r="IPN193" s="1269"/>
      <c r="IPO193" s="1269"/>
      <c r="IPP193" s="1269"/>
      <c r="IPQ193" s="1269"/>
      <c r="IPR193" s="1269"/>
      <c r="IPS193" s="1269"/>
      <c r="IPT193" s="1269"/>
      <c r="IPU193" s="1269"/>
      <c r="IPV193" s="1269"/>
      <c r="IPW193" s="1269"/>
      <c r="IPX193" s="1269"/>
      <c r="IPY193" s="1269"/>
      <c r="IPZ193" s="1269"/>
      <c r="IQA193" s="1269"/>
      <c r="IQB193" s="1269"/>
      <c r="IQC193" s="1269"/>
      <c r="IQD193" s="1269"/>
      <c r="IQE193" s="1269"/>
      <c r="IQF193" s="1269"/>
      <c r="IQG193" s="1269"/>
      <c r="IQH193" s="1269"/>
      <c r="IQI193" s="1269"/>
      <c r="IQJ193" s="1269"/>
      <c r="IQK193" s="1269"/>
      <c r="IQL193" s="1269"/>
      <c r="IQM193" s="1269"/>
      <c r="IQN193" s="1269"/>
      <c r="IQO193" s="1269"/>
      <c r="IQP193" s="1269"/>
      <c r="IQQ193" s="1269"/>
      <c r="IQR193" s="1269"/>
      <c r="IQS193" s="1269"/>
      <c r="IQT193" s="1269"/>
      <c r="IQU193" s="1269"/>
      <c r="IQV193" s="1269"/>
      <c r="IQW193" s="1269"/>
      <c r="IQX193" s="1269"/>
      <c r="IQY193" s="1269"/>
      <c r="IQZ193" s="1269"/>
      <c r="IRA193" s="1269"/>
      <c r="IRB193" s="1269"/>
      <c r="IRC193" s="1269"/>
      <c r="IRD193" s="1269"/>
      <c r="IRE193" s="1269"/>
      <c r="IRF193" s="1269"/>
      <c r="IRG193" s="1269"/>
      <c r="IRH193" s="1269"/>
      <c r="IRI193" s="1269"/>
      <c r="IRJ193" s="1269"/>
      <c r="IRK193" s="1269"/>
      <c r="IRL193" s="1269"/>
      <c r="IRM193" s="1269"/>
      <c r="IRN193" s="1269"/>
      <c r="IRO193" s="1269"/>
      <c r="IRP193" s="1269"/>
      <c r="IRQ193" s="1269"/>
      <c r="IRR193" s="1269"/>
      <c r="IRS193" s="1269"/>
      <c r="IRT193" s="1269"/>
      <c r="IRU193" s="1269"/>
      <c r="IRV193" s="1269"/>
      <c r="IRW193" s="1269"/>
      <c r="IRX193" s="1269"/>
      <c r="IRY193" s="1269"/>
      <c r="IRZ193" s="1269"/>
      <c r="ISA193" s="1269"/>
      <c r="ISB193" s="1269"/>
      <c r="ISC193" s="1269"/>
      <c r="ISD193" s="1269"/>
      <c r="ISE193" s="1269"/>
      <c r="ISF193" s="1269"/>
      <c r="ISG193" s="1269"/>
      <c r="ISH193" s="1269"/>
      <c r="ISI193" s="1269"/>
      <c r="ISJ193" s="1269"/>
      <c r="ISK193" s="1269"/>
      <c r="ISL193" s="1269"/>
      <c r="ISM193" s="1269"/>
      <c r="ISN193" s="1269"/>
      <c r="ISO193" s="1269"/>
      <c r="ISP193" s="1269"/>
      <c r="ISQ193" s="1269"/>
      <c r="ISR193" s="1269"/>
      <c r="ISS193" s="1269"/>
      <c r="IST193" s="1269"/>
      <c r="ISU193" s="1269"/>
      <c r="ISV193" s="1269"/>
      <c r="ISW193" s="1269"/>
      <c r="ISX193" s="1269"/>
      <c r="ISY193" s="1269"/>
      <c r="ISZ193" s="1269"/>
      <c r="ITA193" s="1269"/>
      <c r="ITB193" s="1269"/>
      <c r="ITC193" s="1269"/>
      <c r="ITD193" s="1269"/>
      <c r="ITE193" s="1269"/>
      <c r="ITF193" s="1269"/>
      <c r="ITG193" s="1269"/>
      <c r="ITH193" s="1269"/>
      <c r="ITI193" s="1269"/>
      <c r="ITJ193" s="1269"/>
      <c r="ITK193" s="1269"/>
      <c r="ITL193" s="1269"/>
      <c r="ITM193" s="1269"/>
      <c r="ITN193" s="1269"/>
      <c r="ITO193" s="1269"/>
      <c r="ITP193" s="1269"/>
      <c r="ITQ193" s="1269"/>
      <c r="ITR193" s="1269"/>
      <c r="ITS193" s="1269"/>
      <c r="ITT193" s="1269"/>
      <c r="ITU193" s="1269"/>
      <c r="ITV193" s="1269"/>
      <c r="ITW193" s="1269"/>
      <c r="ITX193" s="1269"/>
      <c r="ITY193" s="1269"/>
      <c r="ITZ193" s="1269"/>
      <c r="IUA193" s="1269"/>
      <c r="IUB193" s="1269"/>
      <c r="IUC193" s="1269"/>
      <c r="IUD193" s="1269"/>
      <c r="IUE193" s="1269"/>
      <c r="IUF193" s="1269"/>
      <c r="IUG193" s="1269"/>
      <c r="IUH193" s="1269"/>
      <c r="IUI193" s="1269"/>
      <c r="IUJ193" s="1269"/>
      <c r="IUK193" s="1269"/>
      <c r="IUL193" s="1269"/>
      <c r="IUM193" s="1269"/>
      <c r="IUN193" s="1269"/>
      <c r="IUO193" s="1269"/>
      <c r="IUP193" s="1269"/>
      <c r="IUQ193" s="1269"/>
      <c r="IUR193" s="1269"/>
      <c r="IUS193" s="1269"/>
      <c r="IUT193" s="1269"/>
      <c r="IUU193" s="1269"/>
      <c r="IUV193" s="1269"/>
      <c r="IUW193" s="1269"/>
      <c r="IUX193" s="1269"/>
      <c r="IUY193" s="1269"/>
      <c r="IUZ193" s="1269"/>
      <c r="IVA193" s="1269"/>
      <c r="IVB193" s="1269"/>
      <c r="IVC193" s="1269"/>
      <c r="IVD193" s="1269"/>
      <c r="IVE193" s="1269"/>
      <c r="IVF193" s="1269"/>
      <c r="IVG193" s="1269"/>
      <c r="IVH193" s="1269"/>
      <c r="IVI193" s="1269"/>
      <c r="IVJ193" s="1269"/>
      <c r="IVK193" s="1269"/>
      <c r="IVL193" s="1269"/>
      <c r="IVM193" s="1269"/>
      <c r="IVN193" s="1269"/>
      <c r="IVO193" s="1269"/>
      <c r="IVP193" s="1269"/>
      <c r="IVQ193" s="1269"/>
      <c r="IVR193" s="1269"/>
      <c r="IVS193" s="1269"/>
      <c r="IVT193" s="1269"/>
      <c r="IVU193" s="1269"/>
      <c r="IVV193" s="1269"/>
      <c r="IVW193" s="1269"/>
      <c r="IVX193" s="1269"/>
      <c r="IVY193" s="1269"/>
      <c r="IVZ193" s="1269"/>
      <c r="IWA193" s="1269"/>
      <c r="IWB193" s="1269"/>
      <c r="IWC193" s="1269"/>
      <c r="IWD193" s="1269"/>
      <c r="IWE193" s="1269"/>
      <c r="IWF193" s="1269"/>
      <c r="IWG193" s="1269"/>
      <c r="IWH193" s="1269"/>
      <c r="IWI193" s="1269"/>
      <c r="IWJ193" s="1269"/>
      <c r="IWK193" s="1269"/>
      <c r="IWL193" s="1269"/>
      <c r="IWM193" s="1269"/>
      <c r="IWN193" s="1269"/>
      <c r="IWO193" s="1269"/>
      <c r="IWP193" s="1269"/>
      <c r="IWQ193" s="1269"/>
      <c r="IWR193" s="1269"/>
      <c r="IWS193" s="1269"/>
      <c r="IWT193" s="1269"/>
      <c r="IWU193" s="1269"/>
      <c r="IWV193" s="1269"/>
      <c r="IWW193" s="1269"/>
      <c r="IWX193" s="1269"/>
      <c r="IWY193" s="1269"/>
      <c r="IWZ193" s="1269"/>
      <c r="IXA193" s="1269"/>
      <c r="IXB193" s="1269"/>
      <c r="IXC193" s="1269"/>
      <c r="IXD193" s="1269"/>
      <c r="IXE193" s="1269"/>
      <c r="IXF193" s="1269"/>
      <c r="IXG193" s="1269"/>
      <c r="IXH193" s="1269"/>
      <c r="IXI193" s="1269"/>
      <c r="IXJ193" s="1269"/>
      <c r="IXK193" s="1269"/>
      <c r="IXL193" s="1269"/>
      <c r="IXM193" s="1269"/>
      <c r="IXN193" s="1269"/>
      <c r="IXO193" s="1269"/>
      <c r="IXP193" s="1269"/>
      <c r="IXQ193" s="1269"/>
      <c r="IXR193" s="1269"/>
      <c r="IXS193" s="1269"/>
      <c r="IXT193" s="1269"/>
      <c r="IXU193" s="1269"/>
      <c r="IXV193" s="1269"/>
      <c r="IXW193" s="1269"/>
      <c r="IXX193" s="1269"/>
      <c r="IXY193" s="1269"/>
      <c r="IXZ193" s="1269"/>
      <c r="IYA193" s="1269"/>
      <c r="IYB193" s="1269"/>
      <c r="IYC193" s="1269"/>
      <c r="IYD193" s="1269"/>
      <c r="IYE193" s="1269"/>
      <c r="IYF193" s="1269"/>
      <c r="IYG193" s="1269"/>
      <c r="IYH193" s="1269"/>
      <c r="IYI193" s="1269"/>
      <c r="IYJ193" s="1269"/>
      <c r="IYK193" s="1269"/>
      <c r="IYL193" s="1269"/>
      <c r="IYM193" s="1269"/>
      <c r="IYN193" s="1269"/>
      <c r="IYO193" s="1269"/>
      <c r="IYP193" s="1269"/>
      <c r="IYQ193" s="1269"/>
      <c r="IYR193" s="1269"/>
      <c r="IYS193" s="1269"/>
      <c r="IYT193" s="1269"/>
      <c r="IYU193" s="1269"/>
      <c r="IYV193" s="1269"/>
      <c r="IYW193" s="1269"/>
      <c r="IYX193" s="1269"/>
      <c r="IYY193" s="1269"/>
      <c r="IYZ193" s="1269"/>
      <c r="IZA193" s="1269"/>
      <c r="IZB193" s="1269"/>
      <c r="IZC193" s="1269"/>
      <c r="IZD193" s="1269"/>
      <c r="IZE193" s="1269"/>
      <c r="IZF193" s="1269"/>
      <c r="IZG193" s="1269"/>
      <c r="IZH193" s="1269"/>
      <c r="IZI193" s="1269"/>
      <c r="IZJ193" s="1269"/>
      <c r="IZK193" s="1269"/>
      <c r="IZL193" s="1269"/>
      <c r="IZM193" s="1269"/>
      <c r="IZN193" s="1269"/>
      <c r="IZO193" s="1269"/>
      <c r="IZP193" s="1269"/>
      <c r="IZQ193" s="1269"/>
      <c r="IZR193" s="1269"/>
      <c r="IZS193" s="1269"/>
      <c r="IZT193" s="1269"/>
      <c r="IZU193" s="1269"/>
      <c r="IZV193" s="1269"/>
      <c r="IZW193" s="1269"/>
      <c r="IZX193" s="1269"/>
      <c r="IZY193" s="1269"/>
      <c r="IZZ193" s="1269"/>
      <c r="JAA193" s="1269"/>
      <c r="JAB193" s="1269"/>
      <c r="JAC193" s="1269"/>
      <c r="JAD193" s="1269"/>
      <c r="JAE193" s="1269"/>
      <c r="JAF193" s="1269"/>
      <c r="JAG193" s="1269"/>
      <c r="JAH193" s="1269"/>
      <c r="JAI193" s="1269"/>
      <c r="JAJ193" s="1269"/>
      <c r="JAK193" s="1269"/>
      <c r="JAL193" s="1269"/>
      <c r="JAM193" s="1269"/>
      <c r="JAN193" s="1269"/>
      <c r="JAO193" s="1269"/>
      <c r="JAP193" s="1269"/>
      <c r="JAQ193" s="1269"/>
      <c r="JAR193" s="1269"/>
      <c r="JAS193" s="1269"/>
      <c r="JAT193" s="1269"/>
      <c r="JAU193" s="1269"/>
      <c r="JAV193" s="1269"/>
      <c r="JAW193" s="1269"/>
      <c r="JAX193" s="1269"/>
      <c r="JAY193" s="1269"/>
      <c r="JAZ193" s="1269"/>
      <c r="JBA193" s="1269"/>
      <c r="JBB193" s="1269"/>
      <c r="JBC193" s="1269"/>
      <c r="JBD193" s="1269"/>
      <c r="JBE193" s="1269"/>
      <c r="JBF193" s="1269"/>
      <c r="JBG193" s="1269"/>
      <c r="JBH193" s="1269"/>
      <c r="JBI193" s="1269"/>
      <c r="JBJ193" s="1269"/>
      <c r="JBK193" s="1269"/>
      <c r="JBL193" s="1269"/>
      <c r="JBM193" s="1269"/>
      <c r="JBN193" s="1269"/>
      <c r="JBO193" s="1269"/>
      <c r="JBP193" s="1269"/>
      <c r="JBQ193" s="1269"/>
      <c r="JBR193" s="1269"/>
      <c r="JBS193" s="1269"/>
      <c r="JBT193" s="1269"/>
      <c r="JBU193" s="1269"/>
      <c r="JBV193" s="1269"/>
      <c r="JBW193" s="1269"/>
      <c r="JBX193" s="1269"/>
      <c r="JBY193" s="1269"/>
      <c r="JBZ193" s="1269"/>
      <c r="JCA193" s="1269"/>
      <c r="JCB193" s="1269"/>
      <c r="JCC193" s="1269"/>
      <c r="JCD193" s="1269"/>
      <c r="JCE193" s="1269"/>
      <c r="JCF193" s="1269"/>
      <c r="JCG193" s="1269"/>
      <c r="JCH193" s="1269"/>
      <c r="JCI193" s="1269"/>
      <c r="JCJ193" s="1269"/>
      <c r="JCK193" s="1269"/>
      <c r="JCL193" s="1269"/>
      <c r="JCM193" s="1269"/>
      <c r="JCN193" s="1269"/>
      <c r="JCO193" s="1269"/>
      <c r="JCP193" s="1269"/>
      <c r="JCQ193" s="1269"/>
      <c r="JCR193" s="1269"/>
      <c r="JCS193" s="1269"/>
      <c r="JCT193" s="1269"/>
      <c r="JCU193" s="1269"/>
      <c r="JCV193" s="1269"/>
      <c r="JCW193" s="1269"/>
      <c r="JCX193" s="1269"/>
      <c r="JCY193" s="1269"/>
      <c r="JCZ193" s="1269"/>
      <c r="JDA193" s="1269"/>
      <c r="JDB193" s="1269"/>
      <c r="JDC193" s="1269"/>
      <c r="JDD193" s="1269"/>
      <c r="JDE193" s="1269"/>
      <c r="JDF193" s="1269"/>
      <c r="JDG193" s="1269"/>
      <c r="JDH193" s="1269"/>
      <c r="JDI193" s="1269"/>
      <c r="JDJ193" s="1269"/>
      <c r="JDK193" s="1269"/>
      <c r="JDL193" s="1269"/>
      <c r="JDM193" s="1269"/>
      <c r="JDN193" s="1269"/>
      <c r="JDO193" s="1269"/>
      <c r="JDP193" s="1269"/>
      <c r="JDQ193" s="1269"/>
      <c r="JDR193" s="1269"/>
      <c r="JDS193" s="1269"/>
      <c r="JDT193" s="1269"/>
      <c r="JDU193" s="1269"/>
      <c r="JDV193" s="1269"/>
      <c r="JDW193" s="1269"/>
      <c r="JDX193" s="1269"/>
      <c r="JDY193" s="1269"/>
      <c r="JDZ193" s="1269"/>
      <c r="JEA193" s="1269"/>
      <c r="JEB193" s="1269"/>
      <c r="JEC193" s="1269"/>
      <c r="JED193" s="1269"/>
      <c r="JEE193" s="1269"/>
      <c r="JEF193" s="1269"/>
      <c r="JEG193" s="1269"/>
      <c r="JEH193" s="1269"/>
      <c r="JEI193" s="1269"/>
      <c r="JEJ193" s="1269"/>
      <c r="JEK193" s="1269"/>
      <c r="JEL193" s="1269"/>
      <c r="JEM193" s="1269"/>
      <c r="JEN193" s="1269"/>
      <c r="JEO193" s="1269"/>
      <c r="JEP193" s="1269"/>
      <c r="JEQ193" s="1269"/>
      <c r="JER193" s="1269"/>
      <c r="JES193" s="1269"/>
      <c r="JET193" s="1269"/>
      <c r="JEU193" s="1269"/>
      <c r="JEV193" s="1269"/>
      <c r="JEW193" s="1269"/>
      <c r="JEX193" s="1269"/>
      <c r="JEY193" s="1269"/>
      <c r="JEZ193" s="1269"/>
      <c r="JFA193" s="1269"/>
      <c r="JFB193" s="1269"/>
      <c r="JFC193" s="1269"/>
      <c r="JFD193" s="1269"/>
      <c r="JFE193" s="1269"/>
      <c r="JFF193" s="1269"/>
      <c r="JFG193" s="1269"/>
      <c r="JFH193" s="1269"/>
      <c r="JFI193" s="1269"/>
      <c r="JFJ193" s="1269"/>
      <c r="JFK193" s="1269"/>
      <c r="JFL193" s="1269"/>
      <c r="JFM193" s="1269"/>
      <c r="JFN193" s="1269"/>
      <c r="JFO193" s="1269"/>
      <c r="JFP193" s="1269"/>
      <c r="JFQ193" s="1269"/>
      <c r="JFR193" s="1269"/>
      <c r="JFS193" s="1269"/>
      <c r="JFT193" s="1269"/>
      <c r="JFU193" s="1269"/>
      <c r="JFV193" s="1269"/>
      <c r="JFW193" s="1269"/>
      <c r="JFX193" s="1269"/>
      <c r="JFY193" s="1269"/>
      <c r="JFZ193" s="1269"/>
      <c r="JGA193" s="1269"/>
      <c r="JGB193" s="1269"/>
      <c r="JGC193" s="1269"/>
      <c r="JGD193" s="1269"/>
      <c r="JGE193" s="1269"/>
      <c r="JGF193" s="1269"/>
      <c r="JGG193" s="1269"/>
      <c r="JGH193" s="1269"/>
      <c r="JGI193" s="1269"/>
      <c r="JGJ193" s="1269"/>
      <c r="JGK193" s="1269"/>
      <c r="JGL193" s="1269"/>
      <c r="JGM193" s="1269"/>
      <c r="JGN193" s="1269"/>
      <c r="JGO193" s="1269"/>
      <c r="JGP193" s="1269"/>
      <c r="JGQ193" s="1269"/>
      <c r="JGR193" s="1269"/>
      <c r="JGS193" s="1269"/>
      <c r="JGT193" s="1269"/>
      <c r="JGU193" s="1269"/>
      <c r="JGV193" s="1269"/>
      <c r="JGW193" s="1269"/>
      <c r="JGX193" s="1269"/>
      <c r="JGY193" s="1269"/>
      <c r="JGZ193" s="1269"/>
      <c r="JHA193" s="1269"/>
      <c r="JHB193" s="1269"/>
      <c r="JHC193" s="1269"/>
      <c r="JHD193" s="1269"/>
      <c r="JHE193" s="1269"/>
      <c r="JHF193" s="1269"/>
      <c r="JHG193" s="1269"/>
      <c r="JHH193" s="1269"/>
      <c r="JHI193" s="1269"/>
      <c r="JHJ193" s="1269"/>
      <c r="JHK193" s="1269"/>
      <c r="JHL193" s="1269"/>
      <c r="JHM193" s="1269"/>
      <c r="JHN193" s="1269"/>
      <c r="JHO193" s="1269"/>
      <c r="JHP193" s="1269"/>
      <c r="JHQ193" s="1269"/>
      <c r="JHR193" s="1269"/>
      <c r="JHS193" s="1269"/>
      <c r="JHT193" s="1269"/>
      <c r="JHU193" s="1269"/>
      <c r="JHV193" s="1269"/>
      <c r="JHW193" s="1269"/>
      <c r="JHX193" s="1269"/>
      <c r="JHY193" s="1269"/>
      <c r="JHZ193" s="1269"/>
      <c r="JIA193" s="1269"/>
      <c r="JIB193" s="1269"/>
      <c r="JIC193" s="1269"/>
      <c r="JID193" s="1269"/>
      <c r="JIE193" s="1269"/>
      <c r="JIF193" s="1269"/>
      <c r="JIG193" s="1269"/>
      <c r="JIH193" s="1269"/>
      <c r="JII193" s="1269"/>
      <c r="JIJ193" s="1269"/>
      <c r="JIK193" s="1269"/>
      <c r="JIL193" s="1269"/>
      <c r="JIM193" s="1269"/>
      <c r="JIN193" s="1269"/>
      <c r="JIO193" s="1269"/>
      <c r="JIP193" s="1269"/>
      <c r="JIQ193" s="1269"/>
      <c r="JIR193" s="1269"/>
      <c r="JIS193" s="1269"/>
      <c r="JIT193" s="1269"/>
      <c r="JIU193" s="1269"/>
      <c r="JIV193" s="1269"/>
      <c r="JIW193" s="1269"/>
      <c r="JIX193" s="1269"/>
      <c r="JIY193" s="1269"/>
      <c r="JIZ193" s="1269"/>
      <c r="JJA193" s="1269"/>
      <c r="JJB193" s="1269"/>
      <c r="JJC193" s="1269"/>
      <c r="JJD193" s="1269"/>
      <c r="JJE193" s="1269"/>
      <c r="JJF193" s="1269"/>
      <c r="JJG193" s="1269"/>
      <c r="JJH193" s="1269"/>
      <c r="JJI193" s="1269"/>
      <c r="JJJ193" s="1269"/>
      <c r="JJK193" s="1269"/>
      <c r="JJL193" s="1269"/>
      <c r="JJM193" s="1269"/>
      <c r="JJN193" s="1269"/>
      <c r="JJO193" s="1269"/>
      <c r="JJP193" s="1269"/>
      <c r="JJQ193" s="1269"/>
      <c r="JJR193" s="1269"/>
      <c r="JJS193" s="1269"/>
      <c r="JJT193" s="1269"/>
      <c r="JJU193" s="1269"/>
      <c r="JJV193" s="1269"/>
      <c r="JJW193" s="1269"/>
      <c r="JJX193" s="1269"/>
      <c r="JJY193" s="1269"/>
      <c r="JJZ193" s="1269"/>
      <c r="JKA193" s="1269"/>
      <c r="JKB193" s="1269"/>
      <c r="JKC193" s="1269"/>
      <c r="JKD193" s="1269"/>
      <c r="JKE193" s="1269"/>
      <c r="JKF193" s="1269"/>
      <c r="JKG193" s="1269"/>
      <c r="JKH193" s="1269"/>
      <c r="JKI193" s="1269"/>
      <c r="JKJ193" s="1269"/>
      <c r="JKK193" s="1269"/>
      <c r="JKL193" s="1269"/>
      <c r="JKM193" s="1269"/>
      <c r="JKN193" s="1269"/>
      <c r="JKO193" s="1269"/>
      <c r="JKP193" s="1269"/>
      <c r="JKQ193" s="1269"/>
      <c r="JKR193" s="1269"/>
      <c r="JKS193" s="1269"/>
      <c r="JKT193" s="1269"/>
      <c r="JKU193" s="1269"/>
      <c r="JKV193" s="1269"/>
      <c r="JKW193" s="1269"/>
      <c r="JKX193" s="1269"/>
      <c r="JKY193" s="1269"/>
      <c r="JKZ193" s="1269"/>
      <c r="JLA193" s="1269"/>
      <c r="JLB193" s="1269"/>
      <c r="JLC193" s="1269"/>
      <c r="JLD193" s="1269"/>
      <c r="JLE193" s="1269"/>
      <c r="JLF193" s="1269"/>
      <c r="JLG193" s="1269"/>
      <c r="JLH193" s="1269"/>
      <c r="JLI193" s="1269"/>
      <c r="JLJ193" s="1269"/>
      <c r="JLK193" s="1269"/>
      <c r="JLL193" s="1269"/>
      <c r="JLM193" s="1269"/>
      <c r="JLN193" s="1269"/>
      <c r="JLO193" s="1269"/>
      <c r="JLP193" s="1269"/>
      <c r="JLQ193" s="1269"/>
      <c r="JLR193" s="1269"/>
      <c r="JLS193" s="1269"/>
      <c r="JLT193" s="1269"/>
      <c r="JLU193" s="1269"/>
      <c r="JLV193" s="1269"/>
      <c r="JLW193" s="1269"/>
      <c r="JLX193" s="1269"/>
      <c r="JLY193" s="1269"/>
      <c r="JLZ193" s="1269"/>
      <c r="JMA193" s="1269"/>
      <c r="JMB193" s="1269"/>
      <c r="JMC193" s="1269"/>
      <c r="JMD193" s="1269"/>
      <c r="JME193" s="1269"/>
      <c r="JMF193" s="1269"/>
      <c r="JMG193" s="1269"/>
      <c r="JMH193" s="1269"/>
      <c r="JMI193" s="1269"/>
      <c r="JMJ193" s="1269"/>
      <c r="JMK193" s="1269"/>
      <c r="JML193" s="1269"/>
      <c r="JMM193" s="1269"/>
      <c r="JMN193" s="1269"/>
      <c r="JMO193" s="1269"/>
      <c r="JMP193" s="1269"/>
      <c r="JMQ193" s="1269"/>
      <c r="JMR193" s="1269"/>
      <c r="JMS193" s="1269"/>
      <c r="JMT193" s="1269"/>
      <c r="JMU193" s="1269"/>
      <c r="JMV193" s="1269"/>
      <c r="JMW193" s="1269"/>
      <c r="JMX193" s="1269"/>
      <c r="JMY193" s="1269"/>
      <c r="JMZ193" s="1269"/>
      <c r="JNA193" s="1269"/>
      <c r="JNB193" s="1269"/>
      <c r="JNC193" s="1269"/>
      <c r="JND193" s="1269"/>
      <c r="JNE193" s="1269"/>
      <c r="JNF193" s="1269"/>
      <c r="JNG193" s="1269"/>
      <c r="JNH193" s="1269"/>
      <c r="JNI193" s="1269"/>
      <c r="JNJ193" s="1269"/>
      <c r="JNK193" s="1269"/>
      <c r="JNL193" s="1269"/>
      <c r="JNM193" s="1269"/>
      <c r="JNN193" s="1269"/>
      <c r="JNO193" s="1269"/>
      <c r="JNP193" s="1269"/>
      <c r="JNQ193" s="1269"/>
      <c r="JNR193" s="1269"/>
      <c r="JNS193" s="1269"/>
      <c r="JNT193" s="1269"/>
      <c r="JNU193" s="1269"/>
      <c r="JNV193" s="1269"/>
      <c r="JNW193" s="1269"/>
      <c r="JNX193" s="1269"/>
      <c r="JNY193" s="1269"/>
      <c r="JNZ193" s="1269"/>
      <c r="JOA193" s="1269"/>
      <c r="JOB193" s="1269"/>
      <c r="JOC193" s="1269"/>
      <c r="JOD193" s="1269"/>
      <c r="JOE193" s="1269"/>
      <c r="JOF193" s="1269"/>
      <c r="JOG193" s="1269"/>
      <c r="JOH193" s="1269"/>
      <c r="JOI193" s="1269"/>
      <c r="JOJ193" s="1269"/>
      <c r="JOK193" s="1269"/>
      <c r="JOL193" s="1269"/>
      <c r="JOM193" s="1269"/>
      <c r="JON193" s="1269"/>
      <c r="JOO193" s="1269"/>
      <c r="JOP193" s="1269"/>
      <c r="JOQ193" s="1269"/>
      <c r="JOR193" s="1269"/>
      <c r="JOS193" s="1269"/>
      <c r="JOT193" s="1269"/>
      <c r="JOU193" s="1269"/>
      <c r="JOV193" s="1269"/>
      <c r="JOW193" s="1269"/>
      <c r="JOX193" s="1269"/>
      <c r="JOY193" s="1269"/>
      <c r="JOZ193" s="1269"/>
      <c r="JPA193" s="1269"/>
      <c r="JPB193" s="1269"/>
      <c r="JPC193" s="1269"/>
      <c r="JPD193" s="1269"/>
      <c r="JPE193" s="1269"/>
      <c r="JPF193" s="1269"/>
      <c r="JPG193" s="1269"/>
      <c r="JPH193" s="1269"/>
      <c r="JPI193" s="1269"/>
      <c r="JPJ193" s="1269"/>
      <c r="JPK193" s="1269"/>
      <c r="JPL193" s="1269"/>
      <c r="JPM193" s="1269"/>
      <c r="JPN193" s="1269"/>
      <c r="JPO193" s="1269"/>
      <c r="JPP193" s="1269"/>
      <c r="JPQ193" s="1269"/>
      <c r="JPR193" s="1269"/>
      <c r="JPS193" s="1269"/>
      <c r="JPT193" s="1269"/>
      <c r="JPU193" s="1269"/>
      <c r="JPV193" s="1269"/>
      <c r="JPW193" s="1269"/>
      <c r="JPX193" s="1269"/>
      <c r="JPY193" s="1269"/>
      <c r="JPZ193" s="1269"/>
      <c r="JQA193" s="1269"/>
      <c r="JQB193" s="1269"/>
      <c r="JQC193" s="1269"/>
      <c r="JQD193" s="1269"/>
      <c r="JQE193" s="1269"/>
      <c r="JQF193" s="1269"/>
      <c r="JQG193" s="1269"/>
      <c r="JQH193" s="1269"/>
      <c r="JQI193" s="1269"/>
      <c r="JQJ193" s="1269"/>
      <c r="JQK193" s="1269"/>
      <c r="JQL193" s="1269"/>
      <c r="JQM193" s="1269"/>
      <c r="JQN193" s="1269"/>
      <c r="JQO193" s="1269"/>
      <c r="JQP193" s="1269"/>
      <c r="JQQ193" s="1269"/>
      <c r="JQR193" s="1269"/>
      <c r="JQS193" s="1269"/>
      <c r="JQT193" s="1269"/>
      <c r="JQU193" s="1269"/>
      <c r="JQV193" s="1269"/>
      <c r="JQW193" s="1269"/>
      <c r="JQX193" s="1269"/>
      <c r="JQY193" s="1269"/>
      <c r="JQZ193" s="1269"/>
      <c r="JRA193" s="1269"/>
      <c r="JRB193" s="1269"/>
      <c r="JRC193" s="1269"/>
      <c r="JRD193" s="1269"/>
      <c r="JRE193" s="1269"/>
      <c r="JRF193" s="1269"/>
      <c r="JRG193" s="1269"/>
      <c r="JRH193" s="1269"/>
      <c r="JRI193" s="1269"/>
      <c r="JRJ193" s="1269"/>
      <c r="JRK193" s="1269"/>
      <c r="JRL193" s="1269"/>
      <c r="JRM193" s="1269"/>
      <c r="JRN193" s="1269"/>
      <c r="JRO193" s="1269"/>
      <c r="JRP193" s="1269"/>
      <c r="JRQ193" s="1269"/>
      <c r="JRR193" s="1269"/>
      <c r="JRS193" s="1269"/>
      <c r="JRT193" s="1269"/>
      <c r="JRU193" s="1269"/>
      <c r="JRV193" s="1269"/>
      <c r="JRW193" s="1269"/>
      <c r="JRX193" s="1269"/>
      <c r="JRY193" s="1269"/>
      <c r="JRZ193" s="1269"/>
      <c r="JSA193" s="1269"/>
      <c r="JSB193" s="1269"/>
      <c r="JSC193" s="1269"/>
      <c r="JSD193" s="1269"/>
      <c r="JSE193" s="1269"/>
      <c r="JSF193" s="1269"/>
      <c r="JSG193" s="1269"/>
      <c r="JSH193" s="1269"/>
      <c r="JSI193" s="1269"/>
      <c r="JSJ193" s="1269"/>
      <c r="JSK193" s="1269"/>
      <c r="JSL193" s="1269"/>
      <c r="JSM193" s="1269"/>
      <c r="JSN193" s="1269"/>
      <c r="JSO193" s="1269"/>
      <c r="JSP193" s="1269"/>
      <c r="JSQ193" s="1269"/>
      <c r="JSR193" s="1269"/>
      <c r="JSS193" s="1269"/>
      <c r="JST193" s="1269"/>
      <c r="JSU193" s="1269"/>
      <c r="JSV193" s="1269"/>
      <c r="JSW193" s="1269"/>
      <c r="JSX193" s="1269"/>
      <c r="JSY193" s="1269"/>
      <c r="JSZ193" s="1269"/>
      <c r="JTA193" s="1269"/>
      <c r="JTB193" s="1269"/>
      <c r="JTC193" s="1269"/>
      <c r="JTD193" s="1269"/>
      <c r="JTE193" s="1269"/>
      <c r="JTF193" s="1269"/>
      <c r="JTG193" s="1269"/>
      <c r="JTH193" s="1269"/>
      <c r="JTI193" s="1269"/>
      <c r="JTJ193" s="1269"/>
      <c r="JTK193" s="1269"/>
      <c r="JTL193" s="1269"/>
      <c r="JTM193" s="1269"/>
      <c r="JTN193" s="1269"/>
      <c r="JTO193" s="1269"/>
      <c r="JTP193" s="1269"/>
      <c r="JTQ193" s="1269"/>
      <c r="JTR193" s="1269"/>
      <c r="JTS193" s="1269"/>
      <c r="JTT193" s="1269"/>
      <c r="JTU193" s="1269"/>
      <c r="JTV193" s="1269"/>
      <c r="JTW193" s="1269"/>
      <c r="JTX193" s="1269"/>
      <c r="JTY193" s="1269"/>
      <c r="JTZ193" s="1269"/>
      <c r="JUA193" s="1269"/>
      <c r="JUB193" s="1269"/>
      <c r="JUC193" s="1269"/>
      <c r="JUD193" s="1269"/>
      <c r="JUE193" s="1269"/>
      <c r="JUF193" s="1269"/>
      <c r="JUG193" s="1269"/>
      <c r="JUH193" s="1269"/>
      <c r="JUI193" s="1269"/>
      <c r="JUJ193" s="1269"/>
      <c r="JUK193" s="1269"/>
      <c r="JUL193" s="1269"/>
      <c r="JUM193" s="1269"/>
      <c r="JUN193" s="1269"/>
      <c r="JUO193" s="1269"/>
      <c r="JUP193" s="1269"/>
      <c r="JUQ193" s="1269"/>
      <c r="JUR193" s="1269"/>
      <c r="JUS193" s="1269"/>
      <c r="JUT193" s="1269"/>
      <c r="JUU193" s="1269"/>
      <c r="JUV193" s="1269"/>
      <c r="JUW193" s="1269"/>
      <c r="JUX193" s="1269"/>
      <c r="JUY193" s="1269"/>
      <c r="JUZ193" s="1269"/>
      <c r="JVA193" s="1269"/>
      <c r="JVB193" s="1269"/>
      <c r="JVC193" s="1269"/>
      <c r="JVD193" s="1269"/>
      <c r="JVE193" s="1269"/>
      <c r="JVF193" s="1269"/>
      <c r="JVG193" s="1269"/>
      <c r="JVH193" s="1269"/>
      <c r="JVI193" s="1269"/>
      <c r="JVJ193" s="1269"/>
      <c r="JVK193" s="1269"/>
      <c r="JVL193" s="1269"/>
      <c r="JVM193" s="1269"/>
      <c r="JVN193" s="1269"/>
      <c r="JVO193" s="1269"/>
      <c r="JVP193" s="1269"/>
      <c r="JVQ193" s="1269"/>
      <c r="JVR193" s="1269"/>
      <c r="JVS193" s="1269"/>
      <c r="JVT193" s="1269"/>
      <c r="JVU193" s="1269"/>
      <c r="JVV193" s="1269"/>
      <c r="JVW193" s="1269"/>
      <c r="JVX193" s="1269"/>
      <c r="JVY193" s="1269"/>
      <c r="JVZ193" s="1269"/>
      <c r="JWA193" s="1269"/>
      <c r="JWB193" s="1269"/>
      <c r="JWC193" s="1269"/>
      <c r="JWD193" s="1269"/>
      <c r="JWE193" s="1269"/>
      <c r="JWF193" s="1269"/>
      <c r="JWG193" s="1269"/>
      <c r="JWH193" s="1269"/>
      <c r="JWI193" s="1269"/>
      <c r="JWJ193" s="1269"/>
      <c r="JWK193" s="1269"/>
      <c r="JWL193" s="1269"/>
      <c r="JWM193" s="1269"/>
      <c r="JWN193" s="1269"/>
      <c r="JWO193" s="1269"/>
      <c r="JWP193" s="1269"/>
      <c r="JWQ193" s="1269"/>
      <c r="JWR193" s="1269"/>
      <c r="JWS193" s="1269"/>
      <c r="JWT193" s="1269"/>
      <c r="JWU193" s="1269"/>
      <c r="JWV193" s="1269"/>
      <c r="JWW193" s="1269"/>
      <c r="JWX193" s="1269"/>
      <c r="JWY193" s="1269"/>
      <c r="JWZ193" s="1269"/>
      <c r="JXA193" s="1269"/>
      <c r="JXB193" s="1269"/>
      <c r="JXC193" s="1269"/>
      <c r="JXD193" s="1269"/>
      <c r="JXE193" s="1269"/>
      <c r="JXF193" s="1269"/>
      <c r="JXG193" s="1269"/>
      <c r="JXH193" s="1269"/>
      <c r="JXI193" s="1269"/>
      <c r="JXJ193" s="1269"/>
      <c r="JXK193" s="1269"/>
      <c r="JXL193" s="1269"/>
      <c r="JXM193" s="1269"/>
      <c r="JXN193" s="1269"/>
      <c r="JXO193" s="1269"/>
      <c r="JXP193" s="1269"/>
      <c r="JXQ193" s="1269"/>
      <c r="JXR193" s="1269"/>
      <c r="JXS193" s="1269"/>
      <c r="JXT193" s="1269"/>
      <c r="JXU193" s="1269"/>
      <c r="JXV193" s="1269"/>
      <c r="JXW193" s="1269"/>
      <c r="JXX193" s="1269"/>
      <c r="JXY193" s="1269"/>
      <c r="JXZ193" s="1269"/>
      <c r="JYA193" s="1269"/>
      <c r="JYB193" s="1269"/>
      <c r="JYC193" s="1269"/>
      <c r="JYD193" s="1269"/>
      <c r="JYE193" s="1269"/>
      <c r="JYF193" s="1269"/>
      <c r="JYG193" s="1269"/>
      <c r="JYH193" s="1269"/>
      <c r="JYI193" s="1269"/>
      <c r="JYJ193" s="1269"/>
      <c r="JYK193" s="1269"/>
      <c r="JYL193" s="1269"/>
      <c r="JYM193" s="1269"/>
      <c r="JYN193" s="1269"/>
      <c r="JYO193" s="1269"/>
      <c r="JYP193" s="1269"/>
      <c r="JYQ193" s="1269"/>
      <c r="JYR193" s="1269"/>
      <c r="JYS193" s="1269"/>
      <c r="JYT193" s="1269"/>
      <c r="JYU193" s="1269"/>
      <c r="JYV193" s="1269"/>
      <c r="JYW193" s="1269"/>
      <c r="JYX193" s="1269"/>
      <c r="JYY193" s="1269"/>
      <c r="JYZ193" s="1269"/>
      <c r="JZA193" s="1269"/>
      <c r="JZB193" s="1269"/>
      <c r="JZC193" s="1269"/>
      <c r="JZD193" s="1269"/>
      <c r="JZE193" s="1269"/>
      <c r="JZF193" s="1269"/>
      <c r="JZG193" s="1269"/>
      <c r="JZH193" s="1269"/>
      <c r="JZI193" s="1269"/>
      <c r="JZJ193" s="1269"/>
      <c r="JZK193" s="1269"/>
      <c r="JZL193" s="1269"/>
      <c r="JZM193" s="1269"/>
      <c r="JZN193" s="1269"/>
      <c r="JZO193" s="1269"/>
      <c r="JZP193" s="1269"/>
      <c r="JZQ193" s="1269"/>
      <c r="JZR193" s="1269"/>
      <c r="JZS193" s="1269"/>
      <c r="JZT193" s="1269"/>
      <c r="JZU193" s="1269"/>
      <c r="JZV193" s="1269"/>
      <c r="JZW193" s="1269"/>
      <c r="JZX193" s="1269"/>
      <c r="JZY193" s="1269"/>
      <c r="JZZ193" s="1269"/>
      <c r="KAA193" s="1269"/>
      <c r="KAB193" s="1269"/>
      <c r="KAC193" s="1269"/>
      <c r="KAD193" s="1269"/>
      <c r="KAE193" s="1269"/>
      <c r="KAF193" s="1269"/>
      <c r="KAG193" s="1269"/>
      <c r="KAH193" s="1269"/>
      <c r="KAI193" s="1269"/>
      <c r="KAJ193" s="1269"/>
      <c r="KAK193" s="1269"/>
      <c r="KAL193" s="1269"/>
      <c r="KAM193" s="1269"/>
      <c r="KAN193" s="1269"/>
      <c r="KAO193" s="1269"/>
      <c r="KAP193" s="1269"/>
      <c r="KAQ193" s="1269"/>
      <c r="KAR193" s="1269"/>
      <c r="KAS193" s="1269"/>
      <c r="KAT193" s="1269"/>
      <c r="KAU193" s="1269"/>
      <c r="KAV193" s="1269"/>
      <c r="KAW193" s="1269"/>
      <c r="KAX193" s="1269"/>
      <c r="KAY193" s="1269"/>
      <c r="KAZ193" s="1269"/>
      <c r="KBA193" s="1269"/>
      <c r="KBB193" s="1269"/>
      <c r="KBC193" s="1269"/>
      <c r="KBD193" s="1269"/>
      <c r="KBE193" s="1269"/>
      <c r="KBF193" s="1269"/>
      <c r="KBG193" s="1269"/>
      <c r="KBH193" s="1269"/>
      <c r="KBI193" s="1269"/>
      <c r="KBJ193" s="1269"/>
      <c r="KBK193" s="1269"/>
      <c r="KBL193" s="1269"/>
      <c r="KBM193" s="1269"/>
      <c r="KBN193" s="1269"/>
      <c r="KBO193" s="1269"/>
      <c r="KBP193" s="1269"/>
      <c r="KBQ193" s="1269"/>
      <c r="KBR193" s="1269"/>
      <c r="KBS193" s="1269"/>
      <c r="KBT193" s="1269"/>
      <c r="KBU193" s="1269"/>
      <c r="KBV193" s="1269"/>
      <c r="KBW193" s="1269"/>
      <c r="KBX193" s="1269"/>
      <c r="KBY193" s="1269"/>
      <c r="KBZ193" s="1269"/>
      <c r="KCA193" s="1269"/>
      <c r="KCB193" s="1269"/>
      <c r="KCC193" s="1269"/>
      <c r="KCD193" s="1269"/>
      <c r="KCE193" s="1269"/>
      <c r="KCF193" s="1269"/>
      <c r="KCG193" s="1269"/>
      <c r="KCH193" s="1269"/>
      <c r="KCI193" s="1269"/>
      <c r="KCJ193" s="1269"/>
      <c r="KCK193" s="1269"/>
      <c r="KCL193" s="1269"/>
      <c r="KCM193" s="1269"/>
      <c r="KCN193" s="1269"/>
      <c r="KCO193" s="1269"/>
      <c r="KCP193" s="1269"/>
      <c r="KCQ193" s="1269"/>
      <c r="KCR193" s="1269"/>
      <c r="KCS193" s="1269"/>
      <c r="KCT193" s="1269"/>
      <c r="KCU193" s="1269"/>
      <c r="KCV193" s="1269"/>
      <c r="KCW193" s="1269"/>
      <c r="KCX193" s="1269"/>
      <c r="KCY193" s="1269"/>
      <c r="KCZ193" s="1269"/>
      <c r="KDA193" s="1269"/>
      <c r="KDB193" s="1269"/>
      <c r="KDC193" s="1269"/>
      <c r="KDD193" s="1269"/>
      <c r="KDE193" s="1269"/>
      <c r="KDF193" s="1269"/>
      <c r="KDG193" s="1269"/>
      <c r="KDH193" s="1269"/>
      <c r="KDI193" s="1269"/>
      <c r="KDJ193" s="1269"/>
      <c r="KDK193" s="1269"/>
      <c r="KDL193" s="1269"/>
      <c r="KDM193" s="1269"/>
      <c r="KDN193" s="1269"/>
      <c r="KDO193" s="1269"/>
      <c r="KDP193" s="1269"/>
      <c r="KDQ193" s="1269"/>
      <c r="KDR193" s="1269"/>
      <c r="KDS193" s="1269"/>
      <c r="KDT193" s="1269"/>
      <c r="KDU193" s="1269"/>
      <c r="KDV193" s="1269"/>
      <c r="KDW193" s="1269"/>
      <c r="KDX193" s="1269"/>
      <c r="KDY193" s="1269"/>
      <c r="KDZ193" s="1269"/>
      <c r="KEA193" s="1269"/>
      <c r="KEB193" s="1269"/>
      <c r="KEC193" s="1269"/>
      <c r="KED193" s="1269"/>
      <c r="KEE193" s="1269"/>
      <c r="KEF193" s="1269"/>
      <c r="KEG193" s="1269"/>
      <c r="KEH193" s="1269"/>
      <c r="KEI193" s="1269"/>
      <c r="KEJ193" s="1269"/>
      <c r="KEK193" s="1269"/>
      <c r="KEL193" s="1269"/>
      <c r="KEM193" s="1269"/>
      <c r="KEN193" s="1269"/>
      <c r="KEO193" s="1269"/>
      <c r="KEP193" s="1269"/>
      <c r="KEQ193" s="1269"/>
      <c r="KER193" s="1269"/>
      <c r="KES193" s="1269"/>
      <c r="KET193" s="1269"/>
      <c r="KEU193" s="1269"/>
      <c r="KEV193" s="1269"/>
      <c r="KEW193" s="1269"/>
      <c r="KEX193" s="1269"/>
      <c r="KEY193" s="1269"/>
      <c r="KEZ193" s="1269"/>
      <c r="KFA193" s="1269"/>
      <c r="KFB193" s="1269"/>
      <c r="KFC193" s="1269"/>
      <c r="KFD193" s="1269"/>
      <c r="KFE193" s="1269"/>
      <c r="KFF193" s="1269"/>
      <c r="KFG193" s="1269"/>
      <c r="KFH193" s="1269"/>
      <c r="KFI193" s="1269"/>
      <c r="KFJ193" s="1269"/>
      <c r="KFK193" s="1269"/>
      <c r="KFL193" s="1269"/>
      <c r="KFM193" s="1269"/>
      <c r="KFN193" s="1269"/>
      <c r="KFO193" s="1269"/>
      <c r="KFP193" s="1269"/>
      <c r="KFQ193" s="1269"/>
      <c r="KFR193" s="1269"/>
      <c r="KFS193" s="1269"/>
      <c r="KFT193" s="1269"/>
      <c r="KFU193" s="1269"/>
      <c r="KFV193" s="1269"/>
      <c r="KFW193" s="1269"/>
      <c r="KFX193" s="1269"/>
      <c r="KFY193" s="1269"/>
      <c r="KFZ193" s="1269"/>
      <c r="KGA193" s="1269"/>
      <c r="KGB193" s="1269"/>
      <c r="KGC193" s="1269"/>
      <c r="KGD193" s="1269"/>
      <c r="KGE193" s="1269"/>
      <c r="KGF193" s="1269"/>
      <c r="KGG193" s="1269"/>
      <c r="KGH193" s="1269"/>
      <c r="KGI193" s="1269"/>
      <c r="KGJ193" s="1269"/>
      <c r="KGK193" s="1269"/>
      <c r="KGL193" s="1269"/>
      <c r="KGM193" s="1269"/>
      <c r="KGN193" s="1269"/>
      <c r="KGO193" s="1269"/>
      <c r="KGP193" s="1269"/>
      <c r="KGQ193" s="1269"/>
      <c r="KGR193" s="1269"/>
      <c r="KGS193" s="1269"/>
      <c r="KGT193" s="1269"/>
      <c r="KGU193" s="1269"/>
      <c r="KGV193" s="1269"/>
      <c r="KGW193" s="1269"/>
      <c r="KGX193" s="1269"/>
      <c r="KGY193" s="1269"/>
      <c r="KGZ193" s="1269"/>
      <c r="KHA193" s="1269"/>
      <c r="KHB193" s="1269"/>
      <c r="KHC193" s="1269"/>
      <c r="KHD193" s="1269"/>
      <c r="KHE193" s="1269"/>
      <c r="KHF193" s="1269"/>
      <c r="KHG193" s="1269"/>
      <c r="KHH193" s="1269"/>
      <c r="KHI193" s="1269"/>
      <c r="KHJ193" s="1269"/>
      <c r="KHK193" s="1269"/>
      <c r="KHL193" s="1269"/>
      <c r="KHM193" s="1269"/>
      <c r="KHN193" s="1269"/>
      <c r="KHO193" s="1269"/>
      <c r="KHP193" s="1269"/>
      <c r="KHQ193" s="1269"/>
      <c r="KHR193" s="1269"/>
      <c r="KHS193" s="1269"/>
      <c r="KHT193" s="1269"/>
      <c r="KHU193" s="1269"/>
      <c r="KHV193" s="1269"/>
      <c r="KHW193" s="1269"/>
      <c r="KHX193" s="1269"/>
      <c r="KHY193" s="1269"/>
      <c r="KHZ193" s="1269"/>
      <c r="KIA193" s="1269"/>
      <c r="KIB193" s="1269"/>
      <c r="KIC193" s="1269"/>
      <c r="KID193" s="1269"/>
      <c r="KIE193" s="1269"/>
      <c r="KIF193" s="1269"/>
      <c r="KIG193" s="1269"/>
      <c r="KIH193" s="1269"/>
      <c r="KII193" s="1269"/>
      <c r="KIJ193" s="1269"/>
      <c r="KIK193" s="1269"/>
      <c r="KIL193" s="1269"/>
      <c r="KIM193" s="1269"/>
      <c r="KIN193" s="1269"/>
      <c r="KIO193" s="1269"/>
      <c r="KIP193" s="1269"/>
      <c r="KIQ193" s="1269"/>
      <c r="KIR193" s="1269"/>
      <c r="KIS193" s="1269"/>
      <c r="KIT193" s="1269"/>
      <c r="KIU193" s="1269"/>
      <c r="KIV193" s="1269"/>
      <c r="KIW193" s="1269"/>
      <c r="KIX193" s="1269"/>
      <c r="KIY193" s="1269"/>
      <c r="KIZ193" s="1269"/>
      <c r="KJA193" s="1269"/>
      <c r="KJB193" s="1269"/>
      <c r="KJC193" s="1269"/>
      <c r="KJD193" s="1269"/>
      <c r="KJE193" s="1269"/>
      <c r="KJF193" s="1269"/>
      <c r="KJG193" s="1269"/>
      <c r="KJH193" s="1269"/>
      <c r="KJI193" s="1269"/>
      <c r="KJJ193" s="1269"/>
      <c r="KJK193" s="1269"/>
      <c r="KJL193" s="1269"/>
      <c r="KJM193" s="1269"/>
      <c r="KJN193" s="1269"/>
      <c r="KJO193" s="1269"/>
      <c r="KJP193" s="1269"/>
      <c r="KJQ193" s="1269"/>
      <c r="KJR193" s="1269"/>
      <c r="KJS193" s="1269"/>
      <c r="KJT193" s="1269"/>
      <c r="KJU193" s="1269"/>
      <c r="KJV193" s="1269"/>
      <c r="KJW193" s="1269"/>
      <c r="KJX193" s="1269"/>
      <c r="KJY193" s="1269"/>
      <c r="KJZ193" s="1269"/>
      <c r="KKA193" s="1269"/>
      <c r="KKB193" s="1269"/>
      <c r="KKC193" s="1269"/>
      <c r="KKD193" s="1269"/>
      <c r="KKE193" s="1269"/>
      <c r="KKF193" s="1269"/>
      <c r="KKG193" s="1269"/>
      <c r="KKH193" s="1269"/>
      <c r="KKI193" s="1269"/>
      <c r="KKJ193" s="1269"/>
      <c r="KKK193" s="1269"/>
      <c r="KKL193" s="1269"/>
      <c r="KKM193" s="1269"/>
      <c r="KKN193" s="1269"/>
      <c r="KKO193" s="1269"/>
      <c r="KKP193" s="1269"/>
      <c r="KKQ193" s="1269"/>
      <c r="KKR193" s="1269"/>
      <c r="KKS193" s="1269"/>
      <c r="KKT193" s="1269"/>
      <c r="KKU193" s="1269"/>
      <c r="KKV193" s="1269"/>
      <c r="KKW193" s="1269"/>
      <c r="KKX193" s="1269"/>
      <c r="KKY193" s="1269"/>
      <c r="KKZ193" s="1269"/>
      <c r="KLA193" s="1269"/>
      <c r="KLB193" s="1269"/>
      <c r="KLC193" s="1269"/>
      <c r="KLD193" s="1269"/>
      <c r="KLE193" s="1269"/>
      <c r="KLF193" s="1269"/>
      <c r="KLG193" s="1269"/>
      <c r="KLH193" s="1269"/>
      <c r="KLI193" s="1269"/>
      <c r="KLJ193" s="1269"/>
      <c r="KLK193" s="1269"/>
      <c r="KLL193" s="1269"/>
      <c r="KLM193" s="1269"/>
      <c r="KLN193" s="1269"/>
      <c r="KLO193" s="1269"/>
      <c r="KLP193" s="1269"/>
      <c r="KLQ193" s="1269"/>
      <c r="KLR193" s="1269"/>
      <c r="KLS193" s="1269"/>
      <c r="KLT193" s="1269"/>
      <c r="KLU193" s="1269"/>
      <c r="KLV193" s="1269"/>
      <c r="KLW193" s="1269"/>
      <c r="KLX193" s="1269"/>
      <c r="KLY193" s="1269"/>
      <c r="KLZ193" s="1269"/>
      <c r="KMA193" s="1269"/>
      <c r="KMB193" s="1269"/>
      <c r="KMC193" s="1269"/>
      <c r="KMD193" s="1269"/>
      <c r="KME193" s="1269"/>
      <c r="KMF193" s="1269"/>
      <c r="KMG193" s="1269"/>
      <c r="KMH193" s="1269"/>
      <c r="KMI193" s="1269"/>
      <c r="KMJ193" s="1269"/>
      <c r="KMK193" s="1269"/>
      <c r="KML193" s="1269"/>
      <c r="KMM193" s="1269"/>
      <c r="KMN193" s="1269"/>
      <c r="KMO193" s="1269"/>
      <c r="KMP193" s="1269"/>
      <c r="KMQ193" s="1269"/>
      <c r="KMR193" s="1269"/>
      <c r="KMS193" s="1269"/>
      <c r="KMT193" s="1269"/>
      <c r="KMU193" s="1269"/>
      <c r="KMV193" s="1269"/>
      <c r="KMW193" s="1269"/>
      <c r="KMX193" s="1269"/>
      <c r="KMY193" s="1269"/>
      <c r="KMZ193" s="1269"/>
      <c r="KNA193" s="1269"/>
      <c r="KNB193" s="1269"/>
      <c r="KNC193" s="1269"/>
      <c r="KND193" s="1269"/>
      <c r="KNE193" s="1269"/>
      <c r="KNF193" s="1269"/>
      <c r="KNG193" s="1269"/>
      <c r="KNH193" s="1269"/>
      <c r="KNI193" s="1269"/>
      <c r="KNJ193" s="1269"/>
      <c r="KNK193" s="1269"/>
      <c r="KNL193" s="1269"/>
      <c r="KNM193" s="1269"/>
      <c r="KNN193" s="1269"/>
      <c r="KNO193" s="1269"/>
      <c r="KNP193" s="1269"/>
      <c r="KNQ193" s="1269"/>
      <c r="KNR193" s="1269"/>
      <c r="KNS193" s="1269"/>
      <c r="KNT193" s="1269"/>
      <c r="KNU193" s="1269"/>
      <c r="KNV193" s="1269"/>
      <c r="KNW193" s="1269"/>
      <c r="KNX193" s="1269"/>
      <c r="KNY193" s="1269"/>
      <c r="KNZ193" s="1269"/>
      <c r="KOA193" s="1269"/>
      <c r="KOB193" s="1269"/>
      <c r="KOC193" s="1269"/>
      <c r="KOD193" s="1269"/>
      <c r="KOE193" s="1269"/>
      <c r="KOF193" s="1269"/>
      <c r="KOG193" s="1269"/>
      <c r="KOH193" s="1269"/>
      <c r="KOI193" s="1269"/>
      <c r="KOJ193" s="1269"/>
      <c r="KOK193" s="1269"/>
      <c r="KOL193" s="1269"/>
      <c r="KOM193" s="1269"/>
      <c r="KON193" s="1269"/>
      <c r="KOO193" s="1269"/>
      <c r="KOP193" s="1269"/>
      <c r="KOQ193" s="1269"/>
      <c r="KOR193" s="1269"/>
      <c r="KOS193" s="1269"/>
      <c r="KOT193" s="1269"/>
      <c r="KOU193" s="1269"/>
      <c r="KOV193" s="1269"/>
      <c r="KOW193" s="1269"/>
      <c r="KOX193" s="1269"/>
      <c r="KOY193" s="1269"/>
      <c r="KOZ193" s="1269"/>
      <c r="KPA193" s="1269"/>
      <c r="KPB193" s="1269"/>
      <c r="KPC193" s="1269"/>
      <c r="KPD193" s="1269"/>
      <c r="KPE193" s="1269"/>
      <c r="KPF193" s="1269"/>
      <c r="KPG193" s="1269"/>
      <c r="KPH193" s="1269"/>
      <c r="KPI193" s="1269"/>
      <c r="KPJ193" s="1269"/>
      <c r="KPK193" s="1269"/>
      <c r="KPL193" s="1269"/>
      <c r="KPM193" s="1269"/>
      <c r="KPN193" s="1269"/>
      <c r="KPO193" s="1269"/>
      <c r="KPP193" s="1269"/>
      <c r="KPQ193" s="1269"/>
      <c r="KPR193" s="1269"/>
      <c r="KPS193" s="1269"/>
      <c r="KPT193" s="1269"/>
      <c r="KPU193" s="1269"/>
      <c r="KPV193" s="1269"/>
      <c r="KPW193" s="1269"/>
      <c r="KPX193" s="1269"/>
      <c r="KPY193" s="1269"/>
      <c r="KPZ193" s="1269"/>
      <c r="KQA193" s="1269"/>
      <c r="KQB193" s="1269"/>
      <c r="KQC193" s="1269"/>
      <c r="KQD193" s="1269"/>
      <c r="KQE193" s="1269"/>
      <c r="KQF193" s="1269"/>
      <c r="KQG193" s="1269"/>
      <c r="KQH193" s="1269"/>
      <c r="KQI193" s="1269"/>
      <c r="KQJ193" s="1269"/>
      <c r="KQK193" s="1269"/>
      <c r="KQL193" s="1269"/>
      <c r="KQM193" s="1269"/>
      <c r="KQN193" s="1269"/>
      <c r="KQO193" s="1269"/>
      <c r="KQP193" s="1269"/>
      <c r="KQQ193" s="1269"/>
      <c r="KQR193" s="1269"/>
      <c r="KQS193" s="1269"/>
      <c r="KQT193" s="1269"/>
      <c r="KQU193" s="1269"/>
      <c r="KQV193" s="1269"/>
      <c r="KQW193" s="1269"/>
      <c r="KQX193" s="1269"/>
      <c r="KQY193" s="1269"/>
      <c r="KQZ193" s="1269"/>
      <c r="KRA193" s="1269"/>
      <c r="KRB193" s="1269"/>
      <c r="KRC193" s="1269"/>
      <c r="KRD193" s="1269"/>
      <c r="KRE193" s="1269"/>
      <c r="KRF193" s="1269"/>
      <c r="KRG193" s="1269"/>
      <c r="KRH193" s="1269"/>
      <c r="KRI193" s="1269"/>
      <c r="KRJ193" s="1269"/>
      <c r="KRK193" s="1269"/>
      <c r="KRL193" s="1269"/>
      <c r="KRM193" s="1269"/>
      <c r="KRN193" s="1269"/>
      <c r="KRO193" s="1269"/>
      <c r="KRP193" s="1269"/>
      <c r="KRQ193" s="1269"/>
      <c r="KRR193" s="1269"/>
      <c r="KRS193" s="1269"/>
      <c r="KRT193" s="1269"/>
      <c r="KRU193" s="1269"/>
      <c r="KRV193" s="1269"/>
      <c r="KRW193" s="1269"/>
      <c r="KRX193" s="1269"/>
      <c r="KRY193" s="1269"/>
      <c r="KRZ193" s="1269"/>
      <c r="KSA193" s="1269"/>
      <c r="KSB193" s="1269"/>
      <c r="KSC193" s="1269"/>
      <c r="KSD193" s="1269"/>
      <c r="KSE193" s="1269"/>
      <c r="KSF193" s="1269"/>
      <c r="KSG193" s="1269"/>
      <c r="KSH193" s="1269"/>
      <c r="KSI193" s="1269"/>
      <c r="KSJ193" s="1269"/>
      <c r="KSK193" s="1269"/>
      <c r="KSL193" s="1269"/>
      <c r="KSM193" s="1269"/>
      <c r="KSN193" s="1269"/>
      <c r="KSO193" s="1269"/>
      <c r="KSP193" s="1269"/>
      <c r="KSQ193" s="1269"/>
      <c r="KSR193" s="1269"/>
      <c r="KSS193" s="1269"/>
      <c r="KST193" s="1269"/>
      <c r="KSU193" s="1269"/>
      <c r="KSV193" s="1269"/>
      <c r="KSW193" s="1269"/>
      <c r="KSX193" s="1269"/>
      <c r="KSY193" s="1269"/>
      <c r="KSZ193" s="1269"/>
      <c r="KTA193" s="1269"/>
      <c r="KTB193" s="1269"/>
      <c r="KTC193" s="1269"/>
      <c r="KTD193" s="1269"/>
      <c r="KTE193" s="1269"/>
      <c r="KTF193" s="1269"/>
      <c r="KTG193" s="1269"/>
      <c r="KTH193" s="1269"/>
      <c r="KTI193" s="1269"/>
      <c r="KTJ193" s="1269"/>
      <c r="KTK193" s="1269"/>
      <c r="KTL193" s="1269"/>
      <c r="KTM193" s="1269"/>
      <c r="KTN193" s="1269"/>
      <c r="KTO193" s="1269"/>
      <c r="KTP193" s="1269"/>
      <c r="KTQ193" s="1269"/>
      <c r="KTR193" s="1269"/>
      <c r="KTS193" s="1269"/>
      <c r="KTT193" s="1269"/>
      <c r="KTU193" s="1269"/>
      <c r="KTV193" s="1269"/>
      <c r="KTW193" s="1269"/>
      <c r="KTX193" s="1269"/>
      <c r="KTY193" s="1269"/>
      <c r="KTZ193" s="1269"/>
      <c r="KUA193" s="1269"/>
      <c r="KUB193" s="1269"/>
      <c r="KUC193" s="1269"/>
      <c r="KUD193" s="1269"/>
      <c r="KUE193" s="1269"/>
      <c r="KUF193" s="1269"/>
      <c r="KUG193" s="1269"/>
      <c r="KUH193" s="1269"/>
      <c r="KUI193" s="1269"/>
      <c r="KUJ193" s="1269"/>
      <c r="KUK193" s="1269"/>
      <c r="KUL193" s="1269"/>
      <c r="KUM193" s="1269"/>
      <c r="KUN193" s="1269"/>
      <c r="KUO193" s="1269"/>
      <c r="KUP193" s="1269"/>
      <c r="KUQ193" s="1269"/>
      <c r="KUR193" s="1269"/>
      <c r="KUS193" s="1269"/>
      <c r="KUT193" s="1269"/>
      <c r="KUU193" s="1269"/>
      <c r="KUV193" s="1269"/>
      <c r="KUW193" s="1269"/>
      <c r="KUX193" s="1269"/>
      <c r="KUY193" s="1269"/>
      <c r="KUZ193" s="1269"/>
      <c r="KVA193" s="1269"/>
      <c r="KVB193" s="1269"/>
      <c r="KVC193" s="1269"/>
      <c r="KVD193" s="1269"/>
      <c r="KVE193" s="1269"/>
      <c r="KVF193" s="1269"/>
      <c r="KVG193" s="1269"/>
      <c r="KVH193" s="1269"/>
      <c r="KVI193" s="1269"/>
      <c r="KVJ193" s="1269"/>
      <c r="KVK193" s="1269"/>
      <c r="KVL193" s="1269"/>
      <c r="KVM193" s="1269"/>
      <c r="KVN193" s="1269"/>
      <c r="KVO193" s="1269"/>
      <c r="KVP193" s="1269"/>
      <c r="KVQ193" s="1269"/>
      <c r="KVR193" s="1269"/>
      <c r="KVS193" s="1269"/>
      <c r="KVT193" s="1269"/>
      <c r="KVU193" s="1269"/>
      <c r="KVV193" s="1269"/>
      <c r="KVW193" s="1269"/>
      <c r="KVX193" s="1269"/>
      <c r="KVY193" s="1269"/>
      <c r="KVZ193" s="1269"/>
      <c r="KWA193" s="1269"/>
      <c r="KWB193" s="1269"/>
      <c r="KWC193" s="1269"/>
      <c r="KWD193" s="1269"/>
      <c r="KWE193" s="1269"/>
      <c r="KWF193" s="1269"/>
      <c r="KWG193" s="1269"/>
      <c r="KWH193" s="1269"/>
      <c r="KWI193" s="1269"/>
      <c r="KWJ193" s="1269"/>
      <c r="KWK193" s="1269"/>
      <c r="KWL193" s="1269"/>
      <c r="KWM193" s="1269"/>
      <c r="KWN193" s="1269"/>
      <c r="KWO193" s="1269"/>
      <c r="KWP193" s="1269"/>
      <c r="KWQ193" s="1269"/>
      <c r="KWR193" s="1269"/>
      <c r="KWS193" s="1269"/>
      <c r="KWT193" s="1269"/>
      <c r="KWU193" s="1269"/>
      <c r="KWV193" s="1269"/>
      <c r="KWW193" s="1269"/>
      <c r="KWX193" s="1269"/>
      <c r="KWY193" s="1269"/>
      <c r="KWZ193" s="1269"/>
      <c r="KXA193" s="1269"/>
      <c r="KXB193" s="1269"/>
      <c r="KXC193" s="1269"/>
      <c r="KXD193" s="1269"/>
      <c r="KXE193" s="1269"/>
      <c r="KXF193" s="1269"/>
      <c r="KXG193" s="1269"/>
      <c r="KXH193" s="1269"/>
      <c r="KXI193" s="1269"/>
      <c r="KXJ193" s="1269"/>
      <c r="KXK193" s="1269"/>
      <c r="KXL193" s="1269"/>
      <c r="KXM193" s="1269"/>
      <c r="KXN193" s="1269"/>
      <c r="KXO193" s="1269"/>
      <c r="KXP193" s="1269"/>
      <c r="KXQ193" s="1269"/>
      <c r="KXR193" s="1269"/>
      <c r="KXS193" s="1269"/>
      <c r="KXT193" s="1269"/>
      <c r="KXU193" s="1269"/>
      <c r="KXV193" s="1269"/>
      <c r="KXW193" s="1269"/>
      <c r="KXX193" s="1269"/>
      <c r="KXY193" s="1269"/>
      <c r="KXZ193" s="1269"/>
      <c r="KYA193" s="1269"/>
      <c r="KYB193" s="1269"/>
      <c r="KYC193" s="1269"/>
      <c r="KYD193" s="1269"/>
      <c r="KYE193" s="1269"/>
      <c r="KYF193" s="1269"/>
      <c r="KYG193" s="1269"/>
      <c r="KYH193" s="1269"/>
      <c r="KYI193" s="1269"/>
      <c r="KYJ193" s="1269"/>
      <c r="KYK193" s="1269"/>
      <c r="KYL193" s="1269"/>
      <c r="KYM193" s="1269"/>
      <c r="KYN193" s="1269"/>
      <c r="KYO193" s="1269"/>
      <c r="KYP193" s="1269"/>
      <c r="KYQ193" s="1269"/>
      <c r="KYR193" s="1269"/>
      <c r="KYS193" s="1269"/>
      <c r="KYT193" s="1269"/>
      <c r="KYU193" s="1269"/>
      <c r="KYV193" s="1269"/>
      <c r="KYW193" s="1269"/>
      <c r="KYX193" s="1269"/>
      <c r="KYY193" s="1269"/>
      <c r="KYZ193" s="1269"/>
      <c r="KZA193" s="1269"/>
      <c r="KZB193" s="1269"/>
      <c r="KZC193" s="1269"/>
      <c r="KZD193" s="1269"/>
      <c r="KZE193" s="1269"/>
      <c r="KZF193" s="1269"/>
      <c r="KZG193" s="1269"/>
      <c r="KZH193" s="1269"/>
      <c r="KZI193" s="1269"/>
      <c r="KZJ193" s="1269"/>
      <c r="KZK193" s="1269"/>
      <c r="KZL193" s="1269"/>
      <c r="KZM193" s="1269"/>
      <c r="KZN193" s="1269"/>
      <c r="KZO193" s="1269"/>
      <c r="KZP193" s="1269"/>
      <c r="KZQ193" s="1269"/>
      <c r="KZR193" s="1269"/>
      <c r="KZS193" s="1269"/>
      <c r="KZT193" s="1269"/>
      <c r="KZU193" s="1269"/>
      <c r="KZV193" s="1269"/>
      <c r="KZW193" s="1269"/>
      <c r="KZX193" s="1269"/>
      <c r="KZY193" s="1269"/>
      <c r="KZZ193" s="1269"/>
      <c r="LAA193" s="1269"/>
      <c r="LAB193" s="1269"/>
      <c r="LAC193" s="1269"/>
      <c r="LAD193" s="1269"/>
      <c r="LAE193" s="1269"/>
      <c r="LAF193" s="1269"/>
      <c r="LAG193" s="1269"/>
      <c r="LAH193" s="1269"/>
      <c r="LAI193" s="1269"/>
      <c r="LAJ193" s="1269"/>
      <c r="LAK193" s="1269"/>
      <c r="LAL193" s="1269"/>
      <c r="LAM193" s="1269"/>
      <c r="LAN193" s="1269"/>
      <c r="LAO193" s="1269"/>
      <c r="LAP193" s="1269"/>
      <c r="LAQ193" s="1269"/>
      <c r="LAR193" s="1269"/>
      <c r="LAS193" s="1269"/>
      <c r="LAT193" s="1269"/>
      <c r="LAU193" s="1269"/>
      <c r="LAV193" s="1269"/>
      <c r="LAW193" s="1269"/>
      <c r="LAX193" s="1269"/>
      <c r="LAY193" s="1269"/>
      <c r="LAZ193" s="1269"/>
      <c r="LBA193" s="1269"/>
      <c r="LBB193" s="1269"/>
      <c r="LBC193" s="1269"/>
      <c r="LBD193" s="1269"/>
      <c r="LBE193" s="1269"/>
      <c r="LBF193" s="1269"/>
      <c r="LBG193" s="1269"/>
      <c r="LBH193" s="1269"/>
      <c r="LBI193" s="1269"/>
      <c r="LBJ193" s="1269"/>
      <c r="LBK193" s="1269"/>
      <c r="LBL193" s="1269"/>
      <c r="LBM193" s="1269"/>
      <c r="LBN193" s="1269"/>
      <c r="LBO193" s="1269"/>
      <c r="LBP193" s="1269"/>
      <c r="LBQ193" s="1269"/>
      <c r="LBR193" s="1269"/>
      <c r="LBS193" s="1269"/>
      <c r="LBT193" s="1269"/>
      <c r="LBU193" s="1269"/>
      <c r="LBV193" s="1269"/>
      <c r="LBW193" s="1269"/>
      <c r="LBX193" s="1269"/>
      <c r="LBY193" s="1269"/>
      <c r="LBZ193" s="1269"/>
      <c r="LCA193" s="1269"/>
      <c r="LCB193" s="1269"/>
      <c r="LCC193" s="1269"/>
      <c r="LCD193" s="1269"/>
      <c r="LCE193" s="1269"/>
      <c r="LCF193" s="1269"/>
      <c r="LCG193" s="1269"/>
      <c r="LCH193" s="1269"/>
      <c r="LCI193" s="1269"/>
      <c r="LCJ193" s="1269"/>
      <c r="LCK193" s="1269"/>
      <c r="LCL193" s="1269"/>
      <c r="LCM193" s="1269"/>
      <c r="LCN193" s="1269"/>
      <c r="LCO193" s="1269"/>
      <c r="LCP193" s="1269"/>
      <c r="LCQ193" s="1269"/>
      <c r="LCR193" s="1269"/>
      <c r="LCS193" s="1269"/>
      <c r="LCT193" s="1269"/>
      <c r="LCU193" s="1269"/>
      <c r="LCV193" s="1269"/>
      <c r="LCW193" s="1269"/>
      <c r="LCX193" s="1269"/>
      <c r="LCY193" s="1269"/>
      <c r="LCZ193" s="1269"/>
      <c r="LDA193" s="1269"/>
      <c r="LDB193" s="1269"/>
      <c r="LDC193" s="1269"/>
      <c r="LDD193" s="1269"/>
      <c r="LDE193" s="1269"/>
      <c r="LDF193" s="1269"/>
      <c r="LDG193" s="1269"/>
      <c r="LDH193" s="1269"/>
      <c r="LDI193" s="1269"/>
      <c r="LDJ193" s="1269"/>
      <c r="LDK193" s="1269"/>
      <c r="LDL193" s="1269"/>
      <c r="LDM193" s="1269"/>
      <c r="LDN193" s="1269"/>
      <c r="LDO193" s="1269"/>
      <c r="LDP193" s="1269"/>
      <c r="LDQ193" s="1269"/>
      <c r="LDR193" s="1269"/>
      <c r="LDS193" s="1269"/>
      <c r="LDT193" s="1269"/>
      <c r="LDU193" s="1269"/>
      <c r="LDV193" s="1269"/>
      <c r="LDW193" s="1269"/>
      <c r="LDX193" s="1269"/>
      <c r="LDY193" s="1269"/>
      <c r="LDZ193" s="1269"/>
      <c r="LEA193" s="1269"/>
      <c r="LEB193" s="1269"/>
      <c r="LEC193" s="1269"/>
      <c r="LED193" s="1269"/>
      <c r="LEE193" s="1269"/>
      <c r="LEF193" s="1269"/>
      <c r="LEG193" s="1269"/>
      <c r="LEH193" s="1269"/>
      <c r="LEI193" s="1269"/>
      <c r="LEJ193" s="1269"/>
      <c r="LEK193" s="1269"/>
      <c r="LEL193" s="1269"/>
      <c r="LEM193" s="1269"/>
      <c r="LEN193" s="1269"/>
      <c r="LEO193" s="1269"/>
      <c r="LEP193" s="1269"/>
      <c r="LEQ193" s="1269"/>
      <c r="LER193" s="1269"/>
      <c r="LES193" s="1269"/>
      <c r="LET193" s="1269"/>
      <c r="LEU193" s="1269"/>
      <c r="LEV193" s="1269"/>
      <c r="LEW193" s="1269"/>
      <c r="LEX193" s="1269"/>
      <c r="LEY193" s="1269"/>
      <c r="LEZ193" s="1269"/>
      <c r="LFA193" s="1269"/>
      <c r="LFB193" s="1269"/>
      <c r="LFC193" s="1269"/>
      <c r="LFD193" s="1269"/>
      <c r="LFE193" s="1269"/>
      <c r="LFF193" s="1269"/>
      <c r="LFG193" s="1269"/>
      <c r="LFH193" s="1269"/>
      <c r="LFI193" s="1269"/>
      <c r="LFJ193" s="1269"/>
      <c r="LFK193" s="1269"/>
      <c r="LFL193" s="1269"/>
      <c r="LFM193" s="1269"/>
      <c r="LFN193" s="1269"/>
      <c r="LFO193" s="1269"/>
      <c r="LFP193" s="1269"/>
      <c r="LFQ193" s="1269"/>
      <c r="LFR193" s="1269"/>
      <c r="LFS193" s="1269"/>
      <c r="LFT193" s="1269"/>
      <c r="LFU193" s="1269"/>
      <c r="LFV193" s="1269"/>
      <c r="LFW193" s="1269"/>
      <c r="LFX193" s="1269"/>
      <c r="LFY193" s="1269"/>
      <c r="LFZ193" s="1269"/>
      <c r="LGA193" s="1269"/>
      <c r="LGB193" s="1269"/>
      <c r="LGC193" s="1269"/>
      <c r="LGD193" s="1269"/>
      <c r="LGE193" s="1269"/>
      <c r="LGF193" s="1269"/>
      <c r="LGG193" s="1269"/>
      <c r="LGH193" s="1269"/>
      <c r="LGI193" s="1269"/>
      <c r="LGJ193" s="1269"/>
      <c r="LGK193" s="1269"/>
      <c r="LGL193" s="1269"/>
      <c r="LGM193" s="1269"/>
      <c r="LGN193" s="1269"/>
      <c r="LGO193" s="1269"/>
      <c r="LGP193" s="1269"/>
      <c r="LGQ193" s="1269"/>
      <c r="LGR193" s="1269"/>
      <c r="LGS193" s="1269"/>
      <c r="LGT193" s="1269"/>
      <c r="LGU193" s="1269"/>
      <c r="LGV193" s="1269"/>
      <c r="LGW193" s="1269"/>
      <c r="LGX193" s="1269"/>
      <c r="LGY193" s="1269"/>
      <c r="LGZ193" s="1269"/>
      <c r="LHA193" s="1269"/>
      <c r="LHB193" s="1269"/>
      <c r="LHC193" s="1269"/>
      <c r="LHD193" s="1269"/>
      <c r="LHE193" s="1269"/>
      <c r="LHF193" s="1269"/>
      <c r="LHG193" s="1269"/>
      <c r="LHH193" s="1269"/>
      <c r="LHI193" s="1269"/>
      <c r="LHJ193" s="1269"/>
      <c r="LHK193" s="1269"/>
      <c r="LHL193" s="1269"/>
      <c r="LHM193" s="1269"/>
      <c r="LHN193" s="1269"/>
      <c r="LHO193" s="1269"/>
      <c r="LHP193" s="1269"/>
      <c r="LHQ193" s="1269"/>
      <c r="LHR193" s="1269"/>
      <c r="LHS193" s="1269"/>
      <c r="LHT193" s="1269"/>
      <c r="LHU193" s="1269"/>
      <c r="LHV193" s="1269"/>
      <c r="LHW193" s="1269"/>
      <c r="LHX193" s="1269"/>
      <c r="LHY193" s="1269"/>
      <c r="LHZ193" s="1269"/>
      <c r="LIA193" s="1269"/>
      <c r="LIB193" s="1269"/>
      <c r="LIC193" s="1269"/>
      <c r="LID193" s="1269"/>
      <c r="LIE193" s="1269"/>
      <c r="LIF193" s="1269"/>
      <c r="LIG193" s="1269"/>
      <c r="LIH193" s="1269"/>
      <c r="LII193" s="1269"/>
      <c r="LIJ193" s="1269"/>
      <c r="LIK193" s="1269"/>
      <c r="LIL193" s="1269"/>
      <c r="LIM193" s="1269"/>
      <c r="LIN193" s="1269"/>
      <c r="LIO193" s="1269"/>
      <c r="LIP193" s="1269"/>
      <c r="LIQ193" s="1269"/>
      <c r="LIR193" s="1269"/>
      <c r="LIS193" s="1269"/>
      <c r="LIT193" s="1269"/>
      <c r="LIU193" s="1269"/>
      <c r="LIV193" s="1269"/>
      <c r="LIW193" s="1269"/>
      <c r="LIX193" s="1269"/>
      <c r="LIY193" s="1269"/>
      <c r="LIZ193" s="1269"/>
      <c r="LJA193" s="1269"/>
      <c r="LJB193" s="1269"/>
      <c r="LJC193" s="1269"/>
      <c r="LJD193" s="1269"/>
      <c r="LJE193" s="1269"/>
      <c r="LJF193" s="1269"/>
      <c r="LJG193" s="1269"/>
      <c r="LJH193" s="1269"/>
      <c r="LJI193" s="1269"/>
      <c r="LJJ193" s="1269"/>
      <c r="LJK193" s="1269"/>
      <c r="LJL193" s="1269"/>
      <c r="LJM193" s="1269"/>
      <c r="LJN193" s="1269"/>
      <c r="LJO193" s="1269"/>
      <c r="LJP193" s="1269"/>
      <c r="LJQ193" s="1269"/>
      <c r="LJR193" s="1269"/>
      <c r="LJS193" s="1269"/>
      <c r="LJT193" s="1269"/>
      <c r="LJU193" s="1269"/>
      <c r="LJV193" s="1269"/>
      <c r="LJW193" s="1269"/>
      <c r="LJX193" s="1269"/>
      <c r="LJY193" s="1269"/>
      <c r="LJZ193" s="1269"/>
      <c r="LKA193" s="1269"/>
      <c r="LKB193" s="1269"/>
      <c r="LKC193" s="1269"/>
      <c r="LKD193" s="1269"/>
      <c r="LKE193" s="1269"/>
      <c r="LKF193" s="1269"/>
      <c r="LKG193" s="1269"/>
      <c r="LKH193" s="1269"/>
      <c r="LKI193" s="1269"/>
      <c r="LKJ193" s="1269"/>
      <c r="LKK193" s="1269"/>
      <c r="LKL193" s="1269"/>
      <c r="LKM193" s="1269"/>
      <c r="LKN193" s="1269"/>
      <c r="LKO193" s="1269"/>
      <c r="LKP193" s="1269"/>
      <c r="LKQ193" s="1269"/>
      <c r="LKR193" s="1269"/>
      <c r="LKS193" s="1269"/>
      <c r="LKT193" s="1269"/>
      <c r="LKU193" s="1269"/>
      <c r="LKV193" s="1269"/>
      <c r="LKW193" s="1269"/>
      <c r="LKX193" s="1269"/>
      <c r="LKY193" s="1269"/>
      <c r="LKZ193" s="1269"/>
      <c r="LLA193" s="1269"/>
      <c r="LLB193" s="1269"/>
      <c r="LLC193" s="1269"/>
      <c r="LLD193" s="1269"/>
      <c r="LLE193" s="1269"/>
      <c r="LLF193" s="1269"/>
      <c r="LLG193" s="1269"/>
      <c r="LLH193" s="1269"/>
      <c r="LLI193" s="1269"/>
      <c r="LLJ193" s="1269"/>
      <c r="LLK193" s="1269"/>
      <c r="LLL193" s="1269"/>
      <c r="LLM193" s="1269"/>
      <c r="LLN193" s="1269"/>
      <c r="LLO193" s="1269"/>
      <c r="LLP193" s="1269"/>
      <c r="LLQ193" s="1269"/>
      <c r="LLR193" s="1269"/>
      <c r="LLS193" s="1269"/>
      <c r="LLT193" s="1269"/>
      <c r="LLU193" s="1269"/>
      <c r="LLV193" s="1269"/>
      <c r="LLW193" s="1269"/>
      <c r="LLX193" s="1269"/>
      <c r="LLY193" s="1269"/>
      <c r="LLZ193" s="1269"/>
      <c r="LMA193" s="1269"/>
      <c r="LMB193" s="1269"/>
      <c r="LMC193" s="1269"/>
      <c r="LMD193" s="1269"/>
      <c r="LME193" s="1269"/>
      <c r="LMF193" s="1269"/>
      <c r="LMG193" s="1269"/>
      <c r="LMH193" s="1269"/>
      <c r="LMI193" s="1269"/>
      <c r="LMJ193" s="1269"/>
      <c r="LMK193" s="1269"/>
      <c r="LML193" s="1269"/>
      <c r="LMM193" s="1269"/>
      <c r="LMN193" s="1269"/>
      <c r="LMO193" s="1269"/>
      <c r="LMP193" s="1269"/>
      <c r="LMQ193" s="1269"/>
      <c r="LMR193" s="1269"/>
      <c r="LMS193" s="1269"/>
      <c r="LMT193" s="1269"/>
      <c r="LMU193" s="1269"/>
      <c r="LMV193" s="1269"/>
      <c r="LMW193" s="1269"/>
      <c r="LMX193" s="1269"/>
      <c r="LMY193" s="1269"/>
      <c r="LMZ193" s="1269"/>
      <c r="LNA193" s="1269"/>
      <c r="LNB193" s="1269"/>
      <c r="LNC193" s="1269"/>
      <c r="LND193" s="1269"/>
      <c r="LNE193" s="1269"/>
      <c r="LNF193" s="1269"/>
      <c r="LNG193" s="1269"/>
      <c r="LNH193" s="1269"/>
      <c r="LNI193" s="1269"/>
      <c r="LNJ193" s="1269"/>
      <c r="LNK193" s="1269"/>
      <c r="LNL193" s="1269"/>
      <c r="LNM193" s="1269"/>
      <c r="LNN193" s="1269"/>
      <c r="LNO193" s="1269"/>
      <c r="LNP193" s="1269"/>
      <c r="LNQ193" s="1269"/>
      <c r="LNR193" s="1269"/>
      <c r="LNS193" s="1269"/>
      <c r="LNT193" s="1269"/>
      <c r="LNU193" s="1269"/>
      <c r="LNV193" s="1269"/>
      <c r="LNW193" s="1269"/>
      <c r="LNX193" s="1269"/>
      <c r="LNY193" s="1269"/>
      <c r="LNZ193" s="1269"/>
      <c r="LOA193" s="1269"/>
      <c r="LOB193" s="1269"/>
      <c r="LOC193" s="1269"/>
      <c r="LOD193" s="1269"/>
      <c r="LOE193" s="1269"/>
      <c r="LOF193" s="1269"/>
      <c r="LOG193" s="1269"/>
      <c r="LOH193" s="1269"/>
      <c r="LOI193" s="1269"/>
      <c r="LOJ193" s="1269"/>
      <c r="LOK193" s="1269"/>
      <c r="LOL193" s="1269"/>
      <c r="LOM193" s="1269"/>
      <c r="LON193" s="1269"/>
      <c r="LOO193" s="1269"/>
      <c r="LOP193" s="1269"/>
      <c r="LOQ193" s="1269"/>
      <c r="LOR193" s="1269"/>
      <c r="LOS193" s="1269"/>
      <c r="LOT193" s="1269"/>
      <c r="LOU193" s="1269"/>
      <c r="LOV193" s="1269"/>
      <c r="LOW193" s="1269"/>
      <c r="LOX193" s="1269"/>
      <c r="LOY193" s="1269"/>
      <c r="LOZ193" s="1269"/>
      <c r="LPA193" s="1269"/>
      <c r="LPB193" s="1269"/>
      <c r="LPC193" s="1269"/>
      <c r="LPD193" s="1269"/>
      <c r="LPE193" s="1269"/>
      <c r="LPF193" s="1269"/>
      <c r="LPG193" s="1269"/>
      <c r="LPH193" s="1269"/>
      <c r="LPI193" s="1269"/>
      <c r="LPJ193" s="1269"/>
      <c r="LPK193" s="1269"/>
      <c r="LPL193" s="1269"/>
      <c r="LPM193" s="1269"/>
      <c r="LPN193" s="1269"/>
      <c r="LPO193" s="1269"/>
      <c r="LPP193" s="1269"/>
      <c r="LPQ193" s="1269"/>
      <c r="LPR193" s="1269"/>
      <c r="LPS193" s="1269"/>
      <c r="LPT193" s="1269"/>
      <c r="LPU193" s="1269"/>
      <c r="LPV193" s="1269"/>
      <c r="LPW193" s="1269"/>
      <c r="LPX193" s="1269"/>
      <c r="LPY193" s="1269"/>
      <c r="LPZ193" s="1269"/>
      <c r="LQA193" s="1269"/>
      <c r="LQB193" s="1269"/>
      <c r="LQC193" s="1269"/>
      <c r="LQD193" s="1269"/>
      <c r="LQE193" s="1269"/>
      <c r="LQF193" s="1269"/>
      <c r="LQG193" s="1269"/>
      <c r="LQH193" s="1269"/>
      <c r="LQI193" s="1269"/>
      <c r="LQJ193" s="1269"/>
      <c r="LQK193" s="1269"/>
      <c r="LQL193" s="1269"/>
      <c r="LQM193" s="1269"/>
      <c r="LQN193" s="1269"/>
      <c r="LQO193" s="1269"/>
      <c r="LQP193" s="1269"/>
      <c r="LQQ193" s="1269"/>
      <c r="LQR193" s="1269"/>
      <c r="LQS193" s="1269"/>
      <c r="LQT193" s="1269"/>
      <c r="LQU193" s="1269"/>
      <c r="LQV193" s="1269"/>
      <c r="LQW193" s="1269"/>
      <c r="LQX193" s="1269"/>
      <c r="LQY193" s="1269"/>
      <c r="LQZ193" s="1269"/>
      <c r="LRA193" s="1269"/>
      <c r="LRB193" s="1269"/>
      <c r="LRC193" s="1269"/>
      <c r="LRD193" s="1269"/>
      <c r="LRE193" s="1269"/>
      <c r="LRF193" s="1269"/>
      <c r="LRG193" s="1269"/>
      <c r="LRH193" s="1269"/>
      <c r="LRI193" s="1269"/>
      <c r="LRJ193" s="1269"/>
      <c r="LRK193" s="1269"/>
      <c r="LRL193" s="1269"/>
      <c r="LRM193" s="1269"/>
      <c r="LRN193" s="1269"/>
      <c r="LRO193" s="1269"/>
      <c r="LRP193" s="1269"/>
      <c r="LRQ193" s="1269"/>
      <c r="LRR193" s="1269"/>
      <c r="LRS193" s="1269"/>
      <c r="LRT193" s="1269"/>
      <c r="LRU193" s="1269"/>
      <c r="LRV193" s="1269"/>
      <c r="LRW193" s="1269"/>
      <c r="LRX193" s="1269"/>
      <c r="LRY193" s="1269"/>
      <c r="LRZ193" s="1269"/>
      <c r="LSA193" s="1269"/>
      <c r="LSB193" s="1269"/>
      <c r="LSC193" s="1269"/>
      <c r="LSD193" s="1269"/>
      <c r="LSE193" s="1269"/>
      <c r="LSF193" s="1269"/>
      <c r="LSG193" s="1269"/>
      <c r="LSH193" s="1269"/>
      <c r="LSI193" s="1269"/>
      <c r="LSJ193" s="1269"/>
      <c r="LSK193" s="1269"/>
      <c r="LSL193" s="1269"/>
      <c r="LSM193" s="1269"/>
      <c r="LSN193" s="1269"/>
      <c r="LSO193" s="1269"/>
      <c r="LSP193" s="1269"/>
      <c r="LSQ193" s="1269"/>
      <c r="LSR193" s="1269"/>
      <c r="LSS193" s="1269"/>
      <c r="LST193" s="1269"/>
      <c r="LSU193" s="1269"/>
      <c r="LSV193" s="1269"/>
      <c r="LSW193" s="1269"/>
      <c r="LSX193" s="1269"/>
      <c r="LSY193" s="1269"/>
      <c r="LSZ193" s="1269"/>
      <c r="LTA193" s="1269"/>
      <c r="LTB193" s="1269"/>
      <c r="LTC193" s="1269"/>
      <c r="LTD193" s="1269"/>
      <c r="LTE193" s="1269"/>
      <c r="LTF193" s="1269"/>
      <c r="LTG193" s="1269"/>
      <c r="LTH193" s="1269"/>
      <c r="LTI193" s="1269"/>
      <c r="LTJ193" s="1269"/>
      <c r="LTK193" s="1269"/>
      <c r="LTL193" s="1269"/>
      <c r="LTM193" s="1269"/>
      <c r="LTN193" s="1269"/>
      <c r="LTO193" s="1269"/>
      <c r="LTP193" s="1269"/>
      <c r="LTQ193" s="1269"/>
      <c r="LTR193" s="1269"/>
      <c r="LTS193" s="1269"/>
      <c r="LTT193" s="1269"/>
      <c r="LTU193" s="1269"/>
      <c r="LTV193" s="1269"/>
      <c r="LTW193" s="1269"/>
      <c r="LTX193" s="1269"/>
      <c r="LTY193" s="1269"/>
      <c r="LTZ193" s="1269"/>
      <c r="LUA193" s="1269"/>
      <c r="LUB193" s="1269"/>
      <c r="LUC193" s="1269"/>
      <c r="LUD193" s="1269"/>
      <c r="LUE193" s="1269"/>
      <c r="LUF193" s="1269"/>
      <c r="LUG193" s="1269"/>
      <c r="LUH193" s="1269"/>
      <c r="LUI193" s="1269"/>
      <c r="LUJ193" s="1269"/>
      <c r="LUK193" s="1269"/>
      <c r="LUL193" s="1269"/>
      <c r="LUM193" s="1269"/>
      <c r="LUN193" s="1269"/>
      <c r="LUO193" s="1269"/>
      <c r="LUP193" s="1269"/>
      <c r="LUQ193" s="1269"/>
      <c r="LUR193" s="1269"/>
      <c r="LUS193" s="1269"/>
      <c r="LUT193" s="1269"/>
      <c r="LUU193" s="1269"/>
      <c r="LUV193" s="1269"/>
      <c r="LUW193" s="1269"/>
      <c r="LUX193" s="1269"/>
      <c r="LUY193" s="1269"/>
      <c r="LUZ193" s="1269"/>
      <c r="LVA193" s="1269"/>
      <c r="LVB193" s="1269"/>
      <c r="LVC193" s="1269"/>
      <c r="LVD193" s="1269"/>
      <c r="LVE193" s="1269"/>
      <c r="LVF193" s="1269"/>
      <c r="LVG193" s="1269"/>
      <c r="LVH193" s="1269"/>
      <c r="LVI193" s="1269"/>
      <c r="LVJ193" s="1269"/>
      <c r="LVK193" s="1269"/>
      <c r="LVL193" s="1269"/>
      <c r="LVM193" s="1269"/>
      <c r="LVN193" s="1269"/>
      <c r="LVO193" s="1269"/>
      <c r="LVP193" s="1269"/>
      <c r="LVQ193" s="1269"/>
      <c r="LVR193" s="1269"/>
      <c r="LVS193" s="1269"/>
      <c r="LVT193" s="1269"/>
      <c r="LVU193" s="1269"/>
      <c r="LVV193" s="1269"/>
      <c r="LVW193" s="1269"/>
      <c r="LVX193" s="1269"/>
      <c r="LVY193" s="1269"/>
      <c r="LVZ193" s="1269"/>
      <c r="LWA193" s="1269"/>
      <c r="LWB193" s="1269"/>
      <c r="LWC193" s="1269"/>
      <c r="LWD193" s="1269"/>
      <c r="LWE193" s="1269"/>
      <c r="LWF193" s="1269"/>
      <c r="LWG193" s="1269"/>
      <c r="LWH193" s="1269"/>
      <c r="LWI193" s="1269"/>
      <c r="LWJ193" s="1269"/>
      <c r="LWK193" s="1269"/>
      <c r="LWL193" s="1269"/>
      <c r="LWM193" s="1269"/>
      <c r="LWN193" s="1269"/>
      <c r="LWO193" s="1269"/>
      <c r="LWP193" s="1269"/>
      <c r="LWQ193" s="1269"/>
      <c r="LWR193" s="1269"/>
      <c r="LWS193" s="1269"/>
      <c r="LWT193" s="1269"/>
      <c r="LWU193" s="1269"/>
      <c r="LWV193" s="1269"/>
      <c r="LWW193" s="1269"/>
      <c r="LWX193" s="1269"/>
      <c r="LWY193" s="1269"/>
      <c r="LWZ193" s="1269"/>
      <c r="LXA193" s="1269"/>
      <c r="LXB193" s="1269"/>
      <c r="LXC193" s="1269"/>
      <c r="LXD193" s="1269"/>
      <c r="LXE193" s="1269"/>
      <c r="LXF193" s="1269"/>
      <c r="LXG193" s="1269"/>
      <c r="LXH193" s="1269"/>
      <c r="LXI193" s="1269"/>
      <c r="LXJ193" s="1269"/>
      <c r="LXK193" s="1269"/>
      <c r="LXL193" s="1269"/>
      <c r="LXM193" s="1269"/>
      <c r="LXN193" s="1269"/>
      <c r="LXO193" s="1269"/>
      <c r="LXP193" s="1269"/>
      <c r="LXQ193" s="1269"/>
      <c r="LXR193" s="1269"/>
      <c r="LXS193" s="1269"/>
      <c r="LXT193" s="1269"/>
      <c r="LXU193" s="1269"/>
      <c r="LXV193" s="1269"/>
      <c r="LXW193" s="1269"/>
      <c r="LXX193" s="1269"/>
      <c r="LXY193" s="1269"/>
      <c r="LXZ193" s="1269"/>
      <c r="LYA193" s="1269"/>
      <c r="LYB193" s="1269"/>
      <c r="LYC193" s="1269"/>
      <c r="LYD193" s="1269"/>
      <c r="LYE193" s="1269"/>
      <c r="LYF193" s="1269"/>
      <c r="LYG193" s="1269"/>
      <c r="LYH193" s="1269"/>
      <c r="LYI193" s="1269"/>
      <c r="LYJ193" s="1269"/>
      <c r="LYK193" s="1269"/>
      <c r="LYL193" s="1269"/>
      <c r="LYM193" s="1269"/>
      <c r="LYN193" s="1269"/>
      <c r="LYO193" s="1269"/>
      <c r="LYP193" s="1269"/>
      <c r="LYQ193" s="1269"/>
      <c r="LYR193" s="1269"/>
      <c r="LYS193" s="1269"/>
      <c r="LYT193" s="1269"/>
      <c r="LYU193" s="1269"/>
      <c r="LYV193" s="1269"/>
      <c r="LYW193" s="1269"/>
      <c r="LYX193" s="1269"/>
      <c r="LYY193" s="1269"/>
      <c r="LYZ193" s="1269"/>
      <c r="LZA193" s="1269"/>
      <c r="LZB193" s="1269"/>
      <c r="LZC193" s="1269"/>
      <c r="LZD193" s="1269"/>
      <c r="LZE193" s="1269"/>
      <c r="LZF193" s="1269"/>
      <c r="LZG193" s="1269"/>
      <c r="LZH193" s="1269"/>
      <c r="LZI193" s="1269"/>
      <c r="LZJ193" s="1269"/>
      <c r="LZK193" s="1269"/>
      <c r="LZL193" s="1269"/>
      <c r="LZM193" s="1269"/>
      <c r="LZN193" s="1269"/>
      <c r="LZO193" s="1269"/>
      <c r="LZP193" s="1269"/>
      <c r="LZQ193" s="1269"/>
      <c r="LZR193" s="1269"/>
      <c r="LZS193" s="1269"/>
      <c r="LZT193" s="1269"/>
      <c r="LZU193" s="1269"/>
      <c r="LZV193" s="1269"/>
      <c r="LZW193" s="1269"/>
      <c r="LZX193" s="1269"/>
      <c r="LZY193" s="1269"/>
      <c r="LZZ193" s="1269"/>
      <c r="MAA193" s="1269"/>
      <c r="MAB193" s="1269"/>
      <c r="MAC193" s="1269"/>
      <c r="MAD193" s="1269"/>
      <c r="MAE193" s="1269"/>
      <c r="MAF193" s="1269"/>
      <c r="MAG193" s="1269"/>
      <c r="MAH193" s="1269"/>
      <c r="MAI193" s="1269"/>
      <c r="MAJ193" s="1269"/>
      <c r="MAK193" s="1269"/>
      <c r="MAL193" s="1269"/>
      <c r="MAM193" s="1269"/>
      <c r="MAN193" s="1269"/>
      <c r="MAO193" s="1269"/>
      <c r="MAP193" s="1269"/>
      <c r="MAQ193" s="1269"/>
      <c r="MAR193" s="1269"/>
      <c r="MAS193" s="1269"/>
      <c r="MAT193" s="1269"/>
      <c r="MAU193" s="1269"/>
      <c r="MAV193" s="1269"/>
      <c r="MAW193" s="1269"/>
      <c r="MAX193" s="1269"/>
      <c r="MAY193" s="1269"/>
      <c r="MAZ193" s="1269"/>
      <c r="MBA193" s="1269"/>
      <c r="MBB193" s="1269"/>
      <c r="MBC193" s="1269"/>
      <c r="MBD193" s="1269"/>
      <c r="MBE193" s="1269"/>
      <c r="MBF193" s="1269"/>
      <c r="MBG193" s="1269"/>
      <c r="MBH193" s="1269"/>
      <c r="MBI193" s="1269"/>
      <c r="MBJ193" s="1269"/>
      <c r="MBK193" s="1269"/>
      <c r="MBL193" s="1269"/>
      <c r="MBM193" s="1269"/>
      <c r="MBN193" s="1269"/>
      <c r="MBO193" s="1269"/>
      <c r="MBP193" s="1269"/>
      <c r="MBQ193" s="1269"/>
      <c r="MBR193" s="1269"/>
      <c r="MBS193" s="1269"/>
      <c r="MBT193" s="1269"/>
      <c r="MBU193" s="1269"/>
      <c r="MBV193" s="1269"/>
      <c r="MBW193" s="1269"/>
      <c r="MBX193" s="1269"/>
      <c r="MBY193" s="1269"/>
      <c r="MBZ193" s="1269"/>
      <c r="MCA193" s="1269"/>
      <c r="MCB193" s="1269"/>
      <c r="MCC193" s="1269"/>
      <c r="MCD193" s="1269"/>
      <c r="MCE193" s="1269"/>
      <c r="MCF193" s="1269"/>
      <c r="MCG193" s="1269"/>
      <c r="MCH193" s="1269"/>
      <c r="MCI193" s="1269"/>
      <c r="MCJ193" s="1269"/>
      <c r="MCK193" s="1269"/>
      <c r="MCL193" s="1269"/>
      <c r="MCM193" s="1269"/>
      <c r="MCN193" s="1269"/>
      <c r="MCO193" s="1269"/>
      <c r="MCP193" s="1269"/>
      <c r="MCQ193" s="1269"/>
      <c r="MCR193" s="1269"/>
      <c r="MCS193" s="1269"/>
      <c r="MCT193" s="1269"/>
      <c r="MCU193" s="1269"/>
      <c r="MCV193" s="1269"/>
      <c r="MCW193" s="1269"/>
      <c r="MCX193" s="1269"/>
      <c r="MCY193" s="1269"/>
      <c r="MCZ193" s="1269"/>
      <c r="MDA193" s="1269"/>
      <c r="MDB193" s="1269"/>
      <c r="MDC193" s="1269"/>
      <c r="MDD193" s="1269"/>
      <c r="MDE193" s="1269"/>
      <c r="MDF193" s="1269"/>
      <c r="MDG193" s="1269"/>
      <c r="MDH193" s="1269"/>
      <c r="MDI193" s="1269"/>
      <c r="MDJ193" s="1269"/>
      <c r="MDK193" s="1269"/>
      <c r="MDL193" s="1269"/>
      <c r="MDM193" s="1269"/>
      <c r="MDN193" s="1269"/>
      <c r="MDO193" s="1269"/>
      <c r="MDP193" s="1269"/>
      <c r="MDQ193" s="1269"/>
      <c r="MDR193" s="1269"/>
      <c r="MDS193" s="1269"/>
      <c r="MDT193" s="1269"/>
      <c r="MDU193" s="1269"/>
      <c r="MDV193" s="1269"/>
      <c r="MDW193" s="1269"/>
      <c r="MDX193" s="1269"/>
      <c r="MDY193" s="1269"/>
      <c r="MDZ193" s="1269"/>
      <c r="MEA193" s="1269"/>
      <c r="MEB193" s="1269"/>
      <c r="MEC193" s="1269"/>
      <c r="MED193" s="1269"/>
      <c r="MEE193" s="1269"/>
      <c r="MEF193" s="1269"/>
      <c r="MEG193" s="1269"/>
      <c r="MEH193" s="1269"/>
      <c r="MEI193" s="1269"/>
      <c r="MEJ193" s="1269"/>
      <c r="MEK193" s="1269"/>
      <c r="MEL193" s="1269"/>
      <c r="MEM193" s="1269"/>
      <c r="MEN193" s="1269"/>
      <c r="MEO193" s="1269"/>
      <c r="MEP193" s="1269"/>
      <c r="MEQ193" s="1269"/>
      <c r="MER193" s="1269"/>
      <c r="MES193" s="1269"/>
      <c r="MET193" s="1269"/>
      <c r="MEU193" s="1269"/>
      <c r="MEV193" s="1269"/>
      <c r="MEW193" s="1269"/>
      <c r="MEX193" s="1269"/>
      <c r="MEY193" s="1269"/>
      <c r="MEZ193" s="1269"/>
      <c r="MFA193" s="1269"/>
      <c r="MFB193" s="1269"/>
      <c r="MFC193" s="1269"/>
      <c r="MFD193" s="1269"/>
      <c r="MFE193" s="1269"/>
      <c r="MFF193" s="1269"/>
      <c r="MFG193" s="1269"/>
      <c r="MFH193" s="1269"/>
      <c r="MFI193" s="1269"/>
      <c r="MFJ193" s="1269"/>
      <c r="MFK193" s="1269"/>
      <c r="MFL193" s="1269"/>
      <c r="MFM193" s="1269"/>
      <c r="MFN193" s="1269"/>
      <c r="MFO193" s="1269"/>
      <c r="MFP193" s="1269"/>
      <c r="MFQ193" s="1269"/>
      <c r="MFR193" s="1269"/>
      <c r="MFS193" s="1269"/>
      <c r="MFT193" s="1269"/>
      <c r="MFU193" s="1269"/>
      <c r="MFV193" s="1269"/>
      <c r="MFW193" s="1269"/>
      <c r="MFX193" s="1269"/>
      <c r="MFY193" s="1269"/>
      <c r="MFZ193" s="1269"/>
      <c r="MGA193" s="1269"/>
      <c r="MGB193" s="1269"/>
      <c r="MGC193" s="1269"/>
      <c r="MGD193" s="1269"/>
      <c r="MGE193" s="1269"/>
      <c r="MGF193" s="1269"/>
      <c r="MGG193" s="1269"/>
      <c r="MGH193" s="1269"/>
      <c r="MGI193" s="1269"/>
      <c r="MGJ193" s="1269"/>
      <c r="MGK193" s="1269"/>
      <c r="MGL193" s="1269"/>
      <c r="MGM193" s="1269"/>
      <c r="MGN193" s="1269"/>
      <c r="MGO193" s="1269"/>
      <c r="MGP193" s="1269"/>
      <c r="MGQ193" s="1269"/>
      <c r="MGR193" s="1269"/>
      <c r="MGS193" s="1269"/>
      <c r="MGT193" s="1269"/>
      <c r="MGU193" s="1269"/>
      <c r="MGV193" s="1269"/>
      <c r="MGW193" s="1269"/>
      <c r="MGX193" s="1269"/>
      <c r="MGY193" s="1269"/>
      <c r="MGZ193" s="1269"/>
      <c r="MHA193" s="1269"/>
      <c r="MHB193" s="1269"/>
      <c r="MHC193" s="1269"/>
      <c r="MHD193" s="1269"/>
      <c r="MHE193" s="1269"/>
      <c r="MHF193" s="1269"/>
      <c r="MHG193" s="1269"/>
      <c r="MHH193" s="1269"/>
      <c r="MHI193" s="1269"/>
      <c r="MHJ193" s="1269"/>
      <c r="MHK193" s="1269"/>
      <c r="MHL193" s="1269"/>
      <c r="MHM193" s="1269"/>
      <c r="MHN193" s="1269"/>
      <c r="MHO193" s="1269"/>
      <c r="MHP193" s="1269"/>
      <c r="MHQ193" s="1269"/>
      <c r="MHR193" s="1269"/>
      <c r="MHS193" s="1269"/>
      <c r="MHT193" s="1269"/>
      <c r="MHU193" s="1269"/>
      <c r="MHV193" s="1269"/>
      <c r="MHW193" s="1269"/>
      <c r="MHX193" s="1269"/>
      <c r="MHY193" s="1269"/>
      <c r="MHZ193" s="1269"/>
      <c r="MIA193" s="1269"/>
      <c r="MIB193" s="1269"/>
      <c r="MIC193" s="1269"/>
      <c r="MID193" s="1269"/>
      <c r="MIE193" s="1269"/>
      <c r="MIF193" s="1269"/>
      <c r="MIG193" s="1269"/>
      <c r="MIH193" s="1269"/>
      <c r="MII193" s="1269"/>
      <c r="MIJ193" s="1269"/>
      <c r="MIK193" s="1269"/>
      <c r="MIL193" s="1269"/>
      <c r="MIM193" s="1269"/>
      <c r="MIN193" s="1269"/>
      <c r="MIO193" s="1269"/>
      <c r="MIP193" s="1269"/>
      <c r="MIQ193" s="1269"/>
      <c r="MIR193" s="1269"/>
      <c r="MIS193" s="1269"/>
      <c r="MIT193" s="1269"/>
      <c r="MIU193" s="1269"/>
      <c r="MIV193" s="1269"/>
      <c r="MIW193" s="1269"/>
      <c r="MIX193" s="1269"/>
      <c r="MIY193" s="1269"/>
      <c r="MIZ193" s="1269"/>
      <c r="MJA193" s="1269"/>
      <c r="MJB193" s="1269"/>
      <c r="MJC193" s="1269"/>
      <c r="MJD193" s="1269"/>
      <c r="MJE193" s="1269"/>
      <c r="MJF193" s="1269"/>
      <c r="MJG193" s="1269"/>
      <c r="MJH193" s="1269"/>
      <c r="MJI193" s="1269"/>
      <c r="MJJ193" s="1269"/>
      <c r="MJK193" s="1269"/>
      <c r="MJL193" s="1269"/>
      <c r="MJM193" s="1269"/>
      <c r="MJN193" s="1269"/>
      <c r="MJO193" s="1269"/>
      <c r="MJP193" s="1269"/>
      <c r="MJQ193" s="1269"/>
      <c r="MJR193" s="1269"/>
      <c r="MJS193" s="1269"/>
      <c r="MJT193" s="1269"/>
      <c r="MJU193" s="1269"/>
      <c r="MJV193" s="1269"/>
      <c r="MJW193" s="1269"/>
      <c r="MJX193" s="1269"/>
      <c r="MJY193" s="1269"/>
      <c r="MJZ193" s="1269"/>
      <c r="MKA193" s="1269"/>
      <c r="MKB193" s="1269"/>
      <c r="MKC193" s="1269"/>
      <c r="MKD193" s="1269"/>
      <c r="MKE193" s="1269"/>
      <c r="MKF193" s="1269"/>
      <c r="MKG193" s="1269"/>
      <c r="MKH193" s="1269"/>
      <c r="MKI193" s="1269"/>
      <c r="MKJ193" s="1269"/>
      <c r="MKK193" s="1269"/>
      <c r="MKL193" s="1269"/>
      <c r="MKM193" s="1269"/>
      <c r="MKN193" s="1269"/>
      <c r="MKO193" s="1269"/>
      <c r="MKP193" s="1269"/>
      <c r="MKQ193" s="1269"/>
      <c r="MKR193" s="1269"/>
      <c r="MKS193" s="1269"/>
      <c r="MKT193" s="1269"/>
      <c r="MKU193" s="1269"/>
      <c r="MKV193" s="1269"/>
      <c r="MKW193" s="1269"/>
      <c r="MKX193" s="1269"/>
      <c r="MKY193" s="1269"/>
      <c r="MKZ193" s="1269"/>
      <c r="MLA193" s="1269"/>
      <c r="MLB193" s="1269"/>
      <c r="MLC193" s="1269"/>
      <c r="MLD193" s="1269"/>
      <c r="MLE193" s="1269"/>
      <c r="MLF193" s="1269"/>
      <c r="MLG193" s="1269"/>
      <c r="MLH193" s="1269"/>
      <c r="MLI193" s="1269"/>
      <c r="MLJ193" s="1269"/>
      <c r="MLK193" s="1269"/>
      <c r="MLL193" s="1269"/>
      <c r="MLM193" s="1269"/>
      <c r="MLN193" s="1269"/>
      <c r="MLO193" s="1269"/>
      <c r="MLP193" s="1269"/>
      <c r="MLQ193" s="1269"/>
      <c r="MLR193" s="1269"/>
      <c r="MLS193" s="1269"/>
      <c r="MLT193" s="1269"/>
      <c r="MLU193" s="1269"/>
      <c r="MLV193" s="1269"/>
      <c r="MLW193" s="1269"/>
      <c r="MLX193" s="1269"/>
      <c r="MLY193" s="1269"/>
      <c r="MLZ193" s="1269"/>
      <c r="MMA193" s="1269"/>
      <c r="MMB193" s="1269"/>
      <c r="MMC193" s="1269"/>
      <c r="MMD193" s="1269"/>
      <c r="MME193" s="1269"/>
      <c r="MMF193" s="1269"/>
      <c r="MMG193" s="1269"/>
      <c r="MMH193" s="1269"/>
      <c r="MMI193" s="1269"/>
      <c r="MMJ193" s="1269"/>
      <c r="MMK193" s="1269"/>
      <c r="MML193" s="1269"/>
      <c r="MMM193" s="1269"/>
      <c r="MMN193" s="1269"/>
      <c r="MMO193" s="1269"/>
      <c r="MMP193" s="1269"/>
      <c r="MMQ193" s="1269"/>
      <c r="MMR193" s="1269"/>
      <c r="MMS193" s="1269"/>
      <c r="MMT193" s="1269"/>
      <c r="MMU193" s="1269"/>
      <c r="MMV193" s="1269"/>
      <c r="MMW193" s="1269"/>
      <c r="MMX193" s="1269"/>
      <c r="MMY193" s="1269"/>
      <c r="MMZ193" s="1269"/>
      <c r="MNA193" s="1269"/>
      <c r="MNB193" s="1269"/>
      <c r="MNC193" s="1269"/>
      <c r="MND193" s="1269"/>
      <c r="MNE193" s="1269"/>
      <c r="MNF193" s="1269"/>
      <c r="MNG193" s="1269"/>
      <c r="MNH193" s="1269"/>
      <c r="MNI193" s="1269"/>
      <c r="MNJ193" s="1269"/>
      <c r="MNK193" s="1269"/>
      <c r="MNL193" s="1269"/>
      <c r="MNM193" s="1269"/>
      <c r="MNN193" s="1269"/>
      <c r="MNO193" s="1269"/>
      <c r="MNP193" s="1269"/>
      <c r="MNQ193" s="1269"/>
      <c r="MNR193" s="1269"/>
      <c r="MNS193" s="1269"/>
      <c r="MNT193" s="1269"/>
      <c r="MNU193" s="1269"/>
      <c r="MNV193" s="1269"/>
      <c r="MNW193" s="1269"/>
      <c r="MNX193" s="1269"/>
      <c r="MNY193" s="1269"/>
      <c r="MNZ193" s="1269"/>
      <c r="MOA193" s="1269"/>
      <c r="MOB193" s="1269"/>
      <c r="MOC193" s="1269"/>
      <c r="MOD193" s="1269"/>
      <c r="MOE193" s="1269"/>
      <c r="MOF193" s="1269"/>
      <c r="MOG193" s="1269"/>
      <c r="MOH193" s="1269"/>
      <c r="MOI193" s="1269"/>
      <c r="MOJ193" s="1269"/>
      <c r="MOK193" s="1269"/>
      <c r="MOL193" s="1269"/>
      <c r="MOM193" s="1269"/>
      <c r="MON193" s="1269"/>
      <c r="MOO193" s="1269"/>
      <c r="MOP193" s="1269"/>
      <c r="MOQ193" s="1269"/>
      <c r="MOR193" s="1269"/>
      <c r="MOS193" s="1269"/>
      <c r="MOT193" s="1269"/>
      <c r="MOU193" s="1269"/>
      <c r="MOV193" s="1269"/>
      <c r="MOW193" s="1269"/>
      <c r="MOX193" s="1269"/>
      <c r="MOY193" s="1269"/>
      <c r="MOZ193" s="1269"/>
      <c r="MPA193" s="1269"/>
      <c r="MPB193" s="1269"/>
      <c r="MPC193" s="1269"/>
      <c r="MPD193" s="1269"/>
      <c r="MPE193" s="1269"/>
      <c r="MPF193" s="1269"/>
      <c r="MPG193" s="1269"/>
      <c r="MPH193" s="1269"/>
      <c r="MPI193" s="1269"/>
      <c r="MPJ193" s="1269"/>
      <c r="MPK193" s="1269"/>
      <c r="MPL193" s="1269"/>
      <c r="MPM193" s="1269"/>
      <c r="MPN193" s="1269"/>
      <c r="MPO193" s="1269"/>
      <c r="MPP193" s="1269"/>
      <c r="MPQ193" s="1269"/>
      <c r="MPR193" s="1269"/>
      <c r="MPS193" s="1269"/>
      <c r="MPT193" s="1269"/>
      <c r="MPU193" s="1269"/>
      <c r="MPV193" s="1269"/>
      <c r="MPW193" s="1269"/>
      <c r="MPX193" s="1269"/>
      <c r="MPY193" s="1269"/>
      <c r="MPZ193" s="1269"/>
      <c r="MQA193" s="1269"/>
      <c r="MQB193" s="1269"/>
      <c r="MQC193" s="1269"/>
      <c r="MQD193" s="1269"/>
      <c r="MQE193" s="1269"/>
      <c r="MQF193" s="1269"/>
      <c r="MQG193" s="1269"/>
      <c r="MQH193" s="1269"/>
      <c r="MQI193" s="1269"/>
      <c r="MQJ193" s="1269"/>
      <c r="MQK193" s="1269"/>
      <c r="MQL193" s="1269"/>
      <c r="MQM193" s="1269"/>
      <c r="MQN193" s="1269"/>
      <c r="MQO193" s="1269"/>
      <c r="MQP193" s="1269"/>
      <c r="MQQ193" s="1269"/>
      <c r="MQR193" s="1269"/>
      <c r="MQS193" s="1269"/>
      <c r="MQT193" s="1269"/>
      <c r="MQU193" s="1269"/>
      <c r="MQV193" s="1269"/>
      <c r="MQW193" s="1269"/>
      <c r="MQX193" s="1269"/>
      <c r="MQY193" s="1269"/>
      <c r="MQZ193" s="1269"/>
      <c r="MRA193" s="1269"/>
      <c r="MRB193" s="1269"/>
      <c r="MRC193" s="1269"/>
      <c r="MRD193" s="1269"/>
      <c r="MRE193" s="1269"/>
      <c r="MRF193" s="1269"/>
      <c r="MRG193" s="1269"/>
      <c r="MRH193" s="1269"/>
      <c r="MRI193" s="1269"/>
      <c r="MRJ193" s="1269"/>
      <c r="MRK193" s="1269"/>
      <c r="MRL193" s="1269"/>
      <c r="MRM193" s="1269"/>
      <c r="MRN193" s="1269"/>
      <c r="MRO193" s="1269"/>
      <c r="MRP193" s="1269"/>
      <c r="MRQ193" s="1269"/>
      <c r="MRR193" s="1269"/>
      <c r="MRS193" s="1269"/>
      <c r="MRT193" s="1269"/>
      <c r="MRU193" s="1269"/>
      <c r="MRV193" s="1269"/>
      <c r="MRW193" s="1269"/>
      <c r="MRX193" s="1269"/>
      <c r="MRY193" s="1269"/>
      <c r="MRZ193" s="1269"/>
      <c r="MSA193" s="1269"/>
      <c r="MSB193" s="1269"/>
      <c r="MSC193" s="1269"/>
      <c r="MSD193" s="1269"/>
      <c r="MSE193" s="1269"/>
      <c r="MSF193" s="1269"/>
      <c r="MSG193" s="1269"/>
      <c r="MSH193" s="1269"/>
      <c r="MSI193" s="1269"/>
      <c r="MSJ193" s="1269"/>
      <c r="MSK193" s="1269"/>
      <c r="MSL193" s="1269"/>
      <c r="MSM193" s="1269"/>
      <c r="MSN193" s="1269"/>
      <c r="MSO193" s="1269"/>
      <c r="MSP193" s="1269"/>
      <c r="MSQ193" s="1269"/>
      <c r="MSR193" s="1269"/>
      <c r="MSS193" s="1269"/>
      <c r="MST193" s="1269"/>
      <c r="MSU193" s="1269"/>
      <c r="MSV193" s="1269"/>
      <c r="MSW193" s="1269"/>
      <c r="MSX193" s="1269"/>
      <c r="MSY193" s="1269"/>
      <c r="MSZ193" s="1269"/>
      <c r="MTA193" s="1269"/>
      <c r="MTB193" s="1269"/>
      <c r="MTC193" s="1269"/>
      <c r="MTD193" s="1269"/>
      <c r="MTE193" s="1269"/>
      <c r="MTF193" s="1269"/>
      <c r="MTG193" s="1269"/>
      <c r="MTH193" s="1269"/>
      <c r="MTI193" s="1269"/>
      <c r="MTJ193" s="1269"/>
      <c r="MTK193" s="1269"/>
      <c r="MTL193" s="1269"/>
      <c r="MTM193" s="1269"/>
      <c r="MTN193" s="1269"/>
      <c r="MTO193" s="1269"/>
      <c r="MTP193" s="1269"/>
      <c r="MTQ193" s="1269"/>
      <c r="MTR193" s="1269"/>
      <c r="MTS193" s="1269"/>
      <c r="MTT193" s="1269"/>
      <c r="MTU193" s="1269"/>
      <c r="MTV193" s="1269"/>
      <c r="MTW193" s="1269"/>
      <c r="MTX193" s="1269"/>
      <c r="MTY193" s="1269"/>
      <c r="MTZ193" s="1269"/>
      <c r="MUA193" s="1269"/>
      <c r="MUB193" s="1269"/>
      <c r="MUC193" s="1269"/>
      <c r="MUD193" s="1269"/>
      <c r="MUE193" s="1269"/>
      <c r="MUF193" s="1269"/>
      <c r="MUG193" s="1269"/>
      <c r="MUH193" s="1269"/>
      <c r="MUI193" s="1269"/>
      <c r="MUJ193" s="1269"/>
      <c r="MUK193" s="1269"/>
      <c r="MUL193" s="1269"/>
      <c r="MUM193" s="1269"/>
      <c r="MUN193" s="1269"/>
      <c r="MUO193" s="1269"/>
      <c r="MUP193" s="1269"/>
      <c r="MUQ193" s="1269"/>
      <c r="MUR193" s="1269"/>
      <c r="MUS193" s="1269"/>
      <c r="MUT193" s="1269"/>
      <c r="MUU193" s="1269"/>
      <c r="MUV193" s="1269"/>
      <c r="MUW193" s="1269"/>
      <c r="MUX193" s="1269"/>
      <c r="MUY193" s="1269"/>
      <c r="MUZ193" s="1269"/>
      <c r="MVA193" s="1269"/>
      <c r="MVB193" s="1269"/>
      <c r="MVC193" s="1269"/>
      <c r="MVD193" s="1269"/>
      <c r="MVE193" s="1269"/>
      <c r="MVF193" s="1269"/>
      <c r="MVG193" s="1269"/>
      <c r="MVH193" s="1269"/>
      <c r="MVI193" s="1269"/>
      <c r="MVJ193" s="1269"/>
      <c r="MVK193" s="1269"/>
      <c r="MVL193" s="1269"/>
      <c r="MVM193" s="1269"/>
      <c r="MVN193" s="1269"/>
      <c r="MVO193" s="1269"/>
      <c r="MVP193" s="1269"/>
      <c r="MVQ193" s="1269"/>
      <c r="MVR193" s="1269"/>
      <c r="MVS193" s="1269"/>
      <c r="MVT193" s="1269"/>
      <c r="MVU193" s="1269"/>
      <c r="MVV193" s="1269"/>
      <c r="MVW193" s="1269"/>
      <c r="MVX193" s="1269"/>
      <c r="MVY193" s="1269"/>
      <c r="MVZ193" s="1269"/>
      <c r="MWA193" s="1269"/>
      <c r="MWB193" s="1269"/>
      <c r="MWC193" s="1269"/>
      <c r="MWD193" s="1269"/>
      <c r="MWE193" s="1269"/>
      <c r="MWF193" s="1269"/>
      <c r="MWG193" s="1269"/>
      <c r="MWH193" s="1269"/>
      <c r="MWI193" s="1269"/>
      <c r="MWJ193" s="1269"/>
      <c r="MWK193" s="1269"/>
      <c r="MWL193" s="1269"/>
      <c r="MWM193" s="1269"/>
      <c r="MWN193" s="1269"/>
      <c r="MWO193" s="1269"/>
      <c r="MWP193" s="1269"/>
      <c r="MWQ193" s="1269"/>
      <c r="MWR193" s="1269"/>
      <c r="MWS193" s="1269"/>
      <c r="MWT193" s="1269"/>
      <c r="MWU193" s="1269"/>
      <c r="MWV193" s="1269"/>
      <c r="MWW193" s="1269"/>
      <c r="MWX193" s="1269"/>
      <c r="MWY193" s="1269"/>
      <c r="MWZ193" s="1269"/>
      <c r="MXA193" s="1269"/>
      <c r="MXB193" s="1269"/>
      <c r="MXC193" s="1269"/>
      <c r="MXD193" s="1269"/>
      <c r="MXE193" s="1269"/>
      <c r="MXF193" s="1269"/>
      <c r="MXG193" s="1269"/>
      <c r="MXH193" s="1269"/>
      <c r="MXI193" s="1269"/>
      <c r="MXJ193" s="1269"/>
      <c r="MXK193" s="1269"/>
      <c r="MXL193" s="1269"/>
      <c r="MXM193" s="1269"/>
      <c r="MXN193" s="1269"/>
      <c r="MXO193" s="1269"/>
      <c r="MXP193" s="1269"/>
      <c r="MXQ193" s="1269"/>
      <c r="MXR193" s="1269"/>
      <c r="MXS193" s="1269"/>
      <c r="MXT193" s="1269"/>
      <c r="MXU193" s="1269"/>
      <c r="MXV193" s="1269"/>
      <c r="MXW193" s="1269"/>
      <c r="MXX193" s="1269"/>
      <c r="MXY193" s="1269"/>
      <c r="MXZ193" s="1269"/>
      <c r="MYA193" s="1269"/>
      <c r="MYB193" s="1269"/>
      <c r="MYC193" s="1269"/>
      <c r="MYD193" s="1269"/>
      <c r="MYE193" s="1269"/>
      <c r="MYF193" s="1269"/>
      <c r="MYG193" s="1269"/>
      <c r="MYH193" s="1269"/>
      <c r="MYI193" s="1269"/>
      <c r="MYJ193" s="1269"/>
      <c r="MYK193" s="1269"/>
      <c r="MYL193" s="1269"/>
      <c r="MYM193" s="1269"/>
      <c r="MYN193" s="1269"/>
      <c r="MYO193" s="1269"/>
      <c r="MYP193" s="1269"/>
      <c r="MYQ193" s="1269"/>
      <c r="MYR193" s="1269"/>
      <c r="MYS193" s="1269"/>
      <c r="MYT193" s="1269"/>
      <c r="MYU193" s="1269"/>
      <c r="MYV193" s="1269"/>
      <c r="MYW193" s="1269"/>
      <c r="MYX193" s="1269"/>
      <c r="MYY193" s="1269"/>
      <c r="MYZ193" s="1269"/>
      <c r="MZA193" s="1269"/>
      <c r="MZB193" s="1269"/>
      <c r="MZC193" s="1269"/>
      <c r="MZD193" s="1269"/>
      <c r="MZE193" s="1269"/>
      <c r="MZF193" s="1269"/>
      <c r="MZG193" s="1269"/>
      <c r="MZH193" s="1269"/>
      <c r="MZI193" s="1269"/>
      <c r="MZJ193" s="1269"/>
      <c r="MZK193" s="1269"/>
      <c r="MZL193" s="1269"/>
      <c r="MZM193" s="1269"/>
      <c r="MZN193" s="1269"/>
      <c r="MZO193" s="1269"/>
      <c r="MZP193" s="1269"/>
      <c r="MZQ193" s="1269"/>
      <c r="MZR193" s="1269"/>
      <c r="MZS193" s="1269"/>
      <c r="MZT193" s="1269"/>
      <c r="MZU193" s="1269"/>
      <c r="MZV193" s="1269"/>
      <c r="MZW193" s="1269"/>
      <c r="MZX193" s="1269"/>
      <c r="MZY193" s="1269"/>
      <c r="MZZ193" s="1269"/>
      <c r="NAA193" s="1269"/>
      <c r="NAB193" s="1269"/>
      <c r="NAC193" s="1269"/>
      <c r="NAD193" s="1269"/>
      <c r="NAE193" s="1269"/>
      <c r="NAF193" s="1269"/>
      <c r="NAG193" s="1269"/>
      <c r="NAH193" s="1269"/>
      <c r="NAI193" s="1269"/>
      <c r="NAJ193" s="1269"/>
      <c r="NAK193" s="1269"/>
      <c r="NAL193" s="1269"/>
      <c r="NAM193" s="1269"/>
      <c r="NAN193" s="1269"/>
      <c r="NAO193" s="1269"/>
      <c r="NAP193" s="1269"/>
      <c r="NAQ193" s="1269"/>
      <c r="NAR193" s="1269"/>
      <c r="NAS193" s="1269"/>
      <c r="NAT193" s="1269"/>
      <c r="NAU193" s="1269"/>
      <c r="NAV193" s="1269"/>
      <c r="NAW193" s="1269"/>
      <c r="NAX193" s="1269"/>
      <c r="NAY193" s="1269"/>
      <c r="NAZ193" s="1269"/>
      <c r="NBA193" s="1269"/>
      <c r="NBB193" s="1269"/>
      <c r="NBC193" s="1269"/>
      <c r="NBD193" s="1269"/>
      <c r="NBE193" s="1269"/>
      <c r="NBF193" s="1269"/>
      <c r="NBG193" s="1269"/>
      <c r="NBH193" s="1269"/>
      <c r="NBI193" s="1269"/>
      <c r="NBJ193" s="1269"/>
      <c r="NBK193" s="1269"/>
      <c r="NBL193" s="1269"/>
      <c r="NBM193" s="1269"/>
      <c r="NBN193" s="1269"/>
      <c r="NBO193" s="1269"/>
      <c r="NBP193" s="1269"/>
      <c r="NBQ193" s="1269"/>
      <c r="NBR193" s="1269"/>
      <c r="NBS193" s="1269"/>
      <c r="NBT193" s="1269"/>
      <c r="NBU193" s="1269"/>
      <c r="NBV193" s="1269"/>
      <c r="NBW193" s="1269"/>
      <c r="NBX193" s="1269"/>
      <c r="NBY193" s="1269"/>
      <c r="NBZ193" s="1269"/>
      <c r="NCA193" s="1269"/>
      <c r="NCB193" s="1269"/>
      <c r="NCC193" s="1269"/>
      <c r="NCD193" s="1269"/>
      <c r="NCE193" s="1269"/>
      <c r="NCF193" s="1269"/>
      <c r="NCG193" s="1269"/>
      <c r="NCH193" s="1269"/>
      <c r="NCI193" s="1269"/>
      <c r="NCJ193" s="1269"/>
      <c r="NCK193" s="1269"/>
      <c r="NCL193" s="1269"/>
      <c r="NCM193" s="1269"/>
      <c r="NCN193" s="1269"/>
      <c r="NCO193" s="1269"/>
      <c r="NCP193" s="1269"/>
      <c r="NCQ193" s="1269"/>
      <c r="NCR193" s="1269"/>
      <c r="NCS193" s="1269"/>
      <c r="NCT193" s="1269"/>
      <c r="NCU193" s="1269"/>
      <c r="NCV193" s="1269"/>
      <c r="NCW193" s="1269"/>
      <c r="NCX193" s="1269"/>
      <c r="NCY193" s="1269"/>
      <c r="NCZ193" s="1269"/>
      <c r="NDA193" s="1269"/>
      <c r="NDB193" s="1269"/>
      <c r="NDC193" s="1269"/>
      <c r="NDD193" s="1269"/>
      <c r="NDE193" s="1269"/>
      <c r="NDF193" s="1269"/>
      <c r="NDG193" s="1269"/>
      <c r="NDH193" s="1269"/>
      <c r="NDI193" s="1269"/>
      <c r="NDJ193" s="1269"/>
      <c r="NDK193" s="1269"/>
      <c r="NDL193" s="1269"/>
      <c r="NDM193" s="1269"/>
      <c r="NDN193" s="1269"/>
      <c r="NDO193" s="1269"/>
      <c r="NDP193" s="1269"/>
      <c r="NDQ193" s="1269"/>
      <c r="NDR193" s="1269"/>
      <c r="NDS193" s="1269"/>
      <c r="NDT193" s="1269"/>
      <c r="NDU193" s="1269"/>
      <c r="NDV193" s="1269"/>
      <c r="NDW193" s="1269"/>
      <c r="NDX193" s="1269"/>
      <c r="NDY193" s="1269"/>
      <c r="NDZ193" s="1269"/>
      <c r="NEA193" s="1269"/>
      <c r="NEB193" s="1269"/>
      <c r="NEC193" s="1269"/>
      <c r="NED193" s="1269"/>
      <c r="NEE193" s="1269"/>
      <c r="NEF193" s="1269"/>
      <c r="NEG193" s="1269"/>
      <c r="NEH193" s="1269"/>
      <c r="NEI193" s="1269"/>
      <c r="NEJ193" s="1269"/>
      <c r="NEK193" s="1269"/>
      <c r="NEL193" s="1269"/>
      <c r="NEM193" s="1269"/>
      <c r="NEN193" s="1269"/>
      <c r="NEO193" s="1269"/>
      <c r="NEP193" s="1269"/>
      <c r="NEQ193" s="1269"/>
      <c r="NER193" s="1269"/>
      <c r="NES193" s="1269"/>
      <c r="NET193" s="1269"/>
      <c r="NEU193" s="1269"/>
      <c r="NEV193" s="1269"/>
      <c r="NEW193" s="1269"/>
      <c r="NEX193" s="1269"/>
      <c r="NEY193" s="1269"/>
      <c r="NEZ193" s="1269"/>
      <c r="NFA193" s="1269"/>
      <c r="NFB193" s="1269"/>
      <c r="NFC193" s="1269"/>
      <c r="NFD193" s="1269"/>
      <c r="NFE193" s="1269"/>
      <c r="NFF193" s="1269"/>
      <c r="NFG193" s="1269"/>
      <c r="NFH193" s="1269"/>
      <c r="NFI193" s="1269"/>
      <c r="NFJ193" s="1269"/>
      <c r="NFK193" s="1269"/>
      <c r="NFL193" s="1269"/>
      <c r="NFM193" s="1269"/>
      <c r="NFN193" s="1269"/>
      <c r="NFO193" s="1269"/>
      <c r="NFP193" s="1269"/>
      <c r="NFQ193" s="1269"/>
      <c r="NFR193" s="1269"/>
      <c r="NFS193" s="1269"/>
      <c r="NFT193" s="1269"/>
      <c r="NFU193" s="1269"/>
      <c r="NFV193" s="1269"/>
      <c r="NFW193" s="1269"/>
      <c r="NFX193" s="1269"/>
      <c r="NFY193" s="1269"/>
      <c r="NFZ193" s="1269"/>
      <c r="NGA193" s="1269"/>
      <c r="NGB193" s="1269"/>
      <c r="NGC193" s="1269"/>
      <c r="NGD193" s="1269"/>
      <c r="NGE193" s="1269"/>
      <c r="NGF193" s="1269"/>
      <c r="NGG193" s="1269"/>
      <c r="NGH193" s="1269"/>
      <c r="NGI193" s="1269"/>
      <c r="NGJ193" s="1269"/>
      <c r="NGK193" s="1269"/>
      <c r="NGL193" s="1269"/>
      <c r="NGM193" s="1269"/>
      <c r="NGN193" s="1269"/>
      <c r="NGO193" s="1269"/>
      <c r="NGP193" s="1269"/>
      <c r="NGQ193" s="1269"/>
      <c r="NGR193" s="1269"/>
      <c r="NGS193" s="1269"/>
      <c r="NGT193" s="1269"/>
      <c r="NGU193" s="1269"/>
      <c r="NGV193" s="1269"/>
      <c r="NGW193" s="1269"/>
      <c r="NGX193" s="1269"/>
      <c r="NGY193" s="1269"/>
      <c r="NGZ193" s="1269"/>
      <c r="NHA193" s="1269"/>
      <c r="NHB193" s="1269"/>
      <c r="NHC193" s="1269"/>
      <c r="NHD193" s="1269"/>
      <c r="NHE193" s="1269"/>
      <c r="NHF193" s="1269"/>
      <c r="NHG193" s="1269"/>
      <c r="NHH193" s="1269"/>
      <c r="NHI193" s="1269"/>
      <c r="NHJ193" s="1269"/>
      <c r="NHK193" s="1269"/>
      <c r="NHL193" s="1269"/>
      <c r="NHM193" s="1269"/>
      <c r="NHN193" s="1269"/>
      <c r="NHO193" s="1269"/>
      <c r="NHP193" s="1269"/>
      <c r="NHQ193" s="1269"/>
      <c r="NHR193" s="1269"/>
      <c r="NHS193" s="1269"/>
      <c r="NHT193" s="1269"/>
      <c r="NHU193" s="1269"/>
      <c r="NHV193" s="1269"/>
      <c r="NHW193" s="1269"/>
      <c r="NHX193" s="1269"/>
      <c r="NHY193" s="1269"/>
      <c r="NHZ193" s="1269"/>
      <c r="NIA193" s="1269"/>
      <c r="NIB193" s="1269"/>
      <c r="NIC193" s="1269"/>
      <c r="NID193" s="1269"/>
      <c r="NIE193" s="1269"/>
      <c r="NIF193" s="1269"/>
      <c r="NIG193" s="1269"/>
      <c r="NIH193" s="1269"/>
      <c r="NII193" s="1269"/>
      <c r="NIJ193" s="1269"/>
      <c r="NIK193" s="1269"/>
      <c r="NIL193" s="1269"/>
      <c r="NIM193" s="1269"/>
      <c r="NIN193" s="1269"/>
      <c r="NIO193" s="1269"/>
      <c r="NIP193" s="1269"/>
      <c r="NIQ193" s="1269"/>
      <c r="NIR193" s="1269"/>
      <c r="NIS193" s="1269"/>
      <c r="NIT193" s="1269"/>
      <c r="NIU193" s="1269"/>
      <c r="NIV193" s="1269"/>
      <c r="NIW193" s="1269"/>
      <c r="NIX193" s="1269"/>
      <c r="NIY193" s="1269"/>
      <c r="NIZ193" s="1269"/>
      <c r="NJA193" s="1269"/>
      <c r="NJB193" s="1269"/>
      <c r="NJC193" s="1269"/>
      <c r="NJD193" s="1269"/>
      <c r="NJE193" s="1269"/>
      <c r="NJF193" s="1269"/>
      <c r="NJG193" s="1269"/>
      <c r="NJH193" s="1269"/>
      <c r="NJI193" s="1269"/>
      <c r="NJJ193" s="1269"/>
      <c r="NJK193" s="1269"/>
      <c r="NJL193" s="1269"/>
      <c r="NJM193" s="1269"/>
      <c r="NJN193" s="1269"/>
      <c r="NJO193" s="1269"/>
      <c r="NJP193" s="1269"/>
      <c r="NJQ193" s="1269"/>
      <c r="NJR193" s="1269"/>
      <c r="NJS193" s="1269"/>
      <c r="NJT193" s="1269"/>
      <c r="NJU193" s="1269"/>
      <c r="NJV193" s="1269"/>
      <c r="NJW193" s="1269"/>
      <c r="NJX193" s="1269"/>
      <c r="NJY193" s="1269"/>
      <c r="NJZ193" s="1269"/>
      <c r="NKA193" s="1269"/>
      <c r="NKB193" s="1269"/>
      <c r="NKC193" s="1269"/>
      <c r="NKD193" s="1269"/>
      <c r="NKE193" s="1269"/>
      <c r="NKF193" s="1269"/>
      <c r="NKG193" s="1269"/>
      <c r="NKH193" s="1269"/>
      <c r="NKI193" s="1269"/>
      <c r="NKJ193" s="1269"/>
      <c r="NKK193" s="1269"/>
      <c r="NKL193" s="1269"/>
      <c r="NKM193" s="1269"/>
      <c r="NKN193" s="1269"/>
      <c r="NKO193" s="1269"/>
      <c r="NKP193" s="1269"/>
      <c r="NKQ193" s="1269"/>
      <c r="NKR193" s="1269"/>
      <c r="NKS193" s="1269"/>
      <c r="NKT193" s="1269"/>
      <c r="NKU193" s="1269"/>
      <c r="NKV193" s="1269"/>
      <c r="NKW193" s="1269"/>
      <c r="NKX193" s="1269"/>
      <c r="NKY193" s="1269"/>
      <c r="NKZ193" s="1269"/>
      <c r="NLA193" s="1269"/>
      <c r="NLB193" s="1269"/>
      <c r="NLC193" s="1269"/>
      <c r="NLD193" s="1269"/>
      <c r="NLE193" s="1269"/>
      <c r="NLF193" s="1269"/>
      <c r="NLG193" s="1269"/>
      <c r="NLH193" s="1269"/>
      <c r="NLI193" s="1269"/>
      <c r="NLJ193" s="1269"/>
      <c r="NLK193" s="1269"/>
      <c r="NLL193" s="1269"/>
      <c r="NLM193" s="1269"/>
      <c r="NLN193" s="1269"/>
      <c r="NLO193" s="1269"/>
      <c r="NLP193" s="1269"/>
      <c r="NLQ193" s="1269"/>
      <c r="NLR193" s="1269"/>
      <c r="NLS193" s="1269"/>
      <c r="NLT193" s="1269"/>
      <c r="NLU193" s="1269"/>
      <c r="NLV193" s="1269"/>
      <c r="NLW193" s="1269"/>
      <c r="NLX193" s="1269"/>
      <c r="NLY193" s="1269"/>
      <c r="NLZ193" s="1269"/>
      <c r="NMA193" s="1269"/>
      <c r="NMB193" s="1269"/>
      <c r="NMC193" s="1269"/>
      <c r="NMD193" s="1269"/>
      <c r="NME193" s="1269"/>
      <c r="NMF193" s="1269"/>
      <c r="NMG193" s="1269"/>
      <c r="NMH193" s="1269"/>
      <c r="NMI193" s="1269"/>
      <c r="NMJ193" s="1269"/>
      <c r="NMK193" s="1269"/>
      <c r="NML193" s="1269"/>
      <c r="NMM193" s="1269"/>
      <c r="NMN193" s="1269"/>
      <c r="NMO193" s="1269"/>
      <c r="NMP193" s="1269"/>
      <c r="NMQ193" s="1269"/>
      <c r="NMR193" s="1269"/>
      <c r="NMS193" s="1269"/>
      <c r="NMT193" s="1269"/>
      <c r="NMU193" s="1269"/>
      <c r="NMV193" s="1269"/>
      <c r="NMW193" s="1269"/>
      <c r="NMX193" s="1269"/>
      <c r="NMY193" s="1269"/>
      <c r="NMZ193" s="1269"/>
      <c r="NNA193" s="1269"/>
      <c r="NNB193" s="1269"/>
      <c r="NNC193" s="1269"/>
      <c r="NND193" s="1269"/>
      <c r="NNE193" s="1269"/>
      <c r="NNF193" s="1269"/>
      <c r="NNG193" s="1269"/>
      <c r="NNH193" s="1269"/>
      <c r="NNI193" s="1269"/>
      <c r="NNJ193" s="1269"/>
      <c r="NNK193" s="1269"/>
      <c r="NNL193" s="1269"/>
      <c r="NNM193" s="1269"/>
      <c r="NNN193" s="1269"/>
      <c r="NNO193" s="1269"/>
      <c r="NNP193" s="1269"/>
      <c r="NNQ193" s="1269"/>
      <c r="NNR193" s="1269"/>
      <c r="NNS193" s="1269"/>
      <c r="NNT193" s="1269"/>
      <c r="NNU193" s="1269"/>
      <c r="NNV193" s="1269"/>
      <c r="NNW193" s="1269"/>
      <c r="NNX193" s="1269"/>
      <c r="NNY193" s="1269"/>
      <c r="NNZ193" s="1269"/>
      <c r="NOA193" s="1269"/>
      <c r="NOB193" s="1269"/>
      <c r="NOC193" s="1269"/>
      <c r="NOD193" s="1269"/>
      <c r="NOE193" s="1269"/>
      <c r="NOF193" s="1269"/>
      <c r="NOG193" s="1269"/>
      <c r="NOH193" s="1269"/>
      <c r="NOI193" s="1269"/>
      <c r="NOJ193" s="1269"/>
      <c r="NOK193" s="1269"/>
      <c r="NOL193" s="1269"/>
      <c r="NOM193" s="1269"/>
      <c r="NON193" s="1269"/>
      <c r="NOO193" s="1269"/>
      <c r="NOP193" s="1269"/>
      <c r="NOQ193" s="1269"/>
      <c r="NOR193" s="1269"/>
      <c r="NOS193" s="1269"/>
      <c r="NOT193" s="1269"/>
      <c r="NOU193" s="1269"/>
      <c r="NOV193" s="1269"/>
      <c r="NOW193" s="1269"/>
      <c r="NOX193" s="1269"/>
      <c r="NOY193" s="1269"/>
      <c r="NOZ193" s="1269"/>
      <c r="NPA193" s="1269"/>
      <c r="NPB193" s="1269"/>
      <c r="NPC193" s="1269"/>
      <c r="NPD193" s="1269"/>
      <c r="NPE193" s="1269"/>
      <c r="NPF193" s="1269"/>
      <c r="NPG193" s="1269"/>
      <c r="NPH193" s="1269"/>
      <c r="NPI193" s="1269"/>
      <c r="NPJ193" s="1269"/>
      <c r="NPK193" s="1269"/>
      <c r="NPL193" s="1269"/>
      <c r="NPM193" s="1269"/>
      <c r="NPN193" s="1269"/>
      <c r="NPO193" s="1269"/>
      <c r="NPP193" s="1269"/>
      <c r="NPQ193" s="1269"/>
      <c r="NPR193" s="1269"/>
      <c r="NPS193" s="1269"/>
      <c r="NPT193" s="1269"/>
      <c r="NPU193" s="1269"/>
      <c r="NPV193" s="1269"/>
      <c r="NPW193" s="1269"/>
      <c r="NPX193" s="1269"/>
      <c r="NPY193" s="1269"/>
      <c r="NPZ193" s="1269"/>
      <c r="NQA193" s="1269"/>
      <c r="NQB193" s="1269"/>
      <c r="NQC193" s="1269"/>
      <c r="NQD193" s="1269"/>
      <c r="NQE193" s="1269"/>
      <c r="NQF193" s="1269"/>
      <c r="NQG193" s="1269"/>
      <c r="NQH193" s="1269"/>
      <c r="NQI193" s="1269"/>
      <c r="NQJ193" s="1269"/>
      <c r="NQK193" s="1269"/>
      <c r="NQL193" s="1269"/>
      <c r="NQM193" s="1269"/>
      <c r="NQN193" s="1269"/>
      <c r="NQO193" s="1269"/>
      <c r="NQP193" s="1269"/>
      <c r="NQQ193" s="1269"/>
      <c r="NQR193" s="1269"/>
      <c r="NQS193" s="1269"/>
      <c r="NQT193" s="1269"/>
      <c r="NQU193" s="1269"/>
      <c r="NQV193" s="1269"/>
      <c r="NQW193" s="1269"/>
      <c r="NQX193" s="1269"/>
      <c r="NQY193" s="1269"/>
      <c r="NQZ193" s="1269"/>
      <c r="NRA193" s="1269"/>
      <c r="NRB193" s="1269"/>
      <c r="NRC193" s="1269"/>
      <c r="NRD193" s="1269"/>
      <c r="NRE193" s="1269"/>
      <c r="NRF193" s="1269"/>
      <c r="NRG193" s="1269"/>
      <c r="NRH193" s="1269"/>
      <c r="NRI193" s="1269"/>
      <c r="NRJ193" s="1269"/>
      <c r="NRK193" s="1269"/>
      <c r="NRL193" s="1269"/>
      <c r="NRM193" s="1269"/>
      <c r="NRN193" s="1269"/>
      <c r="NRO193" s="1269"/>
      <c r="NRP193" s="1269"/>
      <c r="NRQ193" s="1269"/>
      <c r="NRR193" s="1269"/>
      <c r="NRS193" s="1269"/>
      <c r="NRT193" s="1269"/>
      <c r="NRU193" s="1269"/>
      <c r="NRV193" s="1269"/>
      <c r="NRW193" s="1269"/>
      <c r="NRX193" s="1269"/>
      <c r="NRY193" s="1269"/>
      <c r="NRZ193" s="1269"/>
      <c r="NSA193" s="1269"/>
      <c r="NSB193" s="1269"/>
      <c r="NSC193" s="1269"/>
      <c r="NSD193" s="1269"/>
      <c r="NSE193" s="1269"/>
      <c r="NSF193" s="1269"/>
      <c r="NSG193" s="1269"/>
      <c r="NSH193" s="1269"/>
      <c r="NSI193" s="1269"/>
      <c r="NSJ193" s="1269"/>
      <c r="NSK193" s="1269"/>
      <c r="NSL193" s="1269"/>
      <c r="NSM193" s="1269"/>
      <c r="NSN193" s="1269"/>
      <c r="NSO193" s="1269"/>
      <c r="NSP193" s="1269"/>
      <c r="NSQ193" s="1269"/>
      <c r="NSR193" s="1269"/>
      <c r="NSS193" s="1269"/>
      <c r="NST193" s="1269"/>
      <c r="NSU193" s="1269"/>
      <c r="NSV193" s="1269"/>
      <c r="NSW193" s="1269"/>
      <c r="NSX193" s="1269"/>
      <c r="NSY193" s="1269"/>
      <c r="NSZ193" s="1269"/>
      <c r="NTA193" s="1269"/>
      <c r="NTB193" s="1269"/>
      <c r="NTC193" s="1269"/>
      <c r="NTD193" s="1269"/>
      <c r="NTE193" s="1269"/>
      <c r="NTF193" s="1269"/>
      <c r="NTG193" s="1269"/>
      <c r="NTH193" s="1269"/>
      <c r="NTI193" s="1269"/>
      <c r="NTJ193" s="1269"/>
      <c r="NTK193" s="1269"/>
      <c r="NTL193" s="1269"/>
      <c r="NTM193" s="1269"/>
      <c r="NTN193" s="1269"/>
      <c r="NTO193" s="1269"/>
      <c r="NTP193" s="1269"/>
      <c r="NTQ193" s="1269"/>
      <c r="NTR193" s="1269"/>
      <c r="NTS193" s="1269"/>
      <c r="NTT193" s="1269"/>
      <c r="NTU193" s="1269"/>
      <c r="NTV193" s="1269"/>
      <c r="NTW193" s="1269"/>
      <c r="NTX193" s="1269"/>
      <c r="NTY193" s="1269"/>
      <c r="NTZ193" s="1269"/>
      <c r="NUA193" s="1269"/>
      <c r="NUB193" s="1269"/>
      <c r="NUC193" s="1269"/>
      <c r="NUD193" s="1269"/>
      <c r="NUE193" s="1269"/>
      <c r="NUF193" s="1269"/>
      <c r="NUG193" s="1269"/>
      <c r="NUH193" s="1269"/>
      <c r="NUI193" s="1269"/>
      <c r="NUJ193" s="1269"/>
      <c r="NUK193" s="1269"/>
      <c r="NUL193" s="1269"/>
      <c r="NUM193" s="1269"/>
      <c r="NUN193" s="1269"/>
      <c r="NUO193" s="1269"/>
      <c r="NUP193" s="1269"/>
      <c r="NUQ193" s="1269"/>
      <c r="NUR193" s="1269"/>
      <c r="NUS193" s="1269"/>
      <c r="NUT193" s="1269"/>
      <c r="NUU193" s="1269"/>
      <c r="NUV193" s="1269"/>
      <c r="NUW193" s="1269"/>
      <c r="NUX193" s="1269"/>
      <c r="NUY193" s="1269"/>
      <c r="NUZ193" s="1269"/>
      <c r="NVA193" s="1269"/>
      <c r="NVB193" s="1269"/>
      <c r="NVC193" s="1269"/>
      <c r="NVD193" s="1269"/>
      <c r="NVE193" s="1269"/>
      <c r="NVF193" s="1269"/>
      <c r="NVG193" s="1269"/>
      <c r="NVH193" s="1269"/>
      <c r="NVI193" s="1269"/>
      <c r="NVJ193" s="1269"/>
      <c r="NVK193" s="1269"/>
      <c r="NVL193" s="1269"/>
      <c r="NVM193" s="1269"/>
      <c r="NVN193" s="1269"/>
      <c r="NVO193" s="1269"/>
      <c r="NVP193" s="1269"/>
      <c r="NVQ193" s="1269"/>
      <c r="NVR193" s="1269"/>
      <c r="NVS193" s="1269"/>
      <c r="NVT193" s="1269"/>
      <c r="NVU193" s="1269"/>
      <c r="NVV193" s="1269"/>
      <c r="NVW193" s="1269"/>
      <c r="NVX193" s="1269"/>
      <c r="NVY193" s="1269"/>
      <c r="NVZ193" s="1269"/>
      <c r="NWA193" s="1269"/>
      <c r="NWB193" s="1269"/>
      <c r="NWC193" s="1269"/>
      <c r="NWD193" s="1269"/>
      <c r="NWE193" s="1269"/>
      <c r="NWF193" s="1269"/>
      <c r="NWG193" s="1269"/>
      <c r="NWH193" s="1269"/>
      <c r="NWI193" s="1269"/>
      <c r="NWJ193" s="1269"/>
      <c r="NWK193" s="1269"/>
      <c r="NWL193" s="1269"/>
      <c r="NWM193" s="1269"/>
      <c r="NWN193" s="1269"/>
      <c r="NWO193" s="1269"/>
      <c r="NWP193" s="1269"/>
      <c r="NWQ193" s="1269"/>
      <c r="NWR193" s="1269"/>
      <c r="NWS193" s="1269"/>
      <c r="NWT193" s="1269"/>
      <c r="NWU193" s="1269"/>
      <c r="NWV193" s="1269"/>
      <c r="NWW193" s="1269"/>
      <c r="NWX193" s="1269"/>
      <c r="NWY193" s="1269"/>
      <c r="NWZ193" s="1269"/>
      <c r="NXA193" s="1269"/>
      <c r="NXB193" s="1269"/>
      <c r="NXC193" s="1269"/>
      <c r="NXD193" s="1269"/>
      <c r="NXE193" s="1269"/>
      <c r="NXF193" s="1269"/>
      <c r="NXG193" s="1269"/>
      <c r="NXH193" s="1269"/>
      <c r="NXI193" s="1269"/>
      <c r="NXJ193" s="1269"/>
      <c r="NXK193" s="1269"/>
      <c r="NXL193" s="1269"/>
      <c r="NXM193" s="1269"/>
      <c r="NXN193" s="1269"/>
      <c r="NXO193" s="1269"/>
      <c r="NXP193" s="1269"/>
      <c r="NXQ193" s="1269"/>
      <c r="NXR193" s="1269"/>
      <c r="NXS193" s="1269"/>
      <c r="NXT193" s="1269"/>
      <c r="NXU193" s="1269"/>
      <c r="NXV193" s="1269"/>
      <c r="NXW193" s="1269"/>
      <c r="NXX193" s="1269"/>
      <c r="NXY193" s="1269"/>
      <c r="NXZ193" s="1269"/>
      <c r="NYA193" s="1269"/>
      <c r="NYB193" s="1269"/>
      <c r="NYC193" s="1269"/>
      <c r="NYD193" s="1269"/>
      <c r="NYE193" s="1269"/>
      <c r="NYF193" s="1269"/>
      <c r="NYG193" s="1269"/>
      <c r="NYH193" s="1269"/>
      <c r="NYI193" s="1269"/>
      <c r="NYJ193" s="1269"/>
      <c r="NYK193" s="1269"/>
      <c r="NYL193" s="1269"/>
      <c r="NYM193" s="1269"/>
      <c r="NYN193" s="1269"/>
      <c r="NYO193" s="1269"/>
      <c r="NYP193" s="1269"/>
      <c r="NYQ193" s="1269"/>
      <c r="NYR193" s="1269"/>
      <c r="NYS193" s="1269"/>
      <c r="NYT193" s="1269"/>
      <c r="NYU193" s="1269"/>
      <c r="NYV193" s="1269"/>
      <c r="NYW193" s="1269"/>
      <c r="NYX193" s="1269"/>
      <c r="NYY193" s="1269"/>
      <c r="NYZ193" s="1269"/>
      <c r="NZA193" s="1269"/>
      <c r="NZB193" s="1269"/>
      <c r="NZC193" s="1269"/>
      <c r="NZD193" s="1269"/>
      <c r="NZE193" s="1269"/>
      <c r="NZF193" s="1269"/>
      <c r="NZG193" s="1269"/>
      <c r="NZH193" s="1269"/>
      <c r="NZI193" s="1269"/>
      <c r="NZJ193" s="1269"/>
      <c r="NZK193" s="1269"/>
      <c r="NZL193" s="1269"/>
      <c r="NZM193" s="1269"/>
      <c r="NZN193" s="1269"/>
      <c r="NZO193" s="1269"/>
      <c r="NZP193" s="1269"/>
      <c r="NZQ193" s="1269"/>
      <c r="NZR193" s="1269"/>
      <c r="NZS193" s="1269"/>
      <c r="NZT193" s="1269"/>
      <c r="NZU193" s="1269"/>
      <c r="NZV193" s="1269"/>
      <c r="NZW193" s="1269"/>
      <c r="NZX193" s="1269"/>
      <c r="NZY193" s="1269"/>
      <c r="NZZ193" s="1269"/>
      <c r="OAA193" s="1269"/>
      <c r="OAB193" s="1269"/>
      <c r="OAC193" s="1269"/>
      <c r="OAD193" s="1269"/>
      <c r="OAE193" s="1269"/>
      <c r="OAF193" s="1269"/>
      <c r="OAG193" s="1269"/>
      <c r="OAH193" s="1269"/>
      <c r="OAI193" s="1269"/>
      <c r="OAJ193" s="1269"/>
      <c r="OAK193" s="1269"/>
      <c r="OAL193" s="1269"/>
      <c r="OAM193" s="1269"/>
      <c r="OAN193" s="1269"/>
      <c r="OAO193" s="1269"/>
      <c r="OAP193" s="1269"/>
      <c r="OAQ193" s="1269"/>
      <c r="OAR193" s="1269"/>
      <c r="OAS193" s="1269"/>
      <c r="OAT193" s="1269"/>
      <c r="OAU193" s="1269"/>
      <c r="OAV193" s="1269"/>
      <c r="OAW193" s="1269"/>
      <c r="OAX193" s="1269"/>
      <c r="OAY193" s="1269"/>
      <c r="OAZ193" s="1269"/>
      <c r="OBA193" s="1269"/>
      <c r="OBB193" s="1269"/>
      <c r="OBC193" s="1269"/>
      <c r="OBD193" s="1269"/>
      <c r="OBE193" s="1269"/>
      <c r="OBF193" s="1269"/>
      <c r="OBG193" s="1269"/>
      <c r="OBH193" s="1269"/>
      <c r="OBI193" s="1269"/>
      <c r="OBJ193" s="1269"/>
      <c r="OBK193" s="1269"/>
      <c r="OBL193" s="1269"/>
      <c r="OBM193" s="1269"/>
      <c r="OBN193" s="1269"/>
      <c r="OBO193" s="1269"/>
      <c r="OBP193" s="1269"/>
      <c r="OBQ193" s="1269"/>
      <c r="OBR193" s="1269"/>
      <c r="OBS193" s="1269"/>
      <c r="OBT193" s="1269"/>
      <c r="OBU193" s="1269"/>
      <c r="OBV193" s="1269"/>
      <c r="OBW193" s="1269"/>
      <c r="OBX193" s="1269"/>
      <c r="OBY193" s="1269"/>
      <c r="OBZ193" s="1269"/>
      <c r="OCA193" s="1269"/>
      <c r="OCB193" s="1269"/>
      <c r="OCC193" s="1269"/>
      <c r="OCD193" s="1269"/>
      <c r="OCE193" s="1269"/>
      <c r="OCF193" s="1269"/>
      <c r="OCG193" s="1269"/>
      <c r="OCH193" s="1269"/>
      <c r="OCI193" s="1269"/>
      <c r="OCJ193" s="1269"/>
      <c r="OCK193" s="1269"/>
      <c r="OCL193" s="1269"/>
      <c r="OCM193" s="1269"/>
      <c r="OCN193" s="1269"/>
      <c r="OCO193" s="1269"/>
      <c r="OCP193" s="1269"/>
      <c r="OCQ193" s="1269"/>
      <c r="OCR193" s="1269"/>
      <c r="OCS193" s="1269"/>
      <c r="OCT193" s="1269"/>
      <c r="OCU193" s="1269"/>
      <c r="OCV193" s="1269"/>
      <c r="OCW193" s="1269"/>
      <c r="OCX193" s="1269"/>
      <c r="OCY193" s="1269"/>
      <c r="OCZ193" s="1269"/>
      <c r="ODA193" s="1269"/>
      <c r="ODB193" s="1269"/>
      <c r="ODC193" s="1269"/>
      <c r="ODD193" s="1269"/>
      <c r="ODE193" s="1269"/>
      <c r="ODF193" s="1269"/>
      <c r="ODG193" s="1269"/>
      <c r="ODH193" s="1269"/>
      <c r="ODI193" s="1269"/>
      <c r="ODJ193" s="1269"/>
      <c r="ODK193" s="1269"/>
      <c r="ODL193" s="1269"/>
      <c r="ODM193" s="1269"/>
      <c r="ODN193" s="1269"/>
      <c r="ODO193" s="1269"/>
      <c r="ODP193" s="1269"/>
      <c r="ODQ193" s="1269"/>
      <c r="ODR193" s="1269"/>
      <c r="ODS193" s="1269"/>
      <c r="ODT193" s="1269"/>
      <c r="ODU193" s="1269"/>
      <c r="ODV193" s="1269"/>
      <c r="ODW193" s="1269"/>
      <c r="ODX193" s="1269"/>
      <c r="ODY193" s="1269"/>
      <c r="ODZ193" s="1269"/>
      <c r="OEA193" s="1269"/>
      <c r="OEB193" s="1269"/>
      <c r="OEC193" s="1269"/>
      <c r="OED193" s="1269"/>
      <c r="OEE193" s="1269"/>
      <c r="OEF193" s="1269"/>
      <c r="OEG193" s="1269"/>
      <c r="OEH193" s="1269"/>
      <c r="OEI193" s="1269"/>
      <c r="OEJ193" s="1269"/>
      <c r="OEK193" s="1269"/>
      <c r="OEL193" s="1269"/>
      <c r="OEM193" s="1269"/>
      <c r="OEN193" s="1269"/>
      <c r="OEO193" s="1269"/>
      <c r="OEP193" s="1269"/>
      <c r="OEQ193" s="1269"/>
      <c r="OER193" s="1269"/>
      <c r="OES193" s="1269"/>
      <c r="OET193" s="1269"/>
      <c r="OEU193" s="1269"/>
      <c r="OEV193" s="1269"/>
      <c r="OEW193" s="1269"/>
      <c r="OEX193" s="1269"/>
      <c r="OEY193" s="1269"/>
      <c r="OEZ193" s="1269"/>
      <c r="OFA193" s="1269"/>
      <c r="OFB193" s="1269"/>
      <c r="OFC193" s="1269"/>
      <c r="OFD193" s="1269"/>
      <c r="OFE193" s="1269"/>
      <c r="OFF193" s="1269"/>
      <c r="OFG193" s="1269"/>
      <c r="OFH193" s="1269"/>
      <c r="OFI193" s="1269"/>
      <c r="OFJ193" s="1269"/>
      <c r="OFK193" s="1269"/>
      <c r="OFL193" s="1269"/>
      <c r="OFM193" s="1269"/>
      <c r="OFN193" s="1269"/>
      <c r="OFO193" s="1269"/>
      <c r="OFP193" s="1269"/>
      <c r="OFQ193" s="1269"/>
      <c r="OFR193" s="1269"/>
      <c r="OFS193" s="1269"/>
      <c r="OFT193" s="1269"/>
      <c r="OFU193" s="1269"/>
      <c r="OFV193" s="1269"/>
      <c r="OFW193" s="1269"/>
      <c r="OFX193" s="1269"/>
      <c r="OFY193" s="1269"/>
      <c r="OFZ193" s="1269"/>
      <c r="OGA193" s="1269"/>
      <c r="OGB193" s="1269"/>
      <c r="OGC193" s="1269"/>
      <c r="OGD193" s="1269"/>
      <c r="OGE193" s="1269"/>
      <c r="OGF193" s="1269"/>
      <c r="OGG193" s="1269"/>
      <c r="OGH193" s="1269"/>
      <c r="OGI193" s="1269"/>
      <c r="OGJ193" s="1269"/>
      <c r="OGK193" s="1269"/>
      <c r="OGL193" s="1269"/>
      <c r="OGM193" s="1269"/>
      <c r="OGN193" s="1269"/>
      <c r="OGO193" s="1269"/>
      <c r="OGP193" s="1269"/>
      <c r="OGQ193" s="1269"/>
      <c r="OGR193" s="1269"/>
      <c r="OGS193" s="1269"/>
      <c r="OGT193" s="1269"/>
      <c r="OGU193" s="1269"/>
      <c r="OGV193" s="1269"/>
      <c r="OGW193" s="1269"/>
      <c r="OGX193" s="1269"/>
      <c r="OGY193" s="1269"/>
      <c r="OGZ193" s="1269"/>
      <c r="OHA193" s="1269"/>
      <c r="OHB193" s="1269"/>
      <c r="OHC193" s="1269"/>
      <c r="OHD193" s="1269"/>
      <c r="OHE193" s="1269"/>
      <c r="OHF193" s="1269"/>
      <c r="OHG193" s="1269"/>
      <c r="OHH193" s="1269"/>
      <c r="OHI193" s="1269"/>
      <c r="OHJ193" s="1269"/>
      <c r="OHK193" s="1269"/>
      <c r="OHL193" s="1269"/>
      <c r="OHM193" s="1269"/>
      <c r="OHN193" s="1269"/>
      <c r="OHO193" s="1269"/>
      <c r="OHP193" s="1269"/>
      <c r="OHQ193" s="1269"/>
      <c r="OHR193" s="1269"/>
      <c r="OHS193" s="1269"/>
      <c r="OHT193" s="1269"/>
      <c r="OHU193" s="1269"/>
      <c r="OHV193" s="1269"/>
      <c r="OHW193" s="1269"/>
      <c r="OHX193" s="1269"/>
      <c r="OHY193" s="1269"/>
      <c r="OHZ193" s="1269"/>
      <c r="OIA193" s="1269"/>
      <c r="OIB193" s="1269"/>
      <c r="OIC193" s="1269"/>
      <c r="OID193" s="1269"/>
      <c r="OIE193" s="1269"/>
      <c r="OIF193" s="1269"/>
      <c r="OIG193" s="1269"/>
      <c r="OIH193" s="1269"/>
      <c r="OII193" s="1269"/>
      <c r="OIJ193" s="1269"/>
      <c r="OIK193" s="1269"/>
      <c r="OIL193" s="1269"/>
      <c r="OIM193" s="1269"/>
      <c r="OIN193" s="1269"/>
      <c r="OIO193" s="1269"/>
      <c r="OIP193" s="1269"/>
      <c r="OIQ193" s="1269"/>
      <c r="OIR193" s="1269"/>
      <c r="OIS193" s="1269"/>
      <c r="OIT193" s="1269"/>
      <c r="OIU193" s="1269"/>
      <c r="OIV193" s="1269"/>
      <c r="OIW193" s="1269"/>
      <c r="OIX193" s="1269"/>
      <c r="OIY193" s="1269"/>
      <c r="OIZ193" s="1269"/>
      <c r="OJA193" s="1269"/>
      <c r="OJB193" s="1269"/>
      <c r="OJC193" s="1269"/>
      <c r="OJD193" s="1269"/>
      <c r="OJE193" s="1269"/>
      <c r="OJF193" s="1269"/>
      <c r="OJG193" s="1269"/>
      <c r="OJH193" s="1269"/>
      <c r="OJI193" s="1269"/>
      <c r="OJJ193" s="1269"/>
      <c r="OJK193" s="1269"/>
      <c r="OJL193" s="1269"/>
      <c r="OJM193" s="1269"/>
      <c r="OJN193" s="1269"/>
      <c r="OJO193" s="1269"/>
      <c r="OJP193" s="1269"/>
      <c r="OJQ193" s="1269"/>
      <c r="OJR193" s="1269"/>
      <c r="OJS193" s="1269"/>
      <c r="OJT193" s="1269"/>
      <c r="OJU193" s="1269"/>
      <c r="OJV193" s="1269"/>
      <c r="OJW193" s="1269"/>
      <c r="OJX193" s="1269"/>
      <c r="OJY193" s="1269"/>
      <c r="OJZ193" s="1269"/>
      <c r="OKA193" s="1269"/>
      <c r="OKB193" s="1269"/>
      <c r="OKC193" s="1269"/>
      <c r="OKD193" s="1269"/>
      <c r="OKE193" s="1269"/>
      <c r="OKF193" s="1269"/>
      <c r="OKG193" s="1269"/>
      <c r="OKH193" s="1269"/>
      <c r="OKI193" s="1269"/>
      <c r="OKJ193" s="1269"/>
      <c r="OKK193" s="1269"/>
      <c r="OKL193" s="1269"/>
      <c r="OKM193" s="1269"/>
      <c r="OKN193" s="1269"/>
      <c r="OKO193" s="1269"/>
      <c r="OKP193" s="1269"/>
      <c r="OKQ193" s="1269"/>
      <c r="OKR193" s="1269"/>
      <c r="OKS193" s="1269"/>
      <c r="OKT193" s="1269"/>
      <c r="OKU193" s="1269"/>
      <c r="OKV193" s="1269"/>
      <c r="OKW193" s="1269"/>
      <c r="OKX193" s="1269"/>
      <c r="OKY193" s="1269"/>
      <c r="OKZ193" s="1269"/>
      <c r="OLA193" s="1269"/>
      <c r="OLB193" s="1269"/>
      <c r="OLC193" s="1269"/>
      <c r="OLD193" s="1269"/>
      <c r="OLE193" s="1269"/>
      <c r="OLF193" s="1269"/>
      <c r="OLG193" s="1269"/>
      <c r="OLH193" s="1269"/>
      <c r="OLI193" s="1269"/>
      <c r="OLJ193" s="1269"/>
      <c r="OLK193" s="1269"/>
      <c r="OLL193" s="1269"/>
      <c r="OLM193" s="1269"/>
      <c r="OLN193" s="1269"/>
      <c r="OLO193" s="1269"/>
      <c r="OLP193" s="1269"/>
      <c r="OLQ193" s="1269"/>
      <c r="OLR193" s="1269"/>
      <c r="OLS193" s="1269"/>
      <c r="OLT193" s="1269"/>
      <c r="OLU193" s="1269"/>
      <c r="OLV193" s="1269"/>
      <c r="OLW193" s="1269"/>
      <c r="OLX193" s="1269"/>
      <c r="OLY193" s="1269"/>
      <c r="OLZ193" s="1269"/>
      <c r="OMA193" s="1269"/>
      <c r="OMB193" s="1269"/>
      <c r="OMC193" s="1269"/>
      <c r="OMD193" s="1269"/>
      <c r="OME193" s="1269"/>
      <c r="OMF193" s="1269"/>
      <c r="OMG193" s="1269"/>
      <c r="OMH193" s="1269"/>
      <c r="OMI193" s="1269"/>
      <c r="OMJ193" s="1269"/>
      <c r="OMK193" s="1269"/>
      <c r="OML193" s="1269"/>
      <c r="OMM193" s="1269"/>
      <c r="OMN193" s="1269"/>
      <c r="OMO193" s="1269"/>
      <c r="OMP193" s="1269"/>
      <c r="OMQ193" s="1269"/>
      <c r="OMR193" s="1269"/>
      <c r="OMS193" s="1269"/>
      <c r="OMT193" s="1269"/>
      <c r="OMU193" s="1269"/>
      <c r="OMV193" s="1269"/>
      <c r="OMW193" s="1269"/>
      <c r="OMX193" s="1269"/>
      <c r="OMY193" s="1269"/>
      <c r="OMZ193" s="1269"/>
      <c r="ONA193" s="1269"/>
      <c r="ONB193" s="1269"/>
      <c r="ONC193" s="1269"/>
      <c r="OND193" s="1269"/>
      <c r="ONE193" s="1269"/>
      <c r="ONF193" s="1269"/>
      <c r="ONG193" s="1269"/>
      <c r="ONH193" s="1269"/>
      <c r="ONI193" s="1269"/>
      <c r="ONJ193" s="1269"/>
      <c r="ONK193" s="1269"/>
      <c r="ONL193" s="1269"/>
      <c r="ONM193" s="1269"/>
      <c r="ONN193" s="1269"/>
      <c r="ONO193" s="1269"/>
      <c r="ONP193" s="1269"/>
      <c r="ONQ193" s="1269"/>
      <c r="ONR193" s="1269"/>
      <c r="ONS193" s="1269"/>
      <c r="ONT193" s="1269"/>
      <c r="ONU193" s="1269"/>
      <c r="ONV193" s="1269"/>
      <c r="ONW193" s="1269"/>
      <c r="ONX193" s="1269"/>
      <c r="ONY193" s="1269"/>
      <c r="ONZ193" s="1269"/>
      <c r="OOA193" s="1269"/>
      <c r="OOB193" s="1269"/>
      <c r="OOC193" s="1269"/>
      <c r="OOD193" s="1269"/>
      <c r="OOE193" s="1269"/>
      <c r="OOF193" s="1269"/>
      <c r="OOG193" s="1269"/>
      <c r="OOH193" s="1269"/>
      <c r="OOI193" s="1269"/>
      <c r="OOJ193" s="1269"/>
      <c r="OOK193" s="1269"/>
      <c r="OOL193" s="1269"/>
      <c r="OOM193" s="1269"/>
      <c r="OON193" s="1269"/>
      <c r="OOO193" s="1269"/>
      <c r="OOP193" s="1269"/>
      <c r="OOQ193" s="1269"/>
      <c r="OOR193" s="1269"/>
      <c r="OOS193" s="1269"/>
      <c r="OOT193" s="1269"/>
      <c r="OOU193" s="1269"/>
      <c r="OOV193" s="1269"/>
      <c r="OOW193" s="1269"/>
      <c r="OOX193" s="1269"/>
      <c r="OOY193" s="1269"/>
      <c r="OOZ193" s="1269"/>
      <c r="OPA193" s="1269"/>
      <c r="OPB193" s="1269"/>
      <c r="OPC193" s="1269"/>
      <c r="OPD193" s="1269"/>
      <c r="OPE193" s="1269"/>
      <c r="OPF193" s="1269"/>
      <c r="OPG193" s="1269"/>
      <c r="OPH193" s="1269"/>
      <c r="OPI193" s="1269"/>
      <c r="OPJ193" s="1269"/>
      <c r="OPK193" s="1269"/>
      <c r="OPL193" s="1269"/>
      <c r="OPM193" s="1269"/>
      <c r="OPN193" s="1269"/>
      <c r="OPO193" s="1269"/>
      <c r="OPP193" s="1269"/>
      <c r="OPQ193" s="1269"/>
      <c r="OPR193" s="1269"/>
      <c r="OPS193" s="1269"/>
      <c r="OPT193" s="1269"/>
      <c r="OPU193" s="1269"/>
      <c r="OPV193" s="1269"/>
      <c r="OPW193" s="1269"/>
      <c r="OPX193" s="1269"/>
      <c r="OPY193" s="1269"/>
      <c r="OPZ193" s="1269"/>
      <c r="OQA193" s="1269"/>
      <c r="OQB193" s="1269"/>
      <c r="OQC193" s="1269"/>
      <c r="OQD193" s="1269"/>
      <c r="OQE193" s="1269"/>
      <c r="OQF193" s="1269"/>
      <c r="OQG193" s="1269"/>
      <c r="OQH193" s="1269"/>
      <c r="OQI193" s="1269"/>
      <c r="OQJ193" s="1269"/>
      <c r="OQK193" s="1269"/>
      <c r="OQL193" s="1269"/>
      <c r="OQM193" s="1269"/>
      <c r="OQN193" s="1269"/>
      <c r="OQO193" s="1269"/>
      <c r="OQP193" s="1269"/>
      <c r="OQQ193" s="1269"/>
      <c r="OQR193" s="1269"/>
      <c r="OQS193" s="1269"/>
      <c r="OQT193" s="1269"/>
      <c r="OQU193" s="1269"/>
      <c r="OQV193" s="1269"/>
      <c r="OQW193" s="1269"/>
      <c r="OQX193" s="1269"/>
      <c r="OQY193" s="1269"/>
      <c r="OQZ193" s="1269"/>
      <c r="ORA193" s="1269"/>
      <c r="ORB193" s="1269"/>
      <c r="ORC193" s="1269"/>
      <c r="ORD193" s="1269"/>
      <c r="ORE193" s="1269"/>
      <c r="ORF193" s="1269"/>
      <c r="ORG193" s="1269"/>
      <c r="ORH193" s="1269"/>
      <c r="ORI193" s="1269"/>
      <c r="ORJ193" s="1269"/>
      <c r="ORK193" s="1269"/>
      <c r="ORL193" s="1269"/>
      <c r="ORM193" s="1269"/>
      <c r="ORN193" s="1269"/>
      <c r="ORO193" s="1269"/>
      <c r="ORP193" s="1269"/>
      <c r="ORQ193" s="1269"/>
      <c r="ORR193" s="1269"/>
      <c r="ORS193" s="1269"/>
      <c r="ORT193" s="1269"/>
      <c r="ORU193" s="1269"/>
      <c r="ORV193" s="1269"/>
      <c r="ORW193" s="1269"/>
      <c r="ORX193" s="1269"/>
      <c r="ORY193" s="1269"/>
      <c r="ORZ193" s="1269"/>
      <c r="OSA193" s="1269"/>
      <c r="OSB193" s="1269"/>
      <c r="OSC193" s="1269"/>
      <c r="OSD193" s="1269"/>
      <c r="OSE193" s="1269"/>
      <c r="OSF193" s="1269"/>
      <c r="OSG193" s="1269"/>
      <c r="OSH193" s="1269"/>
      <c r="OSI193" s="1269"/>
      <c r="OSJ193" s="1269"/>
      <c r="OSK193" s="1269"/>
      <c r="OSL193" s="1269"/>
      <c r="OSM193" s="1269"/>
      <c r="OSN193" s="1269"/>
      <c r="OSO193" s="1269"/>
      <c r="OSP193" s="1269"/>
      <c r="OSQ193" s="1269"/>
      <c r="OSR193" s="1269"/>
      <c r="OSS193" s="1269"/>
      <c r="OST193" s="1269"/>
      <c r="OSU193" s="1269"/>
      <c r="OSV193" s="1269"/>
      <c r="OSW193" s="1269"/>
      <c r="OSX193" s="1269"/>
      <c r="OSY193" s="1269"/>
      <c r="OSZ193" s="1269"/>
      <c r="OTA193" s="1269"/>
      <c r="OTB193" s="1269"/>
      <c r="OTC193" s="1269"/>
      <c r="OTD193" s="1269"/>
      <c r="OTE193" s="1269"/>
      <c r="OTF193" s="1269"/>
      <c r="OTG193" s="1269"/>
      <c r="OTH193" s="1269"/>
      <c r="OTI193" s="1269"/>
      <c r="OTJ193" s="1269"/>
      <c r="OTK193" s="1269"/>
      <c r="OTL193" s="1269"/>
      <c r="OTM193" s="1269"/>
      <c r="OTN193" s="1269"/>
      <c r="OTO193" s="1269"/>
      <c r="OTP193" s="1269"/>
      <c r="OTQ193" s="1269"/>
      <c r="OTR193" s="1269"/>
      <c r="OTS193" s="1269"/>
      <c r="OTT193" s="1269"/>
      <c r="OTU193" s="1269"/>
      <c r="OTV193" s="1269"/>
      <c r="OTW193" s="1269"/>
      <c r="OTX193" s="1269"/>
      <c r="OTY193" s="1269"/>
      <c r="OTZ193" s="1269"/>
      <c r="OUA193" s="1269"/>
      <c r="OUB193" s="1269"/>
      <c r="OUC193" s="1269"/>
      <c r="OUD193" s="1269"/>
      <c r="OUE193" s="1269"/>
      <c r="OUF193" s="1269"/>
      <c r="OUG193" s="1269"/>
      <c r="OUH193" s="1269"/>
      <c r="OUI193" s="1269"/>
      <c r="OUJ193" s="1269"/>
      <c r="OUK193" s="1269"/>
      <c r="OUL193" s="1269"/>
      <c r="OUM193" s="1269"/>
      <c r="OUN193" s="1269"/>
      <c r="OUO193" s="1269"/>
      <c r="OUP193" s="1269"/>
      <c r="OUQ193" s="1269"/>
      <c r="OUR193" s="1269"/>
      <c r="OUS193" s="1269"/>
      <c r="OUT193" s="1269"/>
      <c r="OUU193" s="1269"/>
      <c r="OUV193" s="1269"/>
      <c r="OUW193" s="1269"/>
      <c r="OUX193" s="1269"/>
      <c r="OUY193" s="1269"/>
      <c r="OUZ193" s="1269"/>
      <c r="OVA193" s="1269"/>
      <c r="OVB193" s="1269"/>
      <c r="OVC193" s="1269"/>
      <c r="OVD193" s="1269"/>
      <c r="OVE193" s="1269"/>
      <c r="OVF193" s="1269"/>
      <c r="OVG193" s="1269"/>
      <c r="OVH193" s="1269"/>
      <c r="OVI193" s="1269"/>
      <c r="OVJ193" s="1269"/>
      <c r="OVK193" s="1269"/>
      <c r="OVL193" s="1269"/>
      <c r="OVM193" s="1269"/>
      <c r="OVN193" s="1269"/>
      <c r="OVO193" s="1269"/>
      <c r="OVP193" s="1269"/>
      <c r="OVQ193" s="1269"/>
      <c r="OVR193" s="1269"/>
      <c r="OVS193" s="1269"/>
      <c r="OVT193" s="1269"/>
      <c r="OVU193" s="1269"/>
      <c r="OVV193" s="1269"/>
      <c r="OVW193" s="1269"/>
      <c r="OVX193" s="1269"/>
      <c r="OVY193" s="1269"/>
      <c r="OVZ193" s="1269"/>
      <c r="OWA193" s="1269"/>
      <c r="OWB193" s="1269"/>
      <c r="OWC193" s="1269"/>
      <c r="OWD193" s="1269"/>
      <c r="OWE193" s="1269"/>
      <c r="OWF193" s="1269"/>
      <c r="OWG193" s="1269"/>
      <c r="OWH193" s="1269"/>
      <c r="OWI193" s="1269"/>
      <c r="OWJ193" s="1269"/>
    </row>
    <row r="194" spans="1:10748" s="1550" customFormat="1" ht="24.95" customHeight="1" thickBot="1">
      <c r="A194" s="1275"/>
      <c r="B194" s="1274"/>
      <c r="C194" s="1564"/>
      <c r="D194" s="1563" t="s">
        <v>2001</v>
      </c>
      <c r="E194" s="1561" t="s">
        <v>2000</v>
      </c>
      <c r="F194" s="1562" t="s">
        <v>1999</v>
      </c>
      <c r="G194" s="1561" t="s">
        <v>1998</v>
      </c>
      <c r="H194" s="1492" t="s">
        <v>1746</v>
      </c>
      <c r="I194" s="1422">
        <v>99.5</v>
      </c>
      <c r="J194" s="1419">
        <v>2489.73</v>
      </c>
      <c r="K194" s="1343">
        <v>300</v>
      </c>
      <c r="L194" s="1303">
        <f t="shared" si="8"/>
        <v>2789.73</v>
      </c>
      <c r="M194" s="1548"/>
      <c r="N194" s="1270"/>
      <c r="O194" s="1269"/>
      <c r="P194" s="1269"/>
      <c r="Q194" s="1269"/>
      <c r="R194" s="1269"/>
      <c r="S194" s="1269"/>
      <c r="T194" s="1269"/>
      <c r="U194" s="1269"/>
      <c r="V194" s="1269"/>
      <c r="W194" s="1269"/>
      <c r="X194" s="1269"/>
      <c r="Y194" s="1269"/>
      <c r="Z194" s="1269"/>
      <c r="AA194" s="1269"/>
      <c r="AB194" s="1269"/>
      <c r="AC194" s="1269"/>
      <c r="AD194" s="1269"/>
      <c r="AE194" s="1269"/>
      <c r="AF194" s="1269"/>
      <c r="AG194" s="1269"/>
      <c r="AH194" s="1269"/>
      <c r="AI194" s="1269"/>
      <c r="AJ194" s="1269"/>
      <c r="AK194" s="1269"/>
      <c r="AL194" s="1269"/>
      <c r="AM194" s="1269"/>
      <c r="AN194" s="1269"/>
      <c r="AO194" s="1269"/>
      <c r="AP194" s="1269"/>
      <c r="AQ194" s="1269"/>
      <c r="AR194" s="1269"/>
      <c r="AS194" s="1269"/>
      <c r="AT194" s="1269"/>
      <c r="AU194" s="1269"/>
      <c r="AV194" s="1269"/>
      <c r="AW194" s="1269"/>
      <c r="AX194" s="1269"/>
      <c r="AY194" s="1269"/>
      <c r="AZ194" s="1269"/>
      <c r="BA194" s="1269"/>
      <c r="BB194" s="1269"/>
      <c r="BC194" s="1269"/>
      <c r="BD194" s="1269"/>
      <c r="BE194" s="1269"/>
      <c r="BF194" s="1269"/>
      <c r="BG194" s="1269"/>
      <c r="BH194" s="1269"/>
      <c r="BI194" s="1269"/>
      <c r="BJ194" s="1269"/>
      <c r="BK194" s="1269"/>
      <c r="BL194" s="1269"/>
      <c r="BM194" s="1269"/>
      <c r="BN194" s="1269"/>
      <c r="BO194" s="1269"/>
      <c r="BP194" s="1269"/>
      <c r="BQ194" s="1269"/>
      <c r="BR194" s="1269"/>
      <c r="BS194" s="1269"/>
      <c r="BT194" s="1269"/>
      <c r="BU194" s="1269"/>
      <c r="BV194" s="1269"/>
      <c r="BW194" s="1269"/>
      <c r="BX194" s="1269"/>
      <c r="BY194" s="1269"/>
      <c r="BZ194" s="1269"/>
      <c r="CA194" s="1269"/>
      <c r="CB194" s="1269"/>
      <c r="CC194" s="1269"/>
      <c r="CD194" s="1269"/>
      <c r="CE194" s="1269"/>
      <c r="CF194" s="1269"/>
      <c r="CG194" s="1269"/>
      <c r="CH194" s="1269"/>
      <c r="CI194" s="1269"/>
      <c r="CJ194" s="1269"/>
      <c r="CK194" s="1269"/>
      <c r="CL194" s="1269"/>
      <c r="CM194" s="1269"/>
      <c r="CN194" s="1269"/>
      <c r="CO194" s="1269"/>
      <c r="CP194" s="1269"/>
      <c r="CQ194" s="1269"/>
      <c r="CR194" s="1269"/>
      <c r="CS194" s="1269"/>
      <c r="CT194" s="1269"/>
      <c r="CU194" s="1269"/>
      <c r="CV194" s="1269"/>
      <c r="CW194" s="1269"/>
      <c r="CX194" s="1269"/>
      <c r="CY194" s="1269"/>
      <c r="CZ194" s="1269"/>
      <c r="DA194" s="1269"/>
      <c r="DB194" s="1269"/>
      <c r="DC194" s="1269"/>
      <c r="DD194" s="1269"/>
      <c r="DE194" s="1269"/>
      <c r="DF194" s="1269"/>
      <c r="DG194" s="1269"/>
      <c r="DH194" s="1269"/>
      <c r="DI194" s="1269"/>
      <c r="DJ194" s="1269"/>
      <c r="DK194" s="1269"/>
      <c r="DL194" s="1269"/>
      <c r="DM194" s="1269"/>
      <c r="DN194" s="1269"/>
      <c r="DO194" s="1269"/>
      <c r="DP194" s="1269"/>
      <c r="DQ194" s="1269"/>
      <c r="DR194" s="1269"/>
      <c r="DS194" s="1269"/>
      <c r="DT194" s="1269"/>
      <c r="DU194" s="1269"/>
      <c r="DV194" s="1269"/>
      <c r="DW194" s="1269"/>
      <c r="DX194" s="1269"/>
      <c r="DY194" s="1269"/>
      <c r="DZ194" s="1269"/>
      <c r="EA194" s="1269"/>
      <c r="EB194" s="1269"/>
      <c r="EC194" s="1269"/>
      <c r="ED194" s="1269"/>
      <c r="EE194" s="1269"/>
      <c r="EF194" s="1269"/>
      <c r="EG194" s="1269"/>
      <c r="EH194" s="1269"/>
      <c r="EI194" s="1269"/>
      <c r="EJ194" s="1269"/>
      <c r="EK194" s="1269"/>
      <c r="EL194" s="1269"/>
      <c r="EM194" s="1269"/>
      <c r="EN194" s="1269"/>
      <c r="EO194" s="1269"/>
      <c r="EP194" s="1269"/>
      <c r="EQ194" s="1269"/>
      <c r="ER194" s="1269"/>
      <c r="ES194" s="1269"/>
      <c r="ET194" s="1269"/>
      <c r="EU194" s="1269"/>
      <c r="EV194" s="1269"/>
      <c r="EW194" s="1269"/>
      <c r="EX194" s="1269"/>
      <c r="EY194" s="1269"/>
      <c r="EZ194" s="1269"/>
      <c r="FA194" s="1269"/>
      <c r="FB194" s="1269"/>
      <c r="FC194" s="1269"/>
      <c r="FD194" s="1269"/>
      <c r="FE194" s="1269"/>
      <c r="FF194" s="1269"/>
      <c r="FG194" s="1269"/>
      <c r="FH194" s="1269"/>
      <c r="FI194" s="1269"/>
      <c r="FJ194" s="1269"/>
      <c r="FK194" s="1269"/>
      <c r="FL194" s="1269"/>
      <c r="FM194" s="1269"/>
      <c r="FN194" s="1269"/>
      <c r="FO194" s="1269"/>
      <c r="FP194" s="1269"/>
      <c r="FQ194" s="1269"/>
      <c r="FR194" s="1269"/>
      <c r="FS194" s="1269"/>
      <c r="FT194" s="1269"/>
      <c r="FU194" s="1269"/>
      <c r="FV194" s="1269"/>
      <c r="FW194" s="1269"/>
      <c r="FX194" s="1269"/>
      <c r="FY194" s="1269"/>
      <c r="FZ194" s="1269"/>
      <c r="GA194" s="1269"/>
      <c r="GB194" s="1269"/>
      <c r="GC194" s="1269"/>
      <c r="GD194" s="1269"/>
      <c r="GE194" s="1269"/>
      <c r="GF194" s="1269"/>
      <c r="GG194" s="1269"/>
      <c r="GH194" s="1269"/>
      <c r="GI194" s="1269"/>
      <c r="GJ194" s="1269"/>
      <c r="GK194" s="1269"/>
      <c r="GL194" s="1269"/>
      <c r="GM194" s="1269"/>
      <c r="GN194" s="1269"/>
      <c r="GO194" s="1269"/>
      <c r="GP194" s="1269"/>
      <c r="GQ194" s="1269"/>
      <c r="GR194" s="1269"/>
      <c r="GS194" s="1269"/>
      <c r="GT194" s="1269"/>
      <c r="GU194" s="1269"/>
      <c r="GV194" s="1269"/>
      <c r="GW194" s="1269"/>
      <c r="GX194" s="1269"/>
      <c r="GY194" s="1269"/>
      <c r="GZ194" s="1269"/>
      <c r="HA194" s="1269"/>
      <c r="HB194" s="1269"/>
      <c r="HC194" s="1269"/>
      <c r="HD194" s="1269"/>
      <c r="HE194" s="1269"/>
      <c r="HF194" s="1269"/>
      <c r="HG194" s="1269"/>
      <c r="HH194" s="1269"/>
      <c r="HI194" s="1269"/>
      <c r="HJ194" s="1269"/>
      <c r="HK194" s="1269"/>
      <c r="HL194" s="1269"/>
      <c r="HM194" s="1269"/>
      <c r="HN194" s="1269"/>
      <c r="HO194" s="1269"/>
      <c r="HP194" s="1269"/>
      <c r="HQ194" s="1269"/>
      <c r="HR194" s="1269"/>
      <c r="HS194" s="1269"/>
      <c r="HT194" s="1269"/>
      <c r="HU194" s="1269"/>
      <c r="HV194" s="1269"/>
      <c r="HW194" s="1269"/>
      <c r="HX194" s="1269"/>
      <c r="HY194" s="1269"/>
      <c r="HZ194" s="1269"/>
      <c r="IA194" s="1269"/>
      <c r="IB194" s="1269"/>
      <c r="IC194" s="1269"/>
      <c r="ID194" s="1269"/>
      <c r="IE194" s="1269"/>
      <c r="IF194" s="1269"/>
      <c r="IG194" s="1269"/>
      <c r="IH194" s="1269"/>
      <c r="II194" s="1269"/>
      <c r="IJ194" s="1269"/>
      <c r="IK194" s="1269"/>
      <c r="IL194" s="1269"/>
      <c r="IM194" s="1269"/>
      <c r="IN194" s="1269"/>
      <c r="IO194" s="1269"/>
      <c r="IP194" s="1269"/>
      <c r="IQ194" s="1269"/>
      <c r="IR194" s="1269"/>
      <c r="IS194" s="1269"/>
      <c r="IT194" s="1269"/>
      <c r="IU194" s="1269"/>
      <c r="IV194" s="1269"/>
      <c r="IW194" s="1269"/>
      <c r="IX194" s="1269"/>
      <c r="IY194" s="1269"/>
      <c r="IZ194" s="1269"/>
      <c r="JA194" s="1269"/>
      <c r="JB194" s="1269"/>
      <c r="JC194" s="1269"/>
      <c r="JD194" s="1269"/>
      <c r="JE194" s="1269"/>
      <c r="JF194" s="1269"/>
      <c r="JG194" s="1269"/>
      <c r="JH194" s="1269"/>
      <c r="JI194" s="1269"/>
      <c r="JJ194" s="1269"/>
      <c r="JK194" s="1269"/>
      <c r="JL194" s="1269"/>
      <c r="JM194" s="1269"/>
      <c r="JN194" s="1269"/>
      <c r="JO194" s="1269"/>
      <c r="JP194" s="1269"/>
      <c r="JQ194" s="1269"/>
      <c r="JR194" s="1269"/>
      <c r="JS194" s="1269"/>
      <c r="JT194" s="1269"/>
      <c r="JU194" s="1269"/>
      <c r="JV194" s="1269"/>
      <c r="JW194" s="1269"/>
      <c r="JX194" s="1269"/>
      <c r="JY194" s="1269"/>
      <c r="JZ194" s="1269"/>
      <c r="KA194" s="1269"/>
      <c r="KB194" s="1269"/>
      <c r="KC194" s="1269"/>
      <c r="KD194" s="1269"/>
      <c r="KE194" s="1269"/>
      <c r="KF194" s="1269"/>
      <c r="KG194" s="1269"/>
      <c r="KH194" s="1269"/>
      <c r="KI194" s="1269"/>
      <c r="KJ194" s="1269"/>
      <c r="KK194" s="1269"/>
      <c r="KL194" s="1269"/>
      <c r="KM194" s="1269"/>
      <c r="KN194" s="1269"/>
      <c r="KO194" s="1269"/>
      <c r="KP194" s="1269"/>
      <c r="KQ194" s="1269"/>
      <c r="KR194" s="1269"/>
      <c r="KS194" s="1269"/>
      <c r="KT194" s="1269"/>
      <c r="KU194" s="1269"/>
      <c r="KV194" s="1269"/>
      <c r="KW194" s="1269"/>
      <c r="KX194" s="1269"/>
      <c r="KY194" s="1269"/>
      <c r="KZ194" s="1269"/>
      <c r="LA194" s="1269"/>
      <c r="LB194" s="1269"/>
      <c r="LC194" s="1269"/>
      <c r="LD194" s="1269"/>
      <c r="LE194" s="1269"/>
      <c r="LF194" s="1269"/>
      <c r="LG194" s="1269"/>
      <c r="LH194" s="1269"/>
      <c r="LI194" s="1269"/>
      <c r="LJ194" s="1269"/>
      <c r="LK194" s="1269"/>
      <c r="LL194" s="1269"/>
      <c r="LM194" s="1269"/>
      <c r="LN194" s="1269"/>
      <c r="LO194" s="1269"/>
      <c r="LP194" s="1269"/>
      <c r="LQ194" s="1269"/>
      <c r="LR194" s="1269"/>
      <c r="LS194" s="1269"/>
      <c r="LT194" s="1269"/>
      <c r="LU194" s="1269"/>
      <c r="LV194" s="1269"/>
      <c r="LW194" s="1269"/>
      <c r="LX194" s="1269"/>
      <c r="LY194" s="1269"/>
      <c r="LZ194" s="1269"/>
      <c r="MA194" s="1269"/>
      <c r="MB194" s="1269"/>
      <c r="MC194" s="1269"/>
      <c r="MD194" s="1269"/>
      <c r="ME194" s="1269"/>
      <c r="MF194" s="1269"/>
      <c r="MG194" s="1269"/>
      <c r="MH194" s="1269"/>
      <c r="MI194" s="1269"/>
      <c r="MJ194" s="1269"/>
      <c r="MK194" s="1269"/>
      <c r="ML194" s="1269"/>
      <c r="MM194" s="1269"/>
      <c r="MN194" s="1269"/>
      <c r="MO194" s="1269"/>
      <c r="MP194" s="1269"/>
      <c r="MQ194" s="1269"/>
      <c r="MR194" s="1269"/>
      <c r="MS194" s="1269"/>
      <c r="MT194" s="1269"/>
      <c r="MU194" s="1269"/>
      <c r="MV194" s="1269"/>
      <c r="MW194" s="1269"/>
      <c r="MX194" s="1269"/>
      <c r="MY194" s="1269"/>
      <c r="MZ194" s="1269"/>
      <c r="NA194" s="1269"/>
      <c r="NB194" s="1269"/>
      <c r="NC194" s="1269"/>
      <c r="ND194" s="1269"/>
      <c r="NE194" s="1269"/>
      <c r="NF194" s="1269"/>
      <c r="NG194" s="1269"/>
      <c r="NH194" s="1269"/>
      <c r="NI194" s="1269"/>
      <c r="NJ194" s="1269"/>
      <c r="NK194" s="1269"/>
      <c r="NL194" s="1269"/>
      <c r="NM194" s="1269"/>
      <c r="NN194" s="1269"/>
      <c r="NO194" s="1269"/>
      <c r="NP194" s="1269"/>
      <c r="NQ194" s="1269"/>
      <c r="NR194" s="1269"/>
      <c r="NS194" s="1269"/>
      <c r="NT194" s="1269"/>
      <c r="NU194" s="1269"/>
      <c r="NV194" s="1269"/>
      <c r="NW194" s="1269"/>
      <c r="NX194" s="1269"/>
      <c r="NY194" s="1269"/>
      <c r="NZ194" s="1269"/>
      <c r="OA194" s="1269"/>
      <c r="OB194" s="1269"/>
      <c r="OC194" s="1269"/>
      <c r="OD194" s="1269"/>
      <c r="OE194" s="1269"/>
      <c r="OF194" s="1269"/>
      <c r="OG194" s="1269"/>
      <c r="OH194" s="1269"/>
      <c r="OI194" s="1269"/>
      <c r="OJ194" s="1269"/>
      <c r="OK194" s="1269"/>
      <c r="OL194" s="1269"/>
      <c r="OM194" s="1269"/>
      <c r="ON194" s="1269"/>
      <c r="OO194" s="1269"/>
      <c r="OP194" s="1269"/>
      <c r="OQ194" s="1269"/>
      <c r="OR194" s="1269"/>
      <c r="OS194" s="1269"/>
      <c r="OT194" s="1269"/>
      <c r="OU194" s="1269"/>
      <c r="OV194" s="1269"/>
      <c r="OW194" s="1269"/>
      <c r="OX194" s="1269"/>
      <c r="OY194" s="1269"/>
      <c r="OZ194" s="1269"/>
      <c r="PA194" s="1269"/>
      <c r="PB194" s="1269"/>
      <c r="PC194" s="1269"/>
      <c r="PD194" s="1269"/>
      <c r="PE194" s="1269"/>
      <c r="PF194" s="1269"/>
      <c r="PG194" s="1269"/>
      <c r="PH194" s="1269"/>
      <c r="PI194" s="1269"/>
      <c r="PJ194" s="1269"/>
      <c r="PK194" s="1269"/>
      <c r="PL194" s="1269"/>
      <c r="PM194" s="1269"/>
      <c r="PN194" s="1269"/>
      <c r="PO194" s="1269"/>
      <c r="PP194" s="1269"/>
      <c r="PQ194" s="1269"/>
      <c r="PR194" s="1269"/>
      <c r="PS194" s="1269"/>
      <c r="PT194" s="1269"/>
      <c r="PU194" s="1269"/>
      <c r="PV194" s="1269"/>
      <c r="PW194" s="1269"/>
      <c r="PX194" s="1269"/>
      <c r="PY194" s="1269"/>
      <c r="PZ194" s="1269"/>
      <c r="QA194" s="1269"/>
      <c r="QB194" s="1269"/>
      <c r="QC194" s="1269"/>
      <c r="QD194" s="1269"/>
      <c r="QE194" s="1269"/>
      <c r="QF194" s="1269"/>
      <c r="QG194" s="1269"/>
      <c r="QH194" s="1269"/>
      <c r="QI194" s="1269"/>
      <c r="QJ194" s="1269"/>
      <c r="QK194" s="1269"/>
      <c r="QL194" s="1269"/>
      <c r="QM194" s="1269"/>
      <c r="QN194" s="1269"/>
      <c r="QO194" s="1269"/>
      <c r="QP194" s="1269"/>
      <c r="QQ194" s="1269"/>
      <c r="QR194" s="1269"/>
      <c r="QS194" s="1269"/>
      <c r="QT194" s="1269"/>
      <c r="QU194" s="1269"/>
      <c r="QV194" s="1269"/>
      <c r="QW194" s="1269"/>
      <c r="QX194" s="1269"/>
      <c r="QY194" s="1269"/>
      <c r="QZ194" s="1269"/>
      <c r="RA194" s="1269"/>
      <c r="RB194" s="1269"/>
      <c r="RC194" s="1269"/>
      <c r="RD194" s="1269"/>
      <c r="RE194" s="1269"/>
      <c r="RF194" s="1269"/>
      <c r="RG194" s="1269"/>
      <c r="RH194" s="1269"/>
      <c r="RI194" s="1269"/>
      <c r="RJ194" s="1269"/>
      <c r="RK194" s="1269"/>
      <c r="RL194" s="1269"/>
      <c r="RM194" s="1269"/>
      <c r="RN194" s="1269"/>
      <c r="RO194" s="1269"/>
      <c r="RP194" s="1269"/>
      <c r="RQ194" s="1269"/>
      <c r="RR194" s="1269"/>
      <c r="RS194" s="1269"/>
      <c r="RT194" s="1269"/>
      <c r="RU194" s="1269"/>
      <c r="RV194" s="1269"/>
      <c r="RW194" s="1269"/>
      <c r="RX194" s="1269"/>
      <c r="RY194" s="1269"/>
      <c r="RZ194" s="1269"/>
      <c r="SA194" s="1269"/>
      <c r="SB194" s="1269"/>
      <c r="SC194" s="1269"/>
      <c r="SD194" s="1269"/>
      <c r="SE194" s="1269"/>
      <c r="SF194" s="1269"/>
      <c r="SG194" s="1269"/>
      <c r="SH194" s="1269"/>
      <c r="SI194" s="1269"/>
      <c r="SJ194" s="1269"/>
      <c r="SK194" s="1269"/>
      <c r="SL194" s="1269"/>
      <c r="SM194" s="1269"/>
      <c r="SN194" s="1269"/>
      <c r="SO194" s="1269"/>
      <c r="SP194" s="1269"/>
      <c r="SQ194" s="1269"/>
      <c r="SR194" s="1269"/>
      <c r="SS194" s="1269"/>
      <c r="ST194" s="1269"/>
      <c r="SU194" s="1269"/>
      <c r="SV194" s="1269"/>
      <c r="SW194" s="1269"/>
      <c r="SX194" s="1269"/>
      <c r="SY194" s="1269"/>
      <c r="SZ194" s="1269"/>
      <c r="TA194" s="1269"/>
      <c r="TB194" s="1269"/>
      <c r="TC194" s="1269"/>
      <c r="TD194" s="1269"/>
      <c r="TE194" s="1269"/>
      <c r="TF194" s="1269"/>
      <c r="TG194" s="1269"/>
      <c r="TH194" s="1269"/>
      <c r="TI194" s="1269"/>
      <c r="TJ194" s="1269"/>
      <c r="TK194" s="1269"/>
      <c r="TL194" s="1269"/>
      <c r="TM194" s="1269"/>
      <c r="TN194" s="1269"/>
      <c r="TO194" s="1269"/>
      <c r="TP194" s="1269"/>
      <c r="TQ194" s="1269"/>
      <c r="TR194" s="1269"/>
      <c r="TS194" s="1269"/>
      <c r="TT194" s="1269"/>
      <c r="TU194" s="1269"/>
      <c r="TV194" s="1269"/>
      <c r="TW194" s="1269"/>
      <c r="TX194" s="1269"/>
      <c r="TY194" s="1269"/>
      <c r="TZ194" s="1269"/>
      <c r="UA194" s="1269"/>
      <c r="UB194" s="1269"/>
      <c r="UC194" s="1269"/>
      <c r="UD194" s="1269"/>
      <c r="UE194" s="1269"/>
      <c r="UF194" s="1269"/>
      <c r="UG194" s="1269"/>
      <c r="UH194" s="1269"/>
      <c r="UI194" s="1269"/>
      <c r="UJ194" s="1269"/>
      <c r="UK194" s="1269"/>
      <c r="UL194" s="1269"/>
      <c r="UM194" s="1269"/>
      <c r="UN194" s="1269"/>
      <c r="UO194" s="1269"/>
      <c r="UP194" s="1269"/>
      <c r="UQ194" s="1269"/>
      <c r="UR194" s="1269"/>
      <c r="US194" s="1269"/>
      <c r="UT194" s="1269"/>
      <c r="UU194" s="1269"/>
      <c r="UV194" s="1269"/>
      <c r="UW194" s="1269"/>
      <c r="UX194" s="1269"/>
      <c r="UY194" s="1269"/>
      <c r="UZ194" s="1269"/>
      <c r="VA194" s="1269"/>
      <c r="VB194" s="1269"/>
      <c r="VC194" s="1269"/>
      <c r="VD194" s="1269"/>
      <c r="VE194" s="1269"/>
      <c r="VF194" s="1269"/>
      <c r="VG194" s="1269"/>
      <c r="VH194" s="1269"/>
      <c r="VI194" s="1269"/>
      <c r="VJ194" s="1269"/>
      <c r="VK194" s="1269"/>
      <c r="VL194" s="1269"/>
      <c r="VM194" s="1269"/>
      <c r="VN194" s="1269"/>
      <c r="VO194" s="1269"/>
      <c r="VP194" s="1269"/>
      <c r="VQ194" s="1269"/>
      <c r="VR194" s="1269"/>
      <c r="VS194" s="1269"/>
      <c r="VT194" s="1269"/>
      <c r="VU194" s="1269"/>
      <c r="VV194" s="1269"/>
      <c r="VW194" s="1269"/>
      <c r="VX194" s="1269"/>
      <c r="VY194" s="1269"/>
      <c r="VZ194" s="1269"/>
      <c r="WA194" s="1269"/>
      <c r="WB194" s="1269"/>
      <c r="WC194" s="1269"/>
      <c r="WD194" s="1269"/>
      <c r="WE194" s="1269"/>
      <c r="WF194" s="1269"/>
      <c r="WG194" s="1269"/>
      <c r="WH194" s="1269"/>
      <c r="WI194" s="1269"/>
      <c r="WJ194" s="1269"/>
      <c r="WK194" s="1269"/>
      <c r="WL194" s="1269"/>
      <c r="WM194" s="1269"/>
      <c r="WN194" s="1269"/>
      <c r="WO194" s="1269"/>
      <c r="WP194" s="1269"/>
      <c r="WQ194" s="1269"/>
      <c r="WR194" s="1269"/>
      <c r="WS194" s="1269"/>
      <c r="WT194" s="1269"/>
      <c r="WU194" s="1269"/>
      <c r="WV194" s="1269"/>
      <c r="WW194" s="1269"/>
      <c r="WX194" s="1269"/>
      <c r="WY194" s="1269"/>
      <c r="WZ194" s="1269"/>
      <c r="XA194" s="1269"/>
      <c r="XB194" s="1269"/>
      <c r="XC194" s="1269"/>
      <c r="XD194" s="1269"/>
      <c r="XE194" s="1269"/>
      <c r="XF194" s="1269"/>
      <c r="XG194" s="1269"/>
      <c r="XH194" s="1269"/>
      <c r="XI194" s="1269"/>
      <c r="XJ194" s="1269"/>
      <c r="XK194" s="1269"/>
      <c r="XL194" s="1269"/>
      <c r="XM194" s="1269"/>
      <c r="XN194" s="1269"/>
      <c r="XO194" s="1269"/>
      <c r="XP194" s="1269"/>
      <c r="XQ194" s="1269"/>
      <c r="XR194" s="1269"/>
      <c r="XS194" s="1269"/>
      <c r="XT194" s="1269"/>
      <c r="XU194" s="1269"/>
      <c r="XV194" s="1269"/>
      <c r="XW194" s="1269"/>
      <c r="XX194" s="1269"/>
      <c r="XY194" s="1269"/>
      <c r="XZ194" s="1269"/>
      <c r="YA194" s="1269"/>
      <c r="YB194" s="1269"/>
      <c r="YC194" s="1269"/>
      <c r="YD194" s="1269"/>
      <c r="YE194" s="1269"/>
      <c r="YF194" s="1269"/>
      <c r="YG194" s="1269"/>
      <c r="YH194" s="1269"/>
      <c r="YI194" s="1269"/>
      <c r="YJ194" s="1269"/>
      <c r="YK194" s="1269"/>
      <c r="YL194" s="1269"/>
      <c r="YM194" s="1269"/>
      <c r="YN194" s="1269"/>
      <c r="YO194" s="1269"/>
      <c r="YP194" s="1269"/>
      <c r="YQ194" s="1269"/>
      <c r="YR194" s="1269"/>
      <c r="YS194" s="1269"/>
      <c r="YT194" s="1269"/>
      <c r="YU194" s="1269"/>
      <c r="YV194" s="1269"/>
      <c r="YW194" s="1269"/>
      <c r="YX194" s="1269"/>
      <c r="YY194" s="1269"/>
      <c r="YZ194" s="1269"/>
      <c r="ZA194" s="1269"/>
      <c r="ZB194" s="1269"/>
      <c r="ZC194" s="1269"/>
      <c r="ZD194" s="1269"/>
      <c r="ZE194" s="1269"/>
      <c r="ZF194" s="1269"/>
      <c r="ZG194" s="1269"/>
      <c r="ZH194" s="1269"/>
      <c r="ZI194" s="1269"/>
      <c r="ZJ194" s="1269"/>
      <c r="ZK194" s="1269"/>
      <c r="ZL194" s="1269"/>
      <c r="ZM194" s="1269"/>
      <c r="ZN194" s="1269"/>
      <c r="ZO194" s="1269"/>
      <c r="ZP194" s="1269"/>
      <c r="ZQ194" s="1269"/>
      <c r="ZR194" s="1269"/>
      <c r="ZS194" s="1269"/>
      <c r="ZT194" s="1269"/>
      <c r="ZU194" s="1269"/>
      <c r="ZV194" s="1269"/>
      <c r="ZW194" s="1269"/>
      <c r="ZX194" s="1269"/>
      <c r="ZY194" s="1269"/>
      <c r="ZZ194" s="1269"/>
      <c r="AAA194" s="1269"/>
      <c r="AAB194" s="1269"/>
      <c r="AAC194" s="1269"/>
      <c r="AAD194" s="1269"/>
      <c r="AAE194" s="1269"/>
      <c r="AAF194" s="1269"/>
      <c r="AAG194" s="1269"/>
      <c r="AAH194" s="1269"/>
      <c r="AAI194" s="1269"/>
      <c r="AAJ194" s="1269"/>
      <c r="AAK194" s="1269"/>
      <c r="AAL194" s="1269"/>
      <c r="AAM194" s="1269"/>
      <c r="AAN194" s="1269"/>
      <c r="AAO194" s="1269"/>
      <c r="AAP194" s="1269"/>
      <c r="AAQ194" s="1269"/>
      <c r="AAR194" s="1269"/>
      <c r="AAS194" s="1269"/>
      <c r="AAT194" s="1269"/>
      <c r="AAU194" s="1269"/>
      <c r="AAV194" s="1269"/>
      <c r="AAW194" s="1269"/>
      <c r="AAX194" s="1269"/>
      <c r="AAY194" s="1269"/>
      <c r="AAZ194" s="1269"/>
      <c r="ABA194" s="1269"/>
      <c r="ABB194" s="1269"/>
      <c r="ABC194" s="1269"/>
      <c r="ABD194" s="1269"/>
      <c r="ABE194" s="1269"/>
      <c r="ABF194" s="1269"/>
      <c r="ABG194" s="1269"/>
      <c r="ABH194" s="1269"/>
      <c r="ABI194" s="1269"/>
      <c r="ABJ194" s="1269"/>
      <c r="ABK194" s="1269"/>
      <c r="ABL194" s="1269"/>
      <c r="ABM194" s="1269"/>
      <c r="ABN194" s="1269"/>
      <c r="ABO194" s="1269"/>
      <c r="ABP194" s="1269"/>
      <c r="ABQ194" s="1269"/>
      <c r="ABR194" s="1269"/>
      <c r="ABS194" s="1269"/>
      <c r="ABT194" s="1269"/>
      <c r="ABU194" s="1269"/>
      <c r="ABV194" s="1269"/>
      <c r="ABW194" s="1269"/>
      <c r="ABX194" s="1269"/>
      <c r="ABY194" s="1269"/>
      <c r="ABZ194" s="1269"/>
      <c r="ACA194" s="1269"/>
      <c r="ACB194" s="1269"/>
      <c r="ACC194" s="1269"/>
      <c r="ACD194" s="1269"/>
      <c r="ACE194" s="1269"/>
      <c r="ACF194" s="1269"/>
      <c r="ACG194" s="1269"/>
      <c r="ACH194" s="1269"/>
      <c r="ACI194" s="1269"/>
      <c r="ACJ194" s="1269"/>
      <c r="ACK194" s="1269"/>
      <c r="ACL194" s="1269"/>
      <c r="ACM194" s="1269"/>
      <c r="ACN194" s="1269"/>
      <c r="ACO194" s="1269"/>
      <c r="ACP194" s="1269"/>
      <c r="ACQ194" s="1269"/>
      <c r="ACR194" s="1269"/>
      <c r="ACS194" s="1269"/>
      <c r="ACT194" s="1269"/>
      <c r="ACU194" s="1269"/>
      <c r="ACV194" s="1269"/>
      <c r="ACW194" s="1269"/>
      <c r="ACX194" s="1269"/>
      <c r="ACY194" s="1269"/>
      <c r="ACZ194" s="1269"/>
      <c r="ADA194" s="1269"/>
      <c r="ADB194" s="1269"/>
      <c r="ADC194" s="1269"/>
      <c r="ADD194" s="1269"/>
      <c r="ADE194" s="1269"/>
      <c r="ADF194" s="1269"/>
      <c r="ADG194" s="1269"/>
      <c r="ADH194" s="1269"/>
      <c r="ADI194" s="1269"/>
      <c r="ADJ194" s="1269"/>
      <c r="ADK194" s="1269"/>
      <c r="ADL194" s="1269"/>
      <c r="ADM194" s="1269"/>
      <c r="ADN194" s="1269"/>
      <c r="ADO194" s="1269"/>
      <c r="ADP194" s="1269"/>
      <c r="ADQ194" s="1269"/>
      <c r="ADR194" s="1269"/>
      <c r="ADS194" s="1269"/>
      <c r="ADT194" s="1269"/>
      <c r="ADU194" s="1269"/>
      <c r="ADV194" s="1269"/>
      <c r="ADW194" s="1269"/>
      <c r="ADX194" s="1269"/>
      <c r="ADY194" s="1269"/>
      <c r="ADZ194" s="1269"/>
      <c r="AEA194" s="1269"/>
      <c r="AEB194" s="1269"/>
      <c r="AEC194" s="1269"/>
      <c r="AED194" s="1269"/>
      <c r="AEE194" s="1269"/>
      <c r="AEF194" s="1269"/>
      <c r="AEG194" s="1269"/>
      <c r="AEH194" s="1269"/>
      <c r="AEI194" s="1269"/>
      <c r="AEJ194" s="1269"/>
      <c r="AEK194" s="1269"/>
      <c r="AEL194" s="1269"/>
      <c r="AEM194" s="1269"/>
      <c r="AEN194" s="1269"/>
      <c r="AEO194" s="1269"/>
      <c r="AEP194" s="1269"/>
      <c r="AEQ194" s="1269"/>
      <c r="AER194" s="1269"/>
      <c r="AES194" s="1269"/>
      <c r="AET194" s="1269"/>
      <c r="AEU194" s="1269"/>
      <c r="AEV194" s="1269"/>
      <c r="AEW194" s="1269"/>
      <c r="AEX194" s="1269"/>
      <c r="AEY194" s="1269"/>
      <c r="AEZ194" s="1269"/>
      <c r="AFA194" s="1269"/>
      <c r="AFB194" s="1269"/>
      <c r="AFC194" s="1269"/>
      <c r="AFD194" s="1269"/>
      <c r="AFE194" s="1269"/>
      <c r="AFF194" s="1269"/>
      <c r="AFG194" s="1269"/>
      <c r="AFH194" s="1269"/>
      <c r="AFI194" s="1269"/>
      <c r="AFJ194" s="1269"/>
      <c r="AFK194" s="1269"/>
      <c r="AFL194" s="1269"/>
      <c r="AFM194" s="1269"/>
      <c r="AFN194" s="1269"/>
      <c r="AFO194" s="1269"/>
      <c r="AFP194" s="1269"/>
      <c r="AFQ194" s="1269"/>
      <c r="AFR194" s="1269"/>
      <c r="AFS194" s="1269"/>
      <c r="AFT194" s="1269"/>
      <c r="AFU194" s="1269"/>
      <c r="AFV194" s="1269"/>
      <c r="AFW194" s="1269"/>
      <c r="AFX194" s="1269"/>
      <c r="AFY194" s="1269"/>
      <c r="AFZ194" s="1269"/>
      <c r="AGA194" s="1269"/>
      <c r="AGB194" s="1269"/>
      <c r="AGC194" s="1269"/>
      <c r="AGD194" s="1269"/>
      <c r="AGE194" s="1269"/>
      <c r="AGF194" s="1269"/>
      <c r="AGG194" s="1269"/>
      <c r="AGH194" s="1269"/>
      <c r="AGI194" s="1269"/>
      <c r="AGJ194" s="1269"/>
      <c r="AGK194" s="1269"/>
      <c r="AGL194" s="1269"/>
      <c r="AGM194" s="1269"/>
      <c r="AGN194" s="1269"/>
      <c r="AGO194" s="1269"/>
      <c r="AGP194" s="1269"/>
      <c r="AGQ194" s="1269"/>
      <c r="AGR194" s="1269"/>
      <c r="AGS194" s="1269"/>
      <c r="AGT194" s="1269"/>
      <c r="AGU194" s="1269"/>
      <c r="AGV194" s="1269"/>
      <c r="AGW194" s="1269"/>
      <c r="AGX194" s="1269"/>
      <c r="AGY194" s="1269"/>
      <c r="AGZ194" s="1269"/>
      <c r="AHA194" s="1269"/>
      <c r="AHB194" s="1269"/>
      <c r="AHC194" s="1269"/>
      <c r="AHD194" s="1269"/>
      <c r="AHE194" s="1269"/>
      <c r="AHF194" s="1269"/>
      <c r="AHG194" s="1269"/>
      <c r="AHH194" s="1269"/>
      <c r="AHI194" s="1269"/>
      <c r="AHJ194" s="1269"/>
      <c r="AHK194" s="1269"/>
      <c r="AHL194" s="1269"/>
      <c r="AHM194" s="1269"/>
      <c r="AHN194" s="1269"/>
      <c r="AHO194" s="1269"/>
      <c r="AHP194" s="1269"/>
      <c r="AHQ194" s="1269"/>
      <c r="AHR194" s="1269"/>
      <c r="AHS194" s="1269"/>
      <c r="AHT194" s="1269"/>
      <c r="AHU194" s="1269"/>
      <c r="AHV194" s="1269"/>
      <c r="AHW194" s="1269"/>
      <c r="AHX194" s="1269"/>
      <c r="AHY194" s="1269"/>
      <c r="AHZ194" s="1269"/>
      <c r="AIA194" s="1269"/>
      <c r="AIB194" s="1269"/>
      <c r="AIC194" s="1269"/>
      <c r="AID194" s="1269"/>
      <c r="AIE194" s="1269"/>
      <c r="AIF194" s="1269"/>
      <c r="AIG194" s="1269"/>
      <c r="AIH194" s="1269"/>
      <c r="AII194" s="1269"/>
      <c r="AIJ194" s="1269"/>
      <c r="AIK194" s="1269"/>
      <c r="AIL194" s="1269"/>
      <c r="AIM194" s="1269"/>
      <c r="AIN194" s="1269"/>
      <c r="AIO194" s="1269"/>
      <c r="AIP194" s="1269"/>
      <c r="AIQ194" s="1269"/>
      <c r="AIR194" s="1269"/>
      <c r="AIS194" s="1269"/>
      <c r="AIT194" s="1269"/>
      <c r="AIU194" s="1269"/>
      <c r="AIV194" s="1269"/>
      <c r="AIW194" s="1269"/>
      <c r="AIX194" s="1269"/>
      <c r="AIY194" s="1269"/>
      <c r="AIZ194" s="1269"/>
      <c r="AJA194" s="1269"/>
      <c r="AJB194" s="1269"/>
      <c r="AJC194" s="1269"/>
      <c r="AJD194" s="1269"/>
      <c r="AJE194" s="1269"/>
      <c r="AJF194" s="1269"/>
      <c r="AJG194" s="1269"/>
      <c r="AJH194" s="1269"/>
      <c r="AJI194" s="1269"/>
      <c r="AJJ194" s="1269"/>
      <c r="AJK194" s="1269"/>
      <c r="AJL194" s="1269"/>
      <c r="AJM194" s="1269"/>
      <c r="AJN194" s="1269"/>
      <c r="AJO194" s="1269"/>
      <c r="AJP194" s="1269"/>
      <c r="AJQ194" s="1269"/>
      <c r="AJR194" s="1269"/>
      <c r="AJS194" s="1269"/>
      <c r="AJT194" s="1269"/>
      <c r="AJU194" s="1269"/>
      <c r="AJV194" s="1269"/>
      <c r="AJW194" s="1269"/>
      <c r="AJX194" s="1269"/>
      <c r="AJY194" s="1269"/>
      <c r="AJZ194" s="1269"/>
      <c r="AKA194" s="1269"/>
      <c r="AKB194" s="1269"/>
      <c r="AKC194" s="1269"/>
      <c r="AKD194" s="1269"/>
      <c r="AKE194" s="1269"/>
      <c r="AKF194" s="1269"/>
      <c r="AKG194" s="1269"/>
      <c r="AKH194" s="1269"/>
      <c r="AKI194" s="1269"/>
      <c r="AKJ194" s="1269"/>
      <c r="AKK194" s="1269"/>
      <c r="AKL194" s="1269"/>
      <c r="AKM194" s="1269"/>
      <c r="AKN194" s="1269"/>
      <c r="AKO194" s="1269"/>
      <c r="AKP194" s="1269"/>
      <c r="AKQ194" s="1269"/>
      <c r="AKR194" s="1269"/>
      <c r="AKS194" s="1269"/>
      <c r="AKT194" s="1269"/>
      <c r="AKU194" s="1269"/>
      <c r="AKV194" s="1269"/>
      <c r="AKW194" s="1269"/>
      <c r="AKX194" s="1269"/>
      <c r="AKY194" s="1269"/>
      <c r="AKZ194" s="1269"/>
      <c r="ALA194" s="1269"/>
      <c r="ALB194" s="1269"/>
      <c r="ALC194" s="1269"/>
      <c r="ALD194" s="1269"/>
      <c r="ALE194" s="1269"/>
      <c r="ALF194" s="1269"/>
      <c r="ALG194" s="1269"/>
      <c r="ALH194" s="1269"/>
      <c r="ALI194" s="1269"/>
      <c r="ALJ194" s="1269"/>
      <c r="ALK194" s="1269"/>
      <c r="ALL194" s="1269"/>
      <c r="ALM194" s="1269"/>
      <c r="ALN194" s="1269"/>
      <c r="ALO194" s="1269"/>
      <c r="ALP194" s="1269"/>
      <c r="ALQ194" s="1269"/>
      <c r="ALR194" s="1269"/>
      <c r="ALS194" s="1269"/>
      <c r="ALT194" s="1269"/>
      <c r="ALU194" s="1269"/>
      <c r="ALV194" s="1269"/>
      <c r="ALW194" s="1269"/>
      <c r="ALX194" s="1269"/>
      <c r="ALY194" s="1269"/>
      <c r="ALZ194" s="1269"/>
      <c r="AMA194" s="1269"/>
      <c r="AMB194" s="1269"/>
      <c r="AMC194" s="1269"/>
      <c r="AMD194" s="1269"/>
      <c r="AME194" s="1269"/>
      <c r="AMF194" s="1269"/>
      <c r="AMG194" s="1269"/>
      <c r="AMH194" s="1269"/>
      <c r="AMI194" s="1269"/>
      <c r="AMJ194" s="1269"/>
      <c r="AMK194" s="1269"/>
      <c r="AML194" s="1269"/>
      <c r="AMM194" s="1269"/>
      <c r="AMN194" s="1269"/>
      <c r="AMO194" s="1269"/>
      <c r="AMP194" s="1269"/>
      <c r="AMQ194" s="1269"/>
      <c r="AMR194" s="1269"/>
      <c r="AMS194" s="1269"/>
      <c r="AMT194" s="1269"/>
      <c r="AMU194" s="1269"/>
      <c r="AMV194" s="1269"/>
      <c r="AMW194" s="1269"/>
      <c r="AMX194" s="1269"/>
      <c r="AMY194" s="1269"/>
      <c r="AMZ194" s="1269"/>
      <c r="ANA194" s="1269"/>
      <c r="ANB194" s="1269"/>
      <c r="ANC194" s="1269"/>
      <c r="AND194" s="1269"/>
      <c r="ANE194" s="1269"/>
      <c r="ANF194" s="1269"/>
      <c r="ANG194" s="1269"/>
      <c r="ANH194" s="1269"/>
      <c r="ANI194" s="1269"/>
      <c r="ANJ194" s="1269"/>
      <c r="ANK194" s="1269"/>
      <c r="ANL194" s="1269"/>
      <c r="ANM194" s="1269"/>
      <c r="ANN194" s="1269"/>
      <c r="ANO194" s="1269"/>
      <c r="ANP194" s="1269"/>
      <c r="ANQ194" s="1269"/>
      <c r="ANR194" s="1269"/>
      <c r="ANS194" s="1269"/>
      <c r="ANT194" s="1269"/>
      <c r="ANU194" s="1269"/>
      <c r="ANV194" s="1269"/>
      <c r="ANW194" s="1269"/>
      <c r="ANX194" s="1269"/>
      <c r="ANY194" s="1269"/>
      <c r="ANZ194" s="1269"/>
      <c r="AOA194" s="1269"/>
      <c r="AOB194" s="1269"/>
      <c r="AOC194" s="1269"/>
      <c r="AOD194" s="1269"/>
      <c r="AOE194" s="1269"/>
      <c r="AOF194" s="1269"/>
      <c r="AOG194" s="1269"/>
      <c r="AOH194" s="1269"/>
      <c r="AOI194" s="1269"/>
      <c r="AOJ194" s="1269"/>
      <c r="AOK194" s="1269"/>
      <c r="AOL194" s="1269"/>
      <c r="AOM194" s="1269"/>
      <c r="AON194" s="1269"/>
      <c r="AOO194" s="1269"/>
      <c r="AOP194" s="1269"/>
      <c r="AOQ194" s="1269"/>
      <c r="AOR194" s="1269"/>
      <c r="AOS194" s="1269"/>
      <c r="AOT194" s="1269"/>
      <c r="AOU194" s="1269"/>
      <c r="AOV194" s="1269"/>
      <c r="AOW194" s="1269"/>
      <c r="AOX194" s="1269"/>
      <c r="AOY194" s="1269"/>
      <c r="AOZ194" s="1269"/>
      <c r="APA194" s="1269"/>
      <c r="APB194" s="1269"/>
      <c r="APC194" s="1269"/>
      <c r="APD194" s="1269"/>
      <c r="APE194" s="1269"/>
      <c r="APF194" s="1269"/>
      <c r="APG194" s="1269"/>
      <c r="APH194" s="1269"/>
      <c r="API194" s="1269"/>
      <c r="APJ194" s="1269"/>
      <c r="APK194" s="1269"/>
      <c r="APL194" s="1269"/>
      <c r="APM194" s="1269"/>
      <c r="APN194" s="1269"/>
      <c r="APO194" s="1269"/>
      <c r="APP194" s="1269"/>
      <c r="APQ194" s="1269"/>
      <c r="APR194" s="1269"/>
      <c r="APS194" s="1269"/>
      <c r="APT194" s="1269"/>
      <c r="APU194" s="1269"/>
      <c r="APV194" s="1269"/>
      <c r="APW194" s="1269"/>
      <c r="APX194" s="1269"/>
      <c r="APY194" s="1269"/>
      <c r="APZ194" s="1269"/>
      <c r="AQA194" s="1269"/>
      <c r="AQB194" s="1269"/>
      <c r="AQC194" s="1269"/>
      <c r="AQD194" s="1269"/>
      <c r="AQE194" s="1269"/>
      <c r="AQF194" s="1269"/>
      <c r="AQG194" s="1269"/>
      <c r="AQH194" s="1269"/>
      <c r="AQI194" s="1269"/>
      <c r="AQJ194" s="1269"/>
      <c r="AQK194" s="1269"/>
      <c r="AQL194" s="1269"/>
      <c r="AQM194" s="1269"/>
      <c r="AQN194" s="1269"/>
      <c r="AQO194" s="1269"/>
      <c r="AQP194" s="1269"/>
      <c r="AQQ194" s="1269"/>
      <c r="AQR194" s="1269"/>
      <c r="AQS194" s="1269"/>
      <c r="AQT194" s="1269"/>
      <c r="AQU194" s="1269"/>
      <c r="AQV194" s="1269"/>
      <c r="AQW194" s="1269"/>
      <c r="AQX194" s="1269"/>
      <c r="AQY194" s="1269"/>
      <c r="AQZ194" s="1269"/>
      <c r="ARA194" s="1269"/>
      <c r="ARB194" s="1269"/>
      <c r="ARC194" s="1269"/>
      <c r="ARD194" s="1269"/>
      <c r="ARE194" s="1269"/>
      <c r="ARF194" s="1269"/>
      <c r="ARG194" s="1269"/>
      <c r="ARH194" s="1269"/>
      <c r="ARI194" s="1269"/>
      <c r="ARJ194" s="1269"/>
      <c r="ARK194" s="1269"/>
      <c r="ARL194" s="1269"/>
      <c r="ARM194" s="1269"/>
      <c r="ARN194" s="1269"/>
      <c r="ARO194" s="1269"/>
      <c r="ARP194" s="1269"/>
      <c r="ARQ194" s="1269"/>
      <c r="ARR194" s="1269"/>
      <c r="ARS194" s="1269"/>
      <c r="ART194" s="1269"/>
      <c r="ARU194" s="1269"/>
      <c r="ARV194" s="1269"/>
      <c r="ARW194" s="1269"/>
      <c r="ARX194" s="1269"/>
      <c r="ARY194" s="1269"/>
      <c r="ARZ194" s="1269"/>
      <c r="ASA194" s="1269"/>
      <c r="ASB194" s="1269"/>
      <c r="ASC194" s="1269"/>
      <c r="ASD194" s="1269"/>
      <c r="ASE194" s="1269"/>
      <c r="ASF194" s="1269"/>
      <c r="ASG194" s="1269"/>
      <c r="ASH194" s="1269"/>
      <c r="ASI194" s="1269"/>
      <c r="ASJ194" s="1269"/>
      <c r="ASK194" s="1269"/>
      <c r="ASL194" s="1269"/>
      <c r="ASM194" s="1269"/>
      <c r="ASN194" s="1269"/>
      <c r="ASO194" s="1269"/>
      <c r="ASP194" s="1269"/>
      <c r="ASQ194" s="1269"/>
      <c r="ASR194" s="1269"/>
      <c r="ASS194" s="1269"/>
      <c r="AST194" s="1269"/>
      <c r="ASU194" s="1269"/>
      <c r="ASV194" s="1269"/>
      <c r="ASW194" s="1269"/>
      <c r="ASX194" s="1269"/>
      <c r="ASY194" s="1269"/>
      <c r="ASZ194" s="1269"/>
      <c r="ATA194" s="1269"/>
      <c r="ATB194" s="1269"/>
      <c r="ATC194" s="1269"/>
      <c r="ATD194" s="1269"/>
      <c r="ATE194" s="1269"/>
      <c r="ATF194" s="1269"/>
      <c r="ATG194" s="1269"/>
      <c r="ATH194" s="1269"/>
      <c r="ATI194" s="1269"/>
      <c r="ATJ194" s="1269"/>
      <c r="ATK194" s="1269"/>
      <c r="ATL194" s="1269"/>
      <c r="ATM194" s="1269"/>
      <c r="ATN194" s="1269"/>
      <c r="ATO194" s="1269"/>
      <c r="ATP194" s="1269"/>
      <c r="ATQ194" s="1269"/>
      <c r="ATR194" s="1269"/>
      <c r="ATS194" s="1269"/>
      <c r="ATT194" s="1269"/>
      <c r="ATU194" s="1269"/>
      <c r="ATV194" s="1269"/>
      <c r="ATW194" s="1269"/>
      <c r="ATX194" s="1269"/>
      <c r="ATY194" s="1269"/>
      <c r="ATZ194" s="1269"/>
      <c r="AUA194" s="1269"/>
      <c r="AUB194" s="1269"/>
      <c r="AUC194" s="1269"/>
      <c r="AUD194" s="1269"/>
      <c r="AUE194" s="1269"/>
      <c r="AUF194" s="1269"/>
      <c r="AUG194" s="1269"/>
      <c r="AUH194" s="1269"/>
      <c r="AUI194" s="1269"/>
      <c r="AUJ194" s="1269"/>
      <c r="AUK194" s="1269"/>
      <c r="AUL194" s="1269"/>
      <c r="AUM194" s="1269"/>
      <c r="AUN194" s="1269"/>
      <c r="AUO194" s="1269"/>
      <c r="AUP194" s="1269"/>
      <c r="AUQ194" s="1269"/>
      <c r="AUR194" s="1269"/>
      <c r="AUS194" s="1269"/>
      <c r="AUT194" s="1269"/>
      <c r="AUU194" s="1269"/>
      <c r="AUV194" s="1269"/>
      <c r="AUW194" s="1269"/>
      <c r="AUX194" s="1269"/>
      <c r="AUY194" s="1269"/>
      <c r="AUZ194" s="1269"/>
      <c r="AVA194" s="1269"/>
      <c r="AVB194" s="1269"/>
      <c r="AVC194" s="1269"/>
      <c r="AVD194" s="1269"/>
      <c r="AVE194" s="1269"/>
      <c r="AVF194" s="1269"/>
      <c r="AVG194" s="1269"/>
      <c r="AVH194" s="1269"/>
      <c r="AVI194" s="1269"/>
      <c r="AVJ194" s="1269"/>
      <c r="AVK194" s="1269"/>
      <c r="AVL194" s="1269"/>
      <c r="AVM194" s="1269"/>
      <c r="AVN194" s="1269"/>
      <c r="AVO194" s="1269"/>
      <c r="AVP194" s="1269"/>
      <c r="AVQ194" s="1269"/>
      <c r="AVR194" s="1269"/>
      <c r="AVS194" s="1269"/>
      <c r="AVT194" s="1269"/>
      <c r="AVU194" s="1269"/>
      <c r="AVV194" s="1269"/>
      <c r="AVW194" s="1269"/>
      <c r="AVX194" s="1269"/>
      <c r="AVY194" s="1269"/>
      <c r="AVZ194" s="1269"/>
      <c r="AWA194" s="1269"/>
      <c r="AWB194" s="1269"/>
      <c r="AWC194" s="1269"/>
      <c r="AWD194" s="1269"/>
      <c r="AWE194" s="1269"/>
      <c r="AWF194" s="1269"/>
      <c r="AWG194" s="1269"/>
      <c r="AWH194" s="1269"/>
      <c r="AWI194" s="1269"/>
      <c r="AWJ194" s="1269"/>
      <c r="AWK194" s="1269"/>
      <c r="AWL194" s="1269"/>
      <c r="AWM194" s="1269"/>
      <c r="AWN194" s="1269"/>
      <c r="AWO194" s="1269"/>
      <c r="AWP194" s="1269"/>
      <c r="AWQ194" s="1269"/>
      <c r="AWR194" s="1269"/>
      <c r="AWS194" s="1269"/>
      <c r="AWT194" s="1269"/>
      <c r="AWU194" s="1269"/>
      <c r="AWV194" s="1269"/>
      <c r="AWW194" s="1269"/>
      <c r="AWX194" s="1269"/>
      <c r="AWY194" s="1269"/>
      <c r="AWZ194" s="1269"/>
      <c r="AXA194" s="1269"/>
      <c r="AXB194" s="1269"/>
      <c r="AXC194" s="1269"/>
      <c r="AXD194" s="1269"/>
      <c r="AXE194" s="1269"/>
      <c r="AXF194" s="1269"/>
      <c r="AXG194" s="1269"/>
      <c r="AXH194" s="1269"/>
      <c r="AXI194" s="1269"/>
      <c r="AXJ194" s="1269"/>
      <c r="AXK194" s="1269"/>
      <c r="AXL194" s="1269"/>
      <c r="AXM194" s="1269"/>
      <c r="AXN194" s="1269"/>
      <c r="AXO194" s="1269"/>
      <c r="AXP194" s="1269"/>
      <c r="AXQ194" s="1269"/>
      <c r="AXR194" s="1269"/>
      <c r="AXS194" s="1269"/>
      <c r="AXT194" s="1269"/>
      <c r="AXU194" s="1269"/>
      <c r="AXV194" s="1269"/>
      <c r="AXW194" s="1269"/>
      <c r="AXX194" s="1269"/>
      <c r="AXY194" s="1269"/>
      <c r="AXZ194" s="1269"/>
      <c r="AYA194" s="1269"/>
      <c r="AYB194" s="1269"/>
      <c r="AYC194" s="1269"/>
      <c r="AYD194" s="1269"/>
      <c r="AYE194" s="1269"/>
      <c r="AYF194" s="1269"/>
      <c r="AYG194" s="1269"/>
      <c r="AYH194" s="1269"/>
      <c r="AYI194" s="1269"/>
      <c r="AYJ194" s="1269"/>
      <c r="AYK194" s="1269"/>
      <c r="AYL194" s="1269"/>
      <c r="AYM194" s="1269"/>
      <c r="AYN194" s="1269"/>
      <c r="AYO194" s="1269"/>
      <c r="AYP194" s="1269"/>
      <c r="AYQ194" s="1269"/>
      <c r="AYR194" s="1269"/>
      <c r="AYS194" s="1269"/>
      <c r="AYT194" s="1269"/>
      <c r="AYU194" s="1269"/>
      <c r="AYV194" s="1269"/>
      <c r="AYW194" s="1269"/>
      <c r="AYX194" s="1269"/>
      <c r="AYY194" s="1269"/>
      <c r="AYZ194" s="1269"/>
      <c r="AZA194" s="1269"/>
      <c r="AZB194" s="1269"/>
      <c r="AZC194" s="1269"/>
      <c r="AZD194" s="1269"/>
      <c r="AZE194" s="1269"/>
      <c r="AZF194" s="1269"/>
      <c r="AZG194" s="1269"/>
      <c r="AZH194" s="1269"/>
      <c r="AZI194" s="1269"/>
      <c r="AZJ194" s="1269"/>
      <c r="AZK194" s="1269"/>
      <c r="AZL194" s="1269"/>
      <c r="AZM194" s="1269"/>
      <c r="AZN194" s="1269"/>
      <c r="AZO194" s="1269"/>
      <c r="AZP194" s="1269"/>
      <c r="AZQ194" s="1269"/>
      <c r="AZR194" s="1269"/>
      <c r="AZS194" s="1269"/>
      <c r="AZT194" s="1269"/>
      <c r="AZU194" s="1269"/>
      <c r="AZV194" s="1269"/>
      <c r="AZW194" s="1269"/>
      <c r="AZX194" s="1269"/>
      <c r="AZY194" s="1269"/>
      <c r="AZZ194" s="1269"/>
      <c r="BAA194" s="1269"/>
      <c r="BAB194" s="1269"/>
      <c r="BAC194" s="1269"/>
      <c r="BAD194" s="1269"/>
      <c r="BAE194" s="1269"/>
      <c r="BAF194" s="1269"/>
      <c r="BAG194" s="1269"/>
      <c r="BAH194" s="1269"/>
      <c r="BAI194" s="1269"/>
      <c r="BAJ194" s="1269"/>
      <c r="BAK194" s="1269"/>
      <c r="BAL194" s="1269"/>
      <c r="BAM194" s="1269"/>
      <c r="BAN194" s="1269"/>
      <c r="BAO194" s="1269"/>
      <c r="BAP194" s="1269"/>
      <c r="BAQ194" s="1269"/>
      <c r="BAR194" s="1269"/>
      <c r="BAS194" s="1269"/>
      <c r="BAT194" s="1269"/>
      <c r="BAU194" s="1269"/>
      <c r="BAV194" s="1269"/>
      <c r="BAW194" s="1269"/>
      <c r="BAX194" s="1269"/>
      <c r="BAY194" s="1269"/>
      <c r="BAZ194" s="1269"/>
      <c r="BBA194" s="1269"/>
      <c r="BBB194" s="1269"/>
      <c r="BBC194" s="1269"/>
      <c r="BBD194" s="1269"/>
      <c r="BBE194" s="1269"/>
      <c r="BBF194" s="1269"/>
      <c r="BBG194" s="1269"/>
      <c r="BBH194" s="1269"/>
      <c r="BBI194" s="1269"/>
      <c r="BBJ194" s="1269"/>
      <c r="BBK194" s="1269"/>
      <c r="BBL194" s="1269"/>
      <c r="BBM194" s="1269"/>
      <c r="BBN194" s="1269"/>
      <c r="BBO194" s="1269"/>
      <c r="BBP194" s="1269"/>
      <c r="BBQ194" s="1269"/>
      <c r="BBR194" s="1269"/>
      <c r="BBS194" s="1269"/>
      <c r="BBT194" s="1269"/>
      <c r="BBU194" s="1269"/>
      <c r="BBV194" s="1269"/>
      <c r="BBW194" s="1269"/>
      <c r="BBX194" s="1269"/>
      <c r="BBY194" s="1269"/>
      <c r="BBZ194" s="1269"/>
      <c r="BCA194" s="1269"/>
      <c r="BCB194" s="1269"/>
      <c r="BCC194" s="1269"/>
      <c r="BCD194" s="1269"/>
      <c r="BCE194" s="1269"/>
      <c r="BCF194" s="1269"/>
      <c r="BCG194" s="1269"/>
      <c r="BCH194" s="1269"/>
      <c r="BCI194" s="1269"/>
      <c r="BCJ194" s="1269"/>
      <c r="BCK194" s="1269"/>
      <c r="BCL194" s="1269"/>
      <c r="BCM194" s="1269"/>
      <c r="BCN194" s="1269"/>
      <c r="BCO194" s="1269"/>
      <c r="BCP194" s="1269"/>
      <c r="BCQ194" s="1269"/>
      <c r="BCR194" s="1269"/>
      <c r="BCS194" s="1269"/>
      <c r="BCT194" s="1269"/>
      <c r="BCU194" s="1269"/>
      <c r="BCV194" s="1269"/>
      <c r="BCW194" s="1269"/>
      <c r="BCX194" s="1269"/>
      <c r="BCY194" s="1269"/>
      <c r="BCZ194" s="1269"/>
      <c r="BDA194" s="1269"/>
      <c r="BDB194" s="1269"/>
      <c r="BDC194" s="1269"/>
      <c r="BDD194" s="1269"/>
      <c r="BDE194" s="1269"/>
      <c r="BDF194" s="1269"/>
      <c r="BDG194" s="1269"/>
      <c r="BDH194" s="1269"/>
      <c r="BDI194" s="1269"/>
      <c r="BDJ194" s="1269"/>
      <c r="BDK194" s="1269"/>
      <c r="BDL194" s="1269"/>
      <c r="BDM194" s="1269"/>
      <c r="BDN194" s="1269"/>
      <c r="BDO194" s="1269"/>
      <c r="BDP194" s="1269"/>
      <c r="BDQ194" s="1269"/>
      <c r="BDR194" s="1269"/>
      <c r="BDS194" s="1269"/>
      <c r="BDT194" s="1269"/>
      <c r="BDU194" s="1269"/>
      <c r="BDV194" s="1269"/>
      <c r="BDW194" s="1269"/>
      <c r="BDX194" s="1269"/>
      <c r="BDY194" s="1269"/>
      <c r="BDZ194" s="1269"/>
      <c r="BEA194" s="1269"/>
      <c r="BEB194" s="1269"/>
      <c r="BEC194" s="1269"/>
      <c r="BED194" s="1269"/>
      <c r="BEE194" s="1269"/>
      <c r="BEF194" s="1269"/>
      <c r="BEG194" s="1269"/>
      <c r="BEH194" s="1269"/>
      <c r="BEI194" s="1269"/>
      <c r="BEJ194" s="1269"/>
      <c r="BEK194" s="1269"/>
      <c r="BEL194" s="1269"/>
      <c r="BEM194" s="1269"/>
      <c r="BEN194" s="1269"/>
      <c r="BEO194" s="1269"/>
      <c r="BEP194" s="1269"/>
      <c r="BEQ194" s="1269"/>
      <c r="BER194" s="1269"/>
      <c r="BES194" s="1269"/>
      <c r="BET194" s="1269"/>
      <c r="BEU194" s="1269"/>
      <c r="BEV194" s="1269"/>
      <c r="BEW194" s="1269"/>
      <c r="BEX194" s="1269"/>
      <c r="BEY194" s="1269"/>
      <c r="BEZ194" s="1269"/>
      <c r="BFA194" s="1269"/>
      <c r="BFB194" s="1269"/>
      <c r="BFC194" s="1269"/>
      <c r="BFD194" s="1269"/>
      <c r="BFE194" s="1269"/>
      <c r="BFF194" s="1269"/>
      <c r="BFG194" s="1269"/>
      <c r="BFH194" s="1269"/>
      <c r="BFI194" s="1269"/>
      <c r="BFJ194" s="1269"/>
      <c r="BFK194" s="1269"/>
      <c r="BFL194" s="1269"/>
      <c r="BFM194" s="1269"/>
      <c r="BFN194" s="1269"/>
      <c r="BFO194" s="1269"/>
      <c r="BFP194" s="1269"/>
      <c r="BFQ194" s="1269"/>
      <c r="BFR194" s="1269"/>
      <c r="BFS194" s="1269"/>
      <c r="BFT194" s="1269"/>
      <c r="BFU194" s="1269"/>
      <c r="BFV194" s="1269"/>
      <c r="BFW194" s="1269"/>
      <c r="BFX194" s="1269"/>
      <c r="BFY194" s="1269"/>
      <c r="BFZ194" s="1269"/>
      <c r="BGA194" s="1269"/>
      <c r="BGB194" s="1269"/>
      <c r="BGC194" s="1269"/>
      <c r="BGD194" s="1269"/>
      <c r="BGE194" s="1269"/>
      <c r="BGF194" s="1269"/>
      <c r="BGG194" s="1269"/>
      <c r="BGH194" s="1269"/>
      <c r="BGI194" s="1269"/>
      <c r="BGJ194" s="1269"/>
      <c r="BGK194" s="1269"/>
      <c r="BGL194" s="1269"/>
      <c r="BGM194" s="1269"/>
      <c r="BGN194" s="1269"/>
      <c r="BGO194" s="1269"/>
      <c r="BGP194" s="1269"/>
      <c r="BGQ194" s="1269"/>
      <c r="BGR194" s="1269"/>
      <c r="BGS194" s="1269"/>
      <c r="BGT194" s="1269"/>
      <c r="BGU194" s="1269"/>
      <c r="BGV194" s="1269"/>
      <c r="BGW194" s="1269"/>
      <c r="BGX194" s="1269"/>
      <c r="BGY194" s="1269"/>
      <c r="BGZ194" s="1269"/>
      <c r="BHA194" s="1269"/>
      <c r="BHB194" s="1269"/>
      <c r="BHC194" s="1269"/>
      <c r="BHD194" s="1269"/>
      <c r="BHE194" s="1269"/>
      <c r="BHF194" s="1269"/>
      <c r="BHG194" s="1269"/>
      <c r="BHH194" s="1269"/>
      <c r="BHI194" s="1269"/>
      <c r="BHJ194" s="1269"/>
      <c r="BHK194" s="1269"/>
      <c r="BHL194" s="1269"/>
      <c r="BHM194" s="1269"/>
      <c r="BHN194" s="1269"/>
      <c r="BHO194" s="1269"/>
      <c r="BHP194" s="1269"/>
      <c r="BHQ194" s="1269"/>
      <c r="BHR194" s="1269"/>
      <c r="BHS194" s="1269"/>
      <c r="BHT194" s="1269"/>
      <c r="BHU194" s="1269"/>
      <c r="BHV194" s="1269"/>
      <c r="BHW194" s="1269"/>
      <c r="BHX194" s="1269"/>
      <c r="BHY194" s="1269"/>
      <c r="BHZ194" s="1269"/>
      <c r="BIA194" s="1269"/>
      <c r="BIB194" s="1269"/>
      <c r="BIC194" s="1269"/>
      <c r="BID194" s="1269"/>
      <c r="BIE194" s="1269"/>
      <c r="BIF194" s="1269"/>
      <c r="BIG194" s="1269"/>
      <c r="BIH194" s="1269"/>
      <c r="BII194" s="1269"/>
      <c r="BIJ194" s="1269"/>
      <c r="BIK194" s="1269"/>
      <c r="BIL194" s="1269"/>
      <c r="BIM194" s="1269"/>
      <c r="BIN194" s="1269"/>
      <c r="BIO194" s="1269"/>
      <c r="BIP194" s="1269"/>
      <c r="BIQ194" s="1269"/>
      <c r="BIR194" s="1269"/>
      <c r="BIS194" s="1269"/>
      <c r="BIT194" s="1269"/>
      <c r="BIU194" s="1269"/>
      <c r="BIV194" s="1269"/>
      <c r="BIW194" s="1269"/>
      <c r="BIX194" s="1269"/>
      <c r="BIY194" s="1269"/>
      <c r="BIZ194" s="1269"/>
      <c r="BJA194" s="1269"/>
      <c r="BJB194" s="1269"/>
      <c r="BJC194" s="1269"/>
      <c r="BJD194" s="1269"/>
      <c r="BJE194" s="1269"/>
      <c r="BJF194" s="1269"/>
      <c r="BJG194" s="1269"/>
      <c r="BJH194" s="1269"/>
      <c r="BJI194" s="1269"/>
      <c r="BJJ194" s="1269"/>
      <c r="BJK194" s="1269"/>
      <c r="BJL194" s="1269"/>
      <c r="BJM194" s="1269"/>
      <c r="BJN194" s="1269"/>
      <c r="BJO194" s="1269"/>
      <c r="BJP194" s="1269"/>
      <c r="BJQ194" s="1269"/>
      <c r="BJR194" s="1269"/>
      <c r="BJS194" s="1269"/>
      <c r="BJT194" s="1269"/>
      <c r="BJU194" s="1269"/>
      <c r="BJV194" s="1269"/>
      <c r="BJW194" s="1269"/>
      <c r="BJX194" s="1269"/>
      <c r="BJY194" s="1269"/>
      <c r="BJZ194" s="1269"/>
      <c r="BKA194" s="1269"/>
      <c r="BKB194" s="1269"/>
      <c r="BKC194" s="1269"/>
      <c r="BKD194" s="1269"/>
      <c r="BKE194" s="1269"/>
      <c r="BKF194" s="1269"/>
      <c r="BKG194" s="1269"/>
      <c r="BKH194" s="1269"/>
      <c r="BKI194" s="1269"/>
      <c r="BKJ194" s="1269"/>
      <c r="BKK194" s="1269"/>
      <c r="BKL194" s="1269"/>
      <c r="BKM194" s="1269"/>
      <c r="BKN194" s="1269"/>
      <c r="BKO194" s="1269"/>
      <c r="BKP194" s="1269"/>
      <c r="BKQ194" s="1269"/>
      <c r="BKR194" s="1269"/>
      <c r="BKS194" s="1269"/>
      <c r="BKT194" s="1269"/>
      <c r="BKU194" s="1269"/>
      <c r="BKV194" s="1269"/>
      <c r="BKW194" s="1269"/>
      <c r="BKX194" s="1269"/>
      <c r="BKY194" s="1269"/>
      <c r="BKZ194" s="1269"/>
      <c r="BLA194" s="1269"/>
      <c r="BLB194" s="1269"/>
      <c r="BLC194" s="1269"/>
      <c r="BLD194" s="1269"/>
      <c r="BLE194" s="1269"/>
      <c r="BLF194" s="1269"/>
      <c r="BLG194" s="1269"/>
      <c r="BLH194" s="1269"/>
      <c r="BLI194" s="1269"/>
      <c r="BLJ194" s="1269"/>
      <c r="BLK194" s="1269"/>
      <c r="BLL194" s="1269"/>
      <c r="BLM194" s="1269"/>
      <c r="BLN194" s="1269"/>
      <c r="BLO194" s="1269"/>
      <c r="BLP194" s="1269"/>
      <c r="BLQ194" s="1269"/>
      <c r="BLR194" s="1269"/>
      <c r="BLS194" s="1269"/>
      <c r="BLT194" s="1269"/>
      <c r="BLU194" s="1269"/>
      <c r="BLV194" s="1269"/>
      <c r="BLW194" s="1269"/>
      <c r="BLX194" s="1269"/>
      <c r="BLY194" s="1269"/>
      <c r="BLZ194" s="1269"/>
      <c r="BMA194" s="1269"/>
      <c r="BMB194" s="1269"/>
      <c r="BMC194" s="1269"/>
      <c r="BMD194" s="1269"/>
      <c r="BME194" s="1269"/>
      <c r="BMF194" s="1269"/>
      <c r="BMG194" s="1269"/>
      <c r="BMH194" s="1269"/>
      <c r="BMI194" s="1269"/>
      <c r="BMJ194" s="1269"/>
      <c r="BMK194" s="1269"/>
      <c r="BML194" s="1269"/>
      <c r="BMM194" s="1269"/>
      <c r="BMN194" s="1269"/>
      <c r="BMO194" s="1269"/>
      <c r="BMP194" s="1269"/>
      <c r="BMQ194" s="1269"/>
      <c r="BMR194" s="1269"/>
      <c r="BMS194" s="1269"/>
      <c r="BMT194" s="1269"/>
      <c r="BMU194" s="1269"/>
      <c r="BMV194" s="1269"/>
      <c r="BMW194" s="1269"/>
      <c r="BMX194" s="1269"/>
      <c r="BMY194" s="1269"/>
      <c r="BMZ194" s="1269"/>
      <c r="BNA194" s="1269"/>
      <c r="BNB194" s="1269"/>
      <c r="BNC194" s="1269"/>
      <c r="BND194" s="1269"/>
      <c r="BNE194" s="1269"/>
      <c r="BNF194" s="1269"/>
      <c r="BNG194" s="1269"/>
      <c r="BNH194" s="1269"/>
      <c r="BNI194" s="1269"/>
      <c r="BNJ194" s="1269"/>
      <c r="BNK194" s="1269"/>
      <c r="BNL194" s="1269"/>
      <c r="BNM194" s="1269"/>
      <c r="BNN194" s="1269"/>
      <c r="BNO194" s="1269"/>
      <c r="BNP194" s="1269"/>
      <c r="BNQ194" s="1269"/>
      <c r="BNR194" s="1269"/>
      <c r="BNS194" s="1269"/>
      <c r="BNT194" s="1269"/>
      <c r="BNU194" s="1269"/>
      <c r="BNV194" s="1269"/>
      <c r="BNW194" s="1269"/>
      <c r="BNX194" s="1269"/>
      <c r="BNY194" s="1269"/>
      <c r="BNZ194" s="1269"/>
      <c r="BOA194" s="1269"/>
      <c r="BOB194" s="1269"/>
      <c r="BOC194" s="1269"/>
      <c r="BOD194" s="1269"/>
      <c r="BOE194" s="1269"/>
      <c r="BOF194" s="1269"/>
      <c r="BOG194" s="1269"/>
      <c r="BOH194" s="1269"/>
      <c r="BOI194" s="1269"/>
      <c r="BOJ194" s="1269"/>
      <c r="BOK194" s="1269"/>
      <c r="BOL194" s="1269"/>
      <c r="BOM194" s="1269"/>
      <c r="BON194" s="1269"/>
      <c r="BOO194" s="1269"/>
      <c r="BOP194" s="1269"/>
      <c r="BOQ194" s="1269"/>
      <c r="BOR194" s="1269"/>
      <c r="BOS194" s="1269"/>
      <c r="BOT194" s="1269"/>
      <c r="BOU194" s="1269"/>
      <c r="BOV194" s="1269"/>
      <c r="BOW194" s="1269"/>
      <c r="BOX194" s="1269"/>
      <c r="BOY194" s="1269"/>
      <c r="BOZ194" s="1269"/>
      <c r="BPA194" s="1269"/>
      <c r="BPB194" s="1269"/>
      <c r="BPC194" s="1269"/>
      <c r="BPD194" s="1269"/>
      <c r="BPE194" s="1269"/>
      <c r="BPF194" s="1269"/>
      <c r="BPG194" s="1269"/>
      <c r="BPH194" s="1269"/>
      <c r="BPI194" s="1269"/>
      <c r="BPJ194" s="1269"/>
      <c r="BPK194" s="1269"/>
      <c r="BPL194" s="1269"/>
      <c r="BPM194" s="1269"/>
      <c r="BPN194" s="1269"/>
      <c r="BPO194" s="1269"/>
      <c r="BPP194" s="1269"/>
      <c r="BPQ194" s="1269"/>
      <c r="BPR194" s="1269"/>
      <c r="BPS194" s="1269"/>
      <c r="BPT194" s="1269"/>
      <c r="BPU194" s="1269"/>
      <c r="BPV194" s="1269"/>
      <c r="BPW194" s="1269"/>
      <c r="BPX194" s="1269"/>
      <c r="BPY194" s="1269"/>
      <c r="BPZ194" s="1269"/>
      <c r="BQA194" s="1269"/>
      <c r="BQB194" s="1269"/>
      <c r="BQC194" s="1269"/>
      <c r="BQD194" s="1269"/>
      <c r="BQE194" s="1269"/>
      <c r="BQF194" s="1269"/>
      <c r="BQG194" s="1269"/>
      <c r="BQH194" s="1269"/>
      <c r="BQI194" s="1269"/>
      <c r="BQJ194" s="1269"/>
      <c r="BQK194" s="1269"/>
      <c r="BQL194" s="1269"/>
      <c r="BQM194" s="1269"/>
      <c r="BQN194" s="1269"/>
      <c r="BQO194" s="1269"/>
      <c r="BQP194" s="1269"/>
      <c r="BQQ194" s="1269"/>
      <c r="BQR194" s="1269"/>
      <c r="BQS194" s="1269"/>
      <c r="BQT194" s="1269"/>
      <c r="BQU194" s="1269"/>
      <c r="BQV194" s="1269"/>
      <c r="BQW194" s="1269"/>
      <c r="BQX194" s="1269"/>
      <c r="BQY194" s="1269"/>
      <c r="BQZ194" s="1269"/>
      <c r="BRA194" s="1269"/>
      <c r="BRB194" s="1269"/>
      <c r="BRC194" s="1269"/>
      <c r="BRD194" s="1269"/>
      <c r="BRE194" s="1269"/>
      <c r="BRF194" s="1269"/>
      <c r="BRG194" s="1269"/>
      <c r="BRH194" s="1269"/>
      <c r="BRI194" s="1269"/>
      <c r="BRJ194" s="1269"/>
      <c r="BRK194" s="1269"/>
      <c r="BRL194" s="1269"/>
      <c r="BRM194" s="1269"/>
      <c r="BRN194" s="1269"/>
      <c r="BRO194" s="1269"/>
      <c r="BRP194" s="1269"/>
      <c r="BRQ194" s="1269"/>
      <c r="BRR194" s="1269"/>
      <c r="BRS194" s="1269"/>
      <c r="BRT194" s="1269"/>
      <c r="BRU194" s="1269"/>
      <c r="BRV194" s="1269"/>
      <c r="BRW194" s="1269"/>
      <c r="BRX194" s="1269"/>
      <c r="BRY194" s="1269"/>
      <c r="BRZ194" s="1269"/>
      <c r="BSA194" s="1269"/>
      <c r="BSB194" s="1269"/>
      <c r="BSC194" s="1269"/>
      <c r="BSD194" s="1269"/>
      <c r="BSE194" s="1269"/>
      <c r="BSF194" s="1269"/>
      <c r="BSG194" s="1269"/>
      <c r="BSH194" s="1269"/>
      <c r="BSI194" s="1269"/>
      <c r="BSJ194" s="1269"/>
      <c r="BSK194" s="1269"/>
      <c r="BSL194" s="1269"/>
      <c r="BSM194" s="1269"/>
      <c r="BSN194" s="1269"/>
      <c r="BSO194" s="1269"/>
      <c r="BSP194" s="1269"/>
      <c r="BSQ194" s="1269"/>
      <c r="BSR194" s="1269"/>
      <c r="BSS194" s="1269"/>
      <c r="BST194" s="1269"/>
      <c r="BSU194" s="1269"/>
      <c r="BSV194" s="1269"/>
      <c r="BSW194" s="1269"/>
      <c r="BSX194" s="1269"/>
      <c r="BSY194" s="1269"/>
      <c r="BSZ194" s="1269"/>
      <c r="BTA194" s="1269"/>
      <c r="BTB194" s="1269"/>
      <c r="BTC194" s="1269"/>
      <c r="BTD194" s="1269"/>
      <c r="BTE194" s="1269"/>
      <c r="BTF194" s="1269"/>
      <c r="BTG194" s="1269"/>
      <c r="BTH194" s="1269"/>
      <c r="BTI194" s="1269"/>
      <c r="BTJ194" s="1269"/>
      <c r="BTK194" s="1269"/>
      <c r="BTL194" s="1269"/>
      <c r="BTM194" s="1269"/>
      <c r="BTN194" s="1269"/>
      <c r="BTO194" s="1269"/>
      <c r="BTP194" s="1269"/>
      <c r="BTQ194" s="1269"/>
      <c r="BTR194" s="1269"/>
      <c r="BTS194" s="1269"/>
      <c r="BTT194" s="1269"/>
      <c r="BTU194" s="1269"/>
      <c r="BTV194" s="1269"/>
      <c r="BTW194" s="1269"/>
      <c r="BTX194" s="1269"/>
      <c r="BTY194" s="1269"/>
      <c r="BTZ194" s="1269"/>
      <c r="BUA194" s="1269"/>
      <c r="BUB194" s="1269"/>
      <c r="BUC194" s="1269"/>
      <c r="BUD194" s="1269"/>
      <c r="BUE194" s="1269"/>
      <c r="BUF194" s="1269"/>
      <c r="BUG194" s="1269"/>
      <c r="BUH194" s="1269"/>
      <c r="BUI194" s="1269"/>
      <c r="BUJ194" s="1269"/>
      <c r="BUK194" s="1269"/>
      <c r="BUL194" s="1269"/>
      <c r="BUM194" s="1269"/>
      <c r="BUN194" s="1269"/>
      <c r="BUO194" s="1269"/>
      <c r="BUP194" s="1269"/>
      <c r="BUQ194" s="1269"/>
      <c r="BUR194" s="1269"/>
      <c r="BUS194" s="1269"/>
      <c r="BUT194" s="1269"/>
      <c r="BUU194" s="1269"/>
      <c r="BUV194" s="1269"/>
      <c r="BUW194" s="1269"/>
      <c r="BUX194" s="1269"/>
      <c r="BUY194" s="1269"/>
      <c r="BUZ194" s="1269"/>
      <c r="BVA194" s="1269"/>
      <c r="BVB194" s="1269"/>
      <c r="BVC194" s="1269"/>
      <c r="BVD194" s="1269"/>
      <c r="BVE194" s="1269"/>
      <c r="BVF194" s="1269"/>
      <c r="BVG194" s="1269"/>
      <c r="BVH194" s="1269"/>
      <c r="BVI194" s="1269"/>
      <c r="BVJ194" s="1269"/>
      <c r="BVK194" s="1269"/>
      <c r="BVL194" s="1269"/>
      <c r="BVM194" s="1269"/>
      <c r="BVN194" s="1269"/>
      <c r="BVO194" s="1269"/>
      <c r="BVP194" s="1269"/>
      <c r="BVQ194" s="1269"/>
      <c r="BVR194" s="1269"/>
      <c r="BVS194" s="1269"/>
      <c r="BVT194" s="1269"/>
      <c r="BVU194" s="1269"/>
      <c r="BVV194" s="1269"/>
      <c r="BVW194" s="1269"/>
      <c r="BVX194" s="1269"/>
      <c r="BVY194" s="1269"/>
      <c r="BVZ194" s="1269"/>
      <c r="BWA194" s="1269"/>
      <c r="BWB194" s="1269"/>
      <c r="BWC194" s="1269"/>
      <c r="BWD194" s="1269"/>
      <c r="BWE194" s="1269"/>
      <c r="BWF194" s="1269"/>
      <c r="BWG194" s="1269"/>
      <c r="BWH194" s="1269"/>
      <c r="BWI194" s="1269"/>
      <c r="BWJ194" s="1269"/>
      <c r="BWK194" s="1269"/>
      <c r="BWL194" s="1269"/>
      <c r="BWM194" s="1269"/>
      <c r="BWN194" s="1269"/>
      <c r="BWO194" s="1269"/>
      <c r="BWP194" s="1269"/>
      <c r="BWQ194" s="1269"/>
      <c r="BWR194" s="1269"/>
      <c r="BWS194" s="1269"/>
      <c r="BWT194" s="1269"/>
      <c r="BWU194" s="1269"/>
      <c r="BWV194" s="1269"/>
      <c r="BWW194" s="1269"/>
      <c r="BWX194" s="1269"/>
      <c r="BWY194" s="1269"/>
      <c r="BWZ194" s="1269"/>
      <c r="BXA194" s="1269"/>
      <c r="BXB194" s="1269"/>
      <c r="BXC194" s="1269"/>
      <c r="BXD194" s="1269"/>
      <c r="BXE194" s="1269"/>
      <c r="BXF194" s="1269"/>
      <c r="BXG194" s="1269"/>
      <c r="BXH194" s="1269"/>
      <c r="BXI194" s="1269"/>
      <c r="BXJ194" s="1269"/>
      <c r="BXK194" s="1269"/>
      <c r="BXL194" s="1269"/>
      <c r="BXM194" s="1269"/>
      <c r="BXN194" s="1269"/>
      <c r="BXO194" s="1269"/>
      <c r="BXP194" s="1269"/>
      <c r="BXQ194" s="1269"/>
      <c r="BXR194" s="1269"/>
      <c r="BXS194" s="1269"/>
      <c r="BXT194" s="1269"/>
      <c r="BXU194" s="1269"/>
      <c r="BXV194" s="1269"/>
      <c r="BXW194" s="1269"/>
      <c r="BXX194" s="1269"/>
      <c r="BXY194" s="1269"/>
      <c r="BXZ194" s="1269"/>
      <c r="BYA194" s="1269"/>
      <c r="BYB194" s="1269"/>
      <c r="BYC194" s="1269"/>
      <c r="BYD194" s="1269"/>
      <c r="BYE194" s="1269"/>
      <c r="BYF194" s="1269"/>
      <c r="BYG194" s="1269"/>
      <c r="BYH194" s="1269"/>
      <c r="BYI194" s="1269"/>
      <c r="BYJ194" s="1269"/>
      <c r="BYK194" s="1269"/>
      <c r="BYL194" s="1269"/>
      <c r="BYM194" s="1269"/>
      <c r="BYN194" s="1269"/>
      <c r="BYO194" s="1269"/>
      <c r="BYP194" s="1269"/>
      <c r="BYQ194" s="1269"/>
      <c r="BYR194" s="1269"/>
      <c r="BYS194" s="1269"/>
      <c r="BYT194" s="1269"/>
      <c r="BYU194" s="1269"/>
      <c r="BYV194" s="1269"/>
      <c r="BYW194" s="1269"/>
      <c r="BYX194" s="1269"/>
      <c r="BYY194" s="1269"/>
      <c r="BYZ194" s="1269"/>
      <c r="BZA194" s="1269"/>
      <c r="BZB194" s="1269"/>
      <c r="BZC194" s="1269"/>
      <c r="BZD194" s="1269"/>
      <c r="BZE194" s="1269"/>
      <c r="BZF194" s="1269"/>
      <c r="BZG194" s="1269"/>
      <c r="BZH194" s="1269"/>
      <c r="BZI194" s="1269"/>
      <c r="BZJ194" s="1269"/>
      <c r="BZK194" s="1269"/>
      <c r="BZL194" s="1269"/>
      <c r="BZM194" s="1269"/>
      <c r="BZN194" s="1269"/>
      <c r="BZO194" s="1269"/>
      <c r="BZP194" s="1269"/>
      <c r="BZQ194" s="1269"/>
      <c r="BZR194" s="1269"/>
      <c r="BZS194" s="1269"/>
      <c r="BZT194" s="1269"/>
      <c r="BZU194" s="1269"/>
      <c r="BZV194" s="1269"/>
      <c r="BZW194" s="1269"/>
      <c r="BZX194" s="1269"/>
      <c r="BZY194" s="1269"/>
      <c r="BZZ194" s="1269"/>
      <c r="CAA194" s="1269"/>
      <c r="CAB194" s="1269"/>
      <c r="CAC194" s="1269"/>
      <c r="CAD194" s="1269"/>
      <c r="CAE194" s="1269"/>
      <c r="CAF194" s="1269"/>
      <c r="CAG194" s="1269"/>
      <c r="CAH194" s="1269"/>
      <c r="CAI194" s="1269"/>
      <c r="CAJ194" s="1269"/>
      <c r="CAK194" s="1269"/>
      <c r="CAL194" s="1269"/>
      <c r="CAM194" s="1269"/>
      <c r="CAN194" s="1269"/>
      <c r="CAO194" s="1269"/>
      <c r="CAP194" s="1269"/>
      <c r="CAQ194" s="1269"/>
      <c r="CAR194" s="1269"/>
      <c r="CAS194" s="1269"/>
      <c r="CAT194" s="1269"/>
      <c r="CAU194" s="1269"/>
      <c r="CAV194" s="1269"/>
      <c r="CAW194" s="1269"/>
      <c r="CAX194" s="1269"/>
      <c r="CAY194" s="1269"/>
      <c r="CAZ194" s="1269"/>
      <c r="CBA194" s="1269"/>
      <c r="CBB194" s="1269"/>
      <c r="CBC194" s="1269"/>
      <c r="CBD194" s="1269"/>
      <c r="CBE194" s="1269"/>
      <c r="CBF194" s="1269"/>
      <c r="CBG194" s="1269"/>
      <c r="CBH194" s="1269"/>
      <c r="CBI194" s="1269"/>
      <c r="CBJ194" s="1269"/>
      <c r="CBK194" s="1269"/>
      <c r="CBL194" s="1269"/>
      <c r="CBM194" s="1269"/>
      <c r="CBN194" s="1269"/>
      <c r="CBO194" s="1269"/>
      <c r="CBP194" s="1269"/>
      <c r="CBQ194" s="1269"/>
      <c r="CBR194" s="1269"/>
      <c r="CBS194" s="1269"/>
      <c r="CBT194" s="1269"/>
      <c r="CBU194" s="1269"/>
      <c r="CBV194" s="1269"/>
      <c r="CBW194" s="1269"/>
      <c r="CBX194" s="1269"/>
      <c r="CBY194" s="1269"/>
      <c r="CBZ194" s="1269"/>
      <c r="CCA194" s="1269"/>
      <c r="CCB194" s="1269"/>
      <c r="CCC194" s="1269"/>
      <c r="CCD194" s="1269"/>
      <c r="CCE194" s="1269"/>
      <c r="CCF194" s="1269"/>
      <c r="CCG194" s="1269"/>
      <c r="CCH194" s="1269"/>
      <c r="CCI194" s="1269"/>
      <c r="CCJ194" s="1269"/>
      <c r="CCK194" s="1269"/>
      <c r="CCL194" s="1269"/>
      <c r="CCM194" s="1269"/>
      <c r="CCN194" s="1269"/>
      <c r="CCO194" s="1269"/>
      <c r="CCP194" s="1269"/>
      <c r="CCQ194" s="1269"/>
      <c r="CCR194" s="1269"/>
      <c r="CCS194" s="1269"/>
      <c r="CCT194" s="1269"/>
      <c r="CCU194" s="1269"/>
      <c r="CCV194" s="1269"/>
      <c r="CCW194" s="1269"/>
      <c r="CCX194" s="1269"/>
      <c r="CCY194" s="1269"/>
      <c r="CCZ194" s="1269"/>
      <c r="CDA194" s="1269"/>
      <c r="CDB194" s="1269"/>
      <c r="CDC194" s="1269"/>
      <c r="CDD194" s="1269"/>
      <c r="CDE194" s="1269"/>
      <c r="CDF194" s="1269"/>
      <c r="CDG194" s="1269"/>
      <c r="CDH194" s="1269"/>
      <c r="CDI194" s="1269"/>
      <c r="CDJ194" s="1269"/>
      <c r="CDK194" s="1269"/>
      <c r="CDL194" s="1269"/>
      <c r="CDM194" s="1269"/>
      <c r="CDN194" s="1269"/>
      <c r="CDO194" s="1269"/>
      <c r="CDP194" s="1269"/>
      <c r="CDQ194" s="1269"/>
      <c r="CDR194" s="1269"/>
      <c r="CDS194" s="1269"/>
      <c r="CDT194" s="1269"/>
      <c r="CDU194" s="1269"/>
      <c r="CDV194" s="1269"/>
      <c r="CDW194" s="1269"/>
      <c r="CDX194" s="1269"/>
      <c r="CDY194" s="1269"/>
      <c r="CDZ194" s="1269"/>
      <c r="CEA194" s="1269"/>
      <c r="CEB194" s="1269"/>
      <c r="CEC194" s="1269"/>
      <c r="CED194" s="1269"/>
      <c r="CEE194" s="1269"/>
      <c r="CEF194" s="1269"/>
      <c r="CEG194" s="1269"/>
      <c r="CEH194" s="1269"/>
      <c r="CEI194" s="1269"/>
      <c r="CEJ194" s="1269"/>
      <c r="CEK194" s="1269"/>
      <c r="CEL194" s="1269"/>
      <c r="CEM194" s="1269"/>
      <c r="CEN194" s="1269"/>
      <c r="CEO194" s="1269"/>
      <c r="CEP194" s="1269"/>
      <c r="CEQ194" s="1269"/>
      <c r="CER194" s="1269"/>
      <c r="CES194" s="1269"/>
      <c r="CET194" s="1269"/>
      <c r="CEU194" s="1269"/>
      <c r="CEV194" s="1269"/>
      <c r="CEW194" s="1269"/>
      <c r="CEX194" s="1269"/>
      <c r="CEY194" s="1269"/>
      <c r="CEZ194" s="1269"/>
      <c r="CFA194" s="1269"/>
      <c r="CFB194" s="1269"/>
      <c r="CFC194" s="1269"/>
      <c r="CFD194" s="1269"/>
      <c r="CFE194" s="1269"/>
      <c r="CFF194" s="1269"/>
      <c r="CFG194" s="1269"/>
      <c r="CFH194" s="1269"/>
      <c r="CFI194" s="1269"/>
      <c r="CFJ194" s="1269"/>
      <c r="CFK194" s="1269"/>
      <c r="CFL194" s="1269"/>
      <c r="CFM194" s="1269"/>
      <c r="CFN194" s="1269"/>
      <c r="CFO194" s="1269"/>
      <c r="CFP194" s="1269"/>
      <c r="CFQ194" s="1269"/>
      <c r="CFR194" s="1269"/>
      <c r="CFS194" s="1269"/>
      <c r="CFT194" s="1269"/>
      <c r="CFU194" s="1269"/>
      <c r="CFV194" s="1269"/>
      <c r="CFW194" s="1269"/>
      <c r="CFX194" s="1269"/>
      <c r="CFY194" s="1269"/>
      <c r="CFZ194" s="1269"/>
      <c r="CGA194" s="1269"/>
      <c r="CGB194" s="1269"/>
      <c r="CGC194" s="1269"/>
      <c r="CGD194" s="1269"/>
      <c r="CGE194" s="1269"/>
      <c r="CGF194" s="1269"/>
      <c r="CGG194" s="1269"/>
      <c r="CGH194" s="1269"/>
      <c r="CGI194" s="1269"/>
      <c r="CGJ194" s="1269"/>
      <c r="CGK194" s="1269"/>
      <c r="CGL194" s="1269"/>
      <c r="CGM194" s="1269"/>
      <c r="CGN194" s="1269"/>
      <c r="CGO194" s="1269"/>
      <c r="CGP194" s="1269"/>
      <c r="CGQ194" s="1269"/>
      <c r="CGR194" s="1269"/>
      <c r="CGS194" s="1269"/>
      <c r="CGT194" s="1269"/>
      <c r="CGU194" s="1269"/>
      <c r="CGV194" s="1269"/>
      <c r="CGW194" s="1269"/>
      <c r="CGX194" s="1269"/>
      <c r="CGY194" s="1269"/>
      <c r="CGZ194" s="1269"/>
      <c r="CHA194" s="1269"/>
      <c r="CHB194" s="1269"/>
      <c r="CHC194" s="1269"/>
      <c r="CHD194" s="1269"/>
      <c r="CHE194" s="1269"/>
      <c r="CHF194" s="1269"/>
      <c r="CHG194" s="1269"/>
      <c r="CHH194" s="1269"/>
      <c r="CHI194" s="1269"/>
      <c r="CHJ194" s="1269"/>
      <c r="CHK194" s="1269"/>
      <c r="CHL194" s="1269"/>
      <c r="CHM194" s="1269"/>
      <c r="CHN194" s="1269"/>
      <c r="CHO194" s="1269"/>
      <c r="CHP194" s="1269"/>
      <c r="CHQ194" s="1269"/>
      <c r="CHR194" s="1269"/>
      <c r="CHS194" s="1269"/>
      <c r="CHT194" s="1269"/>
      <c r="CHU194" s="1269"/>
      <c r="CHV194" s="1269"/>
      <c r="CHW194" s="1269"/>
      <c r="CHX194" s="1269"/>
      <c r="CHY194" s="1269"/>
      <c r="CHZ194" s="1269"/>
      <c r="CIA194" s="1269"/>
      <c r="CIB194" s="1269"/>
      <c r="CIC194" s="1269"/>
      <c r="CID194" s="1269"/>
      <c r="CIE194" s="1269"/>
      <c r="CIF194" s="1269"/>
      <c r="CIG194" s="1269"/>
      <c r="CIH194" s="1269"/>
      <c r="CII194" s="1269"/>
      <c r="CIJ194" s="1269"/>
      <c r="CIK194" s="1269"/>
      <c r="CIL194" s="1269"/>
      <c r="CIM194" s="1269"/>
      <c r="CIN194" s="1269"/>
      <c r="CIO194" s="1269"/>
      <c r="CIP194" s="1269"/>
      <c r="CIQ194" s="1269"/>
      <c r="CIR194" s="1269"/>
      <c r="CIS194" s="1269"/>
      <c r="CIT194" s="1269"/>
      <c r="CIU194" s="1269"/>
      <c r="CIV194" s="1269"/>
      <c r="CIW194" s="1269"/>
      <c r="CIX194" s="1269"/>
      <c r="CIY194" s="1269"/>
      <c r="CIZ194" s="1269"/>
      <c r="CJA194" s="1269"/>
      <c r="CJB194" s="1269"/>
      <c r="CJC194" s="1269"/>
      <c r="CJD194" s="1269"/>
      <c r="CJE194" s="1269"/>
      <c r="CJF194" s="1269"/>
      <c r="CJG194" s="1269"/>
      <c r="CJH194" s="1269"/>
      <c r="CJI194" s="1269"/>
      <c r="CJJ194" s="1269"/>
      <c r="CJK194" s="1269"/>
      <c r="CJL194" s="1269"/>
      <c r="CJM194" s="1269"/>
      <c r="CJN194" s="1269"/>
      <c r="CJO194" s="1269"/>
      <c r="CJP194" s="1269"/>
      <c r="CJQ194" s="1269"/>
      <c r="CJR194" s="1269"/>
      <c r="CJS194" s="1269"/>
      <c r="CJT194" s="1269"/>
      <c r="CJU194" s="1269"/>
      <c r="CJV194" s="1269"/>
      <c r="CJW194" s="1269"/>
      <c r="CJX194" s="1269"/>
      <c r="CJY194" s="1269"/>
      <c r="CJZ194" s="1269"/>
      <c r="CKA194" s="1269"/>
      <c r="CKB194" s="1269"/>
      <c r="CKC194" s="1269"/>
      <c r="CKD194" s="1269"/>
      <c r="CKE194" s="1269"/>
      <c r="CKF194" s="1269"/>
      <c r="CKG194" s="1269"/>
      <c r="CKH194" s="1269"/>
      <c r="CKI194" s="1269"/>
      <c r="CKJ194" s="1269"/>
      <c r="CKK194" s="1269"/>
      <c r="CKL194" s="1269"/>
      <c r="CKM194" s="1269"/>
      <c r="CKN194" s="1269"/>
      <c r="CKO194" s="1269"/>
      <c r="CKP194" s="1269"/>
      <c r="CKQ194" s="1269"/>
      <c r="CKR194" s="1269"/>
      <c r="CKS194" s="1269"/>
      <c r="CKT194" s="1269"/>
      <c r="CKU194" s="1269"/>
      <c r="CKV194" s="1269"/>
      <c r="CKW194" s="1269"/>
      <c r="CKX194" s="1269"/>
      <c r="CKY194" s="1269"/>
      <c r="CKZ194" s="1269"/>
      <c r="CLA194" s="1269"/>
      <c r="CLB194" s="1269"/>
      <c r="CLC194" s="1269"/>
      <c r="CLD194" s="1269"/>
      <c r="CLE194" s="1269"/>
      <c r="CLF194" s="1269"/>
      <c r="CLG194" s="1269"/>
      <c r="CLH194" s="1269"/>
      <c r="CLI194" s="1269"/>
      <c r="CLJ194" s="1269"/>
      <c r="CLK194" s="1269"/>
      <c r="CLL194" s="1269"/>
      <c r="CLM194" s="1269"/>
      <c r="CLN194" s="1269"/>
      <c r="CLO194" s="1269"/>
      <c r="CLP194" s="1269"/>
      <c r="CLQ194" s="1269"/>
      <c r="CLR194" s="1269"/>
      <c r="CLS194" s="1269"/>
      <c r="CLT194" s="1269"/>
      <c r="CLU194" s="1269"/>
      <c r="CLV194" s="1269"/>
      <c r="CLW194" s="1269"/>
      <c r="CLX194" s="1269"/>
      <c r="CLY194" s="1269"/>
      <c r="CLZ194" s="1269"/>
      <c r="CMA194" s="1269"/>
      <c r="CMB194" s="1269"/>
      <c r="CMC194" s="1269"/>
      <c r="CMD194" s="1269"/>
      <c r="CME194" s="1269"/>
      <c r="CMF194" s="1269"/>
      <c r="CMG194" s="1269"/>
      <c r="CMH194" s="1269"/>
      <c r="CMI194" s="1269"/>
      <c r="CMJ194" s="1269"/>
      <c r="CMK194" s="1269"/>
      <c r="CML194" s="1269"/>
      <c r="CMM194" s="1269"/>
      <c r="CMN194" s="1269"/>
      <c r="CMO194" s="1269"/>
      <c r="CMP194" s="1269"/>
      <c r="CMQ194" s="1269"/>
      <c r="CMR194" s="1269"/>
      <c r="CMS194" s="1269"/>
      <c r="CMT194" s="1269"/>
      <c r="CMU194" s="1269"/>
      <c r="CMV194" s="1269"/>
      <c r="CMW194" s="1269"/>
      <c r="CMX194" s="1269"/>
      <c r="CMY194" s="1269"/>
      <c r="CMZ194" s="1269"/>
      <c r="CNA194" s="1269"/>
      <c r="CNB194" s="1269"/>
      <c r="CNC194" s="1269"/>
      <c r="CND194" s="1269"/>
      <c r="CNE194" s="1269"/>
      <c r="CNF194" s="1269"/>
      <c r="CNG194" s="1269"/>
      <c r="CNH194" s="1269"/>
      <c r="CNI194" s="1269"/>
      <c r="CNJ194" s="1269"/>
      <c r="CNK194" s="1269"/>
      <c r="CNL194" s="1269"/>
      <c r="CNM194" s="1269"/>
      <c r="CNN194" s="1269"/>
      <c r="CNO194" s="1269"/>
      <c r="CNP194" s="1269"/>
      <c r="CNQ194" s="1269"/>
      <c r="CNR194" s="1269"/>
      <c r="CNS194" s="1269"/>
      <c r="CNT194" s="1269"/>
      <c r="CNU194" s="1269"/>
      <c r="CNV194" s="1269"/>
      <c r="CNW194" s="1269"/>
      <c r="CNX194" s="1269"/>
      <c r="CNY194" s="1269"/>
      <c r="CNZ194" s="1269"/>
      <c r="COA194" s="1269"/>
      <c r="COB194" s="1269"/>
      <c r="COC194" s="1269"/>
      <c r="COD194" s="1269"/>
      <c r="COE194" s="1269"/>
      <c r="COF194" s="1269"/>
      <c r="COG194" s="1269"/>
      <c r="COH194" s="1269"/>
      <c r="COI194" s="1269"/>
      <c r="COJ194" s="1269"/>
      <c r="COK194" s="1269"/>
      <c r="COL194" s="1269"/>
      <c r="COM194" s="1269"/>
      <c r="CON194" s="1269"/>
      <c r="COO194" s="1269"/>
      <c r="COP194" s="1269"/>
      <c r="COQ194" s="1269"/>
      <c r="COR194" s="1269"/>
      <c r="COS194" s="1269"/>
      <c r="COT194" s="1269"/>
      <c r="COU194" s="1269"/>
      <c r="COV194" s="1269"/>
      <c r="COW194" s="1269"/>
      <c r="COX194" s="1269"/>
      <c r="COY194" s="1269"/>
      <c r="COZ194" s="1269"/>
      <c r="CPA194" s="1269"/>
      <c r="CPB194" s="1269"/>
      <c r="CPC194" s="1269"/>
      <c r="CPD194" s="1269"/>
      <c r="CPE194" s="1269"/>
      <c r="CPF194" s="1269"/>
      <c r="CPG194" s="1269"/>
      <c r="CPH194" s="1269"/>
      <c r="CPI194" s="1269"/>
      <c r="CPJ194" s="1269"/>
      <c r="CPK194" s="1269"/>
      <c r="CPL194" s="1269"/>
      <c r="CPM194" s="1269"/>
      <c r="CPN194" s="1269"/>
      <c r="CPO194" s="1269"/>
      <c r="CPP194" s="1269"/>
      <c r="CPQ194" s="1269"/>
      <c r="CPR194" s="1269"/>
      <c r="CPS194" s="1269"/>
      <c r="CPT194" s="1269"/>
      <c r="CPU194" s="1269"/>
      <c r="CPV194" s="1269"/>
      <c r="CPW194" s="1269"/>
      <c r="CPX194" s="1269"/>
      <c r="CPY194" s="1269"/>
      <c r="CPZ194" s="1269"/>
      <c r="CQA194" s="1269"/>
      <c r="CQB194" s="1269"/>
      <c r="CQC194" s="1269"/>
      <c r="CQD194" s="1269"/>
      <c r="CQE194" s="1269"/>
      <c r="CQF194" s="1269"/>
      <c r="CQG194" s="1269"/>
      <c r="CQH194" s="1269"/>
      <c r="CQI194" s="1269"/>
      <c r="CQJ194" s="1269"/>
      <c r="CQK194" s="1269"/>
      <c r="CQL194" s="1269"/>
      <c r="CQM194" s="1269"/>
      <c r="CQN194" s="1269"/>
      <c r="CQO194" s="1269"/>
      <c r="CQP194" s="1269"/>
      <c r="CQQ194" s="1269"/>
      <c r="CQR194" s="1269"/>
      <c r="CQS194" s="1269"/>
      <c r="CQT194" s="1269"/>
      <c r="CQU194" s="1269"/>
      <c r="CQV194" s="1269"/>
      <c r="CQW194" s="1269"/>
      <c r="CQX194" s="1269"/>
      <c r="CQY194" s="1269"/>
      <c r="CQZ194" s="1269"/>
      <c r="CRA194" s="1269"/>
      <c r="CRB194" s="1269"/>
      <c r="CRC194" s="1269"/>
      <c r="CRD194" s="1269"/>
      <c r="CRE194" s="1269"/>
      <c r="CRF194" s="1269"/>
      <c r="CRG194" s="1269"/>
      <c r="CRH194" s="1269"/>
      <c r="CRI194" s="1269"/>
      <c r="CRJ194" s="1269"/>
      <c r="CRK194" s="1269"/>
      <c r="CRL194" s="1269"/>
      <c r="CRM194" s="1269"/>
      <c r="CRN194" s="1269"/>
      <c r="CRO194" s="1269"/>
      <c r="CRP194" s="1269"/>
      <c r="CRQ194" s="1269"/>
      <c r="CRR194" s="1269"/>
      <c r="CRS194" s="1269"/>
      <c r="CRT194" s="1269"/>
      <c r="CRU194" s="1269"/>
      <c r="CRV194" s="1269"/>
      <c r="CRW194" s="1269"/>
      <c r="CRX194" s="1269"/>
      <c r="CRY194" s="1269"/>
      <c r="CRZ194" s="1269"/>
      <c r="CSA194" s="1269"/>
      <c r="CSB194" s="1269"/>
      <c r="CSC194" s="1269"/>
      <c r="CSD194" s="1269"/>
      <c r="CSE194" s="1269"/>
      <c r="CSF194" s="1269"/>
      <c r="CSG194" s="1269"/>
      <c r="CSH194" s="1269"/>
      <c r="CSI194" s="1269"/>
      <c r="CSJ194" s="1269"/>
      <c r="CSK194" s="1269"/>
      <c r="CSL194" s="1269"/>
      <c r="CSM194" s="1269"/>
      <c r="CSN194" s="1269"/>
      <c r="CSO194" s="1269"/>
      <c r="CSP194" s="1269"/>
      <c r="CSQ194" s="1269"/>
      <c r="CSR194" s="1269"/>
      <c r="CSS194" s="1269"/>
      <c r="CST194" s="1269"/>
      <c r="CSU194" s="1269"/>
      <c r="CSV194" s="1269"/>
      <c r="CSW194" s="1269"/>
      <c r="CSX194" s="1269"/>
      <c r="CSY194" s="1269"/>
      <c r="CSZ194" s="1269"/>
      <c r="CTA194" s="1269"/>
      <c r="CTB194" s="1269"/>
      <c r="CTC194" s="1269"/>
      <c r="CTD194" s="1269"/>
      <c r="CTE194" s="1269"/>
      <c r="CTF194" s="1269"/>
      <c r="CTG194" s="1269"/>
      <c r="CTH194" s="1269"/>
      <c r="CTI194" s="1269"/>
      <c r="CTJ194" s="1269"/>
      <c r="CTK194" s="1269"/>
      <c r="CTL194" s="1269"/>
      <c r="CTM194" s="1269"/>
      <c r="CTN194" s="1269"/>
      <c r="CTO194" s="1269"/>
      <c r="CTP194" s="1269"/>
      <c r="CTQ194" s="1269"/>
      <c r="CTR194" s="1269"/>
      <c r="CTS194" s="1269"/>
      <c r="CTT194" s="1269"/>
      <c r="CTU194" s="1269"/>
      <c r="CTV194" s="1269"/>
      <c r="CTW194" s="1269"/>
      <c r="CTX194" s="1269"/>
      <c r="CTY194" s="1269"/>
      <c r="CTZ194" s="1269"/>
      <c r="CUA194" s="1269"/>
      <c r="CUB194" s="1269"/>
      <c r="CUC194" s="1269"/>
      <c r="CUD194" s="1269"/>
      <c r="CUE194" s="1269"/>
      <c r="CUF194" s="1269"/>
      <c r="CUG194" s="1269"/>
      <c r="CUH194" s="1269"/>
      <c r="CUI194" s="1269"/>
      <c r="CUJ194" s="1269"/>
      <c r="CUK194" s="1269"/>
      <c r="CUL194" s="1269"/>
      <c r="CUM194" s="1269"/>
      <c r="CUN194" s="1269"/>
      <c r="CUO194" s="1269"/>
      <c r="CUP194" s="1269"/>
      <c r="CUQ194" s="1269"/>
      <c r="CUR194" s="1269"/>
      <c r="CUS194" s="1269"/>
      <c r="CUT194" s="1269"/>
      <c r="CUU194" s="1269"/>
      <c r="CUV194" s="1269"/>
      <c r="CUW194" s="1269"/>
      <c r="CUX194" s="1269"/>
      <c r="CUY194" s="1269"/>
      <c r="CUZ194" s="1269"/>
      <c r="CVA194" s="1269"/>
      <c r="CVB194" s="1269"/>
      <c r="CVC194" s="1269"/>
      <c r="CVD194" s="1269"/>
      <c r="CVE194" s="1269"/>
      <c r="CVF194" s="1269"/>
      <c r="CVG194" s="1269"/>
      <c r="CVH194" s="1269"/>
      <c r="CVI194" s="1269"/>
      <c r="CVJ194" s="1269"/>
      <c r="CVK194" s="1269"/>
      <c r="CVL194" s="1269"/>
      <c r="CVM194" s="1269"/>
      <c r="CVN194" s="1269"/>
      <c r="CVO194" s="1269"/>
      <c r="CVP194" s="1269"/>
      <c r="CVQ194" s="1269"/>
      <c r="CVR194" s="1269"/>
      <c r="CVS194" s="1269"/>
      <c r="CVT194" s="1269"/>
      <c r="CVU194" s="1269"/>
      <c r="CVV194" s="1269"/>
      <c r="CVW194" s="1269"/>
      <c r="CVX194" s="1269"/>
      <c r="CVY194" s="1269"/>
      <c r="CVZ194" s="1269"/>
      <c r="CWA194" s="1269"/>
      <c r="CWB194" s="1269"/>
      <c r="CWC194" s="1269"/>
      <c r="CWD194" s="1269"/>
      <c r="CWE194" s="1269"/>
      <c r="CWF194" s="1269"/>
      <c r="CWG194" s="1269"/>
      <c r="CWH194" s="1269"/>
      <c r="CWI194" s="1269"/>
      <c r="CWJ194" s="1269"/>
      <c r="CWK194" s="1269"/>
      <c r="CWL194" s="1269"/>
      <c r="CWM194" s="1269"/>
      <c r="CWN194" s="1269"/>
      <c r="CWO194" s="1269"/>
      <c r="CWP194" s="1269"/>
      <c r="CWQ194" s="1269"/>
      <c r="CWR194" s="1269"/>
      <c r="CWS194" s="1269"/>
      <c r="CWT194" s="1269"/>
      <c r="CWU194" s="1269"/>
      <c r="CWV194" s="1269"/>
      <c r="CWW194" s="1269"/>
      <c r="CWX194" s="1269"/>
      <c r="CWY194" s="1269"/>
      <c r="CWZ194" s="1269"/>
      <c r="CXA194" s="1269"/>
      <c r="CXB194" s="1269"/>
      <c r="CXC194" s="1269"/>
      <c r="CXD194" s="1269"/>
      <c r="CXE194" s="1269"/>
      <c r="CXF194" s="1269"/>
      <c r="CXG194" s="1269"/>
      <c r="CXH194" s="1269"/>
      <c r="CXI194" s="1269"/>
      <c r="CXJ194" s="1269"/>
      <c r="CXK194" s="1269"/>
      <c r="CXL194" s="1269"/>
      <c r="CXM194" s="1269"/>
      <c r="CXN194" s="1269"/>
      <c r="CXO194" s="1269"/>
      <c r="CXP194" s="1269"/>
      <c r="CXQ194" s="1269"/>
      <c r="CXR194" s="1269"/>
      <c r="CXS194" s="1269"/>
      <c r="CXT194" s="1269"/>
      <c r="CXU194" s="1269"/>
      <c r="CXV194" s="1269"/>
      <c r="CXW194" s="1269"/>
      <c r="CXX194" s="1269"/>
      <c r="CXY194" s="1269"/>
      <c r="CXZ194" s="1269"/>
      <c r="CYA194" s="1269"/>
      <c r="CYB194" s="1269"/>
      <c r="CYC194" s="1269"/>
      <c r="CYD194" s="1269"/>
      <c r="CYE194" s="1269"/>
      <c r="CYF194" s="1269"/>
      <c r="CYG194" s="1269"/>
      <c r="CYH194" s="1269"/>
      <c r="CYI194" s="1269"/>
      <c r="CYJ194" s="1269"/>
      <c r="CYK194" s="1269"/>
      <c r="CYL194" s="1269"/>
      <c r="CYM194" s="1269"/>
      <c r="CYN194" s="1269"/>
      <c r="CYO194" s="1269"/>
      <c r="CYP194" s="1269"/>
      <c r="CYQ194" s="1269"/>
      <c r="CYR194" s="1269"/>
      <c r="CYS194" s="1269"/>
      <c r="CYT194" s="1269"/>
      <c r="CYU194" s="1269"/>
      <c r="CYV194" s="1269"/>
      <c r="CYW194" s="1269"/>
      <c r="CYX194" s="1269"/>
      <c r="CYY194" s="1269"/>
      <c r="CYZ194" s="1269"/>
      <c r="CZA194" s="1269"/>
      <c r="CZB194" s="1269"/>
      <c r="CZC194" s="1269"/>
      <c r="CZD194" s="1269"/>
      <c r="CZE194" s="1269"/>
      <c r="CZF194" s="1269"/>
      <c r="CZG194" s="1269"/>
      <c r="CZH194" s="1269"/>
      <c r="CZI194" s="1269"/>
      <c r="CZJ194" s="1269"/>
      <c r="CZK194" s="1269"/>
      <c r="CZL194" s="1269"/>
      <c r="CZM194" s="1269"/>
      <c r="CZN194" s="1269"/>
      <c r="CZO194" s="1269"/>
      <c r="CZP194" s="1269"/>
      <c r="CZQ194" s="1269"/>
      <c r="CZR194" s="1269"/>
      <c r="CZS194" s="1269"/>
      <c r="CZT194" s="1269"/>
      <c r="CZU194" s="1269"/>
      <c r="CZV194" s="1269"/>
      <c r="CZW194" s="1269"/>
      <c r="CZX194" s="1269"/>
      <c r="CZY194" s="1269"/>
      <c r="CZZ194" s="1269"/>
      <c r="DAA194" s="1269"/>
      <c r="DAB194" s="1269"/>
      <c r="DAC194" s="1269"/>
      <c r="DAD194" s="1269"/>
      <c r="DAE194" s="1269"/>
      <c r="DAF194" s="1269"/>
      <c r="DAG194" s="1269"/>
      <c r="DAH194" s="1269"/>
      <c r="DAI194" s="1269"/>
      <c r="DAJ194" s="1269"/>
      <c r="DAK194" s="1269"/>
      <c r="DAL194" s="1269"/>
      <c r="DAM194" s="1269"/>
      <c r="DAN194" s="1269"/>
      <c r="DAO194" s="1269"/>
      <c r="DAP194" s="1269"/>
      <c r="DAQ194" s="1269"/>
      <c r="DAR194" s="1269"/>
      <c r="DAS194" s="1269"/>
      <c r="DAT194" s="1269"/>
      <c r="DAU194" s="1269"/>
      <c r="DAV194" s="1269"/>
      <c r="DAW194" s="1269"/>
      <c r="DAX194" s="1269"/>
      <c r="DAY194" s="1269"/>
      <c r="DAZ194" s="1269"/>
      <c r="DBA194" s="1269"/>
      <c r="DBB194" s="1269"/>
      <c r="DBC194" s="1269"/>
      <c r="DBD194" s="1269"/>
      <c r="DBE194" s="1269"/>
      <c r="DBF194" s="1269"/>
      <c r="DBG194" s="1269"/>
      <c r="DBH194" s="1269"/>
      <c r="DBI194" s="1269"/>
      <c r="DBJ194" s="1269"/>
      <c r="DBK194" s="1269"/>
      <c r="DBL194" s="1269"/>
      <c r="DBM194" s="1269"/>
      <c r="DBN194" s="1269"/>
      <c r="DBO194" s="1269"/>
      <c r="DBP194" s="1269"/>
      <c r="DBQ194" s="1269"/>
      <c r="DBR194" s="1269"/>
      <c r="DBS194" s="1269"/>
      <c r="DBT194" s="1269"/>
      <c r="DBU194" s="1269"/>
      <c r="DBV194" s="1269"/>
      <c r="DBW194" s="1269"/>
      <c r="DBX194" s="1269"/>
      <c r="DBY194" s="1269"/>
      <c r="DBZ194" s="1269"/>
      <c r="DCA194" s="1269"/>
      <c r="DCB194" s="1269"/>
      <c r="DCC194" s="1269"/>
      <c r="DCD194" s="1269"/>
      <c r="DCE194" s="1269"/>
      <c r="DCF194" s="1269"/>
      <c r="DCG194" s="1269"/>
      <c r="DCH194" s="1269"/>
      <c r="DCI194" s="1269"/>
      <c r="DCJ194" s="1269"/>
      <c r="DCK194" s="1269"/>
      <c r="DCL194" s="1269"/>
      <c r="DCM194" s="1269"/>
      <c r="DCN194" s="1269"/>
      <c r="DCO194" s="1269"/>
      <c r="DCP194" s="1269"/>
      <c r="DCQ194" s="1269"/>
      <c r="DCR194" s="1269"/>
      <c r="DCS194" s="1269"/>
      <c r="DCT194" s="1269"/>
      <c r="DCU194" s="1269"/>
      <c r="DCV194" s="1269"/>
      <c r="DCW194" s="1269"/>
      <c r="DCX194" s="1269"/>
      <c r="DCY194" s="1269"/>
      <c r="DCZ194" s="1269"/>
      <c r="DDA194" s="1269"/>
      <c r="DDB194" s="1269"/>
      <c r="DDC194" s="1269"/>
      <c r="DDD194" s="1269"/>
      <c r="DDE194" s="1269"/>
      <c r="DDF194" s="1269"/>
      <c r="DDG194" s="1269"/>
      <c r="DDH194" s="1269"/>
      <c r="DDI194" s="1269"/>
      <c r="DDJ194" s="1269"/>
      <c r="DDK194" s="1269"/>
      <c r="DDL194" s="1269"/>
      <c r="DDM194" s="1269"/>
      <c r="DDN194" s="1269"/>
      <c r="DDO194" s="1269"/>
      <c r="DDP194" s="1269"/>
      <c r="DDQ194" s="1269"/>
      <c r="DDR194" s="1269"/>
      <c r="DDS194" s="1269"/>
      <c r="DDT194" s="1269"/>
      <c r="DDU194" s="1269"/>
      <c r="DDV194" s="1269"/>
      <c r="DDW194" s="1269"/>
      <c r="DDX194" s="1269"/>
      <c r="DDY194" s="1269"/>
      <c r="DDZ194" s="1269"/>
      <c r="DEA194" s="1269"/>
      <c r="DEB194" s="1269"/>
      <c r="DEC194" s="1269"/>
      <c r="DED194" s="1269"/>
      <c r="DEE194" s="1269"/>
      <c r="DEF194" s="1269"/>
      <c r="DEG194" s="1269"/>
      <c r="DEH194" s="1269"/>
      <c r="DEI194" s="1269"/>
      <c r="DEJ194" s="1269"/>
      <c r="DEK194" s="1269"/>
      <c r="DEL194" s="1269"/>
      <c r="DEM194" s="1269"/>
      <c r="DEN194" s="1269"/>
      <c r="DEO194" s="1269"/>
      <c r="DEP194" s="1269"/>
      <c r="DEQ194" s="1269"/>
      <c r="DER194" s="1269"/>
      <c r="DES194" s="1269"/>
      <c r="DET194" s="1269"/>
      <c r="DEU194" s="1269"/>
      <c r="DEV194" s="1269"/>
      <c r="DEW194" s="1269"/>
      <c r="DEX194" s="1269"/>
      <c r="DEY194" s="1269"/>
      <c r="DEZ194" s="1269"/>
      <c r="DFA194" s="1269"/>
      <c r="DFB194" s="1269"/>
      <c r="DFC194" s="1269"/>
      <c r="DFD194" s="1269"/>
      <c r="DFE194" s="1269"/>
      <c r="DFF194" s="1269"/>
      <c r="DFG194" s="1269"/>
      <c r="DFH194" s="1269"/>
      <c r="DFI194" s="1269"/>
      <c r="DFJ194" s="1269"/>
      <c r="DFK194" s="1269"/>
      <c r="DFL194" s="1269"/>
      <c r="DFM194" s="1269"/>
      <c r="DFN194" s="1269"/>
      <c r="DFO194" s="1269"/>
      <c r="DFP194" s="1269"/>
      <c r="DFQ194" s="1269"/>
      <c r="DFR194" s="1269"/>
      <c r="DFS194" s="1269"/>
      <c r="DFT194" s="1269"/>
      <c r="DFU194" s="1269"/>
      <c r="DFV194" s="1269"/>
      <c r="DFW194" s="1269"/>
      <c r="DFX194" s="1269"/>
      <c r="DFY194" s="1269"/>
      <c r="DFZ194" s="1269"/>
      <c r="DGA194" s="1269"/>
      <c r="DGB194" s="1269"/>
      <c r="DGC194" s="1269"/>
      <c r="DGD194" s="1269"/>
      <c r="DGE194" s="1269"/>
      <c r="DGF194" s="1269"/>
      <c r="DGG194" s="1269"/>
      <c r="DGH194" s="1269"/>
      <c r="DGI194" s="1269"/>
      <c r="DGJ194" s="1269"/>
      <c r="DGK194" s="1269"/>
      <c r="DGL194" s="1269"/>
      <c r="DGM194" s="1269"/>
      <c r="DGN194" s="1269"/>
      <c r="DGO194" s="1269"/>
      <c r="DGP194" s="1269"/>
      <c r="DGQ194" s="1269"/>
      <c r="DGR194" s="1269"/>
      <c r="DGS194" s="1269"/>
      <c r="DGT194" s="1269"/>
      <c r="DGU194" s="1269"/>
      <c r="DGV194" s="1269"/>
      <c r="DGW194" s="1269"/>
      <c r="DGX194" s="1269"/>
      <c r="DGY194" s="1269"/>
      <c r="DGZ194" s="1269"/>
      <c r="DHA194" s="1269"/>
      <c r="DHB194" s="1269"/>
      <c r="DHC194" s="1269"/>
      <c r="DHD194" s="1269"/>
      <c r="DHE194" s="1269"/>
      <c r="DHF194" s="1269"/>
      <c r="DHG194" s="1269"/>
      <c r="DHH194" s="1269"/>
      <c r="DHI194" s="1269"/>
      <c r="DHJ194" s="1269"/>
      <c r="DHK194" s="1269"/>
      <c r="DHL194" s="1269"/>
      <c r="DHM194" s="1269"/>
      <c r="DHN194" s="1269"/>
      <c r="DHO194" s="1269"/>
      <c r="DHP194" s="1269"/>
      <c r="DHQ194" s="1269"/>
      <c r="DHR194" s="1269"/>
      <c r="DHS194" s="1269"/>
      <c r="DHT194" s="1269"/>
      <c r="DHU194" s="1269"/>
      <c r="DHV194" s="1269"/>
      <c r="DHW194" s="1269"/>
      <c r="DHX194" s="1269"/>
      <c r="DHY194" s="1269"/>
      <c r="DHZ194" s="1269"/>
      <c r="DIA194" s="1269"/>
      <c r="DIB194" s="1269"/>
      <c r="DIC194" s="1269"/>
      <c r="DID194" s="1269"/>
      <c r="DIE194" s="1269"/>
      <c r="DIF194" s="1269"/>
      <c r="DIG194" s="1269"/>
      <c r="DIH194" s="1269"/>
      <c r="DII194" s="1269"/>
      <c r="DIJ194" s="1269"/>
      <c r="DIK194" s="1269"/>
      <c r="DIL194" s="1269"/>
      <c r="DIM194" s="1269"/>
      <c r="DIN194" s="1269"/>
      <c r="DIO194" s="1269"/>
      <c r="DIP194" s="1269"/>
      <c r="DIQ194" s="1269"/>
      <c r="DIR194" s="1269"/>
      <c r="DIS194" s="1269"/>
      <c r="DIT194" s="1269"/>
      <c r="DIU194" s="1269"/>
      <c r="DIV194" s="1269"/>
      <c r="DIW194" s="1269"/>
      <c r="DIX194" s="1269"/>
      <c r="DIY194" s="1269"/>
      <c r="DIZ194" s="1269"/>
      <c r="DJA194" s="1269"/>
      <c r="DJB194" s="1269"/>
      <c r="DJC194" s="1269"/>
      <c r="DJD194" s="1269"/>
      <c r="DJE194" s="1269"/>
      <c r="DJF194" s="1269"/>
      <c r="DJG194" s="1269"/>
      <c r="DJH194" s="1269"/>
      <c r="DJI194" s="1269"/>
      <c r="DJJ194" s="1269"/>
      <c r="DJK194" s="1269"/>
      <c r="DJL194" s="1269"/>
      <c r="DJM194" s="1269"/>
      <c r="DJN194" s="1269"/>
      <c r="DJO194" s="1269"/>
      <c r="DJP194" s="1269"/>
      <c r="DJQ194" s="1269"/>
      <c r="DJR194" s="1269"/>
      <c r="DJS194" s="1269"/>
      <c r="DJT194" s="1269"/>
      <c r="DJU194" s="1269"/>
      <c r="DJV194" s="1269"/>
      <c r="DJW194" s="1269"/>
      <c r="DJX194" s="1269"/>
      <c r="DJY194" s="1269"/>
      <c r="DJZ194" s="1269"/>
      <c r="DKA194" s="1269"/>
      <c r="DKB194" s="1269"/>
      <c r="DKC194" s="1269"/>
      <c r="DKD194" s="1269"/>
      <c r="DKE194" s="1269"/>
      <c r="DKF194" s="1269"/>
      <c r="DKG194" s="1269"/>
      <c r="DKH194" s="1269"/>
      <c r="DKI194" s="1269"/>
      <c r="DKJ194" s="1269"/>
      <c r="DKK194" s="1269"/>
      <c r="DKL194" s="1269"/>
      <c r="DKM194" s="1269"/>
      <c r="DKN194" s="1269"/>
      <c r="DKO194" s="1269"/>
      <c r="DKP194" s="1269"/>
      <c r="DKQ194" s="1269"/>
      <c r="DKR194" s="1269"/>
      <c r="DKS194" s="1269"/>
      <c r="DKT194" s="1269"/>
      <c r="DKU194" s="1269"/>
      <c r="DKV194" s="1269"/>
      <c r="DKW194" s="1269"/>
      <c r="DKX194" s="1269"/>
      <c r="DKY194" s="1269"/>
      <c r="DKZ194" s="1269"/>
      <c r="DLA194" s="1269"/>
      <c r="DLB194" s="1269"/>
      <c r="DLC194" s="1269"/>
      <c r="DLD194" s="1269"/>
      <c r="DLE194" s="1269"/>
      <c r="DLF194" s="1269"/>
      <c r="DLG194" s="1269"/>
      <c r="DLH194" s="1269"/>
      <c r="DLI194" s="1269"/>
      <c r="DLJ194" s="1269"/>
      <c r="DLK194" s="1269"/>
      <c r="DLL194" s="1269"/>
      <c r="DLM194" s="1269"/>
      <c r="DLN194" s="1269"/>
      <c r="DLO194" s="1269"/>
      <c r="DLP194" s="1269"/>
      <c r="DLQ194" s="1269"/>
      <c r="DLR194" s="1269"/>
      <c r="DLS194" s="1269"/>
      <c r="DLT194" s="1269"/>
      <c r="DLU194" s="1269"/>
      <c r="DLV194" s="1269"/>
      <c r="DLW194" s="1269"/>
      <c r="DLX194" s="1269"/>
      <c r="DLY194" s="1269"/>
      <c r="DLZ194" s="1269"/>
      <c r="DMA194" s="1269"/>
      <c r="DMB194" s="1269"/>
      <c r="DMC194" s="1269"/>
      <c r="DMD194" s="1269"/>
      <c r="DME194" s="1269"/>
      <c r="DMF194" s="1269"/>
      <c r="DMG194" s="1269"/>
      <c r="DMH194" s="1269"/>
      <c r="DMI194" s="1269"/>
      <c r="DMJ194" s="1269"/>
      <c r="DMK194" s="1269"/>
      <c r="DML194" s="1269"/>
      <c r="DMM194" s="1269"/>
      <c r="DMN194" s="1269"/>
      <c r="DMO194" s="1269"/>
      <c r="DMP194" s="1269"/>
      <c r="DMQ194" s="1269"/>
      <c r="DMR194" s="1269"/>
      <c r="DMS194" s="1269"/>
      <c r="DMT194" s="1269"/>
      <c r="DMU194" s="1269"/>
      <c r="DMV194" s="1269"/>
      <c r="DMW194" s="1269"/>
      <c r="DMX194" s="1269"/>
      <c r="DMY194" s="1269"/>
      <c r="DMZ194" s="1269"/>
      <c r="DNA194" s="1269"/>
      <c r="DNB194" s="1269"/>
      <c r="DNC194" s="1269"/>
      <c r="DND194" s="1269"/>
      <c r="DNE194" s="1269"/>
      <c r="DNF194" s="1269"/>
      <c r="DNG194" s="1269"/>
      <c r="DNH194" s="1269"/>
      <c r="DNI194" s="1269"/>
      <c r="DNJ194" s="1269"/>
      <c r="DNK194" s="1269"/>
      <c r="DNL194" s="1269"/>
      <c r="DNM194" s="1269"/>
      <c r="DNN194" s="1269"/>
      <c r="DNO194" s="1269"/>
      <c r="DNP194" s="1269"/>
      <c r="DNQ194" s="1269"/>
      <c r="DNR194" s="1269"/>
      <c r="DNS194" s="1269"/>
      <c r="DNT194" s="1269"/>
      <c r="DNU194" s="1269"/>
      <c r="DNV194" s="1269"/>
      <c r="DNW194" s="1269"/>
      <c r="DNX194" s="1269"/>
      <c r="DNY194" s="1269"/>
      <c r="DNZ194" s="1269"/>
      <c r="DOA194" s="1269"/>
      <c r="DOB194" s="1269"/>
      <c r="DOC194" s="1269"/>
      <c r="DOD194" s="1269"/>
      <c r="DOE194" s="1269"/>
      <c r="DOF194" s="1269"/>
      <c r="DOG194" s="1269"/>
      <c r="DOH194" s="1269"/>
      <c r="DOI194" s="1269"/>
      <c r="DOJ194" s="1269"/>
      <c r="DOK194" s="1269"/>
      <c r="DOL194" s="1269"/>
      <c r="DOM194" s="1269"/>
      <c r="DON194" s="1269"/>
      <c r="DOO194" s="1269"/>
      <c r="DOP194" s="1269"/>
      <c r="DOQ194" s="1269"/>
      <c r="DOR194" s="1269"/>
      <c r="DOS194" s="1269"/>
      <c r="DOT194" s="1269"/>
      <c r="DOU194" s="1269"/>
      <c r="DOV194" s="1269"/>
      <c r="DOW194" s="1269"/>
      <c r="DOX194" s="1269"/>
      <c r="DOY194" s="1269"/>
      <c r="DOZ194" s="1269"/>
      <c r="DPA194" s="1269"/>
      <c r="DPB194" s="1269"/>
      <c r="DPC194" s="1269"/>
      <c r="DPD194" s="1269"/>
      <c r="DPE194" s="1269"/>
      <c r="DPF194" s="1269"/>
      <c r="DPG194" s="1269"/>
      <c r="DPH194" s="1269"/>
      <c r="DPI194" s="1269"/>
      <c r="DPJ194" s="1269"/>
      <c r="DPK194" s="1269"/>
      <c r="DPL194" s="1269"/>
      <c r="DPM194" s="1269"/>
      <c r="DPN194" s="1269"/>
      <c r="DPO194" s="1269"/>
      <c r="DPP194" s="1269"/>
      <c r="DPQ194" s="1269"/>
      <c r="DPR194" s="1269"/>
      <c r="DPS194" s="1269"/>
      <c r="DPT194" s="1269"/>
      <c r="DPU194" s="1269"/>
      <c r="DPV194" s="1269"/>
      <c r="DPW194" s="1269"/>
      <c r="DPX194" s="1269"/>
      <c r="DPY194" s="1269"/>
      <c r="DPZ194" s="1269"/>
      <c r="DQA194" s="1269"/>
      <c r="DQB194" s="1269"/>
      <c r="DQC194" s="1269"/>
      <c r="DQD194" s="1269"/>
      <c r="DQE194" s="1269"/>
      <c r="DQF194" s="1269"/>
      <c r="DQG194" s="1269"/>
      <c r="DQH194" s="1269"/>
      <c r="DQI194" s="1269"/>
      <c r="DQJ194" s="1269"/>
      <c r="DQK194" s="1269"/>
      <c r="DQL194" s="1269"/>
      <c r="DQM194" s="1269"/>
      <c r="DQN194" s="1269"/>
      <c r="DQO194" s="1269"/>
      <c r="DQP194" s="1269"/>
      <c r="DQQ194" s="1269"/>
      <c r="DQR194" s="1269"/>
      <c r="DQS194" s="1269"/>
      <c r="DQT194" s="1269"/>
      <c r="DQU194" s="1269"/>
      <c r="DQV194" s="1269"/>
      <c r="DQW194" s="1269"/>
      <c r="DQX194" s="1269"/>
      <c r="DQY194" s="1269"/>
      <c r="DQZ194" s="1269"/>
      <c r="DRA194" s="1269"/>
      <c r="DRB194" s="1269"/>
      <c r="DRC194" s="1269"/>
      <c r="DRD194" s="1269"/>
      <c r="DRE194" s="1269"/>
      <c r="DRF194" s="1269"/>
      <c r="DRG194" s="1269"/>
      <c r="DRH194" s="1269"/>
      <c r="DRI194" s="1269"/>
      <c r="DRJ194" s="1269"/>
      <c r="DRK194" s="1269"/>
      <c r="DRL194" s="1269"/>
      <c r="DRM194" s="1269"/>
      <c r="DRN194" s="1269"/>
      <c r="DRO194" s="1269"/>
      <c r="DRP194" s="1269"/>
      <c r="DRQ194" s="1269"/>
      <c r="DRR194" s="1269"/>
      <c r="DRS194" s="1269"/>
      <c r="DRT194" s="1269"/>
      <c r="DRU194" s="1269"/>
      <c r="DRV194" s="1269"/>
      <c r="DRW194" s="1269"/>
      <c r="DRX194" s="1269"/>
      <c r="DRY194" s="1269"/>
      <c r="DRZ194" s="1269"/>
      <c r="DSA194" s="1269"/>
      <c r="DSB194" s="1269"/>
      <c r="DSC194" s="1269"/>
      <c r="DSD194" s="1269"/>
      <c r="DSE194" s="1269"/>
      <c r="DSF194" s="1269"/>
      <c r="DSG194" s="1269"/>
      <c r="DSH194" s="1269"/>
      <c r="DSI194" s="1269"/>
      <c r="DSJ194" s="1269"/>
      <c r="DSK194" s="1269"/>
      <c r="DSL194" s="1269"/>
      <c r="DSM194" s="1269"/>
      <c r="DSN194" s="1269"/>
      <c r="DSO194" s="1269"/>
      <c r="DSP194" s="1269"/>
      <c r="DSQ194" s="1269"/>
      <c r="DSR194" s="1269"/>
      <c r="DSS194" s="1269"/>
      <c r="DST194" s="1269"/>
      <c r="DSU194" s="1269"/>
      <c r="DSV194" s="1269"/>
      <c r="DSW194" s="1269"/>
      <c r="DSX194" s="1269"/>
      <c r="DSY194" s="1269"/>
      <c r="DSZ194" s="1269"/>
      <c r="DTA194" s="1269"/>
      <c r="DTB194" s="1269"/>
      <c r="DTC194" s="1269"/>
      <c r="DTD194" s="1269"/>
      <c r="DTE194" s="1269"/>
      <c r="DTF194" s="1269"/>
      <c r="DTG194" s="1269"/>
      <c r="DTH194" s="1269"/>
      <c r="DTI194" s="1269"/>
      <c r="DTJ194" s="1269"/>
      <c r="DTK194" s="1269"/>
      <c r="DTL194" s="1269"/>
      <c r="DTM194" s="1269"/>
      <c r="DTN194" s="1269"/>
      <c r="DTO194" s="1269"/>
      <c r="DTP194" s="1269"/>
      <c r="DTQ194" s="1269"/>
      <c r="DTR194" s="1269"/>
      <c r="DTS194" s="1269"/>
      <c r="DTT194" s="1269"/>
      <c r="DTU194" s="1269"/>
      <c r="DTV194" s="1269"/>
      <c r="DTW194" s="1269"/>
      <c r="DTX194" s="1269"/>
      <c r="DTY194" s="1269"/>
      <c r="DTZ194" s="1269"/>
      <c r="DUA194" s="1269"/>
      <c r="DUB194" s="1269"/>
      <c r="DUC194" s="1269"/>
      <c r="DUD194" s="1269"/>
      <c r="DUE194" s="1269"/>
      <c r="DUF194" s="1269"/>
      <c r="DUG194" s="1269"/>
      <c r="DUH194" s="1269"/>
      <c r="DUI194" s="1269"/>
      <c r="DUJ194" s="1269"/>
      <c r="DUK194" s="1269"/>
      <c r="DUL194" s="1269"/>
      <c r="DUM194" s="1269"/>
      <c r="DUN194" s="1269"/>
      <c r="DUO194" s="1269"/>
      <c r="DUP194" s="1269"/>
      <c r="DUQ194" s="1269"/>
      <c r="DUR194" s="1269"/>
      <c r="DUS194" s="1269"/>
      <c r="DUT194" s="1269"/>
      <c r="DUU194" s="1269"/>
      <c r="DUV194" s="1269"/>
      <c r="DUW194" s="1269"/>
      <c r="DUX194" s="1269"/>
      <c r="DUY194" s="1269"/>
      <c r="DUZ194" s="1269"/>
      <c r="DVA194" s="1269"/>
      <c r="DVB194" s="1269"/>
      <c r="DVC194" s="1269"/>
      <c r="DVD194" s="1269"/>
      <c r="DVE194" s="1269"/>
      <c r="DVF194" s="1269"/>
      <c r="DVG194" s="1269"/>
      <c r="DVH194" s="1269"/>
      <c r="DVI194" s="1269"/>
      <c r="DVJ194" s="1269"/>
      <c r="DVK194" s="1269"/>
      <c r="DVL194" s="1269"/>
      <c r="DVM194" s="1269"/>
      <c r="DVN194" s="1269"/>
      <c r="DVO194" s="1269"/>
      <c r="DVP194" s="1269"/>
      <c r="DVQ194" s="1269"/>
      <c r="DVR194" s="1269"/>
      <c r="DVS194" s="1269"/>
      <c r="DVT194" s="1269"/>
      <c r="DVU194" s="1269"/>
      <c r="DVV194" s="1269"/>
      <c r="DVW194" s="1269"/>
      <c r="DVX194" s="1269"/>
      <c r="DVY194" s="1269"/>
      <c r="DVZ194" s="1269"/>
      <c r="DWA194" s="1269"/>
      <c r="DWB194" s="1269"/>
      <c r="DWC194" s="1269"/>
      <c r="DWD194" s="1269"/>
      <c r="DWE194" s="1269"/>
      <c r="DWF194" s="1269"/>
      <c r="DWG194" s="1269"/>
      <c r="DWH194" s="1269"/>
      <c r="DWI194" s="1269"/>
      <c r="DWJ194" s="1269"/>
      <c r="DWK194" s="1269"/>
      <c r="DWL194" s="1269"/>
      <c r="DWM194" s="1269"/>
      <c r="DWN194" s="1269"/>
      <c r="DWO194" s="1269"/>
      <c r="DWP194" s="1269"/>
      <c r="DWQ194" s="1269"/>
      <c r="DWR194" s="1269"/>
      <c r="DWS194" s="1269"/>
      <c r="DWT194" s="1269"/>
      <c r="DWU194" s="1269"/>
      <c r="DWV194" s="1269"/>
      <c r="DWW194" s="1269"/>
      <c r="DWX194" s="1269"/>
      <c r="DWY194" s="1269"/>
      <c r="DWZ194" s="1269"/>
      <c r="DXA194" s="1269"/>
      <c r="DXB194" s="1269"/>
      <c r="DXC194" s="1269"/>
      <c r="DXD194" s="1269"/>
      <c r="DXE194" s="1269"/>
      <c r="DXF194" s="1269"/>
      <c r="DXG194" s="1269"/>
      <c r="DXH194" s="1269"/>
      <c r="DXI194" s="1269"/>
      <c r="DXJ194" s="1269"/>
      <c r="DXK194" s="1269"/>
      <c r="DXL194" s="1269"/>
      <c r="DXM194" s="1269"/>
      <c r="DXN194" s="1269"/>
      <c r="DXO194" s="1269"/>
      <c r="DXP194" s="1269"/>
      <c r="DXQ194" s="1269"/>
      <c r="DXR194" s="1269"/>
      <c r="DXS194" s="1269"/>
      <c r="DXT194" s="1269"/>
      <c r="DXU194" s="1269"/>
      <c r="DXV194" s="1269"/>
      <c r="DXW194" s="1269"/>
      <c r="DXX194" s="1269"/>
      <c r="DXY194" s="1269"/>
      <c r="DXZ194" s="1269"/>
      <c r="DYA194" s="1269"/>
      <c r="DYB194" s="1269"/>
      <c r="DYC194" s="1269"/>
      <c r="DYD194" s="1269"/>
      <c r="DYE194" s="1269"/>
      <c r="DYF194" s="1269"/>
      <c r="DYG194" s="1269"/>
      <c r="DYH194" s="1269"/>
      <c r="DYI194" s="1269"/>
      <c r="DYJ194" s="1269"/>
      <c r="DYK194" s="1269"/>
      <c r="DYL194" s="1269"/>
      <c r="DYM194" s="1269"/>
      <c r="DYN194" s="1269"/>
      <c r="DYO194" s="1269"/>
      <c r="DYP194" s="1269"/>
      <c r="DYQ194" s="1269"/>
      <c r="DYR194" s="1269"/>
      <c r="DYS194" s="1269"/>
      <c r="DYT194" s="1269"/>
      <c r="DYU194" s="1269"/>
      <c r="DYV194" s="1269"/>
      <c r="DYW194" s="1269"/>
      <c r="DYX194" s="1269"/>
      <c r="DYY194" s="1269"/>
      <c r="DYZ194" s="1269"/>
      <c r="DZA194" s="1269"/>
      <c r="DZB194" s="1269"/>
      <c r="DZC194" s="1269"/>
      <c r="DZD194" s="1269"/>
      <c r="DZE194" s="1269"/>
      <c r="DZF194" s="1269"/>
      <c r="DZG194" s="1269"/>
      <c r="DZH194" s="1269"/>
      <c r="DZI194" s="1269"/>
      <c r="DZJ194" s="1269"/>
      <c r="DZK194" s="1269"/>
      <c r="DZL194" s="1269"/>
      <c r="DZM194" s="1269"/>
      <c r="DZN194" s="1269"/>
      <c r="DZO194" s="1269"/>
      <c r="DZP194" s="1269"/>
      <c r="DZQ194" s="1269"/>
      <c r="DZR194" s="1269"/>
      <c r="DZS194" s="1269"/>
      <c r="DZT194" s="1269"/>
      <c r="DZU194" s="1269"/>
      <c r="DZV194" s="1269"/>
      <c r="DZW194" s="1269"/>
      <c r="DZX194" s="1269"/>
      <c r="DZY194" s="1269"/>
      <c r="DZZ194" s="1269"/>
      <c r="EAA194" s="1269"/>
      <c r="EAB194" s="1269"/>
      <c r="EAC194" s="1269"/>
      <c r="EAD194" s="1269"/>
      <c r="EAE194" s="1269"/>
      <c r="EAF194" s="1269"/>
      <c r="EAG194" s="1269"/>
      <c r="EAH194" s="1269"/>
      <c r="EAI194" s="1269"/>
      <c r="EAJ194" s="1269"/>
      <c r="EAK194" s="1269"/>
      <c r="EAL194" s="1269"/>
      <c r="EAM194" s="1269"/>
      <c r="EAN194" s="1269"/>
      <c r="EAO194" s="1269"/>
      <c r="EAP194" s="1269"/>
      <c r="EAQ194" s="1269"/>
      <c r="EAR194" s="1269"/>
      <c r="EAS194" s="1269"/>
      <c r="EAT194" s="1269"/>
      <c r="EAU194" s="1269"/>
      <c r="EAV194" s="1269"/>
      <c r="EAW194" s="1269"/>
      <c r="EAX194" s="1269"/>
      <c r="EAY194" s="1269"/>
      <c r="EAZ194" s="1269"/>
      <c r="EBA194" s="1269"/>
      <c r="EBB194" s="1269"/>
      <c r="EBC194" s="1269"/>
      <c r="EBD194" s="1269"/>
      <c r="EBE194" s="1269"/>
      <c r="EBF194" s="1269"/>
      <c r="EBG194" s="1269"/>
      <c r="EBH194" s="1269"/>
      <c r="EBI194" s="1269"/>
      <c r="EBJ194" s="1269"/>
      <c r="EBK194" s="1269"/>
      <c r="EBL194" s="1269"/>
      <c r="EBM194" s="1269"/>
      <c r="EBN194" s="1269"/>
      <c r="EBO194" s="1269"/>
      <c r="EBP194" s="1269"/>
      <c r="EBQ194" s="1269"/>
      <c r="EBR194" s="1269"/>
      <c r="EBS194" s="1269"/>
      <c r="EBT194" s="1269"/>
      <c r="EBU194" s="1269"/>
      <c r="EBV194" s="1269"/>
      <c r="EBW194" s="1269"/>
      <c r="EBX194" s="1269"/>
      <c r="EBY194" s="1269"/>
      <c r="EBZ194" s="1269"/>
      <c r="ECA194" s="1269"/>
      <c r="ECB194" s="1269"/>
      <c r="ECC194" s="1269"/>
      <c r="ECD194" s="1269"/>
      <c r="ECE194" s="1269"/>
      <c r="ECF194" s="1269"/>
      <c r="ECG194" s="1269"/>
      <c r="ECH194" s="1269"/>
      <c r="ECI194" s="1269"/>
      <c r="ECJ194" s="1269"/>
      <c r="ECK194" s="1269"/>
      <c r="ECL194" s="1269"/>
      <c r="ECM194" s="1269"/>
      <c r="ECN194" s="1269"/>
      <c r="ECO194" s="1269"/>
      <c r="ECP194" s="1269"/>
      <c r="ECQ194" s="1269"/>
      <c r="ECR194" s="1269"/>
      <c r="ECS194" s="1269"/>
      <c r="ECT194" s="1269"/>
      <c r="ECU194" s="1269"/>
      <c r="ECV194" s="1269"/>
      <c r="ECW194" s="1269"/>
      <c r="ECX194" s="1269"/>
      <c r="ECY194" s="1269"/>
      <c r="ECZ194" s="1269"/>
      <c r="EDA194" s="1269"/>
      <c r="EDB194" s="1269"/>
      <c r="EDC194" s="1269"/>
      <c r="EDD194" s="1269"/>
      <c r="EDE194" s="1269"/>
      <c r="EDF194" s="1269"/>
      <c r="EDG194" s="1269"/>
      <c r="EDH194" s="1269"/>
      <c r="EDI194" s="1269"/>
      <c r="EDJ194" s="1269"/>
      <c r="EDK194" s="1269"/>
      <c r="EDL194" s="1269"/>
      <c r="EDM194" s="1269"/>
      <c r="EDN194" s="1269"/>
      <c r="EDO194" s="1269"/>
      <c r="EDP194" s="1269"/>
      <c r="EDQ194" s="1269"/>
      <c r="EDR194" s="1269"/>
      <c r="EDS194" s="1269"/>
      <c r="EDT194" s="1269"/>
      <c r="EDU194" s="1269"/>
      <c r="EDV194" s="1269"/>
      <c r="EDW194" s="1269"/>
      <c r="EDX194" s="1269"/>
      <c r="EDY194" s="1269"/>
      <c r="EDZ194" s="1269"/>
      <c r="EEA194" s="1269"/>
      <c r="EEB194" s="1269"/>
      <c r="EEC194" s="1269"/>
      <c r="EED194" s="1269"/>
      <c r="EEE194" s="1269"/>
      <c r="EEF194" s="1269"/>
      <c r="EEG194" s="1269"/>
      <c r="EEH194" s="1269"/>
      <c r="EEI194" s="1269"/>
      <c r="EEJ194" s="1269"/>
      <c r="EEK194" s="1269"/>
      <c r="EEL194" s="1269"/>
      <c r="EEM194" s="1269"/>
      <c r="EEN194" s="1269"/>
      <c r="EEO194" s="1269"/>
      <c r="EEP194" s="1269"/>
      <c r="EEQ194" s="1269"/>
      <c r="EER194" s="1269"/>
      <c r="EES194" s="1269"/>
      <c r="EET194" s="1269"/>
      <c r="EEU194" s="1269"/>
      <c r="EEV194" s="1269"/>
      <c r="EEW194" s="1269"/>
      <c r="EEX194" s="1269"/>
      <c r="EEY194" s="1269"/>
      <c r="EEZ194" s="1269"/>
      <c r="EFA194" s="1269"/>
      <c r="EFB194" s="1269"/>
      <c r="EFC194" s="1269"/>
      <c r="EFD194" s="1269"/>
      <c r="EFE194" s="1269"/>
      <c r="EFF194" s="1269"/>
      <c r="EFG194" s="1269"/>
      <c r="EFH194" s="1269"/>
      <c r="EFI194" s="1269"/>
      <c r="EFJ194" s="1269"/>
      <c r="EFK194" s="1269"/>
      <c r="EFL194" s="1269"/>
      <c r="EFM194" s="1269"/>
      <c r="EFN194" s="1269"/>
      <c r="EFO194" s="1269"/>
      <c r="EFP194" s="1269"/>
      <c r="EFQ194" s="1269"/>
      <c r="EFR194" s="1269"/>
      <c r="EFS194" s="1269"/>
      <c r="EFT194" s="1269"/>
      <c r="EFU194" s="1269"/>
      <c r="EFV194" s="1269"/>
      <c r="EFW194" s="1269"/>
      <c r="EFX194" s="1269"/>
      <c r="EFY194" s="1269"/>
      <c r="EFZ194" s="1269"/>
      <c r="EGA194" s="1269"/>
      <c r="EGB194" s="1269"/>
      <c r="EGC194" s="1269"/>
      <c r="EGD194" s="1269"/>
      <c r="EGE194" s="1269"/>
      <c r="EGF194" s="1269"/>
      <c r="EGG194" s="1269"/>
      <c r="EGH194" s="1269"/>
      <c r="EGI194" s="1269"/>
      <c r="EGJ194" s="1269"/>
      <c r="EGK194" s="1269"/>
      <c r="EGL194" s="1269"/>
      <c r="EGM194" s="1269"/>
      <c r="EGN194" s="1269"/>
      <c r="EGO194" s="1269"/>
      <c r="EGP194" s="1269"/>
      <c r="EGQ194" s="1269"/>
      <c r="EGR194" s="1269"/>
      <c r="EGS194" s="1269"/>
      <c r="EGT194" s="1269"/>
      <c r="EGU194" s="1269"/>
      <c r="EGV194" s="1269"/>
      <c r="EGW194" s="1269"/>
      <c r="EGX194" s="1269"/>
      <c r="EGY194" s="1269"/>
      <c r="EGZ194" s="1269"/>
      <c r="EHA194" s="1269"/>
      <c r="EHB194" s="1269"/>
      <c r="EHC194" s="1269"/>
      <c r="EHD194" s="1269"/>
      <c r="EHE194" s="1269"/>
      <c r="EHF194" s="1269"/>
      <c r="EHG194" s="1269"/>
      <c r="EHH194" s="1269"/>
      <c r="EHI194" s="1269"/>
      <c r="EHJ194" s="1269"/>
      <c r="EHK194" s="1269"/>
      <c r="EHL194" s="1269"/>
      <c r="EHM194" s="1269"/>
      <c r="EHN194" s="1269"/>
      <c r="EHO194" s="1269"/>
      <c r="EHP194" s="1269"/>
      <c r="EHQ194" s="1269"/>
      <c r="EHR194" s="1269"/>
      <c r="EHS194" s="1269"/>
      <c r="EHT194" s="1269"/>
      <c r="EHU194" s="1269"/>
      <c r="EHV194" s="1269"/>
      <c r="EHW194" s="1269"/>
      <c r="EHX194" s="1269"/>
      <c r="EHY194" s="1269"/>
      <c r="EHZ194" s="1269"/>
      <c r="EIA194" s="1269"/>
      <c r="EIB194" s="1269"/>
      <c r="EIC194" s="1269"/>
      <c r="EID194" s="1269"/>
      <c r="EIE194" s="1269"/>
      <c r="EIF194" s="1269"/>
      <c r="EIG194" s="1269"/>
      <c r="EIH194" s="1269"/>
      <c r="EII194" s="1269"/>
      <c r="EIJ194" s="1269"/>
      <c r="EIK194" s="1269"/>
      <c r="EIL194" s="1269"/>
      <c r="EIM194" s="1269"/>
      <c r="EIN194" s="1269"/>
      <c r="EIO194" s="1269"/>
      <c r="EIP194" s="1269"/>
      <c r="EIQ194" s="1269"/>
      <c r="EIR194" s="1269"/>
      <c r="EIS194" s="1269"/>
      <c r="EIT194" s="1269"/>
      <c r="EIU194" s="1269"/>
      <c r="EIV194" s="1269"/>
      <c r="EIW194" s="1269"/>
      <c r="EIX194" s="1269"/>
      <c r="EIY194" s="1269"/>
      <c r="EIZ194" s="1269"/>
      <c r="EJA194" s="1269"/>
      <c r="EJB194" s="1269"/>
      <c r="EJC194" s="1269"/>
      <c r="EJD194" s="1269"/>
      <c r="EJE194" s="1269"/>
      <c r="EJF194" s="1269"/>
      <c r="EJG194" s="1269"/>
      <c r="EJH194" s="1269"/>
      <c r="EJI194" s="1269"/>
      <c r="EJJ194" s="1269"/>
      <c r="EJK194" s="1269"/>
      <c r="EJL194" s="1269"/>
      <c r="EJM194" s="1269"/>
      <c r="EJN194" s="1269"/>
      <c r="EJO194" s="1269"/>
      <c r="EJP194" s="1269"/>
      <c r="EJQ194" s="1269"/>
      <c r="EJR194" s="1269"/>
      <c r="EJS194" s="1269"/>
      <c r="EJT194" s="1269"/>
      <c r="EJU194" s="1269"/>
      <c r="EJV194" s="1269"/>
      <c r="EJW194" s="1269"/>
      <c r="EJX194" s="1269"/>
      <c r="EJY194" s="1269"/>
      <c r="EJZ194" s="1269"/>
      <c r="EKA194" s="1269"/>
      <c r="EKB194" s="1269"/>
      <c r="EKC194" s="1269"/>
      <c r="EKD194" s="1269"/>
      <c r="EKE194" s="1269"/>
      <c r="EKF194" s="1269"/>
      <c r="EKG194" s="1269"/>
      <c r="EKH194" s="1269"/>
      <c r="EKI194" s="1269"/>
      <c r="EKJ194" s="1269"/>
      <c r="EKK194" s="1269"/>
      <c r="EKL194" s="1269"/>
      <c r="EKM194" s="1269"/>
      <c r="EKN194" s="1269"/>
      <c r="EKO194" s="1269"/>
      <c r="EKP194" s="1269"/>
      <c r="EKQ194" s="1269"/>
      <c r="EKR194" s="1269"/>
      <c r="EKS194" s="1269"/>
      <c r="EKT194" s="1269"/>
      <c r="EKU194" s="1269"/>
      <c r="EKV194" s="1269"/>
      <c r="EKW194" s="1269"/>
      <c r="EKX194" s="1269"/>
      <c r="EKY194" s="1269"/>
      <c r="EKZ194" s="1269"/>
      <c r="ELA194" s="1269"/>
      <c r="ELB194" s="1269"/>
      <c r="ELC194" s="1269"/>
      <c r="ELD194" s="1269"/>
      <c r="ELE194" s="1269"/>
      <c r="ELF194" s="1269"/>
      <c r="ELG194" s="1269"/>
      <c r="ELH194" s="1269"/>
      <c r="ELI194" s="1269"/>
      <c r="ELJ194" s="1269"/>
      <c r="ELK194" s="1269"/>
      <c r="ELL194" s="1269"/>
      <c r="ELM194" s="1269"/>
      <c r="ELN194" s="1269"/>
      <c r="ELO194" s="1269"/>
      <c r="ELP194" s="1269"/>
      <c r="ELQ194" s="1269"/>
      <c r="ELR194" s="1269"/>
      <c r="ELS194" s="1269"/>
      <c r="ELT194" s="1269"/>
      <c r="ELU194" s="1269"/>
      <c r="ELV194" s="1269"/>
      <c r="ELW194" s="1269"/>
      <c r="ELX194" s="1269"/>
      <c r="ELY194" s="1269"/>
      <c r="ELZ194" s="1269"/>
      <c r="EMA194" s="1269"/>
      <c r="EMB194" s="1269"/>
      <c r="EMC194" s="1269"/>
      <c r="EMD194" s="1269"/>
      <c r="EME194" s="1269"/>
      <c r="EMF194" s="1269"/>
      <c r="EMG194" s="1269"/>
      <c r="EMH194" s="1269"/>
      <c r="EMI194" s="1269"/>
      <c r="EMJ194" s="1269"/>
      <c r="EMK194" s="1269"/>
      <c r="EML194" s="1269"/>
      <c r="EMM194" s="1269"/>
      <c r="EMN194" s="1269"/>
      <c r="EMO194" s="1269"/>
      <c r="EMP194" s="1269"/>
      <c r="EMQ194" s="1269"/>
      <c r="EMR194" s="1269"/>
      <c r="EMS194" s="1269"/>
      <c r="EMT194" s="1269"/>
      <c r="EMU194" s="1269"/>
      <c r="EMV194" s="1269"/>
      <c r="EMW194" s="1269"/>
      <c r="EMX194" s="1269"/>
      <c r="EMY194" s="1269"/>
      <c r="EMZ194" s="1269"/>
      <c r="ENA194" s="1269"/>
      <c r="ENB194" s="1269"/>
      <c r="ENC194" s="1269"/>
      <c r="END194" s="1269"/>
      <c r="ENE194" s="1269"/>
      <c r="ENF194" s="1269"/>
      <c r="ENG194" s="1269"/>
      <c r="ENH194" s="1269"/>
      <c r="ENI194" s="1269"/>
      <c r="ENJ194" s="1269"/>
      <c r="ENK194" s="1269"/>
      <c r="ENL194" s="1269"/>
      <c r="ENM194" s="1269"/>
      <c r="ENN194" s="1269"/>
      <c r="ENO194" s="1269"/>
      <c r="ENP194" s="1269"/>
      <c r="ENQ194" s="1269"/>
      <c r="ENR194" s="1269"/>
      <c r="ENS194" s="1269"/>
      <c r="ENT194" s="1269"/>
      <c r="ENU194" s="1269"/>
      <c r="ENV194" s="1269"/>
      <c r="ENW194" s="1269"/>
      <c r="ENX194" s="1269"/>
      <c r="ENY194" s="1269"/>
      <c r="ENZ194" s="1269"/>
      <c r="EOA194" s="1269"/>
      <c r="EOB194" s="1269"/>
      <c r="EOC194" s="1269"/>
      <c r="EOD194" s="1269"/>
      <c r="EOE194" s="1269"/>
      <c r="EOF194" s="1269"/>
      <c r="EOG194" s="1269"/>
      <c r="EOH194" s="1269"/>
      <c r="EOI194" s="1269"/>
      <c r="EOJ194" s="1269"/>
      <c r="EOK194" s="1269"/>
      <c r="EOL194" s="1269"/>
      <c r="EOM194" s="1269"/>
      <c r="EON194" s="1269"/>
      <c r="EOO194" s="1269"/>
      <c r="EOP194" s="1269"/>
      <c r="EOQ194" s="1269"/>
      <c r="EOR194" s="1269"/>
      <c r="EOS194" s="1269"/>
      <c r="EOT194" s="1269"/>
      <c r="EOU194" s="1269"/>
      <c r="EOV194" s="1269"/>
      <c r="EOW194" s="1269"/>
      <c r="EOX194" s="1269"/>
      <c r="EOY194" s="1269"/>
      <c r="EOZ194" s="1269"/>
      <c r="EPA194" s="1269"/>
      <c r="EPB194" s="1269"/>
      <c r="EPC194" s="1269"/>
      <c r="EPD194" s="1269"/>
      <c r="EPE194" s="1269"/>
      <c r="EPF194" s="1269"/>
      <c r="EPG194" s="1269"/>
      <c r="EPH194" s="1269"/>
      <c r="EPI194" s="1269"/>
      <c r="EPJ194" s="1269"/>
      <c r="EPK194" s="1269"/>
      <c r="EPL194" s="1269"/>
      <c r="EPM194" s="1269"/>
      <c r="EPN194" s="1269"/>
      <c r="EPO194" s="1269"/>
      <c r="EPP194" s="1269"/>
      <c r="EPQ194" s="1269"/>
      <c r="EPR194" s="1269"/>
      <c r="EPS194" s="1269"/>
      <c r="EPT194" s="1269"/>
      <c r="EPU194" s="1269"/>
      <c r="EPV194" s="1269"/>
      <c r="EPW194" s="1269"/>
      <c r="EPX194" s="1269"/>
      <c r="EPY194" s="1269"/>
      <c r="EPZ194" s="1269"/>
      <c r="EQA194" s="1269"/>
      <c r="EQB194" s="1269"/>
      <c r="EQC194" s="1269"/>
      <c r="EQD194" s="1269"/>
      <c r="EQE194" s="1269"/>
      <c r="EQF194" s="1269"/>
      <c r="EQG194" s="1269"/>
      <c r="EQH194" s="1269"/>
      <c r="EQI194" s="1269"/>
      <c r="EQJ194" s="1269"/>
      <c r="EQK194" s="1269"/>
      <c r="EQL194" s="1269"/>
      <c r="EQM194" s="1269"/>
      <c r="EQN194" s="1269"/>
      <c r="EQO194" s="1269"/>
      <c r="EQP194" s="1269"/>
      <c r="EQQ194" s="1269"/>
      <c r="EQR194" s="1269"/>
      <c r="EQS194" s="1269"/>
      <c r="EQT194" s="1269"/>
      <c r="EQU194" s="1269"/>
      <c r="EQV194" s="1269"/>
      <c r="EQW194" s="1269"/>
      <c r="EQX194" s="1269"/>
      <c r="EQY194" s="1269"/>
      <c r="EQZ194" s="1269"/>
      <c r="ERA194" s="1269"/>
      <c r="ERB194" s="1269"/>
      <c r="ERC194" s="1269"/>
      <c r="ERD194" s="1269"/>
      <c r="ERE194" s="1269"/>
      <c r="ERF194" s="1269"/>
      <c r="ERG194" s="1269"/>
      <c r="ERH194" s="1269"/>
      <c r="ERI194" s="1269"/>
      <c r="ERJ194" s="1269"/>
      <c r="ERK194" s="1269"/>
      <c r="ERL194" s="1269"/>
      <c r="ERM194" s="1269"/>
      <c r="ERN194" s="1269"/>
      <c r="ERO194" s="1269"/>
      <c r="ERP194" s="1269"/>
      <c r="ERQ194" s="1269"/>
      <c r="ERR194" s="1269"/>
      <c r="ERS194" s="1269"/>
      <c r="ERT194" s="1269"/>
      <c r="ERU194" s="1269"/>
      <c r="ERV194" s="1269"/>
      <c r="ERW194" s="1269"/>
      <c r="ERX194" s="1269"/>
      <c r="ERY194" s="1269"/>
      <c r="ERZ194" s="1269"/>
      <c r="ESA194" s="1269"/>
      <c r="ESB194" s="1269"/>
      <c r="ESC194" s="1269"/>
      <c r="ESD194" s="1269"/>
      <c r="ESE194" s="1269"/>
      <c r="ESF194" s="1269"/>
      <c r="ESG194" s="1269"/>
      <c r="ESH194" s="1269"/>
      <c r="ESI194" s="1269"/>
      <c r="ESJ194" s="1269"/>
      <c r="ESK194" s="1269"/>
      <c r="ESL194" s="1269"/>
      <c r="ESM194" s="1269"/>
      <c r="ESN194" s="1269"/>
      <c r="ESO194" s="1269"/>
      <c r="ESP194" s="1269"/>
      <c r="ESQ194" s="1269"/>
      <c r="ESR194" s="1269"/>
      <c r="ESS194" s="1269"/>
      <c r="EST194" s="1269"/>
      <c r="ESU194" s="1269"/>
      <c r="ESV194" s="1269"/>
      <c r="ESW194" s="1269"/>
      <c r="ESX194" s="1269"/>
      <c r="ESY194" s="1269"/>
      <c r="ESZ194" s="1269"/>
      <c r="ETA194" s="1269"/>
      <c r="ETB194" s="1269"/>
      <c r="ETC194" s="1269"/>
      <c r="ETD194" s="1269"/>
      <c r="ETE194" s="1269"/>
      <c r="ETF194" s="1269"/>
      <c r="ETG194" s="1269"/>
      <c r="ETH194" s="1269"/>
      <c r="ETI194" s="1269"/>
      <c r="ETJ194" s="1269"/>
      <c r="ETK194" s="1269"/>
      <c r="ETL194" s="1269"/>
      <c r="ETM194" s="1269"/>
      <c r="ETN194" s="1269"/>
      <c r="ETO194" s="1269"/>
      <c r="ETP194" s="1269"/>
      <c r="ETQ194" s="1269"/>
      <c r="ETR194" s="1269"/>
      <c r="ETS194" s="1269"/>
      <c r="ETT194" s="1269"/>
      <c r="ETU194" s="1269"/>
      <c r="ETV194" s="1269"/>
      <c r="ETW194" s="1269"/>
      <c r="ETX194" s="1269"/>
      <c r="ETY194" s="1269"/>
      <c r="ETZ194" s="1269"/>
      <c r="EUA194" s="1269"/>
      <c r="EUB194" s="1269"/>
      <c r="EUC194" s="1269"/>
      <c r="EUD194" s="1269"/>
      <c r="EUE194" s="1269"/>
      <c r="EUF194" s="1269"/>
      <c r="EUG194" s="1269"/>
      <c r="EUH194" s="1269"/>
      <c r="EUI194" s="1269"/>
      <c r="EUJ194" s="1269"/>
      <c r="EUK194" s="1269"/>
      <c r="EUL194" s="1269"/>
      <c r="EUM194" s="1269"/>
      <c r="EUN194" s="1269"/>
      <c r="EUO194" s="1269"/>
      <c r="EUP194" s="1269"/>
      <c r="EUQ194" s="1269"/>
      <c r="EUR194" s="1269"/>
      <c r="EUS194" s="1269"/>
      <c r="EUT194" s="1269"/>
      <c r="EUU194" s="1269"/>
      <c r="EUV194" s="1269"/>
      <c r="EUW194" s="1269"/>
      <c r="EUX194" s="1269"/>
      <c r="EUY194" s="1269"/>
      <c r="EUZ194" s="1269"/>
      <c r="EVA194" s="1269"/>
      <c r="EVB194" s="1269"/>
      <c r="EVC194" s="1269"/>
      <c r="EVD194" s="1269"/>
      <c r="EVE194" s="1269"/>
      <c r="EVF194" s="1269"/>
      <c r="EVG194" s="1269"/>
      <c r="EVH194" s="1269"/>
      <c r="EVI194" s="1269"/>
      <c r="EVJ194" s="1269"/>
      <c r="EVK194" s="1269"/>
      <c r="EVL194" s="1269"/>
      <c r="EVM194" s="1269"/>
      <c r="EVN194" s="1269"/>
      <c r="EVO194" s="1269"/>
      <c r="EVP194" s="1269"/>
      <c r="EVQ194" s="1269"/>
      <c r="EVR194" s="1269"/>
      <c r="EVS194" s="1269"/>
      <c r="EVT194" s="1269"/>
      <c r="EVU194" s="1269"/>
      <c r="EVV194" s="1269"/>
      <c r="EVW194" s="1269"/>
      <c r="EVX194" s="1269"/>
      <c r="EVY194" s="1269"/>
      <c r="EVZ194" s="1269"/>
      <c r="EWA194" s="1269"/>
      <c r="EWB194" s="1269"/>
      <c r="EWC194" s="1269"/>
      <c r="EWD194" s="1269"/>
      <c r="EWE194" s="1269"/>
      <c r="EWF194" s="1269"/>
      <c r="EWG194" s="1269"/>
      <c r="EWH194" s="1269"/>
      <c r="EWI194" s="1269"/>
      <c r="EWJ194" s="1269"/>
      <c r="EWK194" s="1269"/>
      <c r="EWL194" s="1269"/>
      <c r="EWM194" s="1269"/>
      <c r="EWN194" s="1269"/>
      <c r="EWO194" s="1269"/>
      <c r="EWP194" s="1269"/>
      <c r="EWQ194" s="1269"/>
      <c r="EWR194" s="1269"/>
      <c r="EWS194" s="1269"/>
      <c r="EWT194" s="1269"/>
      <c r="EWU194" s="1269"/>
      <c r="EWV194" s="1269"/>
      <c r="EWW194" s="1269"/>
      <c r="EWX194" s="1269"/>
      <c r="EWY194" s="1269"/>
      <c r="EWZ194" s="1269"/>
      <c r="EXA194" s="1269"/>
      <c r="EXB194" s="1269"/>
      <c r="EXC194" s="1269"/>
      <c r="EXD194" s="1269"/>
      <c r="EXE194" s="1269"/>
      <c r="EXF194" s="1269"/>
      <c r="EXG194" s="1269"/>
      <c r="EXH194" s="1269"/>
      <c r="EXI194" s="1269"/>
      <c r="EXJ194" s="1269"/>
      <c r="EXK194" s="1269"/>
      <c r="EXL194" s="1269"/>
      <c r="EXM194" s="1269"/>
      <c r="EXN194" s="1269"/>
      <c r="EXO194" s="1269"/>
      <c r="EXP194" s="1269"/>
      <c r="EXQ194" s="1269"/>
      <c r="EXR194" s="1269"/>
      <c r="EXS194" s="1269"/>
      <c r="EXT194" s="1269"/>
      <c r="EXU194" s="1269"/>
      <c r="EXV194" s="1269"/>
      <c r="EXW194" s="1269"/>
      <c r="EXX194" s="1269"/>
      <c r="EXY194" s="1269"/>
      <c r="EXZ194" s="1269"/>
      <c r="EYA194" s="1269"/>
      <c r="EYB194" s="1269"/>
      <c r="EYC194" s="1269"/>
      <c r="EYD194" s="1269"/>
      <c r="EYE194" s="1269"/>
      <c r="EYF194" s="1269"/>
      <c r="EYG194" s="1269"/>
      <c r="EYH194" s="1269"/>
      <c r="EYI194" s="1269"/>
      <c r="EYJ194" s="1269"/>
      <c r="EYK194" s="1269"/>
      <c r="EYL194" s="1269"/>
      <c r="EYM194" s="1269"/>
      <c r="EYN194" s="1269"/>
      <c r="EYO194" s="1269"/>
      <c r="EYP194" s="1269"/>
      <c r="EYQ194" s="1269"/>
      <c r="EYR194" s="1269"/>
      <c r="EYS194" s="1269"/>
      <c r="EYT194" s="1269"/>
      <c r="EYU194" s="1269"/>
      <c r="EYV194" s="1269"/>
      <c r="EYW194" s="1269"/>
      <c r="EYX194" s="1269"/>
      <c r="EYY194" s="1269"/>
      <c r="EYZ194" s="1269"/>
      <c r="EZA194" s="1269"/>
      <c r="EZB194" s="1269"/>
      <c r="EZC194" s="1269"/>
      <c r="EZD194" s="1269"/>
      <c r="EZE194" s="1269"/>
      <c r="EZF194" s="1269"/>
      <c r="EZG194" s="1269"/>
      <c r="EZH194" s="1269"/>
      <c r="EZI194" s="1269"/>
      <c r="EZJ194" s="1269"/>
      <c r="EZK194" s="1269"/>
      <c r="EZL194" s="1269"/>
      <c r="EZM194" s="1269"/>
      <c r="EZN194" s="1269"/>
      <c r="EZO194" s="1269"/>
      <c r="EZP194" s="1269"/>
      <c r="EZQ194" s="1269"/>
      <c r="EZR194" s="1269"/>
      <c r="EZS194" s="1269"/>
      <c r="EZT194" s="1269"/>
      <c r="EZU194" s="1269"/>
      <c r="EZV194" s="1269"/>
      <c r="EZW194" s="1269"/>
      <c r="EZX194" s="1269"/>
      <c r="EZY194" s="1269"/>
      <c r="EZZ194" s="1269"/>
      <c r="FAA194" s="1269"/>
      <c r="FAB194" s="1269"/>
      <c r="FAC194" s="1269"/>
      <c r="FAD194" s="1269"/>
      <c r="FAE194" s="1269"/>
      <c r="FAF194" s="1269"/>
      <c r="FAG194" s="1269"/>
      <c r="FAH194" s="1269"/>
      <c r="FAI194" s="1269"/>
      <c r="FAJ194" s="1269"/>
      <c r="FAK194" s="1269"/>
      <c r="FAL194" s="1269"/>
      <c r="FAM194" s="1269"/>
      <c r="FAN194" s="1269"/>
      <c r="FAO194" s="1269"/>
      <c r="FAP194" s="1269"/>
      <c r="FAQ194" s="1269"/>
      <c r="FAR194" s="1269"/>
      <c r="FAS194" s="1269"/>
      <c r="FAT194" s="1269"/>
      <c r="FAU194" s="1269"/>
      <c r="FAV194" s="1269"/>
      <c r="FAW194" s="1269"/>
      <c r="FAX194" s="1269"/>
      <c r="FAY194" s="1269"/>
      <c r="FAZ194" s="1269"/>
      <c r="FBA194" s="1269"/>
      <c r="FBB194" s="1269"/>
      <c r="FBC194" s="1269"/>
      <c r="FBD194" s="1269"/>
      <c r="FBE194" s="1269"/>
      <c r="FBF194" s="1269"/>
      <c r="FBG194" s="1269"/>
      <c r="FBH194" s="1269"/>
      <c r="FBI194" s="1269"/>
      <c r="FBJ194" s="1269"/>
      <c r="FBK194" s="1269"/>
      <c r="FBL194" s="1269"/>
      <c r="FBM194" s="1269"/>
      <c r="FBN194" s="1269"/>
      <c r="FBO194" s="1269"/>
      <c r="FBP194" s="1269"/>
      <c r="FBQ194" s="1269"/>
      <c r="FBR194" s="1269"/>
      <c r="FBS194" s="1269"/>
      <c r="FBT194" s="1269"/>
      <c r="FBU194" s="1269"/>
      <c r="FBV194" s="1269"/>
      <c r="FBW194" s="1269"/>
      <c r="FBX194" s="1269"/>
      <c r="FBY194" s="1269"/>
      <c r="FBZ194" s="1269"/>
      <c r="FCA194" s="1269"/>
      <c r="FCB194" s="1269"/>
      <c r="FCC194" s="1269"/>
      <c r="FCD194" s="1269"/>
      <c r="FCE194" s="1269"/>
      <c r="FCF194" s="1269"/>
      <c r="FCG194" s="1269"/>
      <c r="FCH194" s="1269"/>
      <c r="FCI194" s="1269"/>
      <c r="FCJ194" s="1269"/>
      <c r="FCK194" s="1269"/>
      <c r="FCL194" s="1269"/>
      <c r="FCM194" s="1269"/>
      <c r="FCN194" s="1269"/>
      <c r="FCO194" s="1269"/>
      <c r="FCP194" s="1269"/>
      <c r="FCQ194" s="1269"/>
      <c r="FCR194" s="1269"/>
      <c r="FCS194" s="1269"/>
      <c r="FCT194" s="1269"/>
      <c r="FCU194" s="1269"/>
      <c r="FCV194" s="1269"/>
      <c r="FCW194" s="1269"/>
      <c r="FCX194" s="1269"/>
      <c r="FCY194" s="1269"/>
      <c r="FCZ194" s="1269"/>
      <c r="FDA194" s="1269"/>
      <c r="FDB194" s="1269"/>
      <c r="FDC194" s="1269"/>
      <c r="FDD194" s="1269"/>
      <c r="FDE194" s="1269"/>
      <c r="FDF194" s="1269"/>
      <c r="FDG194" s="1269"/>
      <c r="FDH194" s="1269"/>
      <c r="FDI194" s="1269"/>
      <c r="FDJ194" s="1269"/>
      <c r="FDK194" s="1269"/>
      <c r="FDL194" s="1269"/>
      <c r="FDM194" s="1269"/>
      <c r="FDN194" s="1269"/>
      <c r="FDO194" s="1269"/>
      <c r="FDP194" s="1269"/>
      <c r="FDQ194" s="1269"/>
      <c r="FDR194" s="1269"/>
      <c r="FDS194" s="1269"/>
      <c r="FDT194" s="1269"/>
      <c r="FDU194" s="1269"/>
      <c r="FDV194" s="1269"/>
      <c r="FDW194" s="1269"/>
      <c r="FDX194" s="1269"/>
      <c r="FDY194" s="1269"/>
      <c r="FDZ194" s="1269"/>
      <c r="FEA194" s="1269"/>
      <c r="FEB194" s="1269"/>
      <c r="FEC194" s="1269"/>
      <c r="FED194" s="1269"/>
      <c r="FEE194" s="1269"/>
      <c r="FEF194" s="1269"/>
      <c r="FEG194" s="1269"/>
      <c r="FEH194" s="1269"/>
      <c r="FEI194" s="1269"/>
      <c r="FEJ194" s="1269"/>
      <c r="FEK194" s="1269"/>
      <c r="FEL194" s="1269"/>
      <c r="FEM194" s="1269"/>
      <c r="FEN194" s="1269"/>
      <c r="FEO194" s="1269"/>
      <c r="FEP194" s="1269"/>
      <c r="FEQ194" s="1269"/>
      <c r="FER194" s="1269"/>
      <c r="FES194" s="1269"/>
      <c r="FET194" s="1269"/>
      <c r="FEU194" s="1269"/>
      <c r="FEV194" s="1269"/>
      <c r="FEW194" s="1269"/>
      <c r="FEX194" s="1269"/>
      <c r="FEY194" s="1269"/>
      <c r="FEZ194" s="1269"/>
      <c r="FFA194" s="1269"/>
      <c r="FFB194" s="1269"/>
      <c r="FFC194" s="1269"/>
      <c r="FFD194" s="1269"/>
      <c r="FFE194" s="1269"/>
      <c r="FFF194" s="1269"/>
      <c r="FFG194" s="1269"/>
      <c r="FFH194" s="1269"/>
      <c r="FFI194" s="1269"/>
      <c r="FFJ194" s="1269"/>
      <c r="FFK194" s="1269"/>
      <c r="FFL194" s="1269"/>
      <c r="FFM194" s="1269"/>
      <c r="FFN194" s="1269"/>
      <c r="FFO194" s="1269"/>
      <c r="FFP194" s="1269"/>
      <c r="FFQ194" s="1269"/>
      <c r="FFR194" s="1269"/>
      <c r="FFS194" s="1269"/>
      <c r="FFT194" s="1269"/>
      <c r="FFU194" s="1269"/>
      <c r="FFV194" s="1269"/>
      <c r="FFW194" s="1269"/>
      <c r="FFX194" s="1269"/>
      <c r="FFY194" s="1269"/>
      <c r="FFZ194" s="1269"/>
      <c r="FGA194" s="1269"/>
      <c r="FGB194" s="1269"/>
      <c r="FGC194" s="1269"/>
      <c r="FGD194" s="1269"/>
      <c r="FGE194" s="1269"/>
      <c r="FGF194" s="1269"/>
      <c r="FGG194" s="1269"/>
      <c r="FGH194" s="1269"/>
      <c r="FGI194" s="1269"/>
      <c r="FGJ194" s="1269"/>
      <c r="FGK194" s="1269"/>
      <c r="FGL194" s="1269"/>
      <c r="FGM194" s="1269"/>
      <c r="FGN194" s="1269"/>
      <c r="FGO194" s="1269"/>
      <c r="FGP194" s="1269"/>
      <c r="FGQ194" s="1269"/>
      <c r="FGR194" s="1269"/>
      <c r="FGS194" s="1269"/>
      <c r="FGT194" s="1269"/>
      <c r="FGU194" s="1269"/>
      <c r="FGV194" s="1269"/>
      <c r="FGW194" s="1269"/>
      <c r="FGX194" s="1269"/>
      <c r="FGY194" s="1269"/>
      <c r="FGZ194" s="1269"/>
      <c r="FHA194" s="1269"/>
      <c r="FHB194" s="1269"/>
      <c r="FHC194" s="1269"/>
      <c r="FHD194" s="1269"/>
      <c r="FHE194" s="1269"/>
      <c r="FHF194" s="1269"/>
      <c r="FHG194" s="1269"/>
      <c r="FHH194" s="1269"/>
      <c r="FHI194" s="1269"/>
      <c r="FHJ194" s="1269"/>
      <c r="FHK194" s="1269"/>
      <c r="FHL194" s="1269"/>
      <c r="FHM194" s="1269"/>
      <c r="FHN194" s="1269"/>
      <c r="FHO194" s="1269"/>
      <c r="FHP194" s="1269"/>
      <c r="FHQ194" s="1269"/>
      <c r="FHR194" s="1269"/>
      <c r="FHS194" s="1269"/>
      <c r="FHT194" s="1269"/>
      <c r="FHU194" s="1269"/>
      <c r="FHV194" s="1269"/>
      <c r="FHW194" s="1269"/>
      <c r="FHX194" s="1269"/>
      <c r="FHY194" s="1269"/>
      <c r="FHZ194" s="1269"/>
      <c r="FIA194" s="1269"/>
      <c r="FIB194" s="1269"/>
      <c r="FIC194" s="1269"/>
      <c r="FID194" s="1269"/>
      <c r="FIE194" s="1269"/>
      <c r="FIF194" s="1269"/>
      <c r="FIG194" s="1269"/>
      <c r="FIH194" s="1269"/>
      <c r="FII194" s="1269"/>
      <c r="FIJ194" s="1269"/>
      <c r="FIK194" s="1269"/>
      <c r="FIL194" s="1269"/>
      <c r="FIM194" s="1269"/>
      <c r="FIN194" s="1269"/>
      <c r="FIO194" s="1269"/>
      <c r="FIP194" s="1269"/>
      <c r="FIQ194" s="1269"/>
      <c r="FIR194" s="1269"/>
      <c r="FIS194" s="1269"/>
      <c r="FIT194" s="1269"/>
      <c r="FIU194" s="1269"/>
      <c r="FIV194" s="1269"/>
      <c r="FIW194" s="1269"/>
      <c r="FIX194" s="1269"/>
      <c r="FIY194" s="1269"/>
      <c r="FIZ194" s="1269"/>
      <c r="FJA194" s="1269"/>
      <c r="FJB194" s="1269"/>
      <c r="FJC194" s="1269"/>
      <c r="FJD194" s="1269"/>
      <c r="FJE194" s="1269"/>
      <c r="FJF194" s="1269"/>
      <c r="FJG194" s="1269"/>
      <c r="FJH194" s="1269"/>
      <c r="FJI194" s="1269"/>
      <c r="FJJ194" s="1269"/>
      <c r="FJK194" s="1269"/>
      <c r="FJL194" s="1269"/>
      <c r="FJM194" s="1269"/>
      <c r="FJN194" s="1269"/>
      <c r="FJO194" s="1269"/>
      <c r="FJP194" s="1269"/>
      <c r="FJQ194" s="1269"/>
      <c r="FJR194" s="1269"/>
      <c r="FJS194" s="1269"/>
      <c r="FJT194" s="1269"/>
      <c r="FJU194" s="1269"/>
      <c r="FJV194" s="1269"/>
      <c r="FJW194" s="1269"/>
      <c r="FJX194" s="1269"/>
      <c r="FJY194" s="1269"/>
      <c r="FJZ194" s="1269"/>
      <c r="FKA194" s="1269"/>
      <c r="FKB194" s="1269"/>
      <c r="FKC194" s="1269"/>
      <c r="FKD194" s="1269"/>
      <c r="FKE194" s="1269"/>
      <c r="FKF194" s="1269"/>
      <c r="FKG194" s="1269"/>
      <c r="FKH194" s="1269"/>
      <c r="FKI194" s="1269"/>
      <c r="FKJ194" s="1269"/>
      <c r="FKK194" s="1269"/>
      <c r="FKL194" s="1269"/>
      <c r="FKM194" s="1269"/>
      <c r="FKN194" s="1269"/>
      <c r="FKO194" s="1269"/>
      <c r="FKP194" s="1269"/>
      <c r="FKQ194" s="1269"/>
      <c r="FKR194" s="1269"/>
      <c r="FKS194" s="1269"/>
      <c r="FKT194" s="1269"/>
      <c r="FKU194" s="1269"/>
      <c r="FKV194" s="1269"/>
      <c r="FKW194" s="1269"/>
      <c r="FKX194" s="1269"/>
      <c r="FKY194" s="1269"/>
      <c r="FKZ194" s="1269"/>
      <c r="FLA194" s="1269"/>
      <c r="FLB194" s="1269"/>
      <c r="FLC194" s="1269"/>
      <c r="FLD194" s="1269"/>
      <c r="FLE194" s="1269"/>
      <c r="FLF194" s="1269"/>
      <c r="FLG194" s="1269"/>
      <c r="FLH194" s="1269"/>
      <c r="FLI194" s="1269"/>
      <c r="FLJ194" s="1269"/>
      <c r="FLK194" s="1269"/>
      <c r="FLL194" s="1269"/>
      <c r="FLM194" s="1269"/>
      <c r="FLN194" s="1269"/>
      <c r="FLO194" s="1269"/>
      <c r="FLP194" s="1269"/>
      <c r="FLQ194" s="1269"/>
      <c r="FLR194" s="1269"/>
      <c r="FLS194" s="1269"/>
      <c r="FLT194" s="1269"/>
      <c r="FLU194" s="1269"/>
      <c r="FLV194" s="1269"/>
      <c r="FLW194" s="1269"/>
      <c r="FLX194" s="1269"/>
      <c r="FLY194" s="1269"/>
      <c r="FLZ194" s="1269"/>
      <c r="FMA194" s="1269"/>
      <c r="FMB194" s="1269"/>
      <c r="FMC194" s="1269"/>
      <c r="FMD194" s="1269"/>
      <c r="FME194" s="1269"/>
      <c r="FMF194" s="1269"/>
      <c r="FMG194" s="1269"/>
      <c r="FMH194" s="1269"/>
      <c r="FMI194" s="1269"/>
      <c r="FMJ194" s="1269"/>
      <c r="FMK194" s="1269"/>
      <c r="FML194" s="1269"/>
      <c r="FMM194" s="1269"/>
      <c r="FMN194" s="1269"/>
      <c r="FMO194" s="1269"/>
      <c r="FMP194" s="1269"/>
      <c r="FMQ194" s="1269"/>
      <c r="FMR194" s="1269"/>
      <c r="FMS194" s="1269"/>
      <c r="FMT194" s="1269"/>
      <c r="FMU194" s="1269"/>
      <c r="FMV194" s="1269"/>
      <c r="FMW194" s="1269"/>
      <c r="FMX194" s="1269"/>
      <c r="FMY194" s="1269"/>
      <c r="FMZ194" s="1269"/>
      <c r="FNA194" s="1269"/>
      <c r="FNB194" s="1269"/>
      <c r="FNC194" s="1269"/>
      <c r="FND194" s="1269"/>
      <c r="FNE194" s="1269"/>
      <c r="FNF194" s="1269"/>
      <c r="FNG194" s="1269"/>
      <c r="FNH194" s="1269"/>
      <c r="FNI194" s="1269"/>
      <c r="FNJ194" s="1269"/>
      <c r="FNK194" s="1269"/>
      <c r="FNL194" s="1269"/>
      <c r="FNM194" s="1269"/>
      <c r="FNN194" s="1269"/>
      <c r="FNO194" s="1269"/>
      <c r="FNP194" s="1269"/>
      <c r="FNQ194" s="1269"/>
      <c r="FNR194" s="1269"/>
      <c r="FNS194" s="1269"/>
      <c r="FNT194" s="1269"/>
      <c r="FNU194" s="1269"/>
      <c r="FNV194" s="1269"/>
      <c r="FNW194" s="1269"/>
      <c r="FNX194" s="1269"/>
      <c r="FNY194" s="1269"/>
      <c r="FNZ194" s="1269"/>
      <c r="FOA194" s="1269"/>
      <c r="FOB194" s="1269"/>
      <c r="FOC194" s="1269"/>
      <c r="FOD194" s="1269"/>
      <c r="FOE194" s="1269"/>
      <c r="FOF194" s="1269"/>
      <c r="FOG194" s="1269"/>
      <c r="FOH194" s="1269"/>
      <c r="FOI194" s="1269"/>
      <c r="FOJ194" s="1269"/>
      <c r="FOK194" s="1269"/>
      <c r="FOL194" s="1269"/>
      <c r="FOM194" s="1269"/>
      <c r="FON194" s="1269"/>
      <c r="FOO194" s="1269"/>
      <c r="FOP194" s="1269"/>
      <c r="FOQ194" s="1269"/>
      <c r="FOR194" s="1269"/>
      <c r="FOS194" s="1269"/>
      <c r="FOT194" s="1269"/>
      <c r="FOU194" s="1269"/>
      <c r="FOV194" s="1269"/>
      <c r="FOW194" s="1269"/>
      <c r="FOX194" s="1269"/>
      <c r="FOY194" s="1269"/>
      <c r="FOZ194" s="1269"/>
      <c r="FPA194" s="1269"/>
      <c r="FPB194" s="1269"/>
      <c r="FPC194" s="1269"/>
      <c r="FPD194" s="1269"/>
      <c r="FPE194" s="1269"/>
      <c r="FPF194" s="1269"/>
      <c r="FPG194" s="1269"/>
      <c r="FPH194" s="1269"/>
      <c r="FPI194" s="1269"/>
      <c r="FPJ194" s="1269"/>
      <c r="FPK194" s="1269"/>
      <c r="FPL194" s="1269"/>
      <c r="FPM194" s="1269"/>
      <c r="FPN194" s="1269"/>
      <c r="FPO194" s="1269"/>
      <c r="FPP194" s="1269"/>
      <c r="FPQ194" s="1269"/>
      <c r="FPR194" s="1269"/>
      <c r="FPS194" s="1269"/>
      <c r="FPT194" s="1269"/>
      <c r="FPU194" s="1269"/>
      <c r="FPV194" s="1269"/>
      <c r="FPW194" s="1269"/>
      <c r="FPX194" s="1269"/>
      <c r="FPY194" s="1269"/>
      <c r="FPZ194" s="1269"/>
      <c r="FQA194" s="1269"/>
      <c r="FQB194" s="1269"/>
      <c r="FQC194" s="1269"/>
      <c r="FQD194" s="1269"/>
      <c r="FQE194" s="1269"/>
      <c r="FQF194" s="1269"/>
      <c r="FQG194" s="1269"/>
      <c r="FQH194" s="1269"/>
      <c r="FQI194" s="1269"/>
      <c r="FQJ194" s="1269"/>
      <c r="FQK194" s="1269"/>
      <c r="FQL194" s="1269"/>
      <c r="FQM194" s="1269"/>
      <c r="FQN194" s="1269"/>
      <c r="FQO194" s="1269"/>
      <c r="FQP194" s="1269"/>
      <c r="FQQ194" s="1269"/>
      <c r="FQR194" s="1269"/>
      <c r="FQS194" s="1269"/>
      <c r="FQT194" s="1269"/>
      <c r="FQU194" s="1269"/>
      <c r="FQV194" s="1269"/>
      <c r="FQW194" s="1269"/>
      <c r="FQX194" s="1269"/>
      <c r="FQY194" s="1269"/>
      <c r="FQZ194" s="1269"/>
      <c r="FRA194" s="1269"/>
      <c r="FRB194" s="1269"/>
      <c r="FRC194" s="1269"/>
      <c r="FRD194" s="1269"/>
      <c r="FRE194" s="1269"/>
      <c r="FRF194" s="1269"/>
      <c r="FRG194" s="1269"/>
      <c r="FRH194" s="1269"/>
      <c r="FRI194" s="1269"/>
      <c r="FRJ194" s="1269"/>
      <c r="FRK194" s="1269"/>
      <c r="FRL194" s="1269"/>
      <c r="FRM194" s="1269"/>
      <c r="FRN194" s="1269"/>
      <c r="FRO194" s="1269"/>
      <c r="FRP194" s="1269"/>
      <c r="FRQ194" s="1269"/>
      <c r="FRR194" s="1269"/>
      <c r="FRS194" s="1269"/>
      <c r="FRT194" s="1269"/>
      <c r="FRU194" s="1269"/>
      <c r="FRV194" s="1269"/>
      <c r="FRW194" s="1269"/>
      <c r="FRX194" s="1269"/>
      <c r="FRY194" s="1269"/>
      <c r="FRZ194" s="1269"/>
      <c r="FSA194" s="1269"/>
      <c r="FSB194" s="1269"/>
      <c r="FSC194" s="1269"/>
      <c r="FSD194" s="1269"/>
      <c r="FSE194" s="1269"/>
      <c r="FSF194" s="1269"/>
      <c r="FSG194" s="1269"/>
      <c r="FSH194" s="1269"/>
      <c r="FSI194" s="1269"/>
      <c r="FSJ194" s="1269"/>
      <c r="FSK194" s="1269"/>
      <c r="FSL194" s="1269"/>
      <c r="FSM194" s="1269"/>
      <c r="FSN194" s="1269"/>
      <c r="FSO194" s="1269"/>
      <c r="FSP194" s="1269"/>
      <c r="FSQ194" s="1269"/>
      <c r="FSR194" s="1269"/>
      <c r="FSS194" s="1269"/>
      <c r="FST194" s="1269"/>
      <c r="FSU194" s="1269"/>
      <c r="FSV194" s="1269"/>
      <c r="FSW194" s="1269"/>
      <c r="FSX194" s="1269"/>
      <c r="FSY194" s="1269"/>
      <c r="FSZ194" s="1269"/>
      <c r="FTA194" s="1269"/>
      <c r="FTB194" s="1269"/>
      <c r="FTC194" s="1269"/>
      <c r="FTD194" s="1269"/>
      <c r="FTE194" s="1269"/>
      <c r="FTF194" s="1269"/>
      <c r="FTG194" s="1269"/>
      <c r="FTH194" s="1269"/>
      <c r="FTI194" s="1269"/>
      <c r="FTJ194" s="1269"/>
      <c r="FTK194" s="1269"/>
      <c r="FTL194" s="1269"/>
      <c r="FTM194" s="1269"/>
      <c r="FTN194" s="1269"/>
      <c r="FTO194" s="1269"/>
      <c r="FTP194" s="1269"/>
      <c r="FTQ194" s="1269"/>
      <c r="FTR194" s="1269"/>
      <c r="FTS194" s="1269"/>
      <c r="FTT194" s="1269"/>
      <c r="FTU194" s="1269"/>
      <c r="FTV194" s="1269"/>
      <c r="FTW194" s="1269"/>
      <c r="FTX194" s="1269"/>
      <c r="FTY194" s="1269"/>
      <c r="FTZ194" s="1269"/>
      <c r="FUA194" s="1269"/>
      <c r="FUB194" s="1269"/>
      <c r="FUC194" s="1269"/>
      <c r="FUD194" s="1269"/>
      <c r="FUE194" s="1269"/>
      <c r="FUF194" s="1269"/>
      <c r="FUG194" s="1269"/>
      <c r="FUH194" s="1269"/>
      <c r="FUI194" s="1269"/>
      <c r="FUJ194" s="1269"/>
      <c r="FUK194" s="1269"/>
      <c r="FUL194" s="1269"/>
      <c r="FUM194" s="1269"/>
      <c r="FUN194" s="1269"/>
      <c r="FUO194" s="1269"/>
      <c r="FUP194" s="1269"/>
      <c r="FUQ194" s="1269"/>
      <c r="FUR194" s="1269"/>
      <c r="FUS194" s="1269"/>
      <c r="FUT194" s="1269"/>
      <c r="FUU194" s="1269"/>
      <c r="FUV194" s="1269"/>
      <c r="FUW194" s="1269"/>
      <c r="FUX194" s="1269"/>
      <c r="FUY194" s="1269"/>
      <c r="FUZ194" s="1269"/>
      <c r="FVA194" s="1269"/>
      <c r="FVB194" s="1269"/>
      <c r="FVC194" s="1269"/>
      <c r="FVD194" s="1269"/>
      <c r="FVE194" s="1269"/>
      <c r="FVF194" s="1269"/>
      <c r="FVG194" s="1269"/>
      <c r="FVH194" s="1269"/>
      <c r="FVI194" s="1269"/>
      <c r="FVJ194" s="1269"/>
      <c r="FVK194" s="1269"/>
      <c r="FVL194" s="1269"/>
      <c r="FVM194" s="1269"/>
      <c r="FVN194" s="1269"/>
      <c r="FVO194" s="1269"/>
      <c r="FVP194" s="1269"/>
      <c r="FVQ194" s="1269"/>
      <c r="FVR194" s="1269"/>
      <c r="FVS194" s="1269"/>
      <c r="FVT194" s="1269"/>
      <c r="FVU194" s="1269"/>
      <c r="FVV194" s="1269"/>
      <c r="FVW194" s="1269"/>
      <c r="FVX194" s="1269"/>
      <c r="FVY194" s="1269"/>
      <c r="FVZ194" s="1269"/>
      <c r="FWA194" s="1269"/>
      <c r="FWB194" s="1269"/>
      <c r="FWC194" s="1269"/>
      <c r="FWD194" s="1269"/>
      <c r="FWE194" s="1269"/>
      <c r="FWF194" s="1269"/>
      <c r="FWG194" s="1269"/>
      <c r="FWH194" s="1269"/>
      <c r="FWI194" s="1269"/>
      <c r="FWJ194" s="1269"/>
      <c r="FWK194" s="1269"/>
      <c r="FWL194" s="1269"/>
      <c r="FWM194" s="1269"/>
      <c r="FWN194" s="1269"/>
      <c r="FWO194" s="1269"/>
      <c r="FWP194" s="1269"/>
      <c r="FWQ194" s="1269"/>
      <c r="FWR194" s="1269"/>
      <c r="FWS194" s="1269"/>
      <c r="FWT194" s="1269"/>
      <c r="FWU194" s="1269"/>
      <c r="FWV194" s="1269"/>
      <c r="FWW194" s="1269"/>
      <c r="FWX194" s="1269"/>
      <c r="FWY194" s="1269"/>
      <c r="FWZ194" s="1269"/>
      <c r="FXA194" s="1269"/>
      <c r="FXB194" s="1269"/>
      <c r="FXC194" s="1269"/>
      <c r="FXD194" s="1269"/>
      <c r="FXE194" s="1269"/>
      <c r="FXF194" s="1269"/>
      <c r="FXG194" s="1269"/>
      <c r="FXH194" s="1269"/>
      <c r="FXI194" s="1269"/>
      <c r="FXJ194" s="1269"/>
      <c r="FXK194" s="1269"/>
      <c r="FXL194" s="1269"/>
      <c r="FXM194" s="1269"/>
      <c r="FXN194" s="1269"/>
      <c r="FXO194" s="1269"/>
      <c r="FXP194" s="1269"/>
      <c r="FXQ194" s="1269"/>
      <c r="FXR194" s="1269"/>
      <c r="FXS194" s="1269"/>
      <c r="FXT194" s="1269"/>
      <c r="FXU194" s="1269"/>
      <c r="FXV194" s="1269"/>
      <c r="FXW194" s="1269"/>
      <c r="FXX194" s="1269"/>
      <c r="FXY194" s="1269"/>
      <c r="FXZ194" s="1269"/>
      <c r="FYA194" s="1269"/>
      <c r="FYB194" s="1269"/>
      <c r="FYC194" s="1269"/>
      <c r="FYD194" s="1269"/>
      <c r="FYE194" s="1269"/>
      <c r="FYF194" s="1269"/>
      <c r="FYG194" s="1269"/>
      <c r="FYH194" s="1269"/>
      <c r="FYI194" s="1269"/>
      <c r="FYJ194" s="1269"/>
      <c r="FYK194" s="1269"/>
      <c r="FYL194" s="1269"/>
      <c r="FYM194" s="1269"/>
      <c r="FYN194" s="1269"/>
      <c r="FYO194" s="1269"/>
      <c r="FYP194" s="1269"/>
      <c r="FYQ194" s="1269"/>
      <c r="FYR194" s="1269"/>
      <c r="FYS194" s="1269"/>
      <c r="FYT194" s="1269"/>
      <c r="FYU194" s="1269"/>
      <c r="FYV194" s="1269"/>
      <c r="FYW194" s="1269"/>
      <c r="FYX194" s="1269"/>
      <c r="FYY194" s="1269"/>
      <c r="FYZ194" s="1269"/>
      <c r="FZA194" s="1269"/>
      <c r="FZB194" s="1269"/>
      <c r="FZC194" s="1269"/>
      <c r="FZD194" s="1269"/>
      <c r="FZE194" s="1269"/>
      <c r="FZF194" s="1269"/>
      <c r="FZG194" s="1269"/>
      <c r="FZH194" s="1269"/>
      <c r="FZI194" s="1269"/>
      <c r="FZJ194" s="1269"/>
      <c r="FZK194" s="1269"/>
      <c r="FZL194" s="1269"/>
      <c r="FZM194" s="1269"/>
      <c r="FZN194" s="1269"/>
      <c r="FZO194" s="1269"/>
      <c r="FZP194" s="1269"/>
      <c r="FZQ194" s="1269"/>
      <c r="FZR194" s="1269"/>
      <c r="FZS194" s="1269"/>
      <c r="FZT194" s="1269"/>
      <c r="FZU194" s="1269"/>
      <c r="FZV194" s="1269"/>
      <c r="FZW194" s="1269"/>
      <c r="FZX194" s="1269"/>
      <c r="FZY194" s="1269"/>
      <c r="FZZ194" s="1269"/>
      <c r="GAA194" s="1269"/>
      <c r="GAB194" s="1269"/>
      <c r="GAC194" s="1269"/>
      <c r="GAD194" s="1269"/>
      <c r="GAE194" s="1269"/>
      <c r="GAF194" s="1269"/>
      <c r="GAG194" s="1269"/>
      <c r="GAH194" s="1269"/>
      <c r="GAI194" s="1269"/>
      <c r="GAJ194" s="1269"/>
      <c r="GAK194" s="1269"/>
      <c r="GAL194" s="1269"/>
      <c r="GAM194" s="1269"/>
      <c r="GAN194" s="1269"/>
      <c r="GAO194" s="1269"/>
      <c r="GAP194" s="1269"/>
      <c r="GAQ194" s="1269"/>
      <c r="GAR194" s="1269"/>
      <c r="GAS194" s="1269"/>
      <c r="GAT194" s="1269"/>
      <c r="GAU194" s="1269"/>
      <c r="GAV194" s="1269"/>
      <c r="GAW194" s="1269"/>
      <c r="GAX194" s="1269"/>
      <c r="GAY194" s="1269"/>
      <c r="GAZ194" s="1269"/>
      <c r="GBA194" s="1269"/>
      <c r="GBB194" s="1269"/>
      <c r="GBC194" s="1269"/>
      <c r="GBD194" s="1269"/>
      <c r="GBE194" s="1269"/>
      <c r="GBF194" s="1269"/>
      <c r="GBG194" s="1269"/>
      <c r="GBH194" s="1269"/>
      <c r="GBI194" s="1269"/>
      <c r="GBJ194" s="1269"/>
      <c r="GBK194" s="1269"/>
      <c r="GBL194" s="1269"/>
      <c r="GBM194" s="1269"/>
      <c r="GBN194" s="1269"/>
      <c r="GBO194" s="1269"/>
      <c r="GBP194" s="1269"/>
      <c r="GBQ194" s="1269"/>
      <c r="GBR194" s="1269"/>
      <c r="GBS194" s="1269"/>
      <c r="GBT194" s="1269"/>
      <c r="GBU194" s="1269"/>
      <c r="GBV194" s="1269"/>
      <c r="GBW194" s="1269"/>
      <c r="GBX194" s="1269"/>
      <c r="GBY194" s="1269"/>
      <c r="GBZ194" s="1269"/>
      <c r="GCA194" s="1269"/>
      <c r="GCB194" s="1269"/>
      <c r="GCC194" s="1269"/>
      <c r="GCD194" s="1269"/>
      <c r="GCE194" s="1269"/>
      <c r="GCF194" s="1269"/>
      <c r="GCG194" s="1269"/>
      <c r="GCH194" s="1269"/>
      <c r="GCI194" s="1269"/>
      <c r="GCJ194" s="1269"/>
      <c r="GCK194" s="1269"/>
      <c r="GCL194" s="1269"/>
      <c r="GCM194" s="1269"/>
      <c r="GCN194" s="1269"/>
      <c r="GCO194" s="1269"/>
      <c r="GCP194" s="1269"/>
      <c r="GCQ194" s="1269"/>
      <c r="GCR194" s="1269"/>
      <c r="GCS194" s="1269"/>
      <c r="GCT194" s="1269"/>
      <c r="GCU194" s="1269"/>
      <c r="GCV194" s="1269"/>
      <c r="GCW194" s="1269"/>
      <c r="GCX194" s="1269"/>
      <c r="GCY194" s="1269"/>
      <c r="GCZ194" s="1269"/>
      <c r="GDA194" s="1269"/>
      <c r="GDB194" s="1269"/>
      <c r="GDC194" s="1269"/>
      <c r="GDD194" s="1269"/>
      <c r="GDE194" s="1269"/>
      <c r="GDF194" s="1269"/>
      <c r="GDG194" s="1269"/>
      <c r="GDH194" s="1269"/>
      <c r="GDI194" s="1269"/>
      <c r="GDJ194" s="1269"/>
      <c r="GDK194" s="1269"/>
      <c r="GDL194" s="1269"/>
      <c r="GDM194" s="1269"/>
      <c r="GDN194" s="1269"/>
      <c r="GDO194" s="1269"/>
      <c r="GDP194" s="1269"/>
      <c r="GDQ194" s="1269"/>
      <c r="GDR194" s="1269"/>
      <c r="GDS194" s="1269"/>
      <c r="GDT194" s="1269"/>
      <c r="GDU194" s="1269"/>
      <c r="GDV194" s="1269"/>
      <c r="GDW194" s="1269"/>
      <c r="GDX194" s="1269"/>
      <c r="GDY194" s="1269"/>
      <c r="GDZ194" s="1269"/>
      <c r="GEA194" s="1269"/>
      <c r="GEB194" s="1269"/>
      <c r="GEC194" s="1269"/>
      <c r="GED194" s="1269"/>
      <c r="GEE194" s="1269"/>
      <c r="GEF194" s="1269"/>
      <c r="GEG194" s="1269"/>
      <c r="GEH194" s="1269"/>
      <c r="GEI194" s="1269"/>
      <c r="GEJ194" s="1269"/>
      <c r="GEK194" s="1269"/>
      <c r="GEL194" s="1269"/>
      <c r="GEM194" s="1269"/>
      <c r="GEN194" s="1269"/>
      <c r="GEO194" s="1269"/>
      <c r="GEP194" s="1269"/>
      <c r="GEQ194" s="1269"/>
      <c r="GER194" s="1269"/>
      <c r="GES194" s="1269"/>
      <c r="GET194" s="1269"/>
      <c r="GEU194" s="1269"/>
      <c r="GEV194" s="1269"/>
      <c r="GEW194" s="1269"/>
      <c r="GEX194" s="1269"/>
      <c r="GEY194" s="1269"/>
      <c r="GEZ194" s="1269"/>
      <c r="GFA194" s="1269"/>
      <c r="GFB194" s="1269"/>
      <c r="GFC194" s="1269"/>
      <c r="GFD194" s="1269"/>
      <c r="GFE194" s="1269"/>
      <c r="GFF194" s="1269"/>
      <c r="GFG194" s="1269"/>
      <c r="GFH194" s="1269"/>
      <c r="GFI194" s="1269"/>
      <c r="GFJ194" s="1269"/>
      <c r="GFK194" s="1269"/>
      <c r="GFL194" s="1269"/>
      <c r="GFM194" s="1269"/>
      <c r="GFN194" s="1269"/>
      <c r="GFO194" s="1269"/>
      <c r="GFP194" s="1269"/>
      <c r="GFQ194" s="1269"/>
      <c r="GFR194" s="1269"/>
      <c r="GFS194" s="1269"/>
      <c r="GFT194" s="1269"/>
      <c r="GFU194" s="1269"/>
      <c r="GFV194" s="1269"/>
      <c r="GFW194" s="1269"/>
      <c r="GFX194" s="1269"/>
      <c r="GFY194" s="1269"/>
      <c r="GFZ194" s="1269"/>
      <c r="GGA194" s="1269"/>
      <c r="GGB194" s="1269"/>
      <c r="GGC194" s="1269"/>
      <c r="GGD194" s="1269"/>
      <c r="GGE194" s="1269"/>
      <c r="GGF194" s="1269"/>
      <c r="GGG194" s="1269"/>
      <c r="GGH194" s="1269"/>
      <c r="GGI194" s="1269"/>
      <c r="GGJ194" s="1269"/>
      <c r="GGK194" s="1269"/>
      <c r="GGL194" s="1269"/>
      <c r="GGM194" s="1269"/>
      <c r="GGN194" s="1269"/>
      <c r="GGO194" s="1269"/>
      <c r="GGP194" s="1269"/>
      <c r="GGQ194" s="1269"/>
      <c r="GGR194" s="1269"/>
      <c r="GGS194" s="1269"/>
      <c r="GGT194" s="1269"/>
      <c r="GGU194" s="1269"/>
      <c r="GGV194" s="1269"/>
      <c r="GGW194" s="1269"/>
      <c r="GGX194" s="1269"/>
      <c r="GGY194" s="1269"/>
      <c r="GGZ194" s="1269"/>
      <c r="GHA194" s="1269"/>
      <c r="GHB194" s="1269"/>
      <c r="GHC194" s="1269"/>
      <c r="GHD194" s="1269"/>
      <c r="GHE194" s="1269"/>
      <c r="GHF194" s="1269"/>
      <c r="GHG194" s="1269"/>
      <c r="GHH194" s="1269"/>
      <c r="GHI194" s="1269"/>
      <c r="GHJ194" s="1269"/>
      <c r="GHK194" s="1269"/>
      <c r="GHL194" s="1269"/>
      <c r="GHM194" s="1269"/>
      <c r="GHN194" s="1269"/>
      <c r="GHO194" s="1269"/>
      <c r="GHP194" s="1269"/>
      <c r="GHQ194" s="1269"/>
      <c r="GHR194" s="1269"/>
      <c r="GHS194" s="1269"/>
      <c r="GHT194" s="1269"/>
      <c r="GHU194" s="1269"/>
      <c r="GHV194" s="1269"/>
      <c r="GHW194" s="1269"/>
      <c r="GHX194" s="1269"/>
      <c r="GHY194" s="1269"/>
      <c r="GHZ194" s="1269"/>
      <c r="GIA194" s="1269"/>
      <c r="GIB194" s="1269"/>
      <c r="GIC194" s="1269"/>
      <c r="GID194" s="1269"/>
      <c r="GIE194" s="1269"/>
      <c r="GIF194" s="1269"/>
      <c r="GIG194" s="1269"/>
      <c r="GIH194" s="1269"/>
      <c r="GII194" s="1269"/>
      <c r="GIJ194" s="1269"/>
      <c r="GIK194" s="1269"/>
      <c r="GIL194" s="1269"/>
      <c r="GIM194" s="1269"/>
      <c r="GIN194" s="1269"/>
      <c r="GIO194" s="1269"/>
      <c r="GIP194" s="1269"/>
      <c r="GIQ194" s="1269"/>
      <c r="GIR194" s="1269"/>
      <c r="GIS194" s="1269"/>
      <c r="GIT194" s="1269"/>
      <c r="GIU194" s="1269"/>
      <c r="GIV194" s="1269"/>
      <c r="GIW194" s="1269"/>
      <c r="GIX194" s="1269"/>
      <c r="GIY194" s="1269"/>
      <c r="GIZ194" s="1269"/>
      <c r="GJA194" s="1269"/>
      <c r="GJB194" s="1269"/>
      <c r="GJC194" s="1269"/>
      <c r="GJD194" s="1269"/>
      <c r="GJE194" s="1269"/>
      <c r="GJF194" s="1269"/>
      <c r="GJG194" s="1269"/>
      <c r="GJH194" s="1269"/>
      <c r="GJI194" s="1269"/>
      <c r="GJJ194" s="1269"/>
      <c r="GJK194" s="1269"/>
      <c r="GJL194" s="1269"/>
      <c r="GJM194" s="1269"/>
      <c r="GJN194" s="1269"/>
      <c r="GJO194" s="1269"/>
      <c r="GJP194" s="1269"/>
      <c r="GJQ194" s="1269"/>
      <c r="GJR194" s="1269"/>
      <c r="GJS194" s="1269"/>
      <c r="GJT194" s="1269"/>
      <c r="GJU194" s="1269"/>
      <c r="GJV194" s="1269"/>
      <c r="GJW194" s="1269"/>
      <c r="GJX194" s="1269"/>
      <c r="GJY194" s="1269"/>
      <c r="GJZ194" s="1269"/>
      <c r="GKA194" s="1269"/>
      <c r="GKB194" s="1269"/>
      <c r="GKC194" s="1269"/>
      <c r="GKD194" s="1269"/>
      <c r="GKE194" s="1269"/>
      <c r="GKF194" s="1269"/>
      <c r="GKG194" s="1269"/>
      <c r="GKH194" s="1269"/>
      <c r="GKI194" s="1269"/>
      <c r="GKJ194" s="1269"/>
      <c r="GKK194" s="1269"/>
      <c r="GKL194" s="1269"/>
      <c r="GKM194" s="1269"/>
      <c r="GKN194" s="1269"/>
      <c r="GKO194" s="1269"/>
      <c r="GKP194" s="1269"/>
      <c r="GKQ194" s="1269"/>
      <c r="GKR194" s="1269"/>
      <c r="GKS194" s="1269"/>
      <c r="GKT194" s="1269"/>
      <c r="GKU194" s="1269"/>
      <c r="GKV194" s="1269"/>
      <c r="GKW194" s="1269"/>
      <c r="GKX194" s="1269"/>
      <c r="GKY194" s="1269"/>
      <c r="GKZ194" s="1269"/>
      <c r="GLA194" s="1269"/>
      <c r="GLB194" s="1269"/>
      <c r="GLC194" s="1269"/>
      <c r="GLD194" s="1269"/>
      <c r="GLE194" s="1269"/>
      <c r="GLF194" s="1269"/>
      <c r="GLG194" s="1269"/>
      <c r="GLH194" s="1269"/>
      <c r="GLI194" s="1269"/>
      <c r="GLJ194" s="1269"/>
      <c r="GLK194" s="1269"/>
      <c r="GLL194" s="1269"/>
      <c r="GLM194" s="1269"/>
      <c r="GLN194" s="1269"/>
      <c r="GLO194" s="1269"/>
      <c r="GLP194" s="1269"/>
      <c r="GLQ194" s="1269"/>
      <c r="GLR194" s="1269"/>
      <c r="GLS194" s="1269"/>
      <c r="GLT194" s="1269"/>
      <c r="GLU194" s="1269"/>
      <c r="GLV194" s="1269"/>
      <c r="GLW194" s="1269"/>
      <c r="GLX194" s="1269"/>
      <c r="GLY194" s="1269"/>
      <c r="GLZ194" s="1269"/>
      <c r="GMA194" s="1269"/>
      <c r="GMB194" s="1269"/>
      <c r="GMC194" s="1269"/>
      <c r="GMD194" s="1269"/>
      <c r="GME194" s="1269"/>
      <c r="GMF194" s="1269"/>
      <c r="GMG194" s="1269"/>
      <c r="GMH194" s="1269"/>
      <c r="GMI194" s="1269"/>
      <c r="GMJ194" s="1269"/>
      <c r="GMK194" s="1269"/>
      <c r="GML194" s="1269"/>
      <c r="GMM194" s="1269"/>
      <c r="GMN194" s="1269"/>
      <c r="GMO194" s="1269"/>
      <c r="GMP194" s="1269"/>
      <c r="GMQ194" s="1269"/>
      <c r="GMR194" s="1269"/>
      <c r="GMS194" s="1269"/>
      <c r="GMT194" s="1269"/>
      <c r="GMU194" s="1269"/>
      <c r="GMV194" s="1269"/>
      <c r="GMW194" s="1269"/>
      <c r="GMX194" s="1269"/>
      <c r="GMY194" s="1269"/>
      <c r="GMZ194" s="1269"/>
      <c r="GNA194" s="1269"/>
      <c r="GNB194" s="1269"/>
      <c r="GNC194" s="1269"/>
      <c r="GND194" s="1269"/>
      <c r="GNE194" s="1269"/>
      <c r="GNF194" s="1269"/>
      <c r="GNG194" s="1269"/>
      <c r="GNH194" s="1269"/>
      <c r="GNI194" s="1269"/>
      <c r="GNJ194" s="1269"/>
      <c r="GNK194" s="1269"/>
      <c r="GNL194" s="1269"/>
      <c r="GNM194" s="1269"/>
      <c r="GNN194" s="1269"/>
      <c r="GNO194" s="1269"/>
      <c r="GNP194" s="1269"/>
      <c r="GNQ194" s="1269"/>
      <c r="GNR194" s="1269"/>
      <c r="GNS194" s="1269"/>
      <c r="GNT194" s="1269"/>
      <c r="GNU194" s="1269"/>
      <c r="GNV194" s="1269"/>
      <c r="GNW194" s="1269"/>
      <c r="GNX194" s="1269"/>
      <c r="GNY194" s="1269"/>
      <c r="GNZ194" s="1269"/>
      <c r="GOA194" s="1269"/>
      <c r="GOB194" s="1269"/>
      <c r="GOC194" s="1269"/>
      <c r="GOD194" s="1269"/>
      <c r="GOE194" s="1269"/>
      <c r="GOF194" s="1269"/>
      <c r="GOG194" s="1269"/>
      <c r="GOH194" s="1269"/>
      <c r="GOI194" s="1269"/>
      <c r="GOJ194" s="1269"/>
      <c r="GOK194" s="1269"/>
      <c r="GOL194" s="1269"/>
      <c r="GOM194" s="1269"/>
      <c r="GON194" s="1269"/>
      <c r="GOO194" s="1269"/>
      <c r="GOP194" s="1269"/>
      <c r="GOQ194" s="1269"/>
      <c r="GOR194" s="1269"/>
      <c r="GOS194" s="1269"/>
      <c r="GOT194" s="1269"/>
      <c r="GOU194" s="1269"/>
      <c r="GOV194" s="1269"/>
      <c r="GOW194" s="1269"/>
      <c r="GOX194" s="1269"/>
      <c r="GOY194" s="1269"/>
      <c r="GOZ194" s="1269"/>
      <c r="GPA194" s="1269"/>
      <c r="GPB194" s="1269"/>
      <c r="GPC194" s="1269"/>
      <c r="GPD194" s="1269"/>
      <c r="GPE194" s="1269"/>
      <c r="GPF194" s="1269"/>
      <c r="GPG194" s="1269"/>
      <c r="GPH194" s="1269"/>
      <c r="GPI194" s="1269"/>
      <c r="GPJ194" s="1269"/>
      <c r="GPK194" s="1269"/>
      <c r="GPL194" s="1269"/>
      <c r="GPM194" s="1269"/>
      <c r="GPN194" s="1269"/>
      <c r="GPO194" s="1269"/>
      <c r="GPP194" s="1269"/>
      <c r="GPQ194" s="1269"/>
      <c r="GPR194" s="1269"/>
      <c r="GPS194" s="1269"/>
      <c r="GPT194" s="1269"/>
      <c r="GPU194" s="1269"/>
      <c r="GPV194" s="1269"/>
      <c r="GPW194" s="1269"/>
      <c r="GPX194" s="1269"/>
      <c r="GPY194" s="1269"/>
      <c r="GPZ194" s="1269"/>
      <c r="GQA194" s="1269"/>
      <c r="GQB194" s="1269"/>
      <c r="GQC194" s="1269"/>
      <c r="GQD194" s="1269"/>
      <c r="GQE194" s="1269"/>
      <c r="GQF194" s="1269"/>
      <c r="GQG194" s="1269"/>
      <c r="GQH194" s="1269"/>
      <c r="GQI194" s="1269"/>
      <c r="GQJ194" s="1269"/>
      <c r="GQK194" s="1269"/>
      <c r="GQL194" s="1269"/>
      <c r="GQM194" s="1269"/>
      <c r="GQN194" s="1269"/>
      <c r="GQO194" s="1269"/>
      <c r="GQP194" s="1269"/>
      <c r="GQQ194" s="1269"/>
      <c r="GQR194" s="1269"/>
      <c r="GQS194" s="1269"/>
      <c r="GQT194" s="1269"/>
      <c r="GQU194" s="1269"/>
      <c r="GQV194" s="1269"/>
      <c r="GQW194" s="1269"/>
      <c r="GQX194" s="1269"/>
      <c r="GQY194" s="1269"/>
      <c r="GQZ194" s="1269"/>
      <c r="GRA194" s="1269"/>
      <c r="GRB194" s="1269"/>
      <c r="GRC194" s="1269"/>
      <c r="GRD194" s="1269"/>
      <c r="GRE194" s="1269"/>
      <c r="GRF194" s="1269"/>
      <c r="GRG194" s="1269"/>
      <c r="GRH194" s="1269"/>
      <c r="GRI194" s="1269"/>
      <c r="GRJ194" s="1269"/>
      <c r="GRK194" s="1269"/>
      <c r="GRL194" s="1269"/>
      <c r="GRM194" s="1269"/>
      <c r="GRN194" s="1269"/>
      <c r="GRO194" s="1269"/>
      <c r="GRP194" s="1269"/>
      <c r="GRQ194" s="1269"/>
      <c r="GRR194" s="1269"/>
      <c r="GRS194" s="1269"/>
      <c r="GRT194" s="1269"/>
      <c r="GRU194" s="1269"/>
      <c r="GRV194" s="1269"/>
      <c r="GRW194" s="1269"/>
      <c r="GRX194" s="1269"/>
      <c r="GRY194" s="1269"/>
      <c r="GRZ194" s="1269"/>
      <c r="GSA194" s="1269"/>
      <c r="GSB194" s="1269"/>
      <c r="GSC194" s="1269"/>
      <c r="GSD194" s="1269"/>
      <c r="GSE194" s="1269"/>
      <c r="GSF194" s="1269"/>
      <c r="GSG194" s="1269"/>
      <c r="GSH194" s="1269"/>
      <c r="GSI194" s="1269"/>
      <c r="GSJ194" s="1269"/>
      <c r="GSK194" s="1269"/>
      <c r="GSL194" s="1269"/>
      <c r="GSM194" s="1269"/>
      <c r="GSN194" s="1269"/>
      <c r="GSO194" s="1269"/>
      <c r="GSP194" s="1269"/>
      <c r="GSQ194" s="1269"/>
      <c r="GSR194" s="1269"/>
      <c r="GSS194" s="1269"/>
      <c r="GST194" s="1269"/>
      <c r="GSU194" s="1269"/>
      <c r="GSV194" s="1269"/>
      <c r="GSW194" s="1269"/>
      <c r="GSX194" s="1269"/>
      <c r="GSY194" s="1269"/>
      <c r="GSZ194" s="1269"/>
      <c r="GTA194" s="1269"/>
      <c r="GTB194" s="1269"/>
      <c r="GTC194" s="1269"/>
      <c r="GTD194" s="1269"/>
      <c r="GTE194" s="1269"/>
      <c r="GTF194" s="1269"/>
      <c r="GTG194" s="1269"/>
      <c r="GTH194" s="1269"/>
      <c r="GTI194" s="1269"/>
      <c r="GTJ194" s="1269"/>
      <c r="GTK194" s="1269"/>
      <c r="GTL194" s="1269"/>
      <c r="GTM194" s="1269"/>
      <c r="GTN194" s="1269"/>
      <c r="GTO194" s="1269"/>
      <c r="GTP194" s="1269"/>
      <c r="GTQ194" s="1269"/>
      <c r="GTR194" s="1269"/>
      <c r="GTS194" s="1269"/>
      <c r="GTT194" s="1269"/>
      <c r="GTU194" s="1269"/>
      <c r="GTV194" s="1269"/>
      <c r="GTW194" s="1269"/>
      <c r="GTX194" s="1269"/>
      <c r="GTY194" s="1269"/>
      <c r="GTZ194" s="1269"/>
      <c r="GUA194" s="1269"/>
      <c r="GUB194" s="1269"/>
      <c r="GUC194" s="1269"/>
      <c r="GUD194" s="1269"/>
      <c r="GUE194" s="1269"/>
      <c r="GUF194" s="1269"/>
      <c r="GUG194" s="1269"/>
      <c r="GUH194" s="1269"/>
      <c r="GUI194" s="1269"/>
      <c r="GUJ194" s="1269"/>
      <c r="GUK194" s="1269"/>
      <c r="GUL194" s="1269"/>
      <c r="GUM194" s="1269"/>
      <c r="GUN194" s="1269"/>
      <c r="GUO194" s="1269"/>
      <c r="GUP194" s="1269"/>
      <c r="GUQ194" s="1269"/>
      <c r="GUR194" s="1269"/>
      <c r="GUS194" s="1269"/>
      <c r="GUT194" s="1269"/>
      <c r="GUU194" s="1269"/>
      <c r="GUV194" s="1269"/>
      <c r="GUW194" s="1269"/>
      <c r="GUX194" s="1269"/>
      <c r="GUY194" s="1269"/>
      <c r="GUZ194" s="1269"/>
      <c r="GVA194" s="1269"/>
      <c r="GVB194" s="1269"/>
      <c r="GVC194" s="1269"/>
      <c r="GVD194" s="1269"/>
      <c r="GVE194" s="1269"/>
      <c r="GVF194" s="1269"/>
      <c r="GVG194" s="1269"/>
      <c r="GVH194" s="1269"/>
      <c r="GVI194" s="1269"/>
      <c r="GVJ194" s="1269"/>
      <c r="GVK194" s="1269"/>
      <c r="GVL194" s="1269"/>
      <c r="GVM194" s="1269"/>
      <c r="GVN194" s="1269"/>
      <c r="GVO194" s="1269"/>
      <c r="GVP194" s="1269"/>
      <c r="GVQ194" s="1269"/>
      <c r="GVR194" s="1269"/>
      <c r="GVS194" s="1269"/>
      <c r="GVT194" s="1269"/>
      <c r="GVU194" s="1269"/>
      <c r="GVV194" s="1269"/>
      <c r="GVW194" s="1269"/>
      <c r="GVX194" s="1269"/>
      <c r="GVY194" s="1269"/>
      <c r="GVZ194" s="1269"/>
      <c r="GWA194" s="1269"/>
      <c r="GWB194" s="1269"/>
      <c r="GWC194" s="1269"/>
      <c r="GWD194" s="1269"/>
      <c r="GWE194" s="1269"/>
      <c r="GWF194" s="1269"/>
      <c r="GWG194" s="1269"/>
      <c r="GWH194" s="1269"/>
      <c r="GWI194" s="1269"/>
      <c r="GWJ194" s="1269"/>
      <c r="GWK194" s="1269"/>
      <c r="GWL194" s="1269"/>
      <c r="GWM194" s="1269"/>
      <c r="GWN194" s="1269"/>
      <c r="GWO194" s="1269"/>
      <c r="GWP194" s="1269"/>
      <c r="GWQ194" s="1269"/>
      <c r="GWR194" s="1269"/>
      <c r="GWS194" s="1269"/>
      <c r="GWT194" s="1269"/>
      <c r="GWU194" s="1269"/>
      <c r="GWV194" s="1269"/>
      <c r="GWW194" s="1269"/>
      <c r="GWX194" s="1269"/>
      <c r="GWY194" s="1269"/>
      <c r="GWZ194" s="1269"/>
      <c r="GXA194" s="1269"/>
      <c r="GXB194" s="1269"/>
      <c r="GXC194" s="1269"/>
      <c r="GXD194" s="1269"/>
      <c r="GXE194" s="1269"/>
      <c r="GXF194" s="1269"/>
      <c r="GXG194" s="1269"/>
      <c r="GXH194" s="1269"/>
      <c r="GXI194" s="1269"/>
      <c r="GXJ194" s="1269"/>
      <c r="GXK194" s="1269"/>
      <c r="GXL194" s="1269"/>
      <c r="GXM194" s="1269"/>
      <c r="GXN194" s="1269"/>
      <c r="GXO194" s="1269"/>
      <c r="GXP194" s="1269"/>
      <c r="GXQ194" s="1269"/>
      <c r="GXR194" s="1269"/>
      <c r="GXS194" s="1269"/>
      <c r="GXT194" s="1269"/>
      <c r="GXU194" s="1269"/>
      <c r="GXV194" s="1269"/>
      <c r="GXW194" s="1269"/>
      <c r="GXX194" s="1269"/>
      <c r="GXY194" s="1269"/>
      <c r="GXZ194" s="1269"/>
      <c r="GYA194" s="1269"/>
      <c r="GYB194" s="1269"/>
      <c r="GYC194" s="1269"/>
      <c r="GYD194" s="1269"/>
      <c r="GYE194" s="1269"/>
      <c r="GYF194" s="1269"/>
      <c r="GYG194" s="1269"/>
      <c r="GYH194" s="1269"/>
      <c r="GYI194" s="1269"/>
      <c r="GYJ194" s="1269"/>
      <c r="GYK194" s="1269"/>
      <c r="GYL194" s="1269"/>
      <c r="GYM194" s="1269"/>
      <c r="GYN194" s="1269"/>
      <c r="GYO194" s="1269"/>
      <c r="GYP194" s="1269"/>
      <c r="GYQ194" s="1269"/>
      <c r="GYR194" s="1269"/>
      <c r="GYS194" s="1269"/>
      <c r="GYT194" s="1269"/>
      <c r="GYU194" s="1269"/>
      <c r="GYV194" s="1269"/>
      <c r="GYW194" s="1269"/>
      <c r="GYX194" s="1269"/>
      <c r="GYY194" s="1269"/>
      <c r="GYZ194" s="1269"/>
      <c r="GZA194" s="1269"/>
      <c r="GZB194" s="1269"/>
      <c r="GZC194" s="1269"/>
      <c r="GZD194" s="1269"/>
      <c r="GZE194" s="1269"/>
      <c r="GZF194" s="1269"/>
      <c r="GZG194" s="1269"/>
      <c r="GZH194" s="1269"/>
      <c r="GZI194" s="1269"/>
      <c r="GZJ194" s="1269"/>
      <c r="GZK194" s="1269"/>
      <c r="GZL194" s="1269"/>
      <c r="GZM194" s="1269"/>
      <c r="GZN194" s="1269"/>
      <c r="GZO194" s="1269"/>
      <c r="GZP194" s="1269"/>
      <c r="GZQ194" s="1269"/>
      <c r="GZR194" s="1269"/>
      <c r="GZS194" s="1269"/>
      <c r="GZT194" s="1269"/>
      <c r="GZU194" s="1269"/>
      <c r="GZV194" s="1269"/>
      <c r="GZW194" s="1269"/>
      <c r="GZX194" s="1269"/>
      <c r="GZY194" s="1269"/>
      <c r="GZZ194" s="1269"/>
      <c r="HAA194" s="1269"/>
      <c r="HAB194" s="1269"/>
      <c r="HAC194" s="1269"/>
      <c r="HAD194" s="1269"/>
      <c r="HAE194" s="1269"/>
      <c r="HAF194" s="1269"/>
      <c r="HAG194" s="1269"/>
      <c r="HAH194" s="1269"/>
      <c r="HAI194" s="1269"/>
      <c r="HAJ194" s="1269"/>
      <c r="HAK194" s="1269"/>
      <c r="HAL194" s="1269"/>
      <c r="HAM194" s="1269"/>
      <c r="HAN194" s="1269"/>
      <c r="HAO194" s="1269"/>
      <c r="HAP194" s="1269"/>
      <c r="HAQ194" s="1269"/>
      <c r="HAR194" s="1269"/>
      <c r="HAS194" s="1269"/>
      <c r="HAT194" s="1269"/>
      <c r="HAU194" s="1269"/>
      <c r="HAV194" s="1269"/>
      <c r="HAW194" s="1269"/>
      <c r="HAX194" s="1269"/>
      <c r="HAY194" s="1269"/>
      <c r="HAZ194" s="1269"/>
      <c r="HBA194" s="1269"/>
      <c r="HBB194" s="1269"/>
      <c r="HBC194" s="1269"/>
      <c r="HBD194" s="1269"/>
      <c r="HBE194" s="1269"/>
      <c r="HBF194" s="1269"/>
      <c r="HBG194" s="1269"/>
      <c r="HBH194" s="1269"/>
      <c r="HBI194" s="1269"/>
      <c r="HBJ194" s="1269"/>
      <c r="HBK194" s="1269"/>
      <c r="HBL194" s="1269"/>
      <c r="HBM194" s="1269"/>
      <c r="HBN194" s="1269"/>
      <c r="HBO194" s="1269"/>
      <c r="HBP194" s="1269"/>
      <c r="HBQ194" s="1269"/>
      <c r="HBR194" s="1269"/>
      <c r="HBS194" s="1269"/>
      <c r="HBT194" s="1269"/>
      <c r="HBU194" s="1269"/>
      <c r="HBV194" s="1269"/>
      <c r="HBW194" s="1269"/>
      <c r="HBX194" s="1269"/>
      <c r="HBY194" s="1269"/>
      <c r="HBZ194" s="1269"/>
      <c r="HCA194" s="1269"/>
      <c r="HCB194" s="1269"/>
      <c r="HCC194" s="1269"/>
      <c r="HCD194" s="1269"/>
      <c r="HCE194" s="1269"/>
      <c r="HCF194" s="1269"/>
      <c r="HCG194" s="1269"/>
      <c r="HCH194" s="1269"/>
      <c r="HCI194" s="1269"/>
      <c r="HCJ194" s="1269"/>
      <c r="HCK194" s="1269"/>
      <c r="HCL194" s="1269"/>
      <c r="HCM194" s="1269"/>
      <c r="HCN194" s="1269"/>
      <c r="HCO194" s="1269"/>
      <c r="HCP194" s="1269"/>
      <c r="HCQ194" s="1269"/>
      <c r="HCR194" s="1269"/>
      <c r="HCS194" s="1269"/>
      <c r="HCT194" s="1269"/>
      <c r="HCU194" s="1269"/>
      <c r="HCV194" s="1269"/>
      <c r="HCW194" s="1269"/>
      <c r="HCX194" s="1269"/>
      <c r="HCY194" s="1269"/>
      <c r="HCZ194" s="1269"/>
      <c r="HDA194" s="1269"/>
      <c r="HDB194" s="1269"/>
      <c r="HDC194" s="1269"/>
      <c r="HDD194" s="1269"/>
      <c r="HDE194" s="1269"/>
      <c r="HDF194" s="1269"/>
      <c r="HDG194" s="1269"/>
      <c r="HDH194" s="1269"/>
      <c r="HDI194" s="1269"/>
      <c r="HDJ194" s="1269"/>
      <c r="HDK194" s="1269"/>
      <c r="HDL194" s="1269"/>
      <c r="HDM194" s="1269"/>
      <c r="HDN194" s="1269"/>
      <c r="HDO194" s="1269"/>
      <c r="HDP194" s="1269"/>
      <c r="HDQ194" s="1269"/>
      <c r="HDR194" s="1269"/>
      <c r="HDS194" s="1269"/>
      <c r="HDT194" s="1269"/>
      <c r="HDU194" s="1269"/>
      <c r="HDV194" s="1269"/>
      <c r="HDW194" s="1269"/>
      <c r="HDX194" s="1269"/>
      <c r="HDY194" s="1269"/>
      <c r="HDZ194" s="1269"/>
      <c r="HEA194" s="1269"/>
      <c r="HEB194" s="1269"/>
      <c r="HEC194" s="1269"/>
      <c r="HED194" s="1269"/>
      <c r="HEE194" s="1269"/>
      <c r="HEF194" s="1269"/>
      <c r="HEG194" s="1269"/>
      <c r="HEH194" s="1269"/>
      <c r="HEI194" s="1269"/>
      <c r="HEJ194" s="1269"/>
      <c r="HEK194" s="1269"/>
      <c r="HEL194" s="1269"/>
      <c r="HEM194" s="1269"/>
      <c r="HEN194" s="1269"/>
      <c r="HEO194" s="1269"/>
      <c r="HEP194" s="1269"/>
      <c r="HEQ194" s="1269"/>
      <c r="HER194" s="1269"/>
      <c r="HES194" s="1269"/>
      <c r="HET194" s="1269"/>
      <c r="HEU194" s="1269"/>
      <c r="HEV194" s="1269"/>
      <c r="HEW194" s="1269"/>
      <c r="HEX194" s="1269"/>
      <c r="HEY194" s="1269"/>
      <c r="HEZ194" s="1269"/>
      <c r="HFA194" s="1269"/>
      <c r="HFB194" s="1269"/>
      <c r="HFC194" s="1269"/>
      <c r="HFD194" s="1269"/>
      <c r="HFE194" s="1269"/>
      <c r="HFF194" s="1269"/>
      <c r="HFG194" s="1269"/>
      <c r="HFH194" s="1269"/>
      <c r="HFI194" s="1269"/>
      <c r="HFJ194" s="1269"/>
      <c r="HFK194" s="1269"/>
      <c r="HFL194" s="1269"/>
      <c r="HFM194" s="1269"/>
      <c r="HFN194" s="1269"/>
      <c r="HFO194" s="1269"/>
      <c r="HFP194" s="1269"/>
      <c r="HFQ194" s="1269"/>
      <c r="HFR194" s="1269"/>
      <c r="HFS194" s="1269"/>
      <c r="HFT194" s="1269"/>
      <c r="HFU194" s="1269"/>
      <c r="HFV194" s="1269"/>
      <c r="HFW194" s="1269"/>
      <c r="HFX194" s="1269"/>
      <c r="HFY194" s="1269"/>
      <c r="HFZ194" s="1269"/>
      <c r="HGA194" s="1269"/>
      <c r="HGB194" s="1269"/>
      <c r="HGC194" s="1269"/>
      <c r="HGD194" s="1269"/>
      <c r="HGE194" s="1269"/>
      <c r="HGF194" s="1269"/>
      <c r="HGG194" s="1269"/>
      <c r="HGH194" s="1269"/>
      <c r="HGI194" s="1269"/>
      <c r="HGJ194" s="1269"/>
      <c r="HGK194" s="1269"/>
      <c r="HGL194" s="1269"/>
      <c r="HGM194" s="1269"/>
      <c r="HGN194" s="1269"/>
      <c r="HGO194" s="1269"/>
      <c r="HGP194" s="1269"/>
      <c r="HGQ194" s="1269"/>
      <c r="HGR194" s="1269"/>
      <c r="HGS194" s="1269"/>
      <c r="HGT194" s="1269"/>
      <c r="HGU194" s="1269"/>
      <c r="HGV194" s="1269"/>
      <c r="HGW194" s="1269"/>
      <c r="HGX194" s="1269"/>
      <c r="HGY194" s="1269"/>
      <c r="HGZ194" s="1269"/>
      <c r="HHA194" s="1269"/>
      <c r="HHB194" s="1269"/>
      <c r="HHC194" s="1269"/>
      <c r="HHD194" s="1269"/>
      <c r="HHE194" s="1269"/>
      <c r="HHF194" s="1269"/>
      <c r="HHG194" s="1269"/>
      <c r="HHH194" s="1269"/>
      <c r="HHI194" s="1269"/>
      <c r="HHJ194" s="1269"/>
      <c r="HHK194" s="1269"/>
      <c r="HHL194" s="1269"/>
      <c r="HHM194" s="1269"/>
      <c r="HHN194" s="1269"/>
      <c r="HHO194" s="1269"/>
      <c r="HHP194" s="1269"/>
      <c r="HHQ194" s="1269"/>
      <c r="HHR194" s="1269"/>
      <c r="HHS194" s="1269"/>
      <c r="HHT194" s="1269"/>
      <c r="HHU194" s="1269"/>
      <c r="HHV194" s="1269"/>
      <c r="HHW194" s="1269"/>
      <c r="HHX194" s="1269"/>
      <c r="HHY194" s="1269"/>
      <c r="HHZ194" s="1269"/>
      <c r="HIA194" s="1269"/>
      <c r="HIB194" s="1269"/>
      <c r="HIC194" s="1269"/>
      <c r="HID194" s="1269"/>
      <c r="HIE194" s="1269"/>
      <c r="HIF194" s="1269"/>
      <c r="HIG194" s="1269"/>
      <c r="HIH194" s="1269"/>
      <c r="HII194" s="1269"/>
      <c r="HIJ194" s="1269"/>
      <c r="HIK194" s="1269"/>
      <c r="HIL194" s="1269"/>
      <c r="HIM194" s="1269"/>
      <c r="HIN194" s="1269"/>
      <c r="HIO194" s="1269"/>
      <c r="HIP194" s="1269"/>
      <c r="HIQ194" s="1269"/>
      <c r="HIR194" s="1269"/>
      <c r="HIS194" s="1269"/>
      <c r="HIT194" s="1269"/>
      <c r="HIU194" s="1269"/>
      <c r="HIV194" s="1269"/>
      <c r="HIW194" s="1269"/>
      <c r="HIX194" s="1269"/>
      <c r="HIY194" s="1269"/>
      <c r="HIZ194" s="1269"/>
      <c r="HJA194" s="1269"/>
      <c r="HJB194" s="1269"/>
      <c r="HJC194" s="1269"/>
      <c r="HJD194" s="1269"/>
      <c r="HJE194" s="1269"/>
      <c r="HJF194" s="1269"/>
      <c r="HJG194" s="1269"/>
      <c r="HJH194" s="1269"/>
      <c r="HJI194" s="1269"/>
      <c r="HJJ194" s="1269"/>
      <c r="HJK194" s="1269"/>
      <c r="HJL194" s="1269"/>
      <c r="HJM194" s="1269"/>
      <c r="HJN194" s="1269"/>
      <c r="HJO194" s="1269"/>
      <c r="HJP194" s="1269"/>
      <c r="HJQ194" s="1269"/>
      <c r="HJR194" s="1269"/>
      <c r="HJS194" s="1269"/>
      <c r="HJT194" s="1269"/>
      <c r="HJU194" s="1269"/>
      <c r="HJV194" s="1269"/>
      <c r="HJW194" s="1269"/>
      <c r="HJX194" s="1269"/>
      <c r="HJY194" s="1269"/>
      <c r="HJZ194" s="1269"/>
      <c r="HKA194" s="1269"/>
      <c r="HKB194" s="1269"/>
      <c r="HKC194" s="1269"/>
      <c r="HKD194" s="1269"/>
      <c r="HKE194" s="1269"/>
      <c r="HKF194" s="1269"/>
      <c r="HKG194" s="1269"/>
      <c r="HKH194" s="1269"/>
      <c r="HKI194" s="1269"/>
      <c r="HKJ194" s="1269"/>
      <c r="HKK194" s="1269"/>
      <c r="HKL194" s="1269"/>
      <c r="HKM194" s="1269"/>
      <c r="HKN194" s="1269"/>
      <c r="HKO194" s="1269"/>
      <c r="HKP194" s="1269"/>
      <c r="HKQ194" s="1269"/>
      <c r="HKR194" s="1269"/>
      <c r="HKS194" s="1269"/>
      <c r="HKT194" s="1269"/>
      <c r="HKU194" s="1269"/>
      <c r="HKV194" s="1269"/>
      <c r="HKW194" s="1269"/>
      <c r="HKX194" s="1269"/>
      <c r="HKY194" s="1269"/>
      <c r="HKZ194" s="1269"/>
      <c r="HLA194" s="1269"/>
      <c r="HLB194" s="1269"/>
      <c r="HLC194" s="1269"/>
      <c r="HLD194" s="1269"/>
      <c r="HLE194" s="1269"/>
      <c r="HLF194" s="1269"/>
      <c r="HLG194" s="1269"/>
      <c r="HLH194" s="1269"/>
      <c r="HLI194" s="1269"/>
      <c r="HLJ194" s="1269"/>
      <c r="HLK194" s="1269"/>
      <c r="HLL194" s="1269"/>
      <c r="HLM194" s="1269"/>
      <c r="HLN194" s="1269"/>
      <c r="HLO194" s="1269"/>
      <c r="HLP194" s="1269"/>
      <c r="HLQ194" s="1269"/>
      <c r="HLR194" s="1269"/>
      <c r="HLS194" s="1269"/>
      <c r="HLT194" s="1269"/>
      <c r="HLU194" s="1269"/>
      <c r="HLV194" s="1269"/>
      <c r="HLW194" s="1269"/>
      <c r="HLX194" s="1269"/>
      <c r="HLY194" s="1269"/>
      <c r="HLZ194" s="1269"/>
      <c r="HMA194" s="1269"/>
      <c r="HMB194" s="1269"/>
      <c r="HMC194" s="1269"/>
      <c r="HMD194" s="1269"/>
      <c r="HME194" s="1269"/>
      <c r="HMF194" s="1269"/>
      <c r="HMG194" s="1269"/>
      <c r="HMH194" s="1269"/>
      <c r="HMI194" s="1269"/>
      <c r="HMJ194" s="1269"/>
      <c r="HMK194" s="1269"/>
      <c r="HML194" s="1269"/>
      <c r="HMM194" s="1269"/>
      <c r="HMN194" s="1269"/>
      <c r="HMO194" s="1269"/>
      <c r="HMP194" s="1269"/>
      <c r="HMQ194" s="1269"/>
      <c r="HMR194" s="1269"/>
      <c r="HMS194" s="1269"/>
      <c r="HMT194" s="1269"/>
      <c r="HMU194" s="1269"/>
      <c r="HMV194" s="1269"/>
      <c r="HMW194" s="1269"/>
      <c r="HMX194" s="1269"/>
      <c r="HMY194" s="1269"/>
      <c r="HMZ194" s="1269"/>
      <c r="HNA194" s="1269"/>
      <c r="HNB194" s="1269"/>
      <c r="HNC194" s="1269"/>
      <c r="HND194" s="1269"/>
      <c r="HNE194" s="1269"/>
      <c r="HNF194" s="1269"/>
      <c r="HNG194" s="1269"/>
      <c r="HNH194" s="1269"/>
      <c r="HNI194" s="1269"/>
      <c r="HNJ194" s="1269"/>
      <c r="HNK194" s="1269"/>
      <c r="HNL194" s="1269"/>
      <c r="HNM194" s="1269"/>
      <c r="HNN194" s="1269"/>
      <c r="HNO194" s="1269"/>
      <c r="HNP194" s="1269"/>
      <c r="HNQ194" s="1269"/>
      <c r="HNR194" s="1269"/>
      <c r="HNS194" s="1269"/>
      <c r="HNT194" s="1269"/>
      <c r="HNU194" s="1269"/>
      <c r="HNV194" s="1269"/>
      <c r="HNW194" s="1269"/>
      <c r="HNX194" s="1269"/>
      <c r="HNY194" s="1269"/>
      <c r="HNZ194" s="1269"/>
      <c r="HOA194" s="1269"/>
      <c r="HOB194" s="1269"/>
      <c r="HOC194" s="1269"/>
      <c r="HOD194" s="1269"/>
      <c r="HOE194" s="1269"/>
      <c r="HOF194" s="1269"/>
      <c r="HOG194" s="1269"/>
      <c r="HOH194" s="1269"/>
      <c r="HOI194" s="1269"/>
      <c r="HOJ194" s="1269"/>
      <c r="HOK194" s="1269"/>
      <c r="HOL194" s="1269"/>
      <c r="HOM194" s="1269"/>
      <c r="HON194" s="1269"/>
      <c r="HOO194" s="1269"/>
      <c r="HOP194" s="1269"/>
      <c r="HOQ194" s="1269"/>
      <c r="HOR194" s="1269"/>
      <c r="HOS194" s="1269"/>
      <c r="HOT194" s="1269"/>
      <c r="HOU194" s="1269"/>
      <c r="HOV194" s="1269"/>
      <c r="HOW194" s="1269"/>
      <c r="HOX194" s="1269"/>
      <c r="HOY194" s="1269"/>
      <c r="HOZ194" s="1269"/>
      <c r="HPA194" s="1269"/>
      <c r="HPB194" s="1269"/>
      <c r="HPC194" s="1269"/>
      <c r="HPD194" s="1269"/>
      <c r="HPE194" s="1269"/>
      <c r="HPF194" s="1269"/>
      <c r="HPG194" s="1269"/>
      <c r="HPH194" s="1269"/>
      <c r="HPI194" s="1269"/>
      <c r="HPJ194" s="1269"/>
      <c r="HPK194" s="1269"/>
      <c r="HPL194" s="1269"/>
      <c r="HPM194" s="1269"/>
      <c r="HPN194" s="1269"/>
      <c r="HPO194" s="1269"/>
      <c r="HPP194" s="1269"/>
      <c r="HPQ194" s="1269"/>
      <c r="HPR194" s="1269"/>
      <c r="HPS194" s="1269"/>
      <c r="HPT194" s="1269"/>
      <c r="HPU194" s="1269"/>
      <c r="HPV194" s="1269"/>
      <c r="HPW194" s="1269"/>
      <c r="HPX194" s="1269"/>
      <c r="HPY194" s="1269"/>
      <c r="HPZ194" s="1269"/>
      <c r="HQA194" s="1269"/>
      <c r="HQB194" s="1269"/>
      <c r="HQC194" s="1269"/>
      <c r="HQD194" s="1269"/>
      <c r="HQE194" s="1269"/>
      <c r="HQF194" s="1269"/>
      <c r="HQG194" s="1269"/>
      <c r="HQH194" s="1269"/>
      <c r="HQI194" s="1269"/>
      <c r="HQJ194" s="1269"/>
      <c r="HQK194" s="1269"/>
      <c r="HQL194" s="1269"/>
      <c r="HQM194" s="1269"/>
      <c r="HQN194" s="1269"/>
      <c r="HQO194" s="1269"/>
      <c r="HQP194" s="1269"/>
      <c r="HQQ194" s="1269"/>
      <c r="HQR194" s="1269"/>
      <c r="HQS194" s="1269"/>
      <c r="HQT194" s="1269"/>
      <c r="HQU194" s="1269"/>
      <c r="HQV194" s="1269"/>
      <c r="HQW194" s="1269"/>
      <c r="HQX194" s="1269"/>
      <c r="HQY194" s="1269"/>
      <c r="HQZ194" s="1269"/>
      <c r="HRA194" s="1269"/>
      <c r="HRB194" s="1269"/>
      <c r="HRC194" s="1269"/>
      <c r="HRD194" s="1269"/>
      <c r="HRE194" s="1269"/>
      <c r="HRF194" s="1269"/>
      <c r="HRG194" s="1269"/>
      <c r="HRH194" s="1269"/>
      <c r="HRI194" s="1269"/>
      <c r="HRJ194" s="1269"/>
      <c r="HRK194" s="1269"/>
      <c r="HRL194" s="1269"/>
      <c r="HRM194" s="1269"/>
      <c r="HRN194" s="1269"/>
      <c r="HRO194" s="1269"/>
      <c r="HRP194" s="1269"/>
      <c r="HRQ194" s="1269"/>
      <c r="HRR194" s="1269"/>
      <c r="HRS194" s="1269"/>
      <c r="HRT194" s="1269"/>
      <c r="HRU194" s="1269"/>
      <c r="HRV194" s="1269"/>
      <c r="HRW194" s="1269"/>
      <c r="HRX194" s="1269"/>
      <c r="HRY194" s="1269"/>
      <c r="HRZ194" s="1269"/>
      <c r="HSA194" s="1269"/>
      <c r="HSB194" s="1269"/>
      <c r="HSC194" s="1269"/>
      <c r="HSD194" s="1269"/>
      <c r="HSE194" s="1269"/>
      <c r="HSF194" s="1269"/>
      <c r="HSG194" s="1269"/>
      <c r="HSH194" s="1269"/>
      <c r="HSI194" s="1269"/>
      <c r="HSJ194" s="1269"/>
      <c r="HSK194" s="1269"/>
      <c r="HSL194" s="1269"/>
      <c r="HSM194" s="1269"/>
      <c r="HSN194" s="1269"/>
      <c r="HSO194" s="1269"/>
      <c r="HSP194" s="1269"/>
      <c r="HSQ194" s="1269"/>
      <c r="HSR194" s="1269"/>
      <c r="HSS194" s="1269"/>
      <c r="HST194" s="1269"/>
      <c r="HSU194" s="1269"/>
      <c r="HSV194" s="1269"/>
      <c r="HSW194" s="1269"/>
      <c r="HSX194" s="1269"/>
      <c r="HSY194" s="1269"/>
      <c r="HSZ194" s="1269"/>
      <c r="HTA194" s="1269"/>
      <c r="HTB194" s="1269"/>
      <c r="HTC194" s="1269"/>
      <c r="HTD194" s="1269"/>
      <c r="HTE194" s="1269"/>
      <c r="HTF194" s="1269"/>
      <c r="HTG194" s="1269"/>
      <c r="HTH194" s="1269"/>
      <c r="HTI194" s="1269"/>
      <c r="HTJ194" s="1269"/>
      <c r="HTK194" s="1269"/>
      <c r="HTL194" s="1269"/>
      <c r="HTM194" s="1269"/>
      <c r="HTN194" s="1269"/>
      <c r="HTO194" s="1269"/>
      <c r="HTP194" s="1269"/>
      <c r="HTQ194" s="1269"/>
      <c r="HTR194" s="1269"/>
      <c r="HTS194" s="1269"/>
      <c r="HTT194" s="1269"/>
      <c r="HTU194" s="1269"/>
      <c r="HTV194" s="1269"/>
      <c r="HTW194" s="1269"/>
      <c r="HTX194" s="1269"/>
      <c r="HTY194" s="1269"/>
      <c r="HTZ194" s="1269"/>
      <c r="HUA194" s="1269"/>
      <c r="HUB194" s="1269"/>
      <c r="HUC194" s="1269"/>
      <c r="HUD194" s="1269"/>
      <c r="HUE194" s="1269"/>
      <c r="HUF194" s="1269"/>
      <c r="HUG194" s="1269"/>
      <c r="HUH194" s="1269"/>
      <c r="HUI194" s="1269"/>
      <c r="HUJ194" s="1269"/>
      <c r="HUK194" s="1269"/>
      <c r="HUL194" s="1269"/>
      <c r="HUM194" s="1269"/>
      <c r="HUN194" s="1269"/>
      <c r="HUO194" s="1269"/>
      <c r="HUP194" s="1269"/>
      <c r="HUQ194" s="1269"/>
      <c r="HUR194" s="1269"/>
      <c r="HUS194" s="1269"/>
      <c r="HUT194" s="1269"/>
      <c r="HUU194" s="1269"/>
      <c r="HUV194" s="1269"/>
      <c r="HUW194" s="1269"/>
      <c r="HUX194" s="1269"/>
      <c r="HUY194" s="1269"/>
      <c r="HUZ194" s="1269"/>
      <c r="HVA194" s="1269"/>
      <c r="HVB194" s="1269"/>
      <c r="HVC194" s="1269"/>
      <c r="HVD194" s="1269"/>
      <c r="HVE194" s="1269"/>
      <c r="HVF194" s="1269"/>
      <c r="HVG194" s="1269"/>
      <c r="HVH194" s="1269"/>
      <c r="HVI194" s="1269"/>
      <c r="HVJ194" s="1269"/>
      <c r="HVK194" s="1269"/>
      <c r="HVL194" s="1269"/>
      <c r="HVM194" s="1269"/>
      <c r="HVN194" s="1269"/>
      <c r="HVO194" s="1269"/>
      <c r="HVP194" s="1269"/>
      <c r="HVQ194" s="1269"/>
      <c r="HVR194" s="1269"/>
      <c r="HVS194" s="1269"/>
      <c r="HVT194" s="1269"/>
      <c r="HVU194" s="1269"/>
      <c r="HVV194" s="1269"/>
      <c r="HVW194" s="1269"/>
      <c r="HVX194" s="1269"/>
      <c r="HVY194" s="1269"/>
      <c r="HVZ194" s="1269"/>
      <c r="HWA194" s="1269"/>
      <c r="HWB194" s="1269"/>
      <c r="HWC194" s="1269"/>
      <c r="HWD194" s="1269"/>
      <c r="HWE194" s="1269"/>
      <c r="HWF194" s="1269"/>
      <c r="HWG194" s="1269"/>
      <c r="HWH194" s="1269"/>
      <c r="HWI194" s="1269"/>
      <c r="HWJ194" s="1269"/>
      <c r="HWK194" s="1269"/>
      <c r="HWL194" s="1269"/>
      <c r="HWM194" s="1269"/>
      <c r="HWN194" s="1269"/>
      <c r="HWO194" s="1269"/>
      <c r="HWP194" s="1269"/>
      <c r="HWQ194" s="1269"/>
      <c r="HWR194" s="1269"/>
      <c r="HWS194" s="1269"/>
      <c r="HWT194" s="1269"/>
      <c r="HWU194" s="1269"/>
      <c r="HWV194" s="1269"/>
      <c r="HWW194" s="1269"/>
      <c r="HWX194" s="1269"/>
      <c r="HWY194" s="1269"/>
      <c r="HWZ194" s="1269"/>
      <c r="HXA194" s="1269"/>
      <c r="HXB194" s="1269"/>
      <c r="HXC194" s="1269"/>
      <c r="HXD194" s="1269"/>
      <c r="HXE194" s="1269"/>
      <c r="HXF194" s="1269"/>
      <c r="HXG194" s="1269"/>
      <c r="HXH194" s="1269"/>
      <c r="HXI194" s="1269"/>
      <c r="HXJ194" s="1269"/>
      <c r="HXK194" s="1269"/>
      <c r="HXL194" s="1269"/>
      <c r="HXM194" s="1269"/>
      <c r="HXN194" s="1269"/>
      <c r="HXO194" s="1269"/>
      <c r="HXP194" s="1269"/>
      <c r="HXQ194" s="1269"/>
      <c r="HXR194" s="1269"/>
      <c r="HXS194" s="1269"/>
      <c r="HXT194" s="1269"/>
      <c r="HXU194" s="1269"/>
      <c r="HXV194" s="1269"/>
      <c r="HXW194" s="1269"/>
      <c r="HXX194" s="1269"/>
      <c r="HXY194" s="1269"/>
      <c r="HXZ194" s="1269"/>
      <c r="HYA194" s="1269"/>
      <c r="HYB194" s="1269"/>
      <c r="HYC194" s="1269"/>
      <c r="HYD194" s="1269"/>
      <c r="HYE194" s="1269"/>
      <c r="HYF194" s="1269"/>
      <c r="HYG194" s="1269"/>
      <c r="HYH194" s="1269"/>
      <c r="HYI194" s="1269"/>
      <c r="HYJ194" s="1269"/>
      <c r="HYK194" s="1269"/>
      <c r="HYL194" s="1269"/>
      <c r="HYM194" s="1269"/>
      <c r="HYN194" s="1269"/>
      <c r="HYO194" s="1269"/>
      <c r="HYP194" s="1269"/>
      <c r="HYQ194" s="1269"/>
      <c r="HYR194" s="1269"/>
      <c r="HYS194" s="1269"/>
      <c r="HYT194" s="1269"/>
      <c r="HYU194" s="1269"/>
      <c r="HYV194" s="1269"/>
      <c r="HYW194" s="1269"/>
      <c r="HYX194" s="1269"/>
      <c r="HYY194" s="1269"/>
      <c r="HYZ194" s="1269"/>
      <c r="HZA194" s="1269"/>
      <c r="HZB194" s="1269"/>
      <c r="HZC194" s="1269"/>
      <c r="HZD194" s="1269"/>
      <c r="HZE194" s="1269"/>
      <c r="HZF194" s="1269"/>
      <c r="HZG194" s="1269"/>
      <c r="HZH194" s="1269"/>
      <c r="HZI194" s="1269"/>
      <c r="HZJ194" s="1269"/>
      <c r="HZK194" s="1269"/>
      <c r="HZL194" s="1269"/>
      <c r="HZM194" s="1269"/>
      <c r="HZN194" s="1269"/>
      <c r="HZO194" s="1269"/>
      <c r="HZP194" s="1269"/>
      <c r="HZQ194" s="1269"/>
      <c r="HZR194" s="1269"/>
      <c r="HZS194" s="1269"/>
      <c r="HZT194" s="1269"/>
      <c r="HZU194" s="1269"/>
      <c r="HZV194" s="1269"/>
      <c r="HZW194" s="1269"/>
      <c r="HZX194" s="1269"/>
      <c r="HZY194" s="1269"/>
      <c r="HZZ194" s="1269"/>
      <c r="IAA194" s="1269"/>
      <c r="IAB194" s="1269"/>
      <c r="IAC194" s="1269"/>
      <c r="IAD194" s="1269"/>
      <c r="IAE194" s="1269"/>
      <c r="IAF194" s="1269"/>
      <c r="IAG194" s="1269"/>
      <c r="IAH194" s="1269"/>
      <c r="IAI194" s="1269"/>
      <c r="IAJ194" s="1269"/>
      <c r="IAK194" s="1269"/>
      <c r="IAL194" s="1269"/>
      <c r="IAM194" s="1269"/>
      <c r="IAN194" s="1269"/>
      <c r="IAO194" s="1269"/>
      <c r="IAP194" s="1269"/>
      <c r="IAQ194" s="1269"/>
      <c r="IAR194" s="1269"/>
      <c r="IAS194" s="1269"/>
      <c r="IAT194" s="1269"/>
      <c r="IAU194" s="1269"/>
      <c r="IAV194" s="1269"/>
      <c r="IAW194" s="1269"/>
      <c r="IAX194" s="1269"/>
      <c r="IAY194" s="1269"/>
      <c r="IAZ194" s="1269"/>
      <c r="IBA194" s="1269"/>
      <c r="IBB194" s="1269"/>
      <c r="IBC194" s="1269"/>
      <c r="IBD194" s="1269"/>
      <c r="IBE194" s="1269"/>
      <c r="IBF194" s="1269"/>
      <c r="IBG194" s="1269"/>
      <c r="IBH194" s="1269"/>
      <c r="IBI194" s="1269"/>
      <c r="IBJ194" s="1269"/>
      <c r="IBK194" s="1269"/>
      <c r="IBL194" s="1269"/>
      <c r="IBM194" s="1269"/>
      <c r="IBN194" s="1269"/>
      <c r="IBO194" s="1269"/>
      <c r="IBP194" s="1269"/>
      <c r="IBQ194" s="1269"/>
      <c r="IBR194" s="1269"/>
      <c r="IBS194" s="1269"/>
      <c r="IBT194" s="1269"/>
      <c r="IBU194" s="1269"/>
      <c r="IBV194" s="1269"/>
      <c r="IBW194" s="1269"/>
      <c r="IBX194" s="1269"/>
      <c r="IBY194" s="1269"/>
      <c r="IBZ194" s="1269"/>
      <c r="ICA194" s="1269"/>
      <c r="ICB194" s="1269"/>
      <c r="ICC194" s="1269"/>
      <c r="ICD194" s="1269"/>
      <c r="ICE194" s="1269"/>
      <c r="ICF194" s="1269"/>
      <c r="ICG194" s="1269"/>
      <c r="ICH194" s="1269"/>
      <c r="ICI194" s="1269"/>
      <c r="ICJ194" s="1269"/>
      <c r="ICK194" s="1269"/>
      <c r="ICL194" s="1269"/>
      <c r="ICM194" s="1269"/>
      <c r="ICN194" s="1269"/>
      <c r="ICO194" s="1269"/>
      <c r="ICP194" s="1269"/>
      <c r="ICQ194" s="1269"/>
      <c r="ICR194" s="1269"/>
      <c r="ICS194" s="1269"/>
      <c r="ICT194" s="1269"/>
      <c r="ICU194" s="1269"/>
      <c r="ICV194" s="1269"/>
      <c r="ICW194" s="1269"/>
      <c r="ICX194" s="1269"/>
      <c r="ICY194" s="1269"/>
      <c r="ICZ194" s="1269"/>
      <c r="IDA194" s="1269"/>
      <c r="IDB194" s="1269"/>
      <c r="IDC194" s="1269"/>
      <c r="IDD194" s="1269"/>
      <c r="IDE194" s="1269"/>
      <c r="IDF194" s="1269"/>
      <c r="IDG194" s="1269"/>
      <c r="IDH194" s="1269"/>
      <c r="IDI194" s="1269"/>
      <c r="IDJ194" s="1269"/>
      <c r="IDK194" s="1269"/>
      <c r="IDL194" s="1269"/>
      <c r="IDM194" s="1269"/>
      <c r="IDN194" s="1269"/>
      <c r="IDO194" s="1269"/>
      <c r="IDP194" s="1269"/>
      <c r="IDQ194" s="1269"/>
      <c r="IDR194" s="1269"/>
      <c r="IDS194" s="1269"/>
      <c r="IDT194" s="1269"/>
      <c r="IDU194" s="1269"/>
      <c r="IDV194" s="1269"/>
      <c r="IDW194" s="1269"/>
      <c r="IDX194" s="1269"/>
      <c r="IDY194" s="1269"/>
      <c r="IDZ194" s="1269"/>
      <c r="IEA194" s="1269"/>
      <c r="IEB194" s="1269"/>
      <c r="IEC194" s="1269"/>
      <c r="IED194" s="1269"/>
      <c r="IEE194" s="1269"/>
      <c r="IEF194" s="1269"/>
      <c r="IEG194" s="1269"/>
      <c r="IEH194" s="1269"/>
      <c r="IEI194" s="1269"/>
      <c r="IEJ194" s="1269"/>
      <c r="IEK194" s="1269"/>
      <c r="IEL194" s="1269"/>
      <c r="IEM194" s="1269"/>
      <c r="IEN194" s="1269"/>
      <c r="IEO194" s="1269"/>
      <c r="IEP194" s="1269"/>
      <c r="IEQ194" s="1269"/>
      <c r="IER194" s="1269"/>
      <c r="IES194" s="1269"/>
      <c r="IET194" s="1269"/>
      <c r="IEU194" s="1269"/>
      <c r="IEV194" s="1269"/>
      <c r="IEW194" s="1269"/>
      <c r="IEX194" s="1269"/>
      <c r="IEY194" s="1269"/>
      <c r="IEZ194" s="1269"/>
      <c r="IFA194" s="1269"/>
      <c r="IFB194" s="1269"/>
      <c r="IFC194" s="1269"/>
      <c r="IFD194" s="1269"/>
      <c r="IFE194" s="1269"/>
      <c r="IFF194" s="1269"/>
      <c r="IFG194" s="1269"/>
      <c r="IFH194" s="1269"/>
      <c r="IFI194" s="1269"/>
      <c r="IFJ194" s="1269"/>
      <c r="IFK194" s="1269"/>
      <c r="IFL194" s="1269"/>
      <c r="IFM194" s="1269"/>
      <c r="IFN194" s="1269"/>
      <c r="IFO194" s="1269"/>
      <c r="IFP194" s="1269"/>
      <c r="IFQ194" s="1269"/>
      <c r="IFR194" s="1269"/>
      <c r="IFS194" s="1269"/>
      <c r="IFT194" s="1269"/>
      <c r="IFU194" s="1269"/>
      <c r="IFV194" s="1269"/>
      <c r="IFW194" s="1269"/>
      <c r="IFX194" s="1269"/>
      <c r="IFY194" s="1269"/>
      <c r="IFZ194" s="1269"/>
      <c r="IGA194" s="1269"/>
      <c r="IGB194" s="1269"/>
      <c r="IGC194" s="1269"/>
      <c r="IGD194" s="1269"/>
      <c r="IGE194" s="1269"/>
      <c r="IGF194" s="1269"/>
      <c r="IGG194" s="1269"/>
      <c r="IGH194" s="1269"/>
      <c r="IGI194" s="1269"/>
      <c r="IGJ194" s="1269"/>
      <c r="IGK194" s="1269"/>
      <c r="IGL194" s="1269"/>
      <c r="IGM194" s="1269"/>
      <c r="IGN194" s="1269"/>
      <c r="IGO194" s="1269"/>
      <c r="IGP194" s="1269"/>
      <c r="IGQ194" s="1269"/>
      <c r="IGR194" s="1269"/>
      <c r="IGS194" s="1269"/>
      <c r="IGT194" s="1269"/>
      <c r="IGU194" s="1269"/>
      <c r="IGV194" s="1269"/>
      <c r="IGW194" s="1269"/>
      <c r="IGX194" s="1269"/>
      <c r="IGY194" s="1269"/>
      <c r="IGZ194" s="1269"/>
      <c r="IHA194" s="1269"/>
      <c r="IHB194" s="1269"/>
      <c r="IHC194" s="1269"/>
      <c r="IHD194" s="1269"/>
      <c r="IHE194" s="1269"/>
      <c r="IHF194" s="1269"/>
      <c r="IHG194" s="1269"/>
      <c r="IHH194" s="1269"/>
      <c r="IHI194" s="1269"/>
      <c r="IHJ194" s="1269"/>
      <c r="IHK194" s="1269"/>
      <c r="IHL194" s="1269"/>
      <c r="IHM194" s="1269"/>
      <c r="IHN194" s="1269"/>
      <c r="IHO194" s="1269"/>
      <c r="IHP194" s="1269"/>
      <c r="IHQ194" s="1269"/>
      <c r="IHR194" s="1269"/>
      <c r="IHS194" s="1269"/>
      <c r="IHT194" s="1269"/>
      <c r="IHU194" s="1269"/>
      <c r="IHV194" s="1269"/>
      <c r="IHW194" s="1269"/>
      <c r="IHX194" s="1269"/>
      <c r="IHY194" s="1269"/>
      <c r="IHZ194" s="1269"/>
      <c r="IIA194" s="1269"/>
      <c r="IIB194" s="1269"/>
      <c r="IIC194" s="1269"/>
      <c r="IID194" s="1269"/>
      <c r="IIE194" s="1269"/>
      <c r="IIF194" s="1269"/>
      <c r="IIG194" s="1269"/>
      <c r="IIH194" s="1269"/>
      <c r="III194" s="1269"/>
      <c r="IIJ194" s="1269"/>
      <c r="IIK194" s="1269"/>
      <c r="IIL194" s="1269"/>
      <c r="IIM194" s="1269"/>
      <c r="IIN194" s="1269"/>
      <c r="IIO194" s="1269"/>
      <c r="IIP194" s="1269"/>
      <c r="IIQ194" s="1269"/>
      <c r="IIR194" s="1269"/>
      <c r="IIS194" s="1269"/>
      <c r="IIT194" s="1269"/>
      <c r="IIU194" s="1269"/>
      <c r="IIV194" s="1269"/>
      <c r="IIW194" s="1269"/>
      <c r="IIX194" s="1269"/>
      <c r="IIY194" s="1269"/>
      <c r="IIZ194" s="1269"/>
      <c r="IJA194" s="1269"/>
      <c r="IJB194" s="1269"/>
      <c r="IJC194" s="1269"/>
      <c r="IJD194" s="1269"/>
      <c r="IJE194" s="1269"/>
      <c r="IJF194" s="1269"/>
      <c r="IJG194" s="1269"/>
      <c r="IJH194" s="1269"/>
      <c r="IJI194" s="1269"/>
      <c r="IJJ194" s="1269"/>
      <c r="IJK194" s="1269"/>
      <c r="IJL194" s="1269"/>
      <c r="IJM194" s="1269"/>
      <c r="IJN194" s="1269"/>
      <c r="IJO194" s="1269"/>
      <c r="IJP194" s="1269"/>
      <c r="IJQ194" s="1269"/>
      <c r="IJR194" s="1269"/>
      <c r="IJS194" s="1269"/>
      <c r="IJT194" s="1269"/>
      <c r="IJU194" s="1269"/>
      <c r="IJV194" s="1269"/>
      <c r="IJW194" s="1269"/>
      <c r="IJX194" s="1269"/>
      <c r="IJY194" s="1269"/>
      <c r="IJZ194" s="1269"/>
      <c r="IKA194" s="1269"/>
      <c r="IKB194" s="1269"/>
      <c r="IKC194" s="1269"/>
      <c r="IKD194" s="1269"/>
      <c r="IKE194" s="1269"/>
      <c r="IKF194" s="1269"/>
      <c r="IKG194" s="1269"/>
      <c r="IKH194" s="1269"/>
      <c r="IKI194" s="1269"/>
      <c r="IKJ194" s="1269"/>
      <c r="IKK194" s="1269"/>
      <c r="IKL194" s="1269"/>
      <c r="IKM194" s="1269"/>
      <c r="IKN194" s="1269"/>
      <c r="IKO194" s="1269"/>
      <c r="IKP194" s="1269"/>
      <c r="IKQ194" s="1269"/>
      <c r="IKR194" s="1269"/>
      <c r="IKS194" s="1269"/>
      <c r="IKT194" s="1269"/>
      <c r="IKU194" s="1269"/>
      <c r="IKV194" s="1269"/>
      <c r="IKW194" s="1269"/>
      <c r="IKX194" s="1269"/>
      <c r="IKY194" s="1269"/>
      <c r="IKZ194" s="1269"/>
      <c r="ILA194" s="1269"/>
      <c r="ILB194" s="1269"/>
      <c r="ILC194" s="1269"/>
      <c r="ILD194" s="1269"/>
      <c r="ILE194" s="1269"/>
      <c r="ILF194" s="1269"/>
      <c r="ILG194" s="1269"/>
      <c r="ILH194" s="1269"/>
      <c r="ILI194" s="1269"/>
      <c r="ILJ194" s="1269"/>
      <c r="ILK194" s="1269"/>
      <c r="ILL194" s="1269"/>
      <c r="ILM194" s="1269"/>
      <c r="ILN194" s="1269"/>
      <c r="ILO194" s="1269"/>
      <c r="ILP194" s="1269"/>
      <c r="ILQ194" s="1269"/>
      <c r="ILR194" s="1269"/>
      <c r="ILS194" s="1269"/>
      <c r="ILT194" s="1269"/>
      <c r="ILU194" s="1269"/>
      <c r="ILV194" s="1269"/>
      <c r="ILW194" s="1269"/>
      <c r="ILX194" s="1269"/>
      <c r="ILY194" s="1269"/>
      <c r="ILZ194" s="1269"/>
      <c r="IMA194" s="1269"/>
      <c r="IMB194" s="1269"/>
      <c r="IMC194" s="1269"/>
      <c r="IMD194" s="1269"/>
      <c r="IME194" s="1269"/>
      <c r="IMF194" s="1269"/>
      <c r="IMG194" s="1269"/>
      <c r="IMH194" s="1269"/>
      <c r="IMI194" s="1269"/>
      <c r="IMJ194" s="1269"/>
      <c r="IMK194" s="1269"/>
      <c r="IML194" s="1269"/>
      <c r="IMM194" s="1269"/>
      <c r="IMN194" s="1269"/>
      <c r="IMO194" s="1269"/>
      <c r="IMP194" s="1269"/>
      <c r="IMQ194" s="1269"/>
      <c r="IMR194" s="1269"/>
      <c r="IMS194" s="1269"/>
      <c r="IMT194" s="1269"/>
      <c r="IMU194" s="1269"/>
      <c r="IMV194" s="1269"/>
      <c r="IMW194" s="1269"/>
      <c r="IMX194" s="1269"/>
      <c r="IMY194" s="1269"/>
      <c r="IMZ194" s="1269"/>
      <c r="INA194" s="1269"/>
      <c r="INB194" s="1269"/>
      <c r="INC194" s="1269"/>
      <c r="IND194" s="1269"/>
      <c r="INE194" s="1269"/>
      <c r="INF194" s="1269"/>
      <c r="ING194" s="1269"/>
      <c r="INH194" s="1269"/>
      <c r="INI194" s="1269"/>
      <c r="INJ194" s="1269"/>
      <c r="INK194" s="1269"/>
      <c r="INL194" s="1269"/>
      <c r="INM194" s="1269"/>
      <c r="INN194" s="1269"/>
      <c r="INO194" s="1269"/>
      <c r="INP194" s="1269"/>
      <c r="INQ194" s="1269"/>
      <c r="INR194" s="1269"/>
      <c r="INS194" s="1269"/>
      <c r="INT194" s="1269"/>
      <c r="INU194" s="1269"/>
      <c r="INV194" s="1269"/>
      <c r="INW194" s="1269"/>
      <c r="INX194" s="1269"/>
      <c r="INY194" s="1269"/>
      <c r="INZ194" s="1269"/>
      <c r="IOA194" s="1269"/>
      <c r="IOB194" s="1269"/>
      <c r="IOC194" s="1269"/>
      <c r="IOD194" s="1269"/>
      <c r="IOE194" s="1269"/>
      <c r="IOF194" s="1269"/>
      <c r="IOG194" s="1269"/>
      <c r="IOH194" s="1269"/>
      <c r="IOI194" s="1269"/>
      <c r="IOJ194" s="1269"/>
      <c r="IOK194" s="1269"/>
      <c r="IOL194" s="1269"/>
      <c r="IOM194" s="1269"/>
      <c r="ION194" s="1269"/>
      <c r="IOO194" s="1269"/>
      <c r="IOP194" s="1269"/>
      <c r="IOQ194" s="1269"/>
      <c r="IOR194" s="1269"/>
      <c r="IOS194" s="1269"/>
      <c r="IOT194" s="1269"/>
      <c r="IOU194" s="1269"/>
      <c r="IOV194" s="1269"/>
      <c r="IOW194" s="1269"/>
      <c r="IOX194" s="1269"/>
      <c r="IOY194" s="1269"/>
      <c r="IOZ194" s="1269"/>
      <c r="IPA194" s="1269"/>
      <c r="IPB194" s="1269"/>
      <c r="IPC194" s="1269"/>
      <c r="IPD194" s="1269"/>
      <c r="IPE194" s="1269"/>
      <c r="IPF194" s="1269"/>
      <c r="IPG194" s="1269"/>
      <c r="IPH194" s="1269"/>
      <c r="IPI194" s="1269"/>
      <c r="IPJ194" s="1269"/>
      <c r="IPK194" s="1269"/>
      <c r="IPL194" s="1269"/>
      <c r="IPM194" s="1269"/>
      <c r="IPN194" s="1269"/>
      <c r="IPO194" s="1269"/>
      <c r="IPP194" s="1269"/>
      <c r="IPQ194" s="1269"/>
      <c r="IPR194" s="1269"/>
      <c r="IPS194" s="1269"/>
      <c r="IPT194" s="1269"/>
      <c r="IPU194" s="1269"/>
      <c r="IPV194" s="1269"/>
      <c r="IPW194" s="1269"/>
      <c r="IPX194" s="1269"/>
      <c r="IPY194" s="1269"/>
      <c r="IPZ194" s="1269"/>
      <c r="IQA194" s="1269"/>
      <c r="IQB194" s="1269"/>
      <c r="IQC194" s="1269"/>
      <c r="IQD194" s="1269"/>
      <c r="IQE194" s="1269"/>
      <c r="IQF194" s="1269"/>
      <c r="IQG194" s="1269"/>
      <c r="IQH194" s="1269"/>
      <c r="IQI194" s="1269"/>
      <c r="IQJ194" s="1269"/>
      <c r="IQK194" s="1269"/>
      <c r="IQL194" s="1269"/>
      <c r="IQM194" s="1269"/>
      <c r="IQN194" s="1269"/>
      <c r="IQO194" s="1269"/>
      <c r="IQP194" s="1269"/>
      <c r="IQQ194" s="1269"/>
      <c r="IQR194" s="1269"/>
      <c r="IQS194" s="1269"/>
      <c r="IQT194" s="1269"/>
      <c r="IQU194" s="1269"/>
      <c r="IQV194" s="1269"/>
      <c r="IQW194" s="1269"/>
      <c r="IQX194" s="1269"/>
      <c r="IQY194" s="1269"/>
      <c r="IQZ194" s="1269"/>
      <c r="IRA194" s="1269"/>
      <c r="IRB194" s="1269"/>
      <c r="IRC194" s="1269"/>
      <c r="IRD194" s="1269"/>
      <c r="IRE194" s="1269"/>
      <c r="IRF194" s="1269"/>
      <c r="IRG194" s="1269"/>
      <c r="IRH194" s="1269"/>
      <c r="IRI194" s="1269"/>
      <c r="IRJ194" s="1269"/>
      <c r="IRK194" s="1269"/>
      <c r="IRL194" s="1269"/>
      <c r="IRM194" s="1269"/>
      <c r="IRN194" s="1269"/>
      <c r="IRO194" s="1269"/>
      <c r="IRP194" s="1269"/>
      <c r="IRQ194" s="1269"/>
      <c r="IRR194" s="1269"/>
      <c r="IRS194" s="1269"/>
      <c r="IRT194" s="1269"/>
      <c r="IRU194" s="1269"/>
      <c r="IRV194" s="1269"/>
      <c r="IRW194" s="1269"/>
      <c r="IRX194" s="1269"/>
      <c r="IRY194" s="1269"/>
      <c r="IRZ194" s="1269"/>
      <c r="ISA194" s="1269"/>
      <c r="ISB194" s="1269"/>
      <c r="ISC194" s="1269"/>
      <c r="ISD194" s="1269"/>
      <c r="ISE194" s="1269"/>
      <c r="ISF194" s="1269"/>
      <c r="ISG194" s="1269"/>
      <c r="ISH194" s="1269"/>
      <c r="ISI194" s="1269"/>
      <c r="ISJ194" s="1269"/>
      <c r="ISK194" s="1269"/>
      <c r="ISL194" s="1269"/>
      <c r="ISM194" s="1269"/>
      <c r="ISN194" s="1269"/>
      <c r="ISO194" s="1269"/>
      <c r="ISP194" s="1269"/>
      <c r="ISQ194" s="1269"/>
      <c r="ISR194" s="1269"/>
      <c r="ISS194" s="1269"/>
      <c r="IST194" s="1269"/>
      <c r="ISU194" s="1269"/>
      <c r="ISV194" s="1269"/>
      <c r="ISW194" s="1269"/>
      <c r="ISX194" s="1269"/>
      <c r="ISY194" s="1269"/>
      <c r="ISZ194" s="1269"/>
      <c r="ITA194" s="1269"/>
      <c r="ITB194" s="1269"/>
      <c r="ITC194" s="1269"/>
      <c r="ITD194" s="1269"/>
      <c r="ITE194" s="1269"/>
      <c r="ITF194" s="1269"/>
      <c r="ITG194" s="1269"/>
      <c r="ITH194" s="1269"/>
      <c r="ITI194" s="1269"/>
      <c r="ITJ194" s="1269"/>
      <c r="ITK194" s="1269"/>
      <c r="ITL194" s="1269"/>
      <c r="ITM194" s="1269"/>
      <c r="ITN194" s="1269"/>
      <c r="ITO194" s="1269"/>
      <c r="ITP194" s="1269"/>
      <c r="ITQ194" s="1269"/>
      <c r="ITR194" s="1269"/>
      <c r="ITS194" s="1269"/>
      <c r="ITT194" s="1269"/>
      <c r="ITU194" s="1269"/>
      <c r="ITV194" s="1269"/>
      <c r="ITW194" s="1269"/>
      <c r="ITX194" s="1269"/>
      <c r="ITY194" s="1269"/>
      <c r="ITZ194" s="1269"/>
      <c r="IUA194" s="1269"/>
      <c r="IUB194" s="1269"/>
      <c r="IUC194" s="1269"/>
      <c r="IUD194" s="1269"/>
      <c r="IUE194" s="1269"/>
      <c r="IUF194" s="1269"/>
      <c r="IUG194" s="1269"/>
      <c r="IUH194" s="1269"/>
      <c r="IUI194" s="1269"/>
      <c r="IUJ194" s="1269"/>
      <c r="IUK194" s="1269"/>
      <c r="IUL194" s="1269"/>
      <c r="IUM194" s="1269"/>
      <c r="IUN194" s="1269"/>
      <c r="IUO194" s="1269"/>
      <c r="IUP194" s="1269"/>
      <c r="IUQ194" s="1269"/>
      <c r="IUR194" s="1269"/>
      <c r="IUS194" s="1269"/>
      <c r="IUT194" s="1269"/>
      <c r="IUU194" s="1269"/>
      <c r="IUV194" s="1269"/>
      <c r="IUW194" s="1269"/>
      <c r="IUX194" s="1269"/>
      <c r="IUY194" s="1269"/>
      <c r="IUZ194" s="1269"/>
      <c r="IVA194" s="1269"/>
      <c r="IVB194" s="1269"/>
      <c r="IVC194" s="1269"/>
      <c r="IVD194" s="1269"/>
      <c r="IVE194" s="1269"/>
      <c r="IVF194" s="1269"/>
      <c r="IVG194" s="1269"/>
      <c r="IVH194" s="1269"/>
      <c r="IVI194" s="1269"/>
      <c r="IVJ194" s="1269"/>
      <c r="IVK194" s="1269"/>
      <c r="IVL194" s="1269"/>
      <c r="IVM194" s="1269"/>
      <c r="IVN194" s="1269"/>
      <c r="IVO194" s="1269"/>
      <c r="IVP194" s="1269"/>
      <c r="IVQ194" s="1269"/>
      <c r="IVR194" s="1269"/>
      <c r="IVS194" s="1269"/>
      <c r="IVT194" s="1269"/>
      <c r="IVU194" s="1269"/>
      <c r="IVV194" s="1269"/>
      <c r="IVW194" s="1269"/>
      <c r="IVX194" s="1269"/>
      <c r="IVY194" s="1269"/>
      <c r="IVZ194" s="1269"/>
      <c r="IWA194" s="1269"/>
      <c r="IWB194" s="1269"/>
      <c r="IWC194" s="1269"/>
      <c r="IWD194" s="1269"/>
      <c r="IWE194" s="1269"/>
      <c r="IWF194" s="1269"/>
      <c r="IWG194" s="1269"/>
      <c r="IWH194" s="1269"/>
      <c r="IWI194" s="1269"/>
      <c r="IWJ194" s="1269"/>
      <c r="IWK194" s="1269"/>
      <c r="IWL194" s="1269"/>
      <c r="IWM194" s="1269"/>
      <c r="IWN194" s="1269"/>
      <c r="IWO194" s="1269"/>
      <c r="IWP194" s="1269"/>
      <c r="IWQ194" s="1269"/>
      <c r="IWR194" s="1269"/>
      <c r="IWS194" s="1269"/>
      <c r="IWT194" s="1269"/>
      <c r="IWU194" s="1269"/>
      <c r="IWV194" s="1269"/>
      <c r="IWW194" s="1269"/>
      <c r="IWX194" s="1269"/>
      <c r="IWY194" s="1269"/>
      <c r="IWZ194" s="1269"/>
      <c r="IXA194" s="1269"/>
      <c r="IXB194" s="1269"/>
      <c r="IXC194" s="1269"/>
      <c r="IXD194" s="1269"/>
      <c r="IXE194" s="1269"/>
      <c r="IXF194" s="1269"/>
      <c r="IXG194" s="1269"/>
      <c r="IXH194" s="1269"/>
      <c r="IXI194" s="1269"/>
      <c r="IXJ194" s="1269"/>
      <c r="IXK194" s="1269"/>
      <c r="IXL194" s="1269"/>
      <c r="IXM194" s="1269"/>
      <c r="IXN194" s="1269"/>
      <c r="IXO194" s="1269"/>
      <c r="IXP194" s="1269"/>
      <c r="IXQ194" s="1269"/>
      <c r="IXR194" s="1269"/>
      <c r="IXS194" s="1269"/>
      <c r="IXT194" s="1269"/>
      <c r="IXU194" s="1269"/>
      <c r="IXV194" s="1269"/>
      <c r="IXW194" s="1269"/>
      <c r="IXX194" s="1269"/>
      <c r="IXY194" s="1269"/>
      <c r="IXZ194" s="1269"/>
      <c r="IYA194" s="1269"/>
      <c r="IYB194" s="1269"/>
      <c r="IYC194" s="1269"/>
      <c r="IYD194" s="1269"/>
      <c r="IYE194" s="1269"/>
      <c r="IYF194" s="1269"/>
      <c r="IYG194" s="1269"/>
      <c r="IYH194" s="1269"/>
      <c r="IYI194" s="1269"/>
      <c r="IYJ194" s="1269"/>
      <c r="IYK194" s="1269"/>
      <c r="IYL194" s="1269"/>
      <c r="IYM194" s="1269"/>
      <c r="IYN194" s="1269"/>
      <c r="IYO194" s="1269"/>
      <c r="IYP194" s="1269"/>
      <c r="IYQ194" s="1269"/>
      <c r="IYR194" s="1269"/>
      <c r="IYS194" s="1269"/>
      <c r="IYT194" s="1269"/>
      <c r="IYU194" s="1269"/>
      <c r="IYV194" s="1269"/>
      <c r="IYW194" s="1269"/>
      <c r="IYX194" s="1269"/>
      <c r="IYY194" s="1269"/>
      <c r="IYZ194" s="1269"/>
      <c r="IZA194" s="1269"/>
      <c r="IZB194" s="1269"/>
      <c r="IZC194" s="1269"/>
      <c r="IZD194" s="1269"/>
      <c r="IZE194" s="1269"/>
      <c r="IZF194" s="1269"/>
      <c r="IZG194" s="1269"/>
      <c r="IZH194" s="1269"/>
      <c r="IZI194" s="1269"/>
      <c r="IZJ194" s="1269"/>
      <c r="IZK194" s="1269"/>
      <c r="IZL194" s="1269"/>
      <c r="IZM194" s="1269"/>
      <c r="IZN194" s="1269"/>
      <c r="IZO194" s="1269"/>
      <c r="IZP194" s="1269"/>
      <c r="IZQ194" s="1269"/>
      <c r="IZR194" s="1269"/>
      <c r="IZS194" s="1269"/>
      <c r="IZT194" s="1269"/>
      <c r="IZU194" s="1269"/>
      <c r="IZV194" s="1269"/>
      <c r="IZW194" s="1269"/>
      <c r="IZX194" s="1269"/>
      <c r="IZY194" s="1269"/>
      <c r="IZZ194" s="1269"/>
      <c r="JAA194" s="1269"/>
      <c r="JAB194" s="1269"/>
      <c r="JAC194" s="1269"/>
      <c r="JAD194" s="1269"/>
      <c r="JAE194" s="1269"/>
      <c r="JAF194" s="1269"/>
      <c r="JAG194" s="1269"/>
      <c r="JAH194" s="1269"/>
      <c r="JAI194" s="1269"/>
      <c r="JAJ194" s="1269"/>
      <c r="JAK194" s="1269"/>
      <c r="JAL194" s="1269"/>
      <c r="JAM194" s="1269"/>
      <c r="JAN194" s="1269"/>
      <c r="JAO194" s="1269"/>
      <c r="JAP194" s="1269"/>
      <c r="JAQ194" s="1269"/>
      <c r="JAR194" s="1269"/>
      <c r="JAS194" s="1269"/>
      <c r="JAT194" s="1269"/>
      <c r="JAU194" s="1269"/>
      <c r="JAV194" s="1269"/>
      <c r="JAW194" s="1269"/>
      <c r="JAX194" s="1269"/>
      <c r="JAY194" s="1269"/>
      <c r="JAZ194" s="1269"/>
      <c r="JBA194" s="1269"/>
      <c r="JBB194" s="1269"/>
      <c r="JBC194" s="1269"/>
      <c r="JBD194" s="1269"/>
      <c r="JBE194" s="1269"/>
      <c r="JBF194" s="1269"/>
      <c r="JBG194" s="1269"/>
      <c r="JBH194" s="1269"/>
      <c r="JBI194" s="1269"/>
      <c r="JBJ194" s="1269"/>
      <c r="JBK194" s="1269"/>
      <c r="JBL194" s="1269"/>
      <c r="JBM194" s="1269"/>
      <c r="JBN194" s="1269"/>
      <c r="JBO194" s="1269"/>
      <c r="JBP194" s="1269"/>
      <c r="JBQ194" s="1269"/>
      <c r="JBR194" s="1269"/>
      <c r="JBS194" s="1269"/>
      <c r="JBT194" s="1269"/>
      <c r="JBU194" s="1269"/>
      <c r="JBV194" s="1269"/>
      <c r="JBW194" s="1269"/>
      <c r="JBX194" s="1269"/>
      <c r="JBY194" s="1269"/>
      <c r="JBZ194" s="1269"/>
      <c r="JCA194" s="1269"/>
      <c r="JCB194" s="1269"/>
      <c r="JCC194" s="1269"/>
      <c r="JCD194" s="1269"/>
      <c r="JCE194" s="1269"/>
      <c r="JCF194" s="1269"/>
      <c r="JCG194" s="1269"/>
      <c r="JCH194" s="1269"/>
      <c r="JCI194" s="1269"/>
      <c r="JCJ194" s="1269"/>
      <c r="JCK194" s="1269"/>
      <c r="JCL194" s="1269"/>
      <c r="JCM194" s="1269"/>
      <c r="JCN194" s="1269"/>
      <c r="JCO194" s="1269"/>
      <c r="JCP194" s="1269"/>
      <c r="JCQ194" s="1269"/>
      <c r="JCR194" s="1269"/>
      <c r="JCS194" s="1269"/>
      <c r="JCT194" s="1269"/>
      <c r="JCU194" s="1269"/>
      <c r="JCV194" s="1269"/>
      <c r="JCW194" s="1269"/>
      <c r="JCX194" s="1269"/>
      <c r="JCY194" s="1269"/>
      <c r="JCZ194" s="1269"/>
      <c r="JDA194" s="1269"/>
      <c r="JDB194" s="1269"/>
      <c r="JDC194" s="1269"/>
      <c r="JDD194" s="1269"/>
      <c r="JDE194" s="1269"/>
      <c r="JDF194" s="1269"/>
      <c r="JDG194" s="1269"/>
      <c r="JDH194" s="1269"/>
      <c r="JDI194" s="1269"/>
      <c r="JDJ194" s="1269"/>
      <c r="JDK194" s="1269"/>
      <c r="JDL194" s="1269"/>
      <c r="JDM194" s="1269"/>
      <c r="JDN194" s="1269"/>
      <c r="JDO194" s="1269"/>
      <c r="JDP194" s="1269"/>
      <c r="JDQ194" s="1269"/>
      <c r="JDR194" s="1269"/>
      <c r="JDS194" s="1269"/>
      <c r="JDT194" s="1269"/>
      <c r="JDU194" s="1269"/>
      <c r="JDV194" s="1269"/>
      <c r="JDW194" s="1269"/>
      <c r="JDX194" s="1269"/>
      <c r="JDY194" s="1269"/>
      <c r="JDZ194" s="1269"/>
      <c r="JEA194" s="1269"/>
      <c r="JEB194" s="1269"/>
      <c r="JEC194" s="1269"/>
      <c r="JED194" s="1269"/>
      <c r="JEE194" s="1269"/>
      <c r="JEF194" s="1269"/>
      <c r="JEG194" s="1269"/>
      <c r="JEH194" s="1269"/>
      <c r="JEI194" s="1269"/>
      <c r="JEJ194" s="1269"/>
      <c r="JEK194" s="1269"/>
      <c r="JEL194" s="1269"/>
      <c r="JEM194" s="1269"/>
      <c r="JEN194" s="1269"/>
      <c r="JEO194" s="1269"/>
      <c r="JEP194" s="1269"/>
      <c r="JEQ194" s="1269"/>
      <c r="JER194" s="1269"/>
      <c r="JES194" s="1269"/>
      <c r="JET194" s="1269"/>
      <c r="JEU194" s="1269"/>
      <c r="JEV194" s="1269"/>
      <c r="JEW194" s="1269"/>
      <c r="JEX194" s="1269"/>
      <c r="JEY194" s="1269"/>
      <c r="JEZ194" s="1269"/>
      <c r="JFA194" s="1269"/>
      <c r="JFB194" s="1269"/>
      <c r="JFC194" s="1269"/>
      <c r="JFD194" s="1269"/>
      <c r="JFE194" s="1269"/>
      <c r="JFF194" s="1269"/>
      <c r="JFG194" s="1269"/>
      <c r="JFH194" s="1269"/>
      <c r="JFI194" s="1269"/>
      <c r="JFJ194" s="1269"/>
      <c r="JFK194" s="1269"/>
      <c r="JFL194" s="1269"/>
      <c r="JFM194" s="1269"/>
      <c r="JFN194" s="1269"/>
      <c r="JFO194" s="1269"/>
      <c r="JFP194" s="1269"/>
      <c r="JFQ194" s="1269"/>
      <c r="JFR194" s="1269"/>
      <c r="JFS194" s="1269"/>
      <c r="JFT194" s="1269"/>
      <c r="JFU194" s="1269"/>
      <c r="JFV194" s="1269"/>
      <c r="JFW194" s="1269"/>
      <c r="JFX194" s="1269"/>
      <c r="JFY194" s="1269"/>
      <c r="JFZ194" s="1269"/>
      <c r="JGA194" s="1269"/>
      <c r="JGB194" s="1269"/>
      <c r="JGC194" s="1269"/>
      <c r="JGD194" s="1269"/>
      <c r="JGE194" s="1269"/>
      <c r="JGF194" s="1269"/>
      <c r="JGG194" s="1269"/>
      <c r="JGH194" s="1269"/>
      <c r="JGI194" s="1269"/>
      <c r="JGJ194" s="1269"/>
      <c r="JGK194" s="1269"/>
      <c r="JGL194" s="1269"/>
      <c r="JGM194" s="1269"/>
      <c r="JGN194" s="1269"/>
      <c r="JGO194" s="1269"/>
      <c r="JGP194" s="1269"/>
      <c r="JGQ194" s="1269"/>
      <c r="JGR194" s="1269"/>
      <c r="JGS194" s="1269"/>
      <c r="JGT194" s="1269"/>
      <c r="JGU194" s="1269"/>
      <c r="JGV194" s="1269"/>
      <c r="JGW194" s="1269"/>
      <c r="JGX194" s="1269"/>
      <c r="JGY194" s="1269"/>
      <c r="JGZ194" s="1269"/>
      <c r="JHA194" s="1269"/>
      <c r="JHB194" s="1269"/>
      <c r="JHC194" s="1269"/>
      <c r="JHD194" s="1269"/>
      <c r="JHE194" s="1269"/>
      <c r="JHF194" s="1269"/>
      <c r="JHG194" s="1269"/>
      <c r="JHH194" s="1269"/>
      <c r="JHI194" s="1269"/>
      <c r="JHJ194" s="1269"/>
      <c r="JHK194" s="1269"/>
      <c r="JHL194" s="1269"/>
      <c r="JHM194" s="1269"/>
      <c r="JHN194" s="1269"/>
      <c r="JHO194" s="1269"/>
      <c r="JHP194" s="1269"/>
      <c r="JHQ194" s="1269"/>
      <c r="JHR194" s="1269"/>
      <c r="JHS194" s="1269"/>
      <c r="JHT194" s="1269"/>
      <c r="JHU194" s="1269"/>
      <c r="JHV194" s="1269"/>
      <c r="JHW194" s="1269"/>
      <c r="JHX194" s="1269"/>
      <c r="JHY194" s="1269"/>
      <c r="JHZ194" s="1269"/>
      <c r="JIA194" s="1269"/>
      <c r="JIB194" s="1269"/>
      <c r="JIC194" s="1269"/>
      <c r="JID194" s="1269"/>
      <c r="JIE194" s="1269"/>
      <c r="JIF194" s="1269"/>
      <c r="JIG194" s="1269"/>
      <c r="JIH194" s="1269"/>
      <c r="JII194" s="1269"/>
      <c r="JIJ194" s="1269"/>
      <c r="JIK194" s="1269"/>
      <c r="JIL194" s="1269"/>
      <c r="JIM194" s="1269"/>
      <c r="JIN194" s="1269"/>
      <c r="JIO194" s="1269"/>
      <c r="JIP194" s="1269"/>
      <c r="JIQ194" s="1269"/>
      <c r="JIR194" s="1269"/>
      <c r="JIS194" s="1269"/>
      <c r="JIT194" s="1269"/>
      <c r="JIU194" s="1269"/>
      <c r="JIV194" s="1269"/>
      <c r="JIW194" s="1269"/>
      <c r="JIX194" s="1269"/>
      <c r="JIY194" s="1269"/>
      <c r="JIZ194" s="1269"/>
      <c r="JJA194" s="1269"/>
      <c r="JJB194" s="1269"/>
      <c r="JJC194" s="1269"/>
      <c r="JJD194" s="1269"/>
      <c r="JJE194" s="1269"/>
      <c r="JJF194" s="1269"/>
      <c r="JJG194" s="1269"/>
      <c r="JJH194" s="1269"/>
      <c r="JJI194" s="1269"/>
      <c r="JJJ194" s="1269"/>
      <c r="JJK194" s="1269"/>
      <c r="JJL194" s="1269"/>
      <c r="JJM194" s="1269"/>
      <c r="JJN194" s="1269"/>
      <c r="JJO194" s="1269"/>
      <c r="JJP194" s="1269"/>
      <c r="JJQ194" s="1269"/>
      <c r="JJR194" s="1269"/>
      <c r="JJS194" s="1269"/>
      <c r="JJT194" s="1269"/>
      <c r="JJU194" s="1269"/>
      <c r="JJV194" s="1269"/>
      <c r="JJW194" s="1269"/>
      <c r="JJX194" s="1269"/>
      <c r="JJY194" s="1269"/>
      <c r="JJZ194" s="1269"/>
      <c r="JKA194" s="1269"/>
      <c r="JKB194" s="1269"/>
      <c r="JKC194" s="1269"/>
      <c r="JKD194" s="1269"/>
      <c r="JKE194" s="1269"/>
      <c r="JKF194" s="1269"/>
      <c r="JKG194" s="1269"/>
      <c r="JKH194" s="1269"/>
      <c r="JKI194" s="1269"/>
      <c r="JKJ194" s="1269"/>
      <c r="JKK194" s="1269"/>
      <c r="JKL194" s="1269"/>
      <c r="JKM194" s="1269"/>
      <c r="JKN194" s="1269"/>
      <c r="JKO194" s="1269"/>
      <c r="JKP194" s="1269"/>
      <c r="JKQ194" s="1269"/>
      <c r="JKR194" s="1269"/>
      <c r="JKS194" s="1269"/>
      <c r="JKT194" s="1269"/>
      <c r="JKU194" s="1269"/>
      <c r="JKV194" s="1269"/>
      <c r="JKW194" s="1269"/>
      <c r="JKX194" s="1269"/>
      <c r="JKY194" s="1269"/>
      <c r="JKZ194" s="1269"/>
      <c r="JLA194" s="1269"/>
      <c r="JLB194" s="1269"/>
      <c r="JLC194" s="1269"/>
      <c r="JLD194" s="1269"/>
      <c r="JLE194" s="1269"/>
      <c r="JLF194" s="1269"/>
      <c r="JLG194" s="1269"/>
      <c r="JLH194" s="1269"/>
      <c r="JLI194" s="1269"/>
      <c r="JLJ194" s="1269"/>
      <c r="JLK194" s="1269"/>
      <c r="JLL194" s="1269"/>
      <c r="JLM194" s="1269"/>
      <c r="JLN194" s="1269"/>
      <c r="JLO194" s="1269"/>
      <c r="JLP194" s="1269"/>
      <c r="JLQ194" s="1269"/>
      <c r="JLR194" s="1269"/>
      <c r="JLS194" s="1269"/>
      <c r="JLT194" s="1269"/>
      <c r="JLU194" s="1269"/>
      <c r="JLV194" s="1269"/>
      <c r="JLW194" s="1269"/>
      <c r="JLX194" s="1269"/>
      <c r="JLY194" s="1269"/>
      <c r="JLZ194" s="1269"/>
      <c r="JMA194" s="1269"/>
      <c r="JMB194" s="1269"/>
      <c r="JMC194" s="1269"/>
      <c r="JMD194" s="1269"/>
      <c r="JME194" s="1269"/>
      <c r="JMF194" s="1269"/>
      <c r="JMG194" s="1269"/>
      <c r="JMH194" s="1269"/>
      <c r="JMI194" s="1269"/>
      <c r="JMJ194" s="1269"/>
      <c r="JMK194" s="1269"/>
      <c r="JML194" s="1269"/>
      <c r="JMM194" s="1269"/>
      <c r="JMN194" s="1269"/>
      <c r="JMO194" s="1269"/>
      <c r="JMP194" s="1269"/>
      <c r="JMQ194" s="1269"/>
      <c r="JMR194" s="1269"/>
      <c r="JMS194" s="1269"/>
      <c r="JMT194" s="1269"/>
      <c r="JMU194" s="1269"/>
      <c r="JMV194" s="1269"/>
      <c r="JMW194" s="1269"/>
      <c r="JMX194" s="1269"/>
      <c r="JMY194" s="1269"/>
      <c r="JMZ194" s="1269"/>
      <c r="JNA194" s="1269"/>
      <c r="JNB194" s="1269"/>
      <c r="JNC194" s="1269"/>
      <c r="JND194" s="1269"/>
      <c r="JNE194" s="1269"/>
      <c r="JNF194" s="1269"/>
      <c r="JNG194" s="1269"/>
      <c r="JNH194" s="1269"/>
      <c r="JNI194" s="1269"/>
      <c r="JNJ194" s="1269"/>
      <c r="JNK194" s="1269"/>
      <c r="JNL194" s="1269"/>
      <c r="JNM194" s="1269"/>
      <c r="JNN194" s="1269"/>
      <c r="JNO194" s="1269"/>
      <c r="JNP194" s="1269"/>
      <c r="JNQ194" s="1269"/>
      <c r="JNR194" s="1269"/>
      <c r="JNS194" s="1269"/>
      <c r="JNT194" s="1269"/>
      <c r="JNU194" s="1269"/>
      <c r="JNV194" s="1269"/>
      <c r="JNW194" s="1269"/>
      <c r="JNX194" s="1269"/>
      <c r="JNY194" s="1269"/>
      <c r="JNZ194" s="1269"/>
      <c r="JOA194" s="1269"/>
      <c r="JOB194" s="1269"/>
      <c r="JOC194" s="1269"/>
      <c r="JOD194" s="1269"/>
      <c r="JOE194" s="1269"/>
      <c r="JOF194" s="1269"/>
      <c r="JOG194" s="1269"/>
      <c r="JOH194" s="1269"/>
      <c r="JOI194" s="1269"/>
      <c r="JOJ194" s="1269"/>
      <c r="JOK194" s="1269"/>
      <c r="JOL194" s="1269"/>
      <c r="JOM194" s="1269"/>
      <c r="JON194" s="1269"/>
      <c r="JOO194" s="1269"/>
      <c r="JOP194" s="1269"/>
      <c r="JOQ194" s="1269"/>
      <c r="JOR194" s="1269"/>
      <c r="JOS194" s="1269"/>
      <c r="JOT194" s="1269"/>
      <c r="JOU194" s="1269"/>
      <c r="JOV194" s="1269"/>
      <c r="JOW194" s="1269"/>
      <c r="JOX194" s="1269"/>
      <c r="JOY194" s="1269"/>
      <c r="JOZ194" s="1269"/>
      <c r="JPA194" s="1269"/>
      <c r="JPB194" s="1269"/>
      <c r="JPC194" s="1269"/>
      <c r="JPD194" s="1269"/>
      <c r="JPE194" s="1269"/>
      <c r="JPF194" s="1269"/>
      <c r="JPG194" s="1269"/>
      <c r="JPH194" s="1269"/>
      <c r="JPI194" s="1269"/>
      <c r="JPJ194" s="1269"/>
      <c r="JPK194" s="1269"/>
      <c r="JPL194" s="1269"/>
      <c r="JPM194" s="1269"/>
      <c r="JPN194" s="1269"/>
      <c r="JPO194" s="1269"/>
      <c r="JPP194" s="1269"/>
      <c r="JPQ194" s="1269"/>
      <c r="JPR194" s="1269"/>
      <c r="JPS194" s="1269"/>
      <c r="JPT194" s="1269"/>
      <c r="JPU194" s="1269"/>
      <c r="JPV194" s="1269"/>
      <c r="JPW194" s="1269"/>
      <c r="JPX194" s="1269"/>
      <c r="JPY194" s="1269"/>
      <c r="JPZ194" s="1269"/>
      <c r="JQA194" s="1269"/>
      <c r="JQB194" s="1269"/>
      <c r="JQC194" s="1269"/>
      <c r="JQD194" s="1269"/>
      <c r="JQE194" s="1269"/>
      <c r="JQF194" s="1269"/>
      <c r="JQG194" s="1269"/>
      <c r="JQH194" s="1269"/>
      <c r="JQI194" s="1269"/>
      <c r="JQJ194" s="1269"/>
      <c r="JQK194" s="1269"/>
      <c r="JQL194" s="1269"/>
      <c r="JQM194" s="1269"/>
      <c r="JQN194" s="1269"/>
      <c r="JQO194" s="1269"/>
      <c r="JQP194" s="1269"/>
      <c r="JQQ194" s="1269"/>
      <c r="JQR194" s="1269"/>
      <c r="JQS194" s="1269"/>
      <c r="JQT194" s="1269"/>
      <c r="JQU194" s="1269"/>
      <c r="JQV194" s="1269"/>
      <c r="JQW194" s="1269"/>
      <c r="JQX194" s="1269"/>
      <c r="JQY194" s="1269"/>
      <c r="JQZ194" s="1269"/>
      <c r="JRA194" s="1269"/>
      <c r="JRB194" s="1269"/>
      <c r="JRC194" s="1269"/>
      <c r="JRD194" s="1269"/>
      <c r="JRE194" s="1269"/>
      <c r="JRF194" s="1269"/>
      <c r="JRG194" s="1269"/>
      <c r="JRH194" s="1269"/>
      <c r="JRI194" s="1269"/>
      <c r="JRJ194" s="1269"/>
      <c r="JRK194" s="1269"/>
      <c r="JRL194" s="1269"/>
      <c r="JRM194" s="1269"/>
      <c r="JRN194" s="1269"/>
      <c r="JRO194" s="1269"/>
      <c r="JRP194" s="1269"/>
      <c r="JRQ194" s="1269"/>
      <c r="JRR194" s="1269"/>
      <c r="JRS194" s="1269"/>
      <c r="JRT194" s="1269"/>
      <c r="JRU194" s="1269"/>
      <c r="JRV194" s="1269"/>
      <c r="JRW194" s="1269"/>
      <c r="JRX194" s="1269"/>
      <c r="JRY194" s="1269"/>
      <c r="JRZ194" s="1269"/>
      <c r="JSA194" s="1269"/>
      <c r="JSB194" s="1269"/>
      <c r="JSC194" s="1269"/>
      <c r="JSD194" s="1269"/>
      <c r="JSE194" s="1269"/>
      <c r="JSF194" s="1269"/>
      <c r="JSG194" s="1269"/>
      <c r="JSH194" s="1269"/>
      <c r="JSI194" s="1269"/>
      <c r="JSJ194" s="1269"/>
      <c r="JSK194" s="1269"/>
      <c r="JSL194" s="1269"/>
      <c r="JSM194" s="1269"/>
      <c r="JSN194" s="1269"/>
      <c r="JSO194" s="1269"/>
      <c r="JSP194" s="1269"/>
      <c r="JSQ194" s="1269"/>
      <c r="JSR194" s="1269"/>
      <c r="JSS194" s="1269"/>
      <c r="JST194" s="1269"/>
      <c r="JSU194" s="1269"/>
      <c r="JSV194" s="1269"/>
      <c r="JSW194" s="1269"/>
      <c r="JSX194" s="1269"/>
      <c r="JSY194" s="1269"/>
      <c r="JSZ194" s="1269"/>
      <c r="JTA194" s="1269"/>
      <c r="JTB194" s="1269"/>
      <c r="JTC194" s="1269"/>
      <c r="JTD194" s="1269"/>
      <c r="JTE194" s="1269"/>
      <c r="JTF194" s="1269"/>
      <c r="JTG194" s="1269"/>
      <c r="JTH194" s="1269"/>
      <c r="JTI194" s="1269"/>
      <c r="JTJ194" s="1269"/>
      <c r="JTK194" s="1269"/>
      <c r="JTL194" s="1269"/>
      <c r="JTM194" s="1269"/>
      <c r="JTN194" s="1269"/>
      <c r="JTO194" s="1269"/>
      <c r="JTP194" s="1269"/>
      <c r="JTQ194" s="1269"/>
      <c r="JTR194" s="1269"/>
      <c r="JTS194" s="1269"/>
      <c r="JTT194" s="1269"/>
      <c r="JTU194" s="1269"/>
      <c r="JTV194" s="1269"/>
      <c r="JTW194" s="1269"/>
      <c r="JTX194" s="1269"/>
      <c r="JTY194" s="1269"/>
      <c r="JTZ194" s="1269"/>
      <c r="JUA194" s="1269"/>
      <c r="JUB194" s="1269"/>
      <c r="JUC194" s="1269"/>
      <c r="JUD194" s="1269"/>
      <c r="JUE194" s="1269"/>
      <c r="JUF194" s="1269"/>
      <c r="JUG194" s="1269"/>
      <c r="JUH194" s="1269"/>
      <c r="JUI194" s="1269"/>
      <c r="JUJ194" s="1269"/>
      <c r="JUK194" s="1269"/>
      <c r="JUL194" s="1269"/>
      <c r="JUM194" s="1269"/>
      <c r="JUN194" s="1269"/>
      <c r="JUO194" s="1269"/>
      <c r="JUP194" s="1269"/>
      <c r="JUQ194" s="1269"/>
      <c r="JUR194" s="1269"/>
      <c r="JUS194" s="1269"/>
      <c r="JUT194" s="1269"/>
      <c r="JUU194" s="1269"/>
      <c r="JUV194" s="1269"/>
      <c r="JUW194" s="1269"/>
      <c r="JUX194" s="1269"/>
      <c r="JUY194" s="1269"/>
      <c r="JUZ194" s="1269"/>
      <c r="JVA194" s="1269"/>
      <c r="JVB194" s="1269"/>
      <c r="JVC194" s="1269"/>
      <c r="JVD194" s="1269"/>
      <c r="JVE194" s="1269"/>
      <c r="JVF194" s="1269"/>
      <c r="JVG194" s="1269"/>
      <c r="JVH194" s="1269"/>
      <c r="JVI194" s="1269"/>
      <c r="JVJ194" s="1269"/>
      <c r="JVK194" s="1269"/>
      <c r="JVL194" s="1269"/>
      <c r="JVM194" s="1269"/>
      <c r="JVN194" s="1269"/>
      <c r="JVO194" s="1269"/>
      <c r="JVP194" s="1269"/>
      <c r="JVQ194" s="1269"/>
      <c r="JVR194" s="1269"/>
      <c r="JVS194" s="1269"/>
      <c r="JVT194" s="1269"/>
      <c r="JVU194" s="1269"/>
      <c r="JVV194" s="1269"/>
      <c r="JVW194" s="1269"/>
      <c r="JVX194" s="1269"/>
      <c r="JVY194" s="1269"/>
      <c r="JVZ194" s="1269"/>
      <c r="JWA194" s="1269"/>
      <c r="JWB194" s="1269"/>
      <c r="JWC194" s="1269"/>
      <c r="JWD194" s="1269"/>
      <c r="JWE194" s="1269"/>
      <c r="JWF194" s="1269"/>
      <c r="JWG194" s="1269"/>
      <c r="JWH194" s="1269"/>
      <c r="JWI194" s="1269"/>
      <c r="JWJ194" s="1269"/>
      <c r="JWK194" s="1269"/>
      <c r="JWL194" s="1269"/>
      <c r="JWM194" s="1269"/>
      <c r="JWN194" s="1269"/>
      <c r="JWO194" s="1269"/>
      <c r="JWP194" s="1269"/>
      <c r="JWQ194" s="1269"/>
      <c r="JWR194" s="1269"/>
      <c r="JWS194" s="1269"/>
      <c r="JWT194" s="1269"/>
      <c r="JWU194" s="1269"/>
      <c r="JWV194" s="1269"/>
      <c r="JWW194" s="1269"/>
      <c r="JWX194" s="1269"/>
      <c r="JWY194" s="1269"/>
      <c r="JWZ194" s="1269"/>
      <c r="JXA194" s="1269"/>
      <c r="JXB194" s="1269"/>
      <c r="JXC194" s="1269"/>
      <c r="JXD194" s="1269"/>
      <c r="JXE194" s="1269"/>
      <c r="JXF194" s="1269"/>
      <c r="JXG194" s="1269"/>
      <c r="JXH194" s="1269"/>
      <c r="JXI194" s="1269"/>
      <c r="JXJ194" s="1269"/>
      <c r="JXK194" s="1269"/>
      <c r="JXL194" s="1269"/>
      <c r="JXM194" s="1269"/>
      <c r="JXN194" s="1269"/>
      <c r="JXO194" s="1269"/>
      <c r="JXP194" s="1269"/>
      <c r="JXQ194" s="1269"/>
      <c r="JXR194" s="1269"/>
      <c r="JXS194" s="1269"/>
      <c r="JXT194" s="1269"/>
      <c r="JXU194" s="1269"/>
      <c r="JXV194" s="1269"/>
      <c r="JXW194" s="1269"/>
      <c r="JXX194" s="1269"/>
      <c r="JXY194" s="1269"/>
      <c r="JXZ194" s="1269"/>
      <c r="JYA194" s="1269"/>
      <c r="JYB194" s="1269"/>
      <c r="JYC194" s="1269"/>
      <c r="JYD194" s="1269"/>
      <c r="JYE194" s="1269"/>
      <c r="JYF194" s="1269"/>
      <c r="JYG194" s="1269"/>
      <c r="JYH194" s="1269"/>
      <c r="JYI194" s="1269"/>
      <c r="JYJ194" s="1269"/>
      <c r="JYK194" s="1269"/>
      <c r="JYL194" s="1269"/>
      <c r="JYM194" s="1269"/>
      <c r="JYN194" s="1269"/>
      <c r="JYO194" s="1269"/>
      <c r="JYP194" s="1269"/>
      <c r="JYQ194" s="1269"/>
      <c r="JYR194" s="1269"/>
      <c r="JYS194" s="1269"/>
      <c r="JYT194" s="1269"/>
      <c r="JYU194" s="1269"/>
      <c r="JYV194" s="1269"/>
      <c r="JYW194" s="1269"/>
      <c r="JYX194" s="1269"/>
      <c r="JYY194" s="1269"/>
      <c r="JYZ194" s="1269"/>
      <c r="JZA194" s="1269"/>
      <c r="JZB194" s="1269"/>
      <c r="JZC194" s="1269"/>
      <c r="JZD194" s="1269"/>
      <c r="JZE194" s="1269"/>
      <c r="JZF194" s="1269"/>
      <c r="JZG194" s="1269"/>
      <c r="JZH194" s="1269"/>
      <c r="JZI194" s="1269"/>
      <c r="JZJ194" s="1269"/>
      <c r="JZK194" s="1269"/>
      <c r="JZL194" s="1269"/>
      <c r="JZM194" s="1269"/>
      <c r="JZN194" s="1269"/>
      <c r="JZO194" s="1269"/>
      <c r="JZP194" s="1269"/>
      <c r="JZQ194" s="1269"/>
      <c r="JZR194" s="1269"/>
      <c r="JZS194" s="1269"/>
      <c r="JZT194" s="1269"/>
      <c r="JZU194" s="1269"/>
      <c r="JZV194" s="1269"/>
      <c r="JZW194" s="1269"/>
      <c r="JZX194" s="1269"/>
      <c r="JZY194" s="1269"/>
      <c r="JZZ194" s="1269"/>
      <c r="KAA194" s="1269"/>
      <c r="KAB194" s="1269"/>
      <c r="KAC194" s="1269"/>
      <c r="KAD194" s="1269"/>
      <c r="KAE194" s="1269"/>
      <c r="KAF194" s="1269"/>
      <c r="KAG194" s="1269"/>
      <c r="KAH194" s="1269"/>
      <c r="KAI194" s="1269"/>
      <c r="KAJ194" s="1269"/>
      <c r="KAK194" s="1269"/>
      <c r="KAL194" s="1269"/>
      <c r="KAM194" s="1269"/>
      <c r="KAN194" s="1269"/>
      <c r="KAO194" s="1269"/>
      <c r="KAP194" s="1269"/>
      <c r="KAQ194" s="1269"/>
      <c r="KAR194" s="1269"/>
      <c r="KAS194" s="1269"/>
      <c r="KAT194" s="1269"/>
      <c r="KAU194" s="1269"/>
      <c r="KAV194" s="1269"/>
      <c r="KAW194" s="1269"/>
      <c r="KAX194" s="1269"/>
      <c r="KAY194" s="1269"/>
      <c r="KAZ194" s="1269"/>
      <c r="KBA194" s="1269"/>
      <c r="KBB194" s="1269"/>
      <c r="KBC194" s="1269"/>
      <c r="KBD194" s="1269"/>
      <c r="KBE194" s="1269"/>
      <c r="KBF194" s="1269"/>
      <c r="KBG194" s="1269"/>
      <c r="KBH194" s="1269"/>
      <c r="KBI194" s="1269"/>
      <c r="KBJ194" s="1269"/>
      <c r="KBK194" s="1269"/>
      <c r="KBL194" s="1269"/>
      <c r="KBM194" s="1269"/>
      <c r="KBN194" s="1269"/>
      <c r="KBO194" s="1269"/>
      <c r="KBP194" s="1269"/>
      <c r="KBQ194" s="1269"/>
      <c r="KBR194" s="1269"/>
      <c r="KBS194" s="1269"/>
      <c r="KBT194" s="1269"/>
      <c r="KBU194" s="1269"/>
      <c r="KBV194" s="1269"/>
      <c r="KBW194" s="1269"/>
      <c r="KBX194" s="1269"/>
      <c r="KBY194" s="1269"/>
      <c r="KBZ194" s="1269"/>
      <c r="KCA194" s="1269"/>
      <c r="KCB194" s="1269"/>
      <c r="KCC194" s="1269"/>
      <c r="KCD194" s="1269"/>
      <c r="KCE194" s="1269"/>
      <c r="KCF194" s="1269"/>
      <c r="KCG194" s="1269"/>
      <c r="KCH194" s="1269"/>
      <c r="KCI194" s="1269"/>
      <c r="KCJ194" s="1269"/>
      <c r="KCK194" s="1269"/>
      <c r="KCL194" s="1269"/>
      <c r="KCM194" s="1269"/>
      <c r="KCN194" s="1269"/>
      <c r="KCO194" s="1269"/>
      <c r="KCP194" s="1269"/>
      <c r="KCQ194" s="1269"/>
      <c r="KCR194" s="1269"/>
      <c r="KCS194" s="1269"/>
      <c r="KCT194" s="1269"/>
      <c r="KCU194" s="1269"/>
      <c r="KCV194" s="1269"/>
      <c r="KCW194" s="1269"/>
      <c r="KCX194" s="1269"/>
      <c r="KCY194" s="1269"/>
      <c r="KCZ194" s="1269"/>
      <c r="KDA194" s="1269"/>
      <c r="KDB194" s="1269"/>
      <c r="KDC194" s="1269"/>
      <c r="KDD194" s="1269"/>
      <c r="KDE194" s="1269"/>
      <c r="KDF194" s="1269"/>
      <c r="KDG194" s="1269"/>
      <c r="KDH194" s="1269"/>
      <c r="KDI194" s="1269"/>
      <c r="KDJ194" s="1269"/>
      <c r="KDK194" s="1269"/>
      <c r="KDL194" s="1269"/>
      <c r="KDM194" s="1269"/>
      <c r="KDN194" s="1269"/>
      <c r="KDO194" s="1269"/>
      <c r="KDP194" s="1269"/>
      <c r="KDQ194" s="1269"/>
      <c r="KDR194" s="1269"/>
      <c r="KDS194" s="1269"/>
      <c r="KDT194" s="1269"/>
      <c r="KDU194" s="1269"/>
      <c r="KDV194" s="1269"/>
      <c r="KDW194" s="1269"/>
      <c r="KDX194" s="1269"/>
      <c r="KDY194" s="1269"/>
      <c r="KDZ194" s="1269"/>
      <c r="KEA194" s="1269"/>
      <c r="KEB194" s="1269"/>
      <c r="KEC194" s="1269"/>
      <c r="KED194" s="1269"/>
      <c r="KEE194" s="1269"/>
      <c r="KEF194" s="1269"/>
      <c r="KEG194" s="1269"/>
      <c r="KEH194" s="1269"/>
      <c r="KEI194" s="1269"/>
      <c r="KEJ194" s="1269"/>
      <c r="KEK194" s="1269"/>
      <c r="KEL194" s="1269"/>
      <c r="KEM194" s="1269"/>
      <c r="KEN194" s="1269"/>
      <c r="KEO194" s="1269"/>
      <c r="KEP194" s="1269"/>
      <c r="KEQ194" s="1269"/>
      <c r="KER194" s="1269"/>
      <c r="KES194" s="1269"/>
      <c r="KET194" s="1269"/>
      <c r="KEU194" s="1269"/>
      <c r="KEV194" s="1269"/>
      <c r="KEW194" s="1269"/>
      <c r="KEX194" s="1269"/>
      <c r="KEY194" s="1269"/>
      <c r="KEZ194" s="1269"/>
      <c r="KFA194" s="1269"/>
      <c r="KFB194" s="1269"/>
      <c r="KFC194" s="1269"/>
      <c r="KFD194" s="1269"/>
      <c r="KFE194" s="1269"/>
      <c r="KFF194" s="1269"/>
      <c r="KFG194" s="1269"/>
      <c r="KFH194" s="1269"/>
      <c r="KFI194" s="1269"/>
      <c r="KFJ194" s="1269"/>
      <c r="KFK194" s="1269"/>
      <c r="KFL194" s="1269"/>
      <c r="KFM194" s="1269"/>
      <c r="KFN194" s="1269"/>
      <c r="KFO194" s="1269"/>
      <c r="KFP194" s="1269"/>
      <c r="KFQ194" s="1269"/>
      <c r="KFR194" s="1269"/>
      <c r="KFS194" s="1269"/>
      <c r="KFT194" s="1269"/>
      <c r="KFU194" s="1269"/>
      <c r="KFV194" s="1269"/>
      <c r="KFW194" s="1269"/>
      <c r="KFX194" s="1269"/>
      <c r="KFY194" s="1269"/>
      <c r="KFZ194" s="1269"/>
      <c r="KGA194" s="1269"/>
      <c r="KGB194" s="1269"/>
      <c r="KGC194" s="1269"/>
      <c r="KGD194" s="1269"/>
      <c r="KGE194" s="1269"/>
      <c r="KGF194" s="1269"/>
      <c r="KGG194" s="1269"/>
      <c r="KGH194" s="1269"/>
      <c r="KGI194" s="1269"/>
      <c r="KGJ194" s="1269"/>
      <c r="KGK194" s="1269"/>
      <c r="KGL194" s="1269"/>
      <c r="KGM194" s="1269"/>
      <c r="KGN194" s="1269"/>
      <c r="KGO194" s="1269"/>
      <c r="KGP194" s="1269"/>
      <c r="KGQ194" s="1269"/>
      <c r="KGR194" s="1269"/>
      <c r="KGS194" s="1269"/>
      <c r="KGT194" s="1269"/>
      <c r="KGU194" s="1269"/>
      <c r="KGV194" s="1269"/>
      <c r="KGW194" s="1269"/>
      <c r="KGX194" s="1269"/>
      <c r="KGY194" s="1269"/>
      <c r="KGZ194" s="1269"/>
      <c r="KHA194" s="1269"/>
      <c r="KHB194" s="1269"/>
      <c r="KHC194" s="1269"/>
      <c r="KHD194" s="1269"/>
      <c r="KHE194" s="1269"/>
      <c r="KHF194" s="1269"/>
      <c r="KHG194" s="1269"/>
      <c r="KHH194" s="1269"/>
      <c r="KHI194" s="1269"/>
      <c r="KHJ194" s="1269"/>
      <c r="KHK194" s="1269"/>
      <c r="KHL194" s="1269"/>
      <c r="KHM194" s="1269"/>
      <c r="KHN194" s="1269"/>
      <c r="KHO194" s="1269"/>
      <c r="KHP194" s="1269"/>
      <c r="KHQ194" s="1269"/>
      <c r="KHR194" s="1269"/>
      <c r="KHS194" s="1269"/>
      <c r="KHT194" s="1269"/>
      <c r="KHU194" s="1269"/>
      <c r="KHV194" s="1269"/>
      <c r="KHW194" s="1269"/>
      <c r="KHX194" s="1269"/>
      <c r="KHY194" s="1269"/>
      <c r="KHZ194" s="1269"/>
      <c r="KIA194" s="1269"/>
      <c r="KIB194" s="1269"/>
      <c r="KIC194" s="1269"/>
      <c r="KID194" s="1269"/>
      <c r="KIE194" s="1269"/>
      <c r="KIF194" s="1269"/>
      <c r="KIG194" s="1269"/>
      <c r="KIH194" s="1269"/>
      <c r="KII194" s="1269"/>
      <c r="KIJ194" s="1269"/>
      <c r="KIK194" s="1269"/>
      <c r="KIL194" s="1269"/>
      <c r="KIM194" s="1269"/>
      <c r="KIN194" s="1269"/>
      <c r="KIO194" s="1269"/>
      <c r="KIP194" s="1269"/>
      <c r="KIQ194" s="1269"/>
      <c r="KIR194" s="1269"/>
      <c r="KIS194" s="1269"/>
      <c r="KIT194" s="1269"/>
      <c r="KIU194" s="1269"/>
      <c r="KIV194" s="1269"/>
      <c r="KIW194" s="1269"/>
      <c r="KIX194" s="1269"/>
      <c r="KIY194" s="1269"/>
      <c r="KIZ194" s="1269"/>
      <c r="KJA194" s="1269"/>
      <c r="KJB194" s="1269"/>
      <c r="KJC194" s="1269"/>
      <c r="KJD194" s="1269"/>
      <c r="KJE194" s="1269"/>
      <c r="KJF194" s="1269"/>
      <c r="KJG194" s="1269"/>
      <c r="KJH194" s="1269"/>
      <c r="KJI194" s="1269"/>
      <c r="KJJ194" s="1269"/>
      <c r="KJK194" s="1269"/>
      <c r="KJL194" s="1269"/>
      <c r="KJM194" s="1269"/>
      <c r="KJN194" s="1269"/>
      <c r="KJO194" s="1269"/>
      <c r="KJP194" s="1269"/>
      <c r="KJQ194" s="1269"/>
      <c r="KJR194" s="1269"/>
      <c r="KJS194" s="1269"/>
      <c r="KJT194" s="1269"/>
      <c r="KJU194" s="1269"/>
      <c r="KJV194" s="1269"/>
      <c r="KJW194" s="1269"/>
      <c r="KJX194" s="1269"/>
      <c r="KJY194" s="1269"/>
      <c r="KJZ194" s="1269"/>
      <c r="KKA194" s="1269"/>
      <c r="KKB194" s="1269"/>
      <c r="KKC194" s="1269"/>
      <c r="KKD194" s="1269"/>
      <c r="KKE194" s="1269"/>
      <c r="KKF194" s="1269"/>
      <c r="KKG194" s="1269"/>
      <c r="KKH194" s="1269"/>
      <c r="KKI194" s="1269"/>
      <c r="KKJ194" s="1269"/>
      <c r="KKK194" s="1269"/>
      <c r="KKL194" s="1269"/>
      <c r="KKM194" s="1269"/>
      <c r="KKN194" s="1269"/>
      <c r="KKO194" s="1269"/>
      <c r="KKP194" s="1269"/>
      <c r="KKQ194" s="1269"/>
      <c r="KKR194" s="1269"/>
      <c r="KKS194" s="1269"/>
      <c r="KKT194" s="1269"/>
      <c r="KKU194" s="1269"/>
      <c r="KKV194" s="1269"/>
      <c r="KKW194" s="1269"/>
      <c r="KKX194" s="1269"/>
      <c r="KKY194" s="1269"/>
      <c r="KKZ194" s="1269"/>
      <c r="KLA194" s="1269"/>
      <c r="KLB194" s="1269"/>
      <c r="KLC194" s="1269"/>
      <c r="KLD194" s="1269"/>
      <c r="KLE194" s="1269"/>
      <c r="KLF194" s="1269"/>
      <c r="KLG194" s="1269"/>
      <c r="KLH194" s="1269"/>
      <c r="KLI194" s="1269"/>
      <c r="KLJ194" s="1269"/>
      <c r="KLK194" s="1269"/>
      <c r="KLL194" s="1269"/>
      <c r="KLM194" s="1269"/>
      <c r="KLN194" s="1269"/>
      <c r="KLO194" s="1269"/>
      <c r="KLP194" s="1269"/>
      <c r="KLQ194" s="1269"/>
      <c r="KLR194" s="1269"/>
      <c r="KLS194" s="1269"/>
      <c r="KLT194" s="1269"/>
      <c r="KLU194" s="1269"/>
      <c r="KLV194" s="1269"/>
      <c r="KLW194" s="1269"/>
      <c r="KLX194" s="1269"/>
      <c r="KLY194" s="1269"/>
      <c r="KLZ194" s="1269"/>
      <c r="KMA194" s="1269"/>
      <c r="KMB194" s="1269"/>
      <c r="KMC194" s="1269"/>
      <c r="KMD194" s="1269"/>
      <c r="KME194" s="1269"/>
      <c r="KMF194" s="1269"/>
      <c r="KMG194" s="1269"/>
      <c r="KMH194" s="1269"/>
      <c r="KMI194" s="1269"/>
      <c r="KMJ194" s="1269"/>
      <c r="KMK194" s="1269"/>
      <c r="KML194" s="1269"/>
      <c r="KMM194" s="1269"/>
      <c r="KMN194" s="1269"/>
      <c r="KMO194" s="1269"/>
      <c r="KMP194" s="1269"/>
      <c r="KMQ194" s="1269"/>
      <c r="KMR194" s="1269"/>
      <c r="KMS194" s="1269"/>
      <c r="KMT194" s="1269"/>
      <c r="KMU194" s="1269"/>
      <c r="KMV194" s="1269"/>
      <c r="KMW194" s="1269"/>
      <c r="KMX194" s="1269"/>
      <c r="KMY194" s="1269"/>
      <c r="KMZ194" s="1269"/>
      <c r="KNA194" s="1269"/>
      <c r="KNB194" s="1269"/>
      <c r="KNC194" s="1269"/>
      <c r="KND194" s="1269"/>
      <c r="KNE194" s="1269"/>
      <c r="KNF194" s="1269"/>
      <c r="KNG194" s="1269"/>
      <c r="KNH194" s="1269"/>
      <c r="KNI194" s="1269"/>
      <c r="KNJ194" s="1269"/>
      <c r="KNK194" s="1269"/>
      <c r="KNL194" s="1269"/>
      <c r="KNM194" s="1269"/>
      <c r="KNN194" s="1269"/>
      <c r="KNO194" s="1269"/>
      <c r="KNP194" s="1269"/>
      <c r="KNQ194" s="1269"/>
      <c r="KNR194" s="1269"/>
      <c r="KNS194" s="1269"/>
      <c r="KNT194" s="1269"/>
      <c r="KNU194" s="1269"/>
      <c r="KNV194" s="1269"/>
      <c r="KNW194" s="1269"/>
      <c r="KNX194" s="1269"/>
      <c r="KNY194" s="1269"/>
      <c r="KNZ194" s="1269"/>
      <c r="KOA194" s="1269"/>
      <c r="KOB194" s="1269"/>
      <c r="KOC194" s="1269"/>
      <c r="KOD194" s="1269"/>
      <c r="KOE194" s="1269"/>
      <c r="KOF194" s="1269"/>
      <c r="KOG194" s="1269"/>
      <c r="KOH194" s="1269"/>
      <c r="KOI194" s="1269"/>
      <c r="KOJ194" s="1269"/>
      <c r="KOK194" s="1269"/>
      <c r="KOL194" s="1269"/>
      <c r="KOM194" s="1269"/>
      <c r="KON194" s="1269"/>
      <c r="KOO194" s="1269"/>
      <c r="KOP194" s="1269"/>
      <c r="KOQ194" s="1269"/>
      <c r="KOR194" s="1269"/>
      <c r="KOS194" s="1269"/>
      <c r="KOT194" s="1269"/>
      <c r="KOU194" s="1269"/>
      <c r="KOV194" s="1269"/>
      <c r="KOW194" s="1269"/>
      <c r="KOX194" s="1269"/>
      <c r="KOY194" s="1269"/>
      <c r="KOZ194" s="1269"/>
      <c r="KPA194" s="1269"/>
      <c r="KPB194" s="1269"/>
      <c r="KPC194" s="1269"/>
      <c r="KPD194" s="1269"/>
      <c r="KPE194" s="1269"/>
      <c r="KPF194" s="1269"/>
      <c r="KPG194" s="1269"/>
      <c r="KPH194" s="1269"/>
      <c r="KPI194" s="1269"/>
      <c r="KPJ194" s="1269"/>
      <c r="KPK194" s="1269"/>
      <c r="KPL194" s="1269"/>
      <c r="KPM194" s="1269"/>
      <c r="KPN194" s="1269"/>
      <c r="KPO194" s="1269"/>
      <c r="KPP194" s="1269"/>
      <c r="KPQ194" s="1269"/>
      <c r="KPR194" s="1269"/>
      <c r="KPS194" s="1269"/>
      <c r="KPT194" s="1269"/>
      <c r="KPU194" s="1269"/>
      <c r="KPV194" s="1269"/>
      <c r="KPW194" s="1269"/>
      <c r="KPX194" s="1269"/>
      <c r="KPY194" s="1269"/>
      <c r="KPZ194" s="1269"/>
      <c r="KQA194" s="1269"/>
      <c r="KQB194" s="1269"/>
      <c r="KQC194" s="1269"/>
      <c r="KQD194" s="1269"/>
      <c r="KQE194" s="1269"/>
      <c r="KQF194" s="1269"/>
      <c r="KQG194" s="1269"/>
      <c r="KQH194" s="1269"/>
      <c r="KQI194" s="1269"/>
      <c r="KQJ194" s="1269"/>
      <c r="KQK194" s="1269"/>
      <c r="KQL194" s="1269"/>
      <c r="KQM194" s="1269"/>
      <c r="KQN194" s="1269"/>
      <c r="KQO194" s="1269"/>
      <c r="KQP194" s="1269"/>
      <c r="KQQ194" s="1269"/>
      <c r="KQR194" s="1269"/>
      <c r="KQS194" s="1269"/>
      <c r="KQT194" s="1269"/>
      <c r="KQU194" s="1269"/>
      <c r="KQV194" s="1269"/>
      <c r="KQW194" s="1269"/>
      <c r="KQX194" s="1269"/>
      <c r="KQY194" s="1269"/>
      <c r="KQZ194" s="1269"/>
      <c r="KRA194" s="1269"/>
      <c r="KRB194" s="1269"/>
      <c r="KRC194" s="1269"/>
      <c r="KRD194" s="1269"/>
      <c r="KRE194" s="1269"/>
      <c r="KRF194" s="1269"/>
      <c r="KRG194" s="1269"/>
      <c r="KRH194" s="1269"/>
      <c r="KRI194" s="1269"/>
      <c r="KRJ194" s="1269"/>
      <c r="KRK194" s="1269"/>
      <c r="KRL194" s="1269"/>
      <c r="KRM194" s="1269"/>
      <c r="KRN194" s="1269"/>
      <c r="KRO194" s="1269"/>
      <c r="KRP194" s="1269"/>
      <c r="KRQ194" s="1269"/>
      <c r="KRR194" s="1269"/>
      <c r="KRS194" s="1269"/>
      <c r="KRT194" s="1269"/>
      <c r="KRU194" s="1269"/>
      <c r="KRV194" s="1269"/>
      <c r="KRW194" s="1269"/>
      <c r="KRX194" s="1269"/>
      <c r="KRY194" s="1269"/>
      <c r="KRZ194" s="1269"/>
      <c r="KSA194" s="1269"/>
      <c r="KSB194" s="1269"/>
      <c r="KSC194" s="1269"/>
      <c r="KSD194" s="1269"/>
      <c r="KSE194" s="1269"/>
      <c r="KSF194" s="1269"/>
      <c r="KSG194" s="1269"/>
      <c r="KSH194" s="1269"/>
      <c r="KSI194" s="1269"/>
      <c r="KSJ194" s="1269"/>
      <c r="KSK194" s="1269"/>
      <c r="KSL194" s="1269"/>
      <c r="KSM194" s="1269"/>
      <c r="KSN194" s="1269"/>
      <c r="KSO194" s="1269"/>
      <c r="KSP194" s="1269"/>
      <c r="KSQ194" s="1269"/>
      <c r="KSR194" s="1269"/>
      <c r="KSS194" s="1269"/>
      <c r="KST194" s="1269"/>
      <c r="KSU194" s="1269"/>
      <c r="KSV194" s="1269"/>
      <c r="KSW194" s="1269"/>
      <c r="KSX194" s="1269"/>
      <c r="KSY194" s="1269"/>
      <c r="KSZ194" s="1269"/>
      <c r="KTA194" s="1269"/>
      <c r="KTB194" s="1269"/>
      <c r="KTC194" s="1269"/>
      <c r="KTD194" s="1269"/>
      <c r="KTE194" s="1269"/>
      <c r="KTF194" s="1269"/>
      <c r="KTG194" s="1269"/>
      <c r="KTH194" s="1269"/>
      <c r="KTI194" s="1269"/>
      <c r="KTJ194" s="1269"/>
      <c r="KTK194" s="1269"/>
      <c r="KTL194" s="1269"/>
      <c r="KTM194" s="1269"/>
      <c r="KTN194" s="1269"/>
      <c r="KTO194" s="1269"/>
      <c r="KTP194" s="1269"/>
      <c r="KTQ194" s="1269"/>
      <c r="KTR194" s="1269"/>
      <c r="KTS194" s="1269"/>
      <c r="KTT194" s="1269"/>
      <c r="KTU194" s="1269"/>
      <c r="KTV194" s="1269"/>
      <c r="KTW194" s="1269"/>
      <c r="KTX194" s="1269"/>
      <c r="KTY194" s="1269"/>
      <c r="KTZ194" s="1269"/>
      <c r="KUA194" s="1269"/>
      <c r="KUB194" s="1269"/>
      <c r="KUC194" s="1269"/>
      <c r="KUD194" s="1269"/>
      <c r="KUE194" s="1269"/>
      <c r="KUF194" s="1269"/>
      <c r="KUG194" s="1269"/>
      <c r="KUH194" s="1269"/>
      <c r="KUI194" s="1269"/>
      <c r="KUJ194" s="1269"/>
      <c r="KUK194" s="1269"/>
      <c r="KUL194" s="1269"/>
      <c r="KUM194" s="1269"/>
      <c r="KUN194" s="1269"/>
      <c r="KUO194" s="1269"/>
      <c r="KUP194" s="1269"/>
      <c r="KUQ194" s="1269"/>
      <c r="KUR194" s="1269"/>
      <c r="KUS194" s="1269"/>
      <c r="KUT194" s="1269"/>
      <c r="KUU194" s="1269"/>
      <c r="KUV194" s="1269"/>
      <c r="KUW194" s="1269"/>
      <c r="KUX194" s="1269"/>
      <c r="KUY194" s="1269"/>
      <c r="KUZ194" s="1269"/>
      <c r="KVA194" s="1269"/>
      <c r="KVB194" s="1269"/>
      <c r="KVC194" s="1269"/>
      <c r="KVD194" s="1269"/>
      <c r="KVE194" s="1269"/>
      <c r="KVF194" s="1269"/>
      <c r="KVG194" s="1269"/>
      <c r="KVH194" s="1269"/>
      <c r="KVI194" s="1269"/>
      <c r="KVJ194" s="1269"/>
      <c r="KVK194" s="1269"/>
      <c r="KVL194" s="1269"/>
      <c r="KVM194" s="1269"/>
      <c r="KVN194" s="1269"/>
      <c r="KVO194" s="1269"/>
      <c r="KVP194" s="1269"/>
      <c r="KVQ194" s="1269"/>
      <c r="KVR194" s="1269"/>
      <c r="KVS194" s="1269"/>
      <c r="KVT194" s="1269"/>
      <c r="KVU194" s="1269"/>
      <c r="KVV194" s="1269"/>
      <c r="KVW194" s="1269"/>
      <c r="KVX194" s="1269"/>
      <c r="KVY194" s="1269"/>
      <c r="KVZ194" s="1269"/>
      <c r="KWA194" s="1269"/>
      <c r="KWB194" s="1269"/>
      <c r="KWC194" s="1269"/>
      <c r="KWD194" s="1269"/>
      <c r="KWE194" s="1269"/>
      <c r="KWF194" s="1269"/>
      <c r="KWG194" s="1269"/>
      <c r="KWH194" s="1269"/>
      <c r="KWI194" s="1269"/>
      <c r="KWJ194" s="1269"/>
      <c r="KWK194" s="1269"/>
      <c r="KWL194" s="1269"/>
      <c r="KWM194" s="1269"/>
      <c r="KWN194" s="1269"/>
      <c r="KWO194" s="1269"/>
      <c r="KWP194" s="1269"/>
      <c r="KWQ194" s="1269"/>
      <c r="KWR194" s="1269"/>
      <c r="KWS194" s="1269"/>
      <c r="KWT194" s="1269"/>
      <c r="KWU194" s="1269"/>
      <c r="KWV194" s="1269"/>
      <c r="KWW194" s="1269"/>
      <c r="KWX194" s="1269"/>
      <c r="KWY194" s="1269"/>
      <c r="KWZ194" s="1269"/>
      <c r="KXA194" s="1269"/>
      <c r="KXB194" s="1269"/>
      <c r="KXC194" s="1269"/>
      <c r="KXD194" s="1269"/>
      <c r="KXE194" s="1269"/>
      <c r="KXF194" s="1269"/>
      <c r="KXG194" s="1269"/>
      <c r="KXH194" s="1269"/>
      <c r="KXI194" s="1269"/>
      <c r="KXJ194" s="1269"/>
      <c r="KXK194" s="1269"/>
      <c r="KXL194" s="1269"/>
      <c r="KXM194" s="1269"/>
      <c r="KXN194" s="1269"/>
      <c r="KXO194" s="1269"/>
      <c r="KXP194" s="1269"/>
      <c r="KXQ194" s="1269"/>
      <c r="KXR194" s="1269"/>
      <c r="KXS194" s="1269"/>
      <c r="KXT194" s="1269"/>
      <c r="KXU194" s="1269"/>
      <c r="KXV194" s="1269"/>
      <c r="KXW194" s="1269"/>
      <c r="KXX194" s="1269"/>
      <c r="KXY194" s="1269"/>
      <c r="KXZ194" s="1269"/>
      <c r="KYA194" s="1269"/>
      <c r="KYB194" s="1269"/>
      <c r="KYC194" s="1269"/>
      <c r="KYD194" s="1269"/>
      <c r="KYE194" s="1269"/>
      <c r="KYF194" s="1269"/>
      <c r="KYG194" s="1269"/>
      <c r="KYH194" s="1269"/>
      <c r="KYI194" s="1269"/>
      <c r="KYJ194" s="1269"/>
      <c r="KYK194" s="1269"/>
      <c r="KYL194" s="1269"/>
      <c r="KYM194" s="1269"/>
      <c r="KYN194" s="1269"/>
      <c r="KYO194" s="1269"/>
      <c r="KYP194" s="1269"/>
      <c r="KYQ194" s="1269"/>
      <c r="KYR194" s="1269"/>
      <c r="KYS194" s="1269"/>
      <c r="KYT194" s="1269"/>
      <c r="KYU194" s="1269"/>
      <c r="KYV194" s="1269"/>
      <c r="KYW194" s="1269"/>
      <c r="KYX194" s="1269"/>
      <c r="KYY194" s="1269"/>
      <c r="KYZ194" s="1269"/>
      <c r="KZA194" s="1269"/>
      <c r="KZB194" s="1269"/>
      <c r="KZC194" s="1269"/>
      <c r="KZD194" s="1269"/>
      <c r="KZE194" s="1269"/>
      <c r="KZF194" s="1269"/>
      <c r="KZG194" s="1269"/>
      <c r="KZH194" s="1269"/>
      <c r="KZI194" s="1269"/>
      <c r="KZJ194" s="1269"/>
      <c r="KZK194" s="1269"/>
      <c r="KZL194" s="1269"/>
      <c r="KZM194" s="1269"/>
      <c r="KZN194" s="1269"/>
      <c r="KZO194" s="1269"/>
      <c r="KZP194" s="1269"/>
      <c r="KZQ194" s="1269"/>
      <c r="KZR194" s="1269"/>
      <c r="KZS194" s="1269"/>
      <c r="KZT194" s="1269"/>
      <c r="KZU194" s="1269"/>
      <c r="KZV194" s="1269"/>
      <c r="KZW194" s="1269"/>
      <c r="KZX194" s="1269"/>
      <c r="KZY194" s="1269"/>
      <c r="KZZ194" s="1269"/>
      <c r="LAA194" s="1269"/>
      <c r="LAB194" s="1269"/>
      <c r="LAC194" s="1269"/>
      <c r="LAD194" s="1269"/>
      <c r="LAE194" s="1269"/>
      <c r="LAF194" s="1269"/>
      <c r="LAG194" s="1269"/>
      <c r="LAH194" s="1269"/>
      <c r="LAI194" s="1269"/>
      <c r="LAJ194" s="1269"/>
      <c r="LAK194" s="1269"/>
      <c r="LAL194" s="1269"/>
      <c r="LAM194" s="1269"/>
      <c r="LAN194" s="1269"/>
      <c r="LAO194" s="1269"/>
      <c r="LAP194" s="1269"/>
      <c r="LAQ194" s="1269"/>
      <c r="LAR194" s="1269"/>
      <c r="LAS194" s="1269"/>
      <c r="LAT194" s="1269"/>
      <c r="LAU194" s="1269"/>
      <c r="LAV194" s="1269"/>
      <c r="LAW194" s="1269"/>
      <c r="LAX194" s="1269"/>
      <c r="LAY194" s="1269"/>
      <c r="LAZ194" s="1269"/>
      <c r="LBA194" s="1269"/>
      <c r="LBB194" s="1269"/>
      <c r="LBC194" s="1269"/>
      <c r="LBD194" s="1269"/>
      <c r="LBE194" s="1269"/>
      <c r="LBF194" s="1269"/>
      <c r="LBG194" s="1269"/>
      <c r="LBH194" s="1269"/>
      <c r="LBI194" s="1269"/>
      <c r="LBJ194" s="1269"/>
      <c r="LBK194" s="1269"/>
      <c r="LBL194" s="1269"/>
      <c r="LBM194" s="1269"/>
      <c r="LBN194" s="1269"/>
      <c r="LBO194" s="1269"/>
      <c r="LBP194" s="1269"/>
      <c r="LBQ194" s="1269"/>
      <c r="LBR194" s="1269"/>
      <c r="LBS194" s="1269"/>
      <c r="LBT194" s="1269"/>
      <c r="LBU194" s="1269"/>
      <c r="LBV194" s="1269"/>
      <c r="LBW194" s="1269"/>
      <c r="LBX194" s="1269"/>
      <c r="LBY194" s="1269"/>
      <c r="LBZ194" s="1269"/>
      <c r="LCA194" s="1269"/>
      <c r="LCB194" s="1269"/>
      <c r="LCC194" s="1269"/>
      <c r="LCD194" s="1269"/>
      <c r="LCE194" s="1269"/>
      <c r="LCF194" s="1269"/>
      <c r="LCG194" s="1269"/>
      <c r="LCH194" s="1269"/>
      <c r="LCI194" s="1269"/>
      <c r="LCJ194" s="1269"/>
      <c r="LCK194" s="1269"/>
      <c r="LCL194" s="1269"/>
      <c r="LCM194" s="1269"/>
      <c r="LCN194" s="1269"/>
      <c r="LCO194" s="1269"/>
      <c r="LCP194" s="1269"/>
      <c r="LCQ194" s="1269"/>
      <c r="LCR194" s="1269"/>
      <c r="LCS194" s="1269"/>
      <c r="LCT194" s="1269"/>
      <c r="LCU194" s="1269"/>
      <c r="LCV194" s="1269"/>
      <c r="LCW194" s="1269"/>
      <c r="LCX194" s="1269"/>
      <c r="LCY194" s="1269"/>
      <c r="LCZ194" s="1269"/>
      <c r="LDA194" s="1269"/>
      <c r="LDB194" s="1269"/>
      <c r="LDC194" s="1269"/>
      <c r="LDD194" s="1269"/>
      <c r="LDE194" s="1269"/>
      <c r="LDF194" s="1269"/>
      <c r="LDG194" s="1269"/>
      <c r="LDH194" s="1269"/>
      <c r="LDI194" s="1269"/>
      <c r="LDJ194" s="1269"/>
      <c r="LDK194" s="1269"/>
      <c r="LDL194" s="1269"/>
      <c r="LDM194" s="1269"/>
      <c r="LDN194" s="1269"/>
      <c r="LDO194" s="1269"/>
      <c r="LDP194" s="1269"/>
      <c r="LDQ194" s="1269"/>
      <c r="LDR194" s="1269"/>
      <c r="LDS194" s="1269"/>
      <c r="LDT194" s="1269"/>
      <c r="LDU194" s="1269"/>
      <c r="LDV194" s="1269"/>
      <c r="LDW194" s="1269"/>
      <c r="LDX194" s="1269"/>
      <c r="LDY194" s="1269"/>
      <c r="LDZ194" s="1269"/>
      <c r="LEA194" s="1269"/>
      <c r="LEB194" s="1269"/>
      <c r="LEC194" s="1269"/>
      <c r="LED194" s="1269"/>
      <c r="LEE194" s="1269"/>
      <c r="LEF194" s="1269"/>
      <c r="LEG194" s="1269"/>
      <c r="LEH194" s="1269"/>
      <c r="LEI194" s="1269"/>
      <c r="LEJ194" s="1269"/>
      <c r="LEK194" s="1269"/>
      <c r="LEL194" s="1269"/>
      <c r="LEM194" s="1269"/>
      <c r="LEN194" s="1269"/>
      <c r="LEO194" s="1269"/>
      <c r="LEP194" s="1269"/>
      <c r="LEQ194" s="1269"/>
      <c r="LER194" s="1269"/>
      <c r="LES194" s="1269"/>
      <c r="LET194" s="1269"/>
      <c r="LEU194" s="1269"/>
      <c r="LEV194" s="1269"/>
      <c r="LEW194" s="1269"/>
      <c r="LEX194" s="1269"/>
      <c r="LEY194" s="1269"/>
      <c r="LEZ194" s="1269"/>
      <c r="LFA194" s="1269"/>
      <c r="LFB194" s="1269"/>
      <c r="LFC194" s="1269"/>
      <c r="LFD194" s="1269"/>
      <c r="LFE194" s="1269"/>
      <c r="LFF194" s="1269"/>
      <c r="LFG194" s="1269"/>
      <c r="LFH194" s="1269"/>
      <c r="LFI194" s="1269"/>
      <c r="LFJ194" s="1269"/>
      <c r="LFK194" s="1269"/>
      <c r="LFL194" s="1269"/>
      <c r="LFM194" s="1269"/>
      <c r="LFN194" s="1269"/>
      <c r="LFO194" s="1269"/>
      <c r="LFP194" s="1269"/>
      <c r="LFQ194" s="1269"/>
      <c r="LFR194" s="1269"/>
      <c r="LFS194" s="1269"/>
      <c r="LFT194" s="1269"/>
      <c r="LFU194" s="1269"/>
      <c r="LFV194" s="1269"/>
      <c r="LFW194" s="1269"/>
      <c r="LFX194" s="1269"/>
      <c r="LFY194" s="1269"/>
      <c r="LFZ194" s="1269"/>
      <c r="LGA194" s="1269"/>
      <c r="LGB194" s="1269"/>
      <c r="LGC194" s="1269"/>
      <c r="LGD194" s="1269"/>
      <c r="LGE194" s="1269"/>
      <c r="LGF194" s="1269"/>
      <c r="LGG194" s="1269"/>
      <c r="LGH194" s="1269"/>
      <c r="LGI194" s="1269"/>
      <c r="LGJ194" s="1269"/>
      <c r="LGK194" s="1269"/>
      <c r="LGL194" s="1269"/>
      <c r="LGM194" s="1269"/>
      <c r="LGN194" s="1269"/>
      <c r="LGO194" s="1269"/>
      <c r="LGP194" s="1269"/>
      <c r="LGQ194" s="1269"/>
      <c r="LGR194" s="1269"/>
      <c r="LGS194" s="1269"/>
      <c r="LGT194" s="1269"/>
      <c r="LGU194" s="1269"/>
      <c r="LGV194" s="1269"/>
      <c r="LGW194" s="1269"/>
      <c r="LGX194" s="1269"/>
      <c r="LGY194" s="1269"/>
      <c r="LGZ194" s="1269"/>
      <c r="LHA194" s="1269"/>
      <c r="LHB194" s="1269"/>
      <c r="LHC194" s="1269"/>
      <c r="LHD194" s="1269"/>
      <c r="LHE194" s="1269"/>
      <c r="LHF194" s="1269"/>
      <c r="LHG194" s="1269"/>
      <c r="LHH194" s="1269"/>
      <c r="LHI194" s="1269"/>
      <c r="LHJ194" s="1269"/>
      <c r="LHK194" s="1269"/>
      <c r="LHL194" s="1269"/>
      <c r="LHM194" s="1269"/>
      <c r="LHN194" s="1269"/>
      <c r="LHO194" s="1269"/>
      <c r="LHP194" s="1269"/>
      <c r="LHQ194" s="1269"/>
      <c r="LHR194" s="1269"/>
      <c r="LHS194" s="1269"/>
      <c r="LHT194" s="1269"/>
      <c r="LHU194" s="1269"/>
      <c r="LHV194" s="1269"/>
      <c r="LHW194" s="1269"/>
      <c r="LHX194" s="1269"/>
      <c r="LHY194" s="1269"/>
      <c r="LHZ194" s="1269"/>
      <c r="LIA194" s="1269"/>
      <c r="LIB194" s="1269"/>
      <c r="LIC194" s="1269"/>
      <c r="LID194" s="1269"/>
      <c r="LIE194" s="1269"/>
      <c r="LIF194" s="1269"/>
      <c r="LIG194" s="1269"/>
      <c r="LIH194" s="1269"/>
      <c r="LII194" s="1269"/>
      <c r="LIJ194" s="1269"/>
      <c r="LIK194" s="1269"/>
      <c r="LIL194" s="1269"/>
      <c r="LIM194" s="1269"/>
      <c r="LIN194" s="1269"/>
      <c r="LIO194" s="1269"/>
      <c r="LIP194" s="1269"/>
      <c r="LIQ194" s="1269"/>
      <c r="LIR194" s="1269"/>
      <c r="LIS194" s="1269"/>
      <c r="LIT194" s="1269"/>
      <c r="LIU194" s="1269"/>
      <c r="LIV194" s="1269"/>
      <c r="LIW194" s="1269"/>
      <c r="LIX194" s="1269"/>
      <c r="LIY194" s="1269"/>
      <c r="LIZ194" s="1269"/>
      <c r="LJA194" s="1269"/>
      <c r="LJB194" s="1269"/>
      <c r="LJC194" s="1269"/>
      <c r="LJD194" s="1269"/>
      <c r="LJE194" s="1269"/>
      <c r="LJF194" s="1269"/>
      <c r="LJG194" s="1269"/>
      <c r="LJH194" s="1269"/>
      <c r="LJI194" s="1269"/>
      <c r="LJJ194" s="1269"/>
      <c r="LJK194" s="1269"/>
      <c r="LJL194" s="1269"/>
      <c r="LJM194" s="1269"/>
      <c r="LJN194" s="1269"/>
      <c r="LJO194" s="1269"/>
      <c r="LJP194" s="1269"/>
      <c r="LJQ194" s="1269"/>
      <c r="LJR194" s="1269"/>
      <c r="LJS194" s="1269"/>
      <c r="LJT194" s="1269"/>
      <c r="LJU194" s="1269"/>
      <c r="LJV194" s="1269"/>
      <c r="LJW194" s="1269"/>
      <c r="LJX194" s="1269"/>
      <c r="LJY194" s="1269"/>
      <c r="LJZ194" s="1269"/>
      <c r="LKA194" s="1269"/>
      <c r="LKB194" s="1269"/>
      <c r="LKC194" s="1269"/>
      <c r="LKD194" s="1269"/>
      <c r="LKE194" s="1269"/>
      <c r="LKF194" s="1269"/>
      <c r="LKG194" s="1269"/>
      <c r="LKH194" s="1269"/>
      <c r="LKI194" s="1269"/>
      <c r="LKJ194" s="1269"/>
      <c r="LKK194" s="1269"/>
      <c r="LKL194" s="1269"/>
      <c r="LKM194" s="1269"/>
      <c r="LKN194" s="1269"/>
      <c r="LKO194" s="1269"/>
      <c r="LKP194" s="1269"/>
      <c r="LKQ194" s="1269"/>
      <c r="LKR194" s="1269"/>
      <c r="LKS194" s="1269"/>
      <c r="LKT194" s="1269"/>
      <c r="LKU194" s="1269"/>
      <c r="LKV194" s="1269"/>
      <c r="LKW194" s="1269"/>
      <c r="LKX194" s="1269"/>
      <c r="LKY194" s="1269"/>
      <c r="LKZ194" s="1269"/>
      <c r="LLA194" s="1269"/>
      <c r="LLB194" s="1269"/>
      <c r="LLC194" s="1269"/>
      <c r="LLD194" s="1269"/>
      <c r="LLE194" s="1269"/>
      <c r="LLF194" s="1269"/>
      <c r="LLG194" s="1269"/>
      <c r="LLH194" s="1269"/>
      <c r="LLI194" s="1269"/>
      <c r="LLJ194" s="1269"/>
      <c r="LLK194" s="1269"/>
      <c r="LLL194" s="1269"/>
      <c r="LLM194" s="1269"/>
      <c r="LLN194" s="1269"/>
      <c r="LLO194" s="1269"/>
      <c r="LLP194" s="1269"/>
      <c r="LLQ194" s="1269"/>
      <c r="LLR194" s="1269"/>
      <c r="LLS194" s="1269"/>
      <c r="LLT194" s="1269"/>
      <c r="LLU194" s="1269"/>
      <c r="LLV194" s="1269"/>
      <c r="LLW194" s="1269"/>
      <c r="LLX194" s="1269"/>
      <c r="LLY194" s="1269"/>
      <c r="LLZ194" s="1269"/>
      <c r="LMA194" s="1269"/>
      <c r="LMB194" s="1269"/>
      <c r="LMC194" s="1269"/>
      <c r="LMD194" s="1269"/>
      <c r="LME194" s="1269"/>
      <c r="LMF194" s="1269"/>
      <c r="LMG194" s="1269"/>
      <c r="LMH194" s="1269"/>
      <c r="LMI194" s="1269"/>
      <c r="LMJ194" s="1269"/>
      <c r="LMK194" s="1269"/>
      <c r="LML194" s="1269"/>
      <c r="LMM194" s="1269"/>
      <c r="LMN194" s="1269"/>
      <c r="LMO194" s="1269"/>
      <c r="LMP194" s="1269"/>
      <c r="LMQ194" s="1269"/>
      <c r="LMR194" s="1269"/>
      <c r="LMS194" s="1269"/>
      <c r="LMT194" s="1269"/>
      <c r="LMU194" s="1269"/>
      <c r="LMV194" s="1269"/>
      <c r="LMW194" s="1269"/>
      <c r="LMX194" s="1269"/>
      <c r="LMY194" s="1269"/>
      <c r="LMZ194" s="1269"/>
      <c r="LNA194" s="1269"/>
      <c r="LNB194" s="1269"/>
      <c r="LNC194" s="1269"/>
      <c r="LND194" s="1269"/>
      <c r="LNE194" s="1269"/>
      <c r="LNF194" s="1269"/>
      <c r="LNG194" s="1269"/>
      <c r="LNH194" s="1269"/>
      <c r="LNI194" s="1269"/>
      <c r="LNJ194" s="1269"/>
      <c r="LNK194" s="1269"/>
      <c r="LNL194" s="1269"/>
      <c r="LNM194" s="1269"/>
      <c r="LNN194" s="1269"/>
      <c r="LNO194" s="1269"/>
      <c r="LNP194" s="1269"/>
      <c r="LNQ194" s="1269"/>
      <c r="LNR194" s="1269"/>
      <c r="LNS194" s="1269"/>
      <c r="LNT194" s="1269"/>
      <c r="LNU194" s="1269"/>
      <c r="LNV194" s="1269"/>
      <c r="LNW194" s="1269"/>
      <c r="LNX194" s="1269"/>
      <c r="LNY194" s="1269"/>
      <c r="LNZ194" s="1269"/>
      <c r="LOA194" s="1269"/>
      <c r="LOB194" s="1269"/>
      <c r="LOC194" s="1269"/>
      <c r="LOD194" s="1269"/>
      <c r="LOE194" s="1269"/>
      <c r="LOF194" s="1269"/>
      <c r="LOG194" s="1269"/>
      <c r="LOH194" s="1269"/>
      <c r="LOI194" s="1269"/>
      <c r="LOJ194" s="1269"/>
      <c r="LOK194" s="1269"/>
      <c r="LOL194" s="1269"/>
      <c r="LOM194" s="1269"/>
      <c r="LON194" s="1269"/>
      <c r="LOO194" s="1269"/>
      <c r="LOP194" s="1269"/>
      <c r="LOQ194" s="1269"/>
      <c r="LOR194" s="1269"/>
      <c r="LOS194" s="1269"/>
      <c r="LOT194" s="1269"/>
      <c r="LOU194" s="1269"/>
      <c r="LOV194" s="1269"/>
      <c r="LOW194" s="1269"/>
      <c r="LOX194" s="1269"/>
      <c r="LOY194" s="1269"/>
      <c r="LOZ194" s="1269"/>
      <c r="LPA194" s="1269"/>
      <c r="LPB194" s="1269"/>
      <c r="LPC194" s="1269"/>
      <c r="LPD194" s="1269"/>
      <c r="LPE194" s="1269"/>
      <c r="LPF194" s="1269"/>
      <c r="LPG194" s="1269"/>
      <c r="LPH194" s="1269"/>
      <c r="LPI194" s="1269"/>
      <c r="LPJ194" s="1269"/>
      <c r="LPK194" s="1269"/>
      <c r="LPL194" s="1269"/>
      <c r="LPM194" s="1269"/>
      <c r="LPN194" s="1269"/>
      <c r="LPO194" s="1269"/>
      <c r="LPP194" s="1269"/>
      <c r="LPQ194" s="1269"/>
      <c r="LPR194" s="1269"/>
      <c r="LPS194" s="1269"/>
      <c r="LPT194" s="1269"/>
      <c r="LPU194" s="1269"/>
      <c r="LPV194" s="1269"/>
      <c r="LPW194" s="1269"/>
      <c r="LPX194" s="1269"/>
      <c r="LPY194" s="1269"/>
      <c r="LPZ194" s="1269"/>
      <c r="LQA194" s="1269"/>
      <c r="LQB194" s="1269"/>
      <c r="LQC194" s="1269"/>
      <c r="LQD194" s="1269"/>
      <c r="LQE194" s="1269"/>
      <c r="LQF194" s="1269"/>
      <c r="LQG194" s="1269"/>
      <c r="LQH194" s="1269"/>
      <c r="LQI194" s="1269"/>
      <c r="LQJ194" s="1269"/>
      <c r="LQK194" s="1269"/>
      <c r="LQL194" s="1269"/>
      <c r="LQM194" s="1269"/>
      <c r="LQN194" s="1269"/>
      <c r="LQO194" s="1269"/>
      <c r="LQP194" s="1269"/>
      <c r="LQQ194" s="1269"/>
      <c r="LQR194" s="1269"/>
      <c r="LQS194" s="1269"/>
      <c r="LQT194" s="1269"/>
      <c r="LQU194" s="1269"/>
      <c r="LQV194" s="1269"/>
      <c r="LQW194" s="1269"/>
      <c r="LQX194" s="1269"/>
      <c r="LQY194" s="1269"/>
      <c r="LQZ194" s="1269"/>
      <c r="LRA194" s="1269"/>
      <c r="LRB194" s="1269"/>
      <c r="LRC194" s="1269"/>
      <c r="LRD194" s="1269"/>
      <c r="LRE194" s="1269"/>
      <c r="LRF194" s="1269"/>
      <c r="LRG194" s="1269"/>
      <c r="LRH194" s="1269"/>
      <c r="LRI194" s="1269"/>
      <c r="LRJ194" s="1269"/>
      <c r="LRK194" s="1269"/>
      <c r="LRL194" s="1269"/>
      <c r="LRM194" s="1269"/>
      <c r="LRN194" s="1269"/>
      <c r="LRO194" s="1269"/>
      <c r="LRP194" s="1269"/>
      <c r="LRQ194" s="1269"/>
      <c r="LRR194" s="1269"/>
      <c r="LRS194" s="1269"/>
      <c r="LRT194" s="1269"/>
      <c r="LRU194" s="1269"/>
      <c r="LRV194" s="1269"/>
      <c r="LRW194" s="1269"/>
      <c r="LRX194" s="1269"/>
      <c r="LRY194" s="1269"/>
      <c r="LRZ194" s="1269"/>
      <c r="LSA194" s="1269"/>
      <c r="LSB194" s="1269"/>
      <c r="LSC194" s="1269"/>
      <c r="LSD194" s="1269"/>
      <c r="LSE194" s="1269"/>
      <c r="LSF194" s="1269"/>
      <c r="LSG194" s="1269"/>
      <c r="LSH194" s="1269"/>
      <c r="LSI194" s="1269"/>
      <c r="LSJ194" s="1269"/>
      <c r="LSK194" s="1269"/>
      <c r="LSL194" s="1269"/>
      <c r="LSM194" s="1269"/>
      <c r="LSN194" s="1269"/>
      <c r="LSO194" s="1269"/>
      <c r="LSP194" s="1269"/>
      <c r="LSQ194" s="1269"/>
      <c r="LSR194" s="1269"/>
      <c r="LSS194" s="1269"/>
      <c r="LST194" s="1269"/>
      <c r="LSU194" s="1269"/>
      <c r="LSV194" s="1269"/>
      <c r="LSW194" s="1269"/>
      <c r="LSX194" s="1269"/>
      <c r="LSY194" s="1269"/>
      <c r="LSZ194" s="1269"/>
      <c r="LTA194" s="1269"/>
      <c r="LTB194" s="1269"/>
      <c r="LTC194" s="1269"/>
      <c r="LTD194" s="1269"/>
      <c r="LTE194" s="1269"/>
      <c r="LTF194" s="1269"/>
      <c r="LTG194" s="1269"/>
      <c r="LTH194" s="1269"/>
      <c r="LTI194" s="1269"/>
      <c r="LTJ194" s="1269"/>
      <c r="LTK194" s="1269"/>
      <c r="LTL194" s="1269"/>
      <c r="LTM194" s="1269"/>
      <c r="LTN194" s="1269"/>
      <c r="LTO194" s="1269"/>
      <c r="LTP194" s="1269"/>
      <c r="LTQ194" s="1269"/>
      <c r="LTR194" s="1269"/>
      <c r="LTS194" s="1269"/>
      <c r="LTT194" s="1269"/>
      <c r="LTU194" s="1269"/>
      <c r="LTV194" s="1269"/>
      <c r="LTW194" s="1269"/>
      <c r="LTX194" s="1269"/>
      <c r="LTY194" s="1269"/>
      <c r="LTZ194" s="1269"/>
      <c r="LUA194" s="1269"/>
      <c r="LUB194" s="1269"/>
      <c r="LUC194" s="1269"/>
      <c r="LUD194" s="1269"/>
      <c r="LUE194" s="1269"/>
      <c r="LUF194" s="1269"/>
      <c r="LUG194" s="1269"/>
      <c r="LUH194" s="1269"/>
      <c r="LUI194" s="1269"/>
      <c r="LUJ194" s="1269"/>
      <c r="LUK194" s="1269"/>
      <c r="LUL194" s="1269"/>
      <c r="LUM194" s="1269"/>
      <c r="LUN194" s="1269"/>
      <c r="LUO194" s="1269"/>
      <c r="LUP194" s="1269"/>
      <c r="LUQ194" s="1269"/>
      <c r="LUR194" s="1269"/>
      <c r="LUS194" s="1269"/>
      <c r="LUT194" s="1269"/>
      <c r="LUU194" s="1269"/>
      <c r="LUV194" s="1269"/>
      <c r="LUW194" s="1269"/>
      <c r="LUX194" s="1269"/>
      <c r="LUY194" s="1269"/>
      <c r="LUZ194" s="1269"/>
      <c r="LVA194" s="1269"/>
      <c r="LVB194" s="1269"/>
      <c r="LVC194" s="1269"/>
      <c r="LVD194" s="1269"/>
      <c r="LVE194" s="1269"/>
      <c r="LVF194" s="1269"/>
      <c r="LVG194" s="1269"/>
      <c r="LVH194" s="1269"/>
      <c r="LVI194" s="1269"/>
      <c r="LVJ194" s="1269"/>
      <c r="LVK194" s="1269"/>
      <c r="LVL194" s="1269"/>
      <c r="LVM194" s="1269"/>
      <c r="LVN194" s="1269"/>
      <c r="LVO194" s="1269"/>
      <c r="LVP194" s="1269"/>
      <c r="LVQ194" s="1269"/>
      <c r="LVR194" s="1269"/>
      <c r="LVS194" s="1269"/>
      <c r="LVT194" s="1269"/>
      <c r="LVU194" s="1269"/>
      <c r="LVV194" s="1269"/>
      <c r="LVW194" s="1269"/>
      <c r="LVX194" s="1269"/>
      <c r="LVY194" s="1269"/>
      <c r="LVZ194" s="1269"/>
      <c r="LWA194" s="1269"/>
      <c r="LWB194" s="1269"/>
      <c r="LWC194" s="1269"/>
      <c r="LWD194" s="1269"/>
      <c r="LWE194" s="1269"/>
      <c r="LWF194" s="1269"/>
      <c r="LWG194" s="1269"/>
      <c r="LWH194" s="1269"/>
      <c r="LWI194" s="1269"/>
      <c r="LWJ194" s="1269"/>
      <c r="LWK194" s="1269"/>
      <c r="LWL194" s="1269"/>
      <c r="LWM194" s="1269"/>
      <c r="LWN194" s="1269"/>
      <c r="LWO194" s="1269"/>
      <c r="LWP194" s="1269"/>
      <c r="LWQ194" s="1269"/>
      <c r="LWR194" s="1269"/>
      <c r="LWS194" s="1269"/>
      <c r="LWT194" s="1269"/>
      <c r="LWU194" s="1269"/>
      <c r="LWV194" s="1269"/>
      <c r="LWW194" s="1269"/>
      <c r="LWX194" s="1269"/>
      <c r="LWY194" s="1269"/>
      <c r="LWZ194" s="1269"/>
      <c r="LXA194" s="1269"/>
      <c r="LXB194" s="1269"/>
      <c r="LXC194" s="1269"/>
      <c r="LXD194" s="1269"/>
      <c r="LXE194" s="1269"/>
      <c r="LXF194" s="1269"/>
      <c r="LXG194" s="1269"/>
      <c r="LXH194" s="1269"/>
      <c r="LXI194" s="1269"/>
      <c r="LXJ194" s="1269"/>
      <c r="LXK194" s="1269"/>
      <c r="LXL194" s="1269"/>
      <c r="LXM194" s="1269"/>
      <c r="LXN194" s="1269"/>
      <c r="LXO194" s="1269"/>
      <c r="LXP194" s="1269"/>
      <c r="LXQ194" s="1269"/>
      <c r="LXR194" s="1269"/>
      <c r="LXS194" s="1269"/>
      <c r="LXT194" s="1269"/>
      <c r="LXU194" s="1269"/>
      <c r="LXV194" s="1269"/>
      <c r="LXW194" s="1269"/>
      <c r="LXX194" s="1269"/>
      <c r="LXY194" s="1269"/>
      <c r="LXZ194" s="1269"/>
      <c r="LYA194" s="1269"/>
      <c r="LYB194" s="1269"/>
      <c r="LYC194" s="1269"/>
      <c r="LYD194" s="1269"/>
      <c r="LYE194" s="1269"/>
      <c r="LYF194" s="1269"/>
      <c r="LYG194" s="1269"/>
      <c r="LYH194" s="1269"/>
      <c r="LYI194" s="1269"/>
      <c r="LYJ194" s="1269"/>
      <c r="LYK194" s="1269"/>
      <c r="LYL194" s="1269"/>
      <c r="LYM194" s="1269"/>
      <c r="LYN194" s="1269"/>
      <c r="LYO194" s="1269"/>
      <c r="LYP194" s="1269"/>
      <c r="LYQ194" s="1269"/>
      <c r="LYR194" s="1269"/>
      <c r="LYS194" s="1269"/>
      <c r="LYT194" s="1269"/>
      <c r="LYU194" s="1269"/>
      <c r="LYV194" s="1269"/>
      <c r="LYW194" s="1269"/>
      <c r="LYX194" s="1269"/>
      <c r="LYY194" s="1269"/>
      <c r="LYZ194" s="1269"/>
      <c r="LZA194" s="1269"/>
      <c r="LZB194" s="1269"/>
      <c r="LZC194" s="1269"/>
      <c r="LZD194" s="1269"/>
      <c r="LZE194" s="1269"/>
      <c r="LZF194" s="1269"/>
      <c r="LZG194" s="1269"/>
      <c r="LZH194" s="1269"/>
      <c r="LZI194" s="1269"/>
      <c r="LZJ194" s="1269"/>
      <c r="LZK194" s="1269"/>
      <c r="LZL194" s="1269"/>
      <c r="LZM194" s="1269"/>
      <c r="LZN194" s="1269"/>
      <c r="LZO194" s="1269"/>
      <c r="LZP194" s="1269"/>
      <c r="LZQ194" s="1269"/>
      <c r="LZR194" s="1269"/>
      <c r="LZS194" s="1269"/>
      <c r="LZT194" s="1269"/>
      <c r="LZU194" s="1269"/>
      <c r="LZV194" s="1269"/>
      <c r="LZW194" s="1269"/>
      <c r="LZX194" s="1269"/>
      <c r="LZY194" s="1269"/>
      <c r="LZZ194" s="1269"/>
      <c r="MAA194" s="1269"/>
      <c r="MAB194" s="1269"/>
      <c r="MAC194" s="1269"/>
      <c r="MAD194" s="1269"/>
      <c r="MAE194" s="1269"/>
      <c r="MAF194" s="1269"/>
      <c r="MAG194" s="1269"/>
      <c r="MAH194" s="1269"/>
      <c r="MAI194" s="1269"/>
      <c r="MAJ194" s="1269"/>
      <c r="MAK194" s="1269"/>
      <c r="MAL194" s="1269"/>
      <c r="MAM194" s="1269"/>
      <c r="MAN194" s="1269"/>
      <c r="MAO194" s="1269"/>
      <c r="MAP194" s="1269"/>
      <c r="MAQ194" s="1269"/>
      <c r="MAR194" s="1269"/>
      <c r="MAS194" s="1269"/>
      <c r="MAT194" s="1269"/>
      <c r="MAU194" s="1269"/>
      <c r="MAV194" s="1269"/>
      <c r="MAW194" s="1269"/>
      <c r="MAX194" s="1269"/>
      <c r="MAY194" s="1269"/>
      <c r="MAZ194" s="1269"/>
      <c r="MBA194" s="1269"/>
      <c r="MBB194" s="1269"/>
      <c r="MBC194" s="1269"/>
      <c r="MBD194" s="1269"/>
      <c r="MBE194" s="1269"/>
      <c r="MBF194" s="1269"/>
      <c r="MBG194" s="1269"/>
      <c r="MBH194" s="1269"/>
      <c r="MBI194" s="1269"/>
      <c r="MBJ194" s="1269"/>
      <c r="MBK194" s="1269"/>
      <c r="MBL194" s="1269"/>
      <c r="MBM194" s="1269"/>
      <c r="MBN194" s="1269"/>
      <c r="MBO194" s="1269"/>
      <c r="MBP194" s="1269"/>
      <c r="MBQ194" s="1269"/>
      <c r="MBR194" s="1269"/>
      <c r="MBS194" s="1269"/>
      <c r="MBT194" s="1269"/>
      <c r="MBU194" s="1269"/>
      <c r="MBV194" s="1269"/>
      <c r="MBW194" s="1269"/>
      <c r="MBX194" s="1269"/>
      <c r="MBY194" s="1269"/>
      <c r="MBZ194" s="1269"/>
      <c r="MCA194" s="1269"/>
      <c r="MCB194" s="1269"/>
      <c r="MCC194" s="1269"/>
      <c r="MCD194" s="1269"/>
      <c r="MCE194" s="1269"/>
      <c r="MCF194" s="1269"/>
      <c r="MCG194" s="1269"/>
      <c r="MCH194" s="1269"/>
      <c r="MCI194" s="1269"/>
      <c r="MCJ194" s="1269"/>
      <c r="MCK194" s="1269"/>
      <c r="MCL194" s="1269"/>
      <c r="MCM194" s="1269"/>
      <c r="MCN194" s="1269"/>
      <c r="MCO194" s="1269"/>
      <c r="MCP194" s="1269"/>
      <c r="MCQ194" s="1269"/>
      <c r="MCR194" s="1269"/>
      <c r="MCS194" s="1269"/>
      <c r="MCT194" s="1269"/>
      <c r="MCU194" s="1269"/>
      <c r="MCV194" s="1269"/>
      <c r="MCW194" s="1269"/>
      <c r="MCX194" s="1269"/>
      <c r="MCY194" s="1269"/>
      <c r="MCZ194" s="1269"/>
      <c r="MDA194" s="1269"/>
      <c r="MDB194" s="1269"/>
      <c r="MDC194" s="1269"/>
      <c r="MDD194" s="1269"/>
      <c r="MDE194" s="1269"/>
      <c r="MDF194" s="1269"/>
      <c r="MDG194" s="1269"/>
      <c r="MDH194" s="1269"/>
      <c r="MDI194" s="1269"/>
      <c r="MDJ194" s="1269"/>
      <c r="MDK194" s="1269"/>
      <c r="MDL194" s="1269"/>
      <c r="MDM194" s="1269"/>
      <c r="MDN194" s="1269"/>
      <c r="MDO194" s="1269"/>
      <c r="MDP194" s="1269"/>
      <c r="MDQ194" s="1269"/>
      <c r="MDR194" s="1269"/>
      <c r="MDS194" s="1269"/>
      <c r="MDT194" s="1269"/>
      <c r="MDU194" s="1269"/>
      <c r="MDV194" s="1269"/>
      <c r="MDW194" s="1269"/>
      <c r="MDX194" s="1269"/>
      <c r="MDY194" s="1269"/>
      <c r="MDZ194" s="1269"/>
      <c r="MEA194" s="1269"/>
      <c r="MEB194" s="1269"/>
      <c r="MEC194" s="1269"/>
      <c r="MED194" s="1269"/>
      <c r="MEE194" s="1269"/>
      <c r="MEF194" s="1269"/>
      <c r="MEG194" s="1269"/>
      <c r="MEH194" s="1269"/>
      <c r="MEI194" s="1269"/>
      <c r="MEJ194" s="1269"/>
      <c r="MEK194" s="1269"/>
      <c r="MEL194" s="1269"/>
      <c r="MEM194" s="1269"/>
      <c r="MEN194" s="1269"/>
      <c r="MEO194" s="1269"/>
      <c r="MEP194" s="1269"/>
      <c r="MEQ194" s="1269"/>
      <c r="MER194" s="1269"/>
      <c r="MES194" s="1269"/>
      <c r="MET194" s="1269"/>
      <c r="MEU194" s="1269"/>
      <c r="MEV194" s="1269"/>
      <c r="MEW194" s="1269"/>
      <c r="MEX194" s="1269"/>
      <c r="MEY194" s="1269"/>
      <c r="MEZ194" s="1269"/>
      <c r="MFA194" s="1269"/>
      <c r="MFB194" s="1269"/>
      <c r="MFC194" s="1269"/>
      <c r="MFD194" s="1269"/>
      <c r="MFE194" s="1269"/>
      <c r="MFF194" s="1269"/>
      <c r="MFG194" s="1269"/>
      <c r="MFH194" s="1269"/>
      <c r="MFI194" s="1269"/>
      <c r="MFJ194" s="1269"/>
      <c r="MFK194" s="1269"/>
      <c r="MFL194" s="1269"/>
      <c r="MFM194" s="1269"/>
      <c r="MFN194" s="1269"/>
      <c r="MFO194" s="1269"/>
      <c r="MFP194" s="1269"/>
      <c r="MFQ194" s="1269"/>
      <c r="MFR194" s="1269"/>
      <c r="MFS194" s="1269"/>
      <c r="MFT194" s="1269"/>
      <c r="MFU194" s="1269"/>
      <c r="MFV194" s="1269"/>
      <c r="MFW194" s="1269"/>
      <c r="MFX194" s="1269"/>
      <c r="MFY194" s="1269"/>
      <c r="MFZ194" s="1269"/>
      <c r="MGA194" s="1269"/>
      <c r="MGB194" s="1269"/>
      <c r="MGC194" s="1269"/>
      <c r="MGD194" s="1269"/>
      <c r="MGE194" s="1269"/>
      <c r="MGF194" s="1269"/>
      <c r="MGG194" s="1269"/>
      <c r="MGH194" s="1269"/>
      <c r="MGI194" s="1269"/>
      <c r="MGJ194" s="1269"/>
      <c r="MGK194" s="1269"/>
      <c r="MGL194" s="1269"/>
      <c r="MGM194" s="1269"/>
      <c r="MGN194" s="1269"/>
      <c r="MGO194" s="1269"/>
      <c r="MGP194" s="1269"/>
      <c r="MGQ194" s="1269"/>
      <c r="MGR194" s="1269"/>
      <c r="MGS194" s="1269"/>
      <c r="MGT194" s="1269"/>
      <c r="MGU194" s="1269"/>
      <c r="MGV194" s="1269"/>
      <c r="MGW194" s="1269"/>
      <c r="MGX194" s="1269"/>
      <c r="MGY194" s="1269"/>
      <c r="MGZ194" s="1269"/>
      <c r="MHA194" s="1269"/>
      <c r="MHB194" s="1269"/>
      <c r="MHC194" s="1269"/>
      <c r="MHD194" s="1269"/>
      <c r="MHE194" s="1269"/>
      <c r="MHF194" s="1269"/>
      <c r="MHG194" s="1269"/>
      <c r="MHH194" s="1269"/>
      <c r="MHI194" s="1269"/>
      <c r="MHJ194" s="1269"/>
      <c r="MHK194" s="1269"/>
      <c r="MHL194" s="1269"/>
      <c r="MHM194" s="1269"/>
      <c r="MHN194" s="1269"/>
      <c r="MHO194" s="1269"/>
      <c r="MHP194" s="1269"/>
      <c r="MHQ194" s="1269"/>
      <c r="MHR194" s="1269"/>
      <c r="MHS194" s="1269"/>
      <c r="MHT194" s="1269"/>
      <c r="MHU194" s="1269"/>
      <c r="MHV194" s="1269"/>
      <c r="MHW194" s="1269"/>
      <c r="MHX194" s="1269"/>
      <c r="MHY194" s="1269"/>
      <c r="MHZ194" s="1269"/>
      <c r="MIA194" s="1269"/>
      <c r="MIB194" s="1269"/>
      <c r="MIC194" s="1269"/>
      <c r="MID194" s="1269"/>
      <c r="MIE194" s="1269"/>
      <c r="MIF194" s="1269"/>
      <c r="MIG194" s="1269"/>
      <c r="MIH194" s="1269"/>
      <c r="MII194" s="1269"/>
      <c r="MIJ194" s="1269"/>
      <c r="MIK194" s="1269"/>
      <c r="MIL194" s="1269"/>
      <c r="MIM194" s="1269"/>
      <c r="MIN194" s="1269"/>
      <c r="MIO194" s="1269"/>
      <c r="MIP194" s="1269"/>
      <c r="MIQ194" s="1269"/>
      <c r="MIR194" s="1269"/>
      <c r="MIS194" s="1269"/>
      <c r="MIT194" s="1269"/>
      <c r="MIU194" s="1269"/>
      <c r="MIV194" s="1269"/>
      <c r="MIW194" s="1269"/>
      <c r="MIX194" s="1269"/>
      <c r="MIY194" s="1269"/>
      <c r="MIZ194" s="1269"/>
      <c r="MJA194" s="1269"/>
      <c r="MJB194" s="1269"/>
      <c r="MJC194" s="1269"/>
      <c r="MJD194" s="1269"/>
      <c r="MJE194" s="1269"/>
      <c r="MJF194" s="1269"/>
      <c r="MJG194" s="1269"/>
      <c r="MJH194" s="1269"/>
      <c r="MJI194" s="1269"/>
      <c r="MJJ194" s="1269"/>
      <c r="MJK194" s="1269"/>
      <c r="MJL194" s="1269"/>
      <c r="MJM194" s="1269"/>
      <c r="MJN194" s="1269"/>
      <c r="MJO194" s="1269"/>
      <c r="MJP194" s="1269"/>
      <c r="MJQ194" s="1269"/>
      <c r="MJR194" s="1269"/>
      <c r="MJS194" s="1269"/>
      <c r="MJT194" s="1269"/>
      <c r="MJU194" s="1269"/>
      <c r="MJV194" s="1269"/>
      <c r="MJW194" s="1269"/>
      <c r="MJX194" s="1269"/>
      <c r="MJY194" s="1269"/>
      <c r="MJZ194" s="1269"/>
      <c r="MKA194" s="1269"/>
      <c r="MKB194" s="1269"/>
      <c r="MKC194" s="1269"/>
      <c r="MKD194" s="1269"/>
      <c r="MKE194" s="1269"/>
      <c r="MKF194" s="1269"/>
      <c r="MKG194" s="1269"/>
      <c r="MKH194" s="1269"/>
      <c r="MKI194" s="1269"/>
      <c r="MKJ194" s="1269"/>
      <c r="MKK194" s="1269"/>
      <c r="MKL194" s="1269"/>
      <c r="MKM194" s="1269"/>
      <c r="MKN194" s="1269"/>
      <c r="MKO194" s="1269"/>
      <c r="MKP194" s="1269"/>
      <c r="MKQ194" s="1269"/>
      <c r="MKR194" s="1269"/>
      <c r="MKS194" s="1269"/>
      <c r="MKT194" s="1269"/>
      <c r="MKU194" s="1269"/>
      <c r="MKV194" s="1269"/>
      <c r="MKW194" s="1269"/>
      <c r="MKX194" s="1269"/>
      <c r="MKY194" s="1269"/>
      <c r="MKZ194" s="1269"/>
      <c r="MLA194" s="1269"/>
      <c r="MLB194" s="1269"/>
      <c r="MLC194" s="1269"/>
      <c r="MLD194" s="1269"/>
      <c r="MLE194" s="1269"/>
      <c r="MLF194" s="1269"/>
      <c r="MLG194" s="1269"/>
      <c r="MLH194" s="1269"/>
      <c r="MLI194" s="1269"/>
      <c r="MLJ194" s="1269"/>
      <c r="MLK194" s="1269"/>
      <c r="MLL194" s="1269"/>
      <c r="MLM194" s="1269"/>
      <c r="MLN194" s="1269"/>
      <c r="MLO194" s="1269"/>
      <c r="MLP194" s="1269"/>
      <c r="MLQ194" s="1269"/>
      <c r="MLR194" s="1269"/>
      <c r="MLS194" s="1269"/>
      <c r="MLT194" s="1269"/>
      <c r="MLU194" s="1269"/>
      <c r="MLV194" s="1269"/>
      <c r="MLW194" s="1269"/>
      <c r="MLX194" s="1269"/>
      <c r="MLY194" s="1269"/>
      <c r="MLZ194" s="1269"/>
      <c r="MMA194" s="1269"/>
      <c r="MMB194" s="1269"/>
      <c r="MMC194" s="1269"/>
      <c r="MMD194" s="1269"/>
      <c r="MME194" s="1269"/>
      <c r="MMF194" s="1269"/>
      <c r="MMG194" s="1269"/>
      <c r="MMH194" s="1269"/>
      <c r="MMI194" s="1269"/>
      <c r="MMJ194" s="1269"/>
      <c r="MMK194" s="1269"/>
      <c r="MML194" s="1269"/>
      <c r="MMM194" s="1269"/>
      <c r="MMN194" s="1269"/>
      <c r="MMO194" s="1269"/>
      <c r="MMP194" s="1269"/>
      <c r="MMQ194" s="1269"/>
      <c r="MMR194" s="1269"/>
      <c r="MMS194" s="1269"/>
      <c r="MMT194" s="1269"/>
      <c r="MMU194" s="1269"/>
      <c r="MMV194" s="1269"/>
      <c r="MMW194" s="1269"/>
      <c r="MMX194" s="1269"/>
      <c r="MMY194" s="1269"/>
      <c r="MMZ194" s="1269"/>
      <c r="MNA194" s="1269"/>
      <c r="MNB194" s="1269"/>
      <c r="MNC194" s="1269"/>
      <c r="MND194" s="1269"/>
      <c r="MNE194" s="1269"/>
      <c r="MNF194" s="1269"/>
      <c r="MNG194" s="1269"/>
      <c r="MNH194" s="1269"/>
      <c r="MNI194" s="1269"/>
      <c r="MNJ194" s="1269"/>
      <c r="MNK194" s="1269"/>
      <c r="MNL194" s="1269"/>
      <c r="MNM194" s="1269"/>
      <c r="MNN194" s="1269"/>
      <c r="MNO194" s="1269"/>
      <c r="MNP194" s="1269"/>
      <c r="MNQ194" s="1269"/>
      <c r="MNR194" s="1269"/>
      <c r="MNS194" s="1269"/>
      <c r="MNT194" s="1269"/>
      <c r="MNU194" s="1269"/>
      <c r="MNV194" s="1269"/>
      <c r="MNW194" s="1269"/>
      <c r="MNX194" s="1269"/>
      <c r="MNY194" s="1269"/>
      <c r="MNZ194" s="1269"/>
      <c r="MOA194" s="1269"/>
      <c r="MOB194" s="1269"/>
      <c r="MOC194" s="1269"/>
      <c r="MOD194" s="1269"/>
      <c r="MOE194" s="1269"/>
      <c r="MOF194" s="1269"/>
      <c r="MOG194" s="1269"/>
      <c r="MOH194" s="1269"/>
      <c r="MOI194" s="1269"/>
      <c r="MOJ194" s="1269"/>
      <c r="MOK194" s="1269"/>
      <c r="MOL194" s="1269"/>
      <c r="MOM194" s="1269"/>
      <c r="MON194" s="1269"/>
      <c r="MOO194" s="1269"/>
      <c r="MOP194" s="1269"/>
      <c r="MOQ194" s="1269"/>
      <c r="MOR194" s="1269"/>
      <c r="MOS194" s="1269"/>
      <c r="MOT194" s="1269"/>
      <c r="MOU194" s="1269"/>
      <c r="MOV194" s="1269"/>
      <c r="MOW194" s="1269"/>
      <c r="MOX194" s="1269"/>
      <c r="MOY194" s="1269"/>
      <c r="MOZ194" s="1269"/>
      <c r="MPA194" s="1269"/>
      <c r="MPB194" s="1269"/>
      <c r="MPC194" s="1269"/>
      <c r="MPD194" s="1269"/>
      <c r="MPE194" s="1269"/>
      <c r="MPF194" s="1269"/>
      <c r="MPG194" s="1269"/>
      <c r="MPH194" s="1269"/>
      <c r="MPI194" s="1269"/>
      <c r="MPJ194" s="1269"/>
      <c r="MPK194" s="1269"/>
      <c r="MPL194" s="1269"/>
      <c r="MPM194" s="1269"/>
      <c r="MPN194" s="1269"/>
      <c r="MPO194" s="1269"/>
      <c r="MPP194" s="1269"/>
      <c r="MPQ194" s="1269"/>
      <c r="MPR194" s="1269"/>
      <c r="MPS194" s="1269"/>
      <c r="MPT194" s="1269"/>
      <c r="MPU194" s="1269"/>
      <c r="MPV194" s="1269"/>
      <c r="MPW194" s="1269"/>
      <c r="MPX194" s="1269"/>
      <c r="MPY194" s="1269"/>
      <c r="MPZ194" s="1269"/>
      <c r="MQA194" s="1269"/>
      <c r="MQB194" s="1269"/>
      <c r="MQC194" s="1269"/>
      <c r="MQD194" s="1269"/>
      <c r="MQE194" s="1269"/>
      <c r="MQF194" s="1269"/>
      <c r="MQG194" s="1269"/>
      <c r="MQH194" s="1269"/>
      <c r="MQI194" s="1269"/>
      <c r="MQJ194" s="1269"/>
      <c r="MQK194" s="1269"/>
      <c r="MQL194" s="1269"/>
      <c r="MQM194" s="1269"/>
      <c r="MQN194" s="1269"/>
      <c r="MQO194" s="1269"/>
      <c r="MQP194" s="1269"/>
      <c r="MQQ194" s="1269"/>
      <c r="MQR194" s="1269"/>
      <c r="MQS194" s="1269"/>
      <c r="MQT194" s="1269"/>
      <c r="MQU194" s="1269"/>
      <c r="MQV194" s="1269"/>
      <c r="MQW194" s="1269"/>
      <c r="MQX194" s="1269"/>
      <c r="MQY194" s="1269"/>
      <c r="MQZ194" s="1269"/>
      <c r="MRA194" s="1269"/>
      <c r="MRB194" s="1269"/>
      <c r="MRC194" s="1269"/>
      <c r="MRD194" s="1269"/>
      <c r="MRE194" s="1269"/>
      <c r="MRF194" s="1269"/>
      <c r="MRG194" s="1269"/>
      <c r="MRH194" s="1269"/>
      <c r="MRI194" s="1269"/>
      <c r="MRJ194" s="1269"/>
      <c r="MRK194" s="1269"/>
      <c r="MRL194" s="1269"/>
      <c r="MRM194" s="1269"/>
      <c r="MRN194" s="1269"/>
      <c r="MRO194" s="1269"/>
      <c r="MRP194" s="1269"/>
      <c r="MRQ194" s="1269"/>
      <c r="MRR194" s="1269"/>
      <c r="MRS194" s="1269"/>
      <c r="MRT194" s="1269"/>
      <c r="MRU194" s="1269"/>
      <c r="MRV194" s="1269"/>
      <c r="MRW194" s="1269"/>
      <c r="MRX194" s="1269"/>
      <c r="MRY194" s="1269"/>
      <c r="MRZ194" s="1269"/>
      <c r="MSA194" s="1269"/>
      <c r="MSB194" s="1269"/>
      <c r="MSC194" s="1269"/>
      <c r="MSD194" s="1269"/>
      <c r="MSE194" s="1269"/>
      <c r="MSF194" s="1269"/>
      <c r="MSG194" s="1269"/>
      <c r="MSH194" s="1269"/>
      <c r="MSI194" s="1269"/>
      <c r="MSJ194" s="1269"/>
      <c r="MSK194" s="1269"/>
      <c r="MSL194" s="1269"/>
      <c r="MSM194" s="1269"/>
      <c r="MSN194" s="1269"/>
      <c r="MSO194" s="1269"/>
      <c r="MSP194" s="1269"/>
      <c r="MSQ194" s="1269"/>
      <c r="MSR194" s="1269"/>
      <c r="MSS194" s="1269"/>
      <c r="MST194" s="1269"/>
      <c r="MSU194" s="1269"/>
      <c r="MSV194" s="1269"/>
      <c r="MSW194" s="1269"/>
      <c r="MSX194" s="1269"/>
      <c r="MSY194" s="1269"/>
      <c r="MSZ194" s="1269"/>
      <c r="MTA194" s="1269"/>
      <c r="MTB194" s="1269"/>
      <c r="MTC194" s="1269"/>
      <c r="MTD194" s="1269"/>
      <c r="MTE194" s="1269"/>
      <c r="MTF194" s="1269"/>
      <c r="MTG194" s="1269"/>
      <c r="MTH194" s="1269"/>
      <c r="MTI194" s="1269"/>
      <c r="MTJ194" s="1269"/>
      <c r="MTK194" s="1269"/>
      <c r="MTL194" s="1269"/>
      <c r="MTM194" s="1269"/>
      <c r="MTN194" s="1269"/>
      <c r="MTO194" s="1269"/>
      <c r="MTP194" s="1269"/>
      <c r="MTQ194" s="1269"/>
      <c r="MTR194" s="1269"/>
      <c r="MTS194" s="1269"/>
      <c r="MTT194" s="1269"/>
      <c r="MTU194" s="1269"/>
      <c r="MTV194" s="1269"/>
      <c r="MTW194" s="1269"/>
      <c r="MTX194" s="1269"/>
      <c r="MTY194" s="1269"/>
      <c r="MTZ194" s="1269"/>
      <c r="MUA194" s="1269"/>
      <c r="MUB194" s="1269"/>
      <c r="MUC194" s="1269"/>
      <c r="MUD194" s="1269"/>
      <c r="MUE194" s="1269"/>
      <c r="MUF194" s="1269"/>
      <c r="MUG194" s="1269"/>
      <c r="MUH194" s="1269"/>
      <c r="MUI194" s="1269"/>
      <c r="MUJ194" s="1269"/>
      <c r="MUK194" s="1269"/>
      <c r="MUL194" s="1269"/>
      <c r="MUM194" s="1269"/>
      <c r="MUN194" s="1269"/>
      <c r="MUO194" s="1269"/>
      <c r="MUP194" s="1269"/>
      <c r="MUQ194" s="1269"/>
      <c r="MUR194" s="1269"/>
      <c r="MUS194" s="1269"/>
      <c r="MUT194" s="1269"/>
      <c r="MUU194" s="1269"/>
      <c r="MUV194" s="1269"/>
      <c r="MUW194" s="1269"/>
      <c r="MUX194" s="1269"/>
      <c r="MUY194" s="1269"/>
      <c r="MUZ194" s="1269"/>
      <c r="MVA194" s="1269"/>
      <c r="MVB194" s="1269"/>
      <c r="MVC194" s="1269"/>
      <c r="MVD194" s="1269"/>
      <c r="MVE194" s="1269"/>
      <c r="MVF194" s="1269"/>
      <c r="MVG194" s="1269"/>
      <c r="MVH194" s="1269"/>
      <c r="MVI194" s="1269"/>
      <c r="MVJ194" s="1269"/>
      <c r="MVK194" s="1269"/>
      <c r="MVL194" s="1269"/>
      <c r="MVM194" s="1269"/>
      <c r="MVN194" s="1269"/>
      <c r="MVO194" s="1269"/>
      <c r="MVP194" s="1269"/>
      <c r="MVQ194" s="1269"/>
      <c r="MVR194" s="1269"/>
      <c r="MVS194" s="1269"/>
      <c r="MVT194" s="1269"/>
      <c r="MVU194" s="1269"/>
      <c r="MVV194" s="1269"/>
      <c r="MVW194" s="1269"/>
      <c r="MVX194" s="1269"/>
      <c r="MVY194" s="1269"/>
      <c r="MVZ194" s="1269"/>
      <c r="MWA194" s="1269"/>
      <c r="MWB194" s="1269"/>
      <c r="MWC194" s="1269"/>
      <c r="MWD194" s="1269"/>
      <c r="MWE194" s="1269"/>
      <c r="MWF194" s="1269"/>
      <c r="MWG194" s="1269"/>
      <c r="MWH194" s="1269"/>
      <c r="MWI194" s="1269"/>
      <c r="MWJ194" s="1269"/>
      <c r="MWK194" s="1269"/>
      <c r="MWL194" s="1269"/>
      <c r="MWM194" s="1269"/>
      <c r="MWN194" s="1269"/>
      <c r="MWO194" s="1269"/>
      <c r="MWP194" s="1269"/>
      <c r="MWQ194" s="1269"/>
      <c r="MWR194" s="1269"/>
      <c r="MWS194" s="1269"/>
      <c r="MWT194" s="1269"/>
      <c r="MWU194" s="1269"/>
      <c r="MWV194" s="1269"/>
      <c r="MWW194" s="1269"/>
      <c r="MWX194" s="1269"/>
      <c r="MWY194" s="1269"/>
      <c r="MWZ194" s="1269"/>
      <c r="MXA194" s="1269"/>
      <c r="MXB194" s="1269"/>
      <c r="MXC194" s="1269"/>
      <c r="MXD194" s="1269"/>
      <c r="MXE194" s="1269"/>
      <c r="MXF194" s="1269"/>
      <c r="MXG194" s="1269"/>
      <c r="MXH194" s="1269"/>
      <c r="MXI194" s="1269"/>
      <c r="MXJ194" s="1269"/>
      <c r="MXK194" s="1269"/>
      <c r="MXL194" s="1269"/>
      <c r="MXM194" s="1269"/>
      <c r="MXN194" s="1269"/>
      <c r="MXO194" s="1269"/>
      <c r="MXP194" s="1269"/>
      <c r="MXQ194" s="1269"/>
      <c r="MXR194" s="1269"/>
      <c r="MXS194" s="1269"/>
      <c r="MXT194" s="1269"/>
      <c r="MXU194" s="1269"/>
      <c r="MXV194" s="1269"/>
      <c r="MXW194" s="1269"/>
      <c r="MXX194" s="1269"/>
      <c r="MXY194" s="1269"/>
      <c r="MXZ194" s="1269"/>
      <c r="MYA194" s="1269"/>
      <c r="MYB194" s="1269"/>
      <c r="MYC194" s="1269"/>
      <c r="MYD194" s="1269"/>
      <c r="MYE194" s="1269"/>
      <c r="MYF194" s="1269"/>
      <c r="MYG194" s="1269"/>
      <c r="MYH194" s="1269"/>
      <c r="MYI194" s="1269"/>
      <c r="MYJ194" s="1269"/>
      <c r="MYK194" s="1269"/>
      <c r="MYL194" s="1269"/>
      <c r="MYM194" s="1269"/>
      <c r="MYN194" s="1269"/>
      <c r="MYO194" s="1269"/>
      <c r="MYP194" s="1269"/>
      <c r="MYQ194" s="1269"/>
      <c r="MYR194" s="1269"/>
      <c r="MYS194" s="1269"/>
      <c r="MYT194" s="1269"/>
      <c r="MYU194" s="1269"/>
      <c r="MYV194" s="1269"/>
      <c r="MYW194" s="1269"/>
      <c r="MYX194" s="1269"/>
      <c r="MYY194" s="1269"/>
      <c r="MYZ194" s="1269"/>
      <c r="MZA194" s="1269"/>
      <c r="MZB194" s="1269"/>
      <c r="MZC194" s="1269"/>
      <c r="MZD194" s="1269"/>
      <c r="MZE194" s="1269"/>
      <c r="MZF194" s="1269"/>
      <c r="MZG194" s="1269"/>
      <c r="MZH194" s="1269"/>
      <c r="MZI194" s="1269"/>
      <c r="MZJ194" s="1269"/>
      <c r="MZK194" s="1269"/>
      <c r="MZL194" s="1269"/>
      <c r="MZM194" s="1269"/>
      <c r="MZN194" s="1269"/>
      <c r="MZO194" s="1269"/>
      <c r="MZP194" s="1269"/>
      <c r="MZQ194" s="1269"/>
      <c r="MZR194" s="1269"/>
      <c r="MZS194" s="1269"/>
      <c r="MZT194" s="1269"/>
      <c r="MZU194" s="1269"/>
      <c r="MZV194" s="1269"/>
      <c r="MZW194" s="1269"/>
      <c r="MZX194" s="1269"/>
      <c r="MZY194" s="1269"/>
      <c r="MZZ194" s="1269"/>
      <c r="NAA194" s="1269"/>
      <c r="NAB194" s="1269"/>
      <c r="NAC194" s="1269"/>
      <c r="NAD194" s="1269"/>
      <c r="NAE194" s="1269"/>
      <c r="NAF194" s="1269"/>
      <c r="NAG194" s="1269"/>
      <c r="NAH194" s="1269"/>
      <c r="NAI194" s="1269"/>
      <c r="NAJ194" s="1269"/>
      <c r="NAK194" s="1269"/>
      <c r="NAL194" s="1269"/>
      <c r="NAM194" s="1269"/>
      <c r="NAN194" s="1269"/>
      <c r="NAO194" s="1269"/>
      <c r="NAP194" s="1269"/>
      <c r="NAQ194" s="1269"/>
      <c r="NAR194" s="1269"/>
      <c r="NAS194" s="1269"/>
      <c r="NAT194" s="1269"/>
      <c r="NAU194" s="1269"/>
      <c r="NAV194" s="1269"/>
      <c r="NAW194" s="1269"/>
      <c r="NAX194" s="1269"/>
      <c r="NAY194" s="1269"/>
      <c r="NAZ194" s="1269"/>
      <c r="NBA194" s="1269"/>
      <c r="NBB194" s="1269"/>
      <c r="NBC194" s="1269"/>
      <c r="NBD194" s="1269"/>
      <c r="NBE194" s="1269"/>
      <c r="NBF194" s="1269"/>
      <c r="NBG194" s="1269"/>
      <c r="NBH194" s="1269"/>
      <c r="NBI194" s="1269"/>
      <c r="NBJ194" s="1269"/>
      <c r="NBK194" s="1269"/>
      <c r="NBL194" s="1269"/>
      <c r="NBM194" s="1269"/>
      <c r="NBN194" s="1269"/>
      <c r="NBO194" s="1269"/>
      <c r="NBP194" s="1269"/>
      <c r="NBQ194" s="1269"/>
      <c r="NBR194" s="1269"/>
      <c r="NBS194" s="1269"/>
      <c r="NBT194" s="1269"/>
      <c r="NBU194" s="1269"/>
      <c r="NBV194" s="1269"/>
      <c r="NBW194" s="1269"/>
      <c r="NBX194" s="1269"/>
      <c r="NBY194" s="1269"/>
      <c r="NBZ194" s="1269"/>
      <c r="NCA194" s="1269"/>
      <c r="NCB194" s="1269"/>
      <c r="NCC194" s="1269"/>
      <c r="NCD194" s="1269"/>
      <c r="NCE194" s="1269"/>
      <c r="NCF194" s="1269"/>
      <c r="NCG194" s="1269"/>
      <c r="NCH194" s="1269"/>
      <c r="NCI194" s="1269"/>
      <c r="NCJ194" s="1269"/>
      <c r="NCK194" s="1269"/>
      <c r="NCL194" s="1269"/>
      <c r="NCM194" s="1269"/>
      <c r="NCN194" s="1269"/>
      <c r="NCO194" s="1269"/>
      <c r="NCP194" s="1269"/>
      <c r="NCQ194" s="1269"/>
      <c r="NCR194" s="1269"/>
      <c r="NCS194" s="1269"/>
      <c r="NCT194" s="1269"/>
      <c r="NCU194" s="1269"/>
      <c r="NCV194" s="1269"/>
      <c r="NCW194" s="1269"/>
      <c r="NCX194" s="1269"/>
      <c r="NCY194" s="1269"/>
      <c r="NCZ194" s="1269"/>
      <c r="NDA194" s="1269"/>
      <c r="NDB194" s="1269"/>
      <c r="NDC194" s="1269"/>
      <c r="NDD194" s="1269"/>
      <c r="NDE194" s="1269"/>
      <c r="NDF194" s="1269"/>
      <c r="NDG194" s="1269"/>
      <c r="NDH194" s="1269"/>
      <c r="NDI194" s="1269"/>
      <c r="NDJ194" s="1269"/>
      <c r="NDK194" s="1269"/>
      <c r="NDL194" s="1269"/>
      <c r="NDM194" s="1269"/>
      <c r="NDN194" s="1269"/>
      <c r="NDO194" s="1269"/>
      <c r="NDP194" s="1269"/>
      <c r="NDQ194" s="1269"/>
      <c r="NDR194" s="1269"/>
      <c r="NDS194" s="1269"/>
      <c r="NDT194" s="1269"/>
      <c r="NDU194" s="1269"/>
      <c r="NDV194" s="1269"/>
      <c r="NDW194" s="1269"/>
      <c r="NDX194" s="1269"/>
      <c r="NDY194" s="1269"/>
      <c r="NDZ194" s="1269"/>
      <c r="NEA194" s="1269"/>
      <c r="NEB194" s="1269"/>
      <c r="NEC194" s="1269"/>
      <c r="NED194" s="1269"/>
      <c r="NEE194" s="1269"/>
      <c r="NEF194" s="1269"/>
      <c r="NEG194" s="1269"/>
      <c r="NEH194" s="1269"/>
      <c r="NEI194" s="1269"/>
      <c r="NEJ194" s="1269"/>
      <c r="NEK194" s="1269"/>
      <c r="NEL194" s="1269"/>
      <c r="NEM194" s="1269"/>
      <c r="NEN194" s="1269"/>
      <c r="NEO194" s="1269"/>
      <c r="NEP194" s="1269"/>
      <c r="NEQ194" s="1269"/>
      <c r="NER194" s="1269"/>
      <c r="NES194" s="1269"/>
      <c r="NET194" s="1269"/>
      <c r="NEU194" s="1269"/>
      <c r="NEV194" s="1269"/>
      <c r="NEW194" s="1269"/>
      <c r="NEX194" s="1269"/>
      <c r="NEY194" s="1269"/>
      <c r="NEZ194" s="1269"/>
      <c r="NFA194" s="1269"/>
      <c r="NFB194" s="1269"/>
      <c r="NFC194" s="1269"/>
      <c r="NFD194" s="1269"/>
      <c r="NFE194" s="1269"/>
      <c r="NFF194" s="1269"/>
      <c r="NFG194" s="1269"/>
      <c r="NFH194" s="1269"/>
      <c r="NFI194" s="1269"/>
      <c r="NFJ194" s="1269"/>
      <c r="NFK194" s="1269"/>
      <c r="NFL194" s="1269"/>
      <c r="NFM194" s="1269"/>
      <c r="NFN194" s="1269"/>
      <c r="NFO194" s="1269"/>
      <c r="NFP194" s="1269"/>
      <c r="NFQ194" s="1269"/>
      <c r="NFR194" s="1269"/>
      <c r="NFS194" s="1269"/>
      <c r="NFT194" s="1269"/>
      <c r="NFU194" s="1269"/>
      <c r="NFV194" s="1269"/>
      <c r="NFW194" s="1269"/>
      <c r="NFX194" s="1269"/>
      <c r="NFY194" s="1269"/>
      <c r="NFZ194" s="1269"/>
      <c r="NGA194" s="1269"/>
      <c r="NGB194" s="1269"/>
      <c r="NGC194" s="1269"/>
      <c r="NGD194" s="1269"/>
      <c r="NGE194" s="1269"/>
      <c r="NGF194" s="1269"/>
      <c r="NGG194" s="1269"/>
      <c r="NGH194" s="1269"/>
      <c r="NGI194" s="1269"/>
      <c r="NGJ194" s="1269"/>
      <c r="NGK194" s="1269"/>
      <c r="NGL194" s="1269"/>
      <c r="NGM194" s="1269"/>
      <c r="NGN194" s="1269"/>
      <c r="NGO194" s="1269"/>
      <c r="NGP194" s="1269"/>
      <c r="NGQ194" s="1269"/>
      <c r="NGR194" s="1269"/>
      <c r="NGS194" s="1269"/>
      <c r="NGT194" s="1269"/>
      <c r="NGU194" s="1269"/>
      <c r="NGV194" s="1269"/>
      <c r="NGW194" s="1269"/>
      <c r="NGX194" s="1269"/>
      <c r="NGY194" s="1269"/>
      <c r="NGZ194" s="1269"/>
      <c r="NHA194" s="1269"/>
      <c r="NHB194" s="1269"/>
      <c r="NHC194" s="1269"/>
      <c r="NHD194" s="1269"/>
      <c r="NHE194" s="1269"/>
      <c r="NHF194" s="1269"/>
      <c r="NHG194" s="1269"/>
      <c r="NHH194" s="1269"/>
      <c r="NHI194" s="1269"/>
      <c r="NHJ194" s="1269"/>
      <c r="NHK194" s="1269"/>
      <c r="NHL194" s="1269"/>
      <c r="NHM194" s="1269"/>
      <c r="NHN194" s="1269"/>
      <c r="NHO194" s="1269"/>
      <c r="NHP194" s="1269"/>
      <c r="NHQ194" s="1269"/>
      <c r="NHR194" s="1269"/>
      <c r="NHS194" s="1269"/>
      <c r="NHT194" s="1269"/>
      <c r="NHU194" s="1269"/>
      <c r="NHV194" s="1269"/>
      <c r="NHW194" s="1269"/>
      <c r="NHX194" s="1269"/>
      <c r="NHY194" s="1269"/>
      <c r="NHZ194" s="1269"/>
      <c r="NIA194" s="1269"/>
      <c r="NIB194" s="1269"/>
      <c r="NIC194" s="1269"/>
      <c r="NID194" s="1269"/>
      <c r="NIE194" s="1269"/>
      <c r="NIF194" s="1269"/>
      <c r="NIG194" s="1269"/>
      <c r="NIH194" s="1269"/>
      <c r="NII194" s="1269"/>
      <c r="NIJ194" s="1269"/>
      <c r="NIK194" s="1269"/>
      <c r="NIL194" s="1269"/>
      <c r="NIM194" s="1269"/>
      <c r="NIN194" s="1269"/>
      <c r="NIO194" s="1269"/>
      <c r="NIP194" s="1269"/>
      <c r="NIQ194" s="1269"/>
      <c r="NIR194" s="1269"/>
      <c r="NIS194" s="1269"/>
      <c r="NIT194" s="1269"/>
      <c r="NIU194" s="1269"/>
      <c r="NIV194" s="1269"/>
      <c r="NIW194" s="1269"/>
      <c r="NIX194" s="1269"/>
      <c r="NIY194" s="1269"/>
      <c r="NIZ194" s="1269"/>
      <c r="NJA194" s="1269"/>
      <c r="NJB194" s="1269"/>
      <c r="NJC194" s="1269"/>
      <c r="NJD194" s="1269"/>
      <c r="NJE194" s="1269"/>
      <c r="NJF194" s="1269"/>
      <c r="NJG194" s="1269"/>
      <c r="NJH194" s="1269"/>
      <c r="NJI194" s="1269"/>
      <c r="NJJ194" s="1269"/>
      <c r="NJK194" s="1269"/>
      <c r="NJL194" s="1269"/>
      <c r="NJM194" s="1269"/>
      <c r="NJN194" s="1269"/>
      <c r="NJO194" s="1269"/>
      <c r="NJP194" s="1269"/>
      <c r="NJQ194" s="1269"/>
      <c r="NJR194" s="1269"/>
      <c r="NJS194" s="1269"/>
      <c r="NJT194" s="1269"/>
      <c r="NJU194" s="1269"/>
      <c r="NJV194" s="1269"/>
      <c r="NJW194" s="1269"/>
      <c r="NJX194" s="1269"/>
      <c r="NJY194" s="1269"/>
      <c r="NJZ194" s="1269"/>
      <c r="NKA194" s="1269"/>
      <c r="NKB194" s="1269"/>
      <c r="NKC194" s="1269"/>
      <c r="NKD194" s="1269"/>
      <c r="NKE194" s="1269"/>
      <c r="NKF194" s="1269"/>
      <c r="NKG194" s="1269"/>
      <c r="NKH194" s="1269"/>
      <c r="NKI194" s="1269"/>
      <c r="NKJ194" s="1269"/>
      <c r="NKK194" s="1269"/>
      <c r="NKL194" s="1269"/>
      <c r="NKM194" s="1269"/>
      <c r="NKN194" s="1269"/>
      <c r="NKO194" s="1269"/>
      <c r="NKP194" s="1269"/>
      <c r="NKQ194" s="1269"/>
      <c r="NKR194" s="1269"/>
      <c r="NKS194" s="1269"/>
      <c r="NKT194" s="1269"/>
      <c r="NKU194" s="1269"/>
      <c r="NKV194" s="1269"/>
      <c r="NKW194" s="1269"/>
      <c r="NKX194" s="1269"/>
      <c r="NKY194" s="1269"/>
      <c r="NKZ194" s="1269"/>
      <c r="NLA194" s="1269"/>
      <c r="NLB194" s="1269"/>
      <c r="NLC194" s="1269"/>
      <c r="NLD194" s="1269"/>
      <c r="NLE194" s="1269"/>
      <c r="NLF194" s="1269"/>
      <c r="NLG194" s="1269"/>
      <c r="NLH194" s="1269"/>
      <c r="NLI194" s="1269"/>
      <c r="NLJ194" s="1269"/>
      <c r="NLK194" s="1269"/>
      <c r="NLL194" s="1269"/>
      <c r="NLM194" s="1269"/>
      <c r="NLN194" s="1269"/>
      <c r="NLO194" s="1269"/>
      <c r="NLP194" s="1269"/>
      <c r="NLQ194" s="1269"/>
      <c r="NLR194" s="1269"/>
      <c r="NLS194" s="1269"/>
      <c r="NLT194" s="1269"/>
      <c r="NLU194" s="1269"/>
      <c r="NLV194" s="1269"/>
      <c r="NLW194" s="1269"/>
      <c r="NLX194" s="1269"/>
      <c r="NLY194" s="1269"/>
      <c r="NLZ194" s="1269"/>
      <c r="NMA194" s="1269"/>
      <c r="NMB194" s="1269"/>
      <c r="NMC194" s="1269"/>
      <c r="NMD194" s="1269"/>
      <c r="NME194" s="1269"/>
      <c r="NMF194" s="1269"/>
      <c r="NMG194" s="1269"/>
      <c r="NMH194" s="1269"/>
      <c r="NMI194" s="1269"/>
      <c r="NMJ194" s="1269"/>
      <c r="NMK194" s="1269"/>
      <c r="NML194" s="1269"/>
      <c r="NMM194" s="1269"/>
      <c r="NMN194" s="1269"/>
      <c r="NMO194" s="1269"/>
      <c r="NMP194" s="1269"/>
      <c r="NMQ194" s="1269"/>
      <c r="NMR194" s="1269"/>
      <c r="NMS194" s="1269"/>
      <c r="NMT194" s="1269"/>
      <c r="NMU194" s="1269"/>
      <c r="NMV194" s="1269"/>
      <c r="NMW194" s="1269"/>
      <c r="NMX194" s="1269"/>
      <c r="NMY194" s="1269"/>
      <c r="NMZ194" s="1269"/>
      <c r="NNA194" s="1269"/>
      <c r="NNB194" s="1269"/>
      <c r="NNC194" s="1269"/>
      <c r="NND194" s="1269"/>
      <c r="NNE194" s="1269"/>
      <c r="NNF194" s="1269"/>
      <c r="NNG194" s="1269"/>
      <c r="NNH194" s="1269"/>
      <c r="NNI194" s="1269"/>
      <c r="NNJ194" s="1269"/>
      <c r="NNK194" s="1269"/>
      <c r="NNL194" s="1269"/>
      <c r="NNM194" s="1269"/>
      <c r="NNN194" s="1269"/>
      <c r="NNO194" s="1269"/>
      <c r="NNP194" s="1269"/>
      <c r="NNQ194" s="1269"/>
      <c r="NNR194" s="1269"/>
      <c r="NNS194" s="1269"/>
      <c r="NNT194" s="1269"/>
      <c r="NNU194" s="1269"/>
      <c r="NNV194" s="1269"/>
      <c r="NNW194" s="1269"/>
      <c r="NNX194" s="1269"/>
      <c r="NNY194" s="1269"/>
      <c r="NNZ194" s="1269"/>
      <c r="NOA194" s="1269"/>
      <c r="NOB194" s="1269"/>
      <c r="NOC194" s="1269"/>
      <c r="NOD194" s="1269"/>
      <c r="NOE194" s="1269"/>
      <c r="NOF194" s="1269"/>
      <c r="NOG194" s="1269"/>
      <c r="NOH194" s="1269"/>
      <c r="NOI194" s="1269"/>
      <c r="NOJ194" s="1269"/>
      <c r="NOK194" s="1269"/>
      <c r="NOL194" s="1269"/>
      <c r="NOM194" s="1269"/>
      <c r="NON194" s="1269"/>
      <c r="NOO194" s="1269"/>
      <c r="NOP194" s="1269"/>
      <c r="NOQ194" s="1269"/>
      <c r="NOR194" s="1269"/>
      <c r="NOS194" s="1269"/>
      <c r="NOT194" s="1269"/>
      <c r="NOU194" s="1269"/>
      <c r="NOV194" s="1269"/>
      <c r="NOW194" s="1269"/>
      <c r="NOX194" s="1269"/>
      <c r="NOY194" s="1269"/>
      <c r="NOZ194" s="1269"/>
      <c r="NPA194" s="1269"/>
      <c r="NPB194" s="1269"/>
      <c r="NPC194" s="1269"/>
      <c r="NPD194" s="1269"/>
      <c r="NPE194" s="1269"/>
      <c r="NPF194" s="1269"/>
      <c r="NPG194" s="1269"/>
      <c r="NPH194" s="1269"/>
      <c r="NPI194" s="1269"/>
      <c r="NPJ194" s="1269"/>
      <c r="NPK194" s="1269"/>
      <c r="NPL194" s="1269"/>
      <c r="NPM194" s="1269"/>
      <c r="NPN194" s="1269"/>
      <c r="NPO194" s="1269"/>
      <c r="NPP194" s="1269"/>
      <c r="NPQ194" s="1269"/>
      <c r="NPR194" s="1269"/>
      <c r="NPS194" s="1269"/>
      <c r="NPT194" s="1269"/>
      <c r="NPU194" s="1269"/>
      <c r="NPV194" s="1269"/>
      <c r="NPW194" s="1269"/>
      <c r="NPX194" s="1269"/>
      <c r="NPY194" s="1269"/>
      <c r="NPZ194" s="1269"/>
      <c r="NQA194" s="1269"/>
      <c r="NQB194" s="1269"/>
      <c r="NQC194" s="1269"/>
      <c r="NQD194" s="1269"/>
      <c r="NQE194" s="1269"/>
      <c r="NQF194" s="1269"/>
      <c r="NQG194" s="1269"/>
      <c r="NQH194" s="1269"/>
      <c r="NQI194" s="1269"/>
      <c r="NQJ194" s="1269"/>
      <c r="NQK194" s="1269"/>
      <c r="NQL194" s="1269"/>
      <c r="NQM194" s="1269"/>
      <c r="NQN194" s="1269"/>
      <c r="NQO194" s="1269"/>
      <c r="NQP194" s="1269"/>
      <c r="NQQ194" s="1269"/>
      <c r="NQR194" s="1269"/>
      <c r="NQS194" s="1269"/>
      <c r="NQT194" s="1269"/>
      <c r="NQU194" s="1269"/>
      <c r="NQV194" s="1269"/>
      <c r="NQW194" s="1269"/>
      <c r="NQX194" s="1269"/>
      <c r="NQY194" s="1269"/>
      <c r="NQZ194" s="1269"/>
      <c r="NRA194" s="1269"/>
      <c r="NRB194" s="1269"/>
      <c r="NRC194" s="1269"/>
      <c r="NRD194" s="1269"/>
      <c r="NRE194" s="1269"/>
      <c r="NRF194" s="1269"/>
      <c r="NRG194" s="1269"/>
      <c r="NRH194" s="1269"/>
      <c r="NRI194" s="1269"/>
      <c r="NRJ194" s="1269"/>
      <c r="NRK194" s="1269"/>
      <c r="NRL194" s="1269"/>
      <c r="NRM194" s="1269"/>
      <c r="NRN194" s="1269"/>
      <c r="NRO194" s="1269"/>
      <c r="NRP194" s="1269"/>
      <c r="NRQ194" s="1269"/>
      <c r="NRR194" s="1269"/>
      <c r="NRS194" s="1269"/>
      <c r="NRT194" s="1269"/>
      <c r="NRU194" s="1269"/>
      <c r="NRV194" s="1269"/>
      <c r="NRW194" s="1269"/>
      <c r="NRX194" s="1269"/>
      <c r="NRY194" s="1269"/>
      <c r="NRZ194" s="1269"/>
      <c r="NSA194" s="1269"/>
      <c r="NSB194" s="1269"/>
      <c r="NSC194" s="1269"/>
      <c r="NSD194" s="1269"/>
      <c r="NSE194" s="1269"/>
      <c r="NSF194" s="1269"/>
      <c r="NSG194" s="1269"/>
      <c r="NSH194" s="1269"/>
      <c r="NSI194" s="1269"/>
      <c r="NSJ194" s="1269"/>
      <c r="NSK194" s="1269"/>
      <c r="NSL194" s="1269"/>
      <c r="NSM194" s="1269"/>
      <c r="NSN194" s="1269"/>
      <c r="NSO194" s="1269"/>
      <c r="NSP194" s="1269"/>
      <c r="NSQ194" s="1269"/>
      <c r="NSR194" s="1269"/>
      <c r="NSS194" s="1269"/>
      <c r="NST194" s="1269"/>
      <c r="NSU194" s="1269"/>
      <c r="NSV194" s="1269"/>
      <c r="NSW194" s="1269"/>
      <c r="NSX194" s="1269"/>
      <c r="NSY194" s="1269"/>
      <c r="NSZ194" s="1269"/>
      <c r="NTA194" s="1269"/>
      <c r="NTB194" s="1269"/>
      <c r="NTC194" s="1269"/>
      <c r="NTD194" s="1269"/>
      <c r="NTE194" s="1269"/>
      <c r="NTF194" s="1269"/>
      <c r="NTG194" s="1269"/>
      <c r="NTH194" s="1269"/>
      <c r="NTI194" s="1269"/>
      <c r="NTJ194" s="1269"/>
      <c r="NTK194" s="1269"/>
      <c r="NTL194" s="1269"/>
      <c r="NTM194" s="1269"/>
      <c r="NTN194" s="1269"/>
      <c r="NTO194" s="1269"/>
      <c r="NTP194" s="1269"/>
      <c r="NTQ194" s="1269"/>
      <c r="NTR194" s="1269"/>
      <c r="NTS194" s="1269"/>
      <c r="NTT194" s="1269"/>
      <c r="NTU194" s="1269"/>
      <c r="NTV194" s="1269"/>
      <c r="NTW194" s="1269"/>
      <c r="NTX194" s="1269"/>
      <c r="NTY194" s="1269"/>
      <c r="NTZ194" s="1269"/>
      <c r="NUA194" s="1269"/>
      <c r="NUB194" s="1269"/>
      <c r="NUC194" s="1269"/>
      <c r="NUD194" s="1269"/>
      <c r="NUE194" s="1269"/>
      <c r="NUF194" s="1269"/>
      <c r="NUG194" s="1269"/>
      <c r="NUH194" s="1269"/>
      <c r="NUI194" s="1269"/>
      <c r="NUJ194" s="1269"/>
      <c r="NUK194" s="1269"/>
      <c r="NUL194" s="1269"/>
      <c r="NUM194" s="1269"/>
      <c r="NUN194" s="1269"/>
      <c r="NUO194" s="1269"/>
      <c r="NUP194" s="1269"/>
      <c r="NUQ194" s="1269"/>
      <c r="NUR194" s="1269"/>
      <c r="NUS194" s="1269"/>
      <c r="NUT194" s="1269"/>
      <c r="NUU194" s="1269"/>
      <c r="NUV194" s="1269"/>
      <c r="NUW194" s="1269"/>
      <c r="NUX194" s="1269"/>
      <c r="NUY194" s="1269"/>
      <c r="NUZ194" s="1269"/>
      <c r="NVA194" s="1269"/>
      <c r="NVB194" s="1269"/>
      <c r="NVC194" s="1269"/>
      <c r="NVD194" s="1269"/>
      <c r="NVE194" s="1269"/>
      <c r="NVF194" s="1269"/>
      <c r="NVG194" s="1269"/>
      <c r="NVH194" s="1269"/>
      <c r="NVI194" s="1269"/>
      <c r="NVJ194" s="1269"/>
      <c r="NVK194" s="1269"/>
      <c r="NVL194" s="1269"/>
      <c r="NVM194" s="1269"/>
      <c r="NVN194" s="1269"/>
      <c r="NVO194" s="1269"/>
      <c r="NVP194" s="1269"/>
      <c r="NVQ194" s="1269"/>
      <c r="NVR194" s="1269"/>
      <c r="NVS194" s="1269"/>
      <c r="NVT194" s="1269"/>
      <c r="NVU194" s="1269"/>
      <c r="NVV194" s="1269"/>
      <c r="NVW194" s="1269"/>
      <c r="NVX194" s="1269"/>
      <c r="NVY194" s="1269"/>
      <c r="NVZ194" s="1269"/>
      <c r="NWA194" s="1269"/>
      <c r="NWB194" s="1269"/>
      <c r="NWC194" s="1269"/>
      <c r="NWD194" s="1269"/>
      <c r="NWE194" s="1269"/>
      <c r="NWF194" s="1269"/>
      <c r="NWG194" s="1269"/>
      <c r="NWH194" s="1269"/>
      <c r="NWI194" s="1269"/>
      <c r="NWJ194" s="1269"/>
      <c r="NWK194" s="1269"/>
      <c r="NWL194" s="1269"/>
      <c r="NWM194" s="1269"/>
      <c r="NWN194" s="1269"/>
      <c r="NWO194" s="1269"/>
      <c r="NWP194" s="1269"/>
      <c r="NWQ194" s="1269"/>
      <c r="NWR194" s="1269"/>
      <c r="NWS194" s="1269"/>
      <c r="NWT194" s="1269"/>
      <c r="NWU194" s="1269"/>
      <c r="NWV194" s="1269"/>
      <c r="NWW194" s="1269"/>
      <c r="NWX194" s="1269"/>
      <c r="NWY194" s="1269"/>
      <c r="NWZ194" s="1269"/>
      <c r="NXA194" s="1269"/>
      <c r="NXB194" s="1269"/>
      <c r="NXC194" s="1269"/>
      <c r="NXD194" s="1269"/>
      <c r="NXE194" s="1269"/>
      <c r="NXF194" s="1269"/>
      <c r="NXG194" s="1269"/>
      <c r="NXH194" s="1269"/>
      <c r="NXI194" s="1269"/>
      <c r="NXJ194" s="1269"/>
      <c r="NXK194" s="1269"/>
      <c r="NXL194" s="1269"/>
      <c r="NXM194" s="1269"/>
      <c r="NXN194" s="1269"/>
      <c r="NXO194" s="1269"/>
      <c r="NXP194" s="1269"/>
      <c r="NXQ194" s="1269"/>
      <c r="NXR194" s="1269"/>
      <c r="NXS194" s="1269"/>
      <c r="NXT194" s="1269"/>
      <c r="NXU194" s="1269"/>
      <c r="NXV194" s="1269"/>
      <c r="NXW194" s="1269"/>
      <c r="NXX194" s="1269"/>
      <c r="NXY194" s="1269"/>
      <c r="NXZ194" s="1269"/>
      <c r="NYA194" s="1269"/>
      <c r="NYB194" s="1269"/>
      <c r="NYC194" s="1269"/>
      <c r="NYD194" s="1269"/>
      <c r="NYE194" s="1269"/>
      <c r="NYF194" s="1269"/>
      <c r="NYG194" s="1269"/>
      <c r="NYH194" s="1269"/>
      <c r="NYI194" s="1269"/>
      <c r="NYJ194" s="1269"/>
      <c r="NYK194" s="1269"/>
      <c r="NYL194" s="1269"/>
      <c r="NYM194" s="1269"/>
      <c r="NYN194" s="1269"/>
      <c r="NYO194" s="1269"/>
      <c r="NYP194" s="1269"/>
      <c r="NYQ194" s="1269"/>
      <c r="NYR194" s="1269"/>
      <c r="NYS194" s="1269"/>
      <c r="NYT194" s="1269"/>
      <c r="NYU194" s="1269"/>
      <c r="NYV194" s="1269"/>
      <c r="NYW194" s="1269"/>
      <c r="NYX194" s="1269"/>
      <c r="NYY194" s="1269"/>
      <c r="NYZ194" s="1269"/>
      <c r="NZA194" s="1269"/>
      <c r="NZB194" s="1269"/>
      <c r="NZC194" s="1269"/>
      <c r="NZD194" s="1269"/>
      <c r="NZE194" s="1269"/>
      <c r="NZF194" s="1269"/>
      <c r="NZG194" s="1269"/>
      <c r="NZH194" s="1269"/>
      <c r="NZI194" s="1269"/>
      <c r="NZJ194" s="1269"/>
      <c r="NZK194" s="1269"/>
      <c r="NZL194" s="1269"/>
      <c r="NZM194" s="1269"/>
      <c r="NZN194" s="1269"/>
      <c r="NZO194" s="1269"/>
      <c r="NZP194" s="1269"/>
      <c r="NZQ194" s="1269"/>
      <c r="NZR194" s="1269"/>
      <c r="NZS194" s="1269"/>
      <c r="NZT194" s="1269"/>
      <c r="NZU194" s="1269"/>
      <c r="NZV194" s="1269"/>
      <c r="NZW194" s="1269"/>
      <c r="NZX194" s="1269"/>
      <c r="NZY194" s="1269"/>
      <c r="NZZ194" s="1269"/>
      <c r="OAA194" s="1269"/>
      <c r="OAB194" s="1269"/>
      <c r="OAC194" s="1269"/>
      <c r="OAD194" s="1269"/>
      <c r="OAE194" s="1269"/>
      <c r="OAF194" s="1269"/>
      <c r="OAG194" s="1269"/>
      <c r="OAH194" s="1269"/>
      <c r="OAI194" s="1269"/>
      <c r="OAJ194" s="1269"/>
      <c r="OAK194" s="1269"/>
      <c r="OAL194" s="1269"/>
      <c r="OAM194" s="1269"/>
      <c r="OAN194" s="1269"/>
      <c r="OAO194" s="1269"/>
      <c r="OAP194" s="1269"/>
      <c r="OAQ194" s="1269"/>
      <c r="OAR194" s="1269"/>
      <c r="OAS194" s="1269"/>
      <c r="OAT194" s="1269"/>
      <c r="OAU194" s="1269"/>
      <c r="OAV194" s="1269"/>
      <c r="OAW194" s="1269"/>
      <c r="OAX194" s="1269"/>
      <c r="OAY194" s="1269"/>
      <c r="OAZ194" s="1269"/>
      <c r="OBA194" s="1269"/>
      <c r="OBB194" s="1269"/>
      <c r="OBC194" s="1269"/>
      <c r="OBD194" s="1269"/>
      <c r="OBE194" s="1269"/>
      <c r="OBF194" s="1269"/>
      <c r="OBG194" s="1269"/>
      <c r="OBH194" s="1269"/>
      <c r="OBI194" s="1269"/>
      <c r="OBJ194" s="1269"/>
      <c r="OBK194" s="1269"/>
      <c r="OBL194" s="1269"/>
      <c r="OBM194" s="1269"/>
      <c r="OBN194" s="1269"/>
      <c r="OBO194" s="1269"/>
      <c r="OBP194" s="1269"/>
      <c r="OBQ194" s="1269"/>
      <c r="OBR194" s="1269"/>
      <c r="OBS194" s="1269"/>
      <c r="OBT194" s="1269"/>
      <c r="OBU194" s="1269"/>
      <c r="OBV194" s="1269"/>
      <c r="OBW194" s="1269"/>
      <c r="OBX194" s="1269"/>
      <c r="OBY194" s="1269"/>
      <c r="OBZ194" s="1269"/>
      <c r="OCA194" s="1269"/>
      <c r="OCB194" s="1269"/>
      <c r="OCC194" s="1269"/>
      <c r="OCD194" s="1269"/>
      <c r="OCE194" s="1269"/>
      <c r="OCF194" s="1269"/>
      <c r="OCG194" s="1269"/>
      <c r="OCH194" s="1269"/>
      <c r="OCI194" s="1269"/>
      <c r="OCJ194" s="1269"/>
      <c r="OCK194" s="1269"/>
      <c r="OCL194" s="1269"/>
      <c r="OCM194" s="1269"/>
      <c r="OCN194" s="1269"/>
      <c r="OCO194" s="1269"/>
      <c r="OCP194" s="1269"/>
      <c r="OCQ194" s="1269"/>
      <c r="OCR194" s="1269"/>
      <c r="OCS194" s="1269"/>
      <c r="OCT194" s="1269"/>
      <c r="OCU194" s="1269"/>
      <c r="OCV194" s="1269"/>
      <c r="OCW194" s="1269"/>
      <c r="OCX194" s="1269"/>
      <c r="OCY194" s="1269"/>
      <c r="OCZ194" s="1269"/>
      <c r="ODA194" s="1269"/>
      <c r="ODB194" s="1269"/>
      <c r="ODC194" s="1269"/>
      <c r="ODD194" s="1269"/>
      <c r="ODE194" s="1269"/>
      <c r="ODF194" s="1269"/>
      <c r="ODG194" s="1269"/>
      <c r="ODH194" s="1269"/>
      <c r="ODI194" s="1269"/>
      <c r="ODJ194" s="1269"/>
      <c r="ODK194" s="1269"/>
      <c r="ODL194" s="1269"/>
      <c r="ODM194" s="1269"/>
      <c r="ODN194" s="1269"/>
      <c r="ODO194" s="1269"/>
      <c r="ODP194" s="1269"/>
      <c r="ODQ194" s="1269"/>
      <c r="ODR194" s="1269"/>
      <c r="ODS194" s="1269"/>
      <c r="ODT194" s="1269"/>
      <c r="ODU194" s="1269"/>
      <c r="ODV194" s="1269"/>
      <c r="ODW194" s="1269"/>
      <c r="ODX194" s="1269"/>
      <c r="ODY194" s="1269"/>
      <c r="ODZ194" s="1269"/>
      <c r="OEA194" s="1269"/>
      <c r="OEB194" s="1269"/>
      <c r="OEC194" s="1269"/>
      <c r="OED194" s="1269"/>
      <c r="OEE194" s="1269"/>
      <c r="OEF194" s="1269"/>
      <c r="OEG194" s="1269"/>
      <c r="OEH194" s="1269"/>
      <c r="OEI194" s="1269"/>
      <c r="OEJ194" s="1269"/>
      <c r="OEK194" s="1269"/>
      <c r="OEL194" s="1269"/>
      <c r="OEM194" s="1269"/>
      <c r="OEN194" s="1269"/>
      <c r="OEO194" s="1269"/>
      <c r="OEP194" s="1269"/>
      <c r="OEQ194" s="1269"/>
      <c r="OER194" s="1269"/>
      <c r="OES194" s="1269"/>
      <c r="OET194" s="1269"/>
      <c r="OEU194" s="1269"/>
      <c r="OEV194" s="1269"/>
      <c r="OEW194" s="1269"/>
      <c r="OEX194" s="1269"/>
      <c r="OEY194" s="1269"/>
      <c r="OEZ194" s="1269"/>
      <c r="OFA194" s="1269"/>
      <c r="OFB194" s="1269"/>
      <c r="OFC194" s="1269"/>
      <c r="OFD194" s="1269"/>
      <c r="OFE194" s="1269"/>
      <c r="OFF194" s="1269"/>
      <c r="OFG194" s="1269"/>
      <c r="OFH194" s="1269"/>
      <c r="OFI194" s="1269"/>
      <c r="OFJ194" s="1269"/>
      <c r="OFK194" s="1269"/>
      <c r="OFL194" s="1269"/>
      <c r="OFM194" s="1269"/>
      <c r="OFN194" s="1269"/>
      <c r="OFO194" s="1269"/>
      <c r="OFP194" s="1269"/>
      <c r="OFQ194" s="1269"/>
      <c r="OFR194" s="1269"/>
      <c r="OFS194" s="1269"/>
      <c r="OFT194" s="1269"/>
      <c r="OFU194" s="1269"/>
      <c r="OFV194" s="1269"/>
      <c r="OFW194" s="1269"/>
      <c r="OFX194" s="1269"/>
      <c r="OFY194" s="1269"/>
      <c r="OFZ194" s="1269"/>
      <c r="OGA194" s="1269"/>
      <c r="OGB194" s="1269"/>
      <c r="OGC194" s="1269"/>
      <c r="OGD194" s="1269"/>
      <c r="OGE194" s="1269"/>
      <c r="OGF194" s="1269"/>
      <c r="OGG194" s="1269"/>
      <c r="OGH194" s="1269"/>
      <c r="OGI194" s="1269"/>
      <c r="OGJ194" s="1269"/>
      <c r="OGK194" s="1269"/>
      <c r="OGL194" s="1269"/>
      <c r="OGM194" s="1269"/>
      <c r="OGN194" s="1269"/>
      <c r="OGO194" s="1269"/>
      <c r="OGP194" s="1269"/>
      <c r="OGQ194" s="1269"/>
      <c r="OGR194" s="1269"/>
      <c r="OGS194" s="1269"/>
      <c r="OGT194" s="1269"/>
      <c r="OGU194" s="1269"/>
      <c r="OGV194" s="1269"/>
      <c r="OGW194" s="1269"/>
      <c r="OGX194" s="1269"/>
      <c r="OGY194" s="1269"/>
      <c r="OGZ194" s="1269"/>
      <c r="OHA194" s="1269"/>
      <c r="OHB194" s="1269"/>
      <c r="OHC194" s="1269"/>
      <c r="OHD194" s="1269"/>
      <c r="OHE194" s="1269"/>
      <c r="OHF194" s="1269"/>
      <c r="OHG194" s="1269"/>
      <c r="OHH194" s="1269"/>
      <c r="OHI194" s="1269"/>
      <c r="OHJ194" s="1269"/>
      <c r="OHK194" s="1269"/>
      <c r="OHL194" s="1269"/>
      <c r="OHM194" s="1269"/>
      <c r="OHN194" s="1269"/>
      <c r="OHO194" s="1269"/>
      <c r="OHP194" s="1269"/>
      <c r="OHQ194" s="1269"/>
      <c r="OHR194" s="1269"/>
      <c r="OHS194" s="1269"/>
      <c r="OHT194" s="1269"/>
      <c r="OHU194" s="1269"/>
      <c r="OHV194" s="1269"/>
      <c r="OHW194" s="1269"/>
      <c r="OHX194" s="1269"/>
      <c r="OHY194" s="1269"/>
      <c r="OHZ194" s="1269"/>
      <c r="OIA194" s="1269"/>
      <c r="OIB194" s="1269"/>
      <c r="OIC194" s="1269"/>
      <c r="OID194" s="1269"/>
      <c r="OIE194" s="1269"/>
      <c r="OIF194" s="1269"/>
      <c r="OIG194" s="1269"/>
      <c r="OIH194" s="1269"/>
      <c r="OII194" s="1269"/>
      <c r="OIJ194" s="1269"/>
      <c r="OIK194" s="1269"/>
      <c r="OIL194" s="1269"/>
      <c r="OIM194" s="1269"/>
      <c r="OIN194" s="1269"/>
      <c r="OIO194" s="1269"/>
      <c r="OIP194" s="1269"/>
      <c r="OIQ194" s="1269"/>
      <c r="OIR194" s="1269"/>
      <c r="OIS194" s="1269"/>
      <c r="OIT194" s="1269"/>
      <c r="OIU194" s="1269"/>
      <c r="OIV194" s="1269"/>
      <c r="OIW194" s="1269"/>
      <c r="OIX194" s="1269"/>
      <c r="OIY194" s="1269"/>
      <c r="OIZ194" s="1269"/>
      <c r="OJA194" s="1269"/>
      <c r="OJB194" s="1269"/>
      <c r="OJC194" s="1269"/>
      <c r="OJD194" s="1269"/>
      <c r="OJE194" s="1269"/>
      <c r="OJF194" s="1269"/>
      <c r="OJG194" s="1269"/>
      <c r="OJH194" s="1269"/>
      <c r="OJI194" s="1269"/>
      <c r="OJJ194" s="1269"/>
      <c r="OJK194" s="1269"/>
      <c r="OJL194" s="1269"/>
      <c r="OJM194" s="1269"/>
      <c r="OJN194" s="1269"/>
      <c r="OJO194" s="1269"/>
      <c r="OJP194" s="1269"/>
      <c r="OJQ194" s="1269"/>
      <c r="OJR194" s="1269"/>
      <c r="OJS194" s="1269"/>
      <c r="OJT194" s="1269"/>
      <c r="OJU194" s="1269"/>
      <c r="OJV194" s="1269"/>
      <c r="OJW194" s="1269"/>
      <c r="OJX194" s="1269"/>
      <c r="OJY194" s="1269"/>
      <c r="OJZ194" s="1269"/>
      <c r="OKA194" s="1269"/>
      <c r="OKB194" s="1269"/>
      <c r="OKC194" s="1269"/>
      <c r="OKD194" s="1269"/>
      <c r="OKE194" s="1269"/>
      <c r="OKF194" s="1269"/>
      <c r="OKG194" s="1269"/>
      <c r="OKH194" s="1269"/>
      <c r="OKI194" s="1269"/>
      <c r="OKJ194" s="1269"/>
      <c r="OKK194" s="1269"/>
      <c r="OKL194" s="1269"/>
      <c r="OKM194" s="1269"/>
      <c r="OKN194" s="1269"/>
      <c r="OKO194" s="1269"/>
      <c r="OKP194" s="1269"/>
      <c r="OKQ194" s="1269"/>
      <c r="OKR194" s="1269"/>
      <c r="OKS194" s="1269"/>
      <c r="OKT194" s="1269"/>
      <c r="OKU194" s="1269"/>
      <c r="OKV194" s="1269"/>
      <c r="OKW194" s="1269"/>
      <c r="OKX194" s="1269"/>
      <c r="OKY194" s="1269"/>
      <c r="OKZ194" s="1269"/>
      <c r="OLA194" s="1269"/>
      <c r="OLB194" s="1269"/>
      <c r="OLC194" s="1269"/>
      <c r="OLD194" s="1269"/>
      <c r="OLE194" s="1269"/>
      <c r="OLF194" s="1269"/>
      <c r="OLG194" s="1269"/>
      <c r="OLH194" s="1269"/>
      <c r="OLI194" s="1269"/>
      <c r="OLJ194" s="1269"/>
      <c r="OLK194" s="1269"/>
      <c r="OLL194" s="1269"/>
      <c r="OLM194" s="1269"/>
      <c r="OLN194" s="1269"/>
      <c r="OLO194" s="1269"/>
      <c r="OLP194" s="1269"/>
      <c r="OLQ194" s="1269"/>
      <c r="OLR194" s="1269"/>
      <c r="OLS194" s="1269"/>
      <c r="OLT194" s="1269"/>
      <c r="OLU194" s="1269"/>
      <c r="OLV194" s="1269"/>
      <c r="OLW194" s="1269"/>
      <c r="OLX194" s="1269"/>
      <c r="OLY194" s="1269"/>
      <c r="OLZ194" s="1269"/>
      <c r="OMA194" s="1269"/>
      <c r="OMB194" s="1269"/>
      <c r="OMC194" s="1269"/>
      <c r="OMD194" s="1269"/>
      <c r="OME194" s="1269"/>
      <c r="OMF194" s="1269"/>
      <c r="OMG194" s="1269"/>
      <c r="OMH194" s="1269"/>
      <c r="OMI194" s="1269"/>
      <c r="OMJ194" s="1269"/>
      <c r="OMK194" s="1269"/>
      <c r="OML194" s="1269"/>
      <c r="OMM194" s="1269"/>
      <c r="OMN194" s="1269"/>
      <c r="OMO194" s="1269"/>
      <c r="OMP194" s="1269"/>
      <c r="OMQ194" s="1269"/>
      <c r="OMR194" s="1269"/>
      <c r="OMS194" s="1269"/>
      <c r="OMT194" s="1269"/>
      <c r="OMU194" s="1269"/>
      <c r="OMV194" s="1269"/>
      <c r="OMW194" s="1269"/>
      <c r="OMX194" s="1269"/>
      <c r="OMY194" s="1269"/>
      <c r="OMZ194" s="1269"/>
      <c r="ONA194" s="1269"/>
      <c r="ONB194" s="1269"/>
      <c r="ONC194" s="1269"/>
      <c r="OND194" s="1269"/>
      <c r="ONE194" s="1269"/>
      <c r="ONF194" s="1269"/>
      <c r="ONG194" s="1269"/>
      <c r="ONH194" s="1269"/>
      <c r="ONI194" s="1269"/>
      <c r="ONJ194" s="1269"/>
      <c r="ONK194" s="1269"/>
      <c r="ONL194" s="1269"/>
      <c r="ONM194" s="1269"/>
      <c r="ONN194" s="1269"/>
      <c r="ONO194" s="1269"/>
      <c r="ONP194" s="1269"/>
      <c r="ONQ194" s="1269"/>
      <c r="ONR194" s="1269"/>
      <c r="ONS194" s="1269"/>
      <c r="ONT194" s="1269"/>
      <c r="ONU194" s="1269"/>
      <c r="ONV194" s="1269"/>
      <c r="ONW194" s="1269"/>
      <c r="ONX194" s="1269"/>
      <c r="ONY194" s="1269"/>
      <c r="ONZ194" s="1269"/>
      <c r="OOA194" s="1269"/>
      <c r="OOB194" s="1269"/>
      <c r="OOC194" s="1269"/>
      <c r="OOD194" s="1269"/>
      <c r="OOE194" s="1269"/>
      <c r="OOF194" s="1269"/>
      <c r="OOG194" s="1269"/>
      <c r="OOH194" s="1269"/>
      <c r="OOI194" s="1269"/>
      <c r="OOJ194" s="1269"/>
      <c r="OOK194" s="1269"/>
      <c r="OOL194" s="1269"/>
      <c r="OOM194" s="1269"/>
      <c r="OON194" s="1269"/>
      <c r="OOO194" s="1269"/>
      <c r="OOP194" s="1269"/>
      <c r="OOQ194" s="1269"/>
      <c r="OOR194" s="1269"/>
      <c r="OOS194" s="1269"/>
      <c r="OOT194" s="1269"/>
      <c r="OOU194" s="1269"/>
      <c r="OOV194" s="1269"/>
      <c r="OOW194" s="1269"/>
      <c r="OOX194" s="1269"/>
      <c r="OOY194" s="1269"/>
      <c r="OOZ194" s="1269"/>
      <c r="OPA194" s="1269"/>
      <c r="OPB194" s="1269"/>
      <c r="OPC194" s="1269"/>
      <c r="OPD194" s="1269"/>
      <c r="OPE194" s="1269"/>
      <c r="OPF194" s="1269"/>
      <c r="OPG194" s="1269"/>
      <c r="OPH194" s="1269"/>
      <c r="OPI194" s="1269"/>
      <c r="OPJ194" s="1269"/>
      <c r="OPK194" s="1269"/>
      <c r="OPL194" s="1269"/>
      <c r="OPM194" s="1269"/>
      <c r="OPN194" s="1269"/>
      <c r="OPO194" s="1269"/>
      <c r="OPP194" s="1269"/>
      <c r="OPQ194" s="1269"/>
      <c r="OPR194" s="1269"/>
      <c r="OPS194" s="1269"/>
      <c r="OPT194" s="1269"/>
      <c r="OPU194" s="1269"/>
      <c r="OPV194" s="1269"/>
      <c r="OPW194" s="1269"/>
      <c r="OPX194" s="1269"/>
      <c r="OPY194" s="1269"/>
      <c r="OPZ194" s="1269"/>
      <c r="OQA194" s="1269"/>
      <c r="OQB194" s="1269"/>
      <c r="OQC194" s="1269"/>
      <c r="OQD194" s="1269"/>
      <c r="OQE194" s="1269"/>
      <c r="OQF194" s="1269"/>
      <c r="OQG194" s="1269"/>
      <c r="OQH194" s="1269"/>
      <c r="OQI194" s="1269"/>
      <c r="OQJ194" s="1269"/>
      <c r="OQK194" s="1269"/>
      <c r="OQL194" s="1269"/>
      <c r="OQM194" s="1269"/>
      <c r="OQN194" s="1269"/>
      <c r="OQO194" s="1269"/>
      <c r="OQP194" s="1269"/>
      <c r="OQQ194" s="1269"/>
      <c r="OQR194" s="1269"/>
      <c r="OQS194" s="1269"/>
      <c r="OQT194" s="1269"/>
      <c r="OQU194" s="1269"/>
      <c r="OQV194" s="1269"/>
      <c r="OQW194" s="1269"/>
      <c r="OQX194" s="1269"/>
      <c r="OQY194" s="1269"/>
      <c r="OQZ194" s="1269"/>
      <c r="ORA194" s="1269"/>
      <c r="ORB194" s="1269"/>
      <c r="ORC194" s="1269"/>
      <c r="ORD194" s="1269"/>
      <c r="ORE194" s="1269"/>
      <c r="ORF194" s="1269"/>
      <c r="ORG194" s="1269"/>
      <c r="ORH194" s="1269"/>
      <c r="ORI194" s="1269"/>
      <c r="ORJ194" s="1269"/>
      <c r="ORK194" s="1269"/>
      <c r="ORL194" s="1269"/>
      <c r="ORM194" s="1269"/>
      <c r="ORN194" s="1269"/>
      <c r="ORO194" s="1269"/>
      <c r="ORP194" s="1269"/>
      <c r="ORQ194" s="1269"/>
      <c r="ORR194" s="1269"/>
      <c r="ORS194" s="1269"/>
      <c r="ORT194" s="1269"/>
      <c r="ORU194" s="1269"/>
      <c r="ORV194" s="1269"/>
      <c r="ORW194" s="1269"/>
      <c r="ORX194" s="1269"/>
      <c r="ORY194" s="1269"/>
      <c r="ORZ194" s="1269"/>
      <c r="OSA194" s="1269"/>
      <c r="OSB194" s="1269"/>
      <c r="OSC194" s="1269"/>
      <c r="OSD194" s="1269"/>
      <c r="OSE194" s="1269"/>
      <c r="OSF194" s="1269"/>
      <c r="OSG194" s="1269"/>
      <c r="OSH194" s="1269"/>
      <c r="OSI194" s="1269"/>
      <c r="OSJ194" s="1269"/>
      <c r="OSK194" s="1269"/>
      <c r="OSL194" s="1269"/>
      <c r="OSM194" s="1269"/>
      <c r="OSN194" s="1269"/>
      <c r="OSO194" s="1269"/>
      <c r="OSP194" s="1269"/>
      <c r="OSQ194" s="1269"/>
      <c r="OSR194" s="1269"/>
      <c r="OSS194" s="1269"/>
      <c r="OST194" s="1269"/>
      <c r="OSU194" s="1269"/>
      <c r="OSV194" s="1269"/>
      <c r="OSW194" s="1269"/>
      <c r="OSX194" s="1269"/>
      <c r="OSY194" s="1269"/>
      <c r="OSZ194" s="1269"/>
      <c r="OTA194" s="1269"/>
      <c r="OTB194" s="1269"/>
      <c r="OTC194" s="1269"/>
      <c r="OTD194" s="1269"/>
      <c r="OTE194" s="1269"/>
      <c r="OTF194" s="1269"/>
      <c r="OTG194" s="1269"/>
      <c r="OTH194" s="1269"/>
      <c r="OTI194" s="1269"/>
      <c r="OTJ194" s="1269"/>
      <c r="OTK194" s="1269"/>
      <c r="OTL194" s="1269"/>
      <c r="OTM194" s="1269"/>
      <c r="OTN194" s="1269"/>
      <c r="OTO194" s="1269"/>
      <c r="OTP194" s="1269"/>
      <c r="OTQ194" s="1269"/>
      <c r="OTR194" s="1269"/>
      <c r="OTS194" s="1269"/>
      <c r="OTT194" s="1269"/>
      <c r="OTU194" s="1269"/>
      <c r="OTV194" s="1269"/>
      <c r="OTW194" s="1269"/>
      <c r="OTX194" s="1269"/>
      <c r="OTY194" s="1269"/>
      <c r="OTZ194" s="1269"/>
      <c r="OUA194" s="1269"/>
      <c r="OUB194" s="1269"/>
      <c r="OUC194" s="1269"/>
      <c r="OUD194" s="1269"/>
      <c r="OUE194" s="1269"/>
      <c r="OUF194" s="1269"/>
      <c r="OUG194" s="1269"/>
      <c r="OUH194" s="1269"/>
      <c r="OUI194" s="1269"/>
      <c r="OUJ194" s="1269"/>
      <c r="OUK194" s="1269"/>
      <c r="OUL194" s="1269"/>
      <c r="OUM194" s="1269"/>
      <c r="OUN194" s="1269"/>
      <c r="OUO194" s="1269"/>
      <c r="OUP194" s="1269"/>
      <c r="OUQ194" s="1269"/>
      <c r="OUR194" s="1269"/>
      <c r="OUS194" s="1269"/>
      <c r="OUT194" s="1269"/>
      <c r="OUU194" s="1269"/>
      <c r="OUV194" s="1269"/>
      <c r="OUW194" s="1269"/>
      <c r="OUX194" s="1269"/>
      <c r="OUY194" s="1269"/>
      <c r="OUZ194" s="1269"/>
      <c r="OVA194" s="1269"/>
      <c r="OVB194" s="1269"/>
      <c r="OVC194" s="1269"/>
      <c r="OVD194" s="1269"/>
      <c r="OVE194" s="1269"/>
      <c r="OVF194" s="1269"/>
      <c r="OVG194" s="1269"/>
      <c r="OVH194" s="1269"/>
      <c r="OVI194" s="1269"/>
      <c r="OVJ194" s="1269"/>
      <c r="OVK194" s="1269"/>
      <c r="OVL194" s="1269"/>
      <c r="OVM194" s="1269"/>
      <c r="OVN194" s="1269"/>
      <c r="OVO194" s="1269"/>
      <c r="OVP194" s="1269"/>
      <c r="OVQ194" s="1269"/>
      <c r="OVR194" s="1269"/>
      <c r="OVS194" s="1269"/>
      <c r="OVT194" s="1269"/>
      <c r="OVU194" s="1269"/>
      <c r="OVV194" s="1269"/>
      <c r="OVW194" s="1269"/>
      <c r="OVX194" s="1269"/>
      <c r="OVY194" s="1269"/>
      <c r="OVZ194" s="1269"/>
      <c r="OWA194" s="1269"/>
      <c r="OWB194" s="1269"/>
      <c r="OWC194" s="1269"/>
      <c r="OWD194" s="1269"/>
      <c r="OWE194" s="1269"/>
      <c r="OWF194" s="1269"/>
      <c r="OWG194" s="1269"/>
      <c r="OWH194" s="1269"/>
      <c r="OWI194" s="1269"/>
      <c r="OWJ194" s="1269"/>
    </row>
    <row r="195" spans="1:10748" ht="24.95" customHeight="1" thickBot="1">
      <c r="B195" s="1279"/>
      <c r="C195" s="1279"/>
      <c r="D195" s="1560" t="s">
        <v>1997</v>
      </c>
      <c r="E195" s="1560"/>
      <c r="F195" s="1560"/>
      <c r="G195" s="1560"/>
      <c r="H195" s="1560"/>
      <c r="I195" s="1560"/>
      <c r="J195" s="1351" t="s">
        <v>1606</v>
      </c>
      <c r="K195" s="1350" t="s">
        <v>1605</v>
      </c>
      <c r="L195" s="1350" t="s">
        <v>1604</v>
      </c>
      <c r="M195" s="1548"/>
    </row>
    <row r="196" spans="1:10748" ht="24.95" customHeight="1" thickBot="1">
      <c r="B196" s="1279"/>
      <c r="C196" s="1279"/>
      <c r="D196" s="1559" t="s">
        <v>1996</v>
      </c>
      <c r="E196" s="1558"/>
      <c r="F196" s="1557"/>
      <c r="G196" s="1556" t="s">
        <v>1995</v>
      </c>
      <c r="H196" s="1556"/>
      <c r="I196" s="1556"/>
      <c r="J196" s="1555">
        <v>51.81</v>
      </c>
      <c r="K196" s="1343">
        <v>9.9499999999999993</v>
      </c>
      <c r="L196" s="1303">
        <f>J196+K196</f>
        <v>61.760000000000005</v>
      </c>
      <c r="M196" s="1548"/>
    </row>
    <row r="197" spans="1:10748" s="1550" customFormat="1" ht="24.95" customHeight="1" thickBot="1">
      <c r="A197" s="1275"/>
      <c r="B197" s="1279"/>
      <c r="C197" s="1279"/>
      <c r="D197" s="1554" t="s">
        <v>1994</v>
      </c>
      <c r="E197" s="1552"/>
      <c r="F197" s="1553"/>
      <c r="G197" s="1552"/>
      <c r="H197" s="1552"/>
      <c r="I197" s="1551"/>
      <c r="J197" s="1277"/>
      <c r="K197" s="1277"/>
      <c r="L197" s="1272"/>
      <c r="M197" s="1548"/>
      <c r="N197" s="1270"/>
      <c r="O197" s="1269"/>
      <c r="P197" s="1269"/>
      <c r="Q197" s="1269"/>
      <c r="R197" s="1269"/>
      <c r="S197" s="1269"/>
      <c r="T197" s="1269"/>
      <c r="U197" s="1269"/>
      <c r="V197" s="1269"/>
      <c r="W197" s="1269"/>
      <c r="X197" s="1269"/>
      <c r="Y197" s="1269"/>
      <c r="Z197" s="1269"/>
      <c r="AA197" s="1269"/>
      <c r="AB197" s="1269"/>
      <c r="AC197" s="1269"/>
      <c r="AD197" s="1269"/>
      <c r="AE197" s="1269"/>
      <c r="AF197" s="1269"/>
      <c r="AG197" s="1269"/>
      <c r="AH197" s="1269"/>
      <c r="AI197" s="1269"/>
      <c r="AJ197" s="1269"/>
      <c r="AK197" s="1269"/>
      <c r="AL197" s="1269"/>
      <c r="AM197" s="1269"/>
      <c r="AN197" s="1269"/>
      <c r="AO197" s="1269"/>
      <c r="AP197" s="1269"/>
      <c r="AQ197" s="1269"/>
      <c r="AR197" s="1269"/>
      <c r="AS197" s="1269"/>
      <c r="AT197" s="1269"/>
      <c r="AU197" s="1269"/>
      <c r="AV197" s="1269"/>
      <c r="AW197" s="1269"/>
      <c r="AX197" s="1269"/>
      <c r="AY197" s="1269"/>
      <c r="AZ197" s="1269"/>
      <c r="BA197" s="1269"/>
      <c r="BB197" s="1269"/>
      <c r="BC197" s="1269"/>
      <c r="BD197" s="1269"/>
      <c r="BE197" s="1269"/>
      <c r="BF197" s="1269"/>
      <c r="BG197" s="1269"/>
      <c r="BH197" s="1269"/>
      <c r="BI197" s="1269"/>
      <c r="BJ197" s="1269"/>
      <c r="BK197" s="1269"/>
      <c r="BL197" s="1269"/>
      <c r="BM197" s="1269"/>
      <c r="BN197" s="1269"/>
      <c r="BO197" s="1269"/>
      <c r="BP197" s="1269"/>
      <c r="BQ197" s="1269"/>
      <c r="BR197" s="1269"/>
      <c r="BS197" s="1269"/>
      <c r="BT197" s="1269"/>
      <c r="BU197" s="1269"/>
      <c r="BV197" s="1269"/>
      <c r="BW197" s="1269"/>
      <c r="BX197" s="1269"/>
      <c r="BY197" s="1269"/>
      <c r="BZ197" s="1269"/>
      <c r="CA197" s="1269"/>
      <c r="CB197" s="1269"/>
      <c r="CC197" s="1269"/>
      <c r="CD197" s="1269"/>
      <c r="CE197" s="1269"/>
      <c r="CF197" s="1269"/>
      <c r="CG197" s="1269"/>
      <c r="CH197" s="1269"/>
      <c r="CI197" s="1269"/>
      <c r="CJ197" s="1269"/>
      <c r="CK197" s="1269"/>
      <c r="CL197" s="1269"/>
      <c r="CM197" s="1269"/>
      <c r="CN197" s="1269"/>
      <c r="CO197" s="1269"/>
      <c r="CP197" s="1269"/>
      <c r="CQ197" s="1269"/>
      <c r="CR197" s="1269"/>
      <c r="CS197" s="1269"/>
      <c r="CT197" s="1269"/>
      <c r="CU197" s="1269"/>
      <c r="CV197" s="1269"/>
      <c r="CW197" s="1269"/>
      <c r="CX197" s="1269"/>
      <c r="CY197" s="1269"/>
      <c r="CZ197" s="1269"/>
      <c r="DA197" s="1269"/>
      <c r="DB197" s="1269"/>
      <c r="DC197" s="1269"/>
      <c r="DD197" s="1269"/>
      <c r="DE197" s="1269"/>
      <c r="DF197" s="1269"/>
      <c r="DG197" s="1269"/>
      <c r="DH197" s="1269"/>
      <c r="DI197" s="1269"/>
      <c r="DJ197" s="1269"/>
      <c r="DK197" s="1269"/>
      <c r="DL197" s="1269"/>
      <c r="DM197" s="1269"/>
      <c r="DN197" s="1269"/>
      <c r="DO197" s="1269"/>
      <c r="DP197" s="1269"/>
      <c r="DQ197" s="1269"/>
      <c r="DR197" s="1269"/>
      <c r="DS197" s="1269"/>
      <c r="DT197" s="1269"/>
      <c r="DU197" s="1269"/>
      <c r="DV197" s="1269"/>
      <c r="DW197" s="1269"/>
      <c r="DX197" s="1269"/>
      <c r="DY197" s="1269"/>
      <c r="DZ197" s="1269"/>
      <c r="EA197" s="1269"/>
      <c r="EB197" s="1269"/>
      <c r="EC197" s="1269"/>
      <c r="ED197" s="1269"/>
      <c r="EE197" s="1269"/>
      <c r="EF197" s="1269"/>
      <c r="EG197" s="1269"/>
      <c r="EH197" s="1269"/>
      <c r="EI197" s="1269"/>
      <c r="EJ197" s="1269"/>
      <c r="EK197" s="1269"/>
      <c r="EL197" s="1269"/>
      <c r="EM197" s="1269"/>
      <c r="EN197" s="1269"/>
      <c r="EO197" s="1269"/>
      <c r="EP197" s="1269"/>
      <c r="EQ197" s="1269"/>
      <c r="ER197" s="1269"/>
      <c r="ES197" s="1269"/>
      <c r="ET197" s="1269"/>
      <c r="EU197" s="1269"/>
      <c r="EV197" s="1269"/>
      <c r="EW197" s="1269"/>
      <c r="EX197" s="1269"/>
      <c r="EY197" s="1269"/>
      <c r="EZ197" s="1269"/>
      <c r="FA197" s="1269"/>
      <c r="FB197" s="1269"/>
      <c r="FC197" s="1269"/>
      <c r="FD197" s="1269"/>
      <c r="FE197" s="1269"/>
      <c r="FF197" s="1269"/>
      <c r="FG197" s="1269"/>
      <c r="FH197" s="1269"/>
      <c r="FI197" s="1269"/>
      <c r="FJ197" s="1269"/>
      <c r="FK197" s="1269"/>
      <c r="FL197" s="1269"/>
      <c r="FM197" s="1269"/>
      <c r="FN197" s="1269"/>
      <c r="FO197" s="1269"/>
      <c r="FP197" s="1269"/>
      <c r="FQ197" s="1269"/>
      <c r="FR197" s="1269"/>
      <c r="FS197" s="1269"/>
      <c r="FT197" s="1269"/>
      <c r="FU197" s="1269"/>
      <c r="FV197" s="1269"/>
      <c r="FW197" s="1269"/>
      <c r="FX197" s="1269"/>
      <c r="FY197" s="1269"/>
      <c r="FZ197" s="1269"/>
      <c r="GA197" s="1269"/>
      <c r="GB197" s="1269"/>
      <c r="GC197" s="1269"/>
      <c r="GD197" s="1269"/>
      <c r="GE197" s="1269"/>
      <c r="GF197" s="1269"/>
      <c r="GG197" s="1269"/>
      <c r="GH197" s="1269"/>
      <c r="GI197" s="1269"/>
      <c r="GJ197" s="1269"/>
      <c r="GK197" s="1269"/>
      <c r="GL197" s="1269"/>
      <c r="GM197" s="1269"/>
      <c r="GN197" s="1269"/>
      <c r="GO197" s="1269"/>
      <c r="GP197" s="1269"/>
      <c r="GQ197" s="1269"/>
      <c r="GR197" s="1269"/>
      <c r="GS197" s="1269"/>
      <c r="GT197" s="1269"/>
      <c r="GU197" s="1269"/>
      <c r="GV197" s="1269"/>
      <c r="GW197" s="1269"/>
      <c r="GX197" s="1269"/>
      <c r="GY197" s="1269"/>
      <c r="GZ197" s="1269"/>
      <c r="HA197" s="1269"/>
      <c r="HB197" s="1269"/>
      <c r="HC197" s="1269"/>
      <c r="HD197" s="1269"/>
      <c r="HE197" s="1269"/>
      <c r="HF197" s="1269"/>
      <c r="HG197" s="1269"/>
      <c r="HH197" s="1269"/>
      <c r="HI197" s="1269"/>
      <c r="HJ197" s="1269"/>
      <c r="HK197" s="1269"/>
      <c r="HL197" s="1269"/>
      <c r="HM197" s="1269"/>
      <c r="HN197" s="1269"/>
      <c r="HO197" s="1269"/>
      <c r="HP197" s="1269"/>
      <c r="HQ197" s="1269"/>
      <c r="HR197" s="1269"/>
      <c r="HS197" s="1269"/>
      <c r="HT197" s="1269"/>
      <c r="HU197" s="1269"/>
      <c r="HV197" s="1269"/>
      <c r="HW197" s="1269"/>
      <c r="HX197" s="1269"/>
      <c r="HY197" s="1269"/>
      <c r="HZ197" s="1269"/>
      <c r="IA197" s="1269"/>
      <c r="IB197" s="1269"/>
      <c r="IC197" s="1269"/>
      <c r="ID197" s="1269"/>
      <c r="IE197" s="1269"/>
      <c r="IF197" s="1269"/>
      <c r="IG197" s="1269"/>
      <c r="IH197" s="1269"/>
      <c r="II197" s="1269"/>
      <c r="IJ197" s="1269"/>
      <c r="IK197" s="1269"/>
      <c r="IL197" s="1269"/>
      <c r="IM197" s="1269"/>
      <c r="IN197" s="1269"/>
      <c r="IO197" s="1269"/>
      <c r="IP197" s="1269"/>
      <c r="IQ197" s="1269"/>
      <c r="IR197" s="1269"/>
      <c r="IS197" s="1269"/>
      <c r="IT197" s="1269"/>
      <c r="IU197" s="1269"/>
      <c r="IV197" s="1269"/>
      <c r="IW197" s="1269"/>
      <c r="IX197" s="1269"/>
      <c r="IY197" s="1269"/>
      <c r="IZ197" s="1269"/>
      <c r="JA197" s="1269"/>
      <c r="JB197" s="1269"/>
      <c r="JC197" s="1269"/>
      <c r="JD197" s="1269"/>
      <c r="JE197" s="1269"/>
      <c r="JF197" s="1269"/>
      <c r="JG197" s="1269"/>
      <c r="JH197" s="1269"/>
      <c r="JI197" s="1269"/>
      <c r="JJ197" s="1269"/>
      <c r="JK197" s="1269"/>
      <c r="JL197" s="1269"/>
      <c r="JM197" s="1269"/>
      <c r="JN197" s="1269"/>
      <c r="JO197" s="1269"/>
      <c r="JP197" s="1269"/>
      <c r="JQ197" s="1269"/>
      <c r="JR197" s="1269"/>
      <c r="JS197" s="1269"/>
      <c r="JT197" s="1269"/>
      <c r="JU197" s="1269"/>
      <c r="JV197" s="1269"/>
      <c r="JW197" s="1269"/>
      <c r="JX197" s="1269"/>
      <c r="JY197" s="1269"/>
      <c r="JZ197" s="1269"/>
      <c r="KA197" s="1269"/>
      <c r="KB197" s="1269"/>
      <c r="KC197" s="1269"/>
      <c r="KD197" s="1269"/>
      <c r="KE197" s="1269"/>
      <c r="KF197" s="1269"/>
      <c r="KG197" s="1269"/>
      <c r="KH197" s="1269"/>
      <c r="KI197" s="1269"/>
      <c r="KJ197" s="1269"/>
      <c r="KK197" s="1269"/>
      <c r="KL197" s="1269"/>
      <c r="KM197" s="1269"/>
      <c r="KN197" s="1269"/>
      <c r="KO197" s="1269"/>
      <c r="KP197" s="1269"/>
      <c r="KQ197" s="1269"/>
      <c r="KR197" s="1269"/>
      <c r="KS197" s="1269"/>
      <c r="KT197" s="1269"/>
      <c r="KU197" s="1269"/>
      <c r="KV197" s="1269"/>
      <c r="KW197" s="1269"/>
      <c r="KX197" s="1269"/>
      <c r="KY197" s="1269"/>
      <c r="KZ197" s="1269"/>
      <c r="LA197" s="1269"/>
      <c r="LB197" s="1269"/>
      <c r="LC197" s="1269"/>
      <c r="LD197" s="1269"/>
      <c r="LE197" s="1269"/>
      <c r="LF197" s="1269"/>
      <c r="LG197" s="1269"/>
      <c r="LH197" s="1269"/>
      <c r="LI197" s="1269"/>
      <c r="LJ197" s="1269"/>
      <c r="LK197" s="1269"/>
      <c r="LL197" s="1269"/>
      <c r="LM197" s="1269"/>
      <c r="LN197" s="1269"/>
      <c r="LO197" s="1269"/>
      <c r="LP197" s="1269"/>
      <c r="LQ197" s="1269"/>
      <c r="LR197" s="1269"/>
      <c r="LS197" s="1269"/>
      <c r="LT197" s="1269"/>
      <c r="LU197" s="1269"/>
      <c r="LV197" s="1269"/>
      <c r="LW197" s="1269"/>
      <c r="LX197" s="1269"/>
      <c r="LY197" s="1269"/>
      <c r="LZ197" s="1269"/>
      <c r="MA197" s="1269"/>
      <c r="MB197" s="1269"/>
      <c r="MC197" s="1269"/>
      <c r="MD197" s="1269"/>
      <c r="ME197" s="1269"/>
      <c r="MF197" s="1269"/>
      <c r="MG197" s="1269"/>
      <c r="MH197" s="1269"/>
      <c r="MI197" s="1269"/>
      <c r="MJ197" s="1269"/>
      <c r="MK197" s="1269"/>
      <c r="ML197" s="1269"/>
      <c r="MM197" s="1269"/>
      <c r="MN197" s="1269"/>
      <c r="MO197" s="1269"/>
      <c r="MP197" s="1269"/>
      <c r="MQ197" s="1269"/>
      <c r="MR197" s="1269"/>
      <c r="MS197" s="1269"/>
      <c r="MT197" s="1269"/>
      <c r="MU197" s="1269"/>
      <c r="MV197" s="1269"/>
      <c r="MW197" s="1269"/>
      <c r="MX197" s="1269"/>
      <c r="MY197" s="1269"/>
      <c r="MZ197" s="1269"/>
      <c r="NA197" s="1269"/>
      <c r="NB197" s="1269"/>
      <c r="NC197" s="1269"/>
      <c r="ND197" s="1269"/>
      <c r="NE197" s="1269"/>
      <c r="NF197" s="1269"/>
      <c r="NG197" s="1269"/>
      <c r="NH197" s="1269"/>
      <c r="NI197" s="1269"/>
      <c r="NJ197" s="1269"/>
      <c r="NK197" s="1269"/>
      <c r="NL197" s="1269"/>
      <c r="NM197" s="1269"/>
      <c r="NN197" s="1269"/>
      <c r="NO197" s="1269"/>
      <c r="NP197" s="1269"/>
      <c r="NQ197" s="1269"/>
      <c r="NR197" s="1269"/>
      <c r="NS197" s="1269"/>
      <c r="NT197" s="1269"/>
      <c r="NU197" s="1269"/>
      <c r="NV197" s="1269"/>
      <c r="NW197" s="1269"/>
      <c r="NX197" s="1269"/>
      <c r="NY197" s="1269"/>
      <c r="NZ197" s="1269"/>
      <c r="OA197" s="1269"/>
      <c r="OB197" s="1269"/>
      <c r="OC197" s="1269"/>
      <c r="OD197" s="1269"/>
      <c r="OE197" s="1269"/>
      <c r="OF197" s="1269"/>
      <c r="OG197" s="1269"/>
      <c r="OH197" s="1269"/>
      <c r="OI197" s="1269"/>
      <c r="OJ197" s="1269"/>
      <c r="OK197" s="1269"/>
      <c r="OL197" s="1269"/>
      <c r="OM197" s="1269"/>
      <c r="ON197" s="1269"/>
      <c r="OO197" s="1269"/>
      <c r="OP197" s="1269"/>
      <c r="OQ197" s="1269"/>
      <c r="OR197" s="1269"/>
      <c r="OS197" s="1269"/>
      <c r="OT197" s="1269"/>
      <c r="OU197" s="1269"/>
      <c r="OV197" s="1269"/>
      <c r="OW197" s="1269"/>
      <c r="OX197" s="1269"/>
      <c r="OY197" s="1269"/>
      <c r="OZ197" s="1269"/>
      <c r="PA197" s="1269"/>
      <c r="PB197" s="1269"/>
      <c r="PC197" s="1269"/>
      <c r="PD197" s="1269"/>
      <c r="PE197" s="1269"/>
      <c r="PF197" s="1269"/>
      <c r="PG197" s="1269"/>
      <c r="PH197" s="1269"/>
      <c r="PI197" s="1269"/>
      <c r="PJ197" s="1269"/>
      <c r="PK197" s="1269"/>
      <c r="PL197" s="1269"/>
      <c r="PM197" s="1269"/>
      <c r="PN197" s="1269"/>
      <c r="PO197" s="1269"/>
      <c r="PP197" s="1269"/>
      <c r="PQ197" s="1269"/>
      <c r="PR197" s="1269"/>
      <c r="PS197" s="1269"/>
      <c r="PT197" s="1269"/>
      <c r="PU197" s="1269"/>
      <c r="PV197" s="1269"/>
      <c r="PW197" s="1269"/>
      <c r="PX197" s="1269"/>
      <c r="PY197" s="1269"/>
      <c r="PZ197" s="1269"/>
      <c r="QA197" s="1269"/>
      <c r="QB197" s="1269"/>
      <c r="QC197" s="1269"/>
      <c r="QD197" s="1269"/>
      <c r="QE197" s="1269"/>
      <c r="QF197" s="1269"/>
      <c r="QG197" s="1269"/>
      <c r="QH197" s="1269"/>
      <c r="QI197" s="1269"/>
      <c r="QJ197" s="1269"/>
      <c r="QK197" s="1269"/>
      <c r="QL197" s="1269"/>
      <c r="QM197" s="1269"/>
      <c r="QN197" s="1269"/>
      <c r="QO197" s="1269"/>
      <c r="QP197" s="1269"/>
      <c r="QQ197" s="1269"/>
      <c r="QR197" s="1269"/>
      <c r="QS197" s="1269"/>
      <c r="QT197" s="1269"/>
      <c r="QU197" s="1269"/>
      <c r="QV197" s="1269"/>
      <c r="QW197" s="1269"/>
      <c r="QX197" s="1269"/>
      <c r="QY197" s="1269"/>
      <c r="QZ197" s="1269"/>
      <c r="RA197" s="1269"/>
      <c r="RB197" s="1269"/>
      <c r="RC197" s="1269"/>
      <c r="RD197" s="1269"/>
      <c r="RE197" s="1269"/>
      <c r="RF197" s="1269"/>
      <c r="RG197" s="1269"/>
      <c r="RH197" s="1269"/>
      <c r="RI197" s="1269"/>
      <c r="RJ197" s="1269"/>
      <c r="RK197" s="1269"/>
      <c r="RL197" s="1269"/>
      <c r="RM197" s="1269"/>
      <c r="RN197" s="1269"/>
      <c r="RO197" s="1269"/>
      <c r="RP197" s="1269"/>
      <c r="RQ197" s="1269"/>
      <c r="RR197" s="1269"/>
      <c r="RS197" s="1269"/>
      <c r="RT197" s="1269"/>
      <c r="RU197" s="1269"/>
      <c r="RV197" s="1269"/>
      <c r="RW197" s="1269"/>
      <c r="RX197" s="1269"/>
      <c r="RY197" s="1269"/>
      <c r="RZ197" s="1269"/>
      <c r="SA197" s="1269"/>
      <c r="SB197" s="1269"/>
      <c r="SC197" s="1269"/>
      <c r="SD197" s="1269"/>
      <c r="SE197" s="1269"/>
      <c r="SF197" s="1269"/>
      <c r="SG197" s="1269"/>
      <c r="SH197" s="1269"/>
      <c r="SI197" s="1269"/>
      <c r="SJ197" s="1269"/>
      <c r="SK197" s="1269"/>
      <c r="SL197" s="1269"/>
      <c r="SM197" s="1269"/>
      <c r="SN197" s="1269"/>
      <c r="SO197" s="1269"/>
      <c r="SP197" s="1269"/>
      <c r="SQ197" s="1269"/>
      <c r="SR197" s="1269"/>
      <c r="SS197" s="1269"/>
      <c r="ST197" s="1269"/>
      <c r="SU197" s="1269"/>
      <c r="SV197" s="1269"/>
      <c r="SW197" s="1269"/>
      <c r="SX197" s="1269"/>
      <c r="SY197" s="1269"/>
      <c r="SZ197" s="1269"/>
      <c r="TA197" s="1269"/>
      <c r="TB197" s="1269"/>
      <c r="TC197" s="1269"/>
      <c r="TD197" s="1269"/>
      <c r="TE197" s="1269"/>
      <c r="TF197" s="1269"/>
      <c r="TG197" s="1269"/>
      <c r="TH197" s="1269"/>
      <c r="TI197" s="1269"/>
      <c r="TJ197" s="1269"/>
      <c r="TK197" s="1269"/>
      <c r="TL197" s="1269"/>
      <c r="TM197" s="1269"/>
      <c r="TN197" s="1269"/>
      <c r="TO197" s="1269"/>
      <c r="TP197" s="1269"/>
      <c r="TQ197" s="1269"/>
      <c r="TR197" s="1269"/>
      <c r="TS197" s="1269"/>
      <c r="TT197" s="1269"/>
      <c r="TU197" s="1269"/>
      <c r="TV197" s="1269"/>
      <c r="TW197" s="1269"/>
      <c r="TX197" s="1269"/>
      <c r="TY197" s="1269"/>
      <c r="TZ197" s="1269"/>
      <c r="UA197" s="1269"/>
      <c r="UB197" s="1269"/>
      <c r="UC197" s="1269"/>
      <c r="UD197" s="1269"/>
      <c r="UE197" s="1269"/>
      <c r="UF197" s="1269"/>
      <c r="UG197" s="1269"/>
      <c r="UH197" s="1269"/>
      <c r="UI197" s="1269"/>
      <c r="UJ197" s="1269"/>
      <c r="UK197" s="1269"/>
      <c r="UL197" s="1269"/>
      <c r="UM197" s="1269"/>
      <c r="UN197" s="1269"/>
      <c r="UO197" s="1269"/>
      <c r="UP197" s="1269"/>
      <c r="UQ197" s="1269"/>
      <c r="UR197" s="1269"/>
      <c r="US197" s="1269"/>
      <c r="UT197" s="1269"/>
      <c r="UU197" s="1269"/>
      <c r="UV197" s="1269"/>
      <c r="UW197" s="1269"/>
      <c r="UX197" s="1269"/>
      <c r="UY197" s="1269"/>
      <c r="UZ197" s="1269"/>
      <c r="VA197" s="1269"/>
      <c r="VB197" s="1269"/>
      <c r="VC197" s="1269"/>
      <c r="VD197" s="1269"/>
      <c r="VE197" s="1269"/>
      <c r="VF197" s="1269"/>
      <c r="VG197" s="1269"/>
      <c r="VH197" s="1269"/>
      <c r="VI197" s="1269"/>
      <c r="VJ197" s="1269"/>
      <c r="VK197" s="1269"/>
      <c r="VL197" s="1269"/>
      <c r="VM197" s="1269"/>
      <c r="VN197" s="1269"/>
      <c r="VO197" s="1269"/>
      <c r="VP197" s="1269"/>
      <c r="VQ197" s="1269"/>
      <c r="VR197" s="1269"/>
      <c r="VS197" s="1269"/>
      <c r="VT197" s="1269"/>
      <c r="VU197" s="1269"/>
      <c r="VV197" s="1269"/>
      <c r="VW197" s="1269"/>
      <c r="VX197" s="1269"/>
      <c r="VY197" s="1269"/>
      <c r="VZ197" s="1269"/>
      <c r="WA197" s="1269"/>
      <c r="WB197" s="1269"/>
      <c r="WC197" s="1269"/>
      <c r="WD197" s="1269"/>
      <c r="WE197" s="1269"/>
      <c r="WF197" s="1269"/>
      <c r="WG197" s="1269"/>
      <c r="WH197" s="1269"/>
      <c r="WI197" s="1269"/>
      <c r="WJ197" s="1269"/>
      <c r="WK197" s="1269"/>
      <c r="WL197" s="1269"/>
      <c r="WM197" s="1269"/>
      <c r="WN197" s="1269"/>
      <c r="WO197" s="1269"/>
      <c r="WP197" s="1269"/>
      <c r="WQ197" s="1269"/>
      <c r="WR197" s="1269"/>
      <c r="WS197" s="1269"/>
      <c r="WT197" s="1269"/>
      <c r="WU197" s="1269"/>
      <c r="WV197" s="1269"/>
      <c r="WW197" s="1269"/>
      <c r="WX197" s="1269"/>
      <c r="WY197" s="1269"/>
      <c r="WZ197" s="1269"/>
      <c r="XA197" s="1269"/>
      <c r="XB197" s="1269"/>
      <c r="XC197" s="1269"/>
      <c r="XD197" s="1269"/>
      <c r="XE197" s="1269"/>
      <c r="XF197" s="1269"/>
      <c r="XG197" s="1269"/>
      <c r="XH197" s="1269"/>
      <c r="XI197" s="1269"/>
      <c r="XJ197" s="1269"/>
      <c r="XK197" s="1269"/>
      <c r="XL197" s="1269"/>
      <c r="XM197" s="1269"/>
      <c r="XN197" s="1269"/>
      <c r="XO197" s="1269"/>
      <c r="XP197" s="1269"/>
      <c r="XQ197" s="1269"/>
      <c r="XR197" s="1269"/>
      <c r="XS197" s="1269"/>
      <c r="XT197" s="1269"/>
      <c r="XU197" s="1269"/>
      <c r="XV197" s="1269"/>
      <c r="XW197" s="1269"/>
      <c r="XX197" s="1269"/>
      <c r="XY197" s="1269"/>
      <c r="XZ197" s="1269"/>
      <c r="YA197" s="1269"/>
      <c r="YB197" s="1269"/>
      <c r="YC197" s="1269"/>
      <c r="YD197" s="1269"/>
      <c r="YE197" s="1269"/>
      <c r="YF197" s="1269"/>
      <c r="YG197" s="1269"/>
      <c r="YH197" s="1269"/>
      <c r="YI197" s="1269"/>
      <c r="YJ197" s="1269"/>
      <c r="YK197" s="1269"/>
      <c r="YL197" s="1269"/>
      <c r="YM197" s="1269"/>
      <c r="YN197" s="1269"/>
      <c r="YO197" s="1269"/>
      <c r="YP197" s="1269"/>
      <c r="YQ197" s="1269"/>
      <c r="YR197" s="1269"/>
      <c r="YS197" s="1269"/>
      <c r="YT197" s="1269"/>
      <c r="YU197" s="1269"/>
      <c r="YV197" s="1269"/>
      <c r="YW197" s="1269"/>
      <c r="YX197" s="1269"/>
      <c r="YY197" s="1269"/>
      <c r="YZ197" s="1269"/>
      <c r="ZA197" s="1269"/>
      <c r="ZB197" s="1269"/>
      <c r="ZC197" s="1269"/>
      <c r="ZD197" s="1269"/>
      <c r="ZE197" s="1269"/>
      <c r="ZF197" s="1269"/>
      <c r="ZG197" s="1269"/>
      <c r="ZH197" s="1269"/>
      <c r="ZI197" s="1269"/>
      <c r="ZJ197" s="1269"/>
      <c r="ZK197" s="1269"/>
      <c r="ZL197" s="1269"/>
      <c r="ZM197" s="1269"/>
      <c r="ZN197" s="1269"/>
      <c r="ZO197" s="1269"/>
      <c r="ZP197" s="1269"/>
      <c r="ZQ197" s="1269"/>
      <c r="ZR197" s="1269"/>
      <c r="ZS197" s="1269"/>
      <c r="ZT197" s="1269"/>
      <c r="ZU197" s="1269"/>
      <c r="ZV197" s="1269"/>
      <c r="ZW197" s="1269"/>
      <c r="ZX197" s="1269"/>
      <c r="ZY197" s="1269"/>
      <c r="ZZ197" s="1269"/>
      <c r="AAA197" s="1269"/>
      <c r="AAB197" s="1269"/>
      <c r="AAC197" s="1269"/>
      <c r="AAD197" s="1269"/>
      <c r="AAE197" s="1269"/>
      <c r="AAF197" s="1269"/>
      <c r="AAG197" s="1269"/>
      <c r="AAH197" s="1269"/>
      <c r="AAI197" s="1269"/>
      <c r="AAJ197" s="1269"/>
      <c r="AAK197" s="1269"/>
      <c r="AAL197" s="1269"/>
      <c r="AAM197" s="1269"/>
      <c r="AAN197" s="1269"/>
      <c r="AAO197" s="1269"/>
      <c r="AAP197" s="1269"/>
      <c r="AAQ197" s="1269"/>
      <c r="AAR197" s="1269"/>
      <c r="AAS197" s="1269"/>
      <c r="AAT197" s="1269"/>
      <c r="AAU197" s="1269"/>
      <c r="AAV197" s="1269"/>
      <c r="AAW197" s="1269"/>
      <c r="AAX197" s="1269"/>
      <c r="AAY197" s="1269"/>
      <c r="AAZ197" s="1269"/>
      <c r="ABA197" s="1269"/>
      <c r="ABB197" s="1269"/>
      <c r="ABC197" s="1269"/>
      <c r="ABD197" s="1269"/>
      <c r="ABE197" s="1269"/>
      <c r="ABF197" s="1269"/>
      <c r="ABG197" s="1269"/>
      <c r="ABH197" s="1269"/>
      <c r="ABI197" s="1269"/>
      <c r="ABJ197" s="1269"/>
      <c r="ABK197" s="1269"/>
      <c r="ABL197" s="1269"/>
      <c r="ABM197" s="1269"/>
      <c r="ABN197" s="1269"/>
      <c r="ABO197" s="1269"/>
      <c r="ABP197" s="1269"/>
      <c r="ABQ197" s="1269"/>
      <c r="ABR197" s="1269"/>
      <c r="ABS197" s="1269"/>
      <c r="ABT197" s="1269"/>
      <c r="ABU197" s="1269"/>
      <c r="ABV197" s="1269"/>
      <c r="ABW197" s="1269"/>
      <c r="ABX197" s="1269"/>
      <c r="ABY197" s="1269"/>
      <c r="ABZ197" s="1269"/>
      <c r="ACA197" s="1269"/>
      <c r="ACB197" s="1269"/>
      <c r="ACC197" s="1269"/>
      <c r="ACD197" s="1269"/>
      <c r="ACE197" s="1269"/>
      <c r="ACF197" s="1269"/>
      <c r="ACG197" s="1269"/>
      <c r="ACH197" s="1269"/>
      <c r="ACI197" s="1269"/>
      <c r="ACJ197" s="1269"/>
      <c r="ACK197" s="1269"/>
      <c r="ACL197" s="1269"/>
      <c r="ACM197" s="1269"/>
      <c r="ACN197" s="1269"/>
      <c r="ACO197" s="1269"/>
      <c r="ACP197" s="1269"/>
      <c r="ACQ197" s="1269"/>
      <c r="ACR197" s="1269"/>
      <c r="ACS197" s="1269"/>
      <c r="ACT197" s="1269"/>
      <c r="ACU197" s="1269"/>
      <c r="ACV197" s="1269"/>
      <c r="ACW197" s="1269"/>
      <c r="ACX197" s="1269"/>
      <c r="ACY197" s="1269"/>
      <c r="ACZ197" s="1269"/>
      <c r="ADA197" s="1269"/>
      <c r="ADB197" s="1269"/>
      <c r="ADC197" s="1269"/>
      <c r="ADD197" s="1269"/>
      <c r="ADE197" s="1269"/>
      <c r="ADF197" s="1269"/>
      <c r="ADG197" s="1269"/>
      <c r="ADH197" s="1269"/>
      <c r="ADI197" s="1269"/>
      <c r="ADJ197" s="1269"/>
      <c r="ADK197" s="1269"/>
      <c r="ADL197" s="1269"/>
      <c r="ADM197" s="1269"/>
      <c r="ADN197" s="1269"/>
      <c r="ADO197" s="1269"/>
      <c r="ADP197" s="1269"/>
      <c r="ADQ197" s="1269"/>
      <c r="ADR197" s="1269"/>
      <c r="ADS197" s="1269"/>
      <c r="ADT197" s="1269"/>
      <c r="ADU197" s="1269"/>
      <c r="ADV197" s="1269"/>
      <c r="ADW197" s="1269"/>
      <c r="ADX197" s="1269"/>
      <c r="ADY197" s="1269"/>
      <c r="ADZ197" s="1269"/>
      <c r="AEA197" s="1269"/>
      <c r="AEB197" s="1269"/>
      <c r="AEC197" s="1269"/>
      <c r="AED197" s="1269"/>
      <c r="AEE197" s="1269"/>
      <c r="AEF197" s="1269"/>
      <c r="AEG197" s="1269"/>
      <c r="AEH197" s="1269"/>
      <c r="AEI197" s="1269"/>
      <c r="AEJ197" s="1269"/>
      <c r="AEK197" s="1269"/>
      <c r="AEL197" s="1269"/>
      <c r="AEM197" s="1269"/>
      <c r="AEN197" s="1269"/>
      <c r="AEO197" s="1269"/>
      <c r="AEP197" s="1269"/>
      <c r="AEQ197" s="1269"/>
      <c r="AER197" s="1269"/>
      <c r="AES197" s="1269"/>
      <c r="AET197" s="1269"/>
      <c r="AEU197" s="1269"/>
      <c r="AEV197" s="1269"/>
      <c r="AEW197" s="1269"/>
      <c r="AEX197" s="1269"/>
      <c r="AEY197" s="1269"/>
      <c r="AEZ197" s="1269"/>
      <c r="AFA197" s="1269"/>
      <c r="AFB197" s="1269"/>
      <c r="AFC197" s="1269"/>
      <c r="AFD197" s="1269"/>
      <c r="AFE197" s="1269"/>
      <c r="AFF197" s="1269"/>
      <c r="AFG197" s="1269"/>
      <c r="AFH197" s="1269"/>
      <c r="AFI197" s="1269"/>
      <c r="AFJ197" s="1269"/>
      <c r="AFK197" s="1269"/>
      <c r="AFL197" s="1269"/>
      <c r="AFM197" s="1269"/>
      <c r="AFN197" s="1269"/>
      <c r="AFO197" s="1269"/>
      <c r="AFP197" s="1269"/>
      <c r="AFQ197" s="1269"/>
      <c r="AFR197" s="1269"/>
      <c r="AFS197" s="1269"/>
      <c r="AFT197" s="1269"/>
      <c r="AFU197" s="1269"/>
      <c r="AFV197" s="1269"/>
      <c r="AFW197" s="1269"/>
      <c r="AFX197" s="1269"/>
      <c r="AFY197" s="1269"/>
      <c r="AFZ197" s="1269"/>
      <c r="AGA197" s="1269"/>
      <c r="AGB197" s="1269"/>
      <c r="AGC197" s="1269"/>
      <c r="AGD197" s="1269"/>
      <c r="AGE197" s="1269"/>
      <c r="AGF197" s="1269"/>
      <c r="AGG197" s="1269"/>
      <c r="AGH197" s="1269"/>
      <c r="AGI197" s="1269"/>
      <c r="AGJ197" s="1269"/>
      <c r="AGK197" s="1269"/>
      <c r="AGL197" s="1269"/>
      <c r="AGM197" s="1269"/>
      <c r="AGN197" s="1269"/>
      <c r="AGO197" s="1269"/>
      <c r="AGP197" s="1269"/>
      <c r="AGQ197" s="1269"/>
      <c r="AGR197" s="1269"/>
      <c r="AGS197" s="1269"/>
      <c r="AGT197" s="1269"/>
      <c r="AGU197" s="1269"/>
      <c r="AGV197" s="1269"/>
      <c r="AGW197" s="1269"/>
      <c r="AGX197" s="1269"/>
      <c r="AGY197" s="1269"/>
      <c r="AGZ197" s="1269"/>
      <c r="AHA197" s="1269"/>
      <c r="AHB197" s="1269"/>
      <c r="AHC197" s="1269"/>
      <c r="AHD197" s="1269"/>
      <c r="AHE197" s="1269"/>
      <c r="AHF197" s="1269"/>
      <c r="AHG197" s="1269"/>
      <c r="AHH197" s="1269"/>
      <c r="AHI197" s="1269"/>
      <c r="AHJ197" s="1269"/>
      <c r="AHK197" s="1269"/>
      <c r="AHL197" s="1269"/>
      <c r="AHM197" s="1269"/>
      <c r="AHN197" s="1269"/>
      <c r="AHO197" s="1269"/>
      <c r="AHP197" s="1269"/>
      <c r="AHQ197" s="1269"/>
      <c r="AHR197" s="1269"/>
      <c r="AHS197" s="1269"/>
      <c r="AHT197" s="1269"/>
      <c r="AHU197" s="1269"/>
      <c r="AHV197" s="1269"/>
      <c r="AHW197" s="1269"/>
      <c r="AHX197" s="1269"/>
      <c r="AHY197" s="1269"/>
      <c r="AHZ197" s="1269"/>
      <c r="AIA197" s="1269"/>
      <c r="AIB197" s="1269"/>
      <c r="AIC197" s="1269"/>
      <c r="AID197" s="1269"/>
      <c r="AIE197" s="1269"/>
      <c r="AIF197" s="1269"/>
      <c r="AIG197" s="1269"/>
      <c r="AIH197" s="1269"/>
      <c r="AII197" s="1269"/>
      <c r="AIJ197" s="1269"/>
      <c r="AIK197" s="1269"/>
      <c r="AIL197" s="1269"/>
      <c r="AIM197" s="1269"/>
      <c r="AIN197" s="1269"/>
      <c r="AIO197" s="1269"/>
      <c r="AIP197" s="1269"/>
      <c r="AIQ197" s="1269"/>
      <c r="AIR197" s="1269"/>
      <c r="AIS197" s="1269"/>
      <c r="AIT197" s="1269"/>
      <c r="AIU197" s="1269"/>
      <c r="AIV197" s="1269"/>
      <c r="AIW197" s="1269"/>
      <c r="AIX197" s="1269"/>
      <c r="AIY197" s="1269"/>
      <c r="AIZ197" s="1269"/>
      <c r="AJA197" s="1269"/>
      <c r="AJB197" s="1269"/>
      <c r="AJC197" s="1269"/>
      <c r="AJD197" s="1269"/>
      <c r="AJE197" s="1269"/>
      <c r="AJF197" s="1269"/>
      <c r="AJG197" s="1269"/>
      <c r="AJH197" s="1269"/>
      <c r="AJI197" s="1269"/>
      <c r="AJJ197" s="1269"/>
      <c r="AJK197" s="1269"/>
      <c r="AJL197" s="1269"/>
      <c r="AJM197" s="1269"/>
      <c r="AJN197" s="1269"/>
      <c r="AJO197" s="1269"/>
      <c r="AJP197" s="1269"/>
      <c r="AJQ197" s="1269"/>
      <c r="AJR197" s="1269"/>
      <c r="AJS197" s="1269"/>
      <c r="AJT197" s="1269"/>
      <c r="AJU197" s="1269"/>
      <c r="AJV197" s="1269"/>
      <c r="AJW197" s="1269"/>
      <c r="AJX197" s="1269"/>
      <c r="AJY197" s="1269"/>
      <c r="AJZ197" s="1269"/>
      <c r="AKA197" s="1269"/>
      <c r="AKB197" s="1269"/>
      <c r="AKC197" s="1269"/>
      <c r="AKD197" s="1269"/>
      <c r="AKE197" s="1269"/>
      <c r="AKF197" s="1269"/>
      <c r="AKG197" s="1269"/>
      <c r="AKH197" s="1269"/>
      <c r="AKI197" s="1269"/>
      <c r="AKJ197" s="1269"/>
      <c r="AKK197" s="1269"/>
      <c r="AKL197" s="1269"/>
      <c r="AKM197" s="1269"/>
      <c r="AKN197" s="1269"/>
      <c r="AKO197" s="1269"/>
      <c r="AKP197" s="1269"/>
      <c r="AKQ197" s="1269"/>
      <c r="AKR197" s="1269"/>
      <c r="AKS197" s="1269"/>
      <c r="AKT197" s="1269"/>
      <c r="AKU197" s="1269"/>
      <c r="AKV197" s="1269"/>
      <c r="AKW197" s="1269"/>
      <c r="AKX197" s="1269"/>
      <c r="AKY197" s="1269"/>
      <c r="AKZ197" s="1269"/>
      <c r="ALA197" s="1269"/>
      <c r="ALB197" s="1269"/>
      <c r="ALC197" s="1269"/>
      <c r="ALD197" s="1269"/>
      <c r="ALE197" s="1269"/>
      <c r="ALF197" s="1269"/>
      <c r="ALG197" s="1269"/>
      <c r="ALH197" s="1269"/>
      <c r="ALI197" s="1269"/>
      <c r="ALJ197" s="1269"/>
      <c r="ALK197" s="1269"/>
      <c r="ALL197" s="1269"/>
      <c r="ALM197" s="1269"/>
      <c r="ALN197" s="1269"/>
      <c r="ALO197" s="1269"/>
      <c r="ALP197" s="1269"/>
      <c r="ALQ197" s="1269"/>
      <c r="ALR197" s="1269"/>
      <c r="ALS197" s="1269"/>
      <c r="ALT197" s="1269"/>
      <c r="ALU197" s="1269"/>
      <c r="ALV197" s="1269"/>
      <c r="ALW197" s="1269"/>
      <c r="ALX197" s="1269"/>
      <c r="ALY197" s="1269"/>
      <c r="ALZ197" s="1269"/>
      <c r="AMA197" s="1269"/>
      <c r="AMB197" s="1269"/>
      <c r="AMC197" s="1269"/>
      <c r="AMD197" s="1269"/>
      <c r="AME197" s="1269"/>
      <c r="AMF197" s="1269"/>
      <c r="AMG197" s="1269"/>
      <c r="AMH197" s="1269"/>
      <c r="AMI197" s="1269"/>
      <c r="AMJ197" s="1269"/>
      <c r="AMK197" s="1269"/>
      <c r="AML197" s="1269"/>
      <c r="AMM197" s="1269"/>
      <c r="AMN197" s="1269"/>
      <c r="AMO197" s="1269"/>
      <c r="AMP197" s="1269"/>
      <c r="AMQ197" s="1269"/>
      <c r="AMR197" s="1269"/>
      <c r="AMS197" s="1269"/>
      <c r="AMT197" s="1269"/>
      <c r="AMU197" s="1269"/>
      <c r="AMV197" s="1269"/>
      <c r="AMW197" s="1269"/>
      <c r="AMX197" s="1269"/>
      <c r="AMY197" s="1269"/>
      <c r="AMZ197" s="1269"/>
      <c r="ANA197" s="1269"/>
      <c r="ANB197" s="1269"/>
      <c r="ANC197" s="1269"/>
      <c r="AND197" s="1269"/>
      <c r="ANE197" s="1269"/>
      <c r="ANF197" s="1269"/>
      <c r="ANG197" s="1269"/>
      <c r="ANH197" s="1269"/>
      <c r="ANI197" s="1269"/>
      <c r="ANJ197" s="1269"/>
      <c r="ANK197" s="1269"/>
      <c r="ANL197" s="1269"/>
      <c r="ANM197" s="1269"/>
      <c r="ANN197" s="1269"/>
      <c r="ANO197" s="1269"/>
      <c r="ANP197" s="1269"/>
      <c r="ANQ197" s="1269"/>
      <c r="ANR197" s="1269"/>
      <c r="ANS197" s="1269"/>
      <c r="ANT197" s="1269"/>
      <c r="ANU197" s="1269"/>
      <c r="ANV197" s="1269"/>
      <c r="ANW197" s="1269"/>
      <c r="ANX197" s="1269"/>
      <c r="ANY197" s="1269"/>
      <c r="ANZ197" s="1269"/>
      <c r="AOA197" s="1269"/>
      <c r="AOB197" s="1269"/>
      <c r="AOC197" s="1269"/>
      <c r="AOD197" s="1269"/>
      <c r="AOE197" s="1269"/>
      <c r="AOF197" s="1269"/>
      <c r="AOG197" s="1269"/>
      <c r="AOH197" s="1269"/>
      <c r="AOI197" s="1269"/>
      <c r="AOJ197" s="1269"/>
      <c r="AOK197" s="1269"/>
      <c r="AOL197" s="1269"/>
      <c r="AOM197" s="1269"/>
      <c r="AON197" s="1269"/>
      <c r="AOO197" s="1269"/>
      <c r="AOP197" s="1269"/>
      <c r="AOQ197" s="1269"/>
      <c r="AOR197" s="1269"/>
      <c r="AOS197" s="1269"/>
      <c r="AOT197" s="1269"/>
      <c r="AOU197" s="1269"/>
      <c r="AOV197" s="1269"/>
      <c r="AOW197" s="1269"/>
      <c r="AOX197" s="1269"/>
      <c r="AOY197" s="1269"/>
      <c r="AOZ197" s="1269"/>
      <c r="APA197" s="1269"/>
      <c r="APB197" s="1269"/>
      <c r="APC197" s="1269"/>
      <c r="APD197" s="1269"/>
      <c r="APE197" s="1269"/>
      <c r="APF197" s="1269"/>
      <c r="APG197" s="1269"/>
      <c r="APH197" s="1269"/>
      <c r="API197" s="1269"/>
      <c r="APJ197" s="1269"/>
      <c r="APK197" s="1269"/>
      <c r="APL197" s="1269"/>
      <c r="APM197" s="1269"/>
      <c r="APN197" s="1269"/>
      <c r="APO197" s="1269"/>
      <c r="APP197" s="1269"/>
      <c r="APQ197" s="1269"/>
      <c r="APR197" s="1269"/>
      <c r="APS197" s="1269"/>
      <c r="APT197" s="1269"/>
      <c r="APU197" s="1269"/>
      <c r="APV197" s="1269"/>
      <c r="APW197" s="1269"/>
      <c r="APX197" s="1269"/>
      <c r="APY197" s="1269"/>
      <c r="APZ197" s="1269"/>
      <c r="AQA197" s="1269"/>
      <c r="AQB197" s="1269"/>
      <c r="AQC197" s="1269"/>
      <c r="AQD197" s="1269"/>
      <c r="AQE197" s="1269"/>
      <c r="AQF197" s="1269"/>
      <c r="AQG197" s="1269"/>
      <c r="AQH197" s="1269"/>
      <c r="AQI197" s="1269"/>
      <c r="AQJ197" s="1269"/>
      <c r="AQK197" s="1269"/>
      <c r="AQL197" s="1269"/>
      <c r="AQM197" s="1269"/>
      <c r="AQN197" s="1269"/>
      <c r="AQO197" s="1269"/>
      <c r="AQP197" s="1269"/>
      <c r="AQQ197" s="1269"/>
      <c r="AQR197" s="1269"/>
      <c r="AQS197" s="1269"/>
      <c r="AQT197" s="1269"/>
      <c r="AQU197" s="1269"/>
      <c r="AQV197" s="1269"/>
      <c r="AQW197" s="1269"/>
      <c r="AQX197" s="1269"/>
      <c r="AQY197" s="1269"/>
      <c r="AQZ197" s="1269"/>
      <c r="ARA197" s="1269"/>
      <c r="ARB197" s="1269"/>
      <c r="ARC197" s="1269"/>
      <c r="ARD197" s="1269"/>
      <c r="ARE197" s="1269"/>
      <c r="ARF197" s="1269"/>
      <c r="ARG197" s="1269"/>
      <c r="ARH197" s="1269"/>
      <c r="ARI197" s="1269"/>
      <c r="ARJ197" s="1269"/>
      <c r="ARK197" s="1269"/>
      <c r="ARL197" s="1269"/>
      <c r="ARM197" s="1269"/>
      <c r="ARN197" s="1269"/>
      <c r="ARO197" s="1269"/>
      <c r="ARP197" s="1269"/>
      <c r="ARQ197" s="1269"/>
      <c r="ARR197" s="1269"/>
      <c r="ARS197" s="1269"/>
      <c r="ART197" s="1269"/>
      <c r="ARU197" s="1269"/>
      <c r="ARV197" s="1269"/>
      <c r="ARW197" s="1269"/>
      <c r="ARX197" s="1269"/>
      <c r="ARY197" s="1269"/>
      <c r="ARZ197" s="1269"/>
      <c r="ASA197" s="1269"/>
      <c r="ASB197" s="1269"/>
      <c r="ASC197" s="1269"/>
      <c r="ASD197" s="1269"/>
      <c r="ASE197" s="1269"/>
      <c r="ASF197" s="1269"/>
      <c r="ASG197" s="1269"/>
      <c r="ASH197" s="1269"/>
      <c r="ASI197" s="1269"/>
      <c r="ASJ197" s="1269"/>
      <c r="ASK197" s="1269"/>
      <c r="ASL197" s="1269"/>
      <c r="ASM197" s="1269"/>
      <c r="ASN197" s="1269"/>
      <c r="ASO197" s="1269"/>
      <c r="ASP197" s="1269"/>
      <c r="ASQ197" s="1269"/>
      <c r="ASR197" s="1269"/>
      <c r="ASS197" s="1269"/>
      <c r="AST197" s="1269"/>
      <c r="ASU197" s="1269"/>
      <c r="ASV197" s="1269"/>
      <c r="ASW197" s="1269"/>
      <c r="ASX197" s="1269"/>
      <c r="ASY197" s="1269"/>
      <c r="ASZ197" s="1269"/>
      <c r="ATA197" s="1269"/>
      <c r="ATB197" s="1269"/>
      <c r="ATC197" s="1269"/>
      <c r="ATD197" s="1269"/>
      <c r="ATE197" s="1269"/>
      <c r="ATF197" s="1269"/>
      <c r="ATG197" s="1269"/>
      <c r="ATH197" s="1269"/>
      <c r="ATI197" s="1269"/>
      <c r="ATJ197" s="1269"/>
      <c r="ATK197" s="1269"/>
      <c r="ATL197" s="1269"/>
      <c r="ATM197" s="1269"/>
      <c r="ATN197" s="1269"/>
      <c r="ATO197" s="1269"/>
      <c r="ATP197" s="1269"/>
      <c r="ATQ197" s="1269"/>
      <c r="ATR197" s="1269"/>
      <c r="ATS197" s="1269"/>
      <c r="ATT197" s="1269"/>
      <c r="ATU197" s="1269"/>
      <c r="ATV197" s="1269"/>
      <c r="ATW197" s="1269"/>
      <c r="ATX197" s="1269"/>
      <c r="ATY197" s="1269"/>
      <c r="ATZ197" s="1269"/>
      <c r="AUA197" s="1269"/>
      <c r="AUB197" s="1269"/>
      <c r="AUC197" s="1269"/>
      <c r="AUD197" s="1269"/>
      <c r="AUE197" s="1269"/>
      <c r="AUF197" s="1269"/>
      <c r="AUG197" s="1269"/>
      <c r="AUH197" s="1269"/>
      <c r="AUI197" s="1269"/>
      <c r="AUJ197" s="1269"/>
      <c r="AUK197" s="1269"/>
      <c r="AUL197" s="1269"/>
      <c r="AUM197" s="1269"/>
      <c r="AUN197" s="1269"/>
      <c r="AUO197" s="1269"/>
      <c r="AUP197" s="1269"/>
      <c r="AUQ197" s="1269"/>
      <c r="AUR197" s="1269"/>
      <c r="AUS197" s="1269"/>
      <c r="AUT197" s="1269"/>
      <c r="AUU197" s="1269"/>
      <c r="AUV197" s="1269"/>
      <c r="AUW197" s="1269"/>
      <c r="AUX197" s="1269"/>
      <c r="AUY197" s="1269"/>
      <c r="AUZ197" s="1269"/>
      <c r="AVA197" s="1269"/>
      <c r="AVB197" s="1269"/>
      <c r="AVC197" s="1269"/>
      <c r="AVD197" s="1269"/>
      <c r="AVE197" s="1269"/>
      <c r="AVF197" s="1269"/>
      <c r="AVG197" s="1269"/>
      <c r="AVH197" s="1269"/>
      <c r="AVI197" s="1269"/>
      <c r="AVJ197" s="1269"/>
      <c r="AVK197" s="1269"/>
      <c r="AVL197" s="1269"/>
      <c r="AVM197" s="1269"/>
      <c r="AVN197" s="1269"/>
      <c r="AVO197" s="1269"/>
      <c r="AVP197" s="1269"/>
      <c r="AVQ197" s="1269"/>
      <c r="AVR197" s="1269"/>
      <c r="AVS197" s="1269"/>
      <c r="AVT197" s="1269"/>
      <c r="AVU197" s="1269"/>
      <c r="AVV197" s="1269"/>
      <c r="AVW197" s="1269"/>
      <c r="AVX197" s="1269"/>
      <c r="AVY197" s="1269"/>
      <c r="AVZ197" s="1269"/>
      <c r="AWA197" s="1269"/>
      <c r="AWB197" s="1269"/>
      <c r="AWC197" s="1269"/>
      <c r="AWD197" s="1269"/>
      <c r="AWE197" s="1269"/>
      <c r="AWF197" s="1269"/>
      <c r="AWG197" s="1269"/>
      <c r="AWH197" s="1269"/>
      <c r="AWI197" s="1269"/>
      <c r="AWJ197" s="1269"/>
      <c r="AWK197" s="1269"/>
      <c r="AWL197" s="1269"/>
      <c r="AWM197" s="1269"/>
      <c r="AWN197" s="1269"/>
      <c r="AWO197" s="1269"/>
      <c r="AWP197" s="1269"/>
      <c r="AWQ197" s="1269"/>
      <c r="AWR197" s="1269"/>
      <c r="AWS197" s="1269"/>
      <c r="AWT197" s="1269"/>
      <c r="AWU197" s="1269"/>
      <c r="AWV197" s="1269"/>
      <c r="AWW197" s="1269"/>
      <c r="AWX197" s="1269"/>
      <c r="AWY197" s="1269"/>
      <c r="AWZ197" s="1269"/>
      <c r="AXA197" s="1269"/>
      <c r="AXB197" s="1269"/>
      <c r="AXC197" s="1269"/>
      <c r="AXD197" s="1269"/>
      <c r="AXE197" s="1269"/>
      <c r="AXF197" s="1269"/>
      <c r="AXG197" s="1269"/>
      <c r="AXH197" s="1269"/>
      <c r="AXI197" s="1269"/>
      <c r="AXJ197" s="1269"/>
      <c r="AXK197" s="1269"/>
      <c r="AXL197" s="1269"/>
      <c r="AXM197" s="1269"/>
      <c r="AXN197" s="1269"/>
      <c r="AXO197" s="1269"/>
      <c r="AXP197" s="1269"/>
      <c r="AXQ197" s="1269"/>
      <c r="AXR197" s="1269"/>
      <c r="AXS197" s="1269"/>
      <c r="AXT197" s="1269"/>
      <c r="AXU197" s="1269"/>
      <c r="AXV197" s="1269"/>
      <c r="AXW197" s="1269"/>
      <c r="AXX197" s="1269"/>
      <c r="AXY197" s="1269"/>
      <c r="AXZ197" s="1269"/>
      <c r="AYA197" s="1269"/>
      <c r="AYB197" s="1269"/>
      <c r="AYC197" s="1269"/>
      <c r="AYD197" s="1269"/>
      <c r="AYE197" s="1269"/>
      <c r="AYF197" s="1269"/>
      <c r="AYG197" s="1269"/>
      <c r="AYH197" s="1269"/>
      <c r="AYI197" s="1269"/>
      <c r="AYJ197" s="1269"/>
      <c r="AYK197" s="1269"/>
      <c r="AYL197" s="1269"/>
      <c r="AYM197" s="1269"/>
      <c r="AYN197" s="1269"/>
      <c r="AYO197" s="1269"/>
      <c r="AYP197" s="1269"/>
      <c r="AYQ197" s="1269"/>
      <c r="AYR197" s="1269"/>
      <c r="AYS197" s="1269"/>
      <c r="AYT197" s="1269"/>
      <c r="AYU197" s="1269"/>
      <c r="AYV197" s="1269"/>
      <c r="AYW197" s="1269"/>
      <c r="AYX197" s="1269"/>
      <c r="AYY197" s="1269"/>
      <c r="AYZ197" s="1269"/>
      <c r="AZA197" s="1269"/>
      <c r="AZB197" s="1269"/>
      <c r="AZC197" s="1269"/>
      <c r="AZD197" s="1269"/>
      <c r="AZE197" s="1269"/>
      <c r="AZF197" s="1269"/>
      <c r="AZG197" s="1269"/>
      <c r="AZH197" s="1269"/>
      <c r="AZI197" s="1269"/>
      <c r="AZJ197" s="1269"/>
      <c r="AZK197" s="1269"/>
      <c r="AZL197" s="1269"/>
      <c r="AZM197" s="1269"/>
      <c r="AZN197" s="1269"/>
      <c r="AZO197" s="1269"/>
      <c r="AZP197" s="1269"/>
      <c r="AZQ197" s="1269"/>
      <c r="AZR197" s="1269"/>
      <c r="AZS197" s="1269"/>
      <c r="AZT197" s="1269"/>
      <c r="AZU197" s="1269"/>
      <c r="AZV197" s="1269"/>
      <c r="AZW197" s="1269"/>
      <c r="AZX197" s="1269"/>
      <c r="AZY197" s="1269"/>
      <c r="AZZ197" s="1269"/>
      <c r="BAA197" s="1269"/>
      <c r="BAB197" s="1269"/>
      <c r="BAC197" s="1269"/>
      <c r="BAD197" s="1269"/>
      <c r="BAE197" s="1269"/>
      <c r="BAF197" s="1269"/>
      <c r="BAG197" s="1269"/>
      <c r="BAH197" s="1269"/>
      <c r="BAI197" s="1269"/>
      <c r="BAJ197" s="1269"/>
      <c r="BAK197" s="1269"/>
      <c r="BAL197" s="1269"/>
      <c r="BAM197" s="1269"/>
      <c r="BAN197" s="1269"/>
      <c r="BAO197" s="1269"/>
      <c r="BAP197" s="1269"/>
      <c r="BAQ197" s="1269"/>
      <c r="BAR197" s="1269"/>
      <c r="BAS197" s="1269"/>
      <c r="BAT197" s="1269"/>
      <c r="BAU197" s="1269"/>
      <c r="BAV197" s="1269"/>
      <c r="BAW197" s="1269"/>
      <c r="BAX197" s="1269"/>
      <c r="BAY197" s="1269"/>
      <c r="BAZ197" s="1269"/>
      <c r="BBA197" s="1269"/>
      <c r="BBB197" s="1269"/>
      <c r="BBC197" s="1269"/>
      <c r="BBD197" s="1269"/>
      <c r="BBE197" s="1269"/>
      <c r="BBF197" s="1269"/>
      <c r="BBG197" s="1269"/>
      <c r="BBH197" s="1269"/>
      <c r="BBI197" s="1269"/>
      <c r="BBJ197" s="1269"/>
      <c r="BBK197" s="1269"/>
      <c r="BBL197" s="1269"/>
      <c r="BBM197" s="1269"/>
      <c r="BBN197" s="1269"/>
      <c r="BBO197" s="1269"/>
      <c r="BBP197" s="1269"/>
      <c r="BBQ197" s="1269"/>
      <c r="BBR197" s="1269"/>
      <c r="BBS197" s="1269"/>
      <c r="BBT197" s="1269"/>
      <c r="BBU197" s="1269"/>
      <c r="BBV197" s="1269"/>
      <c r="BBW197" s="1269"/>
      <c r="BBX197" s="1269"/>
      <c r="BBY197" s="1269"/>
      <c r="BBZ197" s="1269"/>
      <c r="BCA197" s="1269"/>
      <c r="BCB197" s="1269"/>
      <c r="BCC197" s="1269"/>
      <c r="BCD197" s="1269"/>
      <c r="BCE197" s="1269"/>
      <c r="BCF197" s="1269"/>
      <c r="BCG197" s="1269"/>
      <c r="BCH197" s="1269"/>
      <c r="BCI197" s="1269"/>
      <c r="BCJ197" s="1269"/>
      <c r="BCK197" s="1269"/>
      <c r="BCL197" s="1269"/>
      <c r="BCM197" s="1269"/>
      <c r="BCN197" s="1269"/>
      <c r="BCO197" s="1269"/>
      <c r="BCP197" s="1269"/>
      <c r="BCQ197" s="1269"/>
      <c r="BCR197" s="1269"/>
      <c r="BCS197" s="1269"/>
      <c r="BCT197" s="1269"/>
      <c r="BCU197" s="1269"/>
      <c r="BCV197" s="1269"/>
      <c r="BCW197" s="1269"/>
      <c r="BCX197" s="1269"/>
      <c r="BCY197" s="1269"/>
      <c r="BCZ197" s="1269"/>
      <c r="BDA197" s="1269"/>
      <c r="BDB197" s="1269"/>
      <c r="BDC197" s="1269"/>
      <c r="BDD197" s="1269"/>
      <c r="BDE197" s="1269"/>
      <c r="BDF197" s="1269"/>
      <c r="BDG197" s="1269"/>
      <c r="BDH197" s="1269"/>
      <c r="BDI197" s="1269"/>
      <c r="BDJ197" s="1269"/>
      <c r="BDK197" s="1269"/>
      <c r="BDL197" s="1269"/>
      <c r="BDM197" s="1269"/>
      <c r="BDN197" s="1269"/>
      <c r="BDO197" s="1269"/>
      <c r="BDP197" s="1269"/>
      <c r="BDQ197" s="1269"/>
      <c r="BDR197" s="1269"/>
      <c r="BDS197" s="1269"/>
      <c r="BDT197" s="1269"/>
      <c r="BDU197" s="1269"/>
      <c r="BDV197" s="1269"/>
      <c r="BDW197" s="1269"/>
      <c r="BDX197" s="1269"/>
      <c r="BDY197" s="1269"/>
      <c r="BDZ197" s="1269"/>
      <c r="BEA197" s="1269"/>
      <c r="BEB197" s="1269"/>
      <c r="BEC197" s="1269"/>
      <c r="BED197" s="1269"/>
      <c r="BEE197" s="1269"/>
      <c r="BEF197" s="1269"/>
      <c r="BEG197" s="1269"/>
      <c r="BEH197" s="1269"/>
      <c r="BEI197" s="1269"/>
      <c r="BEJ197" s="1269"/>
      <c r="BEK197" s="1269"/>
      <c r="BEL197" s="1269"/>
      <c r="BEM197" s="1269"/>
      <c r="BEN197" s="1269"/>
      <c r="BEO197" s="1269"/>
      <c r="BEP197" s="1269"/>
      <c r="BEQ197" s="1269"/>
      <c r="BER197" s="1269"/>
      <c r="BES197" s="1269"/>
      <c r="BET197" s="1269"/>
      <c r="BEU197" s="1269"/>
      <c r="BEV197" s="1269"/>
      <c r="BEW197" s="1269"/>
      <c r="BEX197" s="1269"/>
      <c r="BEY197" s="1269"/>
      <c r="BEZ197" s="1269"/>
      <c r="BFA197" s="1269"/>
      <c r="BFB197" s="1269"/>
      <c r="BFC197" s="1269"/>
      <c r="BFD197" s="1269"/>
      <c r="BFE197" s="1269"/>
      <c r="BFF197" s="1269"/>
      <c r="BFG197" s="1269"/>
      <c r="BFH197" s="1269"/>
      <c r="BFI197" s="1269"/>
      <c r="BFJ197" s="1269"/>
      <c r="BFK197" s="1269"/>
      <c r="BFL197" s="1269"/>
      <c r="BFM197" s="1269"/>
      <c r="BFN197" s="1269"/>
      <c r="BFO197" s="1269"/>
      <c r="BFP197" s="1269"/>
      <c r="BFQ197" s="1269"/>
      <c r="BFR197" s="1269"/>
      <c r="BFS197" s="1269"/>
      <c r="BFT197" s="1269"/>
      <c r="BFU197" s="1269"/>
      <c r="BFV197" s="1269"/>
      <c r="BFW197" s="1269"/>
      <c r="BFX197" s="1269"/>
      <c r="BFY197" s="1269"/>
      <c r="BFZ197" s="1269"/>
      <c r="BGA197" s="1269"/>
      <c r="BGB197" s="1269"/>
      <c r="BGC197" s="1269"/>
      <c r="BGD197" s="1269"/>
      <c r="BGE197" s="1269"/>
      <c r="BGF197" s="1269"/>
      <c r="BGG197" s="1269"/>
      <c r="BGH197" s="1269"/>
      <c r="BGI197" s="1269"/>
      <c r="BGJ197" s="1269"/>
      <c r="BGK197" s="1269"/>
      <c r="BGL197" s="1269"/>
      <c r="BGM197" s="1269"/>
      <c r="BGN197" s="1269"/>
      <c r="BGO197" s="1269"/>
      <c r="BGP197" s="1269"/>
      <c r="BGQ197" s="1269"/>
      <c r="BGR197" s="1269"/>
      <c r="BGS197" s="1269"/>
      <c r="BGT197" s="1269"/>
      <c r="BGU197" s="1269"/>
      <c r="BGV197" s="1269"/>
      <c r="BGW197" s="1269"/>
      <c r="BGX197" s="1269"/>
      <c r="BGY197" s="1269"/>
      <c r="BGZ197" s="1269"/>
      <c r="BHA197" s="1269"/>
      <c r="BHB197" s="1269"/>
      <c r="BHC197" s="1269"/>
      <c r="BHD197" s="1269"/>
      <c r="BHE197" s="1269"/>
      <c r="BHF197" s="1269"/>
      <c r="BHG197" s="1269"/>
      <c r="BHH197" s="1269"/>
      <c r="BHI197" s="1269"/>
      <c r="BHJ197" s="1269"/>
      <c r="BHK197" s="1269"/>
      <c r="BHL197" s="1269"/>
      <c r="BHM197" s="1269"/>
      <c r="BHN197" s="1269"/>
      <c r="BHO197" s="1269"/>
      <c r="BHP197" s="1269"/>
      <c r="BHQ197" s="1269"/>
      <c r="BHR197" s="1269"/>
      <c r="BHS197" s="1269"/>
      <c r="BHT197" s="1269"/>
      <c r="BHU197" s="1269"/>
      <c r="BHV197" s="1269"/>
      <c r="BHW197" s="1269"/>
      <c r="BHX197" s="1269"/>
      <c r="BHY197" s="1269"/>
      <c r="BHZ197" s="1269"/>
      <c r="BIA197" s="1269"/>
      <c r="BIB197" s="1269"/>
      <c r="BIC197" s="1269"/>
      <c r="BID197" s="1269"/>
      <c r="BIE197" s="1269"/>
      <c r="BIF197" s="1269"/>
      <c r="BIG197" s="1269"/>
      <c r="BIH197" s="1269"/>
      <c r="BII197" s="1269"/>
      <c r="BIJ197" s="1269"/>
      <c r="BIK197" s="1269"/>
      <c r="BIL197" s="1269"/>
      <c r="BIM197" s="1269"/>
      <c r="BIN197" s="1269"/>
      <c r="BIO197" s="1269"/>
      <c r="BIP197" s="1269"/>
      <c r="BIQ197" s="1269"/>
      <c r="BIR197" s="1269"/>
      <c r="BIS197" s="1269"/>
      <c r="BIT197" s="1269"/>
      <c r="BIU197" s="1269"/>
      <c r="BIV197" s="1269"/>
      <c r="BIW197" s="1269"/>
      <c r="BIX197" s="1269"/>
      <c r="BIY197" s="1269"/>
      <c r="BIZ197" s="1269"/>
      <c r="BJA197" s="1269"/>
      <c r="BJB197" s="1269"/>
      <c r="BJC197" s="1269"/>
      <c r="BJD197" s="1269"/>
      <c r="BJE197" s="1269"/>
      <c r="BJF197" s="1269"/>
      <c r="BJG197" s="1269"/>
      <c r="BJH197" s="1269"/>
      <c r="BJI197" s="1269"/>
      <c r="BJJ197" s="1269"/>
      <c r="BJK197" s="1269"/>
      <c r="BJL197" s="1269"/>
      <c r="BJM197" s="1269"/>
      <c r="BJN197" s="1269"/>
      <c r="BJO197" s="1269"/>
      <c r="BJP197" s="1269"/>
      <c r="BJQ197" s="1269"/>
      <c r="BJR197" s="1269"/>
      <c r="BJS197" s="1269"/>
      <c r="BJT197" s="1269"/>
      <c r="BJU197" s="1269"/>
      <c r="BJV197" s="1269"/>
      <c r="BJW197" s="1269"/>
      <c r="BJX197" s="1269"/>
      <c r="BJY197" s="1269"/>
      <c r="BJZ197" s="1269"/>
      <c r="BKA197" s="1269"/>
      <c r="BKB197" s="1269"/>
      <c r="BKC197" s="1269"/>
      <c r="BKD197" s="1269"/>
      <c r="BKE197" s="1269"/>
      <c r="BKF197" s="1269"/>
      <c r="BKG197" s="1269"/>
      <c r="BKH197" s="1269"/>
      <c r="BKI197" s="1269"/>
      <c r="BKJ197" s="1269"/>
      <c r="BKK197" s="1269"/>
      <c r="BKL197" s="1269"/>
      <c r="BKM197" s="1269"/>
      <c r="BKN197" s="1269"/>
      <c r="BKO197" s="1269"/>
      <c r="BKP197" s="1269"/>
      <c r="BKQ197" s="1269"/>
      <c r="BKR197" s="1269"/>
      <c r="BKS197" s="1269"/>
      <c r="BKT197" s="1269"/>
      <c r="BKU197" s="1269"/>
      <c r="BKV197" s="1269"/>
      <c r="BKW197" s="1269"/>
      <c r="BKX197" s="1269"/>
      <c r="BKY197" s="1269"/>
      <c r="BKZ197" s="1269"/>
      <c r="BLA197" s="1269"/>
      <c r="BLB197" s="1269"/>
      <c r="BLC197" s="1269"/>
      <c r="BLD197" s="1269"/>
      <c r="BLE197" s="1269"/>
      <c r="BLF197" s="1269"/>
      <c r="BLG197" s="1269"/>
      <c r="BLH197" s="1269"/>
      <c r="BLI197" s="1269"/>
      <c r="BLJ197" s="1269"/>
      <c r="BLK197" s="1269"/>
      <c r="BLL197" s="1269"/>
      <c r="BLM197" s="1269"/>
      <c r="BLN197" s="1269"/>
      <c r="BLO197" s="1269"/>
      <c r="BLP197" s="1269"/>
      <c r="BLQ197" s="1269"/>
      <c r="BLR197" s="1269"/>
      <c r="BLS197" s="1269"/>
      <c r="BLT197" s="1269"/>
      <c r="BLU197" s="1269"/>
      <c r="BLV197" s="1269"/>
      <c r="BLW197" s="1269"/>
      <c r="BLX197" s="1269"/>
      <c r="BLY197" s="1269"/>
      <c r="BLZ197" s="1269"/>
      <c r="BMA197" s="1269"/>
      <c r="BMB197" s="1269"/>
      <c r="BMC197" s="1269"/>
      <c r="BMD197" s="1269"/>
      <c r="BME197" s="1269"/>
      <c r="BMF197" s="1269"/>
      <c r="BMG197" s="1269"/>
      <c r="BMH197" s="1269"/>
      <c r="BMI197" s="1269"/>
      <c r="BMJ197" s="1269"/>
      <c r="BMK197" s="1269"/>
      <c r="BML197" s="1269"/>
      <c r="BMM197" s="1269"/>
      <c r="BMN197" s="1269"/>
      <c r="BMO197" s="1269"/>
      <c r="BMP197" s="1269"/>
      <c r="BMQ197" s="1269"/>
      <c r="BMR197" s="1269"/>
      <c r="BMS197" s="1269"/>
      <c r="BMT197" s="1269"/>
      <c r="BMU197" s="1269"/>
      <c r="BMV197" s="1269"/>
      <c r="BMW197" s="1269"/>
      <c r="BMX197" s="1269"/>
      <c r="BMY197" s="1269"/>
      <c r="BMZ197" s="1269"/>
      <c r="BNA197" s="1269"/>
      <c r="BNB197" s="1269"/>
      <c r="BNC197" s="1269"/>
      <c r="BND197" s="1269"/>
      <c r="BNE197" s="1269"/>
      <c r="BNF197" s="1269"/>
      <c r="BNG197" s="1269"/>
      <c r="BNH197" s="1269"/>
      <c r="BNI197" s="1269"/>
      <c r="BNJ197" s="1269"/>
      <c r="BNK197" s="1269"/>
      <c r="BNL197" s="1269"/>
      <c r="BNM197" s="1269"/>
      <c r="BNN197" s="1269"/>
      <c r="BNO197" s="1269"/>
      <c r="BNP197" s="1269"/>
      <c r="BNQ197" s="1269"/>
      <c r="BNR197" s="1269"/>
      <c r="BNS197" s="1269"/>
      <c r="BNT197" s="1269"/>
      <c r="BNU197" s="1269"/>
      <c r="BNV197" s="1269"/>
      <c r="BNW197" s="1269"/>
      <c r="BNX197" s="1269"/>
      <c r="BNY197" s="1269"/>
      <c r="BNZ197" s="1269"/>
      <c r="BOA197" s="1269"/>
      <c r="BOB197" s="1269"/>
      <c r="BOC197" s="1269"/>
      <c r="BOD197" s="1269"/>
      <c r="BOE197" s="1269"/>
      <c r="BOF197" s="1269"/>
      <c r="BOG197" s="1269"/>
      <c r="BOH197" s="1269"/>
      <c r="BOI197" s="1269"/>
      <c r="BOJ197" s="1269"/>
      <c r="BOK197" s="1269"/>
      <c r="BOL197" s="1269"/>
      <c r="BOM197" s="1269"/>
      <c r="BON197" s="1269"/>
      <c r="BOO197" s="1269"/>
      <c r="BOP197" s="1269"/>
      <c r="BOQ197" s="1269"/>
      <c r="BOR197" s="1269"/>
      <c r="BOS197" s="1269"/>
      <c r="BOT197" s="1269"/>
      <c r="BOU197" s="1269"/>
      <c r="BOV197" s="1269"/>
      <c r="BOW197" s="1269"/>
      <c r="BOX197" s="1269"/>
      <c r="BOY197" s="1269"/>
      <c r="BOZ197" s="1269"/>
      <c r="BPA197" s="1269"/>
      <c r="BPB197" s="1269"/>
      <c r="BPC197" s="1269"/>
      <c r="BPD197" s="1269"/>
      <c r="BPE197" s="1269"/>
      <c r="BPF197" s="1269"/>
      <c r="BPG197" s="1269"/>
      <c r="BPH197" s="1269"/>
      <c r="BPI197" s="1269"/>
      <c r="BPJ197" s="1269"/>
      <c r="BPK197" s="1269"/>
      <c r="BPL197" s="1269"/>
      <c r="BPM197" s="1269"/>
      <c r="BPN197" s="1269"/>
      <c r="BPO197" s="1269"/>
      <c r="BPP197" s="1269"/>
      <c r="BPQ197" s="1269"/>
      <c r="BPR197" s="1269"/>
      <c r="BPS197" s="1269"/>
      <c r="BPT197" s="1269"/>
      <c r="BPU197" s="1269"/>
      <c r="BPV197" s="1269"/>
      <c r="BPW197" s="1269"/>
      <c r="BPX197" s="1269"/>
      <c r="BPY197" s="1269"/>
      <c r="BPZ197" s="1269"/>
      <c r="BQA197" s="1269"/>
      <c r="BQB197" s="1269"/>
      <c r="BQC197" s="1269"/>
      <c r="BQD197" s="1269"/>
      <c r="BQE197" s="1269"/>
      <c r="BQF197" s="1269"/>
      <c r="BQG197" s="1269"/>
      <c r="BQH197" s="1269"/>
      <c r="BQI197" s="1269"/>
      <c r="BQJ197" s="1269"/>
      <c r="BQK197" s="1269"/>
      <c r="BQL197" s="1269"/>
      <c r="BQM197" s="1269"/>
      <c r="BQN197" s="1269"/>
      <c r="BQO197" s="1269"/>
      <c r="BQP197" s="1269"/>
      <c r="BQQ197" s="1269"/>
      <c r="BQR197" s="1269"/>
      <c r="BQS197" s="1269"/>
      <c r="BQT197" s="1269"/>
      <c r="BQU197" s="1269"/>
      <c r="BQV197" s="1269"/>
      <c r="BQW197" s="1269"/>
      <c r="BQX197" s="1269"/>
      <c r="BQY197" s="1269"/>
      <c r="BQZ197" s="1269"/>
      <c r="BRA197" s="1269"/>
      <c r="BRB197" s="1269"/>
      <c r="BRC197" s="1269"/>
      <c r="BRD197" s="1269"/>
      <c r="BRE197" s="1269"/>
      <c r="BRF197" s="1269"/>
      <c r="BRG197" s="1269"/>
      <c r="BRH197" s="1269"/>
      <c r="BRI197" s="1269"/>
      <c r="BRJ197" s="1269"/>
      <c r="BRK197" s="1269"/>
      <c r="BRL197" s="1269"/>
      <c r="BRM197" s="1269"/>
      <c r="BRN197" s="1269"/>
      <c r="BRO197" s="1269"/>
      <c r="BRP197" s="1269"/>
      <c r="BRQ197" s="1269"/>
      <c r="BRR197" s="1269"/>
      <c r="BRS197" s="1269"/>
      <c r="BRT197" s="1269"/>
      <c r="BRU197" s="1269"/>
      <c r="BRV197" s="1269"/>
      <c r="BRW197" s="1269"/>
      <c r="BRX197" s="1269"/>
      <c r="BRY197" s="1269"/>
      <c r="BRZ197" s="1269"/>
      <c r="BSA197" s="1269"/>
      <c r="BSB197" s="1269"/>
      <c r="BSC197" s="1269"/>
      <c r="BSD197" s="1269"/>
      <c r="BSE197" s="1269"/>
      <c r="BSF197" s="1269"/>
      <c r="BSG197" s="1269"/>
      <c r="BSH197" s="1269"/>
      <c r="BSI197" s="1269"/>
      <c r="BSJ197" s="1269"/>
      <c r="BSK197" s="1269"/>
      <c r="BSL197" s="1269"/>
      <c r="BSM197" s="1269"/>
      <c r="BSN197" s="1269"/>
      <c r="BSO197" s="1269"/>
      <c r="BSP197" s="1269"/>
      <c r="BSQ197" s="1269"/>
      <c r="BSR197" s="1269"/>
      <c r="BSS197" s="1269"/>
      <c r="BST197" s="1269"/>
      <c r="BSU197" s="1269"/>
      <c r="BSV197" s="1269"/>
      <c r="BSW197" s="1269"/>
      <c r="BSX197" s="1269"/>
      <c r="BSY197" s="1269"/>
      <c r="BSZ197" s="1269"/>
      <c r="BTA197" s="1269"/>
      <c r="BTB197" s="1269"/>
      <c r="BTC197" s="1269"/>
      <c r="BTD197" s="1269"/>
      <c r="BTE197" s="1269"/>
      <c r="BTF197" s="1269"/>
      <c r="BTG197" s="1269"/>
      <c r="BTH197" s="1269"/>
      <c r="BTI197" s="1269"/>
      <c r="BTJ197" s="1269"/>
      <c r="BTK197" s="1269"/>
      <c r="BTL197" s="1269"/>
      <c r="BTM197" s="1269"/>
      <c r="BTN197" s="1269"/>
      <c r="BTO197" s="1269"/>
      <c r="BTP197" s="1269"/>
      <c r="BTQ197" s="1269"/>
      <c r="BTR197" s="1269"/>
      <c r="BTS197" s="1269"/>
      <c r="BTT197" s="1269"/>
      <c r="BTU197" s="1269"/>
      <c r="BTV197" s="1269"/>
      <c r="BTW197" s="1269"/>
      <c r="BTX197" s="1269"/>
      <c r="BTY197" s="1269"/>
      <c r="BTZ197" s="1269"/>
      <c r="BUA197" s="1269"/>
      <c r="BUB197" s="1269"/>
      <c r="BUC197" s="1269"/>
      <c r="BUD197" s="1269"/>
      <c r="BUE197" s="1269"/>
      <c r="BUF197" s="1269"/>
      <c r="BUG197" s="1269"/>
      <c r="BUH197" s="1269"/>
      <c r="BUI197" s="1269"/>
      <c r="BUJ197" s="1269"/>
      <c r="BUK197" s="1269"/>
      <c r="BUL197" s="1269"/>
      <c r="BUM197" s="1269"/>
      <c r="BUN197" s="1269"/>
      <c r="BUO197" s="1269"/>
      <c r="BUP197" s="1269"/>
      <c r="BUQ197" s="1269"/>
      <c r="BUR197" s="1269"/>
      <c r="BUS197" s="1269"/>
      <c r="BUT197" s="1269"/>
      <c r="BUU197" s="1269"/>
      <c r="BUV197" s="1269"/>
      <c r="BUW197" s="1269"/>
      <c r="BUX197" s="1269"/>
      <c r="BUY197" s="1269"/>
      <c r="BUZ197" s="1269"/>
      <c r="BVA197" s="1269"/>
      <c r="BVB197" s="1269"/>
      <c r="BVC197" s="1269"/>
      <c r="BVD197" s="1269"/>
      <c r="BVE197" s="1269"/>
      <c r="BVF197" s="1269"/>
      <c r="BVG197" s="1269"/>
      <c r="BVH197" s="1269"/>
      <c r="BVI197" s="1269"/>
      <c r="BVJ197" s="1269"/>
      <c r="BVK197" s="1269"/>
      <c r="BVL197" s="1269"/>
      <c r="BVM197" s="1269"/>
      <c r="BVN197" s="1269"/>
      <c r="BVO197" s="1269"/>
      <c r="BVP197" s="1269"/>
      <c r="BVQ197" s="1269"/>
      <c r="BVR197" s="1269"/>
      <c r="BVS197" s="1269"/>
      <c r="BVT197" s="1269"/>
      <c r="BVU197" s="1269"/>
      <c r="BVV197" s="1269"/>
      <c r="BVW197" s="1269"/>
      <c r="BVX197" s="1269"/>
      <c r="BVY197" s="1269"/>
      <c r="BVZ197" s="1269"/>
      <c r="BWA197" s="1269"/>
      <c r="BWB197" s="1269"/>
      <c r="BWC197" s="1269"/>
      <c r="BWD197" s="1269"/>
      <c r="BWE197" s="1269"/>
      <c r="BWF197" s="1269"/>
      <c r="BWG197" s="1269"/>
      <c r="BWH197" s="1269"/>
      <c r="BWI197" s="1269"/>
      <c r="BWJ197" s="1269"/>
      <c r="BWK197" s="1269"/>
      <c r="BWL197" s="1269"/>
      <c r="BWM197" s="1269"/>
      <c r="BWN197" s="1269"/>
      <c r="BWO197" s="1269"/>
      <c r="BWP197" s="1269"/>
      <c r="BWQ197" s="1269"/>
      <c r="BWR197" s="1269"/>
      <c r="BWS197" s="1269"/>
      <c r="BWT197" s="1269"/>
      <c r="BWU197" s="1269"/>
      <c r="BWV197" s="1269"/>
      <c r="BWW197" s="1269"/>
      <c r="BWX197" s="1269"/>
      <c r="BWY197" s="1269"/>
      <c r="BWZ197" s="1269"/>
      <c r="BXA197" s="1269"/>
      <c r="BXB197" s="1269"/>
      <c r="BXC197" s="1269"/>
      <c r="BXD197" s="1269"/>
      <c r="BXE197" s="1269"/>
      <c r="BXF197" s="1269"/>
      <c r="BXG197" s="1269"/>
      <c r="BXH197" s="1269"/>
      <c r="BXI197" s="1269"/>
      <c r="BXJ197" s="1269"/>
      <c r="BXK197" s="1269"/>
      <c r="BXL197" s="1269"/>
      <c r="BXM197" s="1269"/>
      <c r="BXN197" s="1269"/>
      <c r="BXO197" s="1269"/>
      <c r="BXP197" s="1269"/>
      <c r="BXQ197" s="1269"/>
      <c r="BXR197" s="1269"/>
      <c r="BXS197" s="1269"/>
      <c r="BXT197" s="1269"/>
      <c r="BXU197" s="1269"/>
      <c r="BXV197" s="1269"/>
      <c r="BXW197" s="1269"/>
      <c r="BXX197" s="1269"/>
      <c r="BXY197" s="1269"/>
      <c r="BXZ197" s="1269"/>
      <c r="BYA197" s="1269"/>
      <c r="BYB197" s="1269"/>
      <c r="BYC197" s="1269"/>
      <c r="BYD197" s="1269"/>
      <c r="BYE197" s="1269"/>
      <c r="BYF197" s="1269"/>
      <c r="BYG197" s="1269"/>
      <c r="BYH197" s="1269"/>
      <c r="BYI197" s="1269"/>
      <c r="BYJ197" s="1269"/>
      <c r="BYK197" s="1269"/>
      <c r="BYL197" s="1269"/>
      <c r="BYM197" s="1269"/>
      <c r="BYN197" s="1269"/>
      <c r="BYO197" s="1269"/>
      <c r="BYP197" s="1269"/>
      <c r="BYQ197" s="1269"/>
      <c r="BYR197" s="1269"/>
      <c r="BYS197" s="1269"/>
      <c r="BYT197" s="1269"/>
      <c r="BYU197" s="1269"/>
      <c r="BYV197" s="1269"/>
      <c r="BYW197" s="1269"/>
      <c r="BYX197" s="1269"/>
      <c r="BYY197" s="1269"/>
      <c r="BYZ197" s="1269"/>
      <c r="BZA197" s="1269"/>
      <c r="BZB197" s="1269"/>
      <c r="BZC197" s="1269"/>
      <c r="BZD197" s="1269"/>
      <c r="BZE197" s="1269"/>
      <c r="BZF197" s="1269"/>
      <c r="BZG197" s="1269"/>
      <c r="BZH197" s="1269"/>
      <c r="BZI197" s="1269"/>
      <c r="BZJ197" s="1269"/>
      <c r="BZK197" s="1269"/>
      <c r="BZL197" s="1269"/>
      <c r="BZM197" s="1269"/>
      <c r="BZN197" s="1269"/>
      <c r="BZO197" s="1269"/>
      <c r="BZP197" s="1269"/>
      <c r="BZQ197" s="1269"/>
      <c r="BZR197" s="1269"/>
      <c r="BZS197" s="1269"/>
      <c r="BZT197" s="1269"/>
      <c r="BZU197" s="1269"/>
      <c r="BZV197" s="1269"/>
      <c r="BZW197" s="1269"/>
      <c r="BZX197" s="1269"/>
      <c r="BZY197" s="1269"/>
      <c r="BZZ197" s="1269"/>
      <c r="CAA197" s="1269"/>
      <c r="CAB197" s="1269"/>
      <c r="CAC197" s="1269"/>
      <c r="CAD197" s="1269"/>
      <c r="CAE197" s="1269"/>
      <c r="CAF197" s="1269"/>
      <c r="CAG197" s="1269"/>
      <c r="CAH197" s="1269"/>
      <c r="CAI197" s="1269"/>
      <c r="CAJ197" s="1269"/>
      <c r="CAK197" s="1269"/>
      <c r="CAL197" s="1269"/>
      <c r="CAM197" s="1269"/>
      <c r="CAN197" s="1269"/>
      <c r="CAO197" s="1269"/>
      <c r="CAP197" s="1269"/>
      <c r="CAQ197" s="1269"/>
      <c r="CAR197" s="1269"/>
      <c r="CAS197" s="1269"/>
      <c r="CAT197" s="1269"/>
      <c r="CAU197" s="1269"/>
      <c r="CAV197" s="1269"/>
      <c r="CAW197" s="1269"/>
      <c r="CAX197" s="1269"/>
      <c r="CAY197" s="1269"/>
      <c r="CAZ197" s="1269"/>
      <c r="CBA197" s="1269"/>
      <c r="CBB197" s="1269"/>
      <c r="CBC197" s="1269"/>
      <c r="CBD197" s="1269"/>
      <c r="CBE197" s="1269"/>
      <c r="CBF197" s="1269"/>
      <c r="CBG197" s="1269"/>
      <c r="CBH197" s="1269"/>
      <c r="CBI197" s="1269"/>
      <c r="CBJ197" s="1269"/>
      <c r="CBK197" s="1269"/>
      <c r="CBL197" s="1269"/>
      <c r="CBM197" s="1269"/>
      <c r="CBN197" s="1269"/>
      <c r="CBO197" s="1269"/>
      <c r="CBP197" s="1269"/>
      <c r="CBQ197" s="1269"/>
      <c r="CBR197" s="1269"/>
      <c r="CBS197" s="1269"/>
      <c r="CBT197" s="1269"/>
      <c r="CBU197" s="1269"/>
      <c r="CBV197" s="1269"/>
      <c r="CBW197" s="1269"/>
      <c r="CBX197" s="1269"/>
      <c r="CBY197" s="1269"/>
      <c r="CBZ197" s="1269"/>
      <c r="CCA197" s="1269"/>
      <c r="CCB197" s="1269"/>
      <c r="CCC197" s="1269"/>
      <c r="CCD197" s="1269"/>
      <c r="CCE197" s="1269"/>
      <c r="CCF197" s="1269"/>
      <c r="CCG197" s="1269"/>
      <c r="CCH197" s="1269"/>
      <c r="CCI197" s="1269"/>
      <c r="CCJ197" s="1269"/>
      <c r="CCK197" s="1269"/>
      <c r="CCL197" s="1269"/>
      <c r="CCM197" s="1269"/>
      <c r="CCN197" s="1269"/>
      <c r="CCO197" s="1269"/>
      <c r="CCP197" s="1269"/>
      <c r="CCQ197" s="1269"/>
      <c r="CCR197" s="1269"/>
      <c r="CCS197" s="1269"/>
      <c r="CCT197" s="1269"/>
      <c r="CCU197" s="1269"/>
      <c r="CCV197" s="1269"/>
      <c r="CCW197" s="1269"/>
      <c r="CCX197" s="1269"/>
      <c r="CCY197" s="1269"/>
      <c r="CCZ197" s="1269"/>
      <c r="CDA197" s="1269"/>
      <c r="CDB197" s="1269"/>
      <c r="CDC197" s="1269"/>
      <c r="CDD197" s="1269"/>
      <c r="CDE197" s="1269"/>
      <c r="CDF197" s="1269"/>
      <c r="CDG197" s="1269"/>
      <c r="CDH197" s="1269"/>
      <c r="CDI197" s="1269"/>
      <c r="CDJ197" s="1269"/>
      <c r="CDK197" s="1269"/>
      <c r="CDL197" s="1269"/>
      <c r="CDM197" s="1269"/>
      <c r="CDN197" s="1269"/>
      <c r="CDO197" s="1269"/>
      <c r="CDP197" s="1269"/>
      <c r="CDQ197" s="1269"/>
      <c r="CDR197" s="1269"/>
      <c r="CDS197" s="1269"/>
      <c r="CDT197" s="1269"/>
      <c r="CDU197" s="1269"/>
      <c r="CDV197" s="1269"/>
      <c r="CDW197" s="1269"/>
      <c r="CDX197" s="1269"/>
      <c r="CDY197" s="1269"/>
      <c r="CDZ197" s="1269"/>
      <c r="CEA197" s="1269"/>
      <c r="CEB197" s="1269"/>
      <c r="CEC197" s="1269"/>
      <c r="CED197" s="1269"/>
      <c r="CEE197" s="1269"/>
      <c r="CEF197" s="1269"/>
      <c r="CEG197" s="1269"/>
      <c r="CEH197" s="1269"/>
      <c r="CEI197" s="1269"/>
      <c r="CEJ197" s="1269"/>
      <c r="CEK197" s="1269"/>
      <c r="CEL197" s="1269"/>
      <c r="CEM197" s="1269"/>
      <c r="CEN197" s="1269"/>
      <c r="CEO197" s="1269"/>
      <c r="CEP197" s="1269"/>
      <c r="CEQ197" s="1269"/>
      <c r="CER197" s="1269"/>
      <c r="CES197" s="1269"/>
      <c r="CET197" s="1269"/>
      <c r="CEU197" s="1269"/>
      <c r="CEV197" s="1269"/>
      <c r="CEW197" s="1269"/>
      <c r="CEX197" s="1269"/>
      <c r="CEY197" s="1269"/>
      <c r="CEZ197" s="1269"/>
      <c r="CFA197" s="1269"/>
      <c r="CFB197" s="1269"/>
      <c r="CFC197" s="1269"/>
      <c r="CFD197" s="1269"/>
      <c r="CFE197" s="1269"/>
      <c r="CFF197" s="1269"/>
      <c r="CFG197" s="1269"/>
      <c r="CFH197" s="1269"/>
      <c r="CFI197" s="1269"/>
      <c r="CFJ197" s="1269"/>
      <c r="CFK197" s="1269"/>
      <c r="CFL197" s="1269"/>
      <c r="CFM197" s="1269"/>
      <c r="CFN197" s="1269"/>
      <c r="CFO197" s="1269"/>
      <c r="CFP197" s="1269"/>
      <c r="CFQ197" s="1269"/>
      <c r="CFR197" s="1269"/>
      <c r="CFS197" s="1269"/>
      <c r="CFT197" s="1269"/>
      <c r="CFU197" s="1269"/>
      <c r="CFV197" s="1269"/>
      <c r="CFW197" s="1269"/>
      <c r="CFX197" s="1269"/>
      <c r="CFY197" s="1269"/>
      <c r="CFZ197" s="1269"/>
      <c r="CGA197" s="1269"/>
      <c r="CGB197" s="1269"/>
      <c r="CGC197" s="1269"/>
      <c r="CGD197" s="1269"/>
      <c r="CGE197" s="1269"/>
      <c r="CGF197" s="1269"/>
      <c r="CGG197" s="1269"/>
      <c r="CGH197" s="1269"/>
      <c r="CGI197" s="1269"/>
      <c r="CGJ197" s="1269"/>
      <c r="CGK197" s="1269"/>
      <c r="CGL197" s="1269"/>
      <c r="CGM197" s="1269"/>
      <c r="CGN197" s="1269"/>
      <c r="CGO197" s="1269"/>
      <c r="CGP197" s="1269"/>
      <c r="CGQ197" s="1269"/>
      <c r="CGR197" s="1269"/>
      <c r="CGS197" s="1269"/>
      <c r="CGT197" s="1269"/>
      <c r="CGU197" s="1269"/>
      <c r="CGV197" s="1269"/>
      <c r="CGW197" s="1269"/>
      <c r="CGX197" s="1269"/>
      <c r="CGY197" s="1269"/>
      <c r="CGZ197" s="1269"/>
      <c r="CHA197" s="1269"/>
      <c r="CHB197" s="1269"/>
      <c r="CHC197" s="1269"/>
      <c r="CHD197" s="1269"/>
      <c r="CHE197" s="1269"/>
      <c r="CHF197" s="1269"/>
      <c r="CHG197" s="1269"/>
      <c r="CHH197" s="1269"/>
      <c r="CHI197" s="1269"/>
      <c r="CHJ197" s="1269"/>
      <c r="CHK197" s="1269"/>
      <c r="CHL197" s="1269"/>
      <c r="CHM197" s="1269"/>
      <c r="CHN197" s="1269"/>
      <c r="CHO197" s="1269"/>
      <c r="CHP197" s="1269"/>
      <c r="CHQ197" s="1269"/>
      <c r="CHR197" s="1269"/>
      <c r="CHS197" s="1269"/>
      <c r="CHT197" s="1269"/>
      <c r="CHU197" s="1269"/>
      <c r="CHV197" s="1269"/>
      <c r="CHW197" s="1269"/>
      <c r="CHX197" s="1269"/>
      <c r="CHY197" s="1269"/>
      <c r="CHZ197" s="1269"/>
      <c r="CIA197" s="1269"/>
      <c r="CIB197" s="1269"/>
      <c r="CIC197" s="1269"/>
      <c r="CID197" s="1269"/>
      <c r="CIE197" s="1269"/>
      <c r="CIF197" s="1269"/>
      <c r="CIG197" s="1269"/>
      <c r="CIH197" s="1269"/>
      <c r="CII197" s="1269"/>
      <c r="CIJ197" s="1269"/>
      <c r="CIK197" s="1269"/>
      <c r="CIL197" s="1269"/>
      <c r="CIM197" s="1269"/>
      <c r="CIN197" s="1269"/>
      <c r="CIO197" s="1269"/>
      <c r="CIP197" s="1269"/>
      <c r="CIQ197" s="1269"/>
      <c r="CIR197" s="1269"/>
      <c r="CIS197" s="1269"/>
      <c r="CIT197" s="1269"/>
      <c r="CIU197" s="1269"/>
      <c r="CIV197" s="1269"/>
      <c r="CIW197" s="1269"/>
      <c r="CIX197" s="1269"/>
      <c r="CIY197" s="1269"/>
      <c r="CIZ197" s="1269"/>
      <c r="CJA197" s="1269"/>
      <c r="CJB197" s="1269"/>
      <c r="CJC197" s="1269"/>
      <c r="CJD197" s="1269"/>
      <c r="CJE197" s="1269"/>
      <c r="CJF197" s="1269"/>
      <c r="CJG197" s="1269"/>
      <c r="CJH197" s="1269"/>
      <c r="CJI197" s="1269"/>
      <c r="CJJ197" s="1269"/>
      <c r="CJK197" s="1269"/>
      <c r="CJL197" s="1269"/>
      <c r="CJM197" s="1269"/>
      <c r="CJN197" s="1269"/>
      <c r="CJO197" s="1269"/>
      <c r="CJP197" s="1269"/>
      <c r="CJQ197" s="1269"/>
      <c r="CJR197" s="1269"/>
      <c r="CJS197" s="1269"/>
      <c r="CJT197" s="1269"/>
      <c r="CJU197" s="1269"/>
      <c r="CJV197" s="1269"/>
      <c r="CJW197" s="1269"/>
      <c r="CJX197" s="1269"/>
      <c r="CJY197" s="1269"/>
      <c r="CJZ197" s="1269"/>
      <c r="CKA197" s="1269"/>
      <c r="CKB197" s="1269"/>
      <c r="CKC197" s="1269"/>
      <c r="CKD197" s="1269"/>
      <c r="CKE197" s="1269"/>
      <c r="CKF197" s="1269"/>
      <c r="CKG197" s="1269"/>
      <c r="CKH197" s="1269"/>
      <c r="CKI197" s="1269"/>
      <c r="CKJ197" s="1269"/>
      <c r="CKK197" s="1269"/>
      <c r="CKL197" s="1269"/>
      <c r="CKM197" s="1269"/>
      <c r="CKN197" s="1269"/>
      <c r="CKO197" s="1269"/>
      <c r="CKP197" s="1269"/>
      <c r="CKQ197" s="1269"/>
      <c r="CKR197" s="1269"/>
      <c r="CKS197" s="1269"/>
      <c r="CKT197" s="1269"/>
      <c r="CKU197" s="1269"/>
      <c r="CKV197" s="1269"/>
      <c r="CKW197" s="1269"/>
      <c r="CKX197" s="1269"/>
      <c r="CKY197" s="1269"/>
      <c r="CKZ197" s="1269"/>
      <c r="CLA197" s="1269"/>
      <c r="CLB197" s="1269"/>
      <c r="CLC197" s="1269"/>
      <c r="CLD197" s="1269"/>
      <c r="CLE197" s="1269"/>
      <c r="CLF197" s="1269"/>
      <c r="CLG197" s="1269"/>
      <c r="CLH197" s="1269"/>
      <c r="CLI197" s="1269"/>
      <c r="CLJ197" s="1269"/>
      <c r="CLK197" s="1269"/>
      <c r="CLL197" s="1269"/>
      <c r="CLM197" s="1269"/>
      <c r="CLN197" s="1269"/>
      <c r="CLO197" s="1269"/>
      <c r="CLP197" s="1269"/>
      <c r="CLQ197" s="1269"/>
      <c r="CLR197" s="1269"/>
      <c r="CLS197" s="1269"/>
      <c r="CLT197" s="1269"/>
      <c r="CLU197" s="1269"/>
      <c r="CLV197" s="1269"/>
      <c r="CLW197" s="1269"/>
      <c r="CLX197" s="1269"/>
      <c r="CLY197" s="1269"/>
      <c r="CLZ197" s="1269"/>
      <c r="CMA197" s="1269"/>
      <c r="CMB197" s="1269"/>
      <c r="CMC197" s="1269"/>
      <c r="CMD197" s="1269"/>
      <c r="CME197" s="1269"/>
      <c r="CMF197" s="1269"/>
      <c r="CMG197" s="1269"/>
      <c r="CMH197" s="1269"/>
      <c r="CMI197" s="1269"/>
      <c r="CMJ197" s="1269"/>
      <c r="CMK197" s="1269"/>
      <c r="CML197" s="1269"/>
      <c r="CMM197" s="1269"/>
      <c r="CMN197" s="1269"/>
      <c r="CMO197" s="1269"/>
      <c r="CMP197" s="1269"/>
      <c r="CMQ197" s="1269"/>
      <c r="CMR197" s="1269"/>
      <c r="CMS197" s="1269"/>
      <c r="CMT197" s="1269"/>
      <c r="CMU197" s="1269"/>
      <c r="CMV197" s="1269"/>
      <c r="CMW197" s="1269"/>
      <c r="CMX197" s="1269"/>
      <c r="CMY197" s="1269"/>
      <c r="CMZ197" s="1269"/>
      <c r="CNA197" s="1269"/>
      <c r="CNB197" s="1269"/>
      <c r="CNC197" s="1269"/>
      <c r="CND197" s="1269"/>
      <c r="CNE197" s="1269"/>
      <c r="CNF197" s="1269"/>
      <c r="CNG197" s="1269"/>
      <c r="CNH197" s="1269"/>
      <c r="CNI197" s="1269"/>
      <c r="CNJ197" s="1269"/>
      <c r="CNK197" s="1269"/>
      <c r="CNL197" s="1269"/>
      <c r="CNM197" s="1269"/>
      <c r="CNN197" s="1269"/>
      <c r="CNO197" s="1269"/>
      <c r="CNP197" s="1269"/>
      <c r="CNQ197" s="1269"/>
      <c r="CNR197" s="1269"/>
      <c r="CNS197" s="1269"/>
      <c r="CNT197" s="1269"/>
      <c r="CNU197" s="1269"/>
      <c r="CNV197" s="1269"/>
      <c r="CNW197" s="1269"/>
      <c r="CNX197" s="1269"/>
      <c r="CNY197" s="1269"/>
      <c r="CNZ197" s="1269"/>
      <c r="COA197" s="1269"/>
      <c r="COB197" s="1269"/>
      <c r="COC197" s="1269"/>
      <c r="COD197" s="1269"/>
      <c r="COE197" s="1269"/>
      <c r="COF197" s="1269"/>
      <c r="COG197" s="1269"/>
      <c r="COH197" s="1269"/>
      <c r="COI197" s="1269"/>
      <c r="COJ197" s="1269"/>
      <c r="COK197" s="1269"/>
      <c r="COL197" s="1269"/>
      <c r="COM197" s="1269"/>
      <c r="CON197" s="1269"/>
      <c r="COO197" s="1269"/>
      <c r="COP197" s="1269"/>
      <c r="COQ197" s="1269"/>
      <c r="COR197" s="1269"/>
      <c r="COS197" s="1269"/>
      <c r="COT197" s="1269"/>
      <c r="COU197" s="1269"/>
      <c r="COV197" s="1269"/>
      <c r="COW197" s="1269"/>
      <c r="COX197" s="1269"/>
      <c r="COY197" s="1269"/>
      <c r="COZ197" s="1269"/>
      <c r="CPA197" s="1269"/>
      <c r="CPB197" s="1269"/>
      <c r="CPC197" s="1269"/>
      <c r="CPD197" s="1269"/>
      <c r="CPE197" s="1269"/>
      <c r="CPF197" s="1269"/>
      <c r="CPG197" s="1269"/>
      <c r="CPH197" s="1269"/>
      <c r="CPI197" s="1269"/>
      <c r="CPJ197" s="1269"/>
      <c r="CPK197" s="1269"/>
      <c r="CPL197" s="1269"/>
      <c r="CPM197" s="1269"/>
      <c r="CPN197" s="1269"/>
      <c r="CPO197" s="1269"/>
      <c r="CPP197" s="1269"/>
      <c r="CPQ197" s="1269"/>
      <c r="CPR197" s="1269"/>
      <c r="CPS197" s="1269"/>
      <c r="CPT197" s="1269"/>
      <c r="CPU197" s="1269"/>
      <c r="CPV197" s="1269"/>
      <c r="CPW197" s="1269"/>
      <c r="CPX197" s="1269"/>
      <c r="CPY197" s="1269"/>
      <c r="CPZ197" s="1269"/>
      <c r="CQA197" s="1269"/>
      <c r="CQB197" s="1269"/>
      <c r="CQC197" s="1269"/>
      <c r="CQD197" s="1269"/>
      <c r="CQE197" s="1269"/>
      <c r="CQF197" s="1269"/>
      <c r="CQG197" s="1269"/>
      <c r="CQH197" s="1269"/>
      <c r="CQI197" s="1269"/>
      <c r="CQJ197" s="1269"/>
      <c r="CQK197" s="1269"/>
      <c r="CQL197" s="1269"/>
      <c r="CQM197" s="1269"/>
      <c r="CQN197" s="1269"/>
      <c r="CQO197" s="1269"/>
      <c r="CQP197" s="1269"/>
      <c r="CQQ197" s="1269"/>
      <c r="CQR197" s="1269"/>
      <c r="CQS197" s="1269"/>
      <c r="CQT197" s="1269"/>
      <c r="CQU197" s="1269"/>
      <c r="CQV197" s="1269"/>
      <c r="CQW197" s="1269"/>
      <c r="CQX197" s="1269"/>
      <c r="CQY197" s="1269"/>
      <c r="CQZ197" s="1269"/>
      <c r="CRA197" s="1269"/>
      <c r="CRB197" s="1269"/>
      <c r="CRC197" s="1269"/>
      <c r="CRD197" s="1269"/>
      <c r="CRE197" s="1269"/>
      <c r="CRF197" s="1269"/>
      <c r="CRG197" s="1269"/>
      <c r="CRH197" s="1269"/>
      <c r="CRI197" s="1269"/>
      <c r="CRJ197" s="1269"/>
      <c r="CRK197" s="1269"/>
      <c r="CRL197" s="1269"/>
      <c r="CRM197" s="1269"/>
      <c r="CRN197" s="1269"/>
      <c r="CRO197" s="1269"/>
      <c r="CRP197" s="1269"/>
      <c r="CRQ197" s="1269"/>
      <c r="CRR197" s="1269"/>
      <c r="CRS197" s="1269"/>
      <c r="CRT197" s="1269"/>
      <c r="CRU197" s="1269"/>
      <c r="CRV197" s="1269"/>
      <c r="CRW197" s="1269"/>
      <c r="CRX197" s="1269"/>
      <c r="CRY197" s="1269"/>
      <c r="CRZ197" s="1269"/>
      <c r="CSA197" s="1269"/>
      <c r="CSB197" s="1269"/>
      <c r="CSC197" s="1269"/>
      <c r="CSD197" s="1269"/>
      <c r="CSE197" s="1269"/>
      <c r="CSF197" s="1269"/>
      <c r="CSG197" s="1269"/>
      <c r="CSH197" s="1269"/>
      <c r="CSI197" s="1269"/>
      <c r="CSJ197" s="1269"/>
      <c r="CSK197" s="1269"/>
      <c r="CSL197" s="1269"/>
      <c r="CSM197" s="1269"/>
      <c r="CSN197" s="1269"/>
      <c r="CSO197" s="1269"/>
      <c r="CSP197" s="1269"/>
      <c r="CSQ197" s="1269"/>
      <c r="CSR197" s="1269"/>
      <c r="CSS197" s="1269"/>
      <c r="CST197" s="1269"/>
      <c r="CSU197" s="1269"/>
      <c r="CSV197" s="1269"/>
      <c r="CSW197" s="1269"/>
      <c r="CSX197" s="1269"/>
      <c r="CSY197" s="1269"/>
      <c r="CSZ197" s="1269"/>
      <c r="CTA197" s="1269"/>
      <c r="CTB197" s="1269"/>
      <c r="CTC197" s="1269"/>
      <c r="CTD197" s="1269"/>
      <c r="CTE197" s="1269"/>
      <c r="CTF197" s="1269"/>
      <c r="CTG197" s="1269"/>
      <c r="CTH197" s="1269"/>
      <c r="CTI197" s="1269"/>
      <c r="CTJ197" s="1269"/>
      <c r="CTK197" s="1269"/>
      <c r="CTL197" s="1269"/>
      <c r="CTM197" s="1269"/>
      <c r="CTN197" s="1269"/>
      <c r="CTO197" s="1269"/>
      <c r="CTP197" s="1269"/>
      <c r="CTQ197" s="1269"/>
      <c r="CTR197" s="1269"/>
      <c r="CTS197" s="1269"/>
      <c r="CTT197" s="1269"/>
      <c r="CTU197" s="1269"/>
      <c r="CTV197" s="1269"/>
      <c r="CTW197" s="1269"/>
      <c r="CTX197" s="1269"/>
      <c r="CTY197" s="1269"/>
      <c r="CTZ197" s="1269"/>
      <c r="CUA197" s="1269"/>
      <c r="CUB197" s="1269"/>
      <c r="CUC197" s="1269"/>
      <c r="CUD197" s="1269"/>
      <c r="CUE197" s="1269"/>
      <c r="CUF197" s="1269"/>
      <c r="CUG197" s="1269"/>
      <c r="CUH197" s="1269"/>
      <c r="CUI197" s="1269"/>
      <c r="CUJ197" s="1269"/>
      <c r="CUK197" s="1269"/>
      <c r="CUL197" s="1269"/>
      <c r="CUM197" s="1269"/>
      <c r="CUN197" s="1269"/>
      <c r="CUO197" s="1269"/>
      <c r="CUP197" s="1269"/>
      <c r="CUQ197" s="1269"/>
      <c r="CUR197" s="1269"/>
      <c r="CUS197" s="1269"/>
      <c r="CUT197" s="1269"/>
      <c r="CUU197" s="1269"/>
      <c r="CUV197" s="1269"/>
      <c r="CUW197" s="1269"/>
      <c r="CUX197" s="1269"/>
      <c r="CUY197" s="1269"/>
      <c r="CUZ197" s="1269"/>
      <c r="CVA197" s="1269"/>
      <c r="CVB197" s="1269"/>
      <c r="CVC197" s="1269"/>
      <c r="CVD197" s="1269"/>
      <c r="CVE197" s="1269"/>
      <c r="CVF197" s="1269"/>
      <c r="CVG197" s="1269"/>
      <c r="CVH197" s="1269"/>
      <c r="CVI197" s="1269"/>
      <c r="CVJ197" s="1269"/>
      <c r="CVK197" s="1269"/>
      <c r="CVL197" s="1269"/>
      <c r="CVM197" s="1269"/>
      <c r="CVN197" s="1269"/>
      <c r="CVO197" s="1269"/>
      <c r="CVP197" s="1269"/>
      <c r="CVQ197" s="1269"/>
      <c r="CVR197" s="1269"/>
      <c r="CVS197" s="1269"/>
      <c r="CVT197" s="1269"/>
      <c r="CVU197" s="1269"/>
      <c r="CVV197" s="1269"/>
      <c r="CVW197" s="1269"/>
      <c r="CVX197" s="1269"/>
      <c r="CVY197" s="1269"/>
      <c r="CVZ197" s="1269"/>
      <c r="CWA197" s="1269"/>
      <c r="CWB197" s="1269"/>
      <c r="CWC197" s="1269"/>
      <c r="CWD197" s="1269"/>
      <c r="CWE197" s="1269"/>
      <c r="CWF197" s="1269"/>
      <c r="CWG197" s="1269"/>
      <c r="CWH197" s="1269"/>
      <c r="CWI197" s="1269"/>
      <c r="CWJ197" s="1269"/>
      <c r="CWK197" s="1269"/>
      <c r="CWL197" s="1269"/>
      <c r="CWM197" s="1269"/>
      <c r="CWN197" s="1269"/>
      <c r="CWO197" s="1269"/>
      <c r="CWP197" s="1269"/>
      <c r="CWQ197" s="1269"/>
      <c r="CWR197" s="1269"/>
      <c r="CWS197" s="1269"/>
      <c r="CWT197" s="1269"/>
      <c r="CWU197" s="1269"/>
      <c r="CWV197" s="1269"/>
      <c r="CWW197" s="1269"/>
      <c r="CWX197" s="1269"/>
      <c r="CWY197" s="1269"/>
      <c r="CWZ197" s="1269"/>
      <c r="CXA197" s="1269"/>
      <c r="CXB197" s="1269"/>
      <c r="CXC197" s="1269"/>
      <c r="CXD197" s="1269"/>
      <c r="CXE197" s="1269"/>
      <c r="CXF197" s="1269"/>
      <c r="CXG197" s="1269"/>
      <c r="CXH197" s="1269"/>
      <c r="CXI197" s="1269"/>
      <c r="CXJ197" s="1269"/>
      <c r="CXK197" s="1269"/>
      <c r="CXL197" s="1269"/>
      <c r="CXM197" s="1269"/>
      <c r="CXN197" s="1269"/>
      <c r="CXO197" s="1269"/>
      <c r="CXP197" s="1269"/>
      <c r="CXQ197" s="1269"/>
      <c r="CXR197" s="1269"/>
      <c r="CXS197" s="1269"/>
      <c r="CXT197" s="1269"/>
      <c r="CXU197" s="1269"/>
      <c r="CXV197" s="1269"/>
      <c r="CXW197" s="1269"/>
      <c r="CXX197" s="1269"/>
      <c r="CXY197" s="1269"/>
      <c r="CXZ197" s="1269"/>
      <c r="CYA197" s="1269"/>
      <c r="CYB197" s="1269"/>
      <c r="CYC197" s="1269"/>
      <c r="CYD197" s="1269"/>
      <c r="CYE197" s="1269"/>
      <c r="CYF197" s="1269"/>
      <c r="CYG197" s="1269"/>
      <c r="CYH197" s="1269"/>
      <c r="CYI197" s="1269"/>
      <c r="CYJ197" s="1269"/>
      <c r="CYK197" s="1269"/>
      <c r="CYL197" s="1269"/>
      <c r="CYM197" s="1269"/>
      <c r="CYN197" s="1269"/>
      <c r="CYO197" s="1269"/>
      <c r="CYP197" s="1269"/>
      <c r="CYQ197" s="1269"/>
      <c r="CYR197" s="1269"/>
      <c r="CYS197" s="1269"/>
      <c r="CYT197" s="1269"/>
      <c r="CYU197" s="1269"/>
      <c r="CYV197" s="1269"/>
      <c r="CYW197" s="1269"/>
      <c r="CYX197" s="1269"/>
      <c r="CYY197" s="1269"/>
      <c r="CYZ197" s="1269"/>
      <c r="CZA197" s="1269"/>
      <c r="CZB197" s="1269"/>
      <c r="CZC197" s="1269"/>
      <c r="CZD197" s="1269"/>
      <c r="CZE197" s="1269"/>
      <c r="CZF197" s="1269"/>
      <c r="CZG197" s="1269"/>
      <c r="CZH197" s="1269"/>
      <c r="CZI197" s="1269"/>
      <c r="CZJ197" s="1269"/>
      <c r="CZK197" s="1269"/>
      <c r="CZL197" s="1269"/>
      <c r="CZM197" s="1269"/>
      <c r="CZN197" s="1269"/>
      <c r="CZO197" s="1269"/>
      <c r="CZP197" s="1269"/>
      <c r="CZQ197" s="1269"/>
      <c r="CZR197" s="1269"/>
      <c r="CZS197" s="1269"/>
      <c r="CZT197" s="1269"/>
      <c r="CZU197" s="1269"/>
      <c r="CZV197" s="1269"/>
      <c r="CZW197" s="1269"/>
      <c r="CZX197" s="1269"/>
      <c r="CZY197" s="1269"/>
      <c r="CZZ197" s="1269"/>
      <c r="DAA197" s="1269"/>
      <c r="DAB197" s="1269"/>
      <c r="DAC197" s="1269"/>
      <c r="DAD197" s="1269"/>
      <c r="DAE197" s="1269"/>
      <c r="DAF197" s="1269"/>
      <c r="DAG197" s="1269"/>
      <c r="DAH197" s="1269"/>
      <c r="DAI197" s="1269"/>
      <c r="DAJ197" s="1269"/>
      <c r="DAK197" s="1269"/>
      <c r="DAL197" s="1269"/>
      <c r="DAM197" s="1269"/>
      <c r="DAN197" s="1269"/>
      <c r="DAO197" s="1269"/>
      <c r="DAP197" s="1269"/>
      <c r="DAQ197" s="1269"/>
      <c r="DAR197" s="1269"/>
      <c r="DAS197" s="1269"/>
      <c r="DAT197" s="1269"/>
      <c r="DAU197" s="1269"/>
      <c r="DAV197" s="1269"/>
      <c r="DAW197" s="1269"/>
      <c r="DAX197" s="1269"/>
      <c r="DAY197" s="1269"/>
      <c r="DAZ197" s="1269"/>
      <c r="DBA197" s="1269"/>
      <c r="DBB197" s="1269"/>
      <c r="DBC197" s="1269"/>
      <c r="DBD197" s="1269"/>
      <c r="DBE197" s="1269"/>
      <c r="DBF197" s="1269"/>
      <c r="DBG197" s="1269"/>
      <c r="DBH197" s="1269"/>
      <c r="DBI197" s="1269"/>
      <c r="DBJ197" s="1269"/>
      <c r="DBK197" s="1269"/>
      <c r="DBL197" s="1269"/>
      <c r="DBM197" s="1269"/>
      <c r="DBN197" s="1269"/>
      <c r="DBO197" s="1269"/>
      <c r="DBP197" s="1269"/>
      <c r="DBQ197" s="1269"/>
      <c r="DBR197" s="1269"/>
      <c r="DBS197" s="1269"/>
      <c r="DBT197" s="1269"/>
      <c r="DBU197" s="1269"/>
      <c r="DBV197" s="1269"/>
      <c r="DBW197" s="1269"/>
      <c r="DBX197" s="1269"/>
      <c r="DBY197" s="1269"/>
      <c r="DBZ197" s="1269"/>
      <c r="DCA197" s="1269"/>
      <c r="DCB197" s="1269"/>
      <c r="DCC197" s="1269"/>
      <c r="DCD197" s="1269"/>
      <c r="DCE197" s="1269"/>
      <c r="DCF197" s="1269"/>
      <c r="DCG197" s="1269"/>
      <c r="DCH197" s="1269"/>
      <c r="DCI197" s="1269"/>
      <c r="DCJ197" s="1269"/>
      <c r="DCK197" s="1269"/>
      <c r="DCL197" s="1269"/>
      <c r="DCM197" s="1269"/>
      <c r="DCN197" s="1269"/>
      <c r="DCO197" s="1269"/>
      <c r="DCP197" s="1269"/>
      <c r="DCQ197" s="1269"/>
      <c r="DCR197" s="1269"/>
      <c r="DCS197" s="1269"/>
      <c r="DCT197" s="1269"/>
      <c r="DCU197" s="1269"/>
      <c r="DCV197" s="1269"/>
      <c r="DCW197" s="1269"/>
      <c r="DCX197" s="1269"/>
      <c r="DCY197" s="1269"/>
      <c r="DCZ197" s="1269"/>
      <c r="DDA197" s="1269"/>
      <c r="DDB197" s="1269"/>
      <c r="DDC197" s="1269"/>
      <c r="DDD197" s="1269"/>
      <c r="DDE197" s="1269"/>
      <c r="DDF197" s="1269"/>
      <c r="DDG197" s="1269"/>
      <c r="DDH197" s="1269"/>
      <c r="DDI197" s="1269"/>
      <c r="DDJ197" s="1269"/>
      <c r="DDK197" s="1269"/>
      <c r="DDL197" s="1269"/>
      <c r="DDM197" s="1269"/>
      <c r="DDN197" s="1269"/>
      <c r="DDO197" s="1269"/>
      <c r="DDP197" s="1269"/>
      <c r="DDQ197" s="1269"/>
      <c r="DDR197" s="1269"/>
      <c r="DDS197" s="1269"/>
      <c r="DDT197" s="1269"/>
      <c r="DDU197" s="1269"/>
      <c r="DDV197" s="1269"/>
      <c r="DDW197" s="1269"/>
      <c r="DDX197" s="1269"/>
      <c r="DDY197" s="1269"/>
      <c r="DDZ197" s="1269"/>
      <c r="DEA197" s="1269"/>
      <c r="DEB197" s="1269"/>
      <c r="DEC197" s="1269"/>
      <c r="DED197" s="1269"/>
      <c r="DEE197" s="1269"/>
      <c r="DEF197" s="1269"/>
      <c r="DEG197" s="1269"/>
      <c r="DEH197" s="1269"/>
      <c r="DEI197" s="1269"/>
      <c r="DEJ197" s="1269"/>
      <c r="DEK197" s="1269"/>
      <c r="DEL197" s="1269"/>
      <c r="DEM197" s="1269"/>
      <c r="DEN197" s="1269"/>
      <c r="DEO197" s="1269"/>
      <c r="DEP197" s="1269"/>
      <c r="DEQ197" s="1269"/>
      <c r="DER197" s="1269"/>
      <c r="DES197" s="1269"/>
      <c r="DET197" s="1269"/>
      <c r="DEU197" s="1269"/>
      <c r="DEV197" s="1269"/>
      <c r="DEW197" s="1269"/>
      <c r="DEX197" s="1269"/>
      <c r="DEY197" s="1269"/>
      <c r="DEZ197" s="1269"/>
      <c r="DFA197" s="1269"/>
      <c r="DFB197" s="1269"/>
      <c r="DFC197" s="1269"/>
      <c r="DFD197" s="1269"/>
      <c r="DFE197" s="1269"/>
      <c r="DFF197" s="1269"/>
      <c r="DFG197" s="1269"/>
      <c r="DFH197" s="1269"/>
      <c r="DFI197" s="1269"/>
      <c r="DFJ197" s="1269"/>
      <c r="DFK197" s="1269"/>
      <c r="DFL197" s="1269"/>
      <c r="DFM197" s="1269"/>
      <c r="DFN197" s="1269"/>
      <c r="DFO197" s="1269"/>
      <c r="DFP197" s="1269"/>
      <c r="DFQ197" s="1269"/>
      <c r="DFR197" s="1269"/>
      <c r="DFS197" s="1269"/>
      <c r="DFT197" s="1269"/>
      <c r="DFU197" s="1269"/>
      <c r="DFV197" s="1269"/>
      <c r="DFW197" s="1269"/>
      <c r="DFX197" s="1269"/>
      <c r="DFY197" s="1269"/>
      <c r="DFZ197" s="1269"/>
      <c r="DGA197" s="1269"/>
      <c r="DGB197" s="1269"/>
      <c r="DGC197" s="1269"/>
      <c r="DGD197" s="1269"/>
      <c r="DGE197" s="1269"/>
      <c r="DGF197" s="1269"/>
      <c r="DGG197" s="1269"/>
      <c r="DGH197" s="1269"/>
      <c r="DGI197" s="1269"/>
      <c r="DGJ197" s="1269"/>
      <c r="DGK197" s="1269"/>
      <c r="DGL197" s="1269"/>
      <c r="DGM197" s="1269"/>
      <c r="DGN197" s="1269"/>
      <c r="DGO197" s="1269"/>
      <c r="DGP197" s="1269"/>
      <c r="DGQ197" s="1269"/>
      <c r="DGR197" s="1269"/>
      <c r="DGS197" s="1269"/>
      <c r="DGT197" s="1269"/>
      <c r="DGU197" s="1269"/>
      <c r="DGV197" s="1269"/>
      <c r="DGW197" s="1269"/>
      <c r="DGX197" s="1269"/>
      <c r="DGY197" s="1269"/>
      <c r="DGZ197" s="1269"/>
      <c r="DHA197" s="1269"/>
      <c r="DHB197" s="1269"/>
      <c r="DHC197" s="1269"/>
      <c r="DHD197" s="1269"/>
      <c r="DHE197" s="1269"/>
      <c r="DHF197" s="1269"/>
      <c r="DHG197" s="1269"/>
      <c r="DHH197" s="1269"/>
      <c r="DHI197" s="1269"/>
      <c r="DHJ197" s="1269"/>
      <c r="DHK197" s="1269"/>
      <c r="DHL197" s="1269"/>
      <c r="DHM197" s="1269"/>
      <c r="DHN197" s="1269"/>
      <c r="DHO197" s="1269"/>
      <c r="DHP197" s="1269"/>
      <c r="DHQ197" s="1269"/>
      <c r="DHR197" s="1269"/>
      <c r="DHS197" s="1269"/>
      <c r="DHT197" s="1269"/>
      <c r="DHU197" s="1269"/>
      <c r="DHV197" s="1269"/>
      <c r="DHW197" s="1269"/>
      <c r="DHX197" s="1269"/>
      <c r="DHY197" s="1269"/>
      <c r="DHZ197" s="1269"/>
      <c r="DIA197" s="1269"/>
      <c r="DIB197" s="1269"/>
      <c r="DIC197" s="1269"/>
      <c r="DID197" s="1269"/>
      <c r="DIE197" s="1269"/>
      <c r="DIF197" s="1269"/>
      <c r="DIG197" s="1269"/>
      <c r="DIH197" s="1269"/>
      <c r="DII197" s="1269"/>
      <c r="DIJ197" s="1269"/>
      <c r="DIK197" s="1269"/>
      <c r="DIL197" s="1269"/>
      <c r="DIM197" s="1269"/>
      <c r="DIN197" s="1269"/>
      <c r="DIO197" s="1269"/>
      <c r="DIP197" s="1269"/>
      <c r="DIQ197" s="1269"/>
      <c r="DIR197" s="1269"/>
      <c r="DIS197" s="1269"/>
      <c r="DIT197" s="1269"/>
      <c r="DIU197" s="1269"/>
      <c r="DIV197" s="1269"/>
      <c r="DIW197" s="1269"/>
      <c r="DIX197" s="1269"/>
      <c r="DIY197" s="1269"/>
      <c r="DIZ197" s="1269"/>
      <c r="DJA197" s="1269"/>
      <c r="DJB197" s="1269"/>
      <c r="DJC197" s="1269"/>
      <c r="DJD197" s="1269"/>
      <c r="DJE197" s="1269"/>
      <c r="DJF197" s="1269"/>
      <c r="DJG197" s="1269"/>
      <c r="DJH197" s="1269"/>
      <c r="DJI197" s="1269"/>
      <c r="DJJ197" s="1269"/>
      <c r="DJK197" s="1269"/>
      <c r="DJL197" s="1269"/>
      <c r="DJM197" s="1269"/>
      <c r="DJN197" s="1269"/>
      <c r="DJO197" s="1269"/>
      <c r="DJP197" s="1269"/>
      <c r="DJQ197" s="1269"/>
      <c r="DJR197" s="1269"/>
      <c r="DJS197" s="1269"/>
      <c r="DJT197" s="1269"/>
      <c r="DJU197" s="1269"/>
      <c r="DJV197" s="1269"/>
      <c r="DJW197" s="1269"/>
      <c r="DJX197" s="1269"/>
      <c r="DJY197" s="1269"/>
      <c r="DJZ197" s="1269"/>
      <c r="DKA197" s="1269"/>
      <c r="DKB197" s="1269"/>
      <c r="DKC197" s="1269"/>
      <c r="DKD197" s="1269"/>
      <c r="DKE197" s="1269"/>
      <c r="DKF197" s="1269"/>
      <c r="DKG197" s="1269"/>
      <c r="DKH197" s="1269"/>
      <c r="DKI197" s="1269"/>
      <c r="DKJ197" s="1269"/>
      <c r="DKK197" s="1269"/>
      <c r="DKL197" s="1269"/>
      <c r="DKM197" s="1269"/>
      <c r="DKN197" s="1269"/>
      <c r="DKO197" s="1269"/>
      <c r="DKP197" s="1269"/>
      <c r="DKQ197" s="1269"/>
      <c r="DKR197" s="1269"/>
      <c r="DKS197" s="1269"/>
      <c r="DKT197" s="1269"/>
      <c r="DKU197" s="1269"/>
      <c r="DKV197" s="1269"/>
      <c r="DKW197" s="1269"/>
      <c r="DKX197" s="1269"/>
      <c r="DKY197" s="1269"/>
      <c r="DKZ197" s="1269"/>
      <c r="DLA197" s="1269"/>
      <c r="DLB197" s="1269"/>
      <c r="DLC197" s="1269"/>
      <c r="DLD197" s="1269"/>
      <c r="DLE197" s="1269"/>
      <c r="DLF197" s="1269"/>
      <c r="DLG197" s="1269"/>
      <c r="DLH197" s="1269"/>
      <c r="DLI197" s="1269"/>
      <c r="DLJ197" s="1269"/>
      <c r="DLK197" s="1269"/>
      <c r="DLL197" s="1269"/>
      <c r="DLM197" s="1269"/>
      <c r="DLN197" s="1269"/>
      <c r="DLO197" s="1269"/>
      <c r="DLP197" s="1269"/>
      <c r="DLQ197" s="1269"/>
      <c r="DLR197" s="1269"/>
      <c r="DLS197" s="1269"/>
      <c r="DLT197" s="1269"/>
      <c r="DLU197" s="1269"/>
      <c r="DLV197" s="1269"/>
      <c r="DLW197" s="1269"/>
      <c r="DLX197" s="1269"/>
      <c r="DLY197" s="1269"/>
      <c r="DLZ197" s="1269"/>
      <c r="DMA197" s="1269"/>
      <c r="DMB197" s="1269"/>
      <c r="DMC197" s="1269"/>
      <c r="DMD197" s="1269"/>
      <c r="DME197" s="1269"/>
      <c r="DMF197" s="1269"/>
      <c r="DMG197" s="1269"/>
      <c r="DMH197" s="1269"/>
      <c r="DMI197" s="1269"/>
      <c r="DMJ197" s="1269"/>
      <c r="DMK197" s="1269"/>
      <c r="DML197" s="1269"/>
      <c r="DMM197" s="1269"/>
      <c r="DMN197" s="1269"/>
      <c r="DMO197" s="1269"/>
      <c r="DMP197" s="1269"/>
      <c r="DMQ197" s="1269"/>
      <c r="DMR197" s="1269"/>
      <c r="DMS197" s="1269"/>
      <c r="DMT197" s="1269"/>
      <c r="DMU197" s="1269"/>
      <c r="DMV197" s="1269"/>
      <c r="DMW197" s="1269"/>
      <c r="DMX197" s="1269"/>
      <c r="DMY197" s="1269"/>
      <c r="DMZ197" s="1269"/>
      <c r="DNA197" s="1269"/>
      <c r="DNB197" s="1269"/>
      <c r="DNC197" s="1269"/>
      <c r="DND197" s="1269"/>
      <c r="DNE197" s="1269"/>
      <c r="DNF197" s="1269"/>
      <c r="DNG197" s="1269"/>
      <c r="DNH197" s="1269"/>
      <c r="DNI197" s="1269"/>
      <c r="DNJ197" s="1269"/>
      <c r="DNK197" s="1269"/>
      <c r="DNL197" s="1269"/>
      <c r="DNM197" s="1269"/>
      <c r="DNN197" s="1269"/>
      <c r="DNO197" s="1269"/>
      <c r="DNP197" s="1269"/>
      <c r="DNQ197" s="1269"/>
      <c r="DNR197" s="1269"/>
      <c r="DNS197" s="1269"/>
      <c r="DNT197" s="1269"/>
      <c r="DNU197" s="1269"/>
      <c r="DNV197" s="1269"/>
      <c r="DNW197" s="1269"/>
      <c r="DNX197" s="1269"/>
      <c r="DNY197" s="1269"/>
      <c r="DNZ197" s="1269"/>
      <c r="DOA197" s="1269"/>
      <c r="DOB197" s="1269"/>
      <c r="DOC197" s="1269"/>
      <c r="DOD197" s="1269"/>
      <c r="DOE197" s="1269"/>
      <c r="DOF197" s="1269"/>
      <c r="DOG197" s="1269"/>
      <c r="DOH197" s="1269"/>
      <c r="DOI197" s="1269"/>
      <c r="DOJ197" s="1269"/>
      <c r="DOK197" s="1269"/>
      <c r="DOL197" s="1269"/>
      <c r="DOM197" s="1269"/>
      <c r="DON197" s="1269"/>
      <c r="DOO197" s="1269"/>
      <c r="DOP197" s="1269"/>
      <c r="DOQ197" s="1269"/>
      <c r="DOR197" s="1269"/>
      <c r="DOS197" s="1269"/>
      <c r="DOT197" s="1269"/>
      <c r="DOU197" s="1269"/>
      <c r="DOV197" s="1269"/>
      <c r="DOW197" s="1269"/>
      <c r="DOX197" s="1269"/>
      <c r="DOY197" s="1269"/>
      <c r="DOZ197" s="1269"/>
      <c r="DPA197" s="1269"/>
      <c r="DPB197" s="1269"/>
      <c r="DPC197" s="1269"/>
      <c r="DPD197" s="1269"/>
      <c r="DPE197" s="1269"/>
      <c r="DPF197" s="1269"/>
      <c r="DPG197" s="1269"/>
      <c r="DPH197" s="1269"/>
      <c r="DPI197" s="1269"/>
      <c r="DPJ197" s="1269"/>
      <c r="DPK197" s="1269"/>
      <c r="DPL197" s="1269"/>
      <c r="DPM197" s="1269"/>
      <c r="DPN197" s="1269"/>
      <c r="DPO197" s="1269"/>
      <c r="DPP197" s="1269"/>
      <c r="DPQ197" s="1269"/>
      <c r="DPR197" s="1269"/>
      <c r="DPS197" s="1269"/>
      <c r="DPT197" s="1269"/>
      <c r="DPU197" s="1269"/>
      <c r="DPV197" s="1269"/>
      <c r="DPW197" s="1269"/>
      <c r="DPX197" s="1269"/>
      <c r="DPY197" s="1269"/>
      <c r="DPZ197" s="1269"/>
      <c r="DQA197" s="1269"/>
      <c r="DQB197" s="1269"/>
      <c r="DQC197" s="1269"/>
      <c r="DQD197" s="1269"/>
      <c r="DQE197" s="1269"/>
      <c r="DQF197" s="1269"/>
      <c r="DQG197" s="1269"/>
      <c r="DQH197" s="1269"/>
      <c r="DQI197" s="1269"/>
      <c r="DQJ197" s="1269"/>
      <c r="DQK197" s="1269"/>
      <c r="DQL197" s="1269"/>
      <c r="DQM197" s="1269"/>
      <c r="DQN197" s="1269"/>
      <c r="DQO197" s="1269"/>
      <c r="DQP197" s="1269"/>
      <c r="DQQ197" s="1269"/>
      <c r="DQR197" s="1269"/>
      <c r="DQS197" s="1269"/>
      <c r="DQT197" s="1269"/>
      <c r="DQU197" s="1269"/>
      <c r="DQV197" s="1269"/>
      <c r="DQW197" s="1269"/>
      <c r="DQX197" s="1269"/>
      <c r="DQY197" s="1269"/>
      <c r="DQZ197" s="1269"/>
      <c r="DRA197" s="1269"/>
      <c r="DRB197" s="1269"/>
      <c r="DRC197" s="1269"/>
      <c r="DRD197" s="1269"/>
      <c r="DRE197" s="1269"/>
      <c r="DRF197" s="1269"/>
      <c r="DRG197" s="1269"/>
      <c r="DRH197" s="1269"/>
      <c r="DRI197" s="1269"/>
      <c r="DRJ197" s="1269"/>
      <c r="DRK197" s="1269"/>
      <c r="DRL197" s="1269"/>
      <c r="DRM197" s="1269"/>
      <c r="DRN197" s="1269"/>
      <c r="DRO197" s="1269"/>
      <c r="DRP197" s="1269"/>
      <c r="DRQ197" s="1269"/>
      <c r="DRR197" s="1269"/>
      <c r="DRS197" s="1269"/>
      <c r="DRT197" s="1269"/>
      <c r="DRU197" s="1269"/>
      <c r="DRV197" s="1269"/>
      <c r="DRW197" s="1269"/>
      <c r="DRX197" s="1269"/>
      <c r="DRY197" s="1269"/>
      <c r="DRZ197" s="1269"/>
      <c r="DSA197" s="1269"/>
      <c r="DSB197" s="1269"/>
      <c r="DSC197" s="1269"/>
      <c r="DSD197" s="1269"/>
      <c r="DSE197" s="1269"/>
      <c r="DSF197" s="1269"/>
      <c r="DSG197" s="1269"/>
      <c r="DSH197" s="1269"/>
      <c r="DSI197" s="1269"/>
      <c r="DSJ197" s="1269"/>
      <c r="DSK197" s="1269"/>
      <c r="DSL197" s="1269"/>
      <c r="DSM197" s="1269"/>
      <c r="DSN197" s="1269"/>
      <c r="DSO197" s="1269"/>
      <c r="DSP197" s="1269"/>
      <c r="DSQ197" s="1269"/>
      <c r="DSR197" s="1269"/>
      <c r="DSS197" s="1269"/>
      <c r="DST197" s="1269"/>
      <c r="DSU197" s="1269"/>
      <c r="DSV197" s="1269"/>
      <c r="DSW197" s="1269"/>
      <c r="DSX197" s="1269"/>
      <c r="DSY197" s="1269"/>
      <c r="DSZ197" s="1269"/>
      <c r="DTA197" s="1269"/>
      <c r="DTB197" s="1269"/>
      <c r="DTC197" s="1269"/>
      <c r="DTD197" s="1269"/>
      <c r="DTE197" s="1269"/>
      <c r="DTF197" s="1269"/>
      <c r="DTG197" s="1269"/>
      <c r="DTH197" s="1269"/>
      <c r="DTI197" s="1269"/>
      <c r="DTJ197" s="1269"/>
      <c r="DTK197" s="1269"/>
      <c r="DTL197" s="1269"/>
      <c r="DTM197" s="1269"/>
      <c r="DTN197" s="1269"/>
      <c r="DTO197" s="1269"/>
      <c r="DTP197" s="1269"/>
      <c r="DTQ197" s="1269"/>
      <c r="DTR197" s="1269"/>
      <c r="DTS197" s="1269"/>
      <c r="DTT197" s="1269"/>
      <c r="DTU197" s="1269"/>
      <c r="DTV197" s="1269"/>
      <c r="DTW197" s="1269"/>
      <c r="DTX197" s="1269"/>
      <c r="DTY197" s="1269"/>
      <c r="DTZ197" s="1269"/>
      <c r="DUA197" s="1269"/>
      <c r="DUB197" s="1269"/>
      <c r="DUC197" s="1269"/>
      <c r="DUD197" s="1269"/>
      <c r="DUE197" s="1269"/>
      <c r="DUF197" s="1269"/>
      <c r="DUG197" s="1269"/>
      <c r="DUH197" s="1269"/>
      <c r="DUI197" s="1269"/>
      <c r="DUJ197" s="1269"/>
      <c r="DUK197" s="1269"/>
      <c r="DUL197" s="1269"/>
      <c r="DUM197" s="1269"/>
      <c r="DUN197" s="1269"/>
      <c r="DUO197" s="1269"/>
      <c r="DUP197" s="1269"/>
      <c r="DUQ197" s="1269"/>
      <c r="DUR197" s="1269"/>
      <c r="DUS197" s="1269"/>
      <c r="DUT197" s="1269"/>
      <c r="DUU197" s="1269"/>
      <c r="DUV197" s="1269"/>
      <c r="DUW197" s="1269"/>
      <c r="DUX197" s="1269"/>
      <c r="DUY197" s="1269"/>
      <c r="DUZ197" s="1269"/>
      <c r="DVA197" s="1269"/>
      <c r="DVB197" s="1269"/>
      <c r="DVC197" s="1269"/>
      <c r="DVD197" s="1269"/>
      <c r="DVE197" s="1269"/>
      <c r="DVF197" s="1269"/>
      <c r="DVG197" s="1269"/>
      <c r="DVH197" s="1269"/>
      <c r="DVI197" s="1269"/>
      <c r="DVJ197" s="1269"/>
      <c r="DVK197" s="1269"/>
      <c r="DVL197" s="1269"/>
      <c r="DVM197" s="1269"/>
      <c r="DVN197" s="1269"/>
      <c r="DVO197" s="1269"/>
      <c r="DVP197" s="1269"/>
      <c r="DVQ197" s="1269"/>
      <c r="DVR197" s="1269"/>
      <c r="DVS197" s="1269"/>
      <c r="DVT197" s="1269"/>
      <c r="DVU197" s="1269"/>
      <c r="DVV197" s="1269"/>
      <c r="DVW197" s="1269"/>
      <c r="DVX197" s="1269"/>
      <c r="DVY197" s="1269"/>
      <c r="DVZ197" s="1269"/>
      <c r="DWA197" s="1269"/>
      <c r="DWB197" s="1269"/>
      <c r="DWC197" s="1269"/>
      <c r="DWD197" s="1269"/>
      <c r="DWE197" s="1269"/>
      <c r="DWF197" s="1269"/>
      <c r="DWG197" s="1269"/>
      <c r="DWH197" s="1269"/>
      <c r="DWI197" s="1269"/>
      <c r="DWJ197" s="1269"/>
      <c r="DWK197" s="1269"/>
      <c r="DWL197" s="1269"/>
      <c r="DWM197" s="1269"/>
      <c r="DWN197" s="1269"/>
      <c r="DWO197" s="1269"/>
      <c r="DWP197" s="1269"/>
      <c r="DWQ197" s="1269"/>
      <c r="DWR197" s="1269"/>
      <c r="DWS197" s="1269"/>
      <c r="DWT197" s="1269"/>
      <c r="DWU197" s="1269"/>
      <c r="DWV197" s="1269"/>
      <c r="DWW197" s="1269"/>
      <c r="DWX197" s="1269"/>
      <c r="DWY197" s="1269"/>
      <c r="DWZ197" s="1269"/>
      <c r="DXA197" s="1269"/>
      <c r="DXB197" s="1269"/>
      <c r="DXC197" s="1269"/>
      <c r="DXD197" s="1269"/>
      <c r="DXE197" s="1269"/>
      <c r="DXF197" s="1269"/>
      <c r="DXG197" s="1269"/>
      <c r="DXH197" s="1269"/>
      <c r="DXI197" s="1269"/>
      <c r="DXJ197" s="1269"/>
      <c r="DXK197" s="1269"/>
      <c r="DXL197" s="1269"/>
      <c r="DXM197" s="1269"/>
      <c r="DXN197" s="1269"/>
      <c r="DXO197" s="1269"/>
      <c r="DXP197" s="1269"/>
      <c r="DXQ197" s="1269"/>
      <c r="DXR197" s="1269"/>
      <c r="DXS197" s="1269"/>
      <c r="DXT197" s="1269"/>
      <c r="DXU197" s="1269"/>
      <c r="DXV197" s="1269"/>
      <c r="DXW197" s="1269"/>
      <c r="DXX197" s="1269"/>
      <c r="DXY197" s="1269"/>
      <c r="DXZ197" s="1269"/>
      <c r="DYA197" s="1269"/>
      <c r="DYB197" s="1269"/>
      <c r="DYC197" s="1269"/>
      <c r="DYD197" s="1269"/>
      <c r="DYE197" s="1269"/>
      <c r="DYF197" s="1269"/>
      <c r="DYG197" s="1269"/>
      <c r="DYH197" s="1269"/>
      <c r="DYI197" s="1269"/>
      <c r="DYJ197" s="1269"/>
      <c r="DYK197" s="1269"/>
      <c r="DYL197" s="1269"/>
      <c r="DYM197" s="1269"/>
      <c r="DYN197" s="1269"/>
      <c r="DYO197" s="1269"/>
      <c r="DYP197" s="1269"/>
      <c r="DYQ197" s="1269"/>
      <c r="DYR197" s="1269"/>
      <c r="DYS197" s="1269"/>
      <c r="DYT197" s="1269"/>
      <c r="DYU197" s="1269"/>
      <c r="DYV197" s="1269"/>
      <c r="DYW197" s="1269"/>
      <c r="DYX197" s="1269"/>
      <c r="DYY197" s="1269"/>
      <c r="DYZ197" s="1269"/>
      <c r="DZA197" s="1269"/>
      <c r="DZB197" s="1269"/>
      <c r="DZC197" s="1269"/>
      <c r="DZD197" s="1269"/>
      <c r="DZE197" s="1269"/>
      <c r="DZF197" s="1269"/>
      <c r="DZG197" s="1269"/>
      <c r="DZH197" s="1269"/>
      <c r="DZI197" s="1269"/>
      <c r="DZJ197" s="1269"/>
      <c r="DZK197" s="1269"/>
      <c r="DZL197" s="1269"/>
      <c r="DZM197" s="1269"/>
      <c r="DZN197" s="1269"/>
      <c r="DZO197" s="1269"/>
      <c r="DZP197" s="1269"/>
      <c r="DZQ197" s="1269"/>
      <c r="DZR197" s="1269"/>
      <c r="DZS197" s="1269"/>
      <c r="DZT197" s="1269"/>
      <c r="DZU197" s="1269"/>
      <c r="DZV197" s="1269"/>
      <c r="DZW197" s="1269"/>
      <c r="DZX197" s="1269"/>
      <c r="DZY197" s="1269"/>
      <c r="DZZ197" s="1269"/>
      <c r="EAA197" s="1269"/>
      <c r="EAB197" s="1269"/>
      <c r="EAC197" s="1269"/>
      <c r="EAD197" s="1269"/>
      <c r="EAE197" s="1269"/>
      <c r="EAF197" s="1269"/>
      <c r="EAG197" s="1269"/>
      <c r="EAH197" s="1269"/>
      <c r="EAI197" s="1269"/>
      <c r="EAJ197" s="1269"/>
      <c r="EAK197" s="1269"/>
      <c r="EAL197" s="1269"/>
      <c r="EAM197" s="1269"/>
      <c r="EAN197" s="1269"/>
      <c r="EAO197" s="1269"/>
      <c r="EAP197" s="1269"/>
      <c r="EAQ197" s="1269"/>
      <c r="EAR197" s="1269"/>
      <c r="EAS197" s="1269"/>
      <c r="EAT197" s="1269"/>
      <c r="EAU197" s="1269"/>
      <c r="EAV197" s="1269"/>
      <c r="EAW197" s="1269"/>
      <c r="EAX197" s="1269"/>
      <c r="EAY197" s="1269"/>
      <c r="EAZ197" s="1269"/>
      <c r="EBA197" s="1269"/>
      <c r="EBB197" s="1269"/>
      <c r="EBC197" s="1269"/>
      <c r="EBD197" s="1269"/>
      <c r="EBE197" s="1269"/>
      <c r="EBF197" s="1269"/>
      <c r="EBG197" s="1269"/>
      <c r="EBH197" s="1269"/>
      <c r="EBI197" s="1269"/>
      <c r="EBJ197" s="1269"/>
      <c r="EBK197" s="1269"/>
      <c r="EBL197" s="1269"/>
      <c r="EBM197" s="1269"/>
      <c r="EBN197" s="1269"/>
      <c r="EBO197" s="1269"/>
      <c r="EBP197" s="1269"/>
      <c r="EBQ197" s="1269"/>
      <c r="EBR197" s="1269"/>
      <c r="EBS197" s="1269"/>
      <c r="EBT197" s="1269"/>
      <c r="EBU197" s="1269"/>
      <c r="EBV197" s="1269"/>
      <c r="EBW197" s="1269"/>
      <c r="EBX197" s="1269"/>
      <c r="EBY197" s="1269"/>
      <c r="EBZ197" s="1269"/>
      <c r="ECA197" s="1269"/>
      <c r="ECB197" s="1269"/>
      <c r="ECC197" s="1269"/>
      <c r="ECD197" s="1269"/>
      <c r="ECE197" s="1269"/>
      <c r="ECF197" s="1269"/>
      <c r="ECG197" s="1269"/>
      <c r="ECH197" s="1269"/>
      <c r="ECI197" s="1269"/>
      <c r="ECJ197" s="1269"/>
      <c r="ECK197" s="1269"/>
      <c r="ECL197" s="1269"/>
      <c r="ECM197" s="1269"/>
      <c r="ECN197" s="1269"/>
      <c r="ECO197" s="1269"/>
      <c r="ECP197" s="1269"/>
      <c r="ECQ197" s="1269"/>
      <c r="ECR197" s="1269"/>
      <c r="ECS197" s="1269"/>
      <c r="ECT197" s="1269"/>
      <c r="ECU197" s="1269"/>
      <c r="ECV197" s="1269"/>
      <c r="ECW197" s="1269"/>
      <c r="ECX197" s="1269"/>
      <c r="ECY197" s="1269"/>
      <c r="ECZ197" s="1269"/>
      <c r="EDA197" s="1269"/>
      <c r="EDB197" s="1269"/>
      <c r="EDC197" s="1269"/>
      <c r="EDD197" s="1269"/>
      <c r="EDE197" s="1269"/>
      <c r="EDF197" s="1269"/>
      <c r="EDG197" s="1269"/>
      <c r="EDH197" s="1269"/>
      <c r="EDI197" s="1269"/>
      <c r="EDJ197" s="1269"/>
      <c r="EDK197" s="1269"/>
      <c r="EDL197" s="1269"/>
      <c r="EDM197" s="1269"/>
      <c r="EDN197" s="1269"/>
      <c r="EDO197" s="1269"/>
      <c r="EDP197" s="1269"/>
      <c r="EDQ197" s="1269"/>
      <c r="EDR197" s="1269"/>
      <c r="EDS197" s="1269"/>
      <c r="EDT197" s="1269"/>
      <c r="EDU197" s="1269"/>
      <c r="EDV197" s="1269"/>
      <c r="EDW197" s="1269"/>
      <c r="EDX197" s="1269"/>
      <c r="EDY197" s="1269"/>
      <c r="EDZ197" s="1269"/>
      <c r="EEA197" s="1269"/>
      <c r="EEB197" s="1269"/>
      <c r="EEC197" s="1269"/>
      <c r="EED197" s="1269"/>
      <c r="EEE197" s="1269"/>
      <c r="EEF197" s="1269"/>
      <c r="EEG197" s="1269"/>
      <c r="EEH197" s="1269"/>
      <c r="EEI197" s="1269"/>
      <c r="EEJ197" s="1269"/>
      <c r="EEK197" s="1269"/>
      <c r="EEL197" s="1269"/>
      <c r="EEM197" s="1269"/>
      <c r="EEN197" s="1269"/>
      <c r="EEO197" s="1269"/>
      <c r="EEP197" s="1269"/>
      <c r="EEQ197" s="1269"/>
      <c r="EER197" s="1269"/>
      <c r="EES197" s="1269"/>
      <c r="EET197" s="1269"/>
      <c r="EEU197" s="1269"/>
      <c r="EEV197" s="1269"/>
      <c r="EEW197" s="1269"/>
      <c r="EEX197" s="1269"/>
      <c r="EEY197" s="1269"/>
      <c r="EEZ197" s="1269"/>
      <c r="EFA197" s="1269"/>
      <c r="EFB197" s="1269"/>
      <c r="EFC197" s="1269"/>
      <c r="EFD197" s="1269"/>
      <c r="EFE197" s="1269"/>
      <c r="EFF197" s="1269"/>
      <c r="EFG197" s="1269"/>
      <c r="EFH197" s="1269"/>
      <c r="EFI197" s="1269"/>
      <c r="EFJ197" s="1269"/>
      <c r="EFK197" s="1269"/>
      <c r="EFL197" s="1269"/>
      <c r="EFM197" s="1269"/>
      <c r="EFN197" s="1269"/>
      <c r="EFO197" s="1269"/>
      <c r="EFP197" s="1269"/>
      <c r="EFQ197" s="1269"/>
      <c r="EFR197" s="1269"/>
      <c r="EFS197" s="1269"/>
      <c r="EFT197" s="1269"/>
      <c r="EFU197" s="1269"/>
      <c r="EFV197" s="1269"/>
      <c r="EFW197" s="1269"/>
      <c r="EFX197" s="1269"/>
      <c r="EFY197" s="1269"/>
      <c r="EFZ197" s="1269"/>
      <c r="EGA197" s="1269"/>
      <c r="EGB197" s="1269"/>
      <c r="EGC197" s="1269"/>
      <c r="EGD197" s="1269"/>
      <c r="EGE197" s="1269"/>
      <c r="EGF197" s="1269"/>
      <c r="EGG197" s="1269"/>
      <c r="EGH197" s="1269"/>
      <c r="EGI197" s="1269"/>
      <c r="EGJ197" s="1269"/>
      <c r="EGK197" s="1269"/>
      <c r="EGL197" s="1269"/>
      <c r="EGM197" s="1269"/>
      <c r="EGN197" s="1269"/>
      <c r="EGO197" s="1269"/>
      <c r="EGP197" s="1269"/>
      <c r="EGQ197" s="1269"/>
      <c r="EGR197" s="1269"/>
      <c r="EGS197" s="1269"/>
      <c r="EGT197" s="1269"/>
      <c r="EGU197" s="1269"/>
      <c r="EGV197" s="1269"/>
      <c r="EGW197" s="1269"/>
      <c r="EGX197" s="1269"/>
      <c r="EGY197" s="1269"/>
      <c r="EGZ197" s="1269"/>
      <c r="EHA197" s="1269"/>
      <c r="EHB197" s="1269"/>
      <c r="EHC197" s="1269"/>
      <c r="EHD197" s="1269"/>
      <c r="EHE197" s="1269"/>
      <c r="EHF197" s="1269"/>
      <c r="EHG197" s="1269"/>
      <c r="EHH197" s="1269"/>
      <c r="EHI197" s="1269"/>
      <c r="EHJ197" s="1269"/>
      <c r="EHK197" s="1269"/>
      <c r="EHL197" s="1269"/>
      <c r="EHM197" s="1269"/>
      <c r="EHN197" s="1269"/>
      <c r="EHO197" s="1269"/>
      <c r="EHP197" s="1269"/>
      <c r="EHQ197" s="1269"/>
      <c r="EHR197" s="1269"/>
      <c r="EHS197" s="1269"/>
      <c r="EHT197" s="1269"/>
      <c r="EHU197" s="1269"/>
      <c r="EHV197" s="1269"/>
      <c r="EHW197" s="1269"/>
      <c r="EHX197" s="1269"/>
      <c r="EHY197" s="1269"/>
      <c r="EHZ197" s="1269"/>
      <c r="EIA197" s="1269"/>
      <c r="EIB197" s="1269"/>
      <c r="EIC197" s="1269"/>
      <c r="EID197" s="1269"/>
      <c r="EIE197" s="1269"/>
      <c r="EIF197" s="1269"/>
      <c r="EIG197" s="1269"/>
      <c r="EIH197" s="1269"/>
      <c r="EII197" s="1269"/>
      <c r="EIJ197" s="1269"/>
      <c r="EIK197" s="1269"/>
      <c r="EIL197" s="1269"/>
      <c r="EIM197" s="1269"/>
      <c r="EIN197" s="1269"/>
      <c r="EIO197" s="1269"/>
      <c r="EIP197" s="1269"/>
      <c r="EIQ197" s="1269"/>
      <c r="EIR197" s="1269"/>
      <c r="EIS197" s="1269"/>
      <c r="EIT197" s="1269"/>
      <c r="EIU197" s="1269"/>
      <c r="EIV197" s="1269"/>
      <c r="EIW197" s="1269"/>
      <c r="EIX197" s="1269"/>
      <c r="EIY197" s="1269"/>
      <c r="EIZ197" s="1269"/>
      <c r="EJA197" s="1269"/>
      <c r="EJB197" s="1269"/>
      <c r="EJC197" s="1269"/>
      <c r="EJD197" s="1269"/>
      <c r="EJE197" s="1269"/>
      <c r="EJF197" s="1269"/>
      <c r="EJG197" s="1269"/>
      <c r="EJH197" s="1269"/>
      <c r="EJI197" s="1269"/>
      <c r="EJJ197" s="1269"/>
      <c r="EJK197" s="1269"/>
      <c r="EJL197" s="1269"/>
      <c r="EJM197" s="1269"/>
      <c r="EJN197" s="1269"/>
      <c r="EJO197" s="1269"/>
      <c r="EJP197" s="1269"/>
      <c r="EJQ197" s="1269"/>
      <c r="EJR197" s="1269"/>
      <c r="EJS197" s="1269"/>
      <c r="EJT197" s="1269"/>
      <c r="EJU197" s="1269"/>
      <c r="EJV197" s="1269"/>
      <c r="EJW197" s="1269"/>
      <c r="EJX197" s="1269"/>
      <c r="EJY197" s="1269"/>
      <c r="EJZ197" s="1269"/>
      <c r="EKA197" s="1269"/>
      <c r="EKB197" s="1269"/>
      <c r="EKC197" s="1269"/>
      <c r="EKD197" s="1269"/>
      <c r="EKE197" s="1269"/>
      <c r="EKF197" s="1269"/>
      <c r="EKG197" s="1269"/>
      <c r="EKH197" s="1269"/>
      <c r="EKI197" s="1269"/>
      <c r="EKJ197" s="1269"/>
      <c r="EKK197" s="1269"/>
      <c r="EKL197" s="1269"/>
      <c r="EKM197" s="1269"/>
      <c r="EKN197" s="1269"/>
      <c r="EKO197" s="1269"/>
      <c r="EKP197" s="1269"/>
      <c r="EKQ197" s="1269"/>
      <c r="EKR197" s="1269"/>
      <c r="EKS197" s="1269"/>
      <c r="EKT197" s="1269"/>
      <c r="EKU197" s="1269"/>
      <c r="EKV197" s="1269"/>
      <c r="EKW197" s="1269"/>
      <c r="EKX197" s="1269"/>
      <c r="EKY197" s="1269"/>
      <c r="EKZ197" s="1269"/>
      <c r="ELA197" s="1269"/>
      <c r="ELB197" s="1269"/>
      <c r="ELC197" s="1269"/>
      <c r="ELD197" s="1269"/>
      <c r="ELE197" s="1269"/>
      <c r="ELF197" s="1269"/>
      <c r="ELG197" s="1269"/>
      <c r="ELH197" s="1269"/>
      <c r="ELI197" s="1269"/>
      <c r="ELJ197" s="1269"/>
      <c r="ELK197" s="1269"/>
      <c r="ELL197" s="1269"/>
      <c r="ELM197" s="1269"/>
      <c r="ELN197" s="1269"/>
      <c r="ELO197" s="1269"/>
      <c r="ELP197" s="1269"/>
      <c r="ELQ197" s="1269"/>
      <c r="ELR197" s="1269"/>
      <c r="ELS197" s="1269"/>
      <c r="ELT197" s="1269"/>
      <c r="ELU197" s="1269"/>
      <c r="ELV197" s="1269"/>
      <c r="ELW197" s="1269"/>
      <c r="ELX197" s="1269"/>
      <c r="ELY197" s="1269"/>
      <c r="ELZ197" s="1269"/>
      <c r="EMA197" s="1269"/>
      <c r="EMB197" s="1269"/>
      <c r="EMC197" s="1269"/>
      <c r="EMD197" s="1269"/>
      <c r="EME197" s="1269"/>
      <c r="EMF197" s="1269"/>
      <c r="EMG197" s="1269"/>
      <c r="EMH197" s="1269"/>
      <c r="EMI197" s="1269"/>
      <c r="EMJ197" s="1269"/>
      <c r="EMK197" s="1269"/>
      <c r="EML197" s="1269"/>
      <c r="EMM197" s="1269"/>
      <c r="EMN197" s="1269"/>
      <c r="EMO197" s="1269"/>
      <c r="EMP197" s="1269"/>
      <c r="EMQ197" s="1269"/>
      <c r="EMR197" s="1269"/>
      <c r="EMS197" s="1269"/>
      <c r="EMT197" s="1269"/>
      <c r="EMU197" s="1269"/>
      <c r="EMV197" s="1269"/>
      <c r="EMW197" s="1269"/>
      <c r="EMX197" s="1269"/>
      <c r="EMY197" s="1269"/>
      <c r="EMZ197" s="1269"/>
      <c r="ENA197" s="1269"/>
      <c r="ENB197" s="1269"/>
      <c r="ENC197" s="1269"/>
      <c r="END197" s="1269"/>
      <c r="ENE197" s="1269"/>
      <c r="ENF197" s="1269"/>
      <c r="ENG197" s="1269"/>
      <c r="ENH197" s="1269"/>
      <c r="ENI197" s="1269"/>
      <c r="ENJ197" s="1269"/>
      <c r="ENK197" s="1269"/>
      <c r="ENL197" s="1269"/>
      <c r="ENM197" s="1269"/>
      <c r="ENN197" s="1269"/>
      <c r="ENO197" s="1269"/>
      <c r="ENP197" s="1269"/>
      <c r="ENQ197" s="1269"/>
      <c r="ENR197" s="1269"/>
      <c r="ENS197" s="1269"/>
      <c r="ENT197" s="1269"/>
      <c r="ENU197" s="1269"/>
      <c r="ENV197" s="1269"/>
      <c r="ENW197" s="1269"/>
      <c r="ENX197" s="1269"/>
      <c r="ENY197" s="1269"/>
      <c r="ENZ197" s="1269"/>
      <c r="EOA197" s="1269"/>
      <c r="EOB197" s="1269"/>
      <c r="EOC197" s="1269"/>
      <c r="EOD197" s="1269"/>
      <c r="EOE197" s="1269"/>
      <c r="EOF197" s="1269"/>
      <c r="EOG197" s="1269"/>
      <c r="EOH197" s="1269"/>
      <c r="EOI197" s="1269"/>
      <c r="EOJ197" s="1269"/>
      <c r="EOK197" s="1269"/>
      <c r="EOL197" s="1269"/>
      <c r="EOM197" s="1269"/>
      <c r="EON197" s="1269"/>
      <c r="EOO197" s="1269"/>
      <c r="EOP197" s="1269"/>
      <c r="EOQ197" s="1269"/>
      <c r="EOR197" s="1269"/>
      <c r="EOS197" s="1269"/>
      <c r="EOT197" s="1269"/>
      <c r="EOU197" s="1269"/>
      <c r="EOV197" s="1269"/>
      <c r="EOW197" s="1269"/>
      <c r="EOX197" s="1269"/>
      <c r="EOY197" s="1269"/>
      <c r="EOZ197" s="1269"/>
      <c r="EPA197" s="1269"/>
      <c r="EPB197" s="1269"/>
      <c r="EPC197" s="1269"/>
      <c r="EPD197" s="1269"/>
      <c r="EPE197" s="1269"/>
      <c r="EPF197" s="1269"/>
      <c r="EPG197" s="1269"/>
      <c r="EPH197" s="1269"/>
      <c r="EPI197" s="1269"/>
      <c r="EPJ197" s="1269"/>
      <c r="EPK197" s="1269"/>
      <c r="EPL197" s="1269"/>
      <c r="EPM197" s="1269"/>
      <c r="EPN197" s="1269"/>
      <c r="EPO197" s="1269"/>
      <c r="EPP197" s="1269"/>
      <c r="EPQ197" s="1269"/>
      <c r="EPR197" s="1269"/>
      <c r="EPS197" s="1269"/>
      <c r="EPT197" s="1269"/>
      <c r="EPU197" s="1269"/>
      <c r="EPV197" s="1269"/>
      <c r="EPW197" s="1269"/>
      <c r="EPX197" s="1269"/>
      <c r="EPY197" s="1269"/>
      <c r="EPZ197" s="1269"/>
      <c r="EQA197" s="1269"/>
      <c r="EQB197" s="1269"/>
      <c r="EQC197" s="1269"/>
      <c r="EQD197" s="1269"/>
      <c r="EQE197" s="1269"/>
      <c r="EQF197" s="1269"/>
      <c r="EQG197" s="1269"/>
      <c r="EQH197" s="1269"/>
      <c r="EQI197" s="1269"/>
      <c r="EQJ197" s="1269"/>
      <c r="EQK197" s="1269"/>
      <c r="EQL197" s="1269"/>
      <c r="EQM197" s="1269"/>
      <c r="EQN197" s="1269"/>
      <c r="EQO197" s="1269"/>
      <c r="EQP197" s="1269"/>
      <c r="EQQ197" s="1269"/>
      <c r="EQR197" s="1269"/>
      <c r="EQS197" s="1269"/>
      <c r="EQT197" s="1269"/>
      <c r="EQU197" s="1269"/>
      <c r="EQV197" s="1269"/>
      <c r="EQW197" s="1269"/>
      <c r="EQX197" s="1269"/>
      <c r="EQY197" s="1269"/>
      <c r="EQZ197" s="1269"/>
      <c r="ERA197" s="1269"/>
      <c r="ERB197" s="1269"/>
      <c r="ERC197" s="1269"/>
      <c r="ERD197" s="1269"/>
      <c r="ERE197" s="1269"/>
      <c r="ERF197" s="1269"/>
      <c r="ERG197" s="1269"/>
      <c r="ERH197" s="1269"/>
      <c r="ERI197" s="1269"/>
      <c r="ERJ197" s="1269"/>
      <c r="ERK197" s="1269"/>
      <c r="ERL197" s="1269"/>
      <c r="ERM197" s="1269"/>
      <c r="ERN197" s="1269"/>
      <c r="ERO197" s="1269"/>
      <c r="ERP197" s="1269"/>
      <c r="ERQ197" s="1269"/>
      <c r="ERR197" s="1269"/>
      <c r="ERS197" s="1269"/>
      <c r="ERT197" s="1269"/>
      <c r="ERU197" s="1269"/>
      <c r="ERV197" s="1269"/>
      <c r="ERW197" s="1269"/>
      <c r="ERX197" s="1269"/>
      <c r="ERY197" s="1269"/>
      <c r="ERZ197" s="1269"/>
      <c r="ESA197" s="1269"/>
      <c r="ESB197" s="1269"/>
      <c r="ESC197" s="1269"/>
      <c r="ESD197" s="1269"/>
      <c r="ESE197" s="1269"/>
      <c r="ESF197" s="1269"/>
      <c r="ESG197" s="1269"/>
      <c r="ESH197" s="1269"/>
      <c r="ESI197" s="1269"/>
      <c r="ESJ197" s="1269"/>
      <c r="ESK197" s="1269"/>
      <c r="ESL197" s="1269"/>
      <c r="ESM197" s="1269"/>
      <c r="ESN197" s="1269"/>
      <c r="ESO197" s="1269"/>
      <c r="ESP197" s="1269"/>
      <c r="ESQ197" s="1269"/>
      <c r="ESR197" s="1269"/>
      <c r="ESS197" s="1269"/>
      <c r="EST197" s="1269"/>
      <c r="ESU197" s="1269"/>
      <c r="ESV197" s="1269"/>
      <c r="ESW197" s="1269"/>
      <c r="ESX197" s="1269"/>
      <c r="ESY197" s="1269"/>
      <c r="ESZ197" s="1269"/>
      <c r="ETA197" s="1269"/>
      <c r="ETB197" s="1269"/>
      <c r="ETC197" s="1269"/>
      <c r="ETD197" s="1269"/>
      <c r="ETE197" s="1269"/>
      <c r="ETF197" s="1269"/>
      <c r="ETG197" s="1269"/>
      <c r="ETH197" s="1269"/>
      <c r="ETI197" s="1269"/>
      <c r="ETJ197" s="1269"/>
      <c r="ETK197" s="1269"/>
      <c r="ETL197" s="1269"/>
      <c r="ETM197" s="1269"/>
      <c r="ETN197" s="1269"/>
      <c r="ETO197" s="1269"/>
      <c r="ETP197" s="1269"/>
      <c r="ETQ197" s="1269"/>
      <c r="ETR197" s="1269"/>
      <c r="ETS197" s="1269"/>
      <c r="ETT197" s="1269"/>
      <c r="ETU197" s="1269"/>
      <c r="ETV197" s="1269"/>
      <c r="ETW197" s="1269"/>
      <c r="ETX197" s="1269"/>
      <c r="ETY197" s="1269"/>
      <c r="ETZ197" s="1269"/>
      <c r="EUA197" s="1269"/>
      <c r="EUB197" s="1269"/>
      <c r="EUC197" s="1269"/>
      <c r="EUD197" s="1269"/>
      <c r="EUE197" s="1269"/>
      <c r="EUF197" s="1269"/>
      <c r="EUG197" s="1269"/>
      <c r="EUH197" s="1269"/>
      <c r="EUI197" s="1269"/>
      <c r="EUJ197" s="1269"/>
      <c r="EUK197" s="1269"/>
      <c r="EUL197" s="1269"/>
      <c r="EUM197" s="1269"/>
      <c r="EUN197" s="1269"/>
      <c r="EUO197" s="1269"/>
      <c r="EUP197" s="1269"/>
      <c r="EUQ197" s="1269"/>
      <c r="EUR197" s="1269"/>
      <c r="EUS197" s="1269"/>
      <c r="EUT197" s="1269"/>
      <c r="EUU197" s="1269"/>
      <c r="EUV197" s="1269"/>
      <c r="EUW197" s="1269"/>
      <c r="EUX197" s="1269"/>
      <c r="EUY197" s="1269"/>
      <c r="EUZ197" s="1269"/>
      <c r="EVA197" s="1269"/>
      <c r="EVB197" s="1269"/>
      <c r="EVC197" s="1269"/>
      <c r="EVD197" s="1269"/>
      <c r="EVE197" s="1269"/>
      <c r="EVF197" s="1269"/>
      <c r="EVG197" s="1269"/>
      <c r="EVH197" s="1269"/>
      <c r="EVI197" s="1269"/>
      <c r="EVJ197" s="1269"/>
      <c r="EVK197" s="1269"/>
      <c r="EVL197" s="1269"/>
      <c r="EVM197" s="1269"/>
      <c r="EVN197" s="1269"/>
      <c r="EVO197" s="1269"/>
      <c r="EVP197" s="1269"/>
      <c r="EVQ197" s="1269"/>
      <c r="EVR197" s="1269"/>
      <c r="EVS197" s="1269"/>
      <c r="EVT197" s="1269"/>
      <c r="EVU197" s="1269"/>
      <c r="EVV197" s="1269"/>
      <c r="EVW197" s="1269"/>
      <c r="EVX197" s="1269"/>
      <c r="EVY197" s="1269"/>
      <c r="EVZ197" s="1269"/>
      <c r="EWA197" s="1269"/>
      <c r="EWB197" s="1269"/>
      <c r="EWC197" s="1269"/>
      <c r="EWD197" s="1269"/>
      <c r="EWE197" s="1269"/>
      <c r="EWF197" s="1269"/>
      <c r="EWG197" s="1269"/>
      <c r="EWH197" s="1269"/>
      <c r="EWI197" s="1269"/>
      <c r="EWJ197" s="1269"/>
      <c r="EWK197" s="1269"/>
      <c r="EWL197" s="1269"/>
      <c r="EWM197" s="1269"/>
      <c r="EWN197" s="1269"/>
      <c r="EWO197" s="1269"/>
      <c r="EWP197" s="1269"/>
      <c r="EWQ197" s="1269"/>
      <c r="EWR197" s="1269"/>
      <c r="EWS197" s="1269"/>
      <c r="EWT197" s="1269"/>
      <c r="EWU197" s="1269"/>
      <c r="EWV197" s="1269"/>
      <c r="EWW197" s="1269"/>
      <c r="EWX197" s="1269"/>
      <c r="EWY197" s="1269"/>
      <c r="EWZ197" s="1269"/>
      <c r="EXA197" s="1269"/>
      <c r="EXB197" s="1269"/>
      <c r="EXC197" s="1269"/>
      <c r="EXD197" s="1269"/>
      <c r="EXE197" s="1269"/>
      <c r="EXF197" s="1269"/>
      <c r="EXG197" s="1269"/>
      <c r="EXH197" s="1269"/>
      <c r="EXI197" s="1269"/>
      <c r="EXJ197" s="1269"/>
      <c r="EXK197" s="1269"/>
      <c r="EXL197" s="1269"/>
      <c r="EXM197" s="1269"/>
      <c r="EXN197" s="1269"/>
      <c r="EXO197" s="1269"/>
      <c r="EXP197" s="1269"/>
      <c r="EXQ197" s="1269"/>
      <c r="EXR197" s="1269"/>
      <c r="EXS197" s="1269"/>
      <c r="EXT197" s="1269"/>
      <c r="EXU197" s="1269"/>
      <c r="EXV197" s="1269"/>
      <c r="EXW197" s="1269"/>
      <c r="EXX197" s="1269"/>
      <c r="EXY197" s="1269"/>
      <c r="EXZ197" s="1269"/>
      <c r="EYA197" s="1269"/>
      <c r="EYB197" s="1269"/>
      <c r="EYC197" s="1269"/>
      <c r="EYD197" s="1269"/>
      <c r="EYE197" s="1269"/>
      <c r="EYF197" s="1269"/>
      <c r="EYG197" s="1269"/>
      <c r="EYH197" s="1269"/>
      <c r="EYI197" s="1269"/>
      <c r="EYJ197" s="1269"/>
      <c r="EYK197" s="1269"/>
      <c r="EYL197" s="1269"/>
      <c r="EYM197" s="1269"/>
      <c r="EYN197" s="1269"/>
      <c r="EYO197" s="1269"/>
      <c r="EYP197" s="1269"/>
      <c r="EYQ197" s="1269"/>
      <c r="EYR197" s="1269"/>
      <c r="EYS197" s="1269"/>
      <c r="EYT197" s="1269"/>
      <c r="EYU197" s="1269"/>
      <c r="EYV197" s="1269"/>
      <c r="EYW197" s="1269"/>
      <c r="EYX197" s="1269"/>
      <c r="EYY197" s="1269"/>
      <c r="EYZ197" s="1269"/>
      <c r="EZA197" s="1269"/>
      <c r="EZB197" s="1269"/>
      <c r="EZC197" s="1269"/>
      <c r="EZD197" s="1269"/>
      <c r="EZE197" s="1269"/>
      <c r="EZF197" s="1269"/>
      <c r="EZG197" s="1269"/>
      <c r="EZH197" s="1269"/>
      <c r="EZI197" s="1269"/>
      <c r="EZJ197" s="1269"/>
      <c r="EZK197" s="1269"/>
      <c r="EZL197" s="1269"/>
      <c r="EZM197" s="1269"/>
      <c r="EZN197" s="1269"/>
      <c r="EZO197" s="1269"/>
      <c r="EZP197" s="1269"/>
      <c r="EZQ197" s="1269"/>
      <c r="EZR197" s="1269"/>
      <c r="EZS197" s="1269"/>
      <c r="EZT197" s="1269"/>
      <c r="EZU197" s="1269"/>
      <c r="EZV197" s="1269"/>
      <c r="EZW197" s="1269"/>
      <c r="EZX197" s="1269"/>
      <c r="EZY197" s="1269"/>
      <c r="EZZ197" s="1269"/>
      <c r="FAA197" s="1269"/>
      <c r="FAB197" s="1269"/>
      <c r="FAC197" s="1269"/>
      <c r="FAD197" s="1269"/>
      <c r="FAE197" s="1269"/>
      <c r="FAF197" s="1269"/>
      <c r="FAG197" s="1269"/>
      <c r="FAH197" s="1269"/>
      <c r="FAI197" s="1269"/>
      <c r="FAJ197" s="1269"/>
      <c r="FAK197" s="1269"/>
      <c r="FAL197" s="1269"/>
      <c r="FAM197" s="1269"/>
      <c r="FAN197" s="1269"/>
      <c r="FAO197" s="1269"/>
      <c r="FAP197" s="1269"/>
      <c r="FAQ197" s="1269"/>
      <c r="FAR197" s="1269"/>
      <c r="FAS197" s="1269"/>
      <c r="FAT197" s="1269"/>
      <c r="FAU197" s="1269"/>
      <c r="FAV197" s="1269"/>
      <c r="FAW197" s="1269"/>
      <c r="FAX197" s="1269"/>
      <c r="FAY197" s="1269"/>
      <c r="FAZ197" s="1269"/>
      <c r="FBA197" s="1269"/>
      <c r="FBB197" s="1269"/>
      <c r="FBC197" s="1269"/>
      <c r="FBD197" s="1269"/>
      <c r="FBE197" s="1269"/>
      <c r="FBF197" s="1269"/>
      <c r="FBG197" s="1269"/>
      <c r="FBH197" s="1269"/>
      <c r="FBI197" s="1269"/>
      <c r="FBJ197" s="1269"/>
      <c r="FBK197" s="1269"/>
      <c r="FBL197" s="1269"/>
      <c r="FBM197" s="1269"/>
      <c r="FBN197" s="1269"/>
      <c r="FBO197" s="1269"/>
      <c r="FBP197" s="1269"/>
      <c r="FBQ197" s="1269"/>
      <c r="FBR197" s="1269"/>
      <c r="FBS197" s="1269"/>
      <c r="FBT197" s="1269"/>
      <c r="FBU197" s="1269"/>
      <c r="FBV197" s="1269"/>
      <c r="FBW197" s="1269"/>
      <c r="FBX197" s="1269"/>
      <c r="FBY197" s="1269"/>
      <c r="FBZ197" s="1269"/>
      <c r="FCA197" s="1269"/>
      <c r="FCB197" s="1269"/>
      <c r="FCC197" s="1269"/>
      <c r="FCD197" s="1269"/>
      <c r="FCE197" s="1269"/>
      <c r="FCF197" s="1269"/>
      <c r="FCG197" s="1269"/>
      <c r="FCH197" s="1269"/>
      <c r="FCI197" s="1269"/>
      <c r="FCJ197" s="1269"/>
      <c r="FCK197" s="1269"/>
      <c r="FCL197" s="1269"/>
      <c r="FCM197" s="1269"/>
      <c r="FCN197" s="1269"/>
      <c r="FCO197" s="1269"/>
      <c r="FCP197" s="1269"/>
      <c r="FCQ197" s="1269"/>
      <c r="FCR197" s="1269"/>
      <c r="FCS197" s="1269"/>
      <c r="FCT197" s="1269"/>
      <c r="FCU197" s="1269"/>
      <c r="FCV197" s="1269"/>
      <c r="FCW197" s="1269"/>
      <c r="FCX197" s="1269"/>
      <c r="FCY197" s="1269"/>
      <c r="FCZ197" s="1269"/>
      <c r="FDA197" s="1269"/>
      <c r="FDB197" s="1269"/>
      <c r="FDC197" s="1269"/>
      <c r="FDD197" s="1269"/>
      <c r="FDE197" s="1269"/>
      <c r="FDF197" s="1269"/>
      <c r="FDG197" s="1269"/>
      <c r="FDH197" s="1269"/>
      <c r="FDI197" s="1269"/>
      <c r="FDJ197" s="1269"/>
      <c r="FDK197" s="1269"/>
      <c r="FDL197" s="1269"/>
      <c r="FDM197" s="1269"/>
      <c r="FDN197" s="1269"/>
      <c r="FDO197" s="1269"/>
      <c r="FDP197" s="1269"/>
      <c r="FDQ197" s="1269"/>
      <c r="FDR197" s="1269"/>
      <c r="FDS197" s="1269"/>
      <c r="FDT197" s="1269"/>
      <c r="FDU197" s="1269"/>
      <c r="FDV197" s="1269"/>
      <c r="FDW197" s="1269"/>
      <c r="FDX197" s="1269"/>
      <c r="FDY197" s="1269"/>
      <c r="FDZ197" s="1269"/>
      <c r="FEA197" s="1269"/>
      <c r="FEB197" s="1269"/>
      <c r="FEC197" s="1269"/>
      <c r="FED197" s="1269"/>
      <c r="FEE197" s="1269"/>
      <c r="FEF197" s="1269"/>
      <c r="FEG197" s="1269"/>
      <c r="FEH197" s="1269"/>
      <c r="FEI197" s="1269"/>
      <c r="FEJ197" s="1269"/>
      <c r="FEK197" s="1269"/>
      <c r="FEL197" s="1269"/>
      <c r="FEM197" s="1269"/>
      <c r="FEN197" s="1269"/>
      <c r="FEO197" s="1269"/>
      <c r="FEP197" s="1269"/>
      <c r="FEQ197" s="1269"/>
      <c r="FER197" s="1269"/>
      <c r="FES197" s="1269"/>
      <c r="FET197" s="1269"/>
      <c r="FEU197" s="1269"/>
      <c r="FEV197" s="1269"/>
      <c r="FEW197" s="1269"/>
      <c r="FEX197" s="1269"/>
      <c r="FEY197" s="1269"/>
      <c r="FEZ197" s="1269"/>
      <c r="FFA197" s="1269"/>
      <c r="FFB197" s="1269"/>
      <c r="FFC197" s="1269"/>
      <c r="FFD197" s="1269"/>
      <c r="FFE197" s="1269"/>
      <c r="FFF197" s="1269"/>
      <c r="FFG197" s="1269"/>
      <c r="FFH197" s="1269"/>
      <c r="FFI197" s="1269"/>
      <c r="FFJ197" s="1269"/>
      <c r="FFK197" s="1269"/>
      <c r="FFL197" s="1269"/>
      <c r="FFM197" s="1269"/>
      <c r="FFN197" s="1269"/>
      <c r="FFO197" s="1269"/>
      <c r="FFP197" s="1269"/>
      <c r="FFQ197" s="1269"/>
      <c r="FFR197" s="1269"/>
      <c r="FFS197" s="1269"/>
      <c r="FFT197" s="1269"/>
      <c r="FFU197" s="1269"/>
      <c r="FFV197" s="1269"/>
      <c r="FFW197" s="1269"/>
      <c r="FFX197" s="1269"/>
      <c r="FFY197" s="1269"/>
      <c r="FFZ197" s="1269"/>
      <c r="FGA197" s="1269"/>
      <c r="FGB197" s="1269"/>
      <c r="FGC197" s="1269"/>
      <c r="FGD197" s="1269"/>
      <c r="FGE197" s="1269"/>
      <c r="FGF197" s="1269"/>
      <c r="FGG197" s="1269"/>
      <c r="FGH197" s="1269"/>
      <c r="FGI197" s="1269"/>
      <c r="FGJ197" s="1269"/>
      <c r="FGK197" s="1269"/>
      <c r="FGL197" s="1269"/>
      <c r="FGM197" s="1269"/>
      <c r="FGN197" s="1269"/>
      <c r="FGO197" s="1269"/>
      <c r="FGP197" s="1269"/>
      <c r="FGQ197" s="1269"/>
      <c r="FGR197" s="1269"/>
      <c r="FGS197" s="1269"/>
      <c r="FGT197" s="1269"/>
      <c r="FGU197" s="1269"/>
      <c r="FGV197" s="1269"/>
      <c r="FGW197" s="1269"/>
      <c r="FGX197" s="1269"/>
      <c r="FGY197" s="1269"/>
      <c r="FGZ197" s="1269"/>
      <c r="FHA197" s="1269"/>
      <c r="FHB197" s="1269"/>
      <c r="FHC197" s="1269"/>
      <c r="FHD197" s="1269"/>
      <c r="FHE197" s="1269"/>
      <c r="FHF197" s="1269"/>
      <c r="FHG197" s="1269"/>
      <c r="FHH197" s="1269"/>
      <c r="FHI197" s="1269"/>
      <c r="FHJ197" s="1269"/>
      <c r="FHK197" s="1269"/>
      <c r="FHL197" s="1269"/>
      <c r="FHM197" s="1269"/>
      <c r="FHN197" s="1269"/>
      <c r="FHO197" s="1269"/>
      <c r="FHP197" s="1269"/>
      <c r="FHQ197" s="1269"/>
      <c r="FHR197" s="1269"/>
      <c r="FHS197" s="1269"/>
      <c r="FHT197" s="1269"/>
      <c r="FHU197" s="1269"/>
      <c r="FHV197" s="1269"/>
      <c r="FHW197" s="1269"/>
      <c r="FHX197" s="1269"/>
      <c r="FHY197" s="1269"/>
      <c r="FHZ197" s="1269"/>
      <c r="FIA197" s="1269"/>
      <c r="FIB197" s="1269"/>
      <c r="FIC197" s="1269"/>
      <c r="FID197" s="1269"/>
      <c r="FIE197" s="1269"/>
      <c r="FIF197" s="1269"/>
      <c r="FIG197" s="1269"/>
      <c r="FIH197" s="1269"/>
      <c r="FII197" s="1269"/>
      <c r="FIJ197" s="1269"/>
      <c r="FIK197" s="1269"/>
      <c r="FIL197" s="1269"/>
      <c r="FIM197" s="1269"/>
      <c r="FIN197" s="1269"/>
      <c r="FIO197" s="1269"/>
      <c r="FIP197" s="1269"/>
      <c r="FIQ197" s="1269"/>
      <c r="FIR197" s="1269"/>
      <c r="FIS197" s="1269"/>
      <c r="FIT197" s="1269"/>
      <c r="FIU197" s="1269"/>
      <c r="FIV197" s="1269"/>
      <c r="FIW197" s="1269"/>
      <c r="FIX197" s="1269"/>
      <c r="FIY197" s="1269"/>
      <c r="FIZ197" s="1269"/>
      <c r="FJA197" s="1269"/>
      <c r="FJB197" s="1269"/>
      <c r="FJC197" s="1269"/>
      <c r="FJD197" s="1269"/>
      <c r="FJE197" s="1269"/>
      <c r="FJF197" s="1269"/>
      <c r="FJG197" s="1269"/>
      <c r="FJH197" s="1269"/>
      <c r="FJI197" s="1269"/>
      <c r="FJJ197" s="1269"/>
      <c r="FJK197" s="1269"/>
      <c r="FJL197" s="1269"/>
      <c r="FJM197" s="1269"/>
      <c r="FJN197" s="1269"/>
      <c r="FJO197" s="1269"/>
      <c r="FJP197" s="1269"/>
      <c r="FJQ197" s="1269"/>
      <c r="FJR197" s="1269"/>
      <c r="FJS197" s="1269"/>
      <c r="FJT197" s="1269"/>
      <c r="FJU197" s="1269"/>
      <c r="FJV197" s="1269"/>
      <c r="FJW197" s="1269"/>
      <c r="FJX197" s="1269"/>
      <c r="FJY197" s="1269"/>
      <c r="FJZ197" s="1269"/>
      <c r="FKA197" s="1269"/>
      <c r="FKB197" s="1269"/>
      <c r="FKC197" s="1269"/>
      <c r="FKD197" s="1269"/>
      <c r="FKE197" s="1269"/>
      <c r="FKF197" s="1269"/>
      <c r="FKG197" s="1269"/>
      <c r="FKH197" s="1269"/>
      <c r="FKI197" s="1269"/>
      <c r="FKJ197" s="1269"/>
      <c r="FKK197" s="1269"/>
      <c r="FKL197" s="1269"/>
      <c r="FKM197" s="1269"/>
      <c r="FKN197" s="1269"/>
      <c r="FKO197" s="1269"/>
      <c r="FKP197" s="1269"/>
      <c r="FKQ197" s="1269"/>
      <c r="FKR197" s="1269"/>
      <c r="FKS197" s="1269"/>
      <c r="FKT197" s="1269"/>
      <c r="FKU197" s="1269"/>
      <c r="FKV197" s="1269"/>
      <c r="FKW197" s="1269"/>
      <c r="FKX197" s="1269"/>
      <c r="FKY197" s="1269"/>
      <c r="FKZ197" s="1269"/>
      <c r="FLA197" s="1269"/>
      <c r="FLB197" s="1269"/>
      <c r="FLC197" s="1269"/>
      <c r="FLD197" s="1269"/>
      <c r="FLE197" s="1269"/>
      <c r="FLF197" s="1269"/>
      <c r="FLG197" s="1269"/>
      <c r="FLH197" s="1269"/>
      <c r="FLI197" s="1269"/>
      <c r="FLJ197" s="1269"/>
      <c r="FLK197" s="1269"/>
      <c r="FLL197" s="1269"/>
      <c r="FLM197" s="1269"/>
      <c r="FLN197" s="1269"/>
      <c r="FLO197" s="1269"/>
      <c r="FLP197" s="1269"/>
      <c r="FLQ197" s="1269"/>
      <c r="FLR197" s="1269"/>
      <c r="FLS197" s="1269"/>
      <c r="FLT197" s="1269"/>
      <c r="FLU197" s="1269"/>
      <c r="FLV197" s="1269"/>
      <c r="FLW197" s="1269"/>
      <c r="FLX197" s="1269"/>
      <c r="FLY197" s="1269"/>
      <c r="FLZ197" s="1269"/>
      <c r="FMA197" s="1269"/>
      <c r="FMB197" s="1269"/>
      <c r="FMC197" s="1269"/>
      <c r="FMD197" s="1269"/>
      <c r="FME197" s="1269"/>
      <c r="FMF197" s="1269"/>
      <c r="FMG197" s="1269"/>
      <c r="FMH197" s="1269"/>
      <c r="FMI197" s="1269"/>
      <c r="FMJ197" s="1269"/>
      <c r="FMK197" s="1269"/>
      <c r="FML197" s="1269"/>
      <c r="FMM197" s="1269"/>
      <c r="FMN197" s="1269"/>
      <c r="FMO197" s="1269"/>
      <c r="FMP197" s="1269"/>
      <c r="FMQ197" s="1269"/>
      <c r="FMR197" s="1269"/>
      <c r="FMS197" s="1269"/>
      <c r="FMT197" s="1269"/>
      <c r="FMU197" s="1269"/>
      <c r="FMV197" s="1269"/>
      <c r="FMW197" s="1269"/>
      <c r="FMX197" s="1269"/>
      <c r="FMY197" s="1269"/>
      <c r="FMZ197" s="1269"/>
      <c r="FNA197" s="1269"/>
      <c r="FNB197" s="1269"/>
      <c r="FNC197" s="1269"/>
      <c r="FND197" s="1269"/>
      <c r="FNE197" s="1269"/>
      <c r="FNF197" s="1269"/>
      <c r="FNG197" s="1269"/>
      <c r="FNH197" s="1269"/>
      <c r="FNI197" s="1269"/>
      <c r="FNJ197" s="1269"/>
      <c r="FNK197" s="1269"/>
      <c r="FNL197" s="1269"/>
      <c r="FNM197" s="1269"/>
      <c r="FNN197" s="1269"/>
      <c r="FNO197" s="1269"/>
      <c r="FNP197" s="1269"/>
      <c r="FNQ197" s="1269"/>
      <c r="FNR197" s="1269"/>
      <c r="FNS197" s="1269"/>
      <c r="FNT197" s="1269"/>
      <c r="FNU197" s="1269"/>
      <c r="FNV197" s="1269"/>
      <c r="FNW197" s="1269"/>
      <c r="FNX197" s="1269"/>
      <c r="FNY197" s="1269"/>
      <c r="FNZ197" s="1269"/>
      <c r="FOA197" s="1269"/>
      <c r="FOB197" s="1269"/>
      <c r="FOC197" s="1269"/>
      <c r="FOD197" s="1269"/>
      <c r="FOE197" s="1269"/>
      <c r="FOF197" s="1269"/>
      <c r="FOG197" s="1269"/>
      <c r="FOH197" s="1269"/>
      <c r="FOI197" s="1269"/>
      <c r="FOJ197" s="1269"/>
      <c r="FOK197" s="1269"/>
      <c r="FOL197" s="1269"/>
      <c r="FOM197" s="1269"/>
      <c r="FON197" s="1269"/>
      <c r="FOO197" s="1269"/>
      <c r="FOP197" s="1269"/>
      <c r="FOQ197" s="1269"/>
      <c r="FOR197" s="1269"/>
      <c r="FOS197" s="1269"/>
      <c r="FOT197" s="1269"/>
      <c r="FOU197" s="1269"/>
      <c r="FOV197" s="1269"/>
      <c r="FOW197" s="1269"/>
      <c r="FOX197" s="1269"/>
      <c r="FOY197" s="1269"/>
      <c r="FOZ197" s="1269"/>
      <c r="FPA197" s="1269"/>
      <c r="FPB197" s="1269"/>
      <c r="FPC197" s="1269"/>
      <c r="FPD197" s="1269"/>
      <c r="FPE197" s="1269"/>
      <c r="FPF197" s="1269"/>
      <c r="FPG197" s="1269"/>
      <c r="FPH197" s="1269"/>
      <c r="FPI197" s="1269"/>
      <c r="FPJ197" s="1269"/>
      <c r="FPK197" s="1269"/>
      <c r="FPL197" s="1269"/>
      <c r="FPM197" s="1269"/>
      <c r="FPN197" s="1269"/>
      <c r="FPO197" s="1269"/>
      <c r="FPP197" s="1269"/>
      <c r="FPQ197" s="1269"/>
      <c r="FPR197" s="1269"/>
      <c r="FPS197" s="1269"/>
      <c r="FPT197" s="1269"/>
      <c r="FPU197" s="1269"/>
      <c r="FPV197" s="1269"/>
      <c r="FPW197" s="1269"/>
      <c r="FPX197" s="1269"/>
      <c r="FPY197" s="1269"/>
      <c r="FPZ197" s="1269"/>
      <c r="FQA197" s="1269"/>
      <c r="FQB197" s="1269"/>
      <c r="FQC197" s="1269"/>
      <c r="FQD197" s="1269"/>
      <c r="FQE197" s="1269"/>
      <c r="FQF197" s="1269"/>
      <c r="FQG197" s="1269"/>
      <c r="FQH197" s="1269"/>
      <c r="FQI197" s="1269"/>
      <c r="FQJ197" s="1269"/>
      <c r="FQK197" s="1269"/>
      <c r="FQL197" s="1269"/>
      <c r="FQM197" s="1269"/>
      <c r="FQN197" s="1269"/>
      <c r="FQO197" s="1269"/>
      <c r="FQP197" s="1269"/>
      <c r="FQQ197" s="1269"/>
      <c r="FQR197" s="1269"/>
      <c r="FQS197" s="1269"/>
      <c r="FQT197" s="1269"/>
      <c r="FQU197" s="1269"/>
      <c r="FQV197" s="1269"/>
      <c r="FQW197" s="1269"/>
      <c r="FQX197" s="1269"/>
      <c r="FQY197" s="1269"/>
      <c r="FQZ197" s="1269"/>
      <c r="FRA197" s="1269"/>
      <c r="FRB197" s="1269"/>
      <c r="FRC197" s="1269"/>
      <c r="FRD197" s="1269"/>
      <c r="FRE197" s="1269"/>
      <c r="FRF197" s="1269"/>
      <c r="FRG197" s="1269"/>
      <c r="FRH197" s="1269"/>
      <c r="FRI197" s="1269"/>
      <c r="FRJ197" s="1269"/>
      <c r="FRK197" s="1269"/>
      <c r="FRL197" s="1269"/>
      <c r="FRM197" s="1269"/>
      <c r="FRN197" s="1269"/>
      <c r="FRO197" s="1269"/>
      <c r="FRP197" s="1269"/>
      <c r="FRQ197" s="1269"/>
      <c r="FRR197" s="1269"/>
      <c r="FRS197" s="1269"/>
      <c r="FRT197" s="1269"/>
      <c r="FRU197" s="1269"/>
      <c r="FRV197" s="1269"/>
      <c r="FRW197" s="1269"/>
      <c r="FRX197" s="1269"/>
      <c r="FRY197" s="1269"/>
      <c r="FRZ197" s="1269"/>
      <c r="FSA197" s="1269"/>
      <c r="FSB197" s="1269"/>
      <c r="FSC197" s="1269"/>
      <c r="FSD197" s="1269"/>
      <c r="FSE197" s="1269"/>
      <c r="FSF197" s="1269"/>
      <c r="FSG197" s="1269"/>
      <c r="FSH197" s="1269"/>
      <c r="FSI197" s="1269"/>
      <c r="FSJ197" s="1269"/>
      <c r="FSK197" s="1269"/>
      <c r="FSL197" s="1269"/>
      <c r="FSM197" s="1269"/>
      <c r="FSN197" s="1269"/>
      <c r="FSO197" s="1269"/>
      <c r="FSP197" s="1269"/>
      <c r="FSQ197" s="1269"/>
      <c r="FSR197" s="1269"/>
      <c r="FSS197" s="1269"/>
      <c r="FST197" s="1269"/>
      <c r="FSU197" s="1269"/>
      <c r="FSV197" s="1269"/>
      <c r="FSW197" s="1269"/>
      <c r="FSX197" s="1269"/>
      <c r="FSY197" s="1269"/>
      <c r="FSZ197" s="1269"/>
      <c r="FTA197" s="1269"/>
      <c r="FTB197" s="1269"/>
      <c r="FTC197" s="1269"/>
      <c r="FTD197" s="1269"/>
      <c r="FTE197" s="1269"/>
      <c r="FTF197" s="1269"/>
      <c r="FTG197" s="1269"/>
      <c r="FTH197" s="1269"/>
      <c r="FTI197" s="1269"/>
      <c r="FTJ197" s="1269"/>
      <c r="FTK197" s="1269"/>
      <c r="FTL197" s="1269"/>
      <c r="FTM197" s="1269"/>
      <c r="FTN197" s="1269"/>
      <c r="FTO197" s="1269"/>
      <c r="FTP197" s="1269"/>
      <c r="FTQ197" s="1269"/>
      <c r="FTR197" s="1269"/>
      <c r="FTS197" s="1269"/>
      <c r="FTT197" s="1269"/>
      <c r="FTU197" s="1269"/>
      <c r="FTV197" s="1269"/>
      <c r="FTW197" s="1269"/>
      <c r="FTX197" s="1269"/>
      <c r="FTY197" s="1269"/>
      <c r="FTZ197" s="1269"/>
      <c r="FUA197" s="1269"/>
      <c r="FUB197" s="1269"/>
      <c r="FUC197" s="1269"/>
      <c r="FUD197" s="1269"/>
      <c r="FUE197" s="1269"/>
      <c r="FUF197" s="1269"/>
      <c r="FUG197" s="1269"/>
      <c r="FUH197" s="1269"/>
      <c r="FUI197" s="1269"/>
      <c r="FUJ197" s="1269"/>
      <c r="FUK197" s="1269"/>
      <c r="FUL197" s="1269"/>
      <c r="FUM197" s="1269"/>
      <c r="FUN197" s="1269"/>
      <c r="FUO197" s="1269"/>
      <c r="FUP197" s="1269"/>
      <c r="FUQ197" s="1269"/>
      <c r="FUR197" s="1269"/>
      <c r="FUS197" s="1269"/>
      <c r="FUT197" s="1269"/>
      <c r="FUU197" s="1269"/>
      <c r="FUV197" s="1269"/>
      <c r="FUW197" s="1269"/>
      <c r="FUX197" s="1269"/>
      <c r="FUY197" s="1269"/>
      <c r="FUZ197" s="1269"/>
      <c r="FVA197" s="1269"/>
      <c r="FVB197" s="1269"/>
      <c r="FVC197" s="1269"/>
      <c r="FVD197" s="1269"/>
      <c r="FVE197" s="1269"/>
      <c r="FVF197" s="1269"/>
      <c r="FVG197" s="1269"/>
      <c r="FVH197" s="1269"/>
      <c r="FVI197" s="1269"/>
      <c r="FVJ197" s="1269"/>
      <c r="FVK197" s="1269"/>
      <c r="FVL197" s="1269"/>
      <c r="FVM197" s="1269"/>
      <c r="FVN197" s="1269"/>
      <c r="FVO197" s="1269"/>
      <c r="FVP197" s="1269"/>
      <c r="FVQ197" s="1269"/>
      <c r="FVR197" s="1269"/>
      <c r="FVS197" s="1269"/>
      <c r="FVT197" s="1269"/>
      <c r="FVU197" s="1269"/>
      <c r="FVV197" s="1269"/>
      <c r="FVW197" s="1269"/>
      <c r="FVX197" s="1269"/>
      <c r="FVY197" s="1269"/>
      <c r="FVZ197" s="1269"/>
      <c r="FWA197" s="1269"/>
      <c r="FWB197" s="1269"/>
      <c r="FWC197" s="1269"/>
      <c r="FWD197" s="1269"/>
      <c r="FWE197" s="1269"/>
      <c r="FWF197" s="1269"/>
      <c r="FWG197" s="1269"/>
      <c r="FWH197" s="1269"/>
      <c r="FWI197" s="1269"/>
      <c r="FWJ197" s="1269"/>
      <c r="FWK197" s="1269"/>
      <c r="FWL197" s="1269"/>
      <c r="FWM197" s="1269"/>
      <c r="FWN197" s="1269"/>
      <c r="FWO197" s="1269"/>
      <c r="FWP197" s="1269"/>
      <c r="FWQ197" s="1269"/>
      <c r="FWR197" s="1269"/>
      <c r="FWS197" s="1269"/>
      <c r="FWT197" s="1269"/>
      <c r="FWU197" s="1269"/>
      <c r="FWV197" s="1269"/>
      <c r="FWW197" s="1269"/>
      <c r="FWX197" s="1269"/>
      <c r="FWY197" s="1269"/>
      <c r="FWZ197" s="1269"/>
      <c r="FXA197" s="1269"/>
      <c r="FXB197" s="1269"/>
      <c r="FXC197" s="1269"/>
      <c r="FXD197" s="1269"/>
      <c r="FXE197" s="1269"/>
      <c r="FXF197" s="1269"/>
      <c r="FXG197" s="1269"/>
      <c r="FXH197" s="1269"/>
      <c r="FXI197" s="1269"/>
      <c r="FXJ197" s="1269"/>
      <c r="FXK197" s="1269"/>
      <c r="FXL197" s="1269"/>
      <c r="FXM197" s="1269"/>
      <c r="FXN197" s="1269"/>
      <c r="FXO197" s="1269"/>
      <c r="FXP197" s="1269"/>
      <c r="FXQ197" s="1269"/>
      <c r="FXR197" s="1269"/>
      <c r="FXS197" s="1269"/>
      <c r="FXT197" s="1269"/>
      <c r="FXU197" s="1269"/>
      <c r="FXV197" s="1269"/>
      <c r="FXW197" s="1269"/>
      <c r="FXX197" s="1269"/>
      <c r="FXY197" s="1269"/>
      <c r="FXZ197" s="1269"/>
      <c r="FYA197" s="1269"/>
      <c r="FYB197" s="1269"/>
      <c r="FYC197" s="1269"/>
      <c r="FYD197" s="1269"/>
      <c r="FYE197" s="1269"/>
      <c r="FYF197" s="1269"/>
      <c r="FYG197" s="1269"/>
      <c r="FYH197" s="1269"/>
      <c r="FYI197" s="1269"/>
      <c r="FYJ197" s="1269"/>
      <c r="FYK197" s="1269"/>
      <c r="FYL197" s="1269"/>
      <c r="FYM197" s="1269"/>
      <c r="FYN197" s="1269"/>
      <c r="FYO197" s="1269"/>
      <c r="FYP197" s="1269"/>
      <c r="FYQ197" s="1269"/>
      <c r="FYR197" s="1269"/>
      <c r="FYS197" s="1269"/>
      <c r="FYT197" s="1269"/>
      <c r="FYU197" s="1269"/>
      <c r="FYV197" s="1269"/>
      <c r="FYW197" s="1269"/>
      <c r="FYX197" s="1269"/>
      <c r="FYY197" s="1269"/>
      <c r="FYZ197" s="1269"/>
      <c r="FZA197" s="1269"/>
      <c r="FZB197" s="1269"/>
      <c r="FZC197" s="1269"/>
      <c r="FZD197" s="1269"/>
      <c r="FZE197" s="1269"/>
      <c r="FZF197" s="1269"/>
      <c r="FZG197" s="1269"/>
      <c r="FZH197" s="1269"/>
      <c r="FZI197" s="1269"/>
      <c r="FZJ197" s="1269"/>
      <c r="FZK197" s="1269"/>
      <c r="FZL197" s="1269"/>
      <c r="FZM197" s="1269"/>
      <c r="FZN197" s="1269"/>
      <c r="FZO197" s="1269"/>
      <c r="FZP197" s="1269"/>
      <c r="FZQ197" s="1269"/>
      <c r="FZR197" s="1269"/>
      <c r="FZS197" s="1269"/>
      <c r="FZT197" s="1269"/>
      <c r="FZU197" s="1269"/>
      <c r="FZV197" s="1269"/>
      <c r="FZW197" s="1269"/>
      <c r="FZX197" s="1269"/>
      <c r="FZY197" s="1269"/>
      <c r="FZZ197" s="1269"/>
      <c r="GAA197" s="1269"/>
      <c r="GAB197" s="1269"/>
      <c r="GAC197" s="1269"/>
      <c r="GAD197" s="1269"/>
      <c r="GAE197" s="1269"/>
      <c r="GAF197" s="1269"/>
      <c r="GAG197" s="1269"/>
      <c r="GAH197" s="1269"/>
      <c r="GAI197" s="1269"/>
      <c r="GAJ197" s="1269"/>
      <c r="GAK197" s="1269"/>
      <c r="GAL197" s="1269"/>
      <c r="GAM197" s="1269"/>
      <c r="GAN197" s="1269"/>
      <c r="GAO197" s="1269"/>
      <c r="GAP197" s="1269"/>
      <c r="GAQ197" s="1269"/>
      <c r="GAR197" s="1269"/>
      <c r="GAS197" s="1269"/>
      <c r="GAT197" s="1269"/>
      <c r="GAU197" s="1269"/>
      <c r="GAV197" s="1269"/>
      <c r="GAW197" s="1269"/>
      <c r="GAX197" s="1269"/>
      <c r="GAY197" s="1269"/>
      <c r="GAZ197" s="1269"/>
      <c r="GBA197" s="1269"/>
      <c r="GBB197" s="1269"/>
      <c r="GBC197" s="1269"/>
      <c r="GBD197" s="1269"/>
      <c r="GBE197" s="1269"/>
      <c r="GBF197" s="1269"/>
      <c r="GBG197" s="1269"/>
      <c r="GBH197" s="1269"/>
      <c r="GBI197" s="1269"/>
      <c r="GBJ197" s="1269"/>
      <c r="GBK197" s="1269"/>
      <c r="GBL197" s="1269"/>
      <c r="GBM197" s="1269"/>
      <c r="GBN197" s="1269"/>
      <c r="GBO197" s="1269"/>
      <c r="GBP197" s="1269"/>
      <c r="GBQ197" s="1269"/>
      <c r="GBR197" s="1269"/>
      <c r="GBS197" s="1269"/>
      <c r="GBT197" s="1269"/>
      <c r="GBU197" s="1269"/>
      <c r="GBV197" s="1269"/>
      <c r="GBW197" s="1269"/>
      <c r="GBX197" s="1269"/>
      <c r="GBY197" s="1269"/>
      <c r="GBZ197" s="1269"/>
      <c r="GCA197" s="1269"/>
      <c r="GCB197" s="1269"/>
      <c r="GCC197" s="1269"/>
      <c r="GCD197" s="1269"/>
      <c r="GCE197" s="1269"/>
      <c r="GCF197" s="1269"/>
      <c r="GCG197" s="1269"/>
      <c r="GCH197" s="1269"/>
      <c r="GCI197" s="1269"/>
      <c r="GCJ197" s="1269"/>
      <c r="GCK197" s="1269"/>
      <c r="GCL197" s="1269"/>
      <c r="GCM197" s="1269"/>
      <c r="GCN197" s="1269"/>
      <c r="GCO197" s="1269"/>
      <c r="GCP197" s="1269"/>
      <c r="GCQ197" s="1269"/>
      <c r="GCR197" s="1269"/>
      <c r="GCS197" s="1269"/>
      <c r="GCT197" s="1269"/>
      <c r="GCU197" s="1269"/>
      <c r="GCV197" s="1269"/>
      <c r="GCW197" s="1269"/>
      <c r="GCX197" s="1269"/>
      <c r="GCY197" s="1269"/>
      <c r="GCZ197" s="1269"/>
      <c r="GDA197" s="1269"/>
      <c r="GDB197" s="1269"/>
      <c r="GDC197" s="1269"/>
      <c r="GDD197" s="1269"/>
      <c r="GDE197" s="1269"/>
      <c r="GDF197" s="1269"/>
      <c r="GDG197" s="1269"/>
      <c r="GDH197" s="1269"/>
      <c r="GDI197" s="1269"/>
      <c r="GDJ197" s="1269"/>
      <c r="GDK197" s="1269"/>
      <c r="GDL197" s="1269"/>
      <c r="GDM197" s="1269"/>
      <c r="GDN197" s="1269"/>
      <c r="GDO197" s="1269"/>
      <c r="GDP197" s="1269"/>
      <c r="GDQ197" s="1269"/>
      <c r="GDR197" s="1269"/>
      <c r="GDS197" s="1269"/>
      <c r="GDT197" s="1269"/>
      <c r="GDU197" s="1269"/>
      <c r="GDV197" s="1269"/>
      <c r="GDW197" s="1269"/>
      <c r="GDX197" s="1269"/>
      <c r="GDY197" s="1269"/>
      <c r="GDZ197" s="1269"/>
      <c r="GEA197" s="1269"/>
      <c r="GEB197" s="1269"/>
      <c r="GEC197" s="1269"/>
      <c r="GED197" s="1269"/>
      <c r="GEE197" s="1269"/>
      <c r="GEF197" s="1269"/>
      <c r="GEG197" s="1269"/>
      <c r="GEH197" s="1269"/>
      <c r="GEI197" s="1269"/>
      <c r="GEJ197" s="1269"/>
      <c r="GEK197" s="1269"/>
      <c r="GEL197" s="1269"/>
      <c r="GEM197" s="1269"/>
      <c r="GEN197" s="1269"/>
      <c r="GEO197" s="1269"/>
      <c r="GEP197" s="1269"/>
      <c r="GEQ197" s="1269"/>
      <c r="GER197" s="1269"/>
      <c r="GES197" s="1269"/>
      <c r="GET197" s="1269"/>
      <c r="GEU197" s="1269"/>
      <c r="GEV197" s="1269"/>
      <c r="GEW197" s="1269"/>
      <c r="GEX197" s="1269"/>
      <c r="GEY197" s="1269"/>
      <c r="GEZ197" s="1269"/>
      <c r="GFA197" s="1269"/>
      <c r="GFB197" s="1269"/>
      <c r="GFC197" s="1269"/>
      <c r="GFD197" s="1269"/>
      <c r="GFE197" s="1269"/>
      <c r="GFF197" s="1269"/>
      <c r="GFG197" s="1269"/>
      <c r="GFH197" s="1269"/>
      <c r="GFI197" s="1269"/>
      <c r="GFJ197" s="1269"/>
      <c r="GFK197" s="1269"/>
      <c r="GFL197" s="1269"/>
      <c r="GFM197" s="1269"/>
      <c r="GFN197" s="1269"/>
      <c r="GFO197" s="1269"/>
      <c r="GFP197" s="1269"/>
      <c r="GFQ197" s="1269"/>
      <c r="GFR197" s="1269"/>
      <c r="GFS197" s="1269"/>
      <c r="GFT197" s="1269"/>
      <c r="GFU197" s="1269"/>
      <c r="GFV197" s="1269"/>
      <c r="GFW197" s="1269"/>
      <c r="GFX197" s="1269"/>
      <c r="GFY197" s="1269"/>
      <c r="GFZ197" s="1269"/>
      <c r="GGA197" s="1269"/>
      <c r="GGB197" s="1269"/>
      <c r="GGC197" s="1269"/>
      <c r="GGD197" s="1269"/>
      <c r="GGE197" s="1269"/>
      <c r="GGF197" s="1269"/>
      <c r="GGG197" s="1269"/>
      <c r="GGH197" s="1269"/>
      <c r="GGI197" s="1269"/>
      <c r="GGJ197" s="1269"/>
      <c r="GGK197" s="1269"/>
      <c r="GGL197" s="1269"/>
      <c r="GGM197" s="1269"/>
      <c r="GGN197" s="1269"/>
      <c r="GGO197" s="1269"/>
      <c r="GGP197" s="1269"/>
      <c r="GGQ197" s="1269"/>
      <c r="GGR197" s="1269"/>
      <c r="GGS197" s="1269"/>
      <c r="GGT197" s="1269"/>
      <c r="GGU197" s="1269"/>
      <c r="GGV197" s="1269"/>
      <c r="GGW197" s="1269"/>
      <c r="GGX197" s="1269"/>
      <c r="GGY197" s="1269"/>
      <c r="GGZ197" s="1269"/>
      <c r="GHA197" s="1269"/>
      <c r="GHB197" s="1269"/>
      <c r="GHC197" s="1269"/>
      <c r="GHD197" s="1269"/>
      <c r="GHE197" s="1269"/>
      <c r="GHF197" s="1269"/>
      <c r="GHG197" s="1269"/>
      <c r="GHH197" s="1269"/>
      <c r="GHI197" s="1269"/>
      <c r="GHJ197" s="1269"/>
      <c r="GHK197" s="1269"/>
      <c r="GHL197" s="1269"/>
      <c r="GHM197" s="1269"/>
      <c r="GHN197" s="1269"/>
      <c r="GHO197" s="1269"/>
      <c r="GHP197" s="1269"/>
      <c r="GHQ197" s="1269"/>
      <c r="GHR197" s="1269"/>
      <c r="GHS197" s="1269"/>
      <c r="GHT197" s="1269"/>
      <c r="GHU197" s="1269"/>
      <c r="GHV197" s="1269"/>
      <c r="GHW197" s="1269"/>
      <c r="GHX197" s="1269"/>
      <c r="GHY197" s="1269"/>
      <c r="GHZ197" s="1269"/>
      <c r="GIA197" s="1269"/>
      <c r="GIB197" s="1269"/>
      <c r="GIC197" s="1269"/>
      <c r="GID197" s="1269"/>
      <c r="GIE197" s="1269"/>
      <c r="GIF197" s="1269"/>
      <c r="GIG197" s="1269"/>
      <c r="GIH197" s="1269"/>
      <c r="GII197" s="1269"/>
      <c r="GIJ197" s="1269"/>
      <c r="GIK197" s="1269"/>
      <c r="GIL197" s="1269"/>
      <c r="GIM197" s="1269"/>
      <c r="GIN197" s="1269"/>
      <c r="GIO197" s="1269"/>
      <c r="GIP197" s="1269"/>
      <c r="GIQ197" s="1269"/>
      <c r="GIR197" s="1269"/>
      <c r="GIS197" s="1269"/>
      <c r="GIT197" s="1269"/>
      <c r="GIU197" s="1269"/>
      <c r="GIV197" s="1269"/>
      <c r="GIW197" s="1269"/>
      <c r="GIX197" s="1269"/>
      <c r="GIY197" s="1269"/>
      <c r="GIZ197" s="1269"/>
      <c r="GJA197" s="1269"/>
      <c r="GJB197" s="1269"/>
      <c r="GJC197" s="1269"/>
      <c r="GJD197" s="1269"/>
      <c r="GJE197" s="1269"/>
      <c r="GJF197" s="1269"/>
      <c r="GJG197" s="1269"/>
      <c r="GJH197" s="1269"/>
      <c r="GJI197" s="1269"/>
      <c r="GJJ197" s="1269"/>
      <c r="GJK197" s="1269"/>
      <c r="GJL197" s="1269"/>
      <c r="GJM197" s="1269"/>
      <c r="GJN197" s="1269"/>
      <c r="GJO197" s="1269"/>
      <c r="GJP197" s="1269"/>
      <c r="GJQ197" s="1269"/>
      <c r="GJR197" s="1269"/>
      <c r="GJS197" s="1269"/>
      <c r="GJT197" s="1269"/>
      <c r="GJU197" s="1269"/>
      <c r="GJV197" s="1269"/>
      <c r="GJW197" s="1269"/>
      <c r="GJX197" s="1269"/>
      <c r="GJY197" s="1269"/>
      <c r="GJZ197" s="1269"/>
      <c r="GKA197" s="1269"/>
      <c r="GKB197" s="1269"/>
      <c r="GKC197" s="1269"/>
      <c r="GKD197" s="1269"/>
      <c r="GKE197" s="1269"/>
      <c r="GKF197" s="1269"/>
      <c r="GKG197" s="1269"/>
      <c r="GKH197" s="1269"/>
      <c r="GKI197" s="1269"/>
      <c r="GKJ197" s="1269"/>
      <c r="GKK197" s="1269"/>
      <c r="GKL197" s="1269"/>
      <c r="GKM197" s="1269"/>
      <c r="GKN197" s="1269"/>
      <c r="GKO197" s="1269"/>
      <c r="GKP197" s="1269"/>
      <c r="GKQ197" s="1269"/>
      <c r="GKR197" s="1269"/>
      <c r="GKS197" s="1269"/>
      <c r="GKT197" s="1269"/>
      <c r="GKU197" s="1269"/>
      <c r="GKV197" s="1269"/>
      <c r="GKW197" s="1269"/>
      <c r="GKX197" s="1269"/>
      <c r="GKY197" s="1269"/>
      <c r="GKZ197" s="1269"/>
      <c r="GLA197" s="1269"/>
      <c r="GLB197" s="1269"/>
      <c r="GLC197" s="1269"/>
      <c r="GLD197" s="1269"/>
      <c r="GLE197" s="1269"/>
      <c r="GLF197" s="1269"/>
      <c r="GLG197" s="1269"/>
      <c r="GLH197" s="1269"/>
      <c r="GLI197" s="1269"/>
      <c r="GLJ197" s="1269"/>
      <c r="GLK197" s="1269"/>
      <c r="GLL197" s="1269"/>
      <c r="GLM197" s="1269"/>
      <c r="GLN197" s="1269"/>
      <c r="GLO197" s="1269"/>
      <c r="GLP197" s="1269"/>
      <c r="GLQ197" s="1269"/>
      <c r="GLR197" s="1269"/>
      <c r="GLS197" s="1269"/>
      <c r="GLT197" s="1269"/>
      <c r="GLU197" s="1269"/>
      <c r="GLV197" s="1269"/>
      <c r="GLW197" s="1269"/>
      <c r="GLX197" s="1269"/>
      <c r="GLY197" s="1269"/>
      <c r="GLZ197" s="1269"/>
      <c r="GMA197" s="1269"/>
      <c r="GMB197" s="1269"/>
      <c r="GMC197" s="1269"/>
      <c r="GMD197" s="1269"/>
      <c r="GME197" s="1269"/>
      <c r="GMF197" s="1269"/>
      <c r="GMG197" s="1269"/>
      <c r="GMH197" s="1269"/>
      <c r="GMI197" s="1269"/>
      <c r="GMJ197" s="1269"/>
      <c r="GMK197" s="1269"/>
      <c r="GML197" s="1269"/>
      <c r="GMM197" s="1269"/>
      <c r="GMN197" s="1269"/>
      <c r="GMO197" s="1269"/>
      <c r="GMP197" s="1269"/>
      <c r="GMQ197" s="1269"/>
      <c r="GMR197" s="1269"/>
      <c r="GMS197" s="1269"/>
      <c r="GMT197" s="1269"/>
      <c r="GMU197" s="1269"/>
      <c r="GMV197" s="1269"/>
      <c r="GMW197" s="1269"/>
      <c r="GMX197" s="1269"/>
      <c r="GMY197" s="1269"/>
      <c r="GMZ197" s="1269"/>
      <c r="GNA197" s="1269"/>
      <c r="GNB197" s="1269"/>
      <c r="GNC197" s="1269"/>
      <c r="GND197" s="1269"/>
      <c r="GNE197" s="1269"/>
      <c r="GNF197" s="1269"/>
      <c r="GNG197" s="1269"/>
      <c r="GNH197" s="1269"/>
      <c r="GNI197" s="1269"/>
      <c r="GNJ197" s="1269"/>
      <c r="GNK197" s="1269"/>
      <c r="GNL197" s="1269"/>
      <c r="GNM197" s="1269"/>
      <c r="GNN197" s="1269"/>
      <c r="GNO197" s="1269"/>
      <c r="GNP197" s="1269"/>
      <c r="GNQ197" s="1269"/>
      <c r="GNR197" s="1269"/>
      <c r="GNS197" s="1269"/>
      <c r="GNT197" s="1269"/>
      <c r="GNU197" s="1269"/>
      <c r="GNV197" s="1269"/>
      <c r="GNW197" s="1269"/>
      <c r="GNX197" s="1269"/>
      <c r="GNY197" s="1269"/>
      <c r="GNZ197" s="1269"/>
      <c r="GOA197" s="1269"/>
      <c r="GOB197" s="1269"/>
      <c r="GOC197" s="1269"/>
      <c r="GOD197" s="1269"/>
      <c r="GOE197" s="1269"/>
      <c r="GOF197" s="1269"/>
      <c r="GOG197" s="1269"/>
      <c r="GOH197" s="1269"/>
      <c r="GOI197" s="1269"/>
      <c r="GOJ197" s="1269"/>
      <c r="GOK197" s="1269"/>
      <c r="GOL197" s="1269"/>
      <c r="GOM197" s="1269"/>
      <c r="GON197" s="1269"/>
      <c r="GOO197" s="1269"/>
      <c r="GOP197" s="1269"/>
      <c r="GOQ197" s="1269"/>
      <c r="GOR197" s="1269"/>
      <c r="GOS197" s="1269"/>
      <c r="GOT197" s="1269"/>
      <c r="GOU197" s="1269"/>
      <c r="GOV197" s="1269"/>
      <c r="GOW197" s="1269"/>
      <c r="GOX197" s="1269"/>
      <c r="GOY197" s="1269"/>
      <c r="GOZ197" s="1269"/>
      <c r="GPA197" s="1269"/>
      <c r="GPB197" s="1269"/>
      <c r="GPC197" s="1269"/>
      <c r="GPD197" s="1269"/>
      <c r="GPE197" s="1269"/>
      <c r="GPF197" s="1269"/>
      <c r="GPG197" s="1269"/>
      <c r="GPH197" s="1269"/>
      <c r="GPI197" s="1269"/>
      <c r="GPJ197" s="1269"/>
      <c r="GPK197" s="1269"/>
      <c r="GPL197" s="1269"/>
      <c r="GPM197" s="1269"/>
      <c r="GPN197" s="1269"/>
      <c r="GPO197" s="1269"/>
      <c r="GPP197" s="1269"/>
      <c r="GPQ197" s="1269"/>
      <c r="GPR197" s="1269"/>
      <c r="GPS197" s="1269"/>
      <c r="GPT197" s="1269"/>
      <c r="GPU197" s="1269"/>
      <c r="GPV197" s="1269"/>
      <c r="GPW197" s="1269"/>
      <c r="GPX197" s="1269"/>
      <c r="GPY197" s="1269"/>
      <c r="GPZ197" s="1269"/>
      <c r="GQA197" s="1269"/>
      <c r="GQB197" s="1269"/>
      <c r="GQC197" s="1269"/>
      <c r="GQD197" s="1269"/>
      <c r="GQE197" s="1269"/>
      <c r="GQF197" s="1269"/>
      <c r="GQG197" s="1269"/>
      <c r="GQH197" s="1269"/>
      <c r="GQI197" s="1269"/>
      <c r="GQJ197" s="1269"/>
      <c r="GQK197" s="1269"/>
      <c r="GQL197" s="1269"/>
      <c r="GQM197" s="1269"/>
      <c r="GQN197" s="1269"/>
      <c r="GQO197" s="1269"/>
      <c r="GQP197" s="1269"/>
      <c r="GQQ197" s="1269"/>
      <c r="GQR197" s="1269"/>
      <c r="GQS197" s="1269"/>
      <c r="GQT197" s="1269"/>
      <c r="GQU197" s="1269"/>
      <c r="GQV197" s="1269"/>
      <c r="GQW197" s="1269"/>
      <c r="GQX197" s="1269"/>
      <c r="GQY197" s="1269"/>
      <c r="GQZ197" s="1269"/>
      <c r="GRA197" s="1269"/>
      <c r="GRB197" s="1269"/>
      <c r="GRC197" s="1269"/>
      <c r="GRD197" s="1269"/>
      <c r="GRE197" s="1269"/>
      <c r="GRF197" s="1269"/>
      <c r="GRG197" s="1269"/>
      <c r="GRH197" s="1269"/>
      <c r="GRI197" s="1269"/>
      <c r="GRJ197" s="1269"/>
      <c r="GRK197" s="1269"/>
      <c r="GRL197" s="1269"/>
      <c r="GRM197" s="1269"/>
      <c r="GRN197" s="1269"/>
      <c r="GRO197" s="1269"/>
      <c r="GRP197" s="1269"/>
      <c r="GRQ197" s="1269"/>
      <c r="GRR197" s="1269"/>
      <c r="GRS197" s="1269"/>
      <c r="GRT197" s="1269"/>
      <c r="GRU197" s="1269"/>
      <c r="GRV197" s="1269"/>
      <c r="GRW197" s="1269"/>
      <c r="GRX197" s="1269"/>
      <c r="GRY197" s="1269"/>
      <c r="GRZ197" s="1269"/>
      <c r="GSA197" s="1269"/>
      <c r="GSB197" s="1269"/>
      <c r="GSC197" s="1269"/>
      <c r="GSD197" s="1269"/>
      <c r="GSE197" s="1269"/>
      <c r="GSF197" s="1269"/>
      <c r="GSG197" s="1269"/>
      <c r="GSH197" s="1269"/>
      <c r="GSI197" s="1269"/>
      <c r="GSJ197" s="1269"/>
      <c r="GSK197" s="1269"/>
      <c r="GSL197" s="1269"/>
      <c r="GSM197" s="1269"/>
      <c r="GSN197" s="1269"/>
      <c r="GSO197" s="1269"/>
      <c r="GSP197" s="1269"/>
      <c r="GSQ197" s="1269"/>
      <c r="GSR197" s="1269"/>
      <c r="GSS197" s="1269"/>
      <c r="GST197" s="1269"/>
      <c r="GSU197" s="1269"/>
      <c r="GSV197" s="1269"/>
      <c r="GSW197" s="1269"/>
      <c r="GSX197" s="1269"/>
      <c r="GSY197" s="1269"/>
      <c r="GSZ197" s="1269"/>
      <c r="GTA197" s="1269"/>
      <c r="GTB197" s="1269"/>
      <c r="GTC197" s="1269"/>
      <c r="GTD197" s="1269"/>
      <c r="GTE197" s="1269"/>
      <c r="GTF197" s="1269"/>
      <c r="GTG197" s="1269"/>
      <c r="GTH197" s="1269"/>
      <c r="GTI197" s="1269"/>
      <c r="GTJ197" s="1269"/>
      <c r="GTK197" s="1269"/>
      <c r="GTL197" s="1269"/>
      <c r="GTM197" s="1269"/>
      <c r="GTN197" s="1269"/>
      <c r="GTO197" s="1269"/>
      <c r="GTP197" s="1269"/>
      <c r="GTQ197" s="1269"/>
      <c r="GTR197" s="1269"/>
      <c r="GTS197" s="1269"/>
      <c r="GTT197" s="1269"/>
      <c r="GTU197" s="1269"/>
      <c r="GTV197" s="1269"/>
      <c r="GTW197" s="1269"/>
      <c r="GTX197" s="1269"/>
      <c r="GTY197" s="1269"/>
      <c r="GTZ197" s="1269"/>
      <c r="GUA197" s="1269"/>
      <c r="GUB197" s="1269"/>
      <c r="GUC197" s="1269"/>
      <c r="GUD197" s="1269"/>
      <c r="GUE197" s="1269"/>
      <c r="GUF197" s="1269"/>
      <c r="GUG197" s="1269"/>
      <c r="GUH197" s="1269"/>
      <c r="GUI197" s="1269"/>
      <c r="GUJ197" s="1269"/>
      <c r="GUK197" s="1269"/>
      <c r="GUL197" s="1269"/>
      <c r="GUM197" s="1269"/>
      <c r="GUN197" s="1269"/>
      <c r="GUO197" s="1269"/>
      <c r="GUP197" s="1269"/>
      <c r="GUQ197" s="1269"/>
      <c r="GUR197" s="1269"/>
      <c r="GUS197" s="1269"/>
      <c r="GUT197" s="1269"/>
      <c r="GUU197" s="1269"/>
      <c r="GUV197" s="1269"/>
      <c r="GUW197" s="1269"/>
      <c r="GUX197" s="1269"/>
      <c r="GUY197" s="1269"/>
      <c r="GUZ197" s="1269"/>
      <c r="GVA197" s="1269"/>
      <c r="GVB197" s="1269"/>
      <c r="GVC197" s="1269"/>
      <c r="GVD197" s="1269"/>
      <c r="GVE197" s="1269"/>
      <c r="GVF197" s="1269"/>
      <c r="GVG197" s="1269"/>
      <c r="GVH197" s="1269"/>
      <c r="GVI197" s="1269"/>
      <c r="GVJ197" s="1269"/>
      <c r="GVK197" s="1269"/>
      <c r="GVL197" s="1269"/>
      <c r="GVM197" s="1269"/>
      <c r="GVN197" s="1269"/>
      <c r="GVO197" s="1269"/>
      <c r="GVP197" s="1269"/>
      <c r="GVQ197" s="1269"/>
      <c r="GVR197" s="1269"/>
      <c r="GVS197" s="1269"/>
      <c r="GVT197" s="1269"/>
      <c r="GVU197" s="1269"/>
      <c r="GVV197" s="1269"/>
      <c r="GVW197" s="1269"/>
      <c r="GVX197" s="1269"/>
      <c r="GVY197" s="1269"/>
      <c r="GVZ197" s="1269"/>
      <c r="GWA197" s="1269"/>
      <c r="GWB197" s="1269"/>
      <c r="GWC197" s="1269"/>
      <c r="GWD197" s="1269"/>
      <c r="GWE197" s="1269"/>
      <c r="GWF197" s="1269"/>
      <c r="GWG197" s="1269"/>
      <c r="GWH197" s="1269"/>
      <c r="GWI197" s="1269"/>
      <c r="GWJ197" s="1269"/>
      <c r="GWK197" s="1269"/>
      <c r="GWL197" s="1269"/>
      <c r="GWM197" s="1269"/>
      <c r="GWN197" s="1269"/>
      <c r="GWO197" s="1269"/>
      <c r="GWP197" s="1269"/>
      <c r="GWQ197" s="1269"/>
      <c r="GWR197" s="1269"/>
      <c r="GWS197" s="1269"/>
      <c r="GWT197" s="1269"/>
      <c r="GWU197" s="1269"/>
      <c r="GWV197" s="1269"/>
      <c r="GWW197" s="1269"/>
      <c r="GWX197" s="1269"/>
      <c r="GWY197" s="1269"/>
      <c r="GWZ197" s="1269"/>
      <c r="GXA197" s="1269"/>
      <c r="GXB197" s="1269"/>
      <c r="GXC197" s="1269"/>
      <c r="GXD197" s="1269"/>
      <c r="GXE197" s="1269"/>
      <c r="GXF197" s="1269"/>
      <c r="GXG197" s="1269"/>
      <c r="GXH197" s="1269"/>
      <c r="GXI197" s="1269"/>
      <c r="GXJ197" s="1269"/>
      <c r="GXK197" s="1269"/>
      <c r="GXL197" s="1269"/>
      <c r="GXM197" s="1269"/>
      <c r="GXN197" s="1269"/>
      <c r="GXO197" s="1269"/>
      <c r="GXP197" s="1269"/>
      <c r="GXQ197" s="1269"/>
      <c r="GXR197" s="1269"/>
      <c r="GXS197" s="1269"/>
      <c r="GXT197" s="1269"/>
      <c r="GXU197" s="1269"/>
      <c r="GXV197" s="1269"/>
      <c r="GXW197" s="1269"/>
      <c r="GXX197" s="1269"/>
      <c r="GXY197" s="1269"/>
      <c r="GXZ197" s="1269"/>
      <c r="GYA197" s="1269"/>
      <c r="GYB197" s="1269"/>
      <c r="GYC197" s="1269"/>
      <c r="GYD197" s="1269"/>
      <c r="GYE197" s="1269"/>
      <c r="GYF197" s="1269"/>
      <c r="GYG197" s="1269"/>
      <c r="GYH197" s="1269"/>
      <c r="GYI197" s="1269"/>
      <c r="GYJ197" s="1269"/>
      <c r="GYK197" s="1269"/>
      <c r="GYL197" s="1269"/>
      <c r="GYM197" s="1269"/>
      <c r="GYN197" s="1269"/>
      <c r="GYO197" s="1269"/>
      <c r="GYP197" s="1269"/>
      <c r="GYQ197" s="1269"/>
      <c r="GYR197" s="1269"/>
      <c r="GYS197" s="1269"/>
      <c r="GYT197" s="1269"/>
      <c r="GYU197" s="1269"/>
      <c r="GYV197" s="1269"/>
      <c r="GYW197" s="1269"/>
      <c r="GYX197" s="1269"/>
      <c r="GYY197" s="1269"/>
      <c r="GYZ197" s="1269"/>
      <c r="GZA197" s="1269"/>
      <c r="GZB197" s="1269"/>
      <c r="GZC197" s="1269"/>
      <c r="GZD197" s="1269"/>
      <c r="GZE197" s="1269"/>
      <c r="GZF197" s="1269"/>
      <c r="GZG197" s="1269"/>
      <c r="GZH197" s="1269"/>
      <c r="GZI197" s="1269"/>
      <c r="GZJ197" s="1269"/>
      <c r="GZK197" s="1269"/>
      <c r="GZL197" s="1269"/>
      <c r="GZM197" s="1269"/>
      <c r="GZN197" s="1269"/>
      <c r="GZO197" s="1269"/>
      <c r="GZP197" s="1269"/>
      <c r="GZQ197" s="1269"/>
      <c r="GZR197" s="1269"/>
      <c r="GZS197" s="1269"/>
      <c r="GZT197" s="1269"/>
      <c r="GZU197" s="1269"/>
      <c r="GZV197" s="1269"/>
      <c r="GZW197" s="1269"/>
      <c r="GZX197" s="1269"/>
      <c r="GZY197" s="1269"/>
      <c r="GZZ197" s="1269"/>
      <c r="HAA197" s="1269"/>
      <c r="HAB197" s="1269"/>
      <c r="HAC197" s="1269"/>
      <c r="HAD197" s="1269"/>
      <c r="HAE197" s="1269"/>
      <c r="HAF197" s="1269"/>
      <c r="HAG197" s="1269"/>
      <c r="HAH197" s="1269"/>
      <c r="HAI197" s="1269"/>
      <c r="HAJ197" s="1269"/>
      <c r="HAK197" s="1269"/>
      <c r="HAL197" s="1269"/>
      <c r="HAM197" s="1269"/>
      <c r="HAN197" s="1269"/>
      <c r="HAO197" s="1269"/>
      <c r="HAP197" s="1269"/>
      <c r="HAQ197" s="1269"/>
      <c r="HAR197" s="1269"/>
      <c r="HAS197" s="1269"/>
      <c r="HAT197" s="1269"/>
      <c r="HAU197" s="1269"/>
      <c r="HAV197" s="1269"/>
      <c r="HAW197" s="1269"/>
      <c r="HAX197" s="1269"/>
      <c r="HAY197" s="1269"/>
      <c r="HAZ197" s="1269"/>
      <c r="HBA197" s="1269"/>
      <c r="HBB197" s="1269"/>
      <c r="HBC197" s="1269"/>
      <c r="HBD197" s="1269"/>
      <c r="HBE197" s="1269"/>
      <c r="HBF197" s="1269"/>
      <c r="HBG197" s="1269"/>
      <c r="HBH197" s="1269"/>
      <c r="HBI197" s="1269"/>
      <c r="HBJ197" s="1269"/>
      <c r="HBK197" s="1269"/>
      <c r="HBL197" s="1269"/>
      <c r="HBM197" s="1269"/>
      <c r="HBN197" s="1269"/>
      <c r="HBO197" s="1269"/>
      <c r="HBP197" s="1269"/>
      <c r="HBQ197" s="1269"/>
      <c r="HBR197" s="1269"/>
      <c r="HBS197" s="1269"/>
      <c r="HBT197" s="1269"/>
      <c r="HBU197" s="1269"/>
      <c r="HBV197" s="1269"/>
      <c r="HBW197" s="1269"/>
      <c r="HBX197" s="1269"/>
      <c r="HBY197" s="1269"/>
      <c r="HBZ197" s="1269"/>
      <c r="HCA197" s="1269"/>
      <c r="HCB197" s="1269"/>
      <c r="HCC197" s="1269"/>
      <c r="HCD197" s="1269"/>
      <c r="HCE197" s="1269"/>
      <c r="HCF197" s="1269"/>
      <c r="HCG197" s="1269"/>
      <c r="HCH197" s="1269"/>
      <c r="HCI197" s="1269"/>
      <c r="HCJ197" s="1269"/>
      <c r="HCK197" s="1269"/>
      <c r="HCL197" s="1269"/>
      <c r="HCM197" s="1269"/>
      <c r="HCN197" s="1269"/>
      <c r="HCO197" s="1269"/>
      <c r="HCP197" s="1269"/>
      <c r="HCQ197" s="1269"/>
      <c r="HCR197" s="1269"/>
      <c r="HCS197" s="1269"/>
      <c r="HCT197" s="1269"/>
      <c r="HCU197" s="1269"/>
      <c r="HCV197" s="1269"/>
      <c r="HCW197" s="1269"/>
      <c r="HCX197" s="1269"/>
      <c r="HCY197" s="1269"/>
      <c r="HCZ197" s="1269"/>
      <c r="HDA197" s="1269"/>
      <c r="HDB197" s="1269"/>
      <c r="HDC197" s="1269"/>
      <c r="HDD197" s="1269"/>
      <c r="HDE197" s="1269"/>
      <c r="HDF197" s="1269"/>
      <c r="HDG197" s="1269"/>
      <c r="HDH197" s="1269"/>
      <c r="HDI197" s="1269"/>
      <c r="HDJ197" s="1269"/>
      <c r="HDK197" s="1269"/>
      <c r="HDL197" s="1269"/>
      <c r="HDM197" s="1269"/>
      <c r="HDN197" s="1269"/>
      <c r="HDO197" s="1269"/>
      <c r="HDP197" s="1269"/>
      <c r="HDQ197" s="1269"/>
      <c r="HDR197" s="1269"/>
      <c r="HDS197" s="1269"/>
      <c r="HDT197" s="1269"/>
      <c r="HDU197" s="1269"/>
      <c r="HDV197" s="1269"/>
      <c r="HDW197" s="1269"/>
      <c r="HDX197" s="1269"/>
      <c r="HDY197" s="1269"/>
      <c r="HDZ197" s="1269"/>
      <c r="HEA197" s="1269"/>
      <c r="HEB197" s="1269"/>
      <c r="HEC197" s="1269"/>
      <c r="HED197" s="1269"/>
      <c r="HEE197" s="1269"/>
      <c r="HEF197" s="1269"/>
      <c r="HEG197" s="1269"/>
      <c r="HEH197" s="1269"/>
      <c r="HEI197" s="1269"/>
      <c r="HEJ197" s="1269"/>
      <c r="HEK197" s="1269"/>
      <c r="HEL197" s="1269"/>
      <c r="HEM197" s="1269"/>
      <c r="HEN197" s="1269"/>
      <c r="HEO197" s="1269"/>
      <c r="HEP197" s="1269"/>
      <c r="HEQ197" s="1269"/>
      <c r="HER197" s="1269"/>
      <c r="HES197" s="1269"/>
      <c r="HET197" s="1269"/>
      <c r="HEU197" s="1269"/>
      <c r="HEV197" s="1269"/>
      <c r="HEW197" s="1269"/>
      <c r="HEX197" s="1269"/>
      <c r="HEY197" s="1269"/>
      <c r="HEZ197" s="1269"/>
      <c r="HFA197" s="1269"/>
      <c r="HFB197" s="1269"/>
      <c r="HFC197" s="1269"/>
      <c r="HFD197" s="1269"/>
      <c r="HFE197" s="1269"/>
      <c r="HFF197" s="1269"/>
      <c r="HFG197" s="1269"/>
      <c r="HFH197" s="1269"/>
      <c r="HFI197" s="1269"/>
      <c r="HFJ197" s="1269"/>
      <c r="HFK197" s="1269"/>
      <c r="HFL197" s="1269"/>
      <c r="HFM197" s="1269"/>
      <c r="HFN197" s="1269"/>
      <c r="HFO197" s="1269"/>
      <c r="HFP197" s="1269"/>
      <c r="HFQ197" s="1269"/>
      <c r="HFR197" s="1269"/>
      <c r="HFS197" s="1269"/>
      <c r="HFT197" s="1269"/>
      <c r="HFU197" s="1269"/>
      <c r="HFV197" s="1269"/>
      <c r="HFW197" s="1269"/>
      <c r="HFX197" s="1269"/>
      <c r="HFY197" s="1269"/>
      <c r="HFZ197" s="1269"/>
      <c r="HGA197" s="1269"/>
      <c r="HGB197" s="1269"/>
      <c r="HGC197" s="1269"/>
      <c r="HGD197" s="1269"/>
      <c r="HGE197" s="1269"/>
      <c r="HGF197" s="1269"/>
      <c r="HGG197" s="1269"/>
      <c r="HGH197" s="1269"/>
      <c r="HGI197" s="1269"/>
      <c r="HGJ197" s="1269"/>
      <c r="HGK197" s="1269"/>
      <c r="HGL197" s="1269"/>
      <c r="HGM197" s="1269"/>
      <c r="HGN197" s="1269"/>
      <c r="HGO197" s="1269"/>
      <c r="HGP197" s="1269"/>
      <c r="HGQ197" s="1269"/>
      <c r="HGR197" s="1269"/>
      <c r="HGS197" s="1269"/>
      <c r="HGT197" s="1269"/>
      <c r="HGU197" s="1269"/>
      <c r="HGV197" s="1269"/>
      <c r="HGW197" s="1269"/>
      <c r="HGX197" s="1269"/>
      <c r="HGY197" s="1269"/>
      <c r="HGZ197" s="1269"/>
      <c r="HHA197" s="1269"/>
      <c r="HHB197" s="1269"/>
      <c r="HHC197" s="1269"/>
      <c r="HHD197" s="1269"/>
      <c r="HHE197" s="1269"/>
      <c r="HHF197" s="1269"/>
      <c r="HHG197" s="1269"/>
      <c r="HHH197" s="1269"/>
      <c r="HHI197" s="1269"/>
      <c r="HHJ197" s="1269"/>
      <c r="HHK197" s="1269"/>
      <c r="HHL197" s="1269"/>
      <c r="HHM197" s="1269"/>
      <c r="HHN197" s="1269"/>
      <c r="HHO197" s="1269"/>
      <c r="HHP197" s="1269"/>
      <c r="HHQ197" s="1269"/>
      <c r="HHR197" s="1269"/>
      <c r="HHS197" s="1269"/>
      <c r="HHT197" s="1269"/>
      <c r="HHU197" s="1269"/>
      <c r="HHV197" s="1269"/>
      <c r="HHW197" s="1269"/>
      <c r="HHX197" s="1269"/>
      <c r="HHY197" s="1269"/>
      <c r="HHZ197" s="1269"/>
      <c r="HIA197" s="1269"/>
      <c r="HIB197" s="1269"/>
      <c r="HIC197" s="1269"/>
      <c r="HID197" s="1269"/>
      <c r="HIE197" s="1269"/>
      <c r="HIF197" s="1269"/>
      <c r="HIG197" s="1269"/>
      <c r="HIH197" s="1269"/>
      <c r="HII197" s="1269"/>
      <c r="HIJ197" s="1269"/>
      <c r="HIK197" s="1269"/>
      <c r="HIL197" s="1269"/>
      <c r="HIM197" s="1269"/>
      <c r="HIN197" s="1269"/>
      <c r="HIO197" s="1269"/>
      <c r="HIP197" s="1269"/>
      <c r="HIQ197" s="1269"/>
      <c r="HIR197" s="1269"/>
      <c r="HIS197" s="1269"/>
      <c r="HIT197" s="1269"/>
      <c r="HIU197" s="1269"/>
      <c r="HIV197" s="1269"/>
      <c r="HIW197" s="1269"/>
      <c r="HIX197" s="1269"/>
      <c r="HIY197" s="1269"/>
      <c r="HIZ197" s="1269"/>
      <c r="HJA197" s="1269"/>
      <c r="HJB197" s="1269"/>
      <c r="HJC197" s="1269"/>
      <c r="HJD197" s="1269"/>
      <c r="HJE197" s="1269"/>
      <c r="HJF197" s="1269"/>
      <c r="HJG197" s="1269"/>
      <c r="HJH197" s="1269"/>
      <c r="HJI197" s="1269"/>
      <c r="HJJ197" s="1269"/>
      <c r="HJK197" s="1269"/>
      <c r="HJL197" s="1269"/>
      <c r="HJM197" s="1269"/>
      <c r="HJN197" s="1269"/>
      <c r="HJO197" s="1269"/>
      <c r="HJP197" s="1269"/>
      <c r="HJQ197" s="1269"/>
      <c r="HJR197" s="1269"/>
      <c r="HJS197" s="1269"/>
      <c r="HJT197" s="1269"/>
      <c r="HJU197" s="1269"/>
      <c r="HJV197" s="1269"/>
      <c r="HJW197" s="1269"/>
      <c r="HJX197" s="1269"/>
      <c r="HJY197" s="1269"/>
      <c r="HJZ197" s="1269"/>
      <c r="HKA197" s="1269"/>
      <c r="HKB197" s="1269"/>
      <c r="HKC197" s="1269"/>
      <c r="HKD197" s="1269"/>
      <c r="HKE197" s="1269"/>
      <c r="HKF197" s="1269"/>
      <c r="HKG197" s="1269"/>
      <c r="HKH197" s="1269"/>
      <c r="HKI197" s="1269"/>
      <c r="HKJ197" s="1269"/>
      <c r="HKK197" s="1269"/>
      <c r="HKL197" s="1269"/>
      <c r="HKM197" s="1269"/>
      <c r="HKN197" s="1269"/>
      <c r="HKO197" s="1269"/>
      <c r="HKP197" s="1269"/>
      <c r="HKQ197" s="1269"/>
      <c r="HKR197" s="1269"/>
      <c r="HKS197" s="1269"/>
      <c r="HKT197" s="1269"/>
      <c r="HKU197" s="1269"/>
      <c r="HKV197" s="1269"/>
      <c r="HKW197" s="1269"/>
      <c r="HKX197" s="1269"/>
      <c r="HKY197" s="1269"/>
      <c r="HKZ197" s="1269"/>
      <c r="HLA197" s="1269"/>
      <c r="HLB197" s="1269"/>
      <c r="HLC197" s="1269"/>
      <c r="HLD197" s="1269"/>
      <c r="HLE197" s="1269"/>
      <c r="HLF197" s="1269"/>
      <c r="HLG197" s="1269"/>
      <c r="HLH197" s="1269"/>
      <c r="HLI197" s="1269"/>
      <c r="HLJ197" s="1269"/>
      <c r="HLK197" s="1269"/>
      <c r="HLL197" s="1269"/>
      <c r="HLM197" s="1269"/>
      <c r="HLN197" s="1269"/>
      <c r="HLO197" s="1269"/>
      <c r="HLP197" s="1269"/>
      <c r="HLQ197" s="1269"/>
      <c r="HLR197" s="1269"/>
      <c r="HLS197" s="1269"/>
      <c r="HLT197" s="1269"/>
      <c r="HLU197" s="1269"/>
      <c r="HLV197" s="1269"/>
      <c r="HLW197" s="1269"/>
      <c r="HLX197" s="1269"/>
      <c r="HLY197" s="1269"/>
      <c r="HLZ197" s="1269"/>
      <c r="HMA197" s="1269"/>
      <c r="HMB197" s="1269"/>
      <c r="HMC197" s="1269"/>
      <c r="HMD197" s="1269"/>
      <c r="HME197" s="1269"/>
      <c r="HMF197" s="1269"/>
      <c r="HMG197" s="1269"/>
      <c r="HMH197" s="1269"/>
      <c r="HMI197" s="1269"/>
      <c r="HMJ197" s="1269"/>
      <c r="HMK197" s="1269"/>
      <c r="HML197" s="1269"/>
      <c r="HMM197" s="1269"/>
      <c r="HMN197" s="1269"/>
      <c r="HMO197" s="1269"/>
      <c r="HMP197" s="1269"/>
      <c r="HMQ197" s="1269"/>
      <c r="HMR197" s="1269"/>
      <c r="HMS197" s="1269"/>
      <c r="HMT197" s="1269"/>
      <c r="HMU197" s="1269"/>
      <c r="HMV197" s="1269"/>
      <c r="HMW197" s="1269"/>
      <c r="HMX197" s="1269"/>
      <c r="HMY197" s="1269"/>
      <c r="HMZ197" s="1269"/>
      <c r="HNA197" s="1269"/>
      <c r="HNB197" s="1269"/>
      <c r="HNC197" s="1269"/>
      <c r="HND197" s="1269"/>
      <c r="HNE197" s="1269"/>
      <c r="HNF197" s="1269"/>
      <c r="HNG197" s="1269"/>
      <c r="HNH197" s="1269"/>
      <c r="HNI197" s="1269"/>
      <c r="HNJ197" s="1269"/>
      <c r="HNK197" s="1269"/>
      <c r="HNL197" s="1269"/>
      <c r="HNM197" s="1269"/>
      <c r="HNN197" s="1269"/>
      <c r="HNO197" s="1269"/>
      <c r="HNP197" s="1269"/>
      <c r="HNQ197" s="1269"/>
      <c r="HNR197" s="1269"/>
      <c r="HNS197" s="1269"/>
      <c r="HNT197" s="1269"/>
      <c r="HNU197" s="1269"/>
      <c r="HNV197" s="1269"/>
      <c r="HNW197" s="1269"/>
      <c r="HNX197" s="1269"/>
      <c r="HNY197" s="1269"/>
      <c r="HNZ197" s="1269"/>
      <c r="HOA197" s="1269"/>
      <c r="HOB197" s="1269"/>
      <c r="HOC197" s="1269"/>
      <c r="HOD197" s="1269"/>
      <c r="HOE197" s="1269"/>
      <c r="HOF197" s="1269"/>
      <c r="HOG197" s="1269"/>
      <c r="HOH197" s="1269"/>
      <c r="HOI197" s="1269"/>
      <c r="HOJ197" s="1269"/>
      <c r="HOK197" s="1269"/>
      <c r="HOL197" s="1269"/>
      <c r="HOM197" s="1269"/>
      <c r="HON197" s="1269"/>
      <c r="HOO197" s="1269"/>
      <c r="HOP197" s="1269"/>
      <c r="HOQ197" s="1269"/>
      <c r="HOR197" s="1269"/>
      <c r="HOS197" s="1269"/>
      <c r="HOT197" s="1269"/>
      <c r="HOU197" s="1269"/>
      <c r="HOV197" s="1269"/>
      <c r="HOW197" s="1269"/>
      <c r="HOX197" s="1269"/>
      <c r="HOY197" s="1269"/>
      <c r="HOZ197" s="1269"/>
      <c r="HPA197" s="1269"/>
      <c r="HPB197" s="1269"/>
      <c r="HPC197" s="1269"/>
      <c r="HPD197" s="1269"/>
      <c r="HPE197" s="1269"/>
      <c r="HPF197" s="1269"/>
      <c r="HPG197" s="1269"/>
      <c r="HPH197" s="1269"/>
      <c r="HPI197" s="1269"/>
      <c r="HPJ197" s="1269"/>
      <c r="HPK197" s="1269"/>
      <c r="HPL197" s="1269"/>
      <c r="HPM197" s="1269"/>
      <c r="HPN197" s="1269"/>
      <c r="HPO197" s="1269"/>
      <c r="HPP197" s="1269"/>
      <c r="HPQ197" s="1269"/>
      <c r="HPR197" s="1269"/>
      <c r="HPS197" s="1269"/>
      <c r="HPT197" s="1269"/>
      <c r="HPU197" s="1269"/>
      <c r="HPV197" s="1269"/>
      <c r="HPW197" s="1269"/>
      <c r="HPX197" s="1269"/>
      <c r="HPY197" s="1269"/>
      <c r="HPZ197" s="1269"/>
      <c r="HQA197" s="1269"/>
      <c r="HQB197" s="1269"/>
      <c r="HQC197" s="1269"/>
      <c r="HQD197" s="1269"/>
      <c r="HQE197" s="1269"/>
      <c r="HQF197" s="1269"/>
      <c r="HQG197" s="1269"/>
      <c r="HQH197" s="1269"/>
      <c r="HQI197" s="1269"/>
      <c r="HQJ197" s="1269"/>
      <c r="HQK197" s="1269"/>
      <c r="HQL197" s="1269"/>
      <c r="HQM197" s="1269"/>
      <c r="HQN197" s="1269"/>
      <c r="HQO197" s="1269"/>
      <c r="HQP197" s="1269"/>
      <c r="HQQ197" s="1269"/>
      <c r="HQR197" s="1269"/>
      <c r="HQS197" s="1269"/>
      <c r="HQT197" s="1269"/>
      <c r="HQU197" s="1269"/>
      <c r="HQV197" s="1269"/>
      <c r="HQW197" s="1269"/>
      <c r="HQX197" s="1269"/>
      <c r="HQY197" s="1269"/>
      <c r="HQZ197" s="1269"/>
      <c r="HRA197" s="1269"/>
      <c r="HRB197" s="1269"/>
      <c r="HRC197" s="1269"/>
      <c r="HRD197" s="1269"/>
      <c r="HRE197" s="1269"/>
      <c r="HRF197" s="1269"/>
      <c r="HRG197" s="1269"/>
      <c r="HRH197" s="1269"/>
      <c r="HRI197" s="1269"/>
      <c r="HRJ197" s="1269"/>
      <c r="HRK197" s="1269"/>
      <c r="HRL197" s="1269"/>
      <c r="HRM197" s="1269"/>
      <c r="HRN197" s="1269"/>
      <c r="HRO197" s="1269"/>
      <c r="HRP197" s="1269"/>
      <c r="HRQ197" s="1269"/>
      <c r="HRR197" s="1269"/>
      <c r="HRS197" s="1269"/>
      <c r="HRT197" s="1269"/>
      <c r="HRU197" s="1269"/>
      <c r="HRV197" s="1269"/>
      <c r="HRW197" s="1269"/>
      <c r="HRX197" s="1269"/>
      <c r="HRY197" s="1269"/>
      <c r="HRZ197" s="1269"/>
      <c r="HSA197" s="1269"/>
      <c r="HSB197" s="1269"/>
      <c r="HSC197" s="1269"/>
      <c r="HSD197" s="1269"/>
      <c r="HSE197" s="1269"/>
      <c r="HSF197" s="1269"/>
      <c r="HSG197" s="1269"/>
      <c r="HSH197" s="1269"/>
      <c r="HSI197" s="1269"/>
      <c r="HSJ197" s="1269"/>
      <c r="HSK197" s="1269"/>
      <c r="HSL197" s="1269"/>
      <c r="HSM197" s="1269"/>
      <c r="HSN197" s="1269"/>
      <c r="HSO197" s="1269"/>
      <c r="HSP197" s="1269"/>
      <c r="HSQ197" s="1269"/>
      <c r="HSR197" s="1269"/>
      <c r="HSS197" s="1269"/>
      <c r="HST197" s="1269"/>
      <c r="HSU197" s="1269"/>
      <c r="HSV197" s="1269"/>
      <c r="HSW197" s="1269"/>
      <c r="HSX197" s="1269"/>
      <c r="HSY197" s="1269"/>
      <c r="HSZ197" s="1269"/>
      <c r="HTA197" s="1269"/>
      <c r="HTB197" s="1269"/>
      <c r="HTC197" s="1269"/>
      <c r="HTD197" s="1269"/>
      <c r="HTE197" s="1269"/>
      <c r="HTF197" s="1269"/>
      <c r="HTG197" s="1269"/>
      <c r="HTH197" s="1269"/>
      <c r="HTI197" s="1269"/>
      <c r="HTJ197" s="1269"/>
      <c r="HTK197" s="1269"/>
      <c r="HTL197" s="1269"/>
      <c r="HTM197" s="1269"/>
      <c r="HTN197" s="1269"/>
      <c r="HTO197" s="1269"/>
      <c r="HTP197" s="1269"/>
      <c r="HTQ197" s="1269"/>
      <c r="HTR197" s="1269"/>
      <c r="HTS197" s="1269"/>
      <c r="HTT197" s="1269"/>
      <c r="HTU197" s="1269"/>
      <c r="HTV197" s="1269"/>
      <c r="HTW197" s="1269"/>
      <c r="HTX197" s="1269"/>
      <c r="HTY197" s="1269"/>
      <c r="HTZ197" s="1269"/>
      <c r="HUA197" s="1269"/>
      <c r="HUB197" s="1269"/>
      <c r="HUC197" s="1269"/>
      <c r="HUD197" s="1269"/>
      <c r="HUE197" s="1269"/>
      <c r="HUF197" s="1269"/>
      <c r="HUG197" s="1269"/>
      <c r="HUH197" s="1269"/>
      <c r="HUI197" s="1269"/>
      <c r="HUJ197" s="1269"/>
      <c r="HUK197" s="1269"/>
      <c r="HUL197" s="1269"/>
      <c r="HUM197" s="1269"/>
      <c r="HUN197" s="1269"/>
      <c r="HUO197" s="1269"/>
      <c r="HUP197" s="1269"/>
      <c r="HUQ197" s="1269"/>
      <c r="HUR197" s="1269"/>
      <c r="HUS197" s="1269"/>
      <c r="HUT197" s="1269"/>
      <c r="HUU197" s="1269"/>
      <c r="HUV197" s="1269"/>
      <c r="HUW197" s="1269"/>
      <c r="HUX197" s="1269"/>
      <c r="HUY197" s="1269"/>
      <c r="HUZ197" s="1269"/>
      <c r="HVA197" s="1269"/>
      <c r="HVB197" s="1269"/>
      <c r="HVC197" s="1269"/>
      <c r="HVD197" s="1269"/>
      <c r="HVE197" s="1269"/>
      <c r="HVF197" s="1269"/>
      <c r="HVG197" s="1269"/>
      <c r="HVH197" s="1269"/>
      <c r="HVI197" s="1269"/>
      <c r="HVJ197" s="1269"/>
      <c r="HVK197" s="1269"/>
      <c r="HVL197" s="1269"/>
      <c r="HVM197" s="1269"/>
      <c r="HVN197" s="1269"/>
      <c r="HVO197" s="1269"/>
      <c r="HVP197" s="1269"/>
      <c r="HVQ197" s="1269"/>
      <c r="HVR197" s="1269"/>
      <c r="HVS197" s="1269"/>
      <c r="HVT197" s="1269"/>
      <c r="HVU197" s="1269"/>
      <c r="HVV197" s="1269"/>
      <c r="HVW197" s="1269"/>
      <c r="HVX197" s="1269"/>
      <c r="HVY197" s="1269"/>
      <c r="HVZ197" s="1269"/>
      <c r="HWA197" s="1269"/>
      <c r="HWB197" s="1269"/>
      <c r="HWC197" s="1269"/>
      <c r="HWD197" s="1269"/>
      <c r="HWE197" s="1269"/>
      <c r="HWF197" s="1269"/>
      <c r="HWG197" s="1269"/>
      <c r="HWH197" s="1269"/>
      <c r="HWI197" s="1269"/>
      <c r="HWJ197" s="1269"/>
      <c r="HWK197" s="1269"/>
      <c r="HWL197" s="1269"/>
      <c r="HWM197" s="1269"/>
      <c r="HWN197" s="1269"/>
      <c r="HWO197" s="1269"/>
      <c r="HWP197" s="1269"/>
      <c r="HWQ197" s="1269"/>
      <c r="HWR197" s="1269"/>
      <c r="HWS197" s="1269"/>
      <c r="HWT197" s="1269"/>
      <c r="HWU197" s="1269"/>
      <c r="HWV197" s="1269"/>
      <c r="HWW197" s="1269"/>
      <c r="HWX197" s="1269"/>
      <c r="HWY197" s="1269"/>
      <c r="HWZ197" s="1269"/>
      <c r="HXA197" s="1269"/>
      <c r="HXB197" s="1269"/>
      <c r="HXC197" s="1269"/>
      <c r="HXD197" s="1269"/>
      <c r="HXE197" s="1269"/>
      <c r="HXF197" s="1269"/>
      <c r="HXG197" s="1269"/>
      <c r="HXH197" s="1269"/>
      <c r="HXI197" s="1269"/>
      <c r="HXJ197" s="1269"/>
      <c r="HXK197" s="1269"/>
      <c r="HXL197" s="1269"/>
      <c r="HXM197" s="1269"/>
      <c r="HXN197" s="1269"/>
      <c r="HXO197" s="1269"/>
      <c r="HXP197" s="1269"/>
      <c r="HXQ197" s="1269"/>
      <c r="HXR197" s="1269"/>
      <c r="HXS197" s="1269"/>
      <c r="HXT197" s="1269"/>
      <c r="HXU197" s="1269"/>
      <c r="HXV197" s="1269"/>
      <c r="HXW197" s="1269"/>
      <c r="HXX197" s="1269"/>
      <c r="HXY197" s="1269"/>
      <c r="HXZ197" s="1269"/>
      <c r="HYA197" s="1269"/>
      <c r="HYB197" s="1269"/>
      <c r="HYC197" s="1269"/>
      <c r="HYD197" s="1269"/>
      <c r="HYE197" s="1269"/>
      <c r="HYF197" s="1269"/>
      <c r="HYG197" s="1269"/>
      <c r="HYH197" s="1269"/>
      <c r="HYI197" s="1269"/>
      <c r="HYJ197" s="1269"/>
      <c r="HYK197" s="1269"/>
      <c r="HYL197" s="1269"/>
      <c r="HYM197" s="1269"/>
      <c r="HYN197" s="1269"/>
      <c r="HYO197" s="1269"/>
      <c r="HYP197" s="1269"/>
      <c r="HYQ197" s="1269"/>
      <c r="HYR197" s="1269"/>
      <c r="HYS197" s="1269"/>
      <c r="HYT197" s="1269"/>
      <c r="HYU197" s="1269"/>
      <c r="HYV197" s="1269"/>
      <c r="HYW197" s="1269"/>
      <c r="HYX197" s="1269"/>
      <c r="HYY197" s="1269"/>
      <c r="HYZ197" s="1269"/>
      <c r="HZA197" s="1269"/>
      <c r="HZB197" s="1269"/>
      <c r="HZC197" s="1269"/>
      <c r="HZD197" s="1269"/>
      <c r="HZE197" s="1269"/>
      <c r="HZF197" s="1269"/>
      <c r="HZG197" s="1269"/>
      <c r="HZH197" s="1269"/>
      <c r="HZI197" s="1269"/>
      <c r="HZJ197" s="1269"/>
      <c r="HZK197" s="1269"/>
      <c r="HZL197" s="1269"/>
      <c r="HZM197" s="1269"/>
      <c r="HZN197" s="1269"/>
      <c r="HZO197" s="1269"/>
      <c r="HZP197" s="1269"/>
      <c r="HZQ197" s="1269"/>
      <c r="HZR197" s="1269"/>
      <c r="HZS197" s="1269"/>
      <c r="HZT197" s="1269"/>
      <c r="HZU197" s="1269"/>
      <c r="HZV197" s="1269"/>
      <c r="HZW197" s="1269"/>
      <c r="HZX197" s="1269"/>
      <c r="HZY197" s="1269"/>
      <c r="HZZ197" s="1269"/>
      <c r="IAA197" s="1269"/>
      <c r="IAB197" s="1269"/>
      <c r="IAC197" s="1269"/>
      <c r="IAD197" s="1269"/>
      <c r="IAE197" s="1269"/>
      <c r="IAF197" s="1269"/>
      <c r="IAG197" s="1269"/>
      <c r="IAH197" s="1269"/>
      <c r="IAI197" s="1269"/>
      <c r="IAJ197" s="1269"/>
      <c r="IAK197" s="1269"/>
      <c r="IAL197" s="1269"/>
      <c r="IAM197" s="1269"/>
      <c r="IAN197" s="1269"/>
      <c r="IAO197" s="1269"/>
      <c r="IAP197" s="1269"/>
      <c r="IAQ197" s="1269"/>
      <c r="IAR197" s="1269"/>
      <c r="IAS197" s="1269"/>
      <c r="IAT197" s="1269"/>
      <c r="IAU197" s="1269"/>
      <c r="IAV197" s="1269"/>
      <c r="IAW197" s="1269"/>
      <c r="IAX197" s="1269"/>
      <c r="IAY197" s="1269"/>
      <c r="IAZ197" s="1269"/>
      <c r="IBA197" s="1269"/>
      <c r="IBB197" s="1269"/>
      <c r="IBC197" s="1269"/>
      <c r="IBD197" s="1269"/>
      <c r="IBE197" s="1269"/>
      <c r="IBF197" s="1269"/>
      <c r="IBG197" s="1269"/>
      <c r="IBH197" s="1269"/>
      <c r="IBI197" s="1269"/>
      <c r="IBJ197" s="1269"/>
      <c r="IBK197" s="1269"/>
      <c r="IBL197" s="1269"/>
      <c r="IBM197" s="1269"/>
      <c r="IBN197" s="1269"/>
      <c r="IBO197" s="1269"/>
      <c r="IBP197" s="1269"/>
      <c r="IBQ197" s="1269"/>
      <c r="IBR197" s="1269"/>
      <c r="IBS197" s="1269"/>
      <c r="IBT197" s="1269"/>
      <c r="IBU197" s="1269"/>
      <c r="IBV197" s="1269"/>
      <c r="IBW197" s="1269"/>
      <c r="IBX197" s="1269"/>
      <c r="IBY197" s="1269"/>
      <c r="IBZ197" s="1269"/>
      <c r="ICA197" s="1269"/>
      <c r="ICB197" s="1269"/>
      <c r="ICC197" s="1269"/>
      <c r="ICD197" s="1269"/>
      <c r="ICE197" s="1269"/>
      <c r="ICF197" s="1269"/>
      <c r="ICG197" s="1269"/>
      <c r="ICH197" s="1269"/>
      <c r="ICI197" s="1269"/>
      <c r="ICJ197" s="1269"/>
      <c r="ICK197" s="1269"/>
      <c r="ICL197" s="1269"/>
      <c r="ICM197" s="1269"/>
      <c r="ICN197" s="1269"/>
      <c r="ICO197" s="1269"/>
      <c r="ICP197" s="1269"/>
      <c r="ICQ197" s="1269"/>
      <c r="ICR197" s="1269"/>
      <c r="ICS197" s="1269"/>
      <c r="ICT197" s="1269"/>
      <c r="ICU197" s="1269"/>
      <c r="ICV197" s="1269"/>
      <c r="ICW197" s="1269"/>
      <c r="ICX197" s="1269"/>
      <c r="ICY197" s="1269"/>
      <c r="ICZ197" s="1269"/>
      <c r="IDA197" s="1269"/>
      <c r="IDB197" s="1269"/>
      <c r="IDC197" s="1269"/>
      <c r="IDD197" s="1269"/>
      <c r="IDE197" s="1269"/>
      <c r="IDF197" s="1269"/>
      <c r="IDG197" s="1269"/>
      <c r="IDH197" s="1269"/>
      <c r="IDI197" s="1269"/>
      <c r="IDJ197" s="1269"/>
      <c r="IDK197" s="1269"/>
      <c r="IDL197" s="1269"/>
      <c r="IDM197" s="1269"/>
      <c r="IDN197" s="1269"/>
      <c r="IDO197" s="1269"/>
      <c r="IDP197" s="1269"/>
      <c r="IDQ197" s="1269"/>
      <c r="IDR197" s="1269"/>
      <c r="IDS197" s="1269"/>
      <c r="IDT197" s="1269"/>
      <c r="IDU197" s="1269"/>
      <c r="IDV197" s="1269"/>
      <c r="IDW197" s="1269"/>
      <c r="IDX197" s="1269"/>
      <c r="IDY197" s="1269"/>
      <c r="IDZ197" s="1269"/>
      <c r="IEA197" s="1269"/>
      <c r="IEB197" s="1269"/>
      <c r="IEC197" s="1269"/>
      <c r="IED197" s="1269"/>
      <c r="IEE197" s="1269"/>
      <c r="IEF197" s="1269"/>
      <c r="IEG197" s="1269"/>
      <c r="IEH197" s="1269"/>
      <c r="IEI197" s="1269"/>
      <c r="IEJ197" s="1269"/>
      <c r="IEK197" s="1269"/>
      <c r="IEL197" s="1269"/>
      <c r="IEM197" s="1269"/>
      <c r="IEN197" s="1269"/>
      <c r="IEO197" s="1269"/>
      <c r="IEP197" s="1269"/>
      <c r="IEQ197" s="1269"/>
      <c r="IER197" s="1269"/>
      <c r="IES197" s="1269"/>
      <c r="IET197" s="1269"/>
      <c r="IEU197" s="1269"/>
      <c r="IEV197" s="1269"/>
      <c r="IEW197" s="1269"/>
      <c r="IEX197" s="1269"/>
      <c r="IEY197" s="1269"/>
      <c r="IEZ197" s="1269"/>
      <c r="IFA197" s="1269"/>
      <c r="IFB197" s="1269"/>
      <c r="IFC197" s="1269"/>
      <c r="IFD197" s="1269"/>
      <c r="IFE197" s="1269"/>
      <c r="IFF197" s="1269"/>
      <c r="IFG197" s="1269"/>
      <c r="IFH197" s="1269"/>
      <c r="IFI197" s="1269"/>
      <c r="IFJ197" s="1269"/>
      <c r="IFK197" s="1269"/>
      <c r="IFL197" s="1269"/>
      <c r="IFM197" s="1269"/>
      <c r="IFN197" s="1269"/>
      <c r="IFO197" s="1269"/>
      <c r="IFP197" s="1269"/>
      <c r="IFQ197" s="1269"/>
      <c r="IFR197" s="1269"/>
      <c r="IFS197" s="1269"/>
      <c r="IFT197" s="1269"/>
      <c r="IFU197" s="1269"/>
      <c r="IFV197" s="1269"/>
      <c r="IFW197" s="1269"/>
      <c r="IFX197" s="1269"/>
      <c r="IFY197" s="1269"/>
      <c r="IFZ197" s="1269"/>
      <c r="IGA197" s="1269"/>
      <c r="IGB197" s="1269"/>
      <c r="IGC197" s="1269"/>
      <c r="IGD197" s="1269"/>
      <c r="IGE197" s="1269"/>
      <c r="IGF197" s="1269"/>
      <c r="IGG197" s="1269"/>
      <c r="IGH197" s="1269"/>
      <c r="IGI197" s="1269"/>
      <c r="IGJ197" s="1269"/>
      <c r="IGK197" s="1269"/>
      <c r="IGL197" s="1269"/>
      <c r="IGM197" s="1269"/>
      <c r="IGN197" s="1269"/>
      <c r="IGO197" s="1269"/>
      <c r="IGP197" s="1269"/>
      <c r="IGQ197" s="1269"/>
      <c r="IGR197" s="1269"/>
      <c r="IGS197" s="1269"/>
      <c r="IGT197" s="1269"/>
      <c r="IGU197" s="1269"/>
      <c r="IGV197" s="1269"/>
      <c r="IGW197" s="1269"/>
      <c r="IGX197" s="1269"/>
      <c r="IGY197" s="1269"/>
      <c r="IGZ197" s="1269"/>
      <c r="IHA197" s="1269"/>
      <c r="IHB197" s="1269"/>
      <c r="IHC197" s="1269"/>
      <c r="IHD197" s="1269"/>
      <c r="IHE197" s="1269"/>
      <c r="IHF197" s="1269"/>
      <c r="IHG197" s="1269"/>
      <c r="IHH197" s="1269"/>
      <c r="IHI197" s="1269"/>
      <c r="IHJ197" s="1269"/>
      <c r="IHK197" s="1269"/>
      <c r="IHL197" s="1269"/>
      <c r="IHM197" s="1269"/>
      <c r="IHN197" s="1269"/>
      <c r="IHO197" s="1269"/>
      <c r="IHP197" s="1269"/>
      <c r="IHQ197" s="1269"/>
      <c r="IHR197" s="1269"/>
      <c r="IHS197" s="1269"/>
      <c r="IHT197" s="1269"/>
      <c r="IHU197" s="1269"/>
      <c r="IHV197" s="1269"/>
      <c r="IHW197" s="1269"/>
      <c r="IHX197" s="1269"/>
      <c r="IHY197" s="1269"/>
      <c r="IHZ197" s="1269"/>
      <c r="IIA197" s="1269"/>
      <c r="IIB197" s="1269"/>
      <c r="IIC197" s="1269"/>
      <c r="IID197" s="1269"/>
      <c r="IIE197" s="1269"/>
      <c r="IIF197" s="1269"/>
      <c r="IIG197" s="1269"/>
      <c r="IIH197" s="1269"/>
      <c r="III197" s="1269"/>
      <c r="IIJ197" s="1269"/>
      <c r="IIK197" s="1269"/>
      <c r="IIL197" s="1269"/>
      <c r="IIM197" s="1269"/>
      <c r="IIN197" s="1269"/>
      <c r="IIO197" s="1269"/>
      <c r="IIP197" s="1269"/>
      <c r="IIQ197" s="1269"/>
      <c r="IIR197" s="1269"/>
      <c r="IIS197" s="1269"/>
      <c r="IIT197" s="1269"/>
      <c r="IIU197" s="1269"/>
      <c r="IIV197" s="1269"/>
      <c r="IIW197" s="1269"/>
      <c r="IIX197" s="1269"/>
      <c r="IIY197" s="1269"/>
      <c r="IIZ197" s="1269"/>
      <c r="IJA197" s="1269"/>
      <c r="IJB197" s="1269"/>
      <c r="IJC197" s="1269"/>
      <c r="IJD197" s="1269"/>
      <c r="IJE197" s="1269"/>
      <c r="IJF197" s="1269"/>
      <c r="IJG197" s="1269"/>
      <c r="IJH197" s="1269"/>
      <c r="IJI197" s="1269"/>
      <c r="IJJ197" s="1269"/>
      <c r="IJK197" s="1269"/>
      <c r="IJL197" s="1269"/>
      <c r="IJM197" s="1269"/>
      <c r="IJN197" s="1269"/>
      <c r="IJO197" s="1269"/>
      <c r="IJP197" s="1269"/>
      <c r="IJQ197" s="1269"/>
      <c r="IJR197" s="1269"/>
      <c r="IJS197" s="1269"/>
      <c r="IJT197" s="1269"/>
      <c r="IJU197" s="1269"/>
      <c r="IJV197" s="1269"/>
      <c r="IJW197" s="1269"/>
      <c r="IJX197" s="1269"/>
      <c r="IJY197" s="1269"/>
      <c r="IJZ197" s="1269"/>
      <c r="IKA197" s="1269"/>
      <c r="IKB197" s="1269"/>
      <c r="IKC197" s="1269"/>
      <c r="IKD197" s="1269"/>
      <c r="IKE197" s="1269"/>
      <c r="IKF197" s="1269"/>
      <c r="IKG197" s="1269"/>
      <c r="IKH197" s="1269"/>
      <c r="IKI197" s="1269"/>
      <c r="IKJ197" s="1269"/>
      <c r="IKK197" s="1269"/>
      <c r="IKL197" s="1269"/>
      <c r="IKM197" s="1269"/>
      <c r="IKN197" s="1269"/>
      <c r="IKO197" s="1269"/>
      <c r="IKP197" s="1269"/>
      <c r="IKQ197" s="1269"/>
      <c r="IKR197" s="1269"/>
      <c r="IKS197" s="1269"/>
      <c r="IKT197" s="1269"/>
      <c r="IKU197" s="1269"/>
      <c r="IKV197" s="1269"/>
      <c r="IKW197" s="1269"/>
      <c r="IKX197" s="1269"/>
      <c r="IKY197" s="1269"/>
      <c r="IKZ197" s="1269"/>
      <c r="ILA197" s="1269"/>
      <c r="ILB197" s="1269"/>
      <c r="ILC197" s="1269"/>
      <c r="ILD197" s="1269"/>
      <c r="ILE197" s="1269"/>
      <c r="ILF197" s="1269"/>
      <c r="ILG197" s="1269"/>
      <c r="ILH197" s="1269"/>
      <c r="ILI197" s="1269"/>
      <c r="ILJ197" s="1269"/>
      <c r="ILK197" s="1269"/>
      <c r="ILL197" s="1269"/>
      <c r="ILM197" s="1269"/>
      <c r="ILN197" s="1269"/>
      <c r="ILO197" s="1269"/>
      <c r="ILP197" s="1269"/>
      <c r="ILQ197" s="1269"/>
      <c r="ILR197" s="1269"/>
      <c r="ILS197" s="1269"/>
      <c r="ILT197" s="1269"/>
      <c r="ILU197" s="1269"/>
      <c r="ILV197" s="1269"/>
      <c r="ILW197" s="1269"/>
      <c r="ILX197" s="1269"/>
      <c r="ILY197" s="1269"/>
      <c r="ILZ197" s="1269"/>
      <c r="IMA197" s="1269"/>
      <c r="IMB197" s="1269"/>
      <c r="IMC197" s="1269"/>
      <c r="IMD197" s="1269"/>
      <c r="IME197" s="1269"/>
      <c r="IMF197" s="1269"/>
      <c r="IMG197" s="1269"/>
      <c r="IMH197" s="1269"/>
      <c r="IMI197" s="1269"/>
      <c r="IMJ197" s="1269"/>
      <c r="IMK197" s="1269"/>
      <c r="IML197" s="1269"/>
      <c r="IMM197" s="1269"/>
      <c r="IMN197" s="1269"/>
      <c r="IMO197" s="1269"/>
      <c r="IMP197" s="1269"/>
      <c r="IMQ197" s="1269"/>
      <c r="IMR197" s="1269"/>
      <c r="IMS197" s="1269"/>
      <c r="IMT197" s="1269"/>
      <c r="IMU197" s="1269"/>
      <c r="IMV197" s="1269"/>
      <c r="IMW197" s="1269"/>
      <c r="IMX197" s="1269"/>
      <c r="IMY197" s="1269"/>
      <c r="IMZ197" s="1269"/>
      <c r="INA197" s="1269"/>
      <c r="INB197" s="1269"/>
      <c r="INC197" s="1269"/>
      <c r="IND197" s="1269"/>
      <c r="INE197" s="1269"/>
      <c r="INF197" s="1269"/>
      <c r="ING197" s="1269"/>
      <c r="INH197" s="1269"/>
      <c r="INI197" s="1269"/>
      <c r="INJ197" s="1269"/>
      <c r="INK197" s="1269"/>
      <c r="INL197" s="1269"/>
      <c r="INM197" s="1269"/>
      <c r="INN197" s="1269"/>
      <c r="INO197" s="1269"/>
      <c r="INP197" s="1269"/>
      <c r="INQ197" s="1269"/>
      <c r="INR197" s="1269"/>
      <c r="INS197" s="1269"/>
      <c r="INT197" s="1269"/>
      <c r="INU197" s="1269"/>
      <c r="INV197" s="1269"/>
      <c r="INW197" s="1269"/>
      <c r="INX197" s="1269"/>
      <c r="INY197" s="1269"/>
      <c r="INZ197" s="1269"/>
      <c r="IOA197" s="1269"/>
      <c r="IOB197" s="1269"/>
      <c r="IOC197" s="1269"/>
      <c r="IOD197" s="1269"/>
      <c r="IOE197" s="1269"/>
      <c r="IOF197" s="1269"/>
      <c r="IOG197" s="1269"/>
      <c r="IOH197" s="1269"/>
      <c r="IOI197" s="1269"/>
      <c r="IOJ197" s="1269"/>
      <c r="IOK197" s="1269"/>
      <c r="IOL197" s="1269"/>
      <c r="IOM197" s="1269"/>
      <c r="ION197" s="1269"/>
      <c r="IOO197" s="1269"/>
      <c r="IOP197" s="1269"/>
      <c r="IOQ197" s="1269"/>
      <c r="IOR197" s="1269"/>
      <c r="IOS197" s="1269"/>
      <c r="IOT197" s="1269"/>
      <c r="IOU197" s="1269"/>
      <c r="IOV197" s="1269"/>
      <c r="IOW197" s="1269"/>
      <c r="IOX197" s="1269"/>
      <c r="IOY197" s="1269"/>
      <c r="IOZ197" s="1269"/>
      <c r="IPA197" s="1269"/>
      <c r="IPB197" s="1269"/>
      <c r="IPC197" s="1269"/>
      <c r="IPD197" s="1269"/>
      <c r="IPE197" s="1269"/>
      <c r="IPF197" s="1269"/>
      <c r="IPG197" s="1269"/>
      <c r="IPH197" s="1269"/>
      <c r="IPI197" s="1269"/>
      <c r="IPJ197" s="1269"/>
      <c r="IPK197" s="1269"/>
      <c r="IPL197" s="1269"/>
      <c r="IPM197" s="1269"/>
      <c r="IPN197" s="1269"/>
      <c r="IPO197" s="1269"/>
      <c r="IPP197" s="1269"/>
      <c r="IPQ197" s="1269"/>
      <c r="IPR197" s="1269"/>
      <c r="IPS197" s="1269"/>
      <c r="IPT197" s="1269"/>
      <c r="IPU197" s="1269"/>
      <c r="IPV197" s="1269"/>
      <c r="IPW197" s="1269"/>
      <c r="IPX197" s="1269"/>
      <c r="IPY197" s="1269"/>
      <c r="IPZ197" s="1269"/>
      <c r="IQA197" s="1269"/>
      <c r="IQB197" s="1269"/>
      <c r="IQC197" s="1269"/>
      <c r="IQD197" s="1269"/>
      <c r="IQE197" s="1269"/>
      <c r="IQF197" s="1269"/>
      <c r="IQG197" s="1269"/>
      <c r="IQH197" s="1269"/>
      <c r="IQI197" s="1269"/>
      <c r="IQJ197" s="1269"/>
      <c r="IQK197" s="1269"/>
      <c r="IQL197" s="1269"/>
      <c r="IQM197" s="1269"/>
      <c r="IQN197" s="1269"/>
      <c r="IQO197" s="1269"/>
      <c r="IQP197" s="1269"/>
      <c r="IQQ197" s="1269"/>
      <c r="IQR197" s="1269"/>
      <c r="IQS197" s="1269"/>
      <c r="IQT197" s="1269"/>
      <c r="IQU197" s="1269"/>
      <c r="IQV197" s="1269"/>
      <c r="IQW197" s="1269"/>
      <c r="IQX197" s="1269"/>
      <c r="IQY197" s="1269"/>
      <c r="IQZ197" s="1269"/>
      <c r="IRA197" s="1269"/>
      <c r="IRB197" s="1269"/>
      <c r="IRC197" s="1269"/>
      <c r="IRD197" s="1269"/>
      <c r="IRE197" s="1269"/>
      <c r="IRF197" s="1269"/>
      <c r="IRG197" s="1269"/>
      <c r="IRH197" s="1269"/>
      <c r="IRI197" s="1269"/>
      <c r="IRJ197" s="1269"/>
      <c r="IRK197" s="1269"/>
      <c r="IRL197" s="1269"/>
      <c r="IRM197" s="1269"/>
      <c r="IRN197" s="1269"/>
      <c r="IRO197" s="1269"/>
      <c r="IRP197" s="1269"/>
      <c r="IRQ197" s="1269"/>
      <c r="IRR197" s="1269"/>
      <c r="IRS197" s="1269"/>
      <c r="IRT197" s="1269"/>
      <c r="IRU197" s="1269"/>
      <c r="IRV197" s="1269"/>
      <c r="IRW197" s="1269"/>
      <c r="IRX197" s="1269"/>
      <c r="IRY197" s="1269"/>
      <c r="IRZ197" s="1269"/>
      <c r="ISA197" s="1269"/>
      <c r="ISB197" s="1269"/>
      <c r="ISC197" s="1269"/>
      <c r="ISD197" s="1269"/>
      <c r="ISE197" s="1269"/>
      <c r="ISF197" s="1269"/>
      <c r="ISG197" s="1269"/>
      <c r="ISH197" s="1269"/>
      <c r="ISI197" s="1269"/>
      <c r="ISJ197" s="1269"/>
      <c r="ISK197" s="1269"/>
      <c r="ISL197" s="1269"/>
      <c r="ISM197" s="1269"/>
      <c r="ISN197" s="1269"/>
      <c r="ISO197" s="1269"/>
      <c r="ISP197" s="1269"/>
      <c r="ISQ197" s="1269"/>
      <c r="ISR197" s="1269"/>
      <c r="ISS197" s="1269"/>
      <c r="IST197" s="1269"/>
      <c r="ISU197" s="1269"/>
      <c r="ISV197" s="1269"/>
      <c r="ISW197" s="1269"/>
      <c r="ISX197" s="1269"/>
      <c r="ISY197" s="1269"/>
      <c r="ISZ197" s="1269"/>
      <c r="ITA197" s="1269"/>
      <c r="ITB197" s="1269"/>
      <c r="ITC197" s="1269"/>
      <c r="ITD197" s="1269"/>
      <c r="ITE197" s="1269"/>
      <c r="ITF197" s="1269"/>
      <c r="ITG197" s="1269"/>
      <c r="ITH197" s="1269"/>
      <c r="ITI197" s="1269"/>
      <c r="ITJ197" s="1269"/>
      <c r="ITK197" s="1269"/>
      <c r="ITL197" s="1269"/>
      <c r="ITM197" s="1269"/>
      <c r="ITN197" s="1269"/>
      <c r="ITO197" s="1269"/>
      <c r="ITP197" s="1269"/>
      <c r="ITQ197" s="1269"/>
      <c r="ITR197" s="1269"/>
      <c r="ITS197" s="1269"/>
      <c r="ITT197" s="1269"/>
      <c r="ITU197" s="1269"/>
      <c r="ITV197" s="1269"/>
      <c r="ITW197" s="1269"/>
      <c r="ITX197" s="1269"/>
      <c r="ITY197" s="1269"/>
      <c r="ITZ197" s="1269"/>
      <c r="IUA197" s="1269"/>
      <c r="IUB197" s="1269"/>
      <c r="IUC197" s="1269"/>
      <c r="IUD197" s="1269"/>
      <c r="IUE197" s="1269"/>
      <c r="IUF197" s="1269"/>
      <c r="IUG197" s="1269"/>
      <c r="IUH197" s="1269"/>
      <c r="IUI197" s="1269"/>
      <c r="IUJ197" s="1269"/>
      <c r="IUK197" s="1269"/>
      <c r="IUL197" s="1269"/>
      <c r="IUM197" s="1269"/>
      <c r="IUN197" s="1269"/>
      <c r="IUO197" s="1269"/>
      <c r="IUP197" s="1269"/>
      <c r="IUQ197" s="1269"/>
      <c r="IUR197" s="1269"/>
      <c r="IUS197" s="1269"/>
      <c r="IUT197" s="1269"/>
      <c r="IUU197" s="1269"/>
      <c r="IUV197" s="1269"/>
      <c r="IUW197" s="1269"/>
      <c r="IUX197" s="1269"/>
      <c r="IUY197" s="1269"/>
      <c r="IUZ197" s="1269"/>
      <c r="IVA197" s="1269"/>
      <c r="IVB197" s="1269"/>
      <c r="IVC197" s="1269"/>
      <c r="IVD197" s="1269"/>
      <c r="IVE197" s="1269"/>
      <c r="IVF197" s="1269"/>
      <c r="IVG197" s="1269"/>
      <c r="IVH197" s="1269"/>
      <c r="IVI197" s="1269"/>
      <c r="IVJ197" s="1269"/>
      <c r="IVK197" s="1269"/>
      <c r="IVL197" s="1269"/>
      <c r="IVM197" s="1269"/>
      <c r="IVN197" s="1269"/>
      <c r="IVO197" s="1269"/>
      <c r="IVP197" s="1269"/>
      <c r="IVQ197" s="1269"/>
      <c r="IVR197" s="1269"/>
      <c r="IVS197" s="1269"/>
      <c r="IVT197" s="1269"/>
      <c r="IVU197" s="1269"/>
      <c r="IVV197" s="1269"/>
      <c r="IVW197" s="1269"/>
      <c r="IVX197" s="1269"/>
      <c r="IVY197" s="1269"/>
      <c r="IVZ197" s="1269"/>
      <c r="IWA197" s="1269"/>
      <c r="IWB197" s="1269"/>
      <c r="IWC197" s="1269"/>
      <c r="IWD197" s="1269"/>
      <c r="IWE197" s="1269"/>
      <c r="IWF197" s="1269"/>
      <c r="IWG197" s="1269"/>
      <c r="IWH197" s="1269"/>
      <c r="IWI197" s="1269"/>
      <c r="IWJ197" s="1269"/>
      <c r="IWK197" s="1269"/>
      <c r="IWL197" s="1269"/>
      <c r="IWM197" s="1269"/>
      <c r="IWN197" s="1269"/>
      <c r="IWO197" s="1269"/>
      <c r="IWP197" s="1269"/>
      <c r="IWQ197" s="1269"/>
      <c r="IWR197" s="1269"/>
      <c r="IWS197" s="1269"/>
      <c r="IWT197" s="1269"/>
      <c r="IWU197" s="1269"/>
      <c r="IWV197" s="1269"/>
      <c r="IWW197" s="1269"/>
      <c r="IWX197" s="1269"/>
      <c r="IWY197" s="1269"/>
      <c r="IWZ197" s="1269"/>
      <c r="IXA197" s="1269"/>
      <c r="IXB197" s="1269"/>
      <c r="IXC197" s="1269"/>
      <c r="IXD197" s="1269"/>
      <c r="IXE197" s="1269"/>
      <c r="IXF197" s="1269"/>
      <c r="IXG197" s="1269"/>
      <c r="IXH197" s="1269"/>
      <c r="IXI197" s="1269"/>
      <c r="IXJ197" s="1269"/>
      <c r="IXK197" s="1269"/>
      <c r="IXL197" s="1269"/>
      <c r="IXM197" s="1269"/>
      <c r="IXN197" s="1269"/>
      <c r="IXO197" s="1269"/>
      <c r="IXP197" s="1269"/>
      <c r="IXQ197" s="1269"/>
      <c r="IXR197" s="1269"/>
      <c r="IXS197" s="1269"/>
      <c r="IXT197" s="1269"/>
      <c r="IXU197" s="1269"/>
      <c r="IXV197" s="1269"/>
      <c r="IXW197" s="1269"/>
      <c r="IXX197" s="1269"/>
      <c r="IXY197" s="1269"/>
      <c r="IXZ197" s="1269"/>
      <c r="IYA197" s="1269"/>
      <c r="IYB197" s="1269"/>
      <c r="IYC197" s="1269"/>
      <c r="IYD197" s="1269"/>
      <c r="IYE197" s="1269"/>
      <c r="IYF197" s="1269"/>
      <c r="IYG197" s="1269"/>
      <c r="IYH197" s="1269"/>
      <c r="IYI197" s="1269"/>
      <c r="IYJ197" s="1269"/>
      <c r="IYK197" s="1269"/>
      <c r="IYL197" s="1269"/>
      <c r="IYM197" s="1269"/>
      <c r="IYN197" s="1269"/>
      <c r="IYO197" s="1269"/>
      <c r="IYP197" s="1269"/>
      <c r="IYQ197" s="1269"/>
      <c r="IYR197" s="1269"/>
      <c r="IYS197" s="1269"/>
      <c r="IYT197" s="1269"/>
      <c r="IYU197" s="1269"/>
      <c r="IYV197" s="1269"/>
      <c r="IYW197" s="1269"/>
      <c r="IYX197" s="1269"/>
      <c r="IYY197" s="1269"/>
      <c r="IYZ197" s="1269"/>
      <c r="IZA197" s="1269"/>
      <c r="IZB197" s="1269"/>
      <c r="IZC197" s="1269"/>
      <c r="IZD197" s="1269"/>
      <c r="IZE197" s="1269"/>
      <c r="IZF197" s="1269"/>
      <c r="IZG197" s="1269"/>
      <c r="IZH197" s="1269"/>
      <c r="IZI197" s="1269"/>
      <c r="IZJ197" s="1269"/>
      <c r="IZK197" s="1269"/>
      <c r="IZL197" s="1269"/>
      <c r="IZM197" s="1269"/>
      <c r="IZN197" s="1269"/>
      <c r="IZO197" s="1269"/>
      <c r="IZP197" s="1269"/>
      <c r="IZQ197" s="1269"/>
      <c r="IZR197" s="1269"/>
      <c r="IZS197" s="1269"/>
      <c r="IZT197" s="1269"/>
      <c r="IZU197" s="1269"/>
      <c r="IZV197" s="1269"/>
      <c r="IZW197" s="1269"/>
      <c r="IZX197" s="1269"/>
      <c r="IZY197" s="1269"/>
      <c r="IZZ197" s="1269"/>
      <c r="JAA197" s="1269"/>
      <c r="JAB197" s="1269"/>
      <c r="JAC197" s="1269"/>
      <c r="JAD197" s="1269"/>
      <c r="JAE197" s="1269"/>
      <c r="JAF197" s="1269"/>
      <c r="JAG197" s="1269"/>
      <c r="JAH197" s="1269"/>
      <c r="JAI197" s="1269"/>
      <c r="JAJ197" s="1269"/>
      <c r="JAK197" s="1269"/>
      <c r="JAL197" s="1269"/>
      <c r="JAM197" s="1269"/>
      <c r="JAN197" s="1269"/>
      <c r="JAO197" s="1269"/>
      <c r="JAP197" s="1269"/>
      <c r="JAQ197" s="1269"/>
      <c r="JAR197" s="1269"/>
      <c r="JAS197" s="1269"/>
      <c r="JAT197" s="1269"/>
      <c r="JAU197" s="1269"/>
      <c r="JAV197" s="1269"/>
      <c r="JAW197" s="1269"/>
      <c r="JAX197" s="1269"/>
      <c r="JAY197" s="1269"/>
      <c r="JAZ197" s="1269"/>
      <c r="JBA197" s="1269"/>
      <c r="JBB197" s="1269"/>
      <c r="JBC197" s="1269"/>
      <c r="JBD197" s="1269"/>
      <c r="JBE197" s="1269"/>
      <c r="JBF197" s="1269"/>
      <c r="JBG197" s="1269"/>
      <c r="JBH197" s="1269"/>
      <c r="JBI197" s="1269"/>
      <c r="JBJ197" s="1269"/>
      <c r="JBK197" s="1269"/>
      <c r="JBL197" s="1269"/>
      <c r="JBM197" s="1269"/>
      <c r="JBN197" s="1269"/>
      <c r="JBO197" s="1269"/>
      <c r="JBP197" s="1269"/>
      <c r="JBQ197" s="1269"/>
      <c r="JBR197" s="1269"/>
      <c r="JBS197" s="1269"/>
      <c r="JBT197" s="1269"/>
      <c r="JBU197" s="1269"/>
      <c r="JBV197" s="1269"/>
      <c r="JBW197" s="1269"/>
      <c r="JBX197" s="1269"/>
      <c r="JBY197" s="1269"/>
      <c r="JBZ197" s="1269"/>
      <c r="JCA197" s="1269"/>
      <c r="JCB197" s="1269"/>
      <c r="JCC197" s="1269"/>
      <c r="JCD197" s="1269"/>
      <c r="JCE197" s="1269"/>
      <c r="JCF197" s="1269"/>
      <c r="JCG197" s="1269"/>
      <c r="JCH197" s="1269"/>
      <c r="JCI197" s="1269"/>
      <c r="JCJ197" s="1269"/>
      <c r="JCK197" s="1269"/>
      <c r="JCL197" s="1269"/>
      <c r="JCM197" s="1269"/>
      <c r="JCN197" s="1269"/>
      <c r="JCO197" s="1269"/>
      <c r="JCP197" s="1269"/>
      <c r="JCQ197" s="1269"/>
      <c r="JCR197" s="1269"/>
      <c r="JCS197" s="1269"/>
      <c r="JCT197" s="1269"/>
      <c r="JCU197" s="1269"/>
      <c r="JCV197" s="1269"/>
      <c r="JCW197" s="1269"/>
      <c r="JCX197" s="1269"/>
      <c r="JCY197" s="1269"/>
      <c r="JCZ197" s="1269"/>
      <c r="JDA197" s="1269"/>
      <c r="JDB197" s="1269"/>
      <c r="JDC197" s="1269"/>
      <c r="JDD197" s="1269"/>
      <c r="JDE197" s="1269"/>
      <c r="JDF197" s="1269"/>
      <c r="JDG197" s="1269"/>
      <c r="JDH197" s="1269"/>
      <c r="JDI197" s="1269"/>
      <c r="JDJ197" s="1269"/>
      <c r="JDK197" s="1269"/>
      <c r="JDL197" s="1269"/>
      <c r="JDM197" s="1269"/>
      <c r="JDN197" s="1269"/>
      <c r="JDO197" s="1269"/>
      <c r="JDP197" s="1269"/>
      <c r="JDQ197" s="1269"/>
      <c r="JDR197" s="1269"/>
      <c r="JDS197" s="1269"/>
      <c r="JDT197" s="1269"/>
      <c r="JDU197" s="1269"/>
      <c r="JDV197" s="1269"/>
      <c r="JDW197" s="1269"/>
      <c r="JDX197" s="1269"/>
      <c r="JDY197" s="1269"/>
      <c r="JDZ197" s="1269"/>
      <c r="JEA197" s="1269"/>
      <c r="JEB197" s="1269"/>
      <c r="JEC197" s="1269"/>
      <c r="JED197" s="1269"/>
      <c r="JEE197" s="1269"/>
      <c r="JEF197" s="1269"/>
      <c r="JEG197" s="1269"/>
      <c r="JEH197" s="1269"/>
      <c r="JEI197" s="1269"/>
      <c r="JEJ197" s="1269"/>
      <c r="JEK197" s="1269"/>
      <c r="JEL197" s="1269"/>
      <c r="JEM197" s="1269"/>
      <c r="JEN197" s="1269"/>
      <c r="JEO197" s="1269"/>
      <c r="JEP197" s="1269"/>
      <c r="JEQ197" s="1269"/>
      <c r="JER197" s="1269"/>
      <c r="JES197" s="1269"/>
      <c r="JET197" s="1269"/>
      <c r="JEU197" s="1269"/>
      <c r="JEV197" s="1269"/>
      <c r="JEW197" s="1269"/>
      <c r="JEX197" s="1269"/>
      <c r="JEY197" s="1269"/>
      <c r="JEZ197" s="1269"/>
      <c r="JFA197" s="1269"/>
      <c r="JFB197" s="1269"/>
      <c r="JFC197" s="1269"/>
      <c r="JFD197" s="1269"/>
      <c r="JFE197" s="1269"/>
      <c r="JFF197" s="1269"/>
      <c r="JFG197" s="1269"/>
      <c r="JFH197" s="1269"/>
      <c r="JFI197" s="1269"/>
      <c r="JFJ197" s="1269"/>
      <c r="JFK197" s="1269"/>
      <c r="JFL197" s="1269"/>
      <c r="JFM197" s="1269"/>
      <c r="JFN197" s="1269"/>
      <c r="JFO197" s="1269"/>
      <c r="JFP197" s="1269"/>
      <c r="JFQ197" s="1269"/>
      <c r="JFR197" s="1269"/>
      <c r="JFS197" s="1269"/>
      <c r="JFT197" s="1269"/>
      <c r="JFU197" s="1269"/>
      <c r="JFV197" s="1269"/>
      <c r="JFW197" s="1269"/>
      <c r="JFX197" s="1269"/>
      <c r="JFY197" s="1269"/>
      <c r="JFZ197" s="1269"/>
      <c r="JGA197" s="1269"/>
      <c r="JGB197" s="1269"/>
      <c r="JGC197" s="1269"/>
      <c r="JGD197" s="1269"/>
      <c r="JGE197" s="1269"/>
      <c r="JGF197" s="1269"/>
      <c r="JGG197" s="1269"/>
      <c r="JGH197" s="1269"/>
      <c r="JGI197" s="1269"/>
      <c r="JGJ197" s="1269"/>
      <c r="JGK197" s="1269"/>
      <c r="JGL197" s="1269"/>
      <c r="JGM197" s="1269"/>
      <c r="JGN197" s="1269"/>
      <c r="JGO197" s="1269"/>
      <c r="JGP197" s="1269"/>
      <c r="JGQ197" s="1269"/>
      <c r="JGR197" s="1269"/>
      <c r="JGS197" s="1269"/>
      <c r="JGT197" s="1269"/>
      <c r="JGU197" s="1269"/>
      <c r="JGV197" s="1269"/>
      <c r="JGW197" s="1269"/>
      <c r="JGX197" s="1269"/>
      <c r="JGY197" s="1269"/>
      <c r="JGZ197" s="1269"/>
      <c r="JHA197" s="1269"/>
      <c r="JHB197" s="1269"/>
      <c r="JHC197" s="1269"/>
      <c r="JHD197" s="1269"/>
      <c r="JHE197" s="1269"/>
      <c r="JHF197" s="1269"/>
      <c r="JHG197" s="1269"/>
      <c r="JHH197" s="1269"/>
      <c r="JHI197" s="1269"/>
      <c r="JHJ197" s="1269"/>
      <c r="JHK197" s="1269"/>
      <c r="JHL197" s="1269"/>
      <c r="JHM197" s="1269"/>
      <c r="JHN197" s="1269"/>
      <c r="JHO197" s="1269"/>
      <c r="JHP197" s="1269"/>
      <c r="JHQ197" s="1269"/>
      <c r="JHR197" s="1269"/>
      <c r="JHS197" s="1269"/>
      <c r="JHT197" s="1269"/>
      <c r="JHU197" s="1269"/>
      <c r="JHV197" s="1269"/>
      <c r="JHW197" s="1269"/>
      <c r="JHX197" s="1269"/>
      <c r="JHY197" s="1269"/>
      <c r="JHZ197" s="1269"/>
      <c r="JIA197" s="1269"/>
      <c r="JIB197" s="1269"/>
      <c r="JIC197" s="1269"/>
      <c r="JID197" s="1269"/>
      <c r="JIE197" s="1269"/>
      <c r="JIF197" s="1269"/>
      <c r="JIG197" s="1269"/>
      <c r="JIH197" s="1269"/>
      <c r="JII197" s="1269"/>
      <c r="JIJ197" s="1269"/>
      <c r="JIK197" s="1269"/>
      <c r="JIL197" s="1269"/>
      <c r="JIM197" s="1269"/>
      <c r="JIN197" s="1269"/>
      <c r="JIO197" s="1269"/>
      <c r="JIP197" s="1269"/>
      <c r="JIQ197" s="1269"/>
      <c r="JIR197" s="1269"/>
      <c r="JIS197" s="1269"/>
      <c r="JIT197" s="1269"/>
      <c r="JIU197" s="1269"/>
      <c r="JIV197" s="1269"/>
      <c r="JIW197" s="1269"/>
      <c r="JIX197" s="1269"/>
      <c r="JIY197" s="1269"/>
      <c r="JIZ197" s="1269"/>
      <c r="JJA197" s="1269"/>
      <c r="JJB197" s="1269"/>
      <c r="JJC197" s="1269"/>
      <c r="JJD197" s="1269"/>
      <c r="JJE197" s="1269"/>
      <c r="JJF197" s="1269"/>
      <c r="JJG197" s="1269"/>
      <c r="JJH197" s="1269"/>
      <c r="JJI197" s="1269"/>
      <c r="JJJ197" s="1269"/>
      <c r="JJK197" s="1269"/>
      <c r="JJL197" s="1269"/>
      <c r="JJM197" s="1269"/>
      <c r="JJN197" s="1269"/>
      <c r="JJO197" s="1269"/>
      <c r="JJP197" s="1269"/>
      <c r="JJQ197" s="1269"/>
      <c r="JJR197" s="1269"/>
      <c r="JJS197" s="1269"/>
      <c r="JJT197" s="1269"/>
      <c r="JJU197" s="1269"/>
      <c r="JJV197" s="1269"/>
      <c r="JJW197" s="1269"/>
      <c r="JJX197" s="1269"/>
      <c r="JJY197" s="1269"/>
      <c r="JJZ197" s="1269"/>
      <c r="JKA197" s="1269"/>
      <c r="JKB197" s="1269"/>
      <c r="JKC197" s="1269"/>
      <c r="JKD197" s="1269"/>
      <c r="JKE197" s="1269"/>
      <c r="JKF197" s="1269"/>
      <c r="JKG197" s="1269"/>
      <c r="JKH197" s="1269"/>
      <c r="JKI197" s="1269"/>
      <c r="JKJ197" s="1269"/>
      <c r="JKK197" s="1269"/>
      <c r="JKL197" s="1269"/>
      <c r="JKM197" s="1269"/>
      <c r="JKN197" s="1269"/>
      <c r="JKO197" s="1269"/>
      <c r="JKP197" s="1269"/>
      <c r="JKQ197" s="1269"/>
      <c r="JKR197" s="1269"/>
      <c r="JKS197" s="1269"/>
      <c r="JKT197" s="1269"/>
      <c r="JKU197" s="1269"/>
      <c r="JKV197" s="1269"/>
      <c r="JKW197" s="1269"/>
      <c r="JKX197" s="1269"/>
      <c r="JKY197" s="1269"/>
      <c r="JKZ197" s="1269"/>
      <c r="JLA197" s="1269"/>
      <c r="JLB197" s="1269"/>
      <c r="JLC197" s="1269"/>
      <c r="JLD197" s="1269"/>
      <c r="JLE197" s="1269"/>
      <c r="JLF197" s="1269"/>
      <c r="JLG197" s="1269"/>
      <c r="JLH197" s="1269"/>
      <c r="JLI197" s="1269"/>
      <c r="JLJ197" s="1269"/>
      <c r="JLK197" s="1269"/>
      <c r="JLL197" s="1269"/>
      <c r="JLM197" s="1269"/>
      <c r="JLN197" s="1269"/>
      <c r="JLO197" s="1269"/>
      <c r="JLP197" s="1269"/>
      <c r="JLQ197" s="1269"/>
      <c r="JLR197" s="1269"/>
      <c r="JLS197" s="1269"/>
      <c r="JLT197" s="1269"/>
      <c r="JLU197" s="1269"/>
      <c r="JLV197" s="1269"/>
      <c r="JLW197" s="1269"/>
      <c r="JLX197" s="1269"/>
      <c r="JLY197" s="1269"/>
      <c r="JLZ197" s="1269"/>
      <c r="JMA197" s="1269"/>
      <c r="JMB197" s="1269"/>
      <c r="JMC197" s="1269"/>
      <c r="JMD197" s="1269"/>
      <c r="JME197" s="1269"/>
      <c r="JMF197" s="1269"/>
      <c r="JMG197" s="1269"/>
      <c r="JMH197" s="1269"/>
      <c r="JMI197" s="1269"/>
      <c r="JMJ197" s="1269"/>
      <c r="JMK197" s="1269"/>
      <c r="JML197" s="1269"/>
      <c r="JMM197" s="1269"/>
      <c r="JMN197" s="1269"/>
      <c r="JMO197" s="1269"/>
      <c r="JMP197" s="1269"/>
      <c r="JMQ197" s="1269"/>
      <c r="JMR197" s="1269"/>
      <c r="JMS197" s="1269"/>
      <c r="JMT197" s="1269"/>
      <c r="JMU197" s="1269"/>
      <c r="JMV197" s="1269"/>
      <c r="JMW197" s="1269"/>
      <c r="JMX197" s="1269"/>
      <c r="JMY197" s="1269"/>
      <c r="JMZ197" s="1269"/>
      <c r="JNA197" s="1269"/>
      <c r="JNB197" s="1269"/>
      <c r="JNC197" s="1269"/>
      <c r="JND197" s="1269"/>
      <c r="JNE197" s="1269"/>
      <c r="JNF197" s="1269"/>
      <c r="JNG197" s="1269"/>
      <c r="JNH197" s="1269"/>
      <c r="JNI197" s="1269"/>
      <c r="JNJ197" s="1269"/>
      <c r="JNK197" s="1269"/>
      <c r="JNL197" s="1269"/>
      <c r="JNM197" s="1269"/>
      <c r="JNN197" s="1269"/>
      <c r="JNO197" s="1269"/>
      <c r="JNP197" s="1269"/>
      <c r="JNQ197" s="1269"/>
      <c r="JNR197" s="1269"/>
      <c r="JNS197" s="1269"/>
      <c r="JNT197" s="1269"/>
      <c r="JNU197" s="1269"/>
      <c r="JNV197" s="1269"/>
      <c r="JNW197" s="1269"/>
      <c r="JNX197" s="1269"/>
      <c r="JNY197" s="1269"/>
      <c r="JNZ197" s="1269"/>
      <c r="JOA197" s="1269"/>
      <c r="JOB197" s="1269"/>
      <c r="JOC197" s="1269"/>
      <c r="JOD197" s="1269"/>
      <c r="JOE197" s="1269"/>
      <c r="JOF197" s="1269"/>
      <c r="JOG197" s="1269"/>
      <c r="JOH197" s="1269"/>
      <c r="JOI197" s="1269"/>
      <c r="JOJ197" s="1269"/>
      <c r="JOK197" s="1269"/>
      <c r="JOL197" s="1269"/>
      <c r="JOM197" s="1269"/>
      <c r="JON197" s="1269"/>
      <c r="JOO197" s="1269"/>
      <c r="JOP197" s="1269"/>
      <c r="JOQ197" s="1269"/>
      <c r="JOR197" s="1269"/>
      <c r="JOS197" s="1269"/>
      <c r="JOT197" s="1269"/>
      <c r="JOU197" s="1269"/>
      <c r="JOV197" s="1269"/>
      <c r="JOW197" s="1269"/>
      <c r="JOX197" s="1269"/>
      <c r="JOY197" s="1269"/>
      <c r="JOZ197" s="1269"/>
      <c r="JPA197" s="1269"/>
      <c r="JPB197" s="1269"/>
      <c r="JPC197" s="1269"/>
      <c r="JPD197" s="1269"/>
      <c r="JPE197" s="1269"/>
      <c r="JPF197" s="1269"/>
      <c r="JPG197" s="1269"/>
      <c r="JPH197" s="1269"/>
      <c r="JPI197" s="1269"/>
      <c r="JPJ197" s="1269"/>
      <c r="JPK197" s="1269"/>
      <c r="JPL197" s="1269"/>
      <c r="JPM197" s="1269"/>
      <c r="JPN197" s="1269"/>
      <c r="JPO197" s="1269"/>
      <c r="JPP197" s="1269"/>
      <c r="JPQ197" s="1269"/>
      <c r="JPR197" s="1269"/>
      <c r="JPS197" s="1269"/>
      <c r="JPT197" s="1269"/>
      <c r="JPU197" s="1269"/>
      <c r="JPV197" s="1269"/>
      <c r="JPW197" s="1269"/>
      <c r="JPX197" s="1269"/>
      <c r="JPY197" s="1269"/>
      <c r="JPZ197" s="1269"/>
      <c r="JQA197" s="1269"/>
      <c r="JQB197" s="1269"/>
      <c r="JQC197" s="1269"/>
      <c r="JQD197" s="1269"/>
      <c r="JQE197" s="1269"/>
      <c r="JQF197" s="1269"/>
      <c r="JQG197" s="1269"/>
      <c r="JQH197" s="1269"/>
      <c r="JQI197" s="1269"/>
      <c r="JQJ197" s="1269"/>
      <c r="JQK197" s="1269"/>
      <c r="JQL197" s="1269"/>
      <c r="JQM197" s="1269"/>
      <c r="JQN197" s="1269"/>
      <c r="JQO197" s="1269"/>
      <c r="JQP197" s="1269"/>
      <c r="JQQ197" s="1269"/>
      <c r="JQR197" s="1269"/>
      <c r="JQS197" s="1269"/>
      <c r="JQT197" s="1269"/>
      <c r="JQU197" s="1269"/>
      <c r="JQV197" s="1269"/>
      <c r="JQW197" s="1269"/>
      <c r="JQX197" s="1269"/>
      <c r="JQY197" s="1269"/>
      <c r="JQZ197" s="1269"/>
      <c r="JRA197" s="1269"/>
      <c r="JRB197" s="1269"/>
      <c r="JRC197" s="1269"/>
      <c r="JRD197" s="1269"/>
      <c r="JRE197" s="1269"/>
      <c r="JRF197" s="1269"/>
      <c r="JRG197" s="1269"/>
      <c r="JRH197" s="1269"/>
      <c r="JRI197" s="1269"/>
      <c r="JRJ197" s="1269"/>
      <c r="JRK197" s="1269"/>
      <c r="JRL197" s="1269"/>
      <c r="JRM197" s="1269"/>
      <c r="JRN197" s="1269"/>
      <c r="JRO197" s="1269"/>
      <c r="JRP197" s="1269"/>
      <c r="JRQ197" s="1269"/>
      <c r="JRR197" s="1269"/>
      <c r="JRS197" s="1269"/>
      <c r="JRT197" s="1269"/>
      <c r="JRU197" s="1269"/>
      <c r="JRV197" s="1269"/>
      <c r="JRW197" s="1269"/>
      <c r="JRX197" s="1269"/>
      <c r="JRY197" s="1269"/>
      <c r="JRZ197" s="1269"/>
      <c r="JSA197" s="1269"/>
      <c r="JSB197" s="1269"/>
      <c r="JSC197" s="1269"/>
      <c r="JSD197" s="1269"/>
      <c r="JSE197" s="1269"/>
      <c r="JSF197" s="1269"/>
      <c r="JSG197" s="1269"/>
      <c r="JSH197" s="1269"/>
      <c r="JSI197" s="1269"/>
      <c r="JSJ197" s="1269"/>
      <c r="JSK197" s="1269"/>
      <c r="JSL197" s="1269"/>
      <c r="JSM197" s="1269"/>
      <c r="JSN197" s="1269"/>
      <c r="JSO197" s="1269"/>
      <c r="JSP197" s="1269"/>
      <c r="JSQ197" s="1269"/>
      <c r="JSR197" s="1269"/>
      <c r="JSS197" s="1269"/>
      <c r="JST197" s="1269"/>
      <c r="JSU197" s="1269"/>
      <c r="JSV197" s="1269"/>
      <c r="JSW197" s="1269"/>
      <c r="JSX197" s="1269"/>
      <c r="JSY197" s="1269"/>
      <c r="JSZ197" s="1269"/>
      <c r="JTA197" s="1269"/>
      <c r="JTB197" s="1269"/>
      <c r="JTC197" s="1269"/>
      <c r="JTD197" s="1269"/>
      <c r="JTE197" s="1269"/>
      <c r="JTF197" s="1269"/>
      <c r="JTG197" s="1269"/>
      <c r="JTH197" s="1269"/>
      <c r="JTI197" s="1269"/>
      <c r="JTJ197" s="1269"/>
      <c r="JTK197" s="1269"/>
      <c r="JTL197" s="1269"/>
      <c r="JTM197" s="1269"/>
      <c r="JTN197" s="1269"/>
      <c r="JTO197" s="1269"/>
      <c r="JTP197" s="1269"/>
      <c r="JTQ197" s="1269"/>
      <c r="JTR197" s="1269"/>
      <c r="JTS197" s="1269"/>
      <c r="JTT197" s="1269"/>
      <c r="JTU197" s="1269"/>
      <c r="JTV197" s="1269"/>
      <c r="JTW197" s="1269"/>
      <c r="JTX197" s="1269"/>
      <c r="JTY197" s="1269"/>
      <c r="JTZ197" s="1269"/>
      <c r="JUA197" s="1269"/>
      <c r="JUB197" s="1269"/>
      <c r="JUC197" s="1269"/>
      <c r="JUD197" s="1269"/>
      <c r="JUE197" s="1269"/>
      <c r="JUF197" s="1269"/>
      <c r="JUG197" s="1269"/>
      <c r="JUH197" s="1269"/>
      <c r="JUI197" s="1269"/>
      <c r="JUJ197" s="1269"/>
      <c r="JUK197" s="1269"/>
      <c r="JUL197" s="1269"/>
      <c r="JUM197" s="1269"/>
      <c r="JUN197" s="1269"/>
      <c r="JUO197" s="1269"/>
      <c r="JUP197" s="1269"/>
      <c r="JUQ197" s="1269"/>
      <c r="JUR197" s="1269"/>
      <c r="JUS197" s="1269"/>
      <c r="JUT197" s="1269"/>
      <c r="JUU197" s="1269"/>
      <c r="JUV197" s="1269"/>
      <c r="JUW197" s="1269"/>
      <c r="JUX197" s="1269"/>
      <c r="JUY197" s="1269"/>
      <c r="JUZ197" s="1269"/>
      <c r="JVA197" s="1269"/>
      <c r="JVB197" s="1269"/>
      <c r="JVC197" s="1269"/>
      <c r="JVD197" s="1269"/>
      <c r="JVE197" s="1269"/>
      <c r="JVF197" s="1269"/>
      <c r="JVG197" s="1269"/>
      <c r="JVH197" s="1269"/>
      <c r="JVI197" s="1269"/>
      <c r="JVJ197" s="1269"/>
      <c r="JVK197" s="1269"/>
      <c r="JVL197" s="1269"/>
      <c r="JVM197" s="1269"/>
      <c r="JVN197" s="1269"/>
      <c r="JVO197" s="1269"/>
      <c r="JVP197" s="1269"/>
      <c r="JVQ197" s="1269"/>
      <c r="JVR197" s="1269"/>
      <c r="JVS197" s="1269"/>
      <c r="JVT197" s="1269"/>
      <c r="JVU197" s="1269"/>
      <c r="JVV197" s="1269"/>
      <c r="JVW197" s="1269"/>
      <c r="JVX197" s="1269"/>
      <c r="JVY197" s="1269"/>
      <c r="JVZ197" s="1269"/>
      <c r="JWA197" s="1269"/>
      <c r="JWB197" s="1269"/>
      <c r="JWC197" s="1269"/>
      <c r="JWD197" s="1269"/>
      <c r="JWE197" s="1269"/>
      <c r="JWF197" s="1269"/>
      <c r="JWG197" s="1269"/>
      <c r="JWH197" s="1269"/>
      <c r="JWI197" s="1269"/>
      <c r="JWJ197" s="1269"/>
      <c r="JWK197" s="1269"/>
      <c r="JWL197" s="1269"/>
      <c r="JWM197" s="1269"/>
      <c r="JWN197" s="1269"/>
      <c r="JWO197" s="1269"/>
      <c r="JWP197" s="1269"/>
      <c r="JWQ197" s="1269"/>
      <c r="JWR197" s="1269"/>
      <c r="JWS197" s="1269"/>
      <c r="JWT197" s="1269"/>
      <c r="JWU197" s="1269"/>
      <c r="JWV197" s="1269"/>
      <c r="JWW197" s="1269"/>
      <c r="JWX197" s="1269"/>
      <c r="JWY197" s="1269"/>
      <c r="JWZ197" s="1269"/>
      <c r="JXA197" s="1269"/>
      <c r="JXB197" s="1269"/>
      <c r="JXC197" s="1269"/>
      <c r="JXD197" s="1269"/>
      <c r="JXE197" s="1269"/>
      <c r="JXF197" s="1269"/>
      <c r="JXG197" s="1269"/>
      <c r="JXH197" s="1269"/>
      <c r="JXI197" s="1269"/>
      <c r="JXJ197" s="1269"/>
      <c r="JXK197" s="1269"/>
      <c r="JXL197" s="1269"/>
      <c r="JXM197" s="1269"/>
      <c r="JXN197" s="1269"/>
      <c r="JXO197" s="1269"/>
      <c r="JXP197" s="1269"/>
      <c r="JXQ197" s="1269"/>
      <c r="JXR197" s="1269"/>
      <c r="JXS197" s="1269"/>
      <c r="JXT197" s="1269"/>
      <c r="JXU197" s="1269"/>
      <c r="JXV197" s="1269"/>
      <c r="JXW197" s="1269"/>
      <c r="JXX197" s="1269"/>
      <c r="JXY197" s="1269"/>
      <c r="JXZ197" s="1269"/>
      <c r="JYA197" s="1269"/>
      <c r="JYB197" s="1269"/>
      <c r="JYC197" s="1269"/>
      <c r="JYD197" s="1269"/>
      <c r="JYE197" s="1269"/>
      <c r="JYF197" s="1269"/>
      <c r="JYG197" s="1269"/>
      <c r="JYH197" s="1269"/>
      <c r="JYI197" s="1269"/>
      <c r="JYJ197" s="1269"/>
      <c r="JYK197" s="1269"/>
      <c r="JYL197" s="1269"/>
      <c r="JYM197" s="1269"/>
      <c r="JYN197" s="1269"/>
      <c r="JYO197" s="1269"/>
      <c r="JYP197" s="1269"/>
      <c r="JYQ197" s="1269"/>
      <c r="JYR197" s="1269"/>
      <c r="JYS197" s="1269"/>
      <c r="JYT197" s="1269"/>
      <c r="JYU197" s="1269"/>
      <c r="JYV197" s="1269"/>
      <c r="JYW197" s="1269"/>
      <c r="JYX197" s="1269"/>
      <c r="JYY197" s="1269"/>
      <c r="JYZ197" s="1269"/>
      <c r="JZA197" s="1269"/>
      <c r="JZB197" s="1269"/>
      <c r="JZC197" s="1269"/>
      <c r="JZD197" s="1269"/>
      <c r="JZE197" s="1269"/>
      <c r="JZF197" s="1269"/>
      <c r="JZG197" s="1269"/>
      <c r="JZH197" s="1269"/>
      <c r="JZI197" s="1269"/>
      <c r="JZJ197" s="1269"/>
      <c r="JZK197" s="1269"/>
      <c r="JZL197" s="1269"/>
      <c r="JZM197" s="1269"/>
      <c r="JZN197" s="1269"/>
      <c r="JZO197" s="1269"/>
      <c r="JZP197" s="1269"/>
      <c r="JZQ197" s="1269"/>
      <c r="JZR197" s="1269"/>
      <c r="JZS197" s="1269"/>
      <c r="JZT197" s="1269"/>
      <c r="JZU197" s="1269"/>
      <c r="JZV197" s="1269"/>
      <c r="JZW197" s="1269"/>
      <c r="JZX197" s="1269"/>
      <c r="JZY197" s="1269"/>
      <c r="JZZ197" s="1269"/>
      <c r="KAA197" s="1269"/>
      <c r="KAB197" s="1269"/>
      <c r="KAC197" s="1269"/>
      <c r="KAD197" s="1269"/>
      <c r="KAE197" s="1269"/>
      <c r="KAF197" s="1269"/>
      <c r="KAG197" s="1269"/>
      <c r="KAH197" s="1269"/>
      <c r="KAI197" s="1269"/>
      <c r="KAJ197" s="1269"/>
      <c r="KAK197" s="1269"/>
      <c r="KAL197" s="1269"/>
      <c r="KAM197" s="1269"/>
      <c r="KAN197" s="1269"/>
      <c r="KAO197" s="1269"/>
      <c r="KAP197" s="1269"/>
      <c r="KAQ197" s="1269"/>
      <c r="KAR197" s="1269"/>
      <c r="KAS197" s="1269"/>
      <c r="KAT197" s="1269"/>
      <c r="KAU197" s="1269"/>
      <c r="KAV197" s="1269"/>
      <c r="KAW197" s="1269"/>
      <c r="KAX197" s="1269"/>
      <c r="KAY197" s="1269"/>
      <c r="KAZ197" s="1269"/>
      <c r="KBA197" s="1269"/>
      <c r="KBB197" s="1269"/>
      <c r="KBC197" s="1269"/>
      <c r="KBD197" s="1269"/>
      <c r="KBE197" s="1269"/>
      <c r="KBF197" s="1269"/>
      <c r="KBG197" s="1269"/>
      <c r="KBH197" s="1269"/>
      <c r="KBI197" s="1269"/>
      <c r="KBJ197" s="1269"/>
      <c r="KBK197" s="1269"/>
      <c r="KBL197" s="1269"/>
      <c r="KBM197" s="1269"/>
      <c r="KBN197" s="1269"/>
      <c r="KBO197" s="1269"/>
      <c r="KBP197" s="1269"/>
      <c r="KBQ197" s="1269"/>
      <c r="KBR197" s="1269"/>
      <c r="KBS197" s="1269"/>
      <c r="KBT197" s="1269"/>
      <c r="KBU197" s="1269"/>
      <c r="KBV197" s="1269"/>
      <c r="KBW197" s="1269"/>
      <c r="KBX197" s="1269"/>
      <c r="KBY197" s="1269"/>
      <c r="KBZ197" s="1269"/>
      <c r="KCA197" s="1269"/>
      <c r="KCB197" s="1269"/>
      <c r="KCC197" s="1269"/>
      <c r="KCD197" s="1269"/>
      <c r="KCE197" s="1269"/>
      <c r="KCF197" s="1269"/>
      <c r="KCG197" s="1269"/>
      <c r="KCH197" s="1269"/>
      <c r="KCI197" s="1269"/>
      <c r="KCJ197" s="1269"/>
      <c r="KCK197" s="1269"/>
      <c r="KCL197" s="1269"/>
      <c r="KCM197" s="1269"/>
      <c r="KCN197" s="1269"/>
      <c r="KCO197" s="1269"/>
      <c r="KCP197" s="1269"/>
      <c r="KCQ197" s="1269"/>
      <c r="KCR197" s="1269"/>
      <c r="KCS197" s="1269"/>
      <c r="KCT197" s="1269"/>
      <c r="KCU197" s="1269"/>
      <c r="KCV197" s="1269"/>
      <c r="KCW197" s="1269"/>
      <c r="KCX197" s="1269"/>
      <c r="KCY197" s="1269"/>
      <c r="KCZ197" s="1269"/>
      <c r="KDA197" s="1269"/>
      <c r="KDB197" s="1269"/>
      <c r="KDC197" s="1269"/>
      <c r="KDD197" s="1269"/>
      <c r="KDE197" s="1269"/>
      <c r="KDF197" s="1269"/>
      <c r="KDG197" s="1269"/>
      <c r="KDH197" s="1269"/>
      <c r="KDI197" s="1269"/>
      <c r="KDJ197" s="1269"/>
      <c r="KDK197" s="1269"/>
      <c r="KDL197" s="1269"/>
      <c r="KDM197" s="1269"/>
      <c r="KDN197" s="1269"/>
      <c r="KDO197" s="1269"/>
      <c r="KDP197" s="1269"/>
      <c r="KDQ197" s="1269"/>
      <c r="KDR197" s="1269"/>
      <c r="KDS197" s="1269"/>
      <c r="KDT197" s="1269"/>
      <c r="KDU197" s="1269"/>
      <c r="KDV197" s="1269"/>
      <c r="KDW197" s="1269"/>
      <c r="KDX197" s="1269"/>
      <c r="KDY197" s="1269"/>
      <c r="KDZ197" s="1269"/>
      <c r="KEA197" s="1269"/>
      <c r="KEB197" s="1269"/>
      <c r="KEC197" s="1269"/>
      <c r="KED197" s="1269"/>
      <c r="KEE197" s="1269"/>
      <c r="KEF197" s="1269"/>
      <c r="KEG197" s="1269"/>
      <c r="KEH197" s="1269"/>
      <c r="KEI197" s="1269"/>
      <c r="KEJ197" s="1269"/>
      <c r="KEK197" s="1269"/>
      <c r="KEL197" s="1269"/>
      <c r="KEM197" s="1269"/>
      <c r="KEN197" s="1269"/>
      <c r="KEO197" s="1269"/>
      <c r="KEP197" s="1269"/>
      <c r="KEQ197" s="1269"/>
      <c r="KER197" s="1269"/>
      <c r="KES197" s="1269"/>
      <c r="KET197" s="1269"/>
      <c r="KEU197" s="1269"/>
      <c r="KEV197" s="1269"/>
      <c r="KEW197" s="1269"/>
      <c r="KEX197" s="1269"/>
      <c r="KEY197" s="1269"/>
      <c r="KEZ197" s="1269"/>
      <c r="KFA197" s="1269"/>
      <c r="KFB197" s="1269"/>
      <c r="KFC197" s="1269"/>
      <c r="KFD197" s="1269"/>
      <c r="KFE197" s="1269"/>
      <c r="KFF197" s="1269"/>
      <c r="KFG197" s="1269"/>
      <c r="KFH197" s="1269"/>
      <c r="KFI197" s="1269"/>
      <c r="KFJ197" s="1269"/>
      <c r="KFK197" s="1269"/>
      <c r="KFL197" s="1269"/>
      <c r="KFM197" s="1269"/>
      <c r="KFN197" s="1269"/>
      <c r="KFO197" s="1269"/>
      <c r="KFP197" s="1269"/>
      <c r="KFQ197" s="1269"/>
      <c r="KFR197" s="1269"/>
      <c r="KFS197" s="1269"/>
      <c r="KFT197" s="1269"/>
      <c r="KFU197" s="1269"/>
      <c r="KFV197" s="1269"/>
      <c r="KFW197" s="1269"/>
      <c r="KFX197" s="1269"/>
      <c r="KFY197" s="1269"/>
      <c r="KFZ197" s="1269"/>
      <c r="KGA197" s="1269"/>
      <c r="KGB197" s="1269"/>
      <c r="KGC197" s="1269"/>
      <c r="KGD197" s="1269"/>
      <c r="KGE197" s="1269"/>
      <c r="KGF197" s="1269"/>
      <c r="KGG197" s="1269"/>
      <c r="KGH197" s="1269"/>
      <c r="KGI197" s="1269"/>
      <c r="KGJ197" s="1269"/>
      <c r="KGK197" s="1269"/>
      <c r="KGL197" s="1269"/>
      <c r="KGM197" s="1269"/>
      <c r="KGN197" s="1269"/>
      <c r="KGO197" s="1269"/>
      <c r="KGP197" s="1269"/>
      <c r="KGQ197" s="1269"/>
      <c r="KGR197" s="1269"/>
      <c r="KGS197" s="1269"/>
      <c r="KGT197" s="1269"/>
      <c r="KGU197" s="1269"/>
      <c r="KGV197" s="1269"/>
      <c r="KGW197" s="1269"/>
      <c r="KGX197" s="1269"/>
      <c r="KGY197" s="1269"/>
      <c r="KGZ197" s="1269"/>
      <c r="KHA197" s="1269"/>
      <c r="KHB197" s="1269"/>
      <c r="KHC197" s="1269"/>
      <c r="KHD197" s="1269"/>
      <c r="KHE197" s="1269"/>
      <c r="KHF197" s="1269"/>
      <c r="KHG197" s="1269"/>
      <c r="KHH197" s="1269"/>
      <c r="KHI197" s="1269"/>
      <c r="KHJ197" s="1269"/>
      <c r="KHK197" s="1269"/>
      <c r="KHL197" s="1269"/>
      <c r="KHM197" s="1269"/>
      <c r="KHN197" s="1269"/>
      <c r="KHO197" s="1269"/>
      <c r="KHP197" s="1269"/>
      <c r="KHQ197" s="1269"/>
      <c r="KHR197" s="1269"/>
      <c r="KHS197" s="1269"/>
      <c r="KHT197" s="1269"/>
      <c r="KHU197" s="1269"/>
      <c r="KHV197" s="1269"/>
      <c r="KHW197" s="1269"/>
      <c r="KHX197" s="1269"/>
      <c r="KHY197" s="1269"/>
      <c r="KHZ197" s="1269"/>
      <c r="KIA197" s="1269"/>
      <c r="KIB197" s="1269"/>
      <c r="KIC197" s="1269"/>
      <c r="KID197" s="1269"/>
      <c r="KIE197" s="1269"/>
      <c r="KIF197" s="1269"/>
      <c r="KIG197" s="1269"/>
      <c r="KIH197" s="1269"/>
      <c r="KII197" s="1269"/>
      <c r="KIJ197" s="1269"/>
      <c r="KIK197" s="1269"/>
      <c r="KIL197" s="1269"/>
      <c r="KIM197" s="1269"/>
      <c r="KIN197" s="1269"/>
      <c r="KIO197" s="1269"/>
      <c r="KIP197" s="1269"/>
      <c r="KIQ197" s="1269"/>
      <c r="KIR197" s="1269"/>
      <c r="KIS197" s="1269"/>
      <c r="KIT197" s="1269"/>
      <c r="KIU197" s="1269"/>
      <c r="KIV197" s="1269"/>
      <c r="KIW197" s="1269"/>
      <c r="KIX197" s="1269"/>
      <c r="KIY197" s="1269"/>
      <c r="KIZ197" s="1269"/>
      <c r="KJA197" s="1269"/>
      <c r="KJB197" s="1269"/>
      <c r="KJC197" s="1269"/>
      <c r="KJD197" s="1269"/>
      <c r="KJE197" s="1269"/>
      <c r="KJF197" s="1269"/>
      <c r="KJG197" s="1269"/>
      <c r="KJH197" s="1269"/>
      <c r="KJI197" s="1269"/>
      <c r="KJJ197" s="1269"/>
      <c r="KJK197" s="1269"/>
      <c r="KJL197" s="1269"/>
      <c r="KJM197" s="1269"/>
      <c r="KJN197" s="1269"/>
      <c r="KJO197" s="1269"/>
      <c r="KJP197" s="1269"/>
      <c r="KJQ197" s="1269"/>
      <c r="KJR197" s="1269"/>
      <c r="KJS197" s="1269"/>
      <c r="KJT197" s="1269"/>
      <c r="KJU197" s="1269"/>
      <c r="KJV197" s="1269"/>
      <c r="KJW197" s="1269"/>
      <c r="KJX197" s="1269"/>
      <c r="KJY197" s="1269"/>
      <c r="KJZ197" s="1269"/>
      <c r="KKA197" s="1269"/>
      <c r="KKB197" s="1269"/>
      <c r="KKC197" s="1269"/>
      <c r="KKD197" s="1269"/>
      <c r="KKE197" s="1269"/>
      <c r="KKF197" s="1269"/>
      <c r="KKG197" s="1269"/>
      <c r="KKH197" s="1269"/>
      <c r="KKI197" s="1269"/>
      <c r="KKJ197" s="1269"/>
      <c r="KKK197" s="1269"/>
      <c r="KKL197" s="1269"/>
      <c r="KKM197" s="1269"/>
      <c r="KKN197" s="1269"/>
      <c r="KKO197" s="1269"/>
      <c r="KKP197" s="1269"/>
      <c r="KKQ197" s="1269"/>
      <c r="KKR197" s="1269"/>
      <c r="KKS197" s="1269"/>
      <c r="KKT197" s="1269"/>
      <c r="KKU197" s="1269"/>
      <c r="KKV197" s="1269"/>
      <c r="KKW197" s="1269"/>
      <c r="KKX197" s="1269"/>
      <c r="KKY197" s="1269"/>
      <c r="KKZ197" s="1269"/>
      <c r="KLA197" s="1269"/>
      <c r="KLB197" s="1269"/>
      <c r="KLC197" s="1269"/>
      <c r="KLD197" s="1269"/>
      <c r="KLE197" s="1269"/>
      <c r="KLF197" s="1269"/>
      <c r="KLG197" s="1269"/>
      <c r="KLH197" s="1269"/>
      <c r="KLI197" s="1269"/>
      <c r="KLJ197" s="1269"/>
      <c r="KLK197" s="1269"/>
      <c r="KLL197" s="1269"/>
      <c r="KLM197" s="1269"/>
      <c r="KLN197" s="1269"/>
      <c r="KLO197" s="1269"/>
      <c r="KLP197" s="1269"/>
      <c r="KLQ197" s="1269"/>
      <c r="KLR197" s="1269"/>
      <c r="KLS197" s="1269"/>
      <c r="KLT197" s="1269"/>
      <c r="KLU197" s="1269"/>
      <c r="KLV197" s="1269"/>
      <c r="KLW197" s="1269"/>
      <c r="KLX197" s="1269"/>
      <c r="KLY197" s="1269"/>
      <c r="KLZ197" s="1269"/>
      <c r="KMA197" s="1269"/>
      <c r="KMB197" s="1269"/>
      <c r="KMC197" s="1269"/>
      <c r="KMD197" s="1269"/>
      <c r="KME197" s="1269"/>
      <c r="KMF197" s="1269"/>
      <c r="KMG197" s="1269"/>
      <c r="KMH197" s="1269"/>
      <c r="KMI197" s="1269"/>
      <c r="KMJ197" s="1269"/>
      <c r="KMK197" s="1269"/>
      <c r="KML197" s="1269"/>
      <c r="KMM197" s="1269"/>
      <c r="KMN197" s="1269"/>
      <c r="KMO197" s="1269"/>
      <c r="KMP197" s="1269"/>
      <c r="KMQ197" s="1269"/>
      <c r="KMR197" s="1269"/>
      <c r="KMS197" s="1269"/>
      <c r="KMT197" s="1269"/>
      <c r="KMU197" s="1269"/>
      <c r="KMV197" s="1269"/>
      <c r="KMW197" s="1269"/>
      <c r="KMX197" s="1269"/>
      <c r="KMY197" s="1269"/>
      <c r="KMZ197" s="1269"/>
      <c r="KNA197" s="1269"/>
      <c r="KNB197" s="1269"/>
      <c r="KNC197" s="1269"/>
      <c r="KND197" s="1269"/>
      <c r="KNE197" s="1269"/>
      <c r="KNF197" s="1269"/>
      <c r="KNG197" s="1269"/>
      <c r="KNH197" s="1269"/>
      <c r="KNI197" s="1269"/>
      <c r="KNJ197" s="1269"/>
      <c r="KNK197" s="1269"/>
      <c r="KNL197" s="1269"/>
      <c r="KNM197" s="1269"/>
      <c r="KNN197" s="1269"/>
      <c r="KNO197" s="1269"/>
      <c r="KNP197" s="1269"/>
      <c r="KNQ197" s="1269"/>
      <c r="KNR197" s="1269"/>
      <c r="KNS197" s="1269"/>
      <c r="KNT197" s="1269"/>
      <c r="KNU197" s="1269"/>
      <c r="KNV197" s="1269"/>
      <c r="KNW197" s="1269"/>
      <c r="KNX197" s="1269"/>
      <c r="KNY197" s="1269"/>
      <c r="KNZ197" s="1269"/>
      <c r="KOA197" s="1269"/>
      <c r="KOB197" s="1269"/>
      <c r="KOC197" s="1269"/>
      <c r="KOD197" s="1269"/>
      <c r="KOE197" s="1269"/>
      <c r="KOF197" s="1269"/>
      <c r="KOG197" s="1269"/>
      <c r="KOH197" s="1269"/>
      <c r="KOI197" s="1269"/>
      <c r="KOJ197" s="1269"/>
      <c r="KOK197" s="1269"/>
      <c r="KOL197" s="1269"/>
      <c r="KOM197" s="1269"/>
      <c r="KON197" s="1269"/>
      <c r="KOO197" s="1269"/>
      <c r="KOP197" s="1269"/>
      <c r="KOQ197" s="1269"/>
      <c r="KOR197" s="1269"/>
      <c r="KOS197" s="1269"/>
      <c r="KOT197" s="1269"/>
      <c r="KOU197" s="1269"/>
      <c r="KOV197" s="1269"/>
      <c r="KOW197" s="1269"/>
      <c r="KOX197" s="1269"/>
      <c r="KOY197" s="1269"/>
      <c r="KOZ197" s="1269"/>
      <c r="KPA197" s="1269"/>
      <c r="KPB197" s="1269"/>
      <c r="KPC197" s="1269"/>
      <c r="KPD197" s="1269"/>
      <c r="KPE197" s="1269"/>
      <c r="KPF197" s="1269"/>
      <c r="KPG197" s="1269"/>
      <c r="KPH197" s="1269"/>
      <c r="KPI197" s="1269"/>
      <c r="KPJ197" s="1269"/>
      <c r="KPK197" s="1269"/>
      <c r="KPL197" s="1269"/>
      <c r="KPM197" s="1269"/>
      <c r="KPN197" s="1269"/>
      <c r="KPO197" s="1269"/>
      <c r="KPP197" s="1269"/>
      <c r="KPQ197" s="1269"/>
      <c r="KPR197" s="1269"/>
      <c r="KPS197" s="1269"/>
      <c r="KPT197" s="1269"/>
      <c r="KPU197" s="1269"/>
      <c r="KPV197" s="1269"/>
      <c r="KPW197" s="1269"/>
      <c r="KPX197" s="1269"/>
      <c r="KPY197" s="1269"/>
      <c r="KPZ197" s="1269"/>
      <c r="KQA197" s="1269"/>
      <c r="KQB197" s="1269"/>
      <c r="KQC197" s="1269"/>
      <c r="KQD197" s="1269"/>
      <c r="KQE197" s="1269"/>
      <c r="KQF197" s="1269"/>
      <c r="KQG197" s="1269"/>
      <c r="KQH197" s="1269"/>
      <c r="KQI197" s="1269"/>
      <c r="KQJ197" s="1269"/>
      <c r="KQK197" s="1269"/>
      <c r="KQL197" s="1269"/>
      <c r="KQM197" s="1269"/>
      <c r="KQN197" s="1269"/>
      <c r="KQO197" s="1269"/>
      <c r="KQP197" s="1269"/>
      <c r="KQQ197" s="1269"/>
      <c r="KQR197" s="1269"/>
      <c r="KQS197" s="1269"/>
      <c r="KQT197" s="1269"/>
      <c r="KQU197" s="1269"/>
      <c r="KQV197" s="1269"/>
      <c r="KQW197" s="1269"/>
      <c r="KQX197" s="1269"/>
      <c r="KQY197" s="1269"/>
      <c r="KQZ197" s="1269"/>
      <c r="KRA197" s="1269"/>
      <c r="KRB197" s="1269"/>
      <c r="KRC197" s="1269"/>
      <c r="KRD197" s="1269"/>
      <c r="KRE197" s="1269"/>
      <c r="KRF197" s="1269"/>
      <c r="KRG197" s="1269"/>
      <c r="KRH197" s="1269"/>
      <c r="KRI197" s="1269"/>
      <c r="KRJ197" s="1269"/>
      <c r="KRK197" s="1269"/>
      <c r="KRL197" s="1269"/>
      <c r="KRM197" s="1269"/>
      <c r="KRN197" s="1269"/>
      <c r="KRO197" s="1269"/>
      <c r="KRP197" s="1269"/>
      <c r="KRQ197" s="1269"/>
      <c r="KRR197" s="1269"/>
      <c r="KRS197" s="1269"/>
      <c r="KRT197" s="1269"/>
      <c r="KRU197" s="1269"/>
      <c r="KRV197" s="1269"/>
      <c r="KRW197" s="1269"/>
      <c r="KRX197" s="1269"/>
      <c r="KRY197" s="1269"/>
      <c r="KRZ197" s="1269"/>
      <c r="KSA197" s="1269"/>
      <c r="KSB197" s="1269"/>
      <c r="KSC197" s="1269"/>
      <c r="KSD197" s="1269"/>
      <c r="KSE197" s="1269"/>
      <c r="KSF197" s="1269"/>
      <c r="KSG197" s="1269"/>
      <c r="KSH197" s="1269"/>
      <c r="KSI197" s="1269"/>
      <c r="KSJ197" s="1269"/>
      <c r="KSK197" s="1269"/>
      <c r="KSL197" s="1269"/>
      <c r="KSM197" s="1269"/>
      <c r="KSN197" s="1269"/>
      <c r="KSO197" s="1269"/>
      <c r="KSP197" s="1269"/>
      <c r="KSQ197" s="1269"/>
      <c r="KSR197" s="1269"/>
      <c r="KSS197" s="1269"/>
      <c r="KST197" s="1269"/>
      <c r="KSU197" s="1269"/>
      <c r="KSV197" s="1269"/>
      <c r="KSW197" s="1269"/>
      <c r="KSX197" s="1269"/>
      <c r="KSY197" s="1269"/>
      <c r="KSZ197" s="1269"/>
      <c r="KTA197" s="1269"/>
      <c r="KTB197" s="1269"/>
      <c r="KTC197" s="1269"/>
      <c r="KTD197" s="1269"/>
      <c r="KTE197" s="1269"/>
      <c r="KTF197" s="1269"/>
      <c r="KTG197" s="1269"/>
      <c r="KTH197" s="1269"/>
      <c r="KTI197" s="1269"/>
      <c r="KTJ197" s="1269"/>
      <c r="KTK197" s="1269"/>
      <c r="KTL197" s="1269"/>
      <c r="KTM197" s="1269"/>
      <c r="KTN197" s="1269"/>
      <c r="KTO197" s="1269"/>
      <c r="KTP197" s="1269"/>
      <c r="KTQ197" s="1269"/>
      <c r="KTR197" s="1269"/>
      <c r="KTS197" s="1269"/>
      <c r="KTT197" s="1269"/>
      <c r="KTU197" s="1269"/>
      <c r="KTV197" s="1269"/>
      <c r="KTW197" s="1269"/>
      <c r="KTX197" s="1269"/>
      <c r="KTY197" s="1269"/>
      <c r="KTZ197" s="1269"/>
      <c r="KUA197" s="1269"/>
      <c r="KUB197" s="1269"/>
      <c r="KUC197" s="1269"/>
      <c r="KUD197" s="1269"/>
      <c r="KUE197" s="1269"/>
      <c r="KUF197" s="1269"/>
      <c r="KUG197" s="1269"/>
      <c r="KUH197" s="1269"/>
      <c r="KUI197" s="1269"/>
      <c r="KUJ197" s="1269"/>
      <c r="KUK197" s="1269"/>
      <c r="KUL197" s="1269"/>
      <c r="KUM197" s="1269"/>
      <c r="KUN197" s="1269"/>
      <c r="KUO197" s="1269"/>
      <c r="KUP197" s="1269"/>
      <c r="KUQ197" s="1269"/>
      <c r="KUR197" s="1269"/>
      <c r="KUS197" s="1269"/>
      <c r="KUT197" s="1269"/>
      <c r="KUU197" s="1269"/>
      <c r="KUV197" s="1269"/>
      <c r="KUW197" s="1269"/>
      <c r="KUX197" s="1269"/>
      <c r="KUY197" s="1269"/>
      <c r="KUZ197" s="1269"/>
      <c r="KVA197" s="1269"/>
      <c r="KVB197" s="1269"/>
      <c r="KVC197" s="1269"/>
      <c r="KVD197" s="1269"/>
      <c r="KVE197" s="1269"/>
      <c r="KVF197" s="1269"/>
      <c r="KVG197" s="1269"/>
      <c r="KVH197" s="1269"/>
      <c r="KVI197" s="1269"/>
      <c r="KVJ197" s="1269"/>
      <c r="KVK197" s="1269"/>
      <c r="KVL197" s="1269"/>
      <c r="KVM197" s="1269"/>
      <c r="KVN197" s="1269"/>
      <c r="KVO197" s="1269"/>
      <c r="KVP197" s="1269"/>
      <c r="KVQ197" s="1269"/>
      <c r="KVR197" s="1269"/>
      <c r="KVS197" s="1269"/>
      <c r="KVT197" s="1269"/>
      <c r="KVU197" s="1269"/>
      <c r="KVV197" s="1269"/>
      <c r="KVW197" s="1269"/>
      <c r="KVX197" s="1269"/>
      <c r="KVY197" s="1269"/>
      <c r="KVZ197" s="1269"/>
      <c r="KWA197" s="1269"/>
      <c r="KWB197" s="1269"/>
      <c r="KWC197" s="1269"/>
      <c r="KWD197" s="1269"/>
      <c r="KWE197" s="1269"/>
      <c r="KWF197" s="1269"/>
      <c r="KWG197" s="1269"/>
      <c r="KWH197" s="1269"/>
      <c r="KWI197" s="1269"/>
      <c r="KWJ197" s="1269"/>
      <c r="KWK197" s="1269"/>
      <c r="KWL197" s="1269"/>
      <c r="KWM197" s="1269"/>
      <c r="KWN197" s="1269"/>
      <c r="KWO197" s="1269"/>
      <c r="KWP197" s="1269"/>
      <c r="KWQ197" s="1269"/>
      <c r="KWR197" s="1269"/>
      <c r="KWS197" s="1269"/>
      <c r="KWT197" s="1269"/>
      <c r="KWU197" s="1269"/>
      <c r="KWV197" s="1269"/>
      <c r="KWW197" s="1269"/>
      <c r="KWX197" s="1269"/>
      <c r="KWY197" s="1269"/>
      <c r="KWZ197" s="1269"/>
      <c r="KXA197" s="1269"/>
      <c r="KXB197" s="1269"/>
      <c r="KXC197" s="1269"/>
      <c r="KXD197" s="1269"/>
      <c r="KXE197" s="1269"/>
      <c r="KXF197" s="1269"/>
      <c r="KXG197" s="1269"/>
      <c r="KXH197" s="1269"/>
      <c r="KXI197" s="1269"/>
      <c r="KXJ197" s="1269"/>
      <c r="KXK197" s="1269"/>
      <c r="KXL197" s="1269"/>
      <c r="KXM197" s="1269"/>
      <c r="KXN197" s="1269"/>
      <c r="KXO197" s="1269"/>
      <c r="KXP197" s="1269"/>
      <c r="KXQ197" s="1269"/>
      <c r="KXR197" s="1269"/>
      <c r="KXS197" s="1269"/>
      <c r="KXT197" s="1269"/>
      <c r="KXU197" s="1269"/>
      <c r="KXV197" s="1269"/>
      <c r="KXW197" s="1269"/>
      <c r="KXX197" s="1269"/>
      <c r="KXY197" s="1269"/>
      <c r="KXZ197" s="1269"/>
      <c r="KYA197" s="1269"/>
      <c r="KYB197" s="1269"/>
      <c r="KYC197" s="1269"/>
      <c r="KYD197" s="1269"/>
      <c r="KYE197" s="1269"/>
      <c r="KYF197" s="1269"/>
      <c r="KYG197" s="1269"/>
      <c r="KYH197" s="1269"/>
      <c r="KYI197" s="1269"/>
      <c r="KYJ197" s="1269"/>
      <c r="KYK197" s="1269"/>
      <c r="KYL197" s="1269"/>
      <c r="KYM197" s="1269"/>
      <c r="KYN197" s="1269"/>
      <c r="KYO197" s="1269"/>
      <c r="KYP197" s="1269"/>
      <c r="KYQ197" s="1269"/>
      <c r="KYR197" s="1269"/>
      <c r="KYS197" s="1269"/>
      <c r="KYT197" s="1269"/>
      <c r="KYU197" s="1269"/>
      <c r="KYV197" s="1269"/>
      <c r="KYW197" s="1269"/>
      <c r="KYX197" s="1269"/>
      <c r="KYY197" s="1269"/>
      <c r="KYZ197" s="1269"/>
      <c r="KZA197" s="1269"/>
      <c r="KZB197" s="1269"/>
      <c r="KZC197" s="1269"/>
      <c r="KZD197" s="1269"/>
      <c r="KZE197" s="1269"/>
      <c r="KZF197" s="1269"/>
      <c r="KZG197" s="1269"/>
      <c r="KZH197" s="1269"/>
      <c r="KZI197" s="1269"/>
      <c r="KZJ197" s="1269"/>
      <c r="KZK197" s="1269"/>
      <c r="KZL197" s="1269"/>
      <c r="KZM197" s="1269"/>
      <c r="KZN197" s="1269"/>
      <c r="KZO197" s="1269"/>
      <c r="KZP197" s="1269"/>
      <c r="KZQ197" s="1269"/>
      <c r="KZR197" s="1269"/>
      <c r="KZS197" s="1269"/>
      <c r="KZT197" s="1269"/>
      <c r="KZU197" s="1269"/>
      <c r="KZV197" s="1269"/>
      <c r="KZW197" s="1269"/>
      <c r="KZX197" s="1269"/>
      <c r="KZY197" s="1269"/>
      <c r="KZZ197" s="1269"/>
      <c r="LAA197" s="1269"/>
      <c r="LAB197" s="1269"/>
      <c r="LAC197" s="1269"/>
      <c r="LAD197" s="1269"/>
      <c r="LAE197" s="1269"/>
      <c r="LAF197" s="1269"/>
      <c r="LAG197" s="1269"/>
      <c r="LAH197" s="1269"/>
      <c r="LAI197" s="1269"/>
      <c r="LAJ197" s="1269"/>
      <c r="LAK197" s="1269"/>
      <c r="LAL197" s="1269"/>
      <c r="LAM197" s="1269"/>
      <c r="LAN197" s="1269"/>
      <c r="LAO197" s="1269"/>
      <c r="LAP197" s="1269"/>
      <c r="LAQ197" s="1269"/>
      <c r="LAR197" s="1269"/>
      <c r="LAS197" s="1269"/>
      <c r="LAT197" s="1269"/>
      <c r="LAU197" s="1269"/>
      <c r="LAV197" s="1269"/>
      <c r="LAW197" s="1269"/>
      <c r="LAX197" s="1269"/>
      <c r="LAY197" s="1269"/>
      <c r="LAZ197" s="1269"/>
      <c r="LBA197" s="1269"/>
      <c r="LBB197" s="1269"/>
      <c r="LBC197" s="1269"/>
      <c r="LBD197" s="1269"/>
      <c r="LBE197" s="1269"/>
      <c r="LBF197" s="1269"/>
      <c r="LBG197" s="1269"/>
      <c r="LBH197" s="1269"/>
      <c r="LBI197" s="1269"/>
      <c r="LBJ197" s="1269"/>
      <c r="LBK197" s="1269"/>
      <c r="LBL197" s="1269"/>
      <c r="LBM197" s="1269"/>
      <c r="LBN197" s="1269"/>
      <c r="LBO197" s="1269"/>
      <c r="LBP197" s="1269"/>
      <c r="LBQ197" s="1269"/>
      <c r="LBR197" s="1269"/>
      <c r="LBS197" s="1269"/>
      <c r="LBT197" s="1269"/>
      <c r="LBU197" s="1269"/>
      <c r="LBV197" s="1269"/>
      <c r="LBW197" s="1269"/>
      <c r="LBX197" s="1269"/>
      <c r="LBY197" s="1269"/>
      <c r="LBZ197" s="1269"/>
      <c r="LCA197" s="1269"/>
      <c r="LCB197" s="1269"/>
      <c r="LCC197" s="1269"/>
      <c r="LCD197" s="1269"/>
      <c r="LCE197" s="1269"/>
      <c r="LCF197" s="1269"/>
      <c r="LCG197" s="1269"/>
      <c r="LCH197" s="1269"/>
      <c r="LCI197" s="1269"/>
      <c r="LCJ197" s="1269"/>
      <c r="LCK197" s="1269"/>
      <c r="LCL197" s="1269"/>
      <c r="LCM197" s="1269"/>
      <c r="LCN197" s="1269"/>
      <c r="LCO197" s="1269"/>
      <c r="LCP197" s="1269"/>
      <c r="LCQ197" s="1269"/>
      <c r="LCR197" s="1269"/>
      <c r="LCS197" s="1269"/>
      <c r="LCT197" s="1269"/>
      <c r="LCU197" s="1269"/>
      <c r="LCV197" s="1269"/>
      <c r="LCW197" s="1269"/>
      <c r="LCX197" s="1269"/>
      <c r="LCY197" s="1269"/>
      <c r="LCZ197" s="1269"/>
      <c r="LDA197" s="1269"/>
      <c r="LDB197" s="1269"/>
      <c r="LDC197" s="1269"/>
      <c r="LDD197" s="1269"/>
      <c r="LDE197" s="1269"/>
      <c r="LDF197" s="1269"/>
      <c r="LDG197" s="1269"/>
      <c r="LDH197" s="1269"/>
      <c r="LDI197" s="1269"/>
      <c r="LDJ197" s="1269"/>
      <c r="LDK197" s="1269"/>
      <c r="LDL197" s="1269"/>
      <c r="LDM197" s="1269"/>
      <c r="LDN197" s="1269"/>
      <c r="LDO197" s="1269"/>
      <c r="LDP197" s="1269"/>
      <c r="LDQ197" s="1269"/>
      <c r="LDR197" s="1269"/>
      <c r="LDS197" s="1269"/>
      <c r="LDT197" s="1269"/>
      <c r="LDU197" s="1269"/>
      <c r="LDV197" s="1269"/>
      <c r="LDW197" s="1269"/>
      <c r="LDX197" s="1269"/>
      <c r="LDY197" s="1269"/>
      <c r="LDZ197" s="1269"/>
      <c r="LEA197" s="1269"/>
      <c r="LEB197" s="1269"/>
      <c r="LEC197" s="1269"/>
      <c r="LED197" s="1269"/>
      <c r="LEE197" s="1269"/>
      <c r="LEF197" s="1269"/>
      <c r="LEG197" s="1269"/>
      <c r="LEH197" s="1269"/>
      <c r="LEI197" s="1269"/>
      <c r="LEJ197" s="1269"/>
      <c r="LEK197" s="1269"/>
      <c r="LEL197" s="1269"/>
      <c r="LEM197" s="1269"/>
      <c r="LEN197" s="1269"/>
      <c r="LEO197" s="1269"/>
      <c r="LEP197" s="1269"/>
      <c r="LEQ197" s="1269"/>
      <c r="LER197" s="1269"/>
      <c r="LES197" s="1269"/>
      <c r="LET197" s="1269"/>
      <c r="LEU197" s="1269"/>
      <c r="LEV197" s="1269"/>
      <c r="LEW197" s="1269"/>
      <c r="LEX197" s="1269"/>
      <c r="LEY197" s="1269"/>
      <c r="LEZ197" s="1269"/>
      <c r="LFA197" s="1269"/>
      <c r="LFB197" s="1269"/>
      <c r="LFC197" s="1269"/>
      <c r="LFD197" s="1269"/>
      <c r="LFE197" s="1269"/>
      <c r="LFF197" s="1269"/>
      <c r="LFG197" s="1269"/>
      <c r="LFH197" s="1269"/>
      <c r="LFI197" s="1269"/>
      <c r="LFJ197" s="1269"/>
      <c r="LFK197" s="1269"/>
      <c r="LFL197" s="1269"/>
      <c r="LFM197" s="1269"/>
      <c r="LFN197" s="1269"/>
      <c r="LFO197" s="1269"/>
      <c r="LFP197" s="1269"/>
      <c r="LFQ197" s="1269"/>
      <c r="LFR197" s="1269"/>
      <c r="LFS197" s="1269"/>
      <c r="LFT197" s="1269"/>
      <c r="LFU197" s="1269"/>
      <c r="LFV197" s="1269"/>
      <c r="LFW197" s="1269"/>
      <c r="LFX197" s="1269"/>
      <c r="LFY197" s="1269"/>
      <c r="LFZ197" s="1269"/>
      <c r="LGA197" s="1269"/>
      <c r="LGB197" s="1269"/>
      <c r="LGC197" s="1269"/>
      <c r="LGD197" s="1269"/>
      <c r="LGE197" s="1269"/>
      <c r="LGF197" s="1269"/>
      <c r="LGG197" s="1269"/>
      <c r="LGH197" s="1269"/>
      <c r="LGI197" s="1269"/>
      <c r="LGJ197" s="1269"/>
      <c r="LGK197" s="1269"/>
      <c r="LGL197" s="1269"/>
      <c r="LGM197" s="1269"/>
      <c r="LGN197" s="1269"/>
      <c r="LGO197" s="1269"/>
      <c r="LGP197" s="1269"/>
      <c r="LGQ197" s="1269"/>
      <c r="LGR197" s="1269"/>
      <c r="LGS197" s="1269"/>
      <c r="LGT197" s="1269"/>
      <c r="LGU197" s="1269"/>
      <c r="LGV197" s="1269"/>
      <c r="LGW197" s="1269"/>
      <c r="LGX197" s="1269"/>
      <c r="LGY197" s="1269"/>
      <c r="LGZ197" s="1269"/>
      <c r="LHA197" s="1269"/>
      <c r="LHB197" s="1269"/>
      <c r="LHC197" s="1269"/>
      <c r="LHD197" s="1269"/>
      <c r="LHE197" s="1269"/>
      <c r="LHF197" s="1269"/>
      <c r="LHG197" s="1269"/>
      <c r="LHH197" s="1269"/>
      <c r="LHI197" s="1269"/>
      <c r="LHJ197" s="1269"/>
      <c r="LHK197" s="1269"/>
      <c r="LHL197" s="1269"/>
      <c r="LHM197" s="1269"/>
      <c r="LHN197" s="1269"/>
      <c r="LHO197" s="1269"/>
      <c r="LHP197" s="1269"/>
      <c r="LHQ197" s="1269"/>
      <c r="LHR197" s="1269"/>
      <c r="LHS197" s="1269"/>
      <c r="LHT197" s="1269"/>
      <c r="LHU197" s="1269"/>
      <c r="LHV197" s="1269"/>
      <c r="LHW197" s="1269"/>
      <c r="LHX197" s="1269"/>
      <c r="LHY197" s="1269"/>
      <c r="LHZ197" s="1269"/>
      <c r="LIA197" s="1269"/>
      <c r="LIB197" s="1269"/>
      <c r="LIC197" s="1269"/>
      <c r="LID197" s="1269"/>
      <c r="LIE197" s="1269"/>
      <c r="LIF197" s="1269"/>
      <c r="LIG197" s="1269"/>
      <c r="LIH197" s="1269"/>
      <c r="LII197" s="1269"/>
      <c r="LIJ197" s="1269"/>
      <c r="LIK197" s="1269"/>
      <c r="LIL197" s="1269"/>
      <c r="LIM197" s="1269"/>
      <c r="LIN197" s="1269"/>
      <c r="LIO197" s="1269"/>
      <c r="LIP197" s="1269"/>
      <c r="LIQ197" s="1269"/>
      <c r="LIR197" s="1269"/>
      <c r="LIS197" s="1269"/>
      <c r="LIT197" s="1269"/>
      <c r="LIU197" s="1269"/>
      <c r="LIV197" s="1269"/>
      <c r="LIW197" s="1269"/>
      <c r="LIX197" s="1269"/>
      <c r="LIY197" s="1269"/>
      <c r="LIZ197" s="1269"/>
      <c r="LJA197" s="1269"/>
      <c r="LJB197" s="1269"/>
      <c r="LJC197" s="1269"/>
      <c r="LJD197" s="1269"/>
      <c r="LJE197" s="1269"/>
      <c r="LJF197" s="1269"/>
      <c r="LJG197" s="1269"/>
      <c r="LJH197" s="1269"/>
      <c r="LJI197" s="1269"/>
      <c r="LJJ197" s="1269"/>
      <c r="LJK197" s="1269"/>
      <c r="LJL197" s="1269"/>
      <c r="LJM197" s="1269"/>
      <c r="LJN197" s="1269"/>
      <c r="LJO197" s="1269"/>
      <c r="LJP197" s="1269"/>
      <c r="LJQ197" s="1269"/>
      <c r="LJR197" s="1269"/>
      <c r="LJS197" s="1269"/>
      <c r="LJT197" s="1269"/>
      <c r="LJU197" s="1269"/>
      <c r="LJV197" s="1269"/>
      <c r="LJW197" s="1269"/>
      <c r="LJX197" s="1269"/>
      <c r="LJY197" s="1269"/>
      <c r="LJZ197" s="1269"/>
      <c r="LKA197" s="1269"/>
      <c r="LKB197" s="1269"/>
      <c r="LKC197" s="1269"/>
      <c r="LKD197" s="1269"/>
      <c r="LKE197" s="1269"/>
      <c r="LKF197" s="1269"/>
      <c r="LKG197" s="1269"/>
      <c r="LKH197" s="1269"/>
      <c r="LKI197" s="1269"/>
      <c r="LKJ197" s="1269"/>
      <c r="LKK197" s="1269"/>
      <c r="LKL197" s="1269"/>
      <c r="LKM197" s="1269"/>
      <c r="LKN197" s="1269"/>
      <c r="LKO197" s="1269"/>
      <c r="LKP197" s="1269"/>
      <c r="LKQ197" s="1269"/>
      <c r="LKR197" s="1269"/>
      <c r="LKS197" s="1269"/>
      <c r="LKT197" s="1269"/>
      <c r="LKU197" s="1269"/>
      <c r="LKV197" s="1269"/>
      <c r="LKW197" s="1269"/>
      <c r="LKX197" s="1269"/>
      <c r="LKY197" s="1269"/>
      <c r="LKZ197" s="1269"/>
      <c r="LLA197" s="1269"/>
      <c r="LLB197" s="1269"/>
      <c r="LLC197" s="1269"/>
      <c r="LLD197" s="1269"/>
      <c r="LLE197" s="1269"/>
      <c r="LLF197" s="1269"/>
      <c r="LLG197" s="1269"/>
      <c r="LLH197" s="1269"/>
      <c r="LLI197" s="1269"/>
      <c r="LLJ197" s="1269"/>
      <c r="LLK197" s="1269"/>
      <c r="LLL197" s="1269"/>
      <c r="LLM197" s="1269"/>
      <c r="LLN197" s="1269"/>
      <c r="LLO197" s="1269"/>
      <c r="LLP197" s="1269"/>
      <c r="LLQ197" s="1269"/>
      <c r="LLR197" s="1269"/>
      <c r="LLS197" s="1269"/>
      <c r="LLT197" s="1269"/>
      <c r="LLU197" s="1269"/>
      <c r="LLV197" s="1269"/>
      <c r="LLW197" s="1269"/>
      <c r="LLX197" s="1269"/>
      <c r="LLY197" s="1269"/>
      <c r="LLZ197" s="1269"/>
      <c r="LMA197" s="1269"/>
      <c r="LMB197" s="1269"/>
      <c r="LMC197" s="1269"/>
      <c r="LMD197" s="1269"/>
      <c r="LME197" s="1269"/>
      <c r="LMF197" s="1269"/>
      <c r="LMG197" s="1269"/>
      <c r="LMH197" s="1269"/>
      <c r="LMI197" s="1269"/>
      <c r="LMJ197" s="1269"/>
      <c r="LMK197" s="1269"/>
      <c r="LML197" s="1269"/>
      <c r="LMM197" s="1269"/>
      <c r="LMN197" s="1269"/>
      <c r="LMO197" s="1269"/>
      <c r="LMP197" s="1269"/>
      <c r="LMQ197" s="1269"/>
      <c r="LMR197" s="1269"/>
      <c r="LMS197" s="1269"/>
      <c r="LMT197" s="1269"/>
      <c r="LMU197" s="1269"/>
      <c r="LMV197" s="1269"/>
      <c r="LMW197" s="1269"/>
      <c r="LMX197" s="1269"/>
      <c r="LMY197" s="1269"/>
      <c r="LMZ197" s="1269"/>
      <c r="LNA197" s="1269"/>
      <c r="LNB197" s="1269"/>
      <c r="LNC197" s="1269"/>
      <c r="LND197" s="1269"/>
      <c r="LNE197" s="1269"/>
      <c r="LNF197" s="1269"/>
      <c r="LNG197" s="1269"/>
      <c r="LNH197" s="1269"/>
      <c r="LNI197" s="1269"/>
      <c r="LNJ197" s="1269"/>
      <c r="LNK197" s="1269"/>
      <c r="LNL197" s="1269"/>
      <c r="LNM197" s="1269"/>
      <c r="LNN197" s="1269"/>
      <c r="LNO197" s="1269"/>
      <c r="LNP197" s="1269"/>
      <c r="LNQ197" s="1269"/>
      <c r="LNR197" s="1269"/>
      <c r="LNS197" s="1269"/>
      <c r="LNT197" s="1269"/>
      <c r="LNU197" s="1269"/>
      <c r="LNV197" s="1269"/>
      <c r="LNW197" s="1269"/>
      <c r="LNX197" s="1269"/>
      <c r="LNY197" s="1269"/>
      <c r="LNZ197" s="1269"/>
      <c r="LOA197" s="1269"/>
      <c r="LOB197" s="1269"/>
      <c r="LOC197" s="1269"/>
      <c r="LOD197" s="1269"/>
      <c r="LOE197" s="1269"/>
      <c r="LOF197" s="1269"/>
      <c r="LOG197" s="1269"/>
      <c r="LOH197" s="1269"/>
      <c r="LOI197" s="1269"/>
      <c r="LOJ197" s="1269"/>
      <c r="LOK197" s="1269"/>
      <c r="LOL197" s="1269"/>
      <c r="LOM197" s="1269"/>
      <c r="LON197" s="1269"/>
      <c r="LOO197" s="1269"/>
      <c r="LOP197" s="1269"/>
      <c r="LOQ197" s="1269"/>
      <c r="LOR197" s="1269"/>
      <c r="LOS197" s="1269"/>
      <c r="LOT197" s="1269"/>
      <c r="LOU197" s="1269"/>
      <c r="LOV197" s="1269"/>
      <c r="LOW197" s="1269"/>
      <c r="LOX197" s="1269"/>
      <c r="LOY197" s="1269"/>
      <c r="LOZ197" s="1269"/>
      <c r="LPA197" s="1269"/>
      <c r="LPB197" s="1269"/>
      <c r="LPC197" s="1269"/>
      <c r="LPD197" s="1269"/>
      <c r="LPE197" s="1269"/>
      <c r="LPF197" s="1269"/>
      <c r="LPG197" s="1269"/>
      <c r="LPH197" s="1269"/>
      <c r="LPI197" s="1269"/>
      <c r="LPJ197" s="1269"/>
      <c r="LPK197" s="1269"/>
      <c r="LPL197" s="1269"/>
      <c r="LPM197" s="1269"/>
      <c r="LPN197" s="1269"/>
      <c r="LPO197" s="1269"/>
      <c r="LPP197" s="1269"/>
      <c r="LPQ197" s="1269"/>
      <c r="LPR197" s="1269"/>
      <c r="LPS197" s="1269"/>
      <c r="LPT197" s="1269"/>
      <c r="LPU197" s="1269"/>
      <c r="LPV197" s="1269"/>
      <c r="LPW197" s="1269"/>
      <c r="LPX197" s="1269"/>
      <c r="LPY197" s="1269"/>
      <c r="LPZ197" s="1269"/>
      <c r="LQA197" s="1269"/>
      <c r="LQB197" s="1269"/>
      <c r="LQC197" s="1269"/>
      <c r="LQD197" s="1269"/>
      <c r="LQE197" s="1269"/>
      <c r="LQF197" s="1269"/>
      <c r="LQG197" s="1269"/>
      <c r="LQH197" s="1269"/>
      <c r="LQI197" s="1269"/>
      <c r="LQJ197" s="1269"/>
      <c r="LQK197" s="1269"/>
      <c r="LQL197" s="1269"/>
      <c r="LQM197" s="1269"/>
      <c r="LQN197" s="1269"/>
      <c r="LQO197" s="1269"/>
      <c r="LQP197" s="1269"/>
      <c r="LQQ197" s="1269"/>
      <c r="LQR197" s="1269"/>
      <c r="LQS197" s="1269"/>
      <c r="LQT197" s="1269"/>
      <c r="LQU197" s="1269"/>
      <c r="LQV197" s="1269"/>
      <c r="LQW197" s="1269"/>
      <c r="LQX197" s="1269"/>
      <c r="LQY197" s="1269"/>
      <c r="LQZ197" s="1269"/>
      <c r="LRA197" s="1269"/>
      <c r="LRB197" s="1269"/>
      <c r="LRC197" s="1269"/>
      <c r="LRD197" s="1269"/>
      <c r="LRE197" s="1269"/>
      <c r="LRF197" s="1269"/>
      <c r="LRG197" s="1269"/>
      <c r="LRH197" s="1269"/>
      <c r="LRI197" s="1269"/>
      <c r="LRJ197" s="1269"/>
      <c r="LRK197" s="1269"/>
      <c r="LRL197" s="1269"/>
      <c r="LRM197" s="1269"/>
      <c r="LRN197" s="1269"/>
      <c r="LRO197" s="1269"/>
      <c r="LRP197" s="1269"/>
      <c r="LRQ197" s="1269"/>
      <c r="LRR197" s="1269"/>
      <c r="LRS197" s="1269"/>
      <c r="LRT197" s="1269"/>
      <c r="LRU197" s="1269"/>
      <c r="LRV197" s="1269"/>
      <c r="LRW197" s="1269"/>
      <c r="LRX197" s="1269"/>
      <c r="LRY197" s="1269"/>
      <c r="LRZ197" s="1269"/>
      <c r="LSA197" s="1269"/>
      <c r="LSB197" s="1269"/>
      <c r="LSC197" s="1269"/>
      <c r="LSD197" s="1269"/>
      <c r="LSE197" s="1269"/>
      <c r="LSF197" s="1269"/>
      <c r="LSG197" s="1269"/>
      <c r="LSH197" s="1269"/>
      <c r="LSI197" s="1269"/>
      <c r="LSJ197" s="1269"/>
      <c r="LSK197" s="1269"/>
      <c r="LSL197" s="1269"/>
      <c r="LSM197" s="1269"/>
      <c r="LSN197" s="1269"/>
      <c r="LSO197" s="1269"/>
      <c r="LSP197" s="1269"/>
      <c r="LSQ197" s="1269"/>
      <c r="LSR197" s="1269"/>
      <c r="LSS197" s="1269"/>
      <c r="LST197" s="1269"/>
      <c r="LSU197" s="1269"/>
      <c r="LSV197" s="1269"/>
      <c r="LSW197" s="1269"/>
      <c r="LSX197" s="1269"/>
      <c r="LSY197" s="1269"/>
      <c r="LSZ197" s="1269"/>
      <c r="LTA197" s="1269"/>
      <c r="LTB197" s="1269"/>
      <c r="LTC197" s="1269"/>
      <c r="LTD197" s="1269"/>
      <c r="LTE197" s="1269"/>
      <c r="LTF197" s="1269"/>
      <c r="LTG197" s="1269"/>
      <c r="LTH197" s="1269"/>
      <c r="LTI197" s="1269"/>
      <c r="LTJ197" s="1269"/>
      <c r="LTK197" s="1269"/>
      <c r="LTL197" s="1269"/>
      <c r="LTM197" s="1269"/>
      <c r="LTN197" s="1269"/>
      <c r="LTO197" s="1269"/>
      <c r="LTP197" s="1269"/>
      <c r="LTQ197" s="1269"/>
      <c r="LTR197" s="1269"/>
      <c r="LTS197" s="1269"/>
      <c r="LTT197" s="1269"/>
      <c r="LTU197" s="1269"/>
      <c r="LTV197" s="1269"/>
      <c r="LTW197" s="1269"/>
      <c r="LTX197" s="1269"/>
      <c r="LTY197" s="1269"/>
      <c r="LTZ197" s="1269"/>
      <c r="LUA197" s="1269"/>
      <c r="LUB197" s="1269"/>
      <c r="LUC197" s="1269"/>
      <c r="LUD197" s="1269"/>
      <c r="LUE197" s="1269"/>
      <c r="LUF197" s="1269"/>
      <c r="LUG197" s="1269"/>
      <c r="LUH197" s="1269"/>
      <c r="LUI197" s="1269"/>
      <c r="LUJ197" s="1269"/>
      <c r="LUK197" s="1269"/>
      <c r="LUL197" s="1269"/>
      <c r="LUM197" s="1269"/>
      <c r="LUN197" s="1269"/>
      <c r="LUO197" s="1269"/>
      <c r="LUP197" s="1269"/>
      <c r="LUQ197" s="1269"/>
      <c r="LUR197" s="1269"/>
      <c r="LUS197" s="1269"/>
      <c r="LUT197" s="1269"/>
      <c r="LUU197" s="1269"/>
      <c r="LUV197" s="1269"/>
      <c r="LUW197" s="1269"/>
      <c r="LUX197" s="1269"/>
      <c r="LUY197" s="1269"/>
      <c r="LUZ197" s="1269"/>
      <c r="LVA197" s="1269"/>
      <c r="LVB197" s="1269"/>
      <c r="LVC197" s="1269"/>
      <c r="LVD197" s="1269"/>
      <c r="LVE197" s="1269"/>
      <c r="LVF197" s="1269"/>
      <c r="LVG197" s="1269"/>
      <c r="LVH197" s="1269"/>
      <c r="LVI197" s="1269"/>
      <c r="LVJ197" s="1269"/>
      <c r="LVK197" s="1269"/>
      <c r="LVL197" s="1269"/>
      <c r="LVM197" s="1269"/>
      <c r="LVN197" s="1269"/>
      <c r="LVO197" s="1269"/>
      <c r="LVP197" s="1269"/>
      <c r="LVQ197" s="1269"/>
      <c r="LVR197" s="1269"/>
      <c r="LVS197" s="1269"/>
      <c r="LVT197" s="1269"/>
      <c r="LVU197" s="1269"/>
      <c r="LVV197" s="1269"/>
      <c r="LVW197" s="1269"/>
      <c r="LVX197" s="1269"/>
      <c r="LVY197" s="1269"/>
      <c r="LVZ197" s="1269"/>
      <c r="LWA197" s="1269"/>
      <c r="LWB197" s="1269"/>
      <c r="LWC197" s="1269"/>
      <c r="LWD197" s="1269"/>
      <c r="LWE197" s="1269"/>
      <c r="LWF197" s="1269"/>
      <c r="LWG197" s="1269"/>
      <c r="LWH197" s="1269"/>
      <c r="LWI197" s="1269"/>
      <c r="LWJ197" s="1269"/>
      <c r="LWK197" s="1269"/>
      <c r="LWL197" s="1269"/>
      <c r="LWM197" s="1269"/>
      <c r="LWN197" s="1269"/>
      <c r="LWO197" s="1269"/>
      <c r="LWP197" s="1269"/>
      <c r="LWQ197" s="1269"/>
      <c r="LWR197" s="1269"/>
      <c r="LWS197" s="1269"/>
      <c r="LWT197" s="1269"/>
      <c r="LWU197" s="1269"/>
      <c r="LWV197" s="1269"/>
      <c r="LWW197" s="1269"/>
      <c r="LWX197" s="1269"/>
      <c r="LWY197" s="1269"/>
      <c r="LWZ197" s="1269"/>
      <c r="LXA197" s="1269"/>
      <c r="LXB197" s="1269"/>
      <c r="LXC197" s="1269"/>
      <c r="LXD197" s="1269"/>
      <c r="LXE197" s="1269"/>
      <c r="LXF197" s="1269"/>
      <c r="LXG197" s="1269"/>
      <c r="LXH197" s="1269"/>
      <c r="LXI197" s="1269"/>
      <c r="LXJ197" s="1269"/>
      <c r="LXK197" s="1269"/>
      <c r="LXL197" s="1269"/>
      <c r="LXM197" s="1269"/>
      <c r="LXN197" s="1269"/>
      <c r="LXO197" s="1269"/>
      <c r="LXP197" s="1269"/>
      <c r="LXQ197" s="1269"/>
      <c r="LXR197" s="1269"/>
      <c r="LXS197" s="1269"/>
      <c r="LXT197" s="1269"/>
      <c r="LXU197" s="1269"/>
      <c r="LXV197" s="1269"/>
      <c r="LXW197" s="1269"/>
      <c r="LXX197" s="1269"/>
      <c r="LXY197" s="1269"/>
      <c r="LXZ197" s="1269"/>
      <c r="LYA197" s="1269"/>
      <c r="LYB197" s="1269"/>
      <c r="LYC197" s="1269"/>
      <c r="LYD197" s="1269"/>
      <c r="LYE197" s="1269"/>
      <c r="LYF197" s="1269"/>
      <c r="LYG197" s="1269"/>
      <c r="LYH197" s="1269"/>
      <c r="LYI197" s="1269"/>
      <c r="LYJ197" s="1269"/>
      <c r="LYK197" s="1269"/>
      <c r="LYL197" s="1269"/>
      <c r="LYM197" s="1269"/>
      <c r="LYN197" s="1269"/>
      <c r="LYO197" s="1269"/>
      <c r="LYP197" s="1269"/>
      <c r="LYQ197" s="1269"/>
      <c r="LYR197" s="1269"/>
      <c r="LYS197" s="1269"/>
      <c r="LYT197" s="1269"/>
      <c r="LYU197" s="1269"/>
      <c r="LYV197" s="1269"/>
      <c r="LYW197" s="1269"/>
      <c r="LYX197" s="1269"/>
      <c r="LYY197" s="1269"/>
      <c r="LYZ197" s="1269"/>
      <c r="LZA197" s="1269"/>
      <c r="LZB197" s="1269"/>
      <c r="LZC197" s="1269"/>
      <c r="LZD197" s="1269"/>
      <c r="LZE197" s="1269"/>
      <c r="LZF197" s="1269"/>
      <c r="LZG197" s="1269"/>
      <c r="LZH197" s="1269"/>
      <c r="LZI197" s="1269"/>
      <c r="LZJ197" s="1269"/>
      <c r="LZK197" s="1269"/>
      <c r="LZL197" s="1269"/>
      <c r="LZM197" s="1269"/>
      <c r="LZN197" s="1269"/>
      <c r="LZO197" s="1269"/>
      <c r="LZP197" s="1269"/>
      <c r="LZQ197" s="1269"/>
      <c r="LZR197" s="1269"/>
      <c r="LZS197" s="1269"/>
      <c r="LZT197" s="1269"/>
      <c r="LZU197" s="1269"/>
      <c r="LZV197" s="1269"/>
      <c r="LZW197" s="1269"/>
      <c r="LZX197" s="1269"/>
      <c r="LZY197" s="1269"/>
      <c r="LZZ197" s="1269"/>
      <c r="MAA197" s="1269"/>
      <c r="MAB197" s="1269"/>
      <c r="MAC197" s="1269"/>
      <c r="MAD197" s="1269"/>
      <c r="MAE197" s="1269"/>
      <c r="MAF197" s="1269"/>
      <c r="MAG197" s="1269"/>
      <c r="MAH197" s="1269"/>
      <c r="MAI197" s="1269"/>
      <c r="MAJ197" s="1269"/>
      <c r="MAK197" s="1269"/>
      <c r="MAL197" s="1269"/>
      <c r="MAM197" s="1269"/>
      <c r="MAN197" s="1269"/>
      <c r="MAO197" s="1269"/>
      <c r="MAP197" s="1269"/>
      <c r="MAQ197" s="1269"/>
      <c r="MAR197" s="1269"/>
      <c r="MAS197" s="1269"/>
      <c r="MAT197" s="1269"/>
      <c r="MAU197" s="1269"/>
      <c r="MAV197" s="1269"/>
      <c r="MAW197" s="1269"/>
      <c r="MAX197" s="1269"/>
      <c r="MAY197" s="1269"/>
      <c r="MAZ197" s="1269"/>
      <c r="MBA197" s="1269"/>
      <c r="MBB197" s="1269"/>
      <c r="MBC197" s="1269"/>
      <c r="MBD197" s="1269"/>
      <c r="MBE197" s="1269"/>
      <c r="MBF197" s="1269"/>
      <c r="MBG197" s="1269"/>
      <c r="MBH197" s="1269"/>
      <c r="MBI197" s="1269"/>
      <c r="MBJ197" s="1269"/>
      <c r="MBK197" s="1269"/>
      <c r="MBL197" s="1269"/>
      <c r="MBM197" s="1269"/>
      <c r="MBN197" s="1269"/>
      <c r="MBO197" s="1269"/>
      <c r="MBP197" s="1269"/>
      <c r="MBQ197" s="1269"/>
      <c r="MBR197" s="1269"/>
      <c r="MBS197" s="1269"/>
      <c r="MBT197" s="1269"/>
      <c r="MBU197" s="1269"/>
      <c r="MBV197" s="1269"/>
      <c r="MBW197" s="1269"/>
      <c r="MBX197" s="1269"/>
      <c r="MBY197" s="1269"/>
      <c r="MBZ197" s="1269"/>
      <c r="MCA197" s="1269"/>
      <c r="MCB197" s="1269"/>
      <c r="MCC197" s="1269"/>
      <c r="MCD197" s="1269"/>
      <c r="MCE197" s="1269"/>
      <c r="MCF197" s="1269"/>
      <c r="MCG197" s="1269"/>
      <c r="MCH197" s="1269"/>
      <c r="MCI197" s="1269"/>
      <c r="MCJ197" s="1269"/>
      <c r="MCK197" s="1269"/>
      <c r="MCL197" s="1269"/>
      <c r="MCM197" s="1269"/>
      <c r="MCN197" s="1269"/>
      <c r="MCO197" s="1269"/>
      <c r="MCP197" s="1269"/>
      <c r="MCQ197" s="1269"/>
      <c r="MCR197" s="1269"/>
      <c r="MCS197" s="1269"/>
      <c r="MCT197" s="1269"/>
      <c r="MCU197" s="1269"/>
      <c r="MCV197" s="1269"/>
      <c r="MCW197" s="1269"/>
      <c r="MCX197" s="1269"/>
      <c r="MCY197" s="1269"/>
      <c r="MCZ197" s="1269"/>
      <c r="MDA197" s="1269"/>
      <c r="MDB197" s="1269"/>
      <c r="MDC197" s="1269"/>
      <c r="MDD197" s="1269"/>
      <c r="MDE197" s="1269"/>
      <c r="MDF197" s="1269"/>
      <c r="MDG197" s="1269"/>
      <c r="MDH197" s="1269"/>
      <c r="MDI197" s="1269"/>
      <c r="MDJ197" s="1269"/>
      <c r="MDK197" s="1269"/>
      <c r="MDL197" s="1269"/>
      <c r="MDM197" s="1269"/>
      <c r="MDN197" s="1269"/>
      <c r="MDO197" s="1269"/>
      <c r="MDP197" s="1269"/>
      <c r="MDQ197" s="1269"/>
      <c r="MDR197" s="1269"/>
      <c r="MDS197" s="1269"/>
      <c r="MDT197" s="1269"/>
      <c r="MDU197" s="1269"/>
      <c r="MDV197" s="1269"/>
      <c r="MDW197" s="1269"/>
      <c r="MDX197" s="1269"/>
      <c r="MDY197" s="1269"/>
      <c r="MDZ197" s="1269"/>
      <c r="MEA197" s="1269"/>
      <c r="MEB197" s="1269"/>
      <c r="MEC197" s="1269"/>
      <c r="MED197" s="1269"/>
      <c r="MEE197" s="1269"/>
      <c r="MEF197" s="1269"/>
      <c r="MEG197" s="1269"/>
      <c r="MEH197" s="1269"/>
      <c r="MEI197" s="1269"/>
      <c r="MEJ197" s="1269"/>
      <c r="MEK197" s="1269"/>
      <c r="MEL197" s="1269"/>
      <c r="MEM197" s="1269"/>
      <c r="MEN197" s="1269"/>
      <c r="MEO197" s="1269"/>
      <c r="MEP197" s="1269"/>
      <c r="MEQ197" s="1269"/>
      <c r="MER197" s="1269"/>
      <c r="MES197" s="1269"/>
      <c r="MET197" s="1269"/>
      <c r="MEU197" s="1269"/>
      <c r="MEV197" s="1269"/>
      <c r="MEW197" s="1269"/>
      <c r="MEX197" s="1269"/>
      <c r="MEY197" s="1269"/>
      <c r="MEZ197" s="1269"/>
      <c r="MFA197" s="1269"/>
      <c r="MFB197" s="1269"/>
      <c r="MFC197" s="1269"/>
      <c r="MFD197" s="1269"/>
      <c r="MFE197" s="1269"/>
      <c r="MFF197" s="1269"/>
      <c r="MFG197" s="1269"/>
      <c r="MFH197" s="1269"/>
      <c r="MFI197" s="1269"/>
      <c r="MFJ197" s="1269"/>
      <c r="MFK197" s="1269"/>
      <c r="MFL197" s="1269"/>
      <c r="MFM197" s="1269"/>
      <c r="MFN197" s="1269"/>
      <c r="MFO197" s="1269"/>
      <c r="MFP197" s="1269"/>
      <c r="MFQ197" s="1269"/>
      <c r="MFR197" s="1269"/>
      <c r="MFS197" s="1269"/>
      <c r="MFT197" s="1269"/>
      <c r="MFU197" s="1269"/>
      <c r="MFV197" s="1269"/>
      <c r="MFW197" s="1269"/>
      <c r="MFX197" s="1269"/>
      <c r="MFY197" s="1269"/>
      <c r="MFZ197" s="1269"/>
      <c r="MGA197" s="1269"/>
      <c r="MGB197" s="1269"/>
      <c r="MGC197" s="1269"/>
      <c r="MGD197" s="1269"/>
      <c r="MGE197" s="1269"/>
      <c r="MGF197" s="1269"/>
      <c r="MGG197" s="1269"/>
      <c r="MGH197" s="1269"/>
      <c r="MGI197" s="1269"/>
      <c r="MGJ197" s="1269"/>
      <c r="MGK197" s="1269"/>
      <c r="MGL197" s="1269"/>
      <c r="MGM197" s="1269"/>
      <c r="MGN197" s="1269"/>
      <c r="MGO197" s="1269"/>
      <c r="MGP197" s="1269"/>
      <c r="MGQ197" s="1269"/>
      <c r="MGR197" s="1269"/>
      <c r="MGS197" s="1269"/>
      <c r="MGT197" s="1269"/>
      <c r="MGU197" s="1269"/>
      <c r="MGV197" s="1269"/>
      <c r="MGW197" s="1269"/>
      <c r="MGX197" s="1269"/>
      <c r="MGY197" s="1269"/>
      <c r="MGZ197" s="1269"/>
      <c r="MHA197" s="1269"/>
      <c r="MHB197" s="1269"/>
      <c r="MHC197" s="1269"/>
      <c r="MHD197" s="1269"/>
      <c r="MHE197" s="1269"/>
      <c r="MHF197" s="1269"/>
      <c r="MHG197" s="1269"/>
      <c r="MHH197" s="1269"/>
      <c r="MHI197" s="1269"/>
      <c r="MHJ197" s="1269"/>
      <c r="MHK197" s="1269"/>
      <c r="MHL197" s="1269"/>
      <c r="MHM197" s="1269"/>
      <c r="MHN197" s="1269"/>
      <c r="MHO197" s="1269"/>
      <c r="MHP197" s="1269"/>
      <c r="MHQ197" s="1269"/>
      <c r="MHR197" s="1269"/>
      <c r="MHS197" s="1269"/>
      <c r="MHT197" s="1269"/>
      <c r="MHU197" s="1269"/>
      <c r="MHV197" s="1269"/>
      <c r="MHW197" s="1269"/>
      <c r="MHX197" s="1269"/>
      <c r="MHY197" s="1269"/>
      <c r="MHZ197" s="1269"/>
      <c r="MIA197" s="1269"/>
      <c r="MIB197" s="1269"/>
      <c r="MIC197" s="1269"/>
      <c r="MID197" s="1269"/>
      <c r="MIE197" s="1269"/>
      <c r="MIF197" s="1269"/>
      <c r="MIG197" s="1269"/>
      <c r="MIH197" s="1269"/>
      <c r="MII197" s="1269"/>
      <c r="MIJ197" s="1269"/>
      <c r="MIK197" s="1269"/>
      <c r="MIL197" s="1269"/>
      <c r="MIM197" s="1269"/>
      <c r="MIN197" s="1269"/>
      <c r="MIO197" s="1269"/>
      <c r="MIP197" s="1269"/>
      <c r="MIQ197" s="1269"/>
      <c r="MIR197" s="1269"/>
      <c r="MIS197" s="1269"/>
      <c r="MIT197" s="1269"/>
      <c r="MIU197" s="1269"/>
      <c r="MIV197" s="1269"/>
      <c r="MIW197" s="1269"/>
      <c r="MIX197" s="1269"/>
      <c r="MIY197" s="1269"/>
      <c r="MIZ197" s="1269"/>
      <c r="MJA197" s="1269"/>
      <c r="MJB197" s="1269"/>
      <c r="MJC197" s="1269"/>
      <c r="MJD197" s="1269"/>
      <c r="MJE197" s="1269"/>
      <c r="MJF197" s="1269"/>
      <c r="MJG197" s="1269"/>
      <c r="MJH197" s="1269"/>
      <c r="MJI197" s="1269"/>
      <c r="MJJ197" s="1269"/>
      <c r="MJK197" s="1269"/>
      <c r="MJL197" s="1269"/>
      <c r="MJM197" s="1269"/>
      <c r="MJN197" s="1269"/>
      <c r="MJO197" s="1269"/>
      <c r="MJP197" s="1269"/>
      <c r="MJQ197" s="1269"/>
      <c r="MJR197" s="1269"/>
      <c r="MJS197" s="1269"/>
      <c r="MJT197" s="1269"/>
      <c r="MJU197" s="1269"/>
      <c r="MJV197" s="1269"/>
      <c r="MJW197" s="1269"/>
      <c r="MJX197" s="1269"/>
      <c r="MJY197" s="1269"/>
      <c r="MJZ197" s="1269"/>
      <c r="MKA197" s="1269"/>
      <c r="MKB197" s="1269"/>
      <c r="MKC197" s="1269"/>
      <c r="MKD197" s="1269"/>
      <c r="MKE197" s="1269"/>
      <c r="MKF197" s="1269"/>
      <c r="MKG197" s="1269"/>
      <c r="MKH197" s="1269"/>
      <c r="MKI197" s="1269"/>
      <c r="MKJ197" s="1269"/>
      <c r="MKK197" s="1269"/>
      <c r="MKL197" s="1269"/>
      <c r="MKM197" s="1269"/>
      <c r="MKN197" s="1269"/>
      <c r="MKO197" s="1269"/>
      <c r="MKP197" s="1269"/>
      <c r="MKQ197" s="1269"/>
      <c r="MKR197" s="1269"/>
      <c r="MKS197" s="1269"/>
      <c r="MKT197" s="1269"/>
      <c r="MKU197" s="1269"/>
      <c r="MKV197" s="1269"/>
      <c r="MKW197" s="1269"/>
      <c r="MKX197" s="1269"/>
      <c r="MKY197" s="1269"/>
      <c r="MKZ197" s="1269"/>
      <c r="MLA197" s="1269"/>
      <c r="MLB197" s="1269"/>
      <c r="MLC197" s="1269"/>
      <c r="MLD197" s="1269"/>
      <c r="MLE197" s="1269"/>
      <c r="MLF197" s="1269"/>
      <c r="MLG197" s="1269"/>
      <c r="MLH197" s="1269"/>
      <c r="MLI197" s="1269"/>
      <c r="MLJ197" s="1269"/>
      <c r="MLK197" s="1269"/>
      <c r="MLL197" s="1269"/>
      <c r="MLM197" s="1269"/>
      <c r="MLN197" s="1269"/>
      <c r="MLO197" s="1269"/>
      <c r="MLP197" s="1269"/>
      <c r="MLQ197" s="1269"/>
      <c r="MLR197" s="1269"/>
      <c r="MLS197" s="1269"/>
      <c r="MLT197" s="1269"/>
      <c r="MLU197" s="1269"/>
      <c r="MLV197" s="1269"/>
      <c r="MLW197" s="1269"/>
      <c r="MLX197" s="1269"/>
      <c r="MLY197" s="1269"/>
      <c r="MLZ197" s="1269"/>
      <c r="MMA197" s="1269"/>
      <c r="MMB197" s="1269"/>
      <c r="MMC197" s="1269"/>
      <c r="MMD197" s="1269"/>
      <c r="MME197" s="1269"/>
      <c r="MMF197" s="1269"/>
      <c r="MMG197" s="1269"/>
      <c r="MMH197" s="1269"/>
      <c r="MMI197" s="1269"/>
      <c r="MMJ197" s="1269"/>
      <c r="MMK197" s="1269"/>
      <c r="MML197" s="1269"/>
      <c r="MMM197" s="1269"/>
      <c r="MMN197" s="1269"/>
      <c r="MMO197" s="1269"/>
      <c r="MMP197" s="1269"/>
      <c r="MMQ197" s="1269"/>
      <c r="MMR197" s="1269"/>
      <c r="MMS197" s="1269"/>
      <c r="MMT197" s="1269"/>
      <c r="MMU197" s="1269"/>
      <c r="MMV197" s="1269"/>
      <c r="MMW197" s="1269"/>
      <c r="MMX197" s="1269"/>
      <c r="MMY197" s="1269"/>
      <c r="MMZ197" s="1269"/>
      <c r="MNA197" s="1269"/>
      <c r="MNB197" s="1269"/>
      <c r="MNC197" s="1269"/>
      <c r="MND197" s="1269"/>
      <c r="MNE197" s="1269"/>
      <c r="MNF197" s="1269"/>
      <c r="MNG197" s="1269"/>
      <c r="MNH197" s="1269"/>
      <c r="MNI197" s="1269"/>
      <c r="MNJ197" s="1269"/>
      <c r="MNK197" s="1269"/>
      <c r="MNL197" s="1269"/>
      <c r="MNM197" s="1269"/>
      <c r="MNN197" s="1269"/>
      <c r="MNO197" s="1269"/>
      <c r="MNP197" s="1269"/>
      <c r="MNQ197" s="1269"/>
      <c r="MNR197" s="1269"/>
      <c r="MNS197" s="1269"/>
      <c r="MNT197" s="1269"/>
      <c r="MNU197" s="1269"/>
      <c r="MNV197" s="1269"/>
      <c r="MNW197" s="1269"/>
      <c r="MNX197" s="1269"/>
      <c r="MNY197" s="1269"/>
      <c r="MNZ197" s="1269"/>
      <c r="MOA197" s="1269"/>
      <c r="MOB197" s="1269"/>
      <c r="MOC197" s="1269"/>
      <c r="MOD197" s="1269"/>
      <c r="MOE197" s="1269"/>
      <c r="MOF197" s="1269"/>
      <c r="MOG197" s="1269"/>
      <c r="MOH197" s="1269"/>
      <c r="MOI197" s="1269"/>
      <c r="MOJ197" s="1269"/>
      <c r="MOK197" s="1269"/>
      <c r="MOL197" s="1269"/>
      <c r="MOM197" s="1269"/>
      <c r="MON197" s="1269"/>
      <c r="MOO197" s="1269"/>
      <c r="MOP197" s="1269"/>
      <c r="MOQ197" s="1269"/>
      <c r="MOR197" s="1269"/>
      <c r="MOS197" s="1269"/>
      <c r="MOT197" s="1269"/>
      <c r="MOU197" s="1269"/>
      <c r="MOV197" s="1269"/>
      <c r="MOW197" s="1269"/>
      <c r="MOX197" s="1269"/>
      <c r="MOY197" s="1269"/>
      <c r="MOZ197" s="1269"/>
      <c r="MPA197" s="1269"/>
      <c r="MPB197" s="1269"/>
      <c r="MPC197" s="1269"/>
      <c r="MPD197" s="1269"/>
      <c r="MPE197" s="1269"/>
      <c r="MPF197" s="1269"/>
      <c r="MPG197" s="1269"/>
      <c r="MPH197" s="1269"/>
      <c r="MPI197" s="1269"/>
      <c r="MPJ197" s="1269"/>
      <c r="MPK197" s="1269"/>
      <c r="MPL197" s="1269"/>
      <c r="MPM197" s="1269"/>
      <c r="MPN197" s="1269"/>
      <c r="MPO197" s="1269"/>
      <c r="MPP197" s="1269"/>
      <c r="MPQ197" s="1269"/>
      <c r="MPR197" s="1269"/>
      <c r="MPS197" s="1269"/>
      <c r="MPT197" s="1269"/>
      <c r="MPU197" s="1269"/>
      <c r="MPV197" s="1269"/>
      <c r="MPW197" s="1269"/>
      <c r="MPX197" s="1269"/>
      <c r="MPY197" s="1269"/>
      <c r="MPZ197" s="1269"/>
      <c r="MQA197" s="1269"/>
      <c r="MQB197" s="1269"/>
      <c r="MQC197" s="1269"/>
      <c r="MQD197" s="1269"/>
      <c r="MQE197" s="1269"/>
      <c r="MQF197" s="1269"/>
      <c r="MQG197" s="1269"/>
      <c r="MQH197" s="1269"/>
      <c r="MQI197" s="1269"/>
      <c r="MQJ197" s="1269"/>
      <c r="MQK197" s="1269"/>
      <c r="MQL197" s="1269"/>
      <c r="MQM197" s="1269"/>
      <c r="MQN197" s="1269"/>
      <c r="MQO197" s="1269"/>
      <c r="MQP197" s="1269"/>
      <c r="MQQ197" s="1269"/>
      <c r="MQR197" s="1269"/>
      <c r="MQS197" s="1269"/>
      <c r="MQT197" s="1269"/>
      <c r="MQU197" s="1269"/>
      <c r="MQV197" s="1269"/>
      <c r="MQW197" s="1269"/>
      <c r="MQX197" s="1269"/>
      <c r="MQY197" s="1269"/>
      <c r="MQZ197" s="1269"/>
      <c r="MRA197" s="1269"/>
      <c r="MRB197" s="1269"/>
      <c r="MRC197" s="1269"/>
      <c r="MRD197" s="1269"/>
      <c r="MRE197" s="1269"/>
      <c r="MRF197" s="1269"/>
      <c r="MRG197" s="1269"/>
      <c r="MRH197" s="1269"/>
      <c r="MRI197" s="1269"/>
      <c r="MRJ197" s="1269"/>
      <c r="MRK197" s="1269"/>
      <c r="MRL197" s="1269"/>
      <c r="MRM197" s="1269"/>
      <c r="MRN197" s="1269"/>
      <c r="MRO197" s="1269"/>
      <c r="MRP197" s="1269"/>
      <c r="MRQ197" s="1269"/>
      <c r="MRR197" s="1269"/>
      <c r="MRS197" s="1269"/>
      <c r="MRT197" s="1269"/>
      <c r="MRU197" s="1269"/>
      <c r="MRV197" s="1269"/>
      <c r="MRW197" s="1269"/>
      <c r="MRX197" s="1269"/>
      <c r="MRY197" s="1269"/>
      <c r="MRZ197" s="1269"/>
      <c r="MSA197" s="1269"/>
      <c r="MSB197" s="1269"/>
      <c r="MSC197" s="1269"/>
      <c r="MSD197" s="1269"/>
      <c r="MSE197" s="1269"/>
      <c r="MSF197" s="1269"/>
      <c r="MSG197" s="1269"/>
      <c r="MSH197" s="1269"/>
      <c r="MSI197" s="1269"/>
      <c r="MSJ197" s="1269"/>
      <c r="MSK197" s="1269"/>
      <c r="MSL197" s="1269"/>
      <c r="MSM197" s="1269"/>
      <c r="MSN197" s="1269"/>
      <c r="MSO197" s="1269"/>
      <c r="MSP197" s="1269"/>
      <c r="MSQ197" s="1269"/>
      <c r="MSR197" s="1269"/>
      <c r="MSS197" s="1269"/>
      <c r="MST197" s="1269"/>
      <c r="MSU197" s="1269"/>
      <c r="MSV197" s="1269"/>
      <c r="MSW197" s="1269"/>
      <c r="MSX197" s="1269"/>
      <c r="MSY197" s="1269"/>
      <c r="MSZ197" s="1269"/>
      <c r="MTA197" s="1269"/>
      <c r="MTB197" s="1269"/>
      <c r="MTC197" s="1269"/>
      <c r="MTD197" s="1269"/>
      <c r="MTE197" s="1269"/>
      <c r="MTF197" s="1269"/>
      <c r="MTG197" s="1269"/>
      <c r="MTH197" s="1269"/>
      <c r="MTI197" s="1269"/>
      <c r="MTJ197" s="1269"/>
      <c r="MTK197" s="1269"/>
      <c r="MTL197" s="1269"/>
      <c r="MTM197" s="1269"/>
      <c r="MTN197" s="1269"/>
      <c r="MTO197" s="1269"/>
      <c r="MTP197" s="1269"/>
      <c r="MTQ197" s="1269"/>
      <c r="MTR197" s="1269"/>
      <c r="MTS197" s="1269"/>
      <c r="MTT197" s="1269"/>
      <c r="MTU197" s="1269"/>
      <c r="MTV197" s="1269"/>
      <c r="MTW197" s="1269"/>
      <c r="MTX197" s="1269"/>
      <c r="MTY197" s="1269"/>
      <c r="MTZ197" s="1269"/>
      <c r="MUA197" s="1269"/>
      <c r="MUB197" s="1269"/>
      <c r="MUC197" s="1269"/>
      <c r="MUD197" s="1269"/>
      <c r="MUE197" s="1269"/>
      <c r="MUF197" s="1269"/>
      <c r="MUG197" s="1269"/>
      <c r="MUH197" s="1269"/>
      <c r="MUI197" s="1269"/>
      <c r="MUJ197" s="1269"/>
      <c r="MUK197" s="1269"/>
      <c r="MUL197" s="1269"/>
      <c r="MUM197" s="1269"/>
      <c r="MUN197" s="1269"/>
      <c r="MUO197" s="1269"/>
      <c r="MUP197" s="1269"/>
      <c r="MUQ197" s="1269"/>
      <c r="MUR197" s="1269"/>
      <c r="MUS197" s="1269"/>
      <c r="MUT197" s="1269"/>
      <c r="MUU197" s="1269"/>
      <c r="MUV197" s="1269"/>
      <c r="MUW197" s="1269"/>
      <c r="MUX197" s="1269"/>
      <c r="MUY197" s="1269"/>
      <c r="MUZ197" s="1269"/>
      <c r="MVA197" s="1269"/>
      <c r="MVB197" s="1269"/>
      <c r="MVC197" s="1269"/>
      <c r="MVD197" s="1269"/>
      <c r="MVE197" s="1269"/>
      <c r="MVF197" s="1269"/>
      <c r="MVG197" s="1269"/>
      <c r="MVH197" s="1269"/>
      <c r="MVI197" s="1269"/>
      <c r="MVJ197" s="1269"/>
      <c r="MVK197" s="1269"/>
      <c r="MVL197" s="1269"/>
      <c r="MVM197" s="1269"/>
      <c r="MVN197" s="1269"/>
      <c r="MVO197" s="1269"/>
      <c r="MVP197" s="1269"/>
      <c r="MVQ197" s="1269"/>
      <c r="MVR197" s="1269"/>
      <c r="MVS197" s="1269"/>
      <c r="MVT197" s="1269"/>
      <c r="MVU197" s="1269"/>
      <c r="MVV197" s="1269"/>
      <c r="MVW197" s="1269"/>
      <c r="MVX197" s="1269"/>
      <c r="MVY197" s="1269"/>
      <c r="MVZ197" s="1269"/>
      <c r="MWA197" s="1269"/>
      <c r="MWB197" s="1269"/>
      <c r="MWC197" s="1269"/>
      <c r="MWD197" s="1269"/>
      <c r="MWE197" s="1269"/>
      <c r="MWF197" s="1269"/>
      <c r="MWG197" s="1269"/>
      <c r="MWH197" s="1269"/>
      <c r="MWI197" s="1269"/>
      <c r="MWJ197" s="1269"/>
      <c r="MWK197" s="1269"/>
      <c r="MWL197" s="1269"/>
      <c r="MWM197" s="1269"/>
      <c r="MWN197" s="1269"/>
      <c r="MWO197" s="1269"/>
      <c r="MWP197" s="1269"/>
      <c r="MWQ197" s="1269"/>
      <c r="MWR197" s="1269"/>
      <c r="MWS197" s="1269"/>
      <c r="MWT197" s="1269"/>
      <c r="MWU197" s="1269"/>
      <c r="MWV197" s="1269"/>
      <c r="MWW197" s="1269"/>
      <c r="MWX197" s="1269"/>
      <c r="MWY197" s="1269"/>
      <c r="MWZ197" s="1269"/>
      <c r="MXA197" s="1269"/>
      <c r="MXB197" s="1269"/>
      <c r="MXC197" s="1269"/>
      <c r="MXD197" s="1269"/>
      <c r="MXE197" s="1269"/>
      <c r="MXF197" s="1269"/>
      <c r="MXG197" s="1269"/>
      <c r="MXH197" s="1269"/>
      <c r="MXI197" s="1269"/>
      <c r="MXJ197" s="1269"/>
      <c r="MXK197" s="1269"/>
      <c r="MXL197" s="1269"/>
      <c r="MXM197" s="1269"/>
      <c r="MXN197" s="1269"/>
      <c r="MXO197" s="1269"/>
      <c r="MXP197" s="1269"/>
      <c r="MXQ197" s="1269"/>
      <c r="MXR197" s="1269"/>
      <c r="MXS197" s="1269"/>
      <c r="MXT197" s="1269"/>
      <c r="MXU197" s="1269"/>
      <c r="MXV197" s="1269"/>
      <c r="MXW197" s="1269"/>
      <c r="MXX197" s="1269"/>
      <c r="MXY197" s="1269"/>
      <c r="MXZ197" s="1269"/>
      <c r="MYA197" s="1269"/>
      <c r="MYB197" s="1269"/>
      <c r="MYC197" s="1269"/>
      <c r="MYD197" s="1269"/>
      <c r="MYE197" s="1269"/>
      <c r="MYF197" s="1269"/>
      <c r="MYG197" s="1269"/>
      <c r="MYH197" s="1269"/>
      <c r="MYI197" s="1269"/>
      <c r="MYJ197" s="1269"/>
      <c r="MYK197" s="1269"/>
      <c r="MYL197" s="1269"/>
      <c r="MYM197" s="1269"/>
      <c r="MYN197" s="1269"/>
      <c r="MYO197" s="1269"/>
      <c r="MYP197" s="1269"/>
      <c r="MYQ197" s="1269"/>
      <c r="MYR197" s="1269"/>
      <c r="MYS197" s="1269"/>
      <c r="MYT197" s="1269"/>
      <c r="MYU197" s="1269"/>
      <c r="MYV197" s="1269"/>
      <c r="MYW197" s="1269"/>
      <c r="MYX197" s="1269"/>
      <c r="MYY197" s="1269"/>
      <c r="MYZ197" s="1269"/>
      <c r="MZA197" s="1269"/>
      <c r="MZB197" s="1269"/>
      <c r="MZC197" s="1269"/>
      <c r="MZD197" s="1269"/>
      <c r="MZE197" s="1269"/>
      <c r="MZF197" s="1269"/>
      <c r="MZG197" s="1269"/>
      <c r="MZH197" s="1269"/>
      <c r="MZI197" s="1269"/>
      <c r="MZJ197" s="1269"/>
      <c r="MZK197" s="1269"/>
      <c r="MZL197" s="1269"/>
      <c r="MZM197" s="1269"/>
      <c r="MZN197" s="1269"/>
      <c r="MZO197" s="1269"/>
      <c r="MZP197" s="1269"/>
      <c r="MZQ197" s="1269"/>
      <c r="MZR197" s="1269"/>
      <c r="MZS197" s="1269"/>
      <c r="MZT197" s="1269"/>
      <c r="MZU197" s="1269"/>
      <c r="MZV197" s="1269"/>
      <c r="MZW197" s="1269"/>
      <c r="MZX197" s="1269"/>
      <c r="MZY197" s="1269"/>
      <c r="MZZ197" s="1269"/>
      <c r="NAA197" s="1269"/>
      <c r="NAB197" s="1269"/>
      <c r="NAC197" s="1269"/>
      <c r="NAD197" s="1269"/>
      <c r="NAE197" s="1269"/>
      <c r="NAF197" s="1269"/>
      <c r="NAG197" s="1269"/>
      <c r="NAH197" s="1269"/>
      <c r="NAI197" s="1269"/>
      <c r="NAJ197" s="1269"/>
      <c r="NAK197" s="1269"/>
      <c r="NAL197" s="1269"/>
      <c r="NAM197" s="1269"/>
      <c r="NAN197" s="1269"/>
      <c r="NAO197" s="1269"/>
      <c r="NAP197" s="1269"/>
      <c r="NAQ197" s="1269"/>
      <c r="NAR197" s="1269"/>
      <c r="NAS197" s="1269"/>
      <c r="NAT197" s="1269"/>
      <c r="NAU197" s="1269"/>
      <c r="NAV197" s="1269"/>
      <c r="NAW197" s="1269"/>
      <c r="NAX197" s="1269"/>
      <c r="NAY197" s="1269"/>
      <c r="NAZ197" s="1269"/>
      <c r="NBA197" s="1269"/>
      <c r="NBB197" s="1269"/>
      <c r="NBC197" s="1269"/>
      <c r="NBD197" s="1269"/>
      <c r="NBE197" s="1269"/>
      <c r="NBF197" s="1269"/>
      <c r="NBG197" s="1269"/>
      <c r="NBH197" s="1269"/>
      <c r="NBI197" s="1269"/>
      <c r="NBJ197" s="1269"/>
      <c r="NBK197" s="1269"/>
      <c r="NBL197" s="1269"/>
      <c r="NBM197" s="1269"/>
      <c r="NBN197" s="1269"/>
      <c r="NBO197" s="1269"/>
      <c r="NBP197" s="1269"/>
      <c r="NBQ197" s="1269"/>
      <c r="NBR197" s="1269"/>
      <c r="NBS197" s="1269"/>
      <c r="NBT197" s="1269"/>
      <c r="NBU197" s="1269"/>
      <c r="NBV197" s="1269"/>
      <c r="NBW197" s="1269"/>
      <c r="NBX197" s="1269"/>
      <c r="NBY197" s="1269"/>
      <c r="NBZ197" s="1269"/>
      <c r="NCA197" s="1269"/>
      <c r="NCB197" s="1269"/>
      <c r="NCC197" s="1269"/>
      <c r="NCD197" s="1269"/>
      <c r="NCE197" s="1269"/>
      <c r="NCF197" s="1269"/>
      <c r="NCG197" s="1269"/>
      <c r="NCH197" s="1269"/>
      <c r="NCI197" s="1269"/>
      <c r="NCJ197" s="1269"/>
      <c r="NCK197" s="1269"/>
      <c r="NCL197" s="1269"/>
      <c r="NCM197" s="1269"/>
      <c r="NCN197" s="1269"/>
      <c r="NCO197" s="1269"/>
      <c r="NCP197" s="1269"/>
      <c r="NCQ197" s="1269"/>
      <c r="NCR197" s="1269"/>
      <c r="NCS197" s="1269"/>
      <c r="NCT197" s="1269"/>
      <c r="NCU197" s="1269"/>
      <c r="NCV197" s="1269"/>
      <c r="NCW197" s="1269"/>
      <c r="NCX197" s="1269"/>
      <c r="NCY197" s="1269"/>
      <c r="NCZ197" s="1269"/>
      <c r="NDA197" s="1269"/>
      <c r="NDB197" s="1269"/>
      <c r="NDC197" s="1269"/>
      <c r="NDD197" s="1269"/>
      <c r="NDE197" s="1269"/>
      <c r="NDF197" s="1269"/>
      <c r="NDG197" s="1269"/>
      <c r="NDH197" s="1269"/>
      <c r="NDI197" s="1269"/>
      <c r="NDJ197" s="1269"/>
      <c r="NDK197" s="1269"/>
      <c r="NDL197" s="1269"/>
      <c r="NDM197" s="1269"/>
      <c r="NDN197" s="1269"/>
      <c r="NDO197" s="1269"/>
      <c r="NDP197" s="1269"/>
      <c r="NDQ197" s="1269"/>
      <c r="NDR197" s="1269"/>
      <c r="NDS197" s="1269"/>
      <c r="NDT197" s="1269"/>
      <c r="NDU197" s="1269"/>
      <c r="NDV197" s="1269"/>
      <c r="NDW197" s="1269"/>
      <c r="NDX197" s="1269"/>
      <c r="NDY197" s="1269"/>
      <c r="NDZ197" s="1269"/>
      <c r="NEA197" s="1269"/>
      <c r="NEB197" s="1269"/>
      <c r="NEC197" s="1269"/>
      <c r="NED197" s="1269"/>
      <c r="NEE197" s="1269"/>
      <c r="NEF197" s="1269"/>
      <c r="NEG197" s="1269"/>
      <c r="NEH197" s="1269"/>
      <c r="NEI197" s="1269"/>
      <c r="NEJ197" s="1269"/>
      <c r="NEK197" s="1269"/>
      <c r="NEL197" s="1269"/>
      <c r="NEM197" s="1269"/>
      <c r="NEN197" s="1269"/>
      <c r="NEO197" s="1269"/>
      <c r="NEP197" s="1269"/>
      <c r="NEQ197" s="1269"/>
      <c r="NER197" s="1269"/>
      <c r="NES197" s="1269"/>
      <c r="NET197" s="1269"/>
      <c r="NEU197" s="1269"/>
      <c r="NEV197" s="1269"/>
      <c r="NEW197" s="1269"/>
      <c r="NEX197" s="1269"/>
      <c r="NEY197" s="1269"/>
      <c r="NEZ197" s="1269"/>
      <c r="NFA197" s="1269"/>
      <c r="NFB197" s="1269"/>
      <c r="NFC197" s="1269"/>
      <c r="NFD197" s="1269"/>
      <c r="NFE197" s="1269"/>
      <c r="NFF197" s="1269"/>
      <c r="NFG197" s="1269"/>
      <c r="NFH197" s="1269"/>
      <c r="NFI197" s="1269"/>
      <c r="NFJ197" s="1269"/>
      <c r="NFK197" s="1269"/>
      <c r="NFL197" s="1269"/>
      <c r="NFM197" s="1269"/>
      <c r="NFN197" s="1269"/>
      <c r="NFO197" s="1269"/>
      <c r="NFP197" s="1269"/>
      <c r="NFQ197" s="1269"/>
      <c r="NFR197" s="1269"/>
      <c r="NFS197" s="1269"/>
      <c r="NFT197" s="1269"/>
      <c r="NFU197" s="1269"/>
      <c r="NFV197" s="1269"/>
      <c r="NFW197" s="1269"/>
      <c r="NFX197" s="1269"/>
      <c r="NFY197" s="1269"/>
      <c r="NFZ197" s="1269"/>
      <c r="NGA197" s="1269"/>
      <c r="NGB197" s="1269"/>
      <c r="NGC197" s="1269"/>
      <c r="NGD197" s="1269"/>
      <c r="NGE197" s="1269"/>
      <c r="NGF197" s="1269"/>
      <c r="NGG197" s="1269"/>
      <c r="NGH197" s="1269"/>
      <c r="NGI197" s="1269"/>
      <c r="NGJ197" s="1269"/>
      <c r="NGK197" s="1269"/>
      <c r="NGL197" s="1269"/>
      <c r="NGM197" s="1269"/>
      <c r="NGN197" s="1269"/>
      <c r="NGO197" s="1269"/>
      <c r="NGP197" s="1269"/>
      <c r="NGQ197" s="1269"/>
      <c r="NGR197" s="1269"/>
      <c r="NGS197" s="1269"/>
      <c r="NGT197" s="1269"/>
      <c r="NGU197" s="1269"/>
      <c r="NGV197" s="1269"/>
      <c r="NGW197" s="1269"/>
      <c r="NGX197" s="1269"/>
      <c r="NGY197" s="1269"/>
      <c r="NGZ197" s="1269"/>
      <c r="NHA197" s="1269"/>
      <c r="NHB197" s="1269"/>
      <c r="NHC197" s="1269"/>
      <c r="NHD197" s="1269"/>
      <c r="NHE197" s="1269"/>
      <c r="NHF197" s="1269"/>
      <c r="NHG197" s="1269"/>
      <c r="NHH197" s="1269"/>
      <c r="NHI197" s="1269"/>
      <c r="NHJ197" s="1269"/>
      <c r="NHK197" s="1269"/>
      <c r="NHL197" s="1269"/>
      <c r="NHM197" s="1269"/>
      <c r="NHN197" s="1269"/>
      <c r="NHO197" s="1269"/>
      <c r="NHP197" s="1269"/>
      <c r="NHQ197" s="1269"/>
      <c r="NHR197" s="1269"/>
      <c r="NHS197" s="1269"/>
      <c r="NHT197" s="1269"/>
      <c r="NHU197" s="1269"/>
      <c r="NHV197" s="1269"/>
      <c r="NHW197" s="1269"/>
      <c r="NHX197" s="1269"/>
      <c r="NHY197" s="1269"/>
      <c r="NHZ197" s="1269"/>
      <c r="NIA197" s="1269"/>
      <c r="NIB197" s="1269"/>
      <c r="NIC197" s="1269"/>
      <c r="NID197" s="1269"/>
      <c r="NIE197" s="1269"/>
      <c r="NIF197" s="1269"/>
      <c r="NIG197" s="1269"/>
      <c r="NIH197" s="1269"/>
      <c r="NII197" s="1269"/>
      <c r="NIJ197" s="1269"/>
      <c r="NIK197" s="1269"/>
      <c r="NIL197" s="1269"/>
      <c r="NIM197" s="1269"/>
      <c r="NIN197" s="1269"/>
      <c r="NIO197" s="1269"/>
      <c r="NIP197" s="1269"/>
      <c r="NIQ197" s="1269"/>
      <c r="NIR197" s="1269"/>
      <c r="NIS197" s="1269"/>
      <c r="NIT197" s="1269"/>
      <c r="NIU197" s="1269"/>
      <c r="NIV197" s="1269"/>
      <c r="NIW197" s="1269"/>
      <c r="NIX197" s="1269"/>
      <c r="NIY197" s="1269"/>
      <c r="NIZ197" s="1269"/>
      <c r="NJA197" s="1269"/>
      <c r="NJB197" s="1269"/>
      <c r="NJC197" s="1269"/>
      <c r="NJD197" s="1269"/>
      <c r="NJE197" s="1269"/>
      <c r="NJF197" s="1269"/>
      <c r="NJG197" s="1269"/>
      <c r="NJH197" s="1269"/>
      <c r="NJI197" s="1269"/>
      <c r="NJJ197" s="1269"/>
      <c r="NJK197" s="1269"/>
      <c r="NJL197" s="1269"/>
      <c r="NJM197" s="1269"/>
      <c r="NJN197" s="1269"/>
      <c r="NJO197" s="1269"/>
      <c r="NJP197" s="1269"/>
      <c r="NJQ197" s="1269"/>
      <c r="NJR197" s="1269"/>
      <c r="NJS197" s="1269"/>
      <c r="NJT197" s="1269"/>
      <c r="NJU197" s="1269"/>
      <c r="NJV197" s="1269"/>
      <c r="NJW197" s="1269"/>
      <c r="NJX197" s="1269"/>
      <c r="NJY197" s="1269"/>
      <c r="NJZ197" s="1269"/>
      <c r="NKA197" s="1269"/>
      <c r="NKB197" s="1269"/>
      <c r="NKC197" s="1269"/>
      <c r="NKD197" s="1269"/>
      <c r="NKE197" s="1269"/>
      <c r="NKF197" s="1269"/>
      <c r="NKG197" s="1269"/>
      <c r="NKH197" s="1269"/>
      <c r="NKI197" s="1269"/>
      <c r="NKJ197" s="1269"/>
      <c r="NKK197" s="1269"/>
      <c r="NKL197" s="1269"/>
      <c r="NKM197" s="1269"/>
      <c r="NKN197" s="1269"/>
      <c r="NKO197" s="1269"/>
      <c r="NKP197" s="1269"/>
      <c r="NKQ197" s="1269"/>
      <c r="NKR197" s="1269"/>
      <c r="NKS197" s="1269"/>
      <c r="NKT197" s="1269"/>
      <c r="NKU197" s="1269"/>
      <c r="NKV197" s="1269"/>
      <c r="NKW197" s="1269"/>
      <c r="NKX197" s="1269"/>
      <c r="NKY197" s="1269"/>
      <c r="NKZ197" s="1269"/>
      <c r="NLA197" s="1269"/>
      <c r="NLB197" s="1269"/>
      <c r="NLC197" s="1269"/>
      <c r="NLD197" s="1269"/>
      <c r="NLE197" s="1269"/>
      <c r="NLF197" s="1269"/>
      <c r="NLG197" s="1269"/>
      <c r="NLH197" s="1269"/>
      <c r="NLI197" s="1269"/>
      <c r="NLJ197" s="1269"/>
      <c r="NLK197" s="1269"/>
      <c r="NLL197" s="1269"/>
      <c r="NLM197" s="1269"/>
      <c r="NLN197" s="1269"/>
      <c r="NLO197" s="1269"/>
      <c r="NLP197" s="1269"/>
      <c r="NLQ197" s="1269"/>
      <c r="NLR197" s="1269"/>
      <c r="NLS197" s="1269"/>
      <c r="NLT197" s="1269"/>
      <c r="NLU197" s="1269"/>
      <c r="NLV197" s="1269"/>
      <c r="NLW197" s="1269"/>
      <c r="NLX197" s="1269"/>
      <c r="NLY197" s="1269"/>
      <c r="NLZ197" s="1269"/>
      <c r="NMA197" s="1269"/>
      <c r="NMB197" s="1269"/>
      <c r="NMC197" s="1269"/>
      <c r="NMD197" s="1269"/>
      <c r="NME197" s="1269"/>
      <c r="NMF197" s="1269"/>
      <c r="NMG197" s="1269"/>
      <c r="NMH197" s="1269"/>
      <c r="NMI197" s="1269"/>
      <c r="NMJ197" s="1269"/>
      <c r="NMK197" s="1269"/>
      <c r="NML197" s="1269"/>
      <c r="NMM197" s="1269"/>
      <c r="NMN197" s="1269"/>
      <c r="NMO197" s="1269"/>
      <c r="NMP197" s="1269"/>
      <c r="NMQ197" s="1269"/>
      <c r="NMR197" s="1269"/>
      <c r="NMS197" s="1269"/>
      <c r="NMT197" s="1269"/>
      <c r="NMU197" s="1269"/>
      <c r="NMV197" s="1269"/>
      <c r="NMW197" s="1269"/>
      <c r="NMX197" s="1269"/>
      <c r="NMY197" s="1269"/>
      <c r="NMZ197" s="1269"/>
      <c r="NNA197" s="1269"/>
      <c r="NNB197" s="1269"/>
      <c r="NNC197" s="1269"/>
      <c r="NND197" s="1269"/>
      <c r="NNE197" s="1269"/>
      <c r="NNF197" s="1269"/>
      <c r="NNG197" s="1269"/>
      <c r="NNH197" s="1269"/>
      <c r="NNI197" s="1269"/>
      <c r="NNJ197" s="1269"/>
      <c r="NNK197" s="1269"/>
      <c r="NNL197" s="1269"/>
      <c r="NNM197" s="1269"/>
      <c r="NNN197" s="1269"/>
      <c r="NNO197" s="1269"/>
      <c r="NNP197" s="1269"/>
      <c r="NNQ197" s="1269"/>
      <c r="NNR197" s="1269"/>
      <c r="NNS197" s="1269"/>
      <c r="NNT197" s="1269"/>
      <c r="NNU197" s="1269"/>
      <c r="NNV197" s="1269"/>
      <c r="NNW197" s="1269"/>
      <c r="NNX197" s="1269"/>
      <c r="NNY197" s="1269"/>
      <c r="NNZ197" s="1269"/>
      <c r="NOA197" s="1269"/>
      <c r="NOB197" s="1269"/>
      <c r="NOC197" s="1269"/>
      <c r="NOD197" s="1269"/>
      <c r="NOE197" s="1269"/>
      <c r="NOF197" s="1269"/>
      <c r="NOG197" s="1269"/>
      <c r="NOH197" s="1269"/>
      <c r="NOI197" s="1269"/>
      <c r="NOJ197" s="1269"/>
      <c r="NOK197" s="1269"/>
      <c r="NOL197" s="1269"/>
      <c r="NOM197" s="1269"/>
      <c r="NON197" s="1269"/>
      <c r="NOO197" s="1269"/>
      <c r="NOP197" s="1269"/>
      <c r="NOQ197" s="1269"/>
      <c r="NOR197" s="1269"/>
      <c r="NOS197" s="1269"/>
      <c r="NOT197" s="1269"/>
      <c r="NOU197" s="1269"/>
      <c r="NOV197" s="1269"/>
      <c r="NOW197" s="1269"/>
      <c r="NOX197" s="1269"/>
      <c r="NOY197" s="1269"/>
      <c r="NOZ197" s="1269"/>
      <c r="NPA197" s="1269"/>
      <c r="NPB197" s="1269"/>
      <c r="NPC197" s="1269"/>
      <c r="NPD197" s="1269"/>
      <c r="NPE197" s="1269"/>
      <c r="NPF197" s="1269"/>
      <c r="NPG197" s="1269"/>
      <c r="NPH197" s="1269"/>
      <c r="NPI197" s="1269"/>
      <c r="NPJ197" s="1269"/>
      <c r="NPK197" s="1269"/>
      <c r="NPL197" s="1269"/>
      <c r="NPM197" s="1269"/>
      <c r="NPN197" s="1269"/>
      <c r="NPO197" s="1269"/>
      <c r="NPP197" s="1269"/>
      <c r="NPQ197" s="1269"/>
      <c r="NPR197" s="1269"/>
      <c r="NPS197" s="1269"/>
      <c r="NPT197" s="1269"/>
      <c r="NPU197" s="1269"/>
      <c r="NPV197" s="1269"/>
      <c r="NPW197" s="1269"/>
      <c r="NPX197" s="1269"/>
      <c r="NPY197" s="1269"/>
      <c r="NPZ197" s="1269"/>
      <c r="NQA197" s="1269"/>
      <c r="NQB197" s="1269"/>
      <c r="NQC197" s="1269"/>
      <c r="NQD197" s="1269"/>
      <c r="NQE197" s="1269"/>
      <c r="NQF197" s="1269"/>
      <c r="NQG197" s="1269"/>
      <c r="NQH197" s="1269"/>
      <c r="NQI197" s="1269"/>
      <c r="NQJ197" s="1269"/>
      <c r="NQK197" s="1269"/>
      <c r="NQL197" s="1269"/>
      <c r="NQM197" s="1269"/>
      <c r="NQN197" s="1269"/>
      <c r="NQO197" s="1269"/>
      <c r="NQP197" s="1269"/>
      <c r="NQQ197" s="1269"/>
      <c r="NQR197" s="1269"/>
      <c r="NQS197" s="1269"/>
      <c r="NQT197" s="1269"/>
      <c r="NQU197" s="1269"/>
      <c r="NQV197" s="1269"/>
      <c r="NQW197" s="1269"/>
      <c r="NQX197" s="1269"/>
      <c r="NQY197" s="1269"/>
      <c r="NQZ197" s="1269"/>
      <c r="NRA197" s="1269"/>
      <c r="NRB197" s="1269"/>
      <c r="NRC197" s="1269"/>
      <c r="NRD197" s="1269"/>
      <c r="NRE197" s="1269"/>
      <c r="NRF197" s="1269"/>
      <c r="NRG197" s="1269"/>
      <c r="NRH197" s="1269"/>
      <c r="NRI197" s="1269"/>
      <c r="NRJ197" s="1269"/>
      <c r="NRK197" s="1269"/>
      <c r="NRL197" s="1269"/>
      <c r="NRM197" s="1269"/>
      <c r="NRN197" s="1269"/>
      <c r="NRO197" s="1269"/>
      <c r="NRP197" s="1269"/>
      <c r="NRQ197" s="1269"/>
      <c r="NRR197" s="1269"/>
      <c r="NRS197" s="1269"/>
      <c r="NRT197" s="1269"/>
      <c r="NRU197" s="1269"/>
      <c r="NRV197" s="1269"/>
      <c r="NRW197" s="1269"/>
      <c r="NRX197" s="1269"/>
      <c r="NRY197" s="1269"/>
      <c r="NRZ197" s="1269"/>
      <c r="NSA197" s="1269"/>
      <c r="NSB197" s="1269"/>
      <c r="NSC197" s="1269"/>
      <c r="NSD197" s="1269"/>
      <c r="NSE197" s="1269"/>
      <c r="NSF197" s="1269"/>
      <c r="NSG197" s="1269"/>
      <c r="NSH197" s="1269"/>
      <c r="NSI197" s="1269"/>
      <c r="NSJ197" s="1269"/>
      <c r="NSK197" s="1269"/>
      <c r="NSL197" s="1269"/>
      <c r="NSM197" s="1269"/>
      <c r="NSN197" s="1269"/>
      <c r="NSO197" s="1269"/>
      <c r="NSP197" s="1269"/>
      <c r="NSQ197" s="1269"/>
      <c r="NSR197" s="1269"/>
      <c r="NSS197" s="1269"/>
      <c r="NST197" s="1269"/>
      <c r="NSU197" s="1269"/>
      <c r="NSV197" s="1269"/>
      <c r="NSW197" s="1269"/>
      <c r="NSX197" s="1269"/>
      <c r="NSY197" s="1269"/>
      <c r="NSZ197" s="1269"/>
      <c r="NTA197" s="1269"/>
      <c r="NTB197" s="1269"/>
      <c r="NTC197" s="1269"/>
      <c r="NTD197" s="1269"/>
      <c r="NTE197" s="1269"/>
      <c r="NTF197" s="1269"/>
      <c r="NTG197" s="1269"/>
      <c r="NTH197" s="1269"/>
      <c r="NTI197" s="1269"/>
      <c r="NTJ197" s="1269"/>
      <c r="NTK197" s="1269"/>
      <c r="NTL197" s="1269"/>
      <c r="NTM197" s="1269"/>
      <c r="NTN197" s="1269"/>
      <c r="NTO197" s="1269"/>
      <c r="NTP197" s="1269"/>
      <c r="NTQ197" s="1269"/>
      <c r="NTR197" s="1269"/>
      <c r="NTS197" s="1269"/>
      <c r="NTT197" s="1269"/>
      <c r="NTU197" s="1269"/>
      <c r="NTV197" s="1269"/>
      <c r="NTW197" s="1269"/>
      <c r="NTX197" s="1269"/>
      <c r="NTY197" s="1269"/>
      <c r="NTZ197" s="1269"/>
      <c r="NUA197" s="1269"/>
      <c r="NUB197" s="1269"/>
      <c r="NUC197" s="1269"/>
      <c r="NUD197" s="1269"/>
      <c r="NUE197" s="1269"/>
      <c r="NUF197" s="1269"/>
      <c r="NUG197" s="1269"/>
      <c r="NUH197" s="1269"/>
      <c r="NUI197" s="1269"/>
      <c r="NUJ197" s="1269"/>
      <c r="NUK197" s="1269"/>
      <c r="NUL197" s="1269"/>
      <c r="NUM197" s="1269"/>
      <c r="NUN197" s="1269"/>
      <c r="NUO197" s="1269"/>
      <c r="NUP197" s="1269"/>
      <c r="NUQ197" s="1269"/>
      <c r="NUR197" s="1269"/>
      <c r="NUS197" s="1269"/>
      <c r="NUT197" s="1269"/>
      <c r="NUU197" s="1269"/>
      <c r="NUV197" s="1269"/>
      <c r="NUW197" s="1269"/>
      <c r="NUX197" s="1269"/>
      <c r="NUY197" s="1269"/>
      <c r="NUZ197" s="1269"/>
      <c r="NVA197" s="1269"/>
      <c r="NVB197" s="1269"/>
      <c r="NVC197" s="1269"/>
      <c r="NVD197" s="1269"/>
      <c r="NVE197" s="1269"/>
      <c r="NVF197" s="1269"/>
      <c r="NVG197" s="1269"/>
      <c r="NVH197" s="1269"/>
      <c r="NVI197" s="1269"/>
      <c r="NVJ197" s="1269"/>
      <c r="NVK197" s="1269"/>
      <c r="NVL197" s="1269"/>
      <c r="NVM197" s="1269"/>
      <c r="NVN197" s="1269"/>
      <c r="NVO197" s="1269"/>
      <c r="NVP197" s="1269"/>
      <c r="NVQ197" s="1269"/>
      <c r="NVR197" s="1269"/>
      <c r="NVS197" s="1269"/>
      <c r="NVT197" s="1269"/>
      <c r="NVU197" s="1269"/>
      <c r="NVV197" s="1269"/>
      <c r="NVW197" s="1269"/>
      <c r="NVX197" s="1269"/>
      <c r="NVY197" s="1269"/>
      <c r="NVZ197" s="1269"/>
      <c r="NWA197" s="1269"/>
      <c r="NWB197" s="1269"/>
      <c r="NWC197" s="1269"/>
      <c r="NWD197" s="1269"/>
      <c r="NWE197" s="1269"/>
      <c r="NWF197" s="1269"/>
      <c r="NWG197" s="1269"/>
      <c r="NWH197" s="1269"/>
      <c r="NWI197" s="1269"/>
      <c r="NWJ197" s="1269"/>
      <c r="NWK197" s="1269"/>
      <c r="NWL197" s="1269"/>
      <c r="NWM197" s="1269"/>
      <c r="NWN197" s="1269"/>
      <c r="NWO197" s="1269"/>
      <c r="NWP197" s="1269"/>
      <c r="NWQ197" s="1269"/>
      <c r="NWR197" s="1269"/>
      <c r="NWS197" s="1269"/>
      <c r="NWT197" s="1269"/>
      <c r="NWU197" s="1269"/>
      <c r="NWV197" s="1269"/>
      <c r="NWW197" s="1269"/>
      <c r="NWX197" s="1269"/>
      <c r="NWY197" s="1269"/>
      <c r="NWZ197" s="1269"/>
      <c r="NXA197" s="1269"/>
      <c r="NXB197" s="1269"/>
      <c r="NXC197" s="1269"/>
      <c r="NXD197" s="1269"/>
      <c r="NXE197" s="1269"/>
      <c r="NXF197" s="1269"/>
      <c r="NXG197" s="1269"/>
      <c r="NXH197" s="1269"/>
      <c r="NXI197" s="1269"/>
      <c r="NXJ197" s="1269"/>
      <c r="NXK197" s="1269"/>
      <c r="NXL197" s="1269"/>
      <c r="NXM197" s="1269"/>
      <c r="NXN197" s="1269"/>
      <c r="NXO197" s="1269"/>
      <c r="NXP197" s="1269"/>
      <c r="NXQ197" s="1269"/>
      <c r="NXR197" s="1269"/>
      <c r="NXS197" s="1269"/>
      <c r="NXT197" s="1269"/>
      <c r="NXU197" s="1269"/>
      <c r="NXV197" s="1269"/>
      <c r="NXW197" s="1269"/>
      <c r="NXX197" s="1269"/>
      <c r="NXY197" s="1269"/>
      <c r="NXZ197" s="1269"/>
      <c r="NYA197" s="1269"/>
      <c r="NYB197" s="1269"/>
      <c r="NYC197" s="1269"/>
      <c r="NYD197" s="1269"/>
      <c r="NYE197" s="1269"/>
      <c r="NYF197" s="1269"/>
      <c r="NYG197" s="1269"/>
      <c r="NYH197" s="1269"/>
      <c r="NYI197" s="1269"/>
      <c r="NYJ197" s="1269"/>
      <c r="NYK197" s="1269"/>
      <c r="NYL197" s="1269"/>
      <c r="NYM197" s="1269"/>
      <c r="NYN197" s="1269"/>
      <c r="NYO197" s="1269"/>
      <c r="NYP197" s="1269"/>
      <c r="NYQ197" s="1269"/>
      <c r="NYR197" s="1269"/>
      <c r="NYS197" s="1269"/>
      <c r="NYT197" s="1269"/>
      <c r="NYU197" s="1269"/>
      <c r="NYV197" s="1269"/>
      <c r="NYW197" s="1269"/>
      <c r="NYX197" s="1269"/>
      <c r="NYY197" s="1269"/>
      <c r="NYZ197" s="1269"/>
      <c r="NZA197" s="1269"/>
      <c r="NZB197" s="1269"/>
      <c r="NZC197" s="1269"/>
      <c r="NZD197" s="1269"/>
      <c r="NZE197" s="1269"/>
      <c r="NZF197" s="1269"/>
      <c r="NZG197" s="1269"/>
      <c r="NZH197" s="1269"/>
      <c r="NZI197" s="1269"/>
      <c r="NZJ197" s="1269"/>
      <c r="NZK197" s="1269"/>
      <c r="NZL197" s="1269"/>
      <c r="NZM197" s="1269"/>
      <c r="NZN197" s="1269"/>
      <c r="NZO197" s="1269"/>
      <c r="NZP197" s="1269"/>
      <c r="NZQ197" s="1269"/>
      <c r="NZR197" s="1269"/>
      <c r="NZS197" s="1269"/>
      <c r="NZT197" s="1269"/>
      <c r="NZU197" s="1269"/>
      <c r="NZV197" s="1269"/>
      <c r="NZW197" s="1269"/>
      <c r="NZX197" s="1269"/>
      <c r="NZY197" s="1269"/>
      <c r="NZZ197" s="1269"/>
      <c r="OAA197" s="1269"/>
      <c r="OAB197" s="1269"/>
      <c r="OAC197" s="1269"/>
      <c r="OAD197" s="1269"/>
      <c r="OAE197" s="1269"/>
      <c r="OAF197" s="1269"/>
      <c r="OAG197" s="1269"/>
      <c r="OAH197" s="1269"/>
      <c r="OAI197" s="1269"/>
      <c r="OAJ197" s="1269"/>
      <c r="OAK197" s="1269"/>
      <c r="OAL197" s="1269"/>
      <c r="OAM197" s="1269"/>
      <c r="OAN197" s="1269"/>
      <c r="OAO197" s="1269"/>
      <c r="OAP197" s="1269"/>
      <c r="OAQ197" s="1269"/>
      <c r="OAR197" s="1269"/>
      <c r="OAS197" s="1269"/>
      <c r="OAT197" s="1269"/>
      <c r="OAU197" s="1269"/>
      <c r="OAV197" s="1269"/>
      <c r="OAW197" s="1269"/>
      <c r="OAX197" s="1269"/>
      <c r="OAY197" s="1269"/>
      <c r="OAZ197" s="1269"/>
      <c r="OBA197" s="1269"/>
      <c r="OBB197" s="1269"/>
      <c r="OBC197" s="1269"/>
      <c r="OBD197" s="1269"/>
      <c r="OBE197" s="1269"/>
      <c r="OBF197" s="1269"/>
      <c r="OBG197" s="1269"/>
      <c r="OBH197" s="1269"/>
      <c r="OBI197" s="1269"/>
      <c r="OBJ197" s="1269"/>
      <c r="OBK197" s="1269"/>
      <c r="OBL197" s="1269"/>
      <c r="OBM197" s="1269"/>
      <c r="OBN197" s="1269"/>
      <c r="OBO197" s="1269"/>
      <c r="OBP197" s="1269"/>
      <c r="OBQ197" s="1269"/>
      <c r="OBR197" s="1269"/>
      <c r="OBS197" s="1269"/>
      <c r="OBT197" s="1269"/>
      <c r="OBU197" s="1269"/>
      <c r="OBV197" s="1269"/>
      <c r="OBW197" s="1269"/>
      <c r="OBX197" s="1269"/>
      <c r="OBY197" s="1269"/>
      <c r="OBZ197" s="1269"/>
      <c r="OCA197" s="1269"/>
      <c r="OCB197" s="1269"/>
      <c r="OCC197" s="1269"/>
      <c r="OCD197" s="1269"/>
      <c r="OCE197" s="1269"/>
      <c r="OCF197" s="1269"/>
      <c r="OCG197" s="1269"/>
      <c r="OCH197" s="1269"/>
      <c r="OCI197" s="1269"/>
      <c r="OCJ197" s="1269"/>
      <c r="OCK197" s="1269"/>
      <c r="OCL197" s="1269"/>
      <c r="OCM197" s="1269"/>
      <c r="OCN197" s="1269"/>
      <c r="OCO197" s="1269"/>
      <c r="OCP197" s="1269"/>
      <c r="OCQ197" s="1269"/>
      <c r="OCR197" s="1269"/>
      <c r="OCS197" s="1269"/>
      <c r="OCT197" s="1269"/>
      <c r="OCU197" s="1269"/>
      <c r="OCV197" s="1269"/>
      <c r="OCW197" s="1269"/>
      <c r="OCX197" s="1269"/>
      <c r="OCY197" s="1269"/>
      <c r="OCZ197" s="1269"/>
      <c r="ODA197" s="1269"/>
      <c r="ODB197" s="1269"/>
      <c r="ODC197" s="1269"/>
      <c r="ODD197" s="1269"/>
      <c r="ODE197" s="1269"/>
      <c r="ODF197" s="1269"/>
      <c r="ODG197" s="1269"/>
      <c r="ODH197" s="1269"/>
      <c r="ODI197" s="1269"/>
      <c r="ODJ197" s="1269"/>
      <c r="ODK197" s="1269"/>
      <c r="ODL197" s="1269"/>
      <c r="ODM197" s="1269"/>
      <c r="ODN197" s="1269"/>
      <c r="ODO197" s="1269"/>
      <c r="ODP197" s="1269"/>
      <c r="ODQ197" s="1269"/>
      <c r="ODR197" s="1269"/>
      <c r="ODS197" s="1269"/>
      <c r="ODT197" s="1269"/>
      <c r="ODU197" s="1269"/>
      <c r="ODV197" s="1269"/>
      <c r="ODW197" s="1269"/>
      <c r="ODX197" s="1269"/>
      <c r="ODY197" s="1269"/>
      <c r="ODZ197" s="1269"/>
      <c r="OEA197" s="1269"/>
      <c r="OEB197" s="1269"/>
      <c r="OEC197" s="1269"/>
      <c r="OED197" s="1269"/>
      <c r="OEE197" s="1269"/>
      <c r="OEF197" s="1269"/>
      <c r="OEG197" s="1269"/>
      <c r="OEH197" s="1269"/>
      <c r="OEI197" s="1269"/>
      <c r="OEJ197" s="1269"/>
      <c r="OEK197" s="1269"/>
      <c r="OEL197" s="1269"/>
      <c r="OEM197" s="1269"/>
      <c r="OEN197" s="1269"/>
      <c r="OEO197" s="1269"/>
      <c r="OEP197" s="1269"/>
      <c r="OEQ197" s="1269"/>
      <c r="OER197" s="1269"/>
      <c r="OES197" s="1269"/>
      <c r="OET197" s="1269"/>
      <c r="OEU197" s="1269"/>
      <c r="OEV197" s="1269"/>
      <c r="OEW197" s="1269"/>
      <c r="OEX197" s="1269"/>
      <c r="OEY197" s="1269"/>
      <c r="OEZ197" s="1269"/>
      <c r="OFA197" s="1269"/>
      <c r="OFB197" s="1269"/>
      <c r="OFC197" s="1269"/>
      <c r="OFD197" s="1269"/>
      <c r="OFE197" s="1269"/>
      <c r="OFF197" s="1269"/>
      <c r="OFG197" s="1269"/>
      <c r="OFH197" s="1269"/>
      <c r="OFI197" s="1269"/>
      <c r="OFJ197" s="1269"/>
      <c r="OFK197" s="1269"/>
      <c r="OFL197" s="1269"/>
      <c r="OFM197" s="1269"/>
      <c r="OFN197" s="1269"/>
      <c r="OFO197" s="1269"/>
      <c r="OFP197" s="1269"/>
      <c r="OFQ197" s="1269"/>
      <c r="OFR197" s="1269"/>
      <c r="OFS197" s="1269"/>
      <c r="OFT197" s="1269"/>
      <c r="OFU197" s="1269"/>
      <c r="OFV197" s="1269"/>
      <c r="OFW197" s="1269"/>
      <c r="OFX197" s="1269"/>
      <c r="OFY197" s="1269"/>
      <c r="OFZ197" s="1269"/>
      <c r="OGA197" s="1269"/>
      <c r="OGB197" s="1269"/>
      <c r="OGC197" s="1269"/>
      <c r="OGD197" s="1269"/>
      <c r="OGE197" s="1269"/>
      <c r="OGF197" s="1269"/>
      <c r="OGG197" s="1269"/>
      <c r="OGH197" s="1269"/>
      <c r="OGI197" s="1269"/>
      <c r="OGJ197" s="1269"/>
      <c r="OGK197" s="1269"/>
      <c r="OGL197" s="1269"/>
      <c r="OGM197" s="1269"/>
      <c r="OGN197" s="1269"/>
      <c r="OGO197" s="1269"/>
      <c r="OGP197" s="1269"/>
      <c r="OGQ197" s="1269"/>
      <c r="OGR197" s="1269"/>
      <c r="OGS197" s="1269"/>
      <c r="OGT197" s="1269"/>
      <c r="OGU197" s="1269"/>
      <c r="OGV197" s="1269"/>
      <c r="OGW197" s="1269"/>
      <c r="OGX197" s="1269"/>
      <c r="OGY197" s="1269"/>
      <c r="OGZ197" s="1269"/>
      <c r="OHA197" s="1269"/>
      <c r="OHB197" s="1269"/>
      <c r="OHC197" s="1269"/>
      <c r="OHD197" s="1269"/>
      <c r="OHE197" s="1269"/>
      <c r="OHF197" s="1269"/>
      <c r="OHG197" s="1269"/>
      <c r="OHH197" s="1269"/>
      <c r="OHI197" s="1269"/>
      <c r="OHJ197" s="1269"/>
      <c r="OHK197" s="1269"/>
      <c r="OHL197" s="1269"/>
      <c r="OHM197" s="1269"/>
      <c r="OHN197" s="1269"/>
      <c r="OHO197" s="1269"/>
      <c r="OHP197" s="1269"/>
      <c r="OHQ197" s="1269"/>
      <c r="OHR197" s="1269"/>
      <c r="OHS197" s="1269"/>
      <c r="OHT197" s="1269"/>
      <c r="OHU197" s="1269"/>
      <c r="OHV197" s="1269"/>
      <c r="OHW197" s="1269"/>
      <c r="OHX197" s="1269"/>
      <c r="OHY197" s="1269"/>
      <c r="OHZ197" s="1269"/>
      <c r="OIA197" s="1269"/>
      <c r="OIB197" s="1269"/>
      <c r="OIC197" s="1269"/>
      <c r="OID197" s="1269"/>
      <c r="OIE197" s="1269"/>
      <c r="OIF197" s="1269"/>
      <c r="OIG197" s="1269"/>
      <c r="OIH197" s="1269"/>
      <c r="OII197" s="1269"/>
      <c r="OIJ197" s="1269"/>
      <c r="OIK197" s="1269"/>
      <c r="OIL197" s="1269"/>
      <c r="OIM197" s="1269"/>
      <c r="OIN197" s="1269"/>
      <c r="OIO197" s="1269"/>
      <c r="OIP197" s="1269"/>
      <c r="OIQ197" s="1269"/>
      <c r="OIR197" s="1269"/>
      <c r="OIS197" s="1269"/>
      <c r="OIT197" s="1269"/>
      <c r="OIU197" s="1269"/>
      <c r="OIV197" s="1269"/>
      <c r="OIW197" s="1269"/>
      <c r="OIX197" s="1269"/>
      <c r="OIY197" s="1269"/>
      <c r="OIZ197" s="1269"/>
      <c r="OJA197" s="1269"/>
      <c r="OJB197" s="1269"/>
      <c r="OJC197" s="1269"/>
      <c r="OJD197" s="1269"/>
      <c r="OJE197" s="1269"/>
      <c r="OJF197" s="1269"/>
      <c r="OJG197" s="1269"/>
      <c r="OJH197" s="1269"/>
      <c r="OJI197" s="1269"/>
      <c r="OJJ197" s="1269"/>
      <c r="OJK197" s="1269"/>
      <c r="OJL197" s="1269"/>
      <c r="OJM197" s="1269"/>
      <c r="OJN197" s="1269"/>
      <c r="OJO197" s="1269"/>
      <c r="OJP197" s="1269"/>
      <c r="OJQ197" s="1269"/>
      <c r="OJR197" s="1269"/>
      <c r="OJS197" s="1269"/>
      <c r="OJT197" s="1269"/>
      <c r="OJU197" s="1269"/>
      <c r="OJV197" s="1269"/>
      <c r="OJW197" s="1269"/>
      <c r="OJX197" s="1269"/>
      <c r="OJY197" s="1269"/>
      <c r="OJZ197" s="1269"/>
      <c r="OKA197" s="1269"/>
      <c r="OKB197" s="1269"/>
      <c r="OKC197" s="1269"/>
      <c r="OKD197" s="1269"/>
      <c r="OKE197" s="1269"/>
      <c r="OKF197" s="1269"/>
      <c r="OKG197" s="1269"/>
      <c r="OKH197" s="1269"/>
      <c r="OKI197" s="1269"/>
      <c r="OKJ197" s="1269"/>
      <c r="OKK197" s="1269"/>
      <c r="OKL197" s="1269"/>
      <c r="OKM197" s="1269"/>
      <c r="OKN197" s="1269"/>
      <c r="OKO197" s="1269"/>
      <c r="OKP197" s="1269"/>
      <c r="OKQ197" s="1269"/>
      <c r="OKR197" s="1269"/>
      <c r="OKS197" s="1269"/>
      <c r="OKT197" s="1269"/>
      <c r="OKU197" s="1269"/>
      <c r="OKV197" s="1269"/>
      <c r="OKW197" s="1269"/>
      <c r="OKX197" s="1269"/>
      <c r="OKY197" s="1269"/>
      <c r="OKZ197" s="1269"/>
      <c r="OLA197" s="1269"/>
      <c r="OLB197" s="1269"/>
      <c r="OLC197" s="1269"/>
      <c r="OLD197" s="1269"/>
      <c r="OLE197" s="1269"/>
      <c r="OLF197" s="1269"/>
      <c r="OLG197" s="1269"/>
      <c r="OLH197" s="1269"/>
      <c r="OLI197" s="1269"/>
      <c r="OLJ197" s="1269"/>
      <c r="OLK197" s="1269"/>
      <c r="OLL197" s="1269"/>
      <c r="OLM197" s="1269"/>
      <c r="OLN197" s="1269"/>
      <c r="OLO197" s="1269"/>
      <c r="OLP197" s="1269"/>
      <c r="OLQ197" s="1269"/>
      <c r="OLR197" s="1269"/>
      <c r="OLS197" s="1269"/>
      <c r="OLT197" s="1269"/>
      <c r="OLU197" s="1269"/>
      <c r="OLV197" s="1269"/>
      <c r="OLW197" s="1269"/>
      <c r="OLX197" s="1269"/>
      <c r="OLY197" s="1269"/>
      <c r="OLZ197" s="1269"/>
      <c r="OMA197" s="1269"/>
      <c r="OMB197" s="1269"/>
      <c r="OMC197" s="1269"/>
      <c r="OMD197" s="1269"/>
      <c r="OME197" s="1269"/>
      <c r="OMF197" s="1269"/>
      <c r="OMG197" s="1269"/>
      <c r="OMH197" s="1269"/>
      <c r="OMI197" s="1269"/>
      <c r="OMJ197" s="1269"/>
      <c r="OMK197" s="1269"/>
      <c r="OML197" s="1269"/>
      <c r="OMM197" s="1269"/>
      <c r="OMN197" s="1269"/>
      <c r="OMO197" s="1269"/>
      <c r="OMP197" s="1269"/>
      <c r="OMQ197" s="1269"/>
      <c r="OMR197" s="1269"/>
      <c r="OMS197" s="1269"/>
      <c r="OMT197" s="1269"/>
      <c r="OMU197" s="1269"/>
      <c r="OMV197" s="1269"/>
      <c r="OMW197" s="1269"/>
      <c r="OMX197" s="1269"/>
      <c r="OMY197" s="1269"/>
      <c r="OMZ197" s="1269"/>
      <c r="ONA197" s="1269"/>
      <c r="ONB197" s="1269"/>
      <c r="ONC197" s="1269"/>
      <c r="OND197" s="1269"/>
      <c r="ONE197" s="1269"/>
      <c r="ONF197" s="1269"/>
      <c r="ONG197" s="1269"/>
      <c r="ONH197" s="1269"/>
      <c r="ONI197" s="1269"/>
      <c r="ONJ197" s="1269"/>
      <c r="ONK197" s="1269"/>
      <c r="ONL197" s="1269"/>
      <c r="ONM197" s="1269"/>
      <c r="ONN197" s="1269"/>
      <c r="ONO197" s="1269"/>
      <c r="ONP197" s="1269"/>
      <c r="ONQ197" s="1269"/>
      <c r="ONR197" s="1269"/>
      <c r="ONS197" s="1269"/>
      <c r="ONT197" s="1269"/>
      <c r="ONU197" s="1269"/>
      <c r="ONV197" s="1269"/>
      <c r="ONW197" s="1269"/>
      <c r="ONX197" s="1269"/>
      <c r="ONY197" s="1269"/>
      <c r="ONZ197" s="1269"/>
      <c r="OOA197" s="1269"/>
      <c r="OOB197" s="1269"/>
      <c r="OOC197" s="1269"/>
      <c r="OOD197" s="1269"/>
      <c r="OOE197" s="1269"/>
      <c r="OOF197" s="1269"/>
      <c r="OOG197" s="1269"/>
      <c r="OOH197" s="1269"/>
      <c r="OOI197" s="1269"/>
      <c r="OOJ197" s="1269"/>
      <c r="OOK197" s="1269"/>
      <c r="OOL197" s="1269"/>
      <c r="OOM197" s="1269"/>
      <c r="OON197" s="1269"/>
      <c r="OOO197" s="1269"/>
      <c r="OOP197" s="1269"/>
      <c r="OOQ197" s="1269"/>
      <c r="OOR197" s="1269"/>
      <c r="OOS197" s="1269"/>
      <c r="OOT197" s="1269"/>
      <c r="OOU197" s="1269"/>
      <c r="OOV197" s="1269"/>
      <c r="OOW197" s="1269"/>
      <c r="OOX197" s="1269"/>
      <c r="OOY197" s="1269"/>
      <c r="OOZ197" s="1269"/>
      <c r="OPA197" s="1269"/>
      <c r="OPB197" s="1269"/>
      <c r="OPC197" s="1269"/>
      <c r="OPD197" s="1269"/>
      <c r="OPE197" s="1269"/>
      <c r="OPF197" s="1269"/>
      <c r="OPG197" s="1269"/>
      <c r="OPH197" s="1269"/>
      <c r="OPI197" s="1269"/>
      <c r="OPJ197" s="1269"/>
      <c r="OPK197" s="1269"/>
      <c r="OPL197" s="1269"/>
      <c r="OPM197" s="1269"/>
      <c r="OPN197" s="1269"/>
      <c r="OPO197" s="1269"/>
      <c r="OPP197" s="1269"/>
      <c r="OPQ197" s="1269"/>
      <c r="OPR197" s="1269"/>
      <c r="OPS197" s="1269"/>
      <c r="OPT197" s="1269"/>
      <c r="OPU197" s="1269"/>
      <c r="OPV197" s="1269"/>
      <c r="OPW197" s="1269"/>
      <c r="OPX197" s="1269"/>
      <c r="OPY197" s="1269"/>
      <c r="OPZ197" s="1269"/>
      <c r="OQA197" s="1269"/>
      <c r="OQB197" s="1269"/>
      <c r="OQC197" s="1269"/>
      <c r="OQD197" s="1269"/>
      <c r="OQE197" s="1269"/>
      <c r="OQF197" s="1269"/>
      <c r="OQG197" s="1269"/>
      <c r="OQH197" s="1269"/>
      <c r="OQI197" s="1269"/>
      <c r="OQJ197" s="1269"/>
      <c r="OQK197" s="1269"/>
      <c r="OQL197" s="1269"/>
      <c r="OQM197" s="1269"/>
      <c r="OQN197" s="1269"/>
      <c r="OQO197" s="1269"/>
      <c r="OQP197" s="1269"/>
      <c r="OQQ197" s="1269"/>
      <c r="OQR197" s="1269"/>
      <c r="OQS197" s="1269"/>
      <c r="OQT197" s="1269"/>
      <c r="OQU197" s="1269"/>
      <c r="OQV197" s="1269"/>
      <c r="OQW197" s="1269"/>
      <c r="OQX197" s="1269"/>
      <c r="OQY197" s="1269"/>
      <c r="OQZ197" s="1269"/>
      <c r="ORA197" s="1269"/>
      <c r="ORB197" s="1269"/>
      <c r="ORC197" s="1269"/>
      <c r="ORD197" s="1269"/>
      <c r="ORE197" s="1269"/>
      <c r="ORF197" s="1269"/>
      <c r="ORG197" s="1269"/>
      <c r="ORH197" s="1269"/>
      <c r="ORI197" s="1269"/>
      <c r="ORJ197" s="1269"/>
      <c r="ORK197" s="1269"/>
      <c r="ORL197" s="1269"/>
      <c r="ORM197" s="1269"/>
      <c r="ORN197" s="1269"/>
      <c r="ORO197" s="1269"/>
      <c r="ORP197" s="1269"/>
      <c r="ORQ197" s="1269"/>
      <c r="ORR197" s="1269"/>
      <c r="ORS197" s="1269"/>
      <c r="ORT197" s="1269"/>
      <c r="ORU197" s="1269"/>
      <c r="ORV197" s="1269"/>
      <c r="ORW197" s="1269"/>
      <c r="ORX197" s="1269"/>
      <c r="ORY197" s="1269"/>
      <c r="ORZ197" s="1269"/>
      <c r="OSA197" s="1269"/>
      <c r="OSB197" s="1269"/>
      <c r="OSC197" s="1269"/>
      <c r="OSD197" s="1269"/>
      <c r="OSE197" s="1269"/>
      <c r="OSF197" s="1269"/>
      <c r="OSG197" s="1269"/>
      <c r="OSH197" s="1269"/>
      <c r="OSI197" s="1269"/>
      <c r="OSJ197" s="1269"/>
      <c r="OSK197" s="1269"/>
      <c r="OSL197" s="1269"/>
      <c r="OSM197" s="1269"/>
      <c r="OSN197" s="1269"/>
      <c r="OSO197" s="1269"/>
      <c r="OSP197" s="1269"/>
      <c r="OSQ197" s="1269"/>
      <c r="OSR197" s="1269"/>
      <c r="OSS197" s="1269"/>
      <c r="OST197" s="1269"/>
      <c r="OSU197" s="1269"/>
      <c r="OSV197" s="1269"/>
      <c r="OSW197" s="1269"/>
      <c r="OSX197" s="1269"/>
      <c r="OSY197" s="1269"/>
      <c r="OSZ197" s="1269"/>
      <c r="OTA197" s="1269"/>
      <c r="OTB197" s="1269"/>
      <c r="OTC197" s="1269"/>
      <c r="OTD197" s="1269"/>
      <c r="OTE197" s="1269"/>
      <c r="OTF197" s="1269"/>
      <c r="OTG197" s="1269"/>
      <c r="OTH197" s="1269"/>
      <c r="OTI197" s="1269"/>
      <c r="OTJ197" s="1269"/>
      <c r="OTK197" s="1269"/>
      <c r="OTL197" s="1269"/>
      <c r="OTM197" s="1269"/>
      <c r="OTN197" s="1269"/>
      <c r="OTO197" s="1269"/>
      <c r="OTP197" s="1269"/>
      <c r="OTQ197" s="1269"/>
      <c r="OTR197" s="1269"/>
      <c r="OTS197" s="1269"/>
      <c r="OTT197" s="1269"/>
      <c r="OTU197" s="1269"/>
      <c r="OTV197" s="1269"/>
      <c r="OTW197" s="1269"/>
      <c r="OTX197" s="1269"/>
      <c r="OTY197" s="1269"/>
      <c r="OTZ197" s="1269"/>
      <c r="OUA197" s="1269"/>
      <c r="OUB197" s="1269"/>
      <c r="OUC197" s="1269"/>
      <c r="OUD197" s="1269"/>
      <c r="OUE197" s="1269"/>
      <c r="OUF197" s="1269"/>
      <c r="OUG197" s="1269"/>
      <c r="OUH197" s="1269"/>
      <c r="OUI197" s="1269"/>
      <c r="OUJ197" s="1269"/>
      <c r="OUK197" s="1269"/>
      <c r="OUL197" s="1269"/>
      <c r="OUM197" s="1269"/>
      <c r="OUN197" s="1269"/>
      <c r="OUO197" s="1269"/>
      <c r="OUP197" s="1269"/>
      <c r="OUQ197" s="1269"/>
      <c r="OUR197" s="1269"/>
      <c r="OUS197" s="1269"/>
      <c r="OUT197" s="1269"/>
      <c r="OUU197" s="1269"/>
      <c r="OUV197" s="1269"/>
      <c r="OUW197" s="1269"/>
      <c r="OUX197" s="1269"/>
      <c r="OUY197" s="1269"/>
      <c r="OUZ197" s="1269"/>
      <c r="OVA197" s="1269"/>
      <c r="OVB197" s="1269"/>
      <c r="OVC197" s="1269"/>
      <c r="OVD197" s="1269"/>
      <c r="OVE197" s="1269"/>
      <c r="OVF197" s="1269"/>
      <c r="OVG197" s="1269"/>
      <c r="OVH197" s="1269"/>
      <c r="OVI197" s="1269"/>
      <c r="OVJ197" s="1269"/>
      <c r="OVK197" s="1269"/>
      <c r="OVL197" s="1269"/>
      <c r="OVM197" s="1269"/>
      <c r="OVN197" s="1269"/>
      <c r="OVO197" s="1269"/>
      <c r="OVP197" s="1269"/>
      <c r="OVQ197" s="1269"/>
      <c r="OVR197" s="1269"/>
      <c r="OVS197" s="1269"/>
      <c r="OVT197" s="1269"/>
      <c r="OVU197" s="1269"/>
      <c r="OVV197" s="1269"/>
      <c r="OVW197" s="1269"/>
      <c r="OVX197" s="1269"/>
      <c r="OVY197" s="1269"/>
      <c r="OVZ197" s="1269"/>
      <c r="OWA197" s="1269"/>
      <c r="OWB197" s="1269"/>
      <c r="OWC197" s="1269"/>
      <c r="OWD197" s="1269"/>
      <c r="OWE197" s="1269"/>
      <c r="OWF197" s="1269"/>
      <c r="OWG197" s="1269"/>
      <c r="OWH197" s="1269"/>
      <c r="OWI197" s="1269"/>
      <c r="OWJ197" s="1269"/>
    </row>
    <row r="198" spans="1:10748" ht="24.95" customHeight="1" thickBot="1">
      <c r="B198" s="1279"/>
      <c r="C198" s="1279"/>
      <c r="D198" s="1549" t="s">
        <v>1993</v>
      </c>
      <c r="E198" s="1549"/>
      <c r="F198" s="1549"/>
      <c r="G198" s="1549"/>
      <c r="H198" s="1549"/>
      <c r="I198" s="1549"/>
      <c r="J198" s="1330"/>
      <c r="K198" s="1329"/>
      <c r="L198" s="1272"/>
      <c r="M198" s="1548"/>
    </row>
    <row r="199" spans="1:10748" ht="39" customHeight="1" thickBot="1">
      <c r="B199" s="2128" t="s">
        <v>1992</v>
      </c>
      <c r="C199" s="2146"/>
      <c r="D199" s="1399" t="s">
        <v>1911</v>
      </c>
      <c r="E199" s="1354" t="s">
        <v>1724</v>
      </c>
      <c r="F199" s="1354" t="s">
        <v>1779</v>
      </c>
      <c r="G199" s="1354" t="s">
        <v>1909</v>
      </c>
      <c r="H199" s="1503" t="s">
        <v>1723</v>
      </c>
      <c r="I199" s="1354" t="s">
        <v>1722</v>
      </c>
      <c r="J199" s="1351" t="s">
        <v>1606</v>
      </c>
      <c r="K199" s="1319" t="s">
        <v>1605</v>
      </c>
      <c r="L199" s="1319" t="s">
        <v>1604</v>
      </c>
      <c r="M199" s="1547" t="s">
        <v>1603</v>
      </c>
    </row>
    <row r="200" spans="1:10748" ht="24.95" customHeight="1" thickTop="1" thickBot="1">
      <c r="B200" s="1546"/>
      <c r="C200" s="1546"/>
      <c r="D200" s="1479" t="s">
        <v>1991</v>
      </c>
      <c r="E200" s="1461" t="s">
        <v>1962</v>
      </c>
      <c r="F200" s="1461" t="s">
        <v>1961</v>
      </c>
      <c r="G200" s="1461">
        <v>80</v>
      </c>
      <c r="H200" s="1532" t="s">
        <v>1746</v>
      </c>
      <c r="I200" s="1461">
        <v>8.9</v>
      </c>
      <c r="J200" s="1344">
        <v>182.45</v>
      </c>
      <c r="K200" s="1303">
        <v>19.489999999999998</v>
      </c>
      <c r="L200" s="1303">
        <f t="shared" ref="L200:L221" si="9">J200+K200</f>
        <v>201.94</v>
      </c>
      <c r="M200" s="1515"/>
    </row>
    <row r="201" spans="1:10748" ht="24.95" customHeight="1" thickBot="1">
      <c r="B201" s="1279"/>
      <c r="C201" s="1279"/>
      <c r="D201" s="1479" t="s">
        <v>1990</v>
      </c>
      <c r="E201" s="1461" t="s">
        <v>1907</v>
      </c>
      <c r="F201" s="1461" t="s">
        <v>1934</v>
      </c>
      <c r="G201" s="1461">
        <v>80</v>
      </c>
      <c r="H201" s="1532" t="s">
        <v>1746</v>
      </c>
      <c r="I201" s="1461">
        <v>11</v>
      </c>
      <c r="J201" s="1344">
        <v>234.58</v>
      </c>
      <c r="K201" s="1303">
        <v>19.489999999999998</v>
      </c>
      <c r="L201" s="1303">
        <f t="shared" si="9"/>
        <v>254.07000000000002</v>
      </c>
      <c r="M201" s="1515"/>
    </row>
    <row r="202" spans="1:10748" ht="24.95" customHeight="1" thickBot="1">
      <c r="B202" s="1279"/>
      <c r="C202" s="1279"/>
      <c r="D202" s="1479" t="s">
        <v>1989</v>
      </c>
      <c r="E202" s="1461" t="s">
        <v>1929</v>
      </c>
      <c r="F202" s="1461" t="s">
        <v>1928</v>
      </c>
      <c r="G202" s="1461">
        <v>80</v>
      </c>
      <c r="H202" s="1532" t="s">
        <v>1746</v>
      </c>
      <c r="I202" s="1461">
        <v>12.5</v>
      </c>
      <c r="J202" s="1344">
        <v>372.12</v>
      </c>
      <c r="K202" s="1303">
        <v>19.489999999999998</v>
      </c>
      <c r="L202" s="1303">
        <f t="shared" si="9"/>
        <v>391.61</v>
      </c>
      <c r="M202" s="1515"/>
    </row>
    <row r="203" spans="1:10748" ht="24.95" customHeight="1" thickBot="1">
      <c r="B203" s="1279"/>
      <c r="C203" s="1279"/>
      <c r="D203" s="1479" t="s">
        <v>1988</v>
      </c>
      <c r="E203" s="1461" t="s">
        <v>1926</v>
      </c>
      <c r="F203" s="1461" t="s">
        <v>1914</v>
      </c>
      <c r="G203" s="1461">
        <v>80</v>
      </c>
      <c r="H203" s="1532" t="s">
        <v>1746</v>
      </c>
      <c r="I203" s="1461">
        <v>14.2</v>
      </c>
      <c r="J203" s="1344">
        <v>418.48</v>
      </c>
      <c r="K203" s="1303">
        <v>28.75</v>
      </c>
      <c r="L203" s="1303">
        <f t="shared" si="9"/>
        <v>447.23</v>
      </c>
      <c r="M203" s="1515"/>
    </row>
    <row r="204" spans="1:10748" ht="24.95" customHeight="1" thickBot="1">
      <c r="B204" s="1279"/>
      <c r="C204" s="1279"/>
      <c r="D204" s="1479" t="s">
        <v>1987</v>
      </c>
      <c r="E204" s="1461" t="s">
        <v>1955</v>
      </c>
      <c r="F204" s="1461" t="s">
        <v>1954</v>
      </c>
      <c r="G204" s="1461">
        <v>80</v>
      </c>
      <c r="H204" s="1532" t="s">
        <v>1746</v>
      </c>
      <c r="I204" s="1422">
        <v>17</v>
      </c>
      <c r="J204" s="1344">
        <v>600.9</v>
      </c>
      <c r="K204" s="1303">
        <v>56.93</v>
      </c>
      <c r="L204" s="1303">
        <f t="shared" si="9"/>
        <v>657.82999999999993</v>
      </c>
      <c r="M204" s="1515"/>
    </row>
    <row r="205" spans="1:10748" ht="24.95" customHeight="1" thickBot="1">
      <c r="B205" s="1279"/>
      <c r="C205" s="1279"/>
      <c r="D205" s="1462" t="s">
        <v>1986</v>
      </c>
      <c r="E205" s="1464" t="s">
        <v>1952</v>
      </c>
      <c r="F205" s="1464" t="s">
        <v>1951</v>
      </c>
      <c r="G205" s="1453">
        <v>100</v>
      </c>
      <c r="H205" s="1532" t="s">
        <v>1746</v>
      </c>
      <c r="I205" s="1464">
        <v>23</v>
      </c>
      <c r="J205" s="1304">
        <v>856.77</v>
      </c>
      <c r="K205" s="1303">
        <v>66.13</v>
      </c>
      <c r="L205" s="1303">
        <f t="shared" si="9"/>
        <v>922.9</v>
      </c>
      <c r="M205" s="1515"/>
    </row>
    <row r="206" spans="1:10748" ht="24.95" customHeight="1" thickBot="1">
      <c r="B206" s="1279"/>
      <c r="C206" s="1279"/>
      <c r="D206" s="1479" t="s">
        <v>1985</v>
      </c>
      <c r="E206" s="1461" t="s">
        <v>1949</v>
      </c>
      <c r="F206" s="1461" t="s">
        <v>1948</v>
      </c>
      <c r="G206" s="1461">
        <v>100</v>
      </c>
      <c r="H206" s="1532" t="s">
        <v>1746</v>
      </c>
      <c r="I206" s="1461">
        <v>33.4</v>
      </c>
      <c r="J206" s="1344">
        <v>1012.14</v>
      </c>
      <c r="K206" s="1303">
        <v>74.75</v>
      </c>
      <c r="L206" s="1303">
        <f t="shared" si="9"/>
        <v>1086.8899999999999</v>
      </c>
      <c r="M206" s="1515"/>
    </row>
    <row r="207" spans="1:10748" ht="24.95" customHeight="1" thickBot="1">
      <c r="B207" s="1279"/>
      <c r="C207" s="1279"/>
      <c r="D207" s="1462" t="s">
        <v>1984</v>
      </c>
      <c r="E207" s="1464" t="s">
        <v>1983</v>
      </c>
      <c r="F207" s="1464" t="s">
        <v>1982</v>
      </c>
      <c r="G207" s="1453">
        <v>100</v>
      </c>
      <c r="H207" s="1532" t="s">
        <v>1746</v>
      </c>
      <c r="I207" s="1464">
        <v>38</v>
      </c>
      <c r="J207" s="1304">
        <v>1356.2</v>
      </c>
      <c r="K207" s="1303">
        <v>109.25</v>
      </c>
      <c r="L207" s="1303">
        <f t="shared" si="9"/>
        <v>1465.45</v>
      </c>
      <c r="M207" s="1515"/>
    </row>
    <row r="208" spans="1:10748" ht="24.95" customHeight="1" thickBot="1">
      <c r="B208" s="1279"/>
      <c r="C208" s="1279"/>
      <c r="D208" s="1479" t="s">
        <v>1981</v>
      </c>
      <c r="E208" s="1461" t="s">
        <v>1980</v>
      </c>
      <c r="F208" s="1461" t="s">
        <v>1979</v>
      </c>
      <c r="G208" s="1461">
        <v>80</v>
      </c>
      <c r="H208" s="1545" t="s">
        <v>1964</v>
      </c>
      <c r="I208" s="1461">
        <v>8.9</v>
      </c>
      <c r="J208" s="1344">
        <v>182.45</v>
      </c>
      <c r="K208" s="1303">
        <v>19.489999999999998</v>
      </c>
      <c r="L208" s="1303">
        <f t="shared" si="9"/>
        <v>201.94</v>
      </c>
      <c r="M208" s="1515"/>
    </row>
    <row r="209" spans="2:14" ht="24.95" customHeight="1" thickBot="1">
      <c r="B209" s="1279"/>
      <c r="C209" s="1279"/>
      <c r="D209" s="1479" t="s">
        <v>1978</v>
      </c>
      <c r="E209" s="1461" t="s">
        <v>1940</v>
      </c>
      <c r="F209" s="1461" t="s">
        <v>1939</v>
      </c>
      <c r="G209" s="1461">
        <v>80</v>
      </c>
      <c r="H209" s="1545" t="s">
        <v>1964</v>
      </c>
      <c r="I209" s="1461">
        <v>11</v>
      </c>
      <c r="J209" s="1344">
        <v>249.05</v>
      </c>
      <c r="K209" s="1303">
        <v>19.489999999999998</v>
      </c>
      <c r="L209" s="1303">
        <f t="shared" si="9"/>
        <v>268.54000000000002</v>
      </c>
      <c r="M209" s="1515"/>
    </row>
    <row r="210" spans="2:14" ht="24.95" customHeight="1" thickBot="1">
      <c r="B210" s="1279"/>
      <c r="C210" s="1279"/>
      <c r="D210" s="1479" t="s">
        <v>1977</v>
      </c>
      <c r="E210" s="1461" t="s">
        <v>1937</v>
      </c>
      <c r="F210" s="1461" t="s">
        <v>1936</v>
      </c>
      <c r="G210" s="1461">
        <v>80</v>
      </c>
      <c r="H210" s="1545" t="s">
        <v>1964</v>
      </c>
      <c r="I210" s="1461">
        <v>12.5</v>
      </c>
      <c r="J210" s="1344">
        <v>386.61</v>
      </c>
      <c r="K210" s="1303">
        <v>19.489999999999998</v>
      </c>
      <c r="L210" s="1303">
        <f t="shared" si="9"/>
        <v>406.1</v>
      </c>
      <c r="M210" s="1515"/>
    </row>
    <row r="211" spans="2:14" ht="24.95" customHeight="1" thickBot="1">
      <c r="B211" s="1279"/>
      <c r="C211" s="1279"/>
      <c r="D211" s="1462" t="s">
        <v>1976</v>
      </c>
      <c r="E211" s="1464" t="s">
        <v>1975</v>
      </c>
      <c r="F211" s="1464" t="s">
        <v>1974</v>
      </c>
      <c r="G211" s="1453">
        <v>80</v>
      </c>
      <c r="H211" s="1545" t="s">
        <v>1964</v>
      </c>
      <c r="I211" s="1461">
        <v>14.2</v>
      </c>
      <c r="J211" s="1344">
        <v>418.48</v>
      </c>
      <c r="K211" s="1524">
        <v>28.75</v>
      </c>
      <c r="L211" s="1303">
        <f t="shared" si="9"/>
        <v>447.23</v>
      </c>
      <c r="M211" s="1515"/>
    </row>
    <row r="212" spans="2:14" ht="24.95" customHeight="1" thickBot="1">
      <c r="B212" s="1279"/>
      <c r="C212" s="1279"/>
      <c r="D212" s="1462" t="s">
        <v>1973</v>
      </c>
      <c r="E212" s="1464" t="s">
        <v>1972</v>
      </c>
      <c r="F212" s="1464" t="s">
        <v>1971</v>
      </c>
      <c r="G212" s="1453">
        <v>80</v>
      </c>
      <c r="H212" s="1545" t="s">
        <v>1964</v>
      </c>
      <c r="I212" s="1422">
        <v>17</v>
      </c>
      <c r="J212" s="1356">
        <v>600.9</v>
      </c>
      <c r="K212" s="1524">
        <v>56.93</v>
      </c>
      <c r="L212" s="1303">
        <f t="shared" si="9"/>
        <v>657.82999999999993</v>
      </c>
      <c r="M212" s="1515"/>
    </row>
    <row r="213" spans="2:14" ht="24.95" customHeight="1" thickBot="1">
      <c r="B213" s="1279"/>
      <c r="C213" s="1279"/>
      <c r="D213" s="1462" t="s">
        <v>1970</v>
      </c>
      <c r="E213" s="1464" t="s">
        <v>1969</v>
      </c>
      <c r="F213" s="1464" t="s">
        <v>1968</v>
      </c>
      <c r="G213" s="1453">
        <v>100</v>
      </c>
      <c r="H213" s="1545" t="s">
        <v>1964</v>
      </c>
      <c r="I213" s="1422">
        <v>23</v>
      </c>
      <c r="J213" s="1356">
        <v>856.77</v>
      </c>
      <c r="K213" s="1524">
        <v>66.13</v>
      </c>
      <c r="L213" s="1303">
        <f t="shared" si="9"/>
        <v>922.9</v>
      </c>
      <c r="M213" s="1515"/>
    </row>
    <row r="214" spans="2:14" ht="24.95" customHeight="1" thickBot="1">
      <c r="B214" s="1449"/>
      <c r="C214" s="1449"/>
      <c r="D214" s="1479" t="s">
        <v>1967</v>
      </c>
      <c r="E214" s="1461" t="s">
        <v>1966</v>
      </c>
      <c r="F214" s="1461" t="s">
        <v>1965</v>
      </c>
      <c r="G214" s="1461">
        <v>100</v>
      </c>
      <c r="H214" s="1545" t="s">
        <v>1964</v>
      </c>
      <c r="I214" s="1461">
        <v>33.4</v>
      </c>
      <c r="J214" s="1344">
        <v>1012.14</v>
      </c>
      <c r="K214" s="1303">
        <v>74.75</v>
      </c>
      <c r="L214" s="1303">
        <f t="shared" si="9"/>
        <v>1086.8899999999999</v>
      </c>
      <c r="M214" s="1515"/>
    </row>
    <row r="215" spans="2:14" ht="24.95" customHeight="1" thickBot="1">
      <c r="B215" s="1449"/>
      <c r="C215" s="1449"/>
      <c r="D215" s="1540" t="s">
        <v>1963</v>
      </c>
      <c r="E215" s="1539" t="s">
        <v>1962</v>
      </c>
      <c r="F215" s="1539" t="s">
        <v>1961</v>
      </c>
      <c r="G215" s="1539">
        <v>80</v>
      </c>
      <c r="H215" s="1532" t="s">
        <v>1746</v>
      </c>
      <c r="I215" s="1461">
        <v>8.9</v>
      </c>
      <c r="J215" s="1344">
        <v>412.48</v>
      </c>
      <c r="K215" s="1303">
        <v>19.489999999999998</v>
      </c>
      <c r="L215" s="1303">
        <f t="shared" si="9"/>
        <v>431.97</v>
      </c>
      <c r="M215" s="1515"/>
    </row>
    <row r="216" spans="2:14" ht="24.95" customHeight="1" thickBot="1">
      <c r="B216" s="1279"/>
      <c r="C216" s="1279"/>
      <c r="D216" s="1542" t="s">
        <v>1960</v>
      </c>
      <c r="E216" s="1541" t="s">
        <v>1907</v>
      </c>
      <c r="F216" s="1541" t="s">
        <v>1934</v>
      </c>
      <c r="G216" s="1539">
        <v>80</v>
      </c>
      <c r="H216" s="1532" t="s">
        <v>1746</v>
      </c>
      <c r="I216" s="1422">
        <v>11</v>
      </c>
      <c r="J216" s="1356">
        <v>451.77</v>
      </c>
      <c r="K216" s="1303">
        <v>19.489999999999998</v>
      </c>
      <c r="L216" s="1303">
        <f t="shared" si="9"/>
        <v>471.26</v>
      </c>
      <c r="M216" s="1515"/>
    </row>
    <row r="217" spans="2:14" ht="24.95" customHeight="1" thickBot="1">
      <c r="B217" s="1523"/>
      <c r="C217" s="1523"/>
      <c r="D217" s="1540" t="s">
        <v>1959</v>
      </c>
      <c r="E217" s="1539" t="s">
        <v>1929</v>
      </c>
      <c r="F217" s="1539" t="s">
        <v>1928</v>
      </c>
      <c r="G217" s="1539">
        <v>80</v>
      </c>
      <c r="H217" s="1532" t="s">
        <v>1746</v>
      </c>
      <c r="I217" s="1461">
        <v>12.5</v>
      </c>
      <c r="J217" s="1344">
        <v>534.30999999999995</v>
      </c>
      <c r="K217" s="1303">
        <v>19.489999999999998</v>
      </c>
      <c r="L217" s="1303">
        <f t="shared" si="9"/>
        <v>553.79999999999995</v>
      </c>
      <c r="M217" s="1515"/>
    </row>
    <row r="218" spans="2:14" ht="24.95" customHeight="1" thickBot="1">
      <c r="B218" s="1544" t="s">
        <v>1958</v>
      </c>
      <c r="C218" s="1543"/>
      <c r="D218" s="1542" t="s">
        <v>1957</v>
      </c>
      <c r="E218" s="1541" t="s">
        <v>1926</v>
      </c>
      <c r="F218" s="1541" t="s">
        <v>1914</v>
      </c>
      <c r="G218" s="1539">
        <v>80</v>
      </c>
      <c r="H218" s="1532" t="s">
        <v>1746</v>
      </c>
      <c r="I218" s="1422">
        <v>14.2</v>
      </c>
      <c r="J218" s="1344">
        <v>910.77</v>
      </c>
      <c r="K218" s="1524">
        <v>28.75</v>
      </c>
      <c r="L218" s="1303">
        <f t="shared" si="9"/>
        <v>939.52</v>
      </c>
      <c r="M218" s="1515"/>
    </row>
    <row r="219" spans="2:14" ht="24.95" customHeight="1" thickBot="1">
      <c r="B219" s="1544"/>
      <c r="C219" s="1543"/>
      <c r="D219" s="1542" t="s">
        <v>1956</v>
      </c>
      <c r="E219" s="1541" t="s">
        <v>1955</v>
      </c>
      <c r="F219" s="1541" t="s">
        <v>1954</v>
      </c>
      <c r="G219" s="1539">
        <v>80</v>
      </c>
      <c r="H219" s="1532" t="s">
        <v>1746</v>
      </c>
      <c r="I219" s="1422">
        <v>17</v>
      </c>
      <c r="J219" s="1344">
        <v>1012.14</v>
      </c>
      <c r="K219" s="1524">
        <v>56.93</v>
      </c>
      <c r="L219" s="1303">
        <f t="shared" si="9"/>
        <v>1069.07</v>
      </c>
      <c r="M219" s="1515"/>
    </row>
    <row r="220" spans="2:14" ht="24.95" customHeight="1" thickBot="1">
      <c r="B220" s="1544"/>
      <c r="C220" s="1543"/>
      <c r="D220" s="1542" t="s">
        <v>1953</v>
      </c>
      <c r="E220" s="1541" t="s">
        <v>1952</v>
      </c>
      <c r="F220" s="1541" t="s">
        <v>1951</v>
      </c>
      <c r="G220" s="1539">
        <v>100</v>
      </c>
      <c r="H220" s="1532" t="s">
        <v>1746</v>
      </c>
      <c r="I220" s="1422">
        <v>23</v>
      </c>
      <c r="J220" s="1344">
        <v>1327.1</v>
      </c>
      <c r="K220" s="1524">
        <v>66.13</v>
      </c>
      <c r="L220" s="1303">
        <f t="shared" si="9"/>
        <v>1393.23</v>
      </c>
      <c r="M220" s="1515"/>
    </row>
    <row r="221" spans="2:14" ht="24.95" customHeight="1" thickBot="1">
      <c r="B221" s="1449"/>
      <c r="C221" s="1523"/>
      <c r="D221" s="1540" t="s">
        <v>1950</v>
      </c>
      <c r="E221" s="1539" t="s">
        <v>1949</v>
      </c>
      <c r="F221" s="1539" t="s">
        <v>1948</v>
      </c>
      <c r="G221" s="1539">
        <v>100</v>
      </c>
      <c r="H221" s="1532" t="s">
        <v>1746</v>
      </c>
      <c r="I221" s="1461">
        <v>33.4</v>
      </c>
      <c r="J221" s="1344">
        <v>1736.12</v>
      </c>
      <c r="K221" s="1303">
        <v>74.75</v>
      </c>
      <c r="L221" s="1303">
        <f t="shared" si="9"/>
        <v>1810.87</v>
      </c>
      <c r="M221" s="1515"/>
    </row>
    <row r="222" spans="2:14" ht="24.95" customHeight="1" thickBot="1">
      <c r="B222" s="1449"/>
      <c r="C222" s="1523"/>
      <c r="D222" s="1520"/>
      <c r="E222" s="1520"/>
      <c r="F222" s="1520"/>
      <c r="G222" s="1520"/>
      <c r="H222" s="1538"/>
      <c r="I222" s="1520"/>
      <c r="J222" s="1519"/>
      <c r="K222" s="1530"/>
      <c r="L222" s="1401"/>
      <c r="M222" s="1515"/>
    </row>
    <row r="223" spans="2:14" ht="39" customHeight="1" thickBot="1">
      <c r="B223" s="2128" t="s">
        <v>1947</v>
      </c>
      <c r="C223" s="2146"/>
      <c r="D223" s="1399" t="s">
        <v>1911</v>
      </c>
      <c r="E223" s="1354" t="s">
        <v>1724</v>
      </c>
      <c r="F223" s="1354" t="s">
        <v>1779</v>
      </c>
      <c r="G223" s="1354" t="s">
        <v>1909</v>
      </c>
      <c r="H223" s="1503" t="s">
        <v>1723</v>
      </c>
      <c r="I223" s="1354" t="s">
        <v>1722</v>
      </c>
      <c r="J223" s="1351" t="s">
        <v>1606</v>
      </c>
      <c r="K223" s="1319" t="s">
        <v>1605</v>
      </c>
      <c r="L223" s="1319" t="s">
        <v>1604</v>
      </c>
      <c r="M223" s="1515"/>
      <c r="N223" s="1269"/>
    </row>
    <row r="224" spans="2:14" ht="24.95" customHeight="1" thickBot="1">
      <c r="B224" s="1449"/>
      <c r="C224" s="1523"/>
      <c r="D224" s="1454" t="s">
        <v>1946</v>
      </c>
      <c r="E224" s="1461" t="s">
        <v>1907</v>
      </c>
      <c r="F224" s="1461" t="s">
        <v>1934</v>
      </c>
      <c r="G224" s="1453" t="s">
        <v>1943</v>
      </c>
      <c r="H224" s="1532" t="s">
        <v>1746</v>
      </c>
      <c r="I224" s="1461">
        <v>6.9</v>
      </c>
      <c r="J224" s="1344">
        <v>306.97000000000003</v>
      </c>
      <c r="K224" s="1303">
        <v>19.489999999999998</v>
      </c>
      <c r="L224" s="1303">
        <f>J224+K224</f>
        <v>326.46000000000004</v>
      </c>
      <c r="M224" s="1515"/>
      <c r="N224" s="1269"/>
    </row>
    <row r="225" spans="1:10748" ht="24.95" customHeight="1" thickBot="1">
      <c r="B225" s="1449"/>
      <c r="C225" s="1523"/>
      <c r="D225" s="1454" t="s">
        <v>1945</v>
      </c>
      <c r="E225" s="1461" t="s">
        <v>1929</v>
      </c>
      <c r="F225" s="1461" t="s">
        <v>1928</v>
      </c>
      <c r="G225" s="1453" t="s">
        <v>1943</v>
      </c>
      <c r="H225" s="1532" t="s">
        <v>1746</v>
      </c>
      <c r="I225" s="1453">
        <v>9.5</v>
      </c>
      <c r="J225" s="1344">
        <v>444.54</v>
      </c>
      <c r="K225" s="1303">
        <v>19.489999999999998</v>
      </c>
      <c r="L225" s="1303">
        <f>J225+K225</f>
        <v>464.03000000000003</v>
      </c>
      <c r="M225" s="1515"/>
      <c r="N225" s="1269"/>
    </row>
    <row r="226" spans="1:10748" ht="24.95" customHeight="1" thickBot="1">
      <c r="B226" s="1449"/>
      <c r="C226" s="1523"/>
      <c r="D226" s="1454" t="s">
        <v>1944</v>
      </c>
      <c r="E226" s="1461" t="s">
        <v>1926</v>
      </c>
      <c r="F226" s="1461" t="s">
        <v>1914</v>
      </c>
      <c r="G226" s="1453" t="s">
        <v>1943</v>
      </c>
      <c r="H226" s="1532" t="s">
        <v>1746</v>
      </c>
      <c r="I226" s="1453">
        <v>14</v>
      </c>
      <c r="J226" s="1304">
        <v>476.39</v>
      </c>
      <c r="K226" s="1303">
        <v>28.75</v>
      </c>
      <c r="L226" s="1303">
        <f>J226+K226</f>
        <v>505.14</v>
      </c>
      <c r="M226" s="1515"/>
      <c r="N226" s="1269"/>
    </row>
    <row r="227" spans="1:10748" ht="24.95" customHeight="1" thickBot="1">
      <c r="B227" s="1449"/>
      <c r="C227" s="1523"/>
      <c r="D227" s="1520"/>
      <c r="E227" s="1520"/>
      <c r="F227" s="1520"/>
      <c r="G227" s="1520"/>
      <c r="H227" s="1538"/>
      <c r="I227" s="1520"/>
      <c r="J227" s="1519"/>
      <c r="K227" s="1272"/>
      <c r="L227" s="1401"/>
      <c r="M227" s="1515"/>
    </row>
    <row r="228" spans="1:10748" ht="51" customHeight="1" thickTop="1" thickBot="1">
      <c r="B228" s="2148" t="s">
        <v>1942</v>
      </c>
      <c r="C228" s="2149"/>
      <c r="D228" s="1399" t="s">
        <v>1911</v>
      </c>
      <c r="E228" s="1354" t="s">
        <v>1724</v>
      </c>
      <c r="F228" s="1354" t="s">
        <v>1779</v>
      </c>
      <c r="G228" s="1354" t="s">
        <v>1909</v>
      </c>
      <c r="H228" s="1503" t="s">
        <v>1723</v>
      </c>
      <c r="I228" s="1354" t="s">
        <v>1722</v>
      </c>
      <c r="J228" s="1351" t="s">
        <v>1606</v>
      </c>
      <c r="K228" s="1319" t="s">
        <v>1605</v>
      </c>
      <c r="L228" s="1319" t="s">
        <v>1604</v>
      </c>
      <c r="M228" s="1535"/>
    </row>
    <row r="229" spans="1:10748" ht="24.95" customHeight="1" thickTop="1" thickBot="1">
      <c r="B229" s="1449"/>
      <c r="C229" s="1523"/>
      <c r="D229" s="1454" t="s">
        <v>1941</v>
      </c>
      <c r="E229" s="1453" t="s">
        <v>1940</v>
      </c>
      <c r="F229" s="1453" t="s">
        <v>1939</v>
      </c>
      <c r="G229" s="1453">
        <v>29</v>
      </c>
      <c r="H229" s="1460">
        <v>0.67361111111111105</v>
      </c>
      <c r="I229" s="1461">
        <v>6.9</v>
      </c>
      <c r="J229" s="1344">
        <v>306.97000000000003</v>
      </c>
      <c r="K229" s="1303">
        <v>19.489999999999998</v>
      </c>
      <c r="L229" s="1303">
        <f>J229+K229</f>
        <v>326.46000000000004</v>
      </c>
      <c r="M229" s="1535"/>
    </row>
    <row r="230" spans="1:10748" s="1534" customFormat="1" ht="24.95" customHeight="1" thickBot="1">
      <c r="A230" s="1275"/>
      <c r="B230" s="1537"/>
      <c r="C230" s="1536"/>
      <c r="D230" s="1454" t="s">
        <v>1938</v>
      </c>
      <c r="E230" s="1453" t="s">
        <v>1937</v>
      </c>
      <c r="F230" s="1453" t="s">
        <v>1936</v>
      </c>
      <c r="G230" s="1453">
        <v>29</v>
      </c>
      <c r="H230" s="1460">
        <v>0.67361111111111105</v>
      </c>
      <c r="I230" s="1461">
        <v>9.5</v>
      </c>
      <c r="J230" s="1344">
        <v>444.54</v>
      </c>
      <c r="K230" s="1303">
        <v>19.489999999999998</v>
      </c>
      <c r="L230" s="1303">
        <f>J230+K230</f>
        <v>464.03000000000003</v>
      </c>
      <c r="M230" s="1535"/>
      <c r="N230" s="1270"/>
      <c r="O230" s="1269"/>
      <c r="P230" s="1269"/>
      <c r="Q230" s="1269"/>
      <c r="R230" s="1269"/>
      <c r="S230" s="1269"/>
      <c r="T230" s="1269"/>
      <c r="U230" s="1269"/>
      <c r="V230" s="1269"/>
      <c r="W230" s="1269"/>
      <c r="X230" s="1269"/>
      <c r="Y230" s="1269"/>
      <c r="Z230" s="1269"/>
      <c r="AA230" s="1269"/>
      <c r="AB230" s="1269"/>
      <c r="AC230" s="1269"/>
      <c r="AD230" s="1269"/>
      <c r="AE230" s="1269"/>
      <c r="AF230" s="1269"/>
      <c r="AG230" s="1269"/>
      <c r="AH230" s="1269"/>
      <c r="AI230" s="1269"/>
      <c r="AJ230" s="1269"/>
      <c r="AK230" s="1269"/>
      <c r="AL230" s="1269"/>
      <c r="AM230" s="1269"/>
      <c r="AN230" s="1269"/>
      <c r="AO230" s="1269"/>
      <c r="AP230" s="1269"/>
      <c r="AQ230" s="1269"/>
      <c r="AR230" s="1269"/>
      <c r="AS230" s="1269"/>
      <c r="AT230" s="1269"/>
      <c r="AU230" s="1269"/>
      <c r="AV230" s="1269"/>
      <c r="AW230" s="1269"/>
      <c r="AX230" s="1269"/>
      <c r="AY230" s="1269"/>
      <c r="AZ230" s="1269"/>
      <c r="BA230" s="1269"/>
      <c r="BB230" s="1269"/>
      <c r="BC230" s="1269"/>
      <c r="BD230" s="1269"/>
      <c r="BE230" s="1269"/>
      <c r="BF230" s="1269"/>
      <c r="BG230" s="1269"/>
      <c r="BH230" s="1269"/>
      <c r="BI230" s="1269"/>
      <c r="BJ230" s="1269"/>
      <c r="BK230" s="1269"/>
      <c r="BL230" s="1269"/>
      <c r="BM230" s="1269"/>
      <c r="BN230" s="1269"/>
      <c r="BO230" s="1269"/>
      <c r="BP230" s="1269"/>
      <c r="BQ230" s="1269"/>
      <c r="BR230" s="1269"/>
      <c r="BS230" s="1269"/>
      <c r="BT230" s="1269"/>
      <c r="BU230" s="1269"/>
      <c r="BV230" s="1269"/>
      <c r="BW230" s="1269"/>
      <c r="BX230" s="1269"/>
      <c r="BY230" s="1269"/>
      <c r="BZ230" s="1269"/>
      <c r="CA230" s="1269"/>
      <c r="CB230" s="1269"/>
      <c r="CC230" s="1269"/>
      <c r="CD230" s="1269"/>
      <c r="CE230" s="1269"/>
      <c r="CF230" s="1269"/>
      <c r="CG230" s="1269"/>
      <c r="CH230" s="1269"/>
      <c r="CI230" s="1269"/>
      <c r="CJ230" s="1269"/>
      <c r="CK230" s="1269"/>
      <c r="CL230" s="1269"/>
      <c r="CM230" s="1269"/>
      <c r="CN230" s="1269"/>
      <c r="CO230" s="1269"/>
      <c r="CP230" s="1269"/>
      <c r="CQ230" s="1269"/>
      <c r="CR230" s="1269"/>
      <c r="CS230" s="1269"/>
      <c r="CT230" s="1269"/>
      <c r="CU230" s="1269"/>
      <c r="CV230" s="1269"/>
      <c r="CW230" s="1269"/>
      <c r="CX230" s="1269"/>
      <c r="CY230" s="1269"/>
      <c r="CZ230" s="1269"/>
      <c r="DA230" s="1269"/>
      <c r="DB230" s="1269"/>
      <c r="DC230" s="1269"/>
      <c r="DD230" s="1269"/>
      <c r="DE230" s="1269"/>
      <c r="DF230" s="1269"/>
      <c r="DG230" s="1269"/>
      <c r="DH230" s="1269"/>
      <c r="DI230" s="1269"/>
      <c r="DJ230" s="1269"/>
      <c r="DK230" s="1269"/>
      <c r="DL230" s="1269"/>
      <c r="DM230" s="1269"/>
      <c r="DN230" s="1269"/>
      <c r="DO230" s="1269"/>
      <c r="DP230" s="1269"/>
      <c r="DQ230" s="1269"/>
      <c r="DR230" s="1269"/>
      <c r="DS230" s="1269"/>
      <c r="DT230" s="1269"/>
      <c r="DU230" s="1269"/>
      <c r="DV230" s="1269"/>
      <c r="DW230" s="1269"/>
      <c r="DX230" s="1269"/>
      <c r="DY230" s="1269"/>
      <c r="DZ230" s="1269"/>
      <c r="EA230" s="1269"/>
      <c r="EB230" s="1269"/>
      <c r="EC230" s="1269"/>
      <c r="ED230" s="1269"/>
      <c r="EE230" s="1269"/>
      <c r="EF230" s="1269"/>
      <c r="EG230" s="1269"/>
      <c r="EH230" s="1269"/>
      <c r="EI230" s="1269"/>
      <c r="EJ230" s="1269"/>
      <c r="EK230" s="1269"/>
      <c r="EL230" s="1269"/>
      <c r="EM230" s="1269"/>
      <c r="EN230" s="1269"/>
      <c r="EO230" s="1269"/>
      <c r="EP230" s="1269"/>
      <c r="EQ230" s="1269"/>
      <c r="ER230" s="1269"/>
      <c r="ES230" s="1269"/>
      <c r="ET230" s="1269"/>
      <c r="EU230" s="1269"/>
      <c r="EV230" s="1269"/>
      <c r="EW230" s="1269"/>
      <c r="EX230" s="1269"/>
      <c r="EY230" s="1269"/>
      <c r="EZ230" s="1269"/>
      <c r="FA230" s="1269"/>
      <c r="FB230" s="1269"/>
      <c r="FC230" s="1269"/>
      <c r="FD230" s="1269"/>
      <c r="FE230" s="1269"/>
      <c r="FF230" s="1269"/>
      <c r="FG230" s="1269"/>
      <c r="FH230" s="1269"/>
      <c r="FI230" s="1269"/>
      <c r="FJ230" s="1269"/>
      <c r="FK230" s="1269"/>
      <c r="FL230" s="1269"/>
      <c r="FM230" s="1269"/>
      <c r="FN230" s="1269"/>
      <c r="FO230" s="1269"/>
      <c r="FP230" s="1269"/>
      <c r="FQ230" s="1269"/>
      <c r="FR230" s="1269"/>
      <c r="FS230" s="1269"/>
      <c r="FT230" s="1269"/>
      <c r="FU230" s="1269"/>
      <c r="FV230" s="1269"/>
      <c r="FW230" s="1269"/>
      <c r="FX230" s="1269"/>
      <c r="FY230" s="1269"/>
      <c r="FZ230" s="1269"/>
      <c r="GA230" s="1269"/>
      <c r="GB230" s="1269"/>
      <c r="GC230" s="1269"/>
      <c r="GD230" s="1269"/>
      <c r="GE230" s="1269"/>
      <c r="GF230" s="1269"/>
      <c r="GG230" s="1269"/>
      <c r="GH230" s="1269"/>
      <c r="GI230" s="1269"/>
      <c r="GJ230" s="1269"/>
      <c r="GK230" s="1269"/>
      <c r="GL230" s="1269"/>
      <c r="GM230" s="1269"/>
      <c r="GN230" s="1269"/>
      <c r="GO230" s="1269"/>
      <c r="GP230" s="1269"/>
      <c r="GQ230" s="1269"/>
      <c r="GR230" s="1269"/>
      <c r="GS230" s="1269"/>
      <c r="GT230" s="1269"/>
      <c r="GU230" s="1269"/>
      <c r="GV230" s="1269"/>
      <c r="GW230" s="1269"/>
      <c r="GX230" s="1269"/>
      <c r="GY230" s="1269"/>
      <c r="GZ230" s="1269"/>
      <c r="HA230" s="1269"/>
      <c r="HB230" s="1269"/>
      <c r="HC230" s="1269"/>
      <c r="HD230" s="1269"/>
      <c r="HE230" s="1269"/>
      <c r="HF230" s="1269"/>
      <c r="HG230" s="1269"/>
      <c r="HH230" s="1269"/>
      <c r="HI230" s="1269"/>
      <c r="HJ230" s="1269"/>
      <c r="HK230" s="1269"/>
      <c r="HL230" s="1269"/>
      <c r="HM230" s="1269"/>
      <c r="HN230" s="1269"/>
      <c r="HO230" s="1269"/>
      <c r="HP230" s="1269"/>
      <c r="HQ230" s="1269"/>
      <c r="HR230" s="1269"/>
      <c r="HS230" s="1269"/>
      <c r="HT230" s="1269"/>
      <c r="HU230" s="1269"/>
      <c r="HV230" s="1269"/>
      <c r="HW230" s="1269"/>
      <c r="HX230" s="1269"/>
      <c r="HY230" s="1269"/>
      <c r="HZ230" s="1269"/>
      <c r="IA230" s="1269"/>
      <c r="IB230" s="1269"/>
      <c r="IC230" s="1269"/>
      <c r="ID230" s="1269"/>
      <c r="IE230" s="1269"/>
      <c r="IF230" s="1269"/>
      <c r="IG230" s="1269"/>
      <c r="IH230" s="1269"/>
      <c r="II230" s="1269"/>
      <c r="IJ230" s="1269"/>
      <c r="IK230" s="1269"/>
      <c r="IL230" s="1269"/>
      <c r="IM230" s="1269"/>
      <c r="IN230" s="1269"/>
      <c r="IO230" s="1269"/>
      <c r="IP230" s="1269"/>
      <c r="IQ230" s="1269"/>
      <c r="IR230" s="1269"/>
      <c r="IS230" s="1269"/>
      <c r="IT230" s="1269"/>
      <c r="IU230" s="1269"/>
      <c r="IV230" s="1269"/>
      <c r="IW230" s="1269"/>
      <c r="IX230" s="1269"/>
      <c r="IY230" s="1269"/>
      <c r="IZ230" s="1269"/>
      <c r="JA230" s="1269"/>
      <c r="JB230" s="1269"/>
      <c r="JC230" s="1269"/>
      <c r="JD230" s="1269"/>
      <c r="JE230" s="1269"/>
      <c r="JF230" s="1269"/>
      <c r="JG230" s="1269"/>
      <c r="JH230" s="1269"/>
      <c r="JI230" s="1269"/>
      <c r="JJ230" s="1269"/>
      <c r="JK230" s="1269"/>
      <c r="JL230" s="1269"/>
      <c r="JM230" s="1269"/>
      <c r="JN230" s="1269"/>
      <c r="JO230" s="1269"/>
      <c r="JP230" s="1269"/>
      <c r="JQ230" s="1269"/>
      <c r="JR230" s="1269"/>
      <c r="JS230" s="1269"/>
      <c r="JT230" s="1269"/>
      <c r="JU230" s="1269"/>
      <c r="JV230" s="1269"/>
      <c r="JW230" s="1269"/>
      <c r="JX230" s="1269"/>
      <c r="JY230" s="1269"/>
      <c r="JZ230" s="1269"/>
      <c r="KA230" s="1269"/>
      <c r="KB230" s="1269"/>
      <c r="KC230" s="1269"/>
      <c r="KD230" s="1269"/>
      <c r="KE230" s="1269"/>
      <c r="KF230" s="1269"/>
      <c r="KG230" s="1269"/>
      <c r="KH230" s="1269"/>
      <c r="KI230" s="1269"/>
      <c r="KJ230" s="1269"/>
      <c r="KK230" s="1269"/>
      <c r="KL230" s="1269"/>
      <c r="KM230" s="1269"/>
      <c r="KN230" s="1269"/>
      <c r="KO230" s="1269"/>
      <c r="KP230" s="1269"/>
      <c r="KQ230" s="1269"/>
      <c r="KR230" s="1269"/>
      <c r="KS230" s="1269"/>
      <c r="KT230" s="1269"/>
      <c r="KU230" s="1269"/>
      <c r="KV230" s="1269"/>
      <c r="KW230" s="1269"/>
      <c r="KX230" s="1269"/>
      <c r="KY230" s="1269"/>
      <c r="KZ230" s="1269"/>
      <c r="LA230" s="1269"/>
      <c r="LB230" s="1269"/>
      <c r="LC230" s="1269"/>
      <c r="LD230" s="1269"/>
      <c r="LE230" s="1269"/>
      <c r="LF230" s="1269"/>
      <c r="LG230" s="1269"/>
      <c r="LH230" s="1269"/>
      <c r="LI230" s="1269"/>
      <c r="LJ230" s="1269"/>
      <c r="LK230" s="1269"/>
      <c r="LL230" s="1269"/>
      <c r="LM230" s="1269"/>
      <c r="LN230" s="1269"/>
      <c r="LO230" s="1269"/>
      <c r="LP230" s="1269"/>
      <c r="LQ230" s="1269"/>
      <c r="LR230" s="1269"/>
      <c r="LS230" s="1269"/>
      <c r="LT230" s="1269"/>
      <c r="LU230" s="1269"/>
      <c r="LV230" s="1269"/>
      <c r="LW230" s="1269"/>
      <c r="LX230" s="1269"/>
      <c r="LY230" s="1269"/>
      <c r="LZ230" s="1269"/>
      <c r="MA230" s="1269"/>
      <c r="MB230" s="1269"/>
      <c r="MC230" s="1269"/>
      <c r="MD230" s="1269"/>
      <c r="ME230" s="1269"/>
      <c r="MF230" s="1269"/>
      <c r="MG230" s="1269"/>
      <c r="MH230" s="1269"/>
      <c r="MI230" s="1269"/>
      <c r="MJ230" s="1269"/>
      <c r="MK230" s="1269"/>
      <c r="ML230" s="1269"/>
      <c r="MM230" s="1269"/>
      <c r="MN230" s="1269"/>
      <c r="MO230" s="1269"/>
      <c r="MP230" s="1269"/>
      <c r="MQ230" s="1269"/>
      <c r="MR230" s="1269"/>
      <c r="MS230" s="1269"/>
      <c r="MT230" s="1269"/>
      <c r="MU230" s="1269"/>
      <c r="MV230" s="1269"/>
      <c r="MW230" s="1269"/>
      <c r="MX230" s="1269"/>
      <c r="MY230" s="1269"/>
      <c r="MZ230" s="1269"/>
      <c r="NA230" s="1269"/>
      <c r="NB230" s="1269"/>
      <c r="NC230" s="1269"/>
      <c r="ND230" s="1269"/>
      <c r="NE230" s="1269"/>
      <c r="NF230" s="1269"/>
      <c r="NG230" s="1269"/>
      <c r="NH230" s="1269"/>
      <c r="NI230" s="1269"/>
      <c r="NJ230" s="1269"/>
      <c r="NK230" s="1269"/>
      <c r="NL230" s="1269"/>
      <c r="NM230" s="1269"/>
      <c r="NN230" s="1269"/>
      <c r="NO230" s="1269"/>
      <c r="NP230" s="1269"/>
      <c r="NQ230" s="1269"/>
      <c r="NR230" s="1269"/>
      <c r="NS230" s="1269"/>
      <c r="NT230" s="1269"/>
      <c r="NU230" s="1269"/>
      <c r="NV230" s="1269"/>
      <c r="NW230" s="1269"/>
      <c r="NX230" s="1269"/>
      <c r="NY230" s="1269"/>
      <c r="NZ230" s="1269"/>
      <c r="OA230" s="1269"/>
      <c r="OB230" s="1269"/>
      <c r="OC230" s="1269"/>
      <c r="OD230" s="1269"/>
      <c r="OE230" s="1269"/>
      <c r="OF230" s="1269"/>
      <c r="OG230" s="1269"/>
      <c r="OH230" s="1269"/>
      <c r="OI230" s="1269"/>
      <c r="OJ230" s="1269"/>
      <c r="OK230" s="1269"/>
      <c r="OL230" s="1269"/>
      <c r="OM230" s="1269"/>
      <c r="ON230" s="1269"/>
      <c r="OO230" s="1269"/>
      <c r="OP230" s="1269"/>
      <c r="OQ230" s="1269"/>
      <c r="OR230" s="1269"/>
      <c r="OS230" s="1269"/>
      <c r="OT230" s="1269"/>
      <c r="OU230" s="1269"/>
      <c r="OV230" s="1269"/>
      <c r="OW230" s="1269"/>
      <c r="OX230" s="1269"/>
      <c r="OY230" s="1269"/>
      <c r="OZ230" s="1269"/>
      <c r="PA230" s="1269"/>
      <c r="PB230" s="1269"/>
      <c r="PC230" s="1269"/>
      <c r="PD230" s="1269"/>
      <c r="PE230" s="1269"/>
      <c r="PF230" s="1269"/>
      <c r="PG230" s="1269"/>
      <c r="PH230" s="1269"/>
      <c r="PI230" s="1269"/>
      <c r="PJ230" s="1269"/>
      <c r="PK230" s="1269"/>
      <c r="PL230" s="1269"/>
      <c r="PM230" s="1269"/>
      <c r="PN230" s="1269"/>
      <c r="PO230" s="1269"/>
      <c r="PP230" s="1269"/>
      <c r="PQ230" s="1269"/>
      <c r="PR230" s="1269"/>
      <c r="PS230" s="1269"/>
      <c r="PT230" s="1269"/>
      <c r="PU230" s="1269"/>
      <c r="PV230" s="1269"/>
      <c r="PW230" s="1269"/>
      <c r="PX230" s="1269"/>
      <c r="PY230" s="1269"/>
      <c r="PZ230" s="1269"/>
      <c r="QA230" s="1269"/>
      <c r="QB230" s="1269"/>
      <c r="QC230" s="1269"/>
      <c r="QD230" s="1269"/>
      <c r="QE230" s="1269"/>
      <c r="QF230" s="1269"/>
      <c r="QG230" s="1269"/>
      <c r="QH230" s="1269"/>
      <c r="QI230" s="1269"/>
      <c r="QJ230" s="1269"/>
      <c r="QK230" s="1269"/>
      <c r="QL230" s="1269"/>
      <c r="QM230" s="1269"/>
      <c r="QN230" s="1269"/>
      <c r="QO230" s="1269"/>
      <c r="QP230" s="1269"/>
      <c r="QQ230" s="1269"/>
      <c r="QR230" s="1269"/>
      <c r="QS230" s="1269"/>
      <c r="QT230" s="1269"/>
      <c r="QU230" s="1269"/>
      <c r="QV230" s="1269"/>
      <c r="QW230" s="1269"/>
      <c r="QX230" s="1269"/>
      <c r="QY230" s="1269"/>
      <c r="QZ230" s="1269"/>
      <c r="RA230" s="1269"/>
      <c r="RB230" s="1269"/>
      <c r="RC230" s="1269"/>
      <c r="RD230" s="1269"/>
      <c r="RE230" s="1269"/>
      <c r="RF230" s="1269"/>
      <c r="RG230" s="1269"/>
      <c r="RH230" s="1269"/>
      <c r="RI230" s="1269"/>
      <c r="RJ230" s="1269"/>
      <c r="RK230" s="1269"/>
      <c r="RL230" s="1269"/>
      <c r="RM230" s="1269"/>
      <c r="RN230" s="1269"/>
      <c r="RO230" s="1269"/>
      <c r="RP230" s="1269"/>
      <c r="RQ230" s="1269"/>
      <c r="RR230" s="1269"/>
      <c r="RS230" s="1269"/>
      <c r="RT230" s="1269"/>
      <c r="RU230" s="1269"/>
      <c r="RV230" s="1269"/>
      <c r="RW230" s="1269"/>
      <c r="RX230" s="1269"/>
      <c r="RY230" s="1269"/>
      <c r="RZ230" s="1269"/>
      <c r="SA230" s="1269"/>
      <c r="SB230" s="1269"/>
      <c r="SC230" s="1269"/>
      <c r="SD230" s="1269"/>
      <c r="SE230" s="1269"/>
      <c r="SF230" s="1269"/>
      <c r="SG230" s="1269"/>
      <c r="SH230" s="1269"/>
      <c r="SI230" s="1269"/>
      <c r="SJ230" s="1269"/>
      <c r="SK230" s="1269"/>
      <c r="SL230" s="1269"/>
      <c r="SM230" s="1269"/>
      <c r="SN230" s="1269"/>
      <c r="SO230" s="1269"/>
      <c r="SP230" s="1269"/>
      <c r="SQ230" s="1269"/>
      <c r="SR230" s="1269"/>
      <c r="SS230" s="1269"/>
      <c r="ST230" s="1269"/>
      <c r="SU230" s="1269"/>
      <c r="SV230" s="1269"/>
      <c r="SW230" s="1269"/>
      <c r="SX230" s="1269"/>
      <c r="SY230" s="1269"/>
      <c r="SZ230" s="1269"/>
      <c r="TA230" s="1269"/>
      <c r="TB230" s="1269"/>
      <c r="TC230" s="1269"/>
      <c r="TD230" s="1269"/>
      <c r="TE230" s="1269"/>
      <c r="TF230" s="1269"/>
      <c r="TG230" s="1269"/>
      <c r="TH230" s="1269"/>
      <c r="TI230" s="1269"/>
      <c r="TJ230" s="1269"/>
      <c r="TK230" s="1269"/>
      <c r="TL230" s="1269"/>
      <c r="TM230" s="1269"/>
      <c r="TN230" s="1269"/>
      <c r="TO230" s="1269"/>
      <c r="TP230" s="1269"/>
      <c r="TQ230" s="1269"/>
      <c r="TR230" s="1269"/>
      <c r="TS230" s="1269"/>
      <c r="TT230" s="1269"/>
      <c r="TU230" s="1269"/>
      <c r="TV230" s="1269"/>
      <c r="TW230" s="1269"/>
      <c r="TX230" s="1269"/>
      <c r="TY230" s="1269"/>
      <c r="TZ230" s="1269"/>
      <c r="UA230" s="1269"/>
      <c r="UB230" s="1269"/>
      <c r="UC230" s="1269"/>
      <c r="UD230" s="1269"/>
      <c r="UE230" s="1269"/>
      <c r="UF230" s="1269"/>
      <c r="UG230" s="1269"/>
      <c r="UH230" s="1269"/>
      <c r="UI230" s="1269"/>
      <c r="UJ230" s="1269"/>
      <c r="UK230" s="1269"/>
      <c r="UL230" s="1269"/>
      <c r="UM230" s="1269"/>
      <c r="UN230" s="1269"/>
      <c r="UO230" s="1269"/>
      <c r="UP230" s="1269"/>
      <c r="UQ230" s="1269"/>
      <c r="UR230" s="1269"/>
      <c r="US230" s="1269"/>
      <c r="UT230" s="1269"/>
      <c r="UU230" s="1269"/>
      <c r="UV230" s="1269"/>
      <c r="UW230" s="1269"/>
      <c r="UX230" s="1269"/>
      <c r="UY230" s="1269"/>
      <c r="UZ230" s="1269"/>
      <c r="VA230" s="1269"/>
      <c r="VB230" s="1269"/>
      <c r="VC230" s="1269"/>
      <c r="VD230" s="1269"/>
      <c r="VE230" s="1269"/>
      <c r="VF230" s="1269"/>
      <c r="VG230" s="1269"/>
      <c r="VH230" s="1269"/>
      <c r="VI230" s="1269"/>
      <c r="VJ230" s="1269"/>
      <c r="VK230" s="1269"/>
      <c r="VL230" s="1269"/>
      <c r="VM230" s="1269"/>
      <c r="VN230" s="1269"/>
      <c r="VO230" s="1269"/>
      <c r="VP230" s="1269"/>
      <c r="VQ230" s="1269"/>
      <c r="VR230" s="1269"/>
      <c r="VS230" s="1269"/>
      <c r="VT230" s="1269"/>
      <c r="VU230" s="1269"/>
      <c r="VV230" s="1269"/>
      <c r="VW230" s="1269"/>
      <c r="VX230" s="1269"/>
      <c r="VY230" s="1269"/>
      <c r="VZ230" s="1269"/>
      <c r="WA230" s="1269"/>
      <c r="WB230" s="1269"/>
      <c r="WC230" s="1269"/>
      <c r="WD230" s="1269"/>
      <c r="WE230" s="1269"/>
      <c r="WF230" s="1269"/>
      <c r="WG230" s="1269"/>
      <c r="WH230" s="1269"/>
      <c r="WI230" s="1269"/>
      <c r="WJ230" s="1269"/>
      <c r="WK230" s="1269"/>
      <c r="WL230" s="1269"/>
      <c r="WM230" s="1269"/>
      <c r="WN230" s="1269"/>
      <c r="WO230" s="1269"/>
      <c r="WP230" s="1269"/>
      <c r="WQ230" s="1269"/>
      <c r="WR230" s="1269"/>
      <c r="WS230" s="1269"/>
      <c r="WT230" s="1269"/>
      <c r="WU230" s="1269"/>
      <c r="WV230" s="1269"/>
      <c r="WW230" s="1269"/>
      <c r="WX230" s="1269"/>
      <c r="WY230" s="1269"/>
      <c r="WZ230" s="1269"/>
      <c r="XA230" s="1269"/>
      <c r="XB230" s="1269"/>
      <c r="XC230" s="1269"/>
      <c r="XD230" s="1269"/>
      <c r="XE230" s="1269"/>
      <c r="XF230" s="1269"/>
      <c r="XG230" s="1269"/>
      <c r="XH230" s="1269"/>
      <c r="XI230" s="1269"/>
      <c r="XJ230" s="1269"/>
      <c r="XK230" s="1269"/>
      <c r="XL230" s="1269"/>
      <c r="XM230" s="1269"/>
      <c r="XN230" s="1269"/>
      <c r="XO230" s="1269"/>
      <c r="XP230" s="1269"/>
      <c r="XQ230" s="1269"/>
      <c r="XR230" s="1269"/>
      <c r="XS230" s="1269"/>
      <c r="XT230" s="1269"/>
      <c r="XU230" s="1269"/>
      <c r="XV230" s="1269"/>
      <c r="XW230" s="1269"/>
      <c r="XX230" s="1269"/>
      <c r="XY230" s="1269"/>
      <c r="XZ230" s="1269"/>
      <c r="YA230" s="1269"/>
      <c r="YB230" s="1269"/>
      <c r="YC230" s="1269"/>
      <c r="YD230" s="1269"/>
      <c r="YE230" s="1269"/>
      <c r="YF230" s="1269"/>
      <c r="YG230" s="1269"/>
      <c r="YH230" s="1269"/>
      <c r="YI230" s="1269"/>
      <c r="YJ230" s="1269"/>
      <c r="YK230" s="1269"/>
      <c r="YL230" s="1269"/>
      <c r="YM230" s="1269"/>
      <c r="YN230" s="1269"/>
      <c r="YO230" s="1269"/>
      <c r="YP230" s="1269"/>
      <c r="YQ230" s="1269"/>
      <c r="YR230" s="1269"/>
      <c r="YS230" s="1269"/>
      <c r="YT230" s="1269"/>
      <c r="YU230" s="1269"/>
      <c r="YV230" s="1269"/>
      <c r="YW230" s="1269"/>
      <c r="YX230" s="1269"/>
      <c r="YY230" s="1269"/>
      <c r="YZ230" s="1269"/>
      <c r="ZA230" s="1269"/>
      <c r="ZB230" s="1269"/>
      <c r="ZC230" s="1269"/>
      <c r="ZD230" s="1269"/>
      <c r="ZE230" s="1269"/>
      <c r="ZF230" s="1269"/>
      <c r="ZG230" s="1269"/>
      <c r="ZH230" s="1269"/>
      <c r="ZI230" s="1269"/>
      <c r="ZJ230" s="1269"/>
      <c r="ZK230" s="1269"/>
      <c r="ZL230" s="1269"/>
      <c r="ZM230" s="1269"/>
      <c r="ZN230" s="1269"/>
      <c r="ZO230" s="1269"/>
      <c r="ZP230" s="1269"/>
      <c r="ZQ230" s="1269"/>
      <c r="ZR230" s="1269"/>
      <c r="ZS230" s="1269"/>
      <c r="ZT230" s="1269"/>
      <c r="ZU230" s="1269"/>
      <c r="ZV230" s="1269"/>
      <c r="ZW230" s="1269"/>
      <c r="ZX230" s="1269"/>
      <c r="ZY230" s="1269"/>
      <c r="ZZ230" s="1269"/>
      <c r="AAA230" s="1269"/>
      <c r="AAB230" s="1269"/>
      <c r="AAC230" s="1269"/>
      <c r="AAD230" s="1269"/>
      <c r="AAE230" s="1269"/>
      <c r="AAF230" s="1269"/>
      <c r="AAG230" s="1269"/>
      <c r="AAH230" s="1269"/>
      <c r="AAI230" s="1269"/>
      <c r="AAJ230" s="1269"/>
      <c r="AAK230" s="1269"/>
      <c r="AAL230" s="1269"/>
      <c r="AAM230" s="1269"/>
      <c r="AAN230" s="1269"/>
      <c r="AAO230" s="1269"/>
      <c r="AAP230" s="1269"/>
      <c r="AAQ230" s="1269"/>
      <c r="AAR230" s="1269"/>
      <c r="AAS230" s="1269"/>
      <c r="AAT230" s="1269"/>
      <c r="AAU230" s="1269"/>
      <c r="AAV230" s="1269"/>
      <c r="AAW230" s="1269"/>
      <c r="AAX230" s="1269"/>
      <c r="AAY230" s="1269"/>
      <c r="AAZ230" s="1269"/>
      <c r="ABA230" s="1269"/>
      <c r="ABB230" s="1269"/>
      <c r="ABC230" s="1269"/>
      <c r="ABD230" s="1269"/>
      <c r="ABE230" s="1269"/>
      <c r="ABF230" s="1269"/>
      <c r="ABG230" s="1269"/>
      <c r="ABH230" s="1269"/>
      <c r="ABI230" s="1269"/>
      <c r="ABJ230" s="1269"/>
      <c r="ABK230" s="1269"/>
      <c r="ABL230" s="1269"/>
      <c r="ABM230" s="1269"/>
      <c r="ABN230" s="1269"/>
      <c r="ABO230" s="1269"/>
      <c r="ABP230" s="1269"/>
      <c r="ABQ230" s="1269"/>
      <c r="ABR230" s="1269"/>
      <c r="ABS230" s="1269"/>
      <c r="ABT230" s="1269"/>
      <c r="ABU230" s="1269"/>
      <c r="ABV230" s="1269"/>
      <c r="ABW230" s="1269"/>
      <c r="ABX230" s="1269"/>
      <c r="ABY230" s="1269"/>
      <c r="ABZ230" s="1269"/>
      <c r="ACA230" s="1269"/>
      <c r="ACB230" s="1269"/>
      <c r="ACC230" s="1269"/>
      <c r="ACD230" s="1269"/>
      <c r="ACE230" s="1269"/>
      <c r="ACF230" s="1269"/>
      <c r="ACG230" s="1269"/>
      <c r="ACH230" s="1269"/>
      <c r="ACI230" s="1269"/>
      <c r="ACJ230" s="1269"/>
      <c r="ACK230" s="1269"/>
      <c r="ACL230" s="1269"/>
      <c r="ACM230" s="1269"/>
      <c r="ACN230" s="1269"/>
      <c r="ACO230" s="1269"/>
      <c r="ACP230" s="1269"/>
      <c r="ACQ230" s="1269"/>
      <c r="ACR230" s="1269"/>
      <c r="ACS230" s="1269"/>
      <c r="ACT230" s="1269"/>
      <c r="ACU230" s="1269"/>
      <c r="ACV230" s="1269"/>
      <c r="ACW230" s="1269"/>
      <c r="ACX230" s="1269"/>
      <c r="ACY230" s="1269"/>
      <c r="ACZ230" s="1269"/>
      <c r="ADA230" s="1269"/>
      <c r="ADB230" s="1269"/>
      <c r="ADC230" s="1269"/>
      <c r="ADD230" s="1269"/>
      <c r="ADE230" s="1269"/>
      <c r="ADF230" s="1269"/>
      <c r="ADG230" s="1269"/>
      <c r="ADH230" s="1269"/>
      <c r="ADI230" s="1269"/>
      <c r="ADJ230" s="1269"/>
      <c r="ADK230" s="1269"/>
      <c r="ADL230" s="1269"/>
      <c r="ADM230" s="1269"/>
      <c r="ADN230" s="1269"/>
      <c r="ADO230" s="1269"/>
      <c r="ADP230" s="1269"/>
      <c r="ADQ230" s="1269"/>
      <c r="ADR230" s="1269"/>
      <c r="ADS230" s="1269"/>
      <c r="ADT230" s="1269"/>
      <c r="ADU230" s="1269"/>
      <c r="ADV230" s="1269"/>
      <c r="ADW230" s="1269"/>
      <c r="ADX230" s="1269"/>
      <c r="ADY230" s="1269"/>
      <c r="ADZ230" s="1269"/>
      <c r="AEA230" s="1269"/>
      <c r="AEB230" s="1269"/>
      <c r="AEC230" s="1269"/>
      <c r="AED230" s="1269"/>
      <c r="AEE230" s="1269"/>
      <c r="AEF230" s="1269"/>
      <c r="AEG230" s="1269"/>
      <c r="AEH230" s="1269"/>
      <c r="AEI230" s="1269"/>
      <c r="AEJ230" s="1269"/>
      <c r="AEK230" s="1269"/>
      <c r="AEL230" s="1269"/>
      <c r="AEM230" s="1269"/>
      <c r="AEN230" s="1269"/>
      <c r="AEO230" s="1269"/>
      <c r="AEP230" s="1269"/>
      <c r="AEQ230" s="1269"/>
      <c r="AER230" s="1269"/>
      <c r="AES230" s="1269"/>
      <c r="AET230" s="1269"/>
      <c r="AEU230" s="1269"/>
      <c r="AEV230" s="1269"/>
      <c r="AEW230" s="1269"/>
      <c r="AEX230" s="1269"/>
      <c r="AEY230" s="1269"/>
      <c r="AEZ230" s="1269"/>
      <c r="AFA230" s="1269"/>
      <c r="AFB230" s="1269"/>
      <c r="AFC230" s="1269"/>
      <c r="AFD230" s="1269"/>
      <c r="AFE230" s="1269"/>
      <c r="AFF230" s="1269"/>
      <c r="AFG230" s="1269"/>
      <c r="AFH230" s="1269"/>
      <c r="AFI230" s="1269"/>
      <c r="AFJ230" s="1269"/>
      <c r="AFK230" s="1269"/>
      <c r="AFL230" s="1269"/>
      <c r="AFM230" s="1269"/>
      <c r="AFN230" s="1269"/>
      <c r="AFO230" s="1269"/>
      <c r="AFP230" s="1269"/>
      <c r="AFQ230" s="1269"/>
      <c r="AFR230" s="1269"/>
      <c r="AFS230" s="1269"/>
      <c r="AFT230" s="1269"/>
      <c r="AFU230" s="1269"/>
      <c r="AFV230" s="1269"/>
      <c r="AFW230" s="1269"/>
      <c r="AFX230" s="1269"/>
      <c r="AFY230" s="1269"/>
      <c r="AFZ230" s="1269"/>
      <c r="AGA230" s="1269"/>
      <c r="AGB230" s="1269"/>
      <c r="AGC230" s="1269"/>
      <c r="AGD230" s="1269"/>
      <c r="AGE230" s="1269"/>
      <c r="AGF230" s="1269"/>
      <c r="AGG230" s="1269"/>
      <c r="AGH230" s="1269"/>
      <c r="AGI230" s="1269"/>
      <c r="AGJ230" s="1269"/>
      <c r="AGK230" s="1269"/>
      <c r="AGL230" s="1269"/>
      <c r="AGM230" s="1269"/>
      <c r="AGN230" s="1269"/>
      <c r="AGO230" s="1269"/>
      <c r="AGP230" s="1269"/>
      <c r="AGQ230" s="1269"/>
      <c r="AGR230" s="1269"/>
      <c r="AGS230" s="1269"/>
      <c r="AGT230" s="1269"/>
      <c r="AGU230" s="1269"/>
      <c r="AGV230" s="1269"/>
      <c r="AGW230" s="1269"/>
      <c r="AGX230" s="1269"/>
      <c r="AGY230" s="1269"/>
      <c r="AGZ230" s="1269"/>
      <c r="AHA230" s="1269"/>
      <c r="AHB230" s="1269"/>
      <c r="AHC230" s="1269"/>
      <c r="AHD230" s="1269"/>
      <c r="AHE230" s="1269"/>
      <c r="AHF230" s="1269"/>
      <c r="AHG230" s="1269"/>
      <c r="AHH230" s="1269"/>
      <c r="AHI230" s="1269"/>
      <c r="AHJ230" s="1269"/>
      <c r="AHK230" s="1269"/>
      <c r="AHL230" s="1269"/>
      <c r="AHM230" s="1269"/>
      <c r="AHN230" s="1269"/>
      <c r="AHO230" s="1269"/>
      <c r="AHP230" s="1269"/>
      <c r="AHQ230" s="1269"/>
      <c r="AHR230" s="1269"/>
      <c r="AHS230" s="1269"/>
      <c r="AHT230" s="1269"/>
      <c r="AHU230" s="1269"/>
      <c r="AHV230" s="1269"/>
      <c r="AHW230" s="1269"/>
      <c r="AHX230" s="1269"/>
      <c r="AHY230" s="1269"/>
      <c r="AHZ230" s="1269"/>
      <c r="AIA230" s="1269"/>
      <c r="AIB230" s="1269"/>
      <c r="AIC230" s="1269"/>
      <c r="AID230" s="1269"/>
      <c r="AIE230" s="1269"/>
      <c r="AIF230" s="1269"/>
      <c r="AIG230" s="1269"/>
      <c r="AIH230" s="1269"/>
      <c r="AII230" s="1269"/>
      <c r="AIJ230" s="1269"/>
      <c r="AIK230" s="1269"/>
      <c r="AIL230" s="1269"/>
      <c r="AIM230" s="1269"/>
      <c r="AIN230" s="1269"/>
      <c r="AIO230" s="1269"/>
      <c r="AIP230" s="1269"/>
      <c r="AIQ230" s="1269"/>
      <c r="AIR230" s="1269"/>
      <c r="AIS230" s="1269"/>
      <c r="AIT230" s="1269"/>
      <c r="AIU230" s="1269"/>
      <c r="AIV230" s="1269"/>
      <c r="AIW230" s="1269"/>
      <c r="AIX230" s="1269"/>
      <c r="AIY230" s="1269"/>
      <c r="AIZ230" s="1269"/>
      <c r="AJA230" s="1269"/>
      <c r="AJB230" s="1269"/>
      <c r="AJC230" s="1269"/>
      <c r="AJD230" s="1269"/>
      <c r="AJE230" s="1269"/>
      <c r="AJF230" s="1269"/>
      <c r="AJG230" s="1269"/>
      <c r="AJH230" s="1269"/>
      <c r="AJI230" s="1269"/>
      <c r="AJJ230" s="1269"/>
      <c r="AJK230" s="1269"/>
      <c r="AJL230" s="1269"/>
      <c r="AJM230" s="1269"/>
      <c r="AJN230" s="1269"/>
      <c r="AJO230" s="1269"/>
      <c r="AJP230" s="1269"/>
      <c r="AJQ230" s="1269"/>
      <c r="AJR230" s="1269"/>
      <c r="AJS230" s="1269"/>
      <c r="AJT230" s="1269"/>
      <c r="AJU230" s="1269"/>
      <c r="AJV230" s="1269"/>
      <c r="AJW230" s="1269"/>
      <c r="AJX230" s="1269"/>
      <c r="AJY230" s="1269"/>
      <c r="AJZ230" s="1269"/>
      <c r="AKA230" s="1269"/>
      <c r="AKB230" s="1269"/>
      <c r="AKC230" s="1269"/>
      <c r="AKD230" s="1269"/>
      <c r="AKE230" s="1269"/>
      <c r="AKF230" s="1269"/>
      <c r="AKG230" s="1269"/>
      <c r="AKH230" s="1269"/>
      <c r="AKI230" s="1269"/>
      <c r="AKJ230" s="1269"/>
      <c r="AKK230" s="1269"/>
      <c r="AKL230" s="1269"/>
      <c r="AKM230" s="1269"/>
      <c r="AKN230" s="1269"/>
      <c r="AKO230" s="1269"/>
      <c r="AKP230" s="1269"/>
      <c r="AKQ230" s="1269"/>
      <c r="AKR230" s="1269"/>
      <c r="AKS230" s="1269"/>
      <c r="AKT230" s="1269"/>
      <c r="AKU230" s="1269"/>
      <c r="AKV230" s="1269"/>
      <c r="AKW230" s="1269"/>
      <c r="AKX230" s="1269"/>
      <c r="AKY230" s="1269"/>
      <c r="AKZ230" s="1269"/>
      <c r="ALA230" s="1269"/>
      <c r="ALB230" s="1269"/>
      <c r="ALC230" s="1269"/>
      <c r="ALD230" s="1269"/>
      <c r="ALE230" s="1269"/>
      <c r="ALF230" s="1269"/>
      <c r="ALG230" s="1269"/>
      <c r="ALH230" s="1269"/>
      <c r="ALI230" s="1269"/>
      <c r="ALJ230" s="1269"/>
      <c r="ALK230" s="1269"/>
      <c r="ALL230" s="1269"/>
      <c r="ALM230" s="1269"/>
      <c r="ALN230" s="1269"/>
      <c r="ALO230" s="1269"/>
      <c r="ALP230" s="1269"/>
      <c r="ALQ230" s="1269"/>
      <c r="ALR230" s="1269"/>
      <c r="ALS230" s="1269"/>
      <c r="ALT230" s="1269"/>
      <c r="ALU230" s="1269"/>
      <c r="ALV230" s="1269"/>
      <c r="ALW230" s="1269"/>
      <c r="ALX230" s="1269"/>
      <c r="ALY230" s="1269"/>
      <c r="ALZ230" s="1269"/>
      <c r="AMA230" s="1269"/>
      <c r="AMB230" s="1269"/>
      <c r="AMC230" s="1269"/>
      <c r="AMD230" s="1269"/>
      <c r="AME230" s="1269"/>
      <c r="AMF230" s="1269"/>
      <c r="AMG230" s="1269"/>
      <c r="AMH230" s="1269"/>
      <c r="AMI230" s="1269"/>
      <c r="AMJ230" s="1269"/>
      <c r="AMK230" s="1269"/>
      <c r="AML230" s="1269"/>
      <c r="AMM230" s="1269"/>
      <c r="AMN230" s="1269"/>
      <c r="AMO230" s="1269"/>
      <c r="AMP230" s="1269"/>
      <c r="AMQ230" s="1269"/>
      <c r="AMR230" s="1269"/>
      <c r="AMS230" s="1269"/>
      <c r="AMT230" s="1269"/>
      <c r="AMU230" s="1269"/>
      <c r="AMV230" s="1269"/>
      <c r="AMW230" s="1269"/>
      <c r="AMX230" s="1269"/>
      <c r="AMY230" s="1269"/>
      <c r="AMZ230" s="1269"/>
      <c r="ANA230" s="1269"/>
      <c r="ANB230" s="1269"/>
      <c r="ANC230" s="1269"/>
      <c r="AND230" s="1269"/>
      <c r="ANE230" s="1269"/>
      <c r="ANF230" s="1269"/>
      <c r="ANG230" s="1269"/>
      <c r="ANH230" s="1269"/>
      <c r="ANI230" s="1269"/>
      <c r="ANJ230" s="1269"/>
      <c r="ANK230" s="1269"/>
      <c r="ANL230" s="1269"/>
      <c r="ANM230" s="1269"/>
      <c r="ANN230" s="1269"/>
      <c r="ANO230" s="1269"/>
      <c r="ANP230" s="1269"/>
      <c r="ANQ230" s="1269"/>
      <c r="ANR230" s="1269"/>
      <c r="ANS230" s="1269"/>
      <c r="ANT230" s="1269"/>
      <c r="ANU230" s="1269"/>
      <c r="ANV230" s="1269"/>
      <c r="ANW230" s="1269"/>
      <c r="ANX230" s="1269"/>
      <c r="ANY230" s="1269"/>
      <c r="ANZ230" s="1269"/>
      <c r="AOA230" s="1269"/>
      <c r="AOB230" s="1269"/>
      <c r="AOC230" s="1269"/>
      <c r="AOD230" s="1269"/>
      <c r="AOE230" s="1269"/>
      <c r="AOF230" s="1269"/>
      <c r="AOG230" s="1269"/>
      <c r="AOH230" s="1269"/>
      <c r="AOI230" s="1269"/>
      <c r="AOJ230" s="1269"/>
      <c r="AOK230" s="1269"/>
      <c r="AOL230" s="1269"/>
      <c r="AOM230" s="1269"/>
      <c r="AON230" s="1269"/>
      <c r="AOO230" s="1269"/>
      <c r="AOP230" s="1269"/>
      <c r="AOQ230" s="1269"/>
      <c r="AOR230" s="1269"/>
      <c r="AOS230" s="1269"/>
      <c r="AOT230" s="1269"/>
      <c r="AOU230" s="1269"/>
      <c r="AOV230" s="1269"/>
      <c r="AOW230" s="1269"/>
      <c r="AOX230" s="1269"/>
      <c r="AOY230" s="1269"/>
      <c r="AOZ230" s="1269"/>
      <c r="APA230" s="1269"/>
      <c r="APB230" s="1269"/>
      <c r="APC230" s="1269"/>
      <c r="APD230" s="1269"/>
      <c r="APE230" s="1269"/>
      <c r="APF230" s="1269"/>
      <c r="APG230" s="1269"/>
      <c r="APH230" s="1269"/>
      <c r="API230" s="1269"/>
      <c r="APJ230" s="1269"/>
      <c r="APK230" s="1269"/>
      <c r="APL230" s="1269"/>
      <c r="APM230" s="1269"/>
      <c r="APN230" s="1269"/>
      <c r="APO230" s="1269"/>
      <c r="APP230" s="1269"/>
      <c r="APQ230" s="1269"/>
      <c r="APR230" s="1269"/>
      <c r="APS230" s="1269"/>
      <c r="APT230" s="1269"/>
      <c r="APU230" s="1269"/>
      <c r="APV230" s="1269"/>
      <c r="APW230" s="1269"/>
      <c r="APX230" s="1269"/>
      <c r="APY230" s="1269"/>
      <c r="APZ230" s="1269"/>
      <c r="AQA230" s="1269"/>
      <c r="AQB230" s="1269"/>
      <c r="AQC230" s="1269"/>
      <c r="AQD230" s="1269"/>
      <c r="AQE230" s="1269"/>
      <c r="AQF230" s="1269"/>
      <c r="AQG230" s="1269"/>
      <c r="AQH230" s="1269"/>
      <c r="AQI230" s="1269"/>
      <c r="AQJ230" s="1269"/>
      <c r="AQK230" s="1269"/>
      <c r="AQL230" s="1269"/>
      <c r="AQM230" s="1269"/>
      <c r="AQN230" s="1269"/>
      <c r="AQO230" s="1269"/>
      <c r="AQP230" s="1269"/>
      <c r="AQQ230" s="1269"/>
      <c r="AQR230" s="1269"/>
      <c r="AQS230" s="1269"/>
      <c r="AQT230" s="1269"/>
      <c r="AQU230" s="1269"/>
      <c r="AQV230" s="1269"/>
      <c r="AQW230" s="1269"/>
      <c r="AQX230" s="1269"/>
      <c r="AQY230" s="1269"/>
      <c r="AQZ230" s="1269"/>
      <c r="ARA230" s="1269"/>
      <c r="ARB230" s="1269"/>
      <c r="ARC230" s="1269"/>
      <c r="ARD230" s="1269"/>
      <c r="ARE230" s="1269"/>
      <c r="ARF230" s="1269"/>
      <c r="ARG230" s="1269"/>
      <c r="ARH230" s="1269"/>
      <c r="ARI230" s="1269"/>
      <c r="ARJ230" s="1269"/>
      <c r="ARK230" s="1269"/>
      <c r="ARL230" s="1269"/>
      <c r="ARM230" s="1269"/>
      <c r="ARN230" s="1269"/>
      <c r="ARO230" s="1269"/>
      <c r="ARP230" s="1269"/>
      <c r="ARQ230" s="1269"/>
      <c r="ARR230" s="1269"/>
      <c r="ARS230" s="1269"/>
      <c r="ART230" s="1269"/>
      <c r="ARU230" s="1269"/>
      <c r="ARV230" s="1269"/>
      <c r="ARW230" s="1269"/>
      <c r="ARX230" s="1269"/>
      <c r="ARY230" s="1269"/>
      <c r="ARZ230" s="1269"/>
      <c r="ASA230" s="1269"/>
      <c r="ASB230" s="1269"/>
      <c r="ASC230" s="1269"/>
      <c r="ASD230" s="1269"/>
      <c r="ASE230" s="1269"/>
      <c r="ASF230" s="1269"/>
      <c r="ASG230" s="1269"/>
      <c r="ASH230" s="1269"/>
      <c r="ASI230" s="1269"/>
      <c r="ASJ230" s="1269"/>
      <c r="ASK230" s="1269"/>
      <c r="ASL230" s="1269"/>
      <c r="ASM230" s="1269"/>
      <c r="ASN230" s="1269"/>
      <c r="ASO230" s="1269"/>
      <c r="ASP230" s="1269"/>
      <c r="ASQ230" s="1269"/>
      <c r="ASR230" s="1269"/>
      <c r="ASS230" s="1269"/>
      <c r="AST230" s="1269"/>
      <c r="ASU230" s="1269"/>
      <c r="ASV230" s="1269"/>
      <c r="ASW230" s="1269"/>
      <c r="ASX230" s="1269"/>
      <c r="ASY230" s="1269"/>
      <c r="ASZ230" s="1269"/>
      <c r="ATA230" s="1269"/>
      <c r="ATB230" s="1269"/>
      <c r="ATC230" s="1269"/>
      <c r="ATD230" s="1269"/>
      <c r="ATE230" s="1269"/>
      <c r="ATF230" s="1269"/>
      <c r="ATG230" s="1269"/>
      <c r="ATH230" s="1269"/>
      <c r="ATI230" s="1269"/>
      <c r="ATJ230" s="1269"/>
      <c r="ATK230" s="1269"/>
      <c r="ATL230" s="1269"/>
      <c r="ATM230" s="1269"/>
      <c r="ATN230" s="1269"/>
      <c r="ATO230" s="1269"/>
      <c r="ATP230" s="1269"/>
      <c r="ATQ230" s="1269"/>
      <c r="ATR230" s="1269"/>
      <c r="ATS230" s="1269"/>
      <c r="ATT230" s="1269"/>
      <c r="ATU230" s="1269"/>
      <c r="ATV230" s="1269"/>
      <c r="ATW230" s="1269"/>
      <c r="ATX230" s="1269"/>
      <c r="ATY230" s="1269"/>
      <c r="ATZ230" s="1269"/>
      <c r="AUA230" s="1269"/>
      <c r="AUB230" s="1269"/>
      <c r="AUC230" s="1269"/>
      <c r="AUD230" s="1269"/>
      <c r="AUE230" s="1269"/>
      <c r="AUF230" s="1269"/>
      <c r="AUG230" s="1269"/>
      <c r="AUH230" s="1269"/>
      <c r="AUI230" s="1269"/>
      <c r="AUJ230" s="1269"/>
      <c r="AUK230" s="1269"/>
      <c r="AUL230" s="1269"/>
      <c r="AUM230" s="1269"/>
      <c r="AUN230" s="1269"/>
      <c r="AUO230" s="1269"/>
      <c r="AUP230" s="1269"/>
      <c r="AUQ230" s="1269"/>
      <c r="AUR230" s="1269"/>
      <c r="AUS230" s="1269"/>
      <c r="AUT230" s="1269"/>
      <c r="AUU230" s="1269"/>
      <c r="AUV230" s="1269"/>
      <c r="AUW230" s="1269"/>
      <c r="AUX230" s="1269"/>
      <c r="AUY230" s="1269"/>
      <c r="AUZ230" s="1269"/>
      <c r="AVA230" s="1269"/>
      <c r="AVB230" s="1269"/>
      <c r="AVC230" s="1269"/>
      <c r="AVD230" s="1269"/>
      <c r="AVE230" s="1269"/>
      <c r="AVF230" s="1269"/>
      <c r="AVG230" s="1269"/>
      <c r="AVH230" s="1269"/>
      <c r="AVI230" s="1269"/>
      <c r="AVJ230" s="1269"/>
      <c r="AVK230" s="1269"/>
      <c r="AVL230" s="1269"/>
      <c r="AVM230" s="1269"/>
      <c r="AVN230" s="1269"/>
      <c r="AVO230" s="1269"/>
      <c r="AVP230" s="1269"/>
      <c r="AVQ230" s="1269"/>
      <c r="AVR230" s="1269"/>
      <c r="AVS230" s="1269"/>
      <c r="AVT230" s="1269"/>
      <c r="AVU230" s="1269"/>
      <c r="AVV230" s="1269"/>
      <c r="AVW230" s="1269"/>
      <c r="AVX230" s="1269"/>
      <c r="AVY230" s="1269"/>
      <c r="AVZ230" s="1269"/>
      <c r="AWA230" s="1269"/>
      <c r="AWB230" s="1269"/>
      <c r="AWC230" s="1269"/>
      <c r="AWD230" s="1269"/>
      <c r="AWE230" s="1269"/>
      <c r="AWF230" s="1269"/>
      <c r="AWG230" s="1269"/>
      <c r="AWH230" s="1269"/>
      <c r="AWI230" s="1269"/>
      <c r="AWJ230" s="1269"/>
      <c r="AWK230" s="1269"/>
      <c r="AWL230" s="1269"/>
      <c r="AWM230" s="1269"/>
      <c r="AWN230" s="1269"/>
      <c r="AWO230" s="1269"/>
      <c r="AWP230" s="1269"/>
      <c r="AWQ230" s="1269"/>
      <c r="AWR230" s="1269"/>
      <c r="AWS230" s="1269"/>
      <c r="AWT230" s="1269"/>
      <c r="AWU230" s="1269"/>
      <c r="AWV230" s="1269"/>
      <c r="AWW230" s="1269"/>
      <c r="AWX230" s="1269"/>
      <c r="AWY230" s="1269"/>
      <c r="AWZ230" s="1269"/>
      <c r="AXA230" s="1269"/>
      <c r="AXB230" s="1269"/>
      <c r="AXC230" s="1269"/>
      <c r="AXD230" s="1269"/>
      <c r="AXE230" s="1269"/>
      <c r="AXF230" s="1269"/>
      <c r="AXG230" s="1269"/>
      <c r="AXH230" s="1269"/>
      <c r="AXI230" s="1269"/>
      <c r="AXJ230" s="1269"/>
      <c r="AXK230" s="1269"/>
      <c r="AXL230" s="1269"/>
      <c r="AXM230" s="1269"/>
      <c r="AXN230" s="1269"/>
      <c r="AXO230" s="1269"/>
      <c r="AXP230" s="1269"/>
      <c r="AXQ230" s="1269"/>
      <c r="AXR230" s="1269"/>
      <c r="AXS230" s="1269"/>
      <c r="AXT230" s="1269"/>
      <c r="AXU230" s="1269"/>
      <c r="AXV230" s="1269"/>
      <c r="AXW230" s="1269"/>
      <c r="AXX230" s="1269"/>
      <c r="AXY230" s="1269"/>
      <c r="AXZ230" s="1269"/>
      <c r="AYA230" s="1269"/>
      <c r="AYB230" s="1269"/>
      <c r="AYC230" s="1269"/>
      <c r="AYD230" s="1269"/>
      <c r="AYE230" s="1269"/>
      <c r="AYF230" s="1269"/>
      <c r="AYG230" s="1269"/>
      <c r="AYH230" s="1269"/>
      <c r="AYI230" s="1269"/>
      <c r="AYJ230" s="1269"/>
      <c r="AYK230" s="1269"/>
      <c r="AYL230" s="1269"/>
      <c r="AYM230" s="1269"/>
      <c r="AYN230" s="1269"/>
      <c r="AYO230" s="1269"/>
      <c r="AYP230" s="1269"/>
      <c r="AYQ230" s="1269"/>
      <c r="AYR230" s="1269"/>
      <c r="AYS230" s="1269"/>
      <c r="AYT230" s="1269"/>
      <c r="AYU230" s="1269"/>
      <c r="AYV230" s="1269"/>
      <c r="AYW230" s="1269"/>
      <c r="AYX230" s="1269"/>
      <c r="AYY230" s="1269"/>
      <c r="AYZ230" s="1269"/>
      <c r="AZA230" s="1269"/>
      <c r="AZB230" s="1269"/>
      <c r="AZC230" s="1269"/>
      <c r="AZD230" s="1269"/>
      <c r="AZE230" s="1269"/>
      <c r="AZF230" s="1269"/>
      <c r="AZG230" s="1269"/>
      <c r="AZH230" s="1269"/>
      <c r="AZI230" s="1269"/>
      <c r="AZJ230" s="1269"/>
      <c r="AZK230" s="1269"/>
      <c r="AZL230" s="1269"/>
      <c r="AZM230" s="1269"/>
      <c r="AZN230" s="1269"/>
      <c r="AZO230" s="1269"/>
      <c r="AZP230" s="1269"/>
      <c r="AZQ230" s="1269"/>
      <c r="AZR230" s="1269"/>
      <c r="AZS230" s="1269"/>
      <c r="AZT230" s="1269"/>
      <c r="AZU230" s="1269"/>
      <c r="AZV230" s="1269"/>
      <c r="AZW230" s="1269"/>
      <c r="AZX230" s="1269"/>
      <c r="AZY230" s="1269"/>
      <c r="AZZ230" s="1269"/>
      <c r="BAA230" s="1269"/>
      <c r="BAB230" s="1269"/>
      <c r="BAC230" s="1269"/>
      <c r="BAD230" s="1269"/>
      <c r="BAE230" s="1269"/>
      <c r="BAF230" s="1269"/>
      <c r="BAG230" s="1269"/>
      <c r="BAH230" s="1269"/>
      <c r="BAI230" s="1269"/>
      <c r="BAJ230" s="1269"/>
      <c r="BAK230" s="1269"/>
      <c r="BAL230" s="1269"/>
      <c r="BAM230" s="1269"/>
      <c r="BAN230" s="1269"/>
      <c r="BAO230" s="1269"/>
      <c r="BAP230" s="1269"/>
      <c r="BAQ230" s="1269"/>
      <c r="BAR230" s="1269"/>
      <c r="BAS230" s="1269"/>
      <c r="BAT230" s="1269"/>
      <c r="BAU230" s="1269"/>
      <c r="BAV230" s="1269"/>
      <c r="BAW230" s="1269"/>
      <c r="BAX230" s="1269"/>
      <c r="BAY230" s="1269"/>
      <c r="BAZ230" s="1269"/>
      <c r="BBA230" s="1269"/>
      <c r="BBB230" s="1269"/>
      <c r="BBC230" s="1269"/>
      <c r="BBD230" s="1269"/>
      <c r="BBE230" s="1269"/>
      <c r="BBF230" s="1269"/>
      <c r="BBG230" s="1269"/>
      <c r="BBH230" s="1269"/>
      <c r="BBI230" s="1269"/>
      <c r="BBJ230" s="1269"/>
      <c r="BBK230" s="1269"/>
      <c r="BBL230" s="1269"/>
      <c r="BBM230" s="1269"/>
      <c r="BBN230" s="1269"/>
      <c r="BBO230" s="1269"/>
      <c r="BBP230" s="1269"/>
      <c r="BBQ230" s="1269"/>
      <c r="BBR230" s="1269"/>
      <c r="BBS230" s="1269"/>
      <c r="BBT230" s="1269"/>
      <c r="BBU230" s="1269"/>
      <c r="BBV230" s="1269"/>
      <c r="BBW230" s="1269"/>
      <c r="BBX230" s="1269"/>
      <c r="BBY230" s="1269"/>
      <c r="BBZ230" s="1269"/>
      <c r="BCA230" s="1269"/>
      <c r="BCB230" s="1269"/>
      <c r="BCC230" s="1269"/>
      <c r="BCD230" s="1269"/>
      <c r="BCE230" s="1269"/>
      <c r="BCF230" s="1269"/>
      <c r="BCG230" s="1269"/>
      <c r="BCH230" s="1269"/>
      <c r="BCI230" s="1269"/>
      <c r="BCJ230" s="1269"/>
      <c r="BCK230" s="1269"/>
      <c r="BCL230" s="1269"/>
      <c r="BCM230" s="1269"/>
      <c r="BCN230" s="1269"/>
      <c r="BCO230" s="1269"/>
      <c r="BCP230" s="1269"/>
      <c r="BCQ230" s="1269"/>
      <c r="BCR230" s="1269"/>
      <c r="BCS230" s="1269"/>
      <c r="BCT230" s="1269"/>
      <c r="BCU230" s="1269"/>
      <c r="BCV230" s="1269"/>
      <c r="BCW230" s="1269"/>
      <c r="BCX230" s="1269"/>
      <c r="BCY230" s="1269"/>
      <c r="BCZ230" s="1269"/>
      <c r="BDA230" s="1269"/>
      <c r="BDB230" s="1269"/>
      <c r="BDC230" s="1269"/>
      <c r="BDD230" s="1269"/>
      <c r="BDE230" s="1269"/>
      <c r="BDF230" s="1269"/>
      <c r="BDG230" s="1269"/>
      <c r="BDH230" s="1269"/>
      <c r="BDI230" s="1269"/>
      <c r="BDJ230" s="1269"/>
      <c r="BDK230" s="1269"/>
      <c r="BDL230" s="1269"/>
      <c r="BDM230" s="1269"/>
      <c r="BDN230" s="1269"/>
      <c r="BDO230" s="1269"/>
      <c r="BDP230" s="1269"/>
      <c r="BDQ230" s="1269"/>
      <c r="BDR230" s="1269"/>
      <c r="BDS230" s="1269"/>
      <c r="BDT230" s="1269"/>
      <c r="BDU230" s="1269"/>
      <c r="BDV230" s="1269"/>
      <c r="BDW230" s="1269"/>
      <c r="BDX230" s="1269"/>
      <c r="BDY230" s="1269"/>
      <c r="BDZ230" s="1269"/>
      <c r="BEA230" s="1269"/>
      <c r="BEB230" s="1269"/>
      <c r="BEC230" s="1269"/>
      <c r="BED230" s="1269"/>
      <c r="BEE230" s="1269"/>
      <c r="BEF230" s="1269"/>
      <c r="BEG230" s="1269"/>
      <c r="BEH230" s="1269"/>
      <c r="BEI230" s="1269"/>
      <c r="BEJ230" s="1269"/>
      <c r="BEK230" s="1269"/>
      <c r="BEL230" s="1269"/>
      <c r="BEM230" s="1269"/>
      <c r="BEN230" s="1269"/>
      <c r="BEO230" s="1269"/>
      <c r="BEP230" s="1269"/>
      <c r="BEQ230" s="1269"/>
      <c r="BER230" s="1269"/>
      <c r="BES230" s="1269"/>
      <c r="BET230" s="1269"/>
      <c r="BEU230" s="1269"/>
      <c r="BEV230" s="1269"/>
      <c r="BEW230" s="1269"/>
      <c r="BEX230" s="1269"/>
      <c r="BEY230" s="1269"/>
      <c r="BEZ230" s="1269"/>
      <c r="BFA230" s="1269"/>
      <c r="BFB230" s="1269"/>
      <c r="BFC230" s="1269"/>
      <c r="BFD230" s="1269"/>
      <c r="BFE230" s="1269"/>
      <c r="BFF230" s="1269"/>
      <c r="BFG230" s="1269"/>
      <c r="BFH230" s="1269"/>
      <c r="BFI230" s="1269"/>
      <c r="BFJ230" s="1269"/>
      <c r="BFK230" s="1269"/>
      <c r="BFL230" s="1269"/>
      <c r="BFM230" s="1269"/>
      <c r="BFN230" s="1269"/>
      <c r="BFO230" s="1269"/>
      <c r="BFP230" s="1269"/>
      <c r="BFQ230" s="1269"/>
      <c r="BFR230" s="1269"/>
      <c r="BFS230" s="1269"/>
      <c r="BFT230" s="1269"/>
      <c r="BFU230" s="1269"/>
      <c r="BFV230" s="1269"/>
      <c r="BFW230" s="1269"/>
      <c r="BFX230" s="1269"/>
      <c r="BFY230" s="1269"/>
      <c r="BFZ230" s="1269"/>
      <c r="BGA230" s="1269"/>
      <c r="BGB230" s="1269"/>
      <c r="BGC230" s="1269"/>
      <c r="BGD230" s="1269"/>
      <c r="BGE230" s="1269"/>
      <c r="BGF230" s="1269"/>
      <c r="BGG230" s="1269"/>
      <c r="BGH230" s="1269"/>
      <c r="BGI230" s="1269"/>
      <c r="BGJ230" s="1269"/>
      <c r="BGK230" s="1269"/>
      <c r="BGL230" s="1269"/>
      <c r="BGM230" s="1269"/>
      <c r="BGN230" s="1269"/>
      <c r="BGO230" s="1269"/>
      <c r="BGP230" s="1269"/>
      <c r="BGQ230" s="1269"/>
      <c r="BGR230" s="1269"/>
      <c r="BGS230" s="1269"/>
      <c r="BGT230" s="1269"/>
      <c r="BGU230" s="1269"/>
      <c r="BGV230" s="1269"/>
      <c r="BGW230" s="1269"/>
      <c r="BGX230" s="1269"/>
      <c r="BGY230" s="1269"/>
      <c r="BGZ230" s="1269"/>
      <c r="BHA230" s="1269"/>
      <c r="BHB230" s="1269"/>
      <c r="BHC230" s="1269"/>
      <c r="BHD230" s="1269"/>
      <c r="BHE230" s="1269"/>
      <c r="BHF230" s="1269"/>
      <c r="BHG230" s="1269"/>
      <c r="BHH230" s="1269"/>
      <c r="BHI230" s="1269"/>
      <c r="BHJ230" s="1269"/>
      <c r="BHK230" s="1269"/>
      <c r="BHL230" s="1269"/>
      <c r="BHM230" s="1269"/>
      <c r="BHN230" s="1269"/>
      <c r="BHO230" s="1269"/>
      <c r="BHP230" s="1269"/>
      <c r="BHQ230" s="1269"/>
      <c r="BHR230" s="1269"/>
      <c r="BHS230" s="1269"/>
      <c r="BHT230" s="1269"/>
      <c r="BHU230" s="1269"/>
      <c r="BHV230" s="1269"/>
      <c r="BHW230" s="1269"/>
      <c r="BHX230" s="1269"/>
      <c r="BHY230" s="1269"/>
      <c r="BHZ230" s="1269"/>
      <c r="BIA230" s="1269"/>
      <c r="BIB230" s="1269"/>
      <c r="BIC230" s="1269"/>
      <c r="BID230" s="1269"/>
      <c r="BIE230" s="1269"/>
      <c r="BIF230" s="1269"/>
      <c r="BIG230" s="1269"/>
      <c r="BIH230" s="1269"/>
      <c r="BII230" s="1269"/>
      <c r="BIJ230" s="1269"/>
      <c r="BIK230" s="1269"/>
      <c r="BIL230" s="1269"/>
      <c r="BIM230" s="1269"/>
      <c r="BIN230" s="1269"/>
      <c r="BIO230" s="1269"/>
      <c r="BIP230" s="1269"/>
      <c r="BIQ230" s="1269"/>
      <c r="BIR230" s="1269"/>
      <c r="BIS230" s="1269"/>
      <c r="BIT230" s="1269"/>
      <c r="BIU230" s="1269"/>
      <c r="BIV230" s="1269"/>
      <c r="BIW230" s="1269"/>
      <c r="BIX230" s="1269"/>
      <c r="BIY230" s="1269"/>
      <c r="BIZ230" s="1269"/>
      <c r="BJA230" s="1269"/>
      <c r="BJB230" s="1269"/>
      <c r="BJC230" s="1269"/>
      <c r="BJD230" s="1269"/>
      <c r="BJE230" s="1269"/>
      <c r="BJF230" s="1269"/>
      <c r="BJG230" s="1269"/>
      <c r="BJH230" s="1269"/>
      <c r="BJI230" s="1269"/>
      <c r="BJJ230" s="1269"/>
      <c r="BJK230" s="1269"/>
      <c r="BJL230" s="1269"/>
      <c r="BJM230" s="1269"/>
      <c r="BJN230" s="1269"/>
      <c r="BJO230" s="1269"/>
      <c r="BJP230" s="1269"/>
      <c r="BJQ230" s="1269"/>
      <c r="BJR230" s="1269"/>
      <c r="BJS230" s="1269"/>
      <c r="BJT230" s="1269"/>
      <c r="BJU230" s="1269"/>
      <c r="BJV230" s="1269"/>
      <c r="BJW230" s="1269"/>
      <c r="BJX230" s="1269"/>
      <c r="BJY230" s="1269"/>
      <c r="BJZ230" s="1269"/>
      <c r="BKA230" s="1269"/>
      <c r="BKB230" s="1269"/>
      <c r="BKC230" s="1269"/>
      <c r="BKD230" s="1269"/>
      <c r="BKE230" s="1269"/>
      <c r="BKF230" s="1269"/>
      <c r="BKG230" s="1269"/>
      <c r="BKH230" s="1269"/>
      <c r="BKI230" s="1269"/>
      <c r="BKJ230" s="1269"/>
      <c r="BKK230" s="1269"/>
      <c r="BKL230" s="1269"/>
      <c r="BKM230" s="1269"/>
      <c r="BKN230" s="1269"/>
      <c r="BKO230" s="1269"/>
      <c r="BKP230" s="1269"/>
      <c r="BKQ230" s="1269"/>
      <c r="BKR230" s="1269"/>
      <c r="BKS230" s="1269"/>
      <c r="BKT230" s="1269"/>
      <c r="BKU230" s="1269"/>
      <c r="BKV230" s="1269"/>
      <c r="BKW230" s="1269"/>
      <c r="BKX230" s="1269"/>
      <c r="BKY230" s="1269"/>
      <c r="BKZ230" s="1269"/>
      <c r="BLA230" s="1269"/>
      <c r="BLB230" s="1269"/>
      <c r="BLC230" s="1269"/>
      <c r="BLD230" s="1269"/>
      <c r="BLE230" s="1269"/>
      <c r="BLF230" s="1269"/>
      <c r="BLG230" s="1269"/>
      <c r="BLH230" s="1269"/>
      <c r="BLI230" s="1269"/>
      <c r="BLJ230" s="1269"/>
      <c r="BLK230" s="1269"/>
      <c r="BLL230" s="1269"/>
      <c r="BLM230" s="1269"/>
      <c r="BLN230" s="1269"/>
      <c r="BLO230" s="1269"/>
      <c r="BLP230" s="1269"/>
      <c r="BLQ230" s="1269"/>
      <c r="BLR230" s="1269"/>
      <c r="BLS230" s="1269"/>
      <c r="BLT230" s="1269"/>
      <c r="BLU230" s="1269"/>
      <c r="BLV230" s="1269"/>
      <c r="BLW230" s="1269"/>
      <c r="BLX230" s="1269"/>
      <c r="BLY230" s="1269"/>
      <c r="BLZ230" s="1269"/>
      <c r="BMA230" s="1269"/>
      <c r="BMB230" s="1269"/>
      <c r="BMC230" s="1269"/>
      <c r="BMD230" s="1269"/>
      <c r="BME230" s="1269"/>
      <c r="BMF230" s="1269"/>
      <c r="BMG230" s="1269"/>
      <c r="BMH230" s="1269"/>
      <c r="BMI230" s="1269"/>
      <c r="BMJ230" s="1269"/>
      <c r="BMK230" s="1269"/>
      <c r="BML230" s="1269"/>
      <c r="BMM230" s="1269"/>
      <c r="BMN230" s="1269"/>
      <c r="BMO230" s="1269"/>
      <c r="BMP230" s="1269"/>
      <c r="BMQ230" s="1269"/>
      <c r="BMR230" s="1269"/>
      <c r="BMS230" s="1269"/>
      <c r="BMT230" s="1269"/>
      <c r="BMU230" s="1269"/>
      <c r="BMV230" s="1269"/>
      <c r="BMW230" s="1269"/>
      <c r="BMX230" s="1269"/>
      <c r="BMY230" s="1269"/>
      <c r="BMZ230" s="1269"/>
      <c r="BNA230" s="1269"/>
      <c r="BNB230" s="1269"/>
      <c r="BNC230" s="1269"/>
      <c r="BND230" s="1269"/>
      <c r="BNE230" s="1269"/>
      <c r="BNF230" s="1269"/>
      <c r="BNG230" s="1269"/>
      <c r="BNH230" s="1269"/>
      <c r="BNI230" s="1269"/>
      <c r="BNJ230" s="1269"/>
      <c r="BNK230" s="1269"/>
      <c r="BNL230" s="1269"/>
      <c r="BNM230" s="1269"/>
      <c r="BNN230" s="1269"/>
      <c r="BNO230" s="1269"/>
      <c r="BNP230" s="1269"/>
      <c r="BNQ230" s="1269"/>
      <c r="BNR230" s="1269"/>
      <c r="BNS230" s="1269"/>
      <c r="BNT230" s="1269"/>
      <c r="BNU230" s="1269"/>
      <c r="BNV230" s="1269"/>
      <c r="BNW230" s="1269"/>
      <c r="BNX230" s="1269"/>
      <c r="BNY230" s="1269"/>
      <c r="BNZ230" s="1269"/>
      <c r="BOA230" s="1269"/>
      <c r="BOB230" s="1269"/>
      <c r="BOC230" s="1269"/>
      <c r="BOD230" s="1269"/>
      <c r="BOE230" s="1269"/>
      <c r="BOF230" s="1269"/>
      <c r="BOG230" s="1269"/>
      <c r="BOH230" s="1269"/>
      <c r="BOI230" s="1269"/>
      <c r="BOJ230" s="1269"/>
      <c r="BOK230" s="1269"/>
      <c r="BOL230" s="1269"/>
      <c r="BOM230" s="1269"/>
      <c r="BON230" s="1269"/>
      <c r="BOO230" s="1269"/>
      <c r="BOP230" s="1269"/>
      <c r="BOQ230" s="1269"/>
      <c r="BOR230" s="1269"/>
      <c r="BOS230" s="1269"/>
      <c r="BOT230" s="1269"/>
      <c r="BOU230" s="1269"/>
      <c r="BOV230" s="1269"/>
      <c r="BOW230" s="1269"/>
      <c r="BOX230" s="1269"/>
      <c r="BOY230" s="1269"/>
      <c r="BOZ230" s="1269"/>
      <c r="BPA230" s="1269"/>
      <c r="BPB230" s="1269"/>
      <c r="BPC230" s="1269"/>
      <c r="BPD230" s="1269"/>
      <c r="BPE230" s="1269"/>
      <c r="BPF230" s="1269"/>
      <c r="BPG230" s="1269"/>
      <c r="BPH230" s="1269"/>
      <c r="BPI230" s="1269"/>
      <c r="BPJ230" s="1269"/>
      <c r="BPK230" s="1269"/>
      <c r="BPL230" s="1269"/>
      <c r="BPM230" s="1269"/>
      <c r="BPN230" s="1269"/>
      <c r="BPO230" s="1269"/>
      <c r="BPP230" s="1269"/>
      <c r="BPQ230" s="1269"/>
      <c r="BPR230" s="1269"/>
      <c r="BPS230" s="1269"/>
      <c r="BPT230" s="1269"/>
      <c r="BPU230" s="1269"/>
      <c r="BPV230" s="1269"/>
      <c r="BPW230" s="1269"/>
      <c r="BPX230" s="1269"/>
      <c r="BPY230" s="1269"/>
      <c r="BPZ230" s="1269"/>
      <c r="BQA230" s="1269"/>
      <c r="BQB230" s="1269"/>
      <c r="BQC230" s="1269"/>
      <c r="BQD230" s="1269"/>
      <c r="BQE230" s="1269"/>
      <c r="BQF230" s="1269"/>
      <c r="BQG230" s="1269"/>
      <c r="BQH230" s="1269"/>
      <c r="BQI230" s="1269"/>
      <c r="BQJ230" s="1269"/>
      <c r="BQK230" s="1269"/>
      <c r="BQL230" s="1269"/>
      <c r="BQM230" s="1269"/>
      <c r="BQN230" s="1269"/>
      <c r="BQO230" s="1269"/>
      <c r="BQP230" s="1269"/>
      <c r="BQQ230" s="1269"/>
      <c r="BQR230" s="1269"/>
      <c r="BQS230" s="1269"/>
      <c r="BQT230" s="1269"/>
      <c r="BQU230" s="1269"/>
      <c r="BQV230" s="1269"/>
      <c r="BQW230" s="1269"/>
      <c r="BQX230" s="1269"/>
      <c r="BQY230" s="1269"/>
      <c r="BQZ230" s="1269"/>
      <c r="BRA230" s="1269"/>
      <c r="BRB230" s="1269"/>
      <c r="BRC230" s="1269"/>
      <c r="BRD230" s="1269"/>
      <c r="BRE230" s="1269"/>
      <c r="BRF230" s="1269"/>
      <c r="BRG230" s="1269"/>
      <c r="BRH230" s="1269"/>
      <c r="BRI230" s="1269"/>
      <c r="BRJ230" s="1269"/>
      <c r="BRK230" s="1269"/>
      <c r="BRL230" s="1269"/>
      <c r="BRM230" s="1269"/>
      <c r="BRN230" s="1269"/>
      <c r="BRO230" s="1269"/>
      <c r="BRP230" s="1269"/>
      <c r="BRQ230" s="1269"/>
      <c r="BRR230" s="1269"/>
      <c r="BRS230" s="1269"/>
      <c r="BRT230" s="1269"/>
      <c r="BRU230" s="1269"/>
      <c r="BRV230" s="1269"/>
      <c r="BRW230" s="1269"/>
      <c r="BRX230" s="1269"/>
      <c r="BRY230" s="1269"/>
      <c r="BRZ230" s="1269"/>
      <c r="BSA230" s="1269"/>
      <c r="BSB230" s="1269"/>
      <c r="BSC230" s="1269"/>
      <c r="BSD230" s="1269"/>
      <c r="BSE230" s="1269"/>
      <c r="BSF230" s="1269"/>
      <c r="BSG230" s="1269"/>
      <c r="BSH230" s="1269"/>
      <c r="BSI230" s="1269"/>
      <c r="BSJ230" s="1269"/>
      <c r="BSK230" s="1269"/>
      <c r="BSL230" s="1269"/>
      <c r="BSM230" s="1269"/>
      <c r="BSN230" s="1269"/>
      <c r="BSO230" s="1269"/>
      <c r="BSP230" s="1269"/>
      <c r="BSQ230" s="1269"/>
      <c r="BSR230" s="1269"/>
      <c r="BSS230" s="1269"/>
      <c r="BST230" s="1269"/>
      <c r="BSU230" s="1269"/>
      <c r="BSV230" s="1269"/>
      <c r="BSW230" s="1269"/>
      <c r="BSX230" s="1269"/>
      <c r="BSY230" s="1269"/>
      <c r="BSZ230" s="1269"/>
      <c r="BTA230" s="1269"/>
      <c r="BTB230" s="1269"/>
      <c r="BTC230" s="1269"/>
      <c r="BTD230" s="1269"/>
      <c r="BTE230" s="1269"/>
      <c r="BTF230" s="1269"/>
      <c r="BTG230" s="1269"/>
      <c r="BTH230" s="1269"/>
      <c r="BTI230" s="1269"/>
      <c r="BTJ230" s="1269"/>
      <c r="BTK230" s="1269"/>
      <c r="BTL230" s="1269"/>
      <c r="BTM230" s="1269"/>
      <c r="BTN230" s="1269"/>
      <c r="BTO230" s="1269"/>
      <c r="BTP230" s="1269"/>
      <c r="BTQ230" s="1269"/>
      <c r="BTR230" s="1269"/>
      <c r="BTS230" s="1269"/>
      <c r="BTT230" s="1269"/>
      <c r="BTU230" s="1269"/>
      <c r="BTV230" s="1269"/>
      <c r="BTW230" s="1269"/>
      <c r="BTX230" s="1269"/>
      <c r="BTY230" s="1269"/>
      <c r="BTZ230" s="1269"/>
      <c r="BUA230" s="1269"/>
      <c r="BUB230" s="1269"/>
      <c r="BUC230" s="1269"/>
      <c r="BUD230" s="1269"/>
      <c r="BUE230" s="1269"/>
      <c r="BUF230" s="1269"/>
      <c r="BUG230" s="1269"/>
      <c r="BUH230" s="1269"/>
      <c r="BUI230" s="1269"/>
      <c r="BUJ230" s="1269"/>
      <c r="BUK230" s="1269"/>
      <c r="BUL230" s="1269"/>
      <c r="BUM230" s="1269"/>
      <c r="BUN230" s="1269"/>
      <c r="BUO230" s="1269"/>
      <c r="BUP230" s="1269"/>
      <c r="BUQ230" s="1269"/>
      <c r="BUR230" s="1269"/>
      <c r="BUS230" s="1269"/>
      <c r="BUT230" s="1269"/>
      <c r="BUU230" s="1269"/>
      <c r="BUV230" s="1269"/>
      <c r="BUW230" s="1269"/>
      <c r="BUX230" s="1269"/>
      <c r="BUY230" s="1269"/>
      <c r="BUZ230" s="1269"/>
      <c r="BVA230" s="1269"/>
      <c r="BVB230" s="1269"/>
      <c r="BVC230" s="1269"/>
      <c r="BVD230" s="1269"/>
      <c r="BVE230" s="1269"/>
      <c r="BVF230" s="1269"/>
      <c r="BVG230" s="1269"/>
      <c r="BVH230" s="1269"/>
      <c r="BVI230" s="1269"/>
      <c r="BVJ230" s="1269"/>
      <c r="BVK230" s="1269"/>
      <c r="BVL230" s="1269"/>
      <c r="BVM230" s="1269"/>
      <c r="BVN230" s="1269"/>
      <c r="BVO230" s="1269"/>
      <c r="BVP230" s="1269"/>
      <c r="BVQ230" s="1269"/>
      <c r="BVR230" s="1269"/>
      <c r="BVS230" s="1269"/>
      <c r="BVT230" s="1269"/>
      <c r="BVU230" s="1269"/>
      <c r="BVV230" s="1269"/>
      <c r="BVW230" s="1269"/>
      <c r="BVX230" s="1269"/>
      <c r="BVY230" s="1269"/>
      <c r="BVZ230" s="1269"/>
      <c r="BWA230" s="1269"/>
      <c r="BWB230" s="1269"/>
      <c r="BWC230" s="1269"/>
      <c r="BWD230" s="1269"/>
      <c r="BWE230" s="1269"/>
      <c r="BWF230" s="1269"/>
      <c r="BWG230" s="1269"/>
      <c r="BWH230" s="1269"/>
      <c r="BWI230" s="1269"/>
      <c r="BWJ230" s="1269"/>
      <c r="BWK230" s="1269"/>
      <c r="BWL230" s="1269"/>
      <c r="BWM230" s="1269"/>
      <c r="BWN230" s="1269"/>
      <c r="BWO230" s="1269"/>
      <c r="BWP230" s="1269"/>
      <c r="BWQ230" s="1269"/>
      <c r="BWR230" s="1269"/>
      <c r="BWS230" s="1269"/>
      <c r="BWT230" s="1269"/>
      <c r="BWU230" s="1269"/>
      <c r="BWV230" s="1269"/>
      <c r="BWW230" s="1269"/>
      <c r="BWX230" s="1269"/>
      <c r="BWY230" s="1269"/>
      <c r="BWZ230" s="1269"/>
      <c r="BXA230" s="1269"/>
      <c r="BXB230" s="1269"/>
      <c r="BXC230" s="1269"/>
      <c r="BXD230" s="1269"/>
      <c r="BXE230" s="1269"/>
      <c r="BXF230" s="1269"/>
      <c r="BXG230" s="1269"/>
      <c r="BXH230" s="1269"/>
      <c r="BXI230" s="1269"/>
      <c r="BXJ230" s="1269"/>
      <c r="BXK230" s="1269"/>
      <c r="BXL230" s="1269"/>
      <c r="BXM230" s="1269"/>
      <c r="BXN230" s="1269"/>
      <c r="BXO230" s="1269"/>
      <c r="BXP230" s="1269"/>
      <c r="BXQ230" s="1269"/>
      <c r="BXR230" s="1269"/>
      <c r="BXS230" s="1269"/>
      <c r="BXT230" s="1269"/>
      <c r="BXU230" s="1269"/>
      <c r="BXV230" s="1269"/>
      <c r="BXW230" s="1269"/>
      <c r="BXX230" s="1269"/>
      <c r="BXY230" s="1269"/>
      <c r="BXZ230" s="1269"/>
      <c r="BYA230" s="1269"/>
      <c r="BYB230" s="1269"/>
      <c r="BYC230" s="1269"/>
      <c r="BYD230" s="1269"/>
      <c r="BYE230" s="1269"/>
      <c r="BYF230" s="1269"/>
      <c r="BYG230" s="1269"/>
      <c r="BYH230" s="1269"/>
      <c r="BYI230" s="1269"/>
      <c r="BYJ230" s="1269"/>
      <c r="BYK230" s="1269"/>
      <c r="BYL230" s="1269"/>
      <c r="BYM230" s="1269"/>
      <c r="BYN230" s="1269"/>
      <c r="BYO230" s="1269"/>
      <c r="BYP230" s="1269"/>
      <c r="BYQ230" s="1269"/>
      <c r="BYR230" s="1269"/>
      <c r="BYS230" s="1269"/>
      <c r="BYT230" s="1269"/>
      <c r="BYU230" s="1269"/>
      <c r="BYV230" s="1269"/>
      <c r="BYW230" s="1269"/>
      <c r="BYX230" s="1269"/>
      <c r="BYY230" s="1269"/>
      <c r="BYZ230" s="1269"/>
      <c r="BZA230" s="1269"/>
      <c r="BZB230" s="1269"/>
      <c r="BZC230" s="1269"/>
      <c r="BZD230" s="1269"/>
      <c r="BZE230" s="1269"/>
      <c r="BZF230" s="1269"/>
      <c r="BZG230" s="1269"/>
      <c r="BZH230" s="1269"/>
      <c r="BZI230" s="1269"/>
      <c r="BZJ230" s="1269"/>
      <c r="BZK230" s="1269"/>
      <c r="BZL230" s="1269"/>
      <c r="BZM230" s="1269"/>
      <c r="BZN230" s="1269"/>
      <c r="BZO230" s="1269"/>
      <c r="BZP230" s="1269"/>
      <c r="BZQ230" s="1269"/>
      <c r="BZR230" s="1269"/>
      <c r="BZS230" s="1269"/>
      <c r="BZT230" s="1269"/>
      <c r="BZU230" s="1269"/>
      <c r="BZV230" s="1269"/>
      <c r="BZW230" s="1269"/>
      <c r="BZX230" s="1269"/>
      <c r="BZY230" s="1269"/>
      <c r="BZZ230" s="1269"/>
      <c r="CAA230" s="1269"/>
      <c r="CAB230" s="1269"/>
      <c r="CAC230" s="1269"/>
      <c r="CAD230" s="1269"/>
      <c r="CAE230" s="1269"/>
      <c r="CAF230" s="1269"/>
      <c r="CAG230" s="1269"/>
      <c r="CAH230" s="1269"/>
      <c r="CAI230" s="1269"/>
      <c r="CAJ230" s="1269"/>
      <c r="CAK230" s="1269"/>
      <c r="CAL230" s="1269"/>
      <c r="CAM230" s="1269"/>
      <c r="CAN230" s="1269"/>
      <c r="CAO230" s="1269"/>
      <c r="CAP230" s="1269"/>
      <c r="CAQ230" s="1269"/>
      <c r="CAR230" s="1269"/>
      <c r="CAS230" s="1269"/>
      <c r="CAT230" s="1269"/>
      <c r="CAU230" s="1269"/>
      <c r="CAV230" s="1269"/>
      <c r="CAW230" s="1269"/>
      <c r="CAX230" s="1269"/>
      <c r="CAY230" s="1269"/>
      <c r="CAZ230" s="1269"/>
      <c r="CBA230" s="1269"/>
      <c r="CBB230" s="1269"/>
      <c r="CBC230" s="1269"/>
      <c r="CBD230" s="1269"/>
      <c r="CBE230" s="1269"/>
      <c r="CBF230" s="1269"/>
      <c r="CBG230" s="1269"/>
      <c r="CBH230" s="1269"/>
      <c r="CBI230" s="1269"/>
      <c r="CBJ230" s="1269"/>
      <c r="CBK230" s="1269"/>
      <c r="CBL230" s="1269"/>
      <c r="CBM230" s="1269"/>
      <c r="CBN230" s="1269"/>
      <c r="CBO230" s="1269"/>
      <c r="CBP230" s="1269"/>
      <c r="CBQ230" s="1269"/>
      <c r="CBR230" s="1269"/>
      <c r="CBS230" s="1269"/>
      <c r="CBT230" s="1269"/>
      <c r="CBU230" s="1269"/>
      <c r="CBV230" s="1269"/>
      <c r="CBW230" s="1269"/>
      <c r="CBX230" s="1269"/>
      <c r="CBY230" s="1269"/>
      <c r="CBZ230" s="1269"/>
      <c r="CCA230" s="1269"/>
      <c r="CCB230" s="1269"/>
      <c r="CCC230" s="1269"/>
      <c r="CCD230" s="1269"/>
      <c r="CCE230" s="1269"/>
      <c r="CCF230" s="1269"/>
      <c r="CCG230" s="1269"/>
      <c r="CCH230" s="1269"/>
      <c r="CCI230" s="1269"/>
      <c r="CCJ230" s="1269"/>
      <c r="CCK230" s="1269"/>
      <c r="CCL230" s="1269"/>
      <c r="CCM230" s="1269"/>
      <c r="CCN230" s="1269"/>
      <c r="CCO230" s="1269"/>
      <c r="CCP230" s="1269"/>
      <c r="CCQ230" s="1269"/>
      <c r="CCR230" s="1269"/>
      <c r="CCS230" s="1269"/>
      <c r="CCT230" s="1269"/>
      <c r="CCU230" s="1269"/>
      <c r="CCV230" s="1269"/>
      <c r="CCW230" s="1269"/>
      <c r="CCX230" s="1269"/>
      <c r="CCY230" s="1269"/>
      <c r="CCZ230" s="1269"/>
      <c r="CDA230" s="1269"/>
      <c r="CDB230" s="1269"/>
      <c r="CDC230" s="1269"/>
      <c r="CDD230" s="1269"/>
      <c r="CDE230" s="1269"/>
      <c r="CDF230" s="1269"/>
      <c r="CDG230" s="1269"/>
      <c r="CDH230" s="1269"/>
      <c r="CDI230" s="1269"/>
      <c r="CDJ230" s="1269"/>
      <c r="CDK230" s="1269"/>
      <c r="CDL230" s="1269"/>
      <c r="CDM230" s="1269"/>
      <c r="CDN230" s="1269"/>
      <c r="CDO230" s="1269"/>
      <c r="CDP230" s="1269"/>
      <c r="CDQ230" s="1269"/>
      <c r="CDR230" s="1269"/>
      <c r="CDS230" s="1269"/>
      <c r="CDT230" s="1269"/>
      <c r="CDU230" s="1269"/>
      <c r="CDV230" s="1269"/>
      <c r="CDW230" s="1269"/>
      <c r="CDX230" s="1269"/>
      <c r="CDY230" s="1269"/>
      <c r="CDZ230" s="1269"/>
      <c r="CEA230" s="1269"/>
      <c r="CEB230" s="1269"/>
      <c r="CEC230" s="1269"/>
      <c r="CED230" s="1269"/>
      <c r="CEE230" s="1269"/>
      <c r="CEF230" s="1269"/>
      <c r="CEG230" s="1269"/>
      <c r="CEH230" s="1269"/>
      <c r="CEI230" s="1269"/>
      <c r="CEJ230" s="1269"/>
      <c r="CEK230" s="1269"/>
      <c r="CEL230" s="1269"/>
      <c r="CEM230" s="1269"/>
      <c r="CEN230" s="1269"/>
      <c r="CEO230" s="1269"/>
      <c r="CEP230" s="1269"/>
      <c r="CEQ230" s="1269"/>
      <c r="CER230" s="1269"/>
      <c r="CES230" s="1269"/>
      <c r="CET230" s="1269"/>
      <c r="CEU230" s="1269"/>
      <c r="CEV230" s="1269"/>
      <c r="CEW230" s="1269"/>
      <c r="CEX230" s="1269"/>
      <c r="CEY230" s="1269"/>
      <c r="CEZ230" s="1269"/>
      <c r="CFA230" s="1269"/>
      <c r="CFB230" s="1269"/>
      <c r="CFC230" s="1269"/>
      <c r="CFD230" s="1269"/>
      <c r="CFE230" s="1269"/>
      <c r="CFF230" s="1269"/>
      <c r="CFG230" s="1269"/>
      <c r="CFH230" s="1269"/>
      <c r="CFI230" s="1269"/>
      <c r="CFJ230" s="1269"/>
      <c r="CFK230" s="1269"/>
      <c r="CFL230" s="1269"/>
      <c r="CFM230" s="1269"/>
      <c r="CFN230" s="1269"/>
      <c r="CFO230" s="1269"/>
      <c r="CFP230" s="1269"/>
      <c r="CFQ230" s="1269"/>
      <c r="CFR230" s="1269"/>
      <c r="CFS230" s="1269"/>
      <c r="CFT230" s="1269"/>
      <c r="CFU230" s="1269"/>
      <c r="CFV230" s="1269"/>
      <c r="CFW230" s="1269"/>
      <c r="CFX230" s="1269"/>
      <c r="CFY230" s="1269"/>
      <c r="CFZ230" s="1269"/>
      <c r="CGA230" s="1269"/>
      <c r="CGB230" s="1269"/>
      <c r="CGC230" s="1269"/>
      <c r="CGD230" s="1269"/>
      <c r="CGE230" s="1269"/>
      <c r="CGF230" s="1269"/>
      <c r="CGG230" s="1269"/>
      <c r="CGH230" s="1269"/>
      <c r="CGI230" s="1269"/>
      <c r="CGJ230" s="1269"/>
      <c r="CGK230" s="1269"/>
      <c r="CGL230" s="1269"/>
      <c r="CGM230" s="1269"/>
      <c r="CGN230" s="1269"/>
      <c r="CGO230" s="1269"/>
      <c r="CGP230" s="1269"/>
      <c r="CGQ230" s="1269"/>
      <c r="CGR230" s="1269"/>
      <c r="CGS230" s="1269"/>
      <c r="CGT230" s="1269"/>
      <c r="CGU230" s="1269"/>
      <c r="CGV230" s="1269"/>
      <c r="CGW230" s="1269"/>
      <c r="CGX230" s="1269"/>
      <c r="CGY230" s="1269"/>
      <c r="CGZ230" s="1269"/>
      <c r="CHA230" s="1269"/>
      <c r="CHB230" s="1269"/>
      <c r="CHC230" s="1269"/>
      <c r="CHD230" s="1269"/>
      <c r="CHE230" s="1269"/>
      <c r="CHF230" s="1269"/>
      <c r="CHG230" s="1269"/>
      <c r="CHH230" s="1269"/>
      <c r="CHI230" s="1269"/>
      <c r="CHJ230" s="1269"/>
      <c r="CHK230" s="1269"/>
      <c r="CHL230" s="1269"/>
      <c r="CHM230" s="1269"/>
      <c r="CHN230" s="1269"/>
      <c r="CHO230" s="1269"/>
      <c r="CHP230" s="1269"/>
      <c r="CHQ230" s="1269"/>
      <c r="CHR230" s="1269"/>
      <c r="CHS230" s="1269"/>
      <c r="CHT230" s="1269"/>
      <c r="CHU230" s="1269"/>
      <c r="CHV230" s="1269"/>
      <c r="CHW230" s="1269"/>
      <c r="CHX230" s="1269"/>
      <c r="CHY230" s="1269"/>
      <c r="CHZ230" s="1269"/>
      <c r="CIA230" s="1269"/>
      <c r="CIB230" s="1269"/>
      <c r="CIC230" s="1269"/>
      <c r="CID230" s="1269"/>
      <c r="CIE230" s="1269"/>
      <c r="CIF230" s="1269"/>
      <c r="CIG230" s="1269"/>
      <c r="CIH230" s="1269"/>
      <c r="CII230" s="1269"/>
      <c r="CIJ230" s="1269"/>
      <c r="CIK230" s="1269"/>
      <c r="CIL230" s="1269"/>
      <c r="CIM230" s="1269"/>
      <c r="CIN230" s="1269"/>
      <c r="CIO230" s="1269"/>
      <c r="CIP230" s="1269"/>
      <c r="CIQ230" s="1269"/>
      <c r="CIR230" s="1269"/>
      <c r="CIS230" s="1269"/>
      <c r="CIT230" s="1269"/>
      <c r="CIU230" s="1269"/>
      <c r="CIV230" s="1269"/>
      <c r="CIW230" s="1269"/>
      <c r="CIX230" s="1269"/>
      <c r="CIY230" s="1269"/>
      <c r="CIZ230" s="1269"/>
      <c r="CJA230" s="1269"/>
      <c r="CJB230" s="1269"/>
      <c r="CJC230" s="1269"/>
      <c r="CJD230" s="1269"/>
      <c r="CJE230" s="1269"/>
      <c r="CJF230" s="1269"/>
      <c r="CJG230" s="1269"/>
      <c r="CJH230" s="1269"/>
      <c r="CJI230" s="1269"/>
      <c r="CJJ230" s="1269"/>
      <c r="CJK230" s="1269"/>
      <c r="CJL230" s="1269"/>
      <c r="CJM230" s="1269"/>
      <c r="CJN230" s="1269"/>
      <c r="CJO230" s="1269"/>
      <c r="CJP230" s="1269"/>
      <c r="CJQ230" s="1269"/>
      <c r="CJR230" s="1269"/>
      <c r="CJS230" s="1269"/>
      <c r="CJT230" s="1269"/>
      <c r="CJU230" s="1269"/>
      <c r="CJV230" s="1269"/>
      <c r="CJW230" s="1269"/>
      <c r="CJX230" s="1269"/>
      <c r="CJY230" s="1269"/>
      <c r="CJZ230" s="1269"/>
      <c r="CKA230" s="1269"/>
      <c r="CKB230" s="1269"/>
      <c r="CKC230" s="1269"/>
      <c r="CKD230" s="1269"/>
      <c r="CKE230" s="1269"/>
      <c r="CKF230" s="1269"/>
      <c r="CKG230" s="1269"/>
      <c r="CKH230" s="1269"/>
      <c r="CKI230" s="1269"/>
      <c r="CKJ230" s="1269"/>
      <c r="CKK230" s="1269"/>
      <c r="CKL230" s="1269"/>
      <c r="CKM230" s="1269"/>
      <c r="CKN230" s="1269"/>
      <c r="CKO230" s="1269"/>
      <c r="CKP230" s="1269"/>
      <c r="CKQ230" s="1269"/>
      <c r="CKR230" s="1269"/>
      <c r="CKS230" s="1269"/>
      <c r="CKT230" s="1269"/>
      <c r="CKU230" s="1269"/>
      <c r="CKV230" s="1269"/>
      <c r="CKW230" s="1269"/>
      <c r="CKX230" s="1269"/>
      <c r="CKY230" s="1269"/>
      <c r="CKZ230" s="1269"/>
      <c r="CLA230" s="1269"/>
      <c r="CLB230" s="1269"/>
      <c r="CLC230" s="1269"/>
      <c r="CLD230" s="1269"/>
      <c r="CLE230" s="1269"/>
      <c r="CLF230" s="1269"/>
      <c r="CLG230" s="1269"/>
      <c r="CLH230" s="1269"/>
      <c r="CLI230" s="1269"/>
      <c r="CLJ230" s="1269"/>
      <c r="CLK230" s="1269"/>
      <c r="CLL230" s="1269"/>
      <c r="CLM230" s="1269"/>
      <c r="CLN230" s="1269"/>
      <c r="CLO230" s="1269"/>
      <c r="CLP230" s="1269"/>
      <c r="CLQ230" s="1269"/>
      <c r="CLR230" s="1269"/>
      <c r="CLS230" s="1269"/>
      <c r="CLT230" s="1269"/>
      <c r="CLU230" s="1269"/>
      <c r="CLV230" s="1269"/>
      <c r="CLW230" s="1269"/>
      <c r="CLX230" s="1269"/>
      <c r="CLY230" s="1269"/>
      <c r="CLZ230" s="1269"/>
      <c r="CMA230" s="1269"/>
      <c r="CMB230" s="1269"/>
      <c r="CMC230" s="1269"/>
      <c r="CMD230" s="1269"/>
      <c r="CME230" s="1269"/>
      <c r="CMF230" s="1269"/>
      <c r="CMG230" s="1269"/>
      <c r="CMH230" s="1269"/>
      <c r="CMI230" s="1269"/>
      <c r="CMJ230" s="1269"/>
      <c r="CMK230" s="1269"/>
      <c r="CML230" s="1269"/>
      <c r="CMM230" s="1269"/>
      <c r="CMN230" s="1269"/>
      <c r="CMO230" s="1269"/>
      <c r="CMP230" s="1269"/>
      <c r="CMQ230" s="1269"/>
      <c r="CMR230" s="1269"/>
      <c r="CMS230" s="1269"/>
      <c r="CMT230" s="1269"/>
      <c r="CMU230" s="1269"/>
      <c r="CMV230" s="1269"/>
      <c r="CMW230" s="1269"/>
      <c r="CMX230" s="1269"/>
      <c r="CMY230" s="1269"/>
      <c r="CMZ230" s="1269"/>
      <c r="CNA230" s="1269"/>
      <c r="CNB230" s="1269"/>
      <c r="CNC230" s="1269"/>
      <c r="CND230" s="1269"/>
      <c r="CNE230" s="1269"/>
      <c r="CNF230" s="1269"/>
      <c r="CNG230" s="1269"/>
      <c r="CNH230" s="1269"/>
      <c r="CNI230" s="1269"/>
      <c r="CNJ230" s="1269"/>
      <c r="CNK230" s="1269"/>
      <c r="CNL230" s="1269"/>
      <c r="CNM230" s="1269"/>
      <c r="CNN230" s="1269"/>
      <c r="CNO230" s="1269"/>
      <c r="CNP230" s="1269"/>
      <c r="CNQ230" s="1269"/>
      <c r="CNR230" s="1269"/>
      <c r="CNS230" s="1269"/>
      <c r="CNT230" s="1269"/>
      <c r="CNU230" s="1269"/>
      <c r="CNV230" s="1269"/>
      <c r="CNW230" s="1269"/>
      <c r="CNX230" s="1269"/>
      <c r="CNY230" s="1269"/>
      <c r="CNZ230" s="1269"/>
      <c r="COA230" s="1269"/>
      <c r="COB230" s="1269"/>
      <c r="COC230" s="1269"/>
      <c r="COD230" s="1269"/>
      <c r="COE230" s="1269"/>
      <c r="COF230" s="1269"/>
      <c r="COG230" s="1269"/>
      <c r="COH230" s="1269"/>
      <c r="COI230" s="1269"/>
      <c r="COJ230" s="1269"/>
      <c r="COK230" s="1269"/>
      <c r="COL230" s="1269"/>
      <c r="COM230" s="1269"/>
      <c r="CON230" s="1269"/>
      <c r="COO230" s="1269"/>
      <c r="COP230" s="1269"/>
      <c r="COQ230" s="1269"/>
      <c r="COR230" s="1269"/>
      <c r="COS230" s="1269"/>
      <c r="COT230" s="1269"/>
      <c r="COU230" s="1269"/>
      <c r="COV230" s="1269"/>
      <c r="COW230" s="1269"/>
      <c r="COX230" s="1269"/>
      <c r="COY230" s="1269"/>
      <c r="COZ230" s="1269"/>
      <c r="CPA230" s="1269"/>
      <c r="CPB230" s="1269"/>
      <c r="CPC230" s="1269"/>
      <c r="CPD230" s="1269"/>
      <c r="CPE230" s="1269"/>
      <c r="CPF230" s="1269"/>
      <c r="CPG230" s="1269"/>
      <c r="CPH230" s="1269"/>
      <c r="CPI230" s="1269"/>
      <c r="CPJ230" s="1269"/>
      <c r="CPK230" s="1269"/>
      <c r="CPL230" s="1269"/>
      <c r="CPM230" s="1269"/>
      <c r="CPN230" s="1269"/>
      <c r="CPO230" s="1269"/>
      <c r="CPP230" s="1269"/>
      <c r="CPQ230" s="1269"/>
      <c r="CPR230" s="1269"/>
      <c r="CPS230" s="1269"/>
      <c r="CPT230" s="1269"/>
      <c r="CPU230" s="1269"/>
      <c r="CPV230" s="1269"/>
      <c r="CPW230" s="1269"/>
      <c r="CPX230" s="1269"/>
      <c r="CPY230" s="1269"/>
      <c r="CPZ230" s="1269"/>
      <c r="CQA230" s="1269"/>
      <c r="CQB230" s="1269"/>
      <c r="CQC230" s="1269"/>
      <c r="CQD230" s="1269"/>
      <c r="CQE230" s="1269"/>
      <c r="CQF230" s="1269"/>
      <c r="CQG230" s="1269"/>
      <c r="CQH230" s="1269"/>
      <c r="CQI230" s="1269"/>
      <c r="CQJ230" s="1269"/>
      <c r="CQK230" s="1269"/>
      <c r="CQL230" s="1269"/>
      <c r="CQM230" s="1269"/>
      <c r="CQN230" s="1269"/>
      <c r="CQO230" s="1269"/>
      <c r="CQP230" s="1269"/>
      <c r="CQQ230" s="1269"/>
      <c r="CQR230" s="1269"/>
      <c r="CQS230" s="1269"/>
      <c r="CQT230" s="1269"/>
      <c r="CQU230" s="1269"/>
      <c r="CQV230" s="1269"/>
      <c r="CQW230" s="1269"/>
      <c r="CQX230" s="1269"/>
      <c r="CQY230" s="1269"/>
      <c r="CQZ230" s="1269"/>
      <c r="CRA230" s="1269"/>
      <c r="CRB230" s="1269"/>
      <c r="CRC230" s="1269"/>
      <c r="CRD230" s="1269"/>
      <c r="CRE230" s="1269"/>
      <c r="CRF230" s="1269"/>
      <c r="CRG230" s="1269"/>
      <c r="CRH230" s="1269"/>
      <c r="CRI230" s="1269"/>
      <c r="CRJ230" s="1269"/>
      <c r="CRK230" s="1269"/>
      <c r="CRL230" s="1269"/>
      <c r="CRM230" s="1269"/>
      <c r="CRN230" s="1269"/>
      <c r="CRO230" s="1269"/>
      <c r="CRP230" s="1269"/>
      <c r="CRQ230" s="1269"/>
      <c r="CRR230" s="1269"/>
      <c r="CRS230" s="1269"/>
      <c r="CRT230" s="1269"/>
      <c r="CRU230" s="1269"/>
      <c r="CRV230" s="1269"/>
      <c r="CRW230" s="1269"/>
      <c r="CRX230" s="1269"/>
      <c r="CRY230" s="1269"/>
      <c r="CRZ230" s="1269"/>
      <c r="CSA230" s="1269"/>
      <c r="CSB230" s="1269"/>
      <c r="CSC230" s="1269"/>
      <c r="CSD230" s="1269"/>
      <c r="CSE230" s="1269"/>
      <c r="CSF230" s="1269"/>
      <c r="CSG230" s="1269"/>
      <c r="CSH230" s="1269"/>
      <c r="CSI230" s="1269"/>
      <c r="CSJ230" s="1269"/>
      <c r="CSK230" s="1269"/>
      <c r="CSL230" s="1269"/>
      <c r="CSM230" s="1269"/>
      <c r="CSN230" s="1269"/>
      <c r="CSO230" s="1269"/>
      <c r="CSP230" s="1269"/>
      <c r="CSQ230" s="1269"/>
      <c r="CSR230" s="1269"/>
      <c r="CSS230" s="1269"/>
      <c r="CST230" s="1269"/>
      <c r="CSU230" s="1269"/>
      <c r="CSV230" s="1269"/>
      <c r="CSW230" s="1269"/>
      <c r="CSX230" s="1269"/>
      <c r="CSY230" s="1269"/>
      <c r="CSZ230" s="1269"/>
      <c r="CTA230" s="1269"/>
      <c r="CTB230" s="1269"/>
      <c r="CTC230" s="1269"/>
      <c r="CTD230" s="1269"/>
      <c r="CTE230" s="1269"/>
      <c r="CTF230" s="1269"/>
      <c r="CTG230" s="1269"/>
      <c r="CTH230" s="1269"/>
      <c r="CTI230" s="1269"/>
      <c r="CTJ230" s="1269"/>
      <c r="CTK230" s="1269"/>
      <c r="CTL230" s="1269"/>
      <c r="CTM230" s="1269"/>
      <c r="CTN230" s="1269"/>
      <c r="CTO230" s="1269"/>
      <c r="CTP230" s="1269"/>
      <c r="CTQ230" s="1269"/>
      <c r="CTR230" s="1269"/>
      <c r="CTS230" s="1269"/>
      <c r="CTT230" s="1269"/>
      <c r="CTU230" s="1269"/>
      <c r="CTV230" s="1269"/>
      <c r="CTW230" s="1269"/>
      <c r="CTX230" s="1269"/>
      <c r="CTY230" s="1269"/>
      <c r="CTZ230" s="1269"/>
      <c r="CUA230" s="1269"/>
      <c r="CUB230" s="1269"/>
      <c r="CUC230" s="1269"/>
      <c r="CUD230" s="1269"/>
      <c r="CUE230" s="1269"/>
      <c r="CUF230" s="1269"/>
      <c r="CUG230" s="1269"/>
      <c r="CUH230" s="1269"/>
      <c r="CUI230" s="1269"/>
      <c r="CUJ230" s="1269"/>
      <c r="CUK230" s="1269"/>
      <c r="CUL230" s="1269"/>
      <c r="CUM230" s="1269"/>
      <c r="CUN230" s="1269"/>
      <c r="CUO230" s="1269"/>
      <c r="CUP230" s="1269"/>
      <c r="CUQ230" s="1269"/>
      <c r="CUR230" s="1269"/>
      <c r="CUS230" s="1269"/>
      <c r="CUT230" s="1269"/>
      <c r="CUU230" s="1269"/>
      <c r="CUV230" s="1269"/>
      <c r="CUW230" s="1269"/>
      <c r="CUX230" s="1269"/>
      <c r="CUY230" s="1269"/>
      <c r="CUZ230" s="1269"/>
      <c r="CVA230" s="1269"/>
      <c r="CVB230" s="1269"/>
      <c r="CVC230" s="1269"/>
      <c r="CVD230" s="1269"/>
      <c r="CVE230" s="1269"/>
      <c r="CVF230" s="1269"/>
      <c r="CVG230" s="1269"/>
      <c r="CVH230" s="1269"/>
      <c r="CVI230" s="1269"/>
      <c r="CVJ230" s="1269"/>
      <c r="CVK230" s="1269"/>
      <c r="CVL230" s="1269"/>
      <c r="CVM230" s="1269"/>
      <c r="CVN230" s="1269"/>
      <c r="CVO230" s="1269"/>
      <c r="CVP230" s="1269"/>
      <c r="CVQ230" s="1269"/>
      <c r="CVR230" s="1269"/>
      <c r="CVS230" s="1269"/>
      <c r="CVT230" s="1269"/>
      <c r="CVU230" s="1269"/>
      <c r="CVV230" s="1269"/>
      <c r="CVW230" s="1269"/>
      <c r="CVX230" s="1269"/>
      <c r="CVY230" s="1269"/>
      <c r="CVZ230" s="1269"/>
      <c r="CWA230" s="1269"/>
      <c r="CWB230" s="1269"/>
      <c r="CWC230" s="1269"/>
      <c r="CWD230" s="1269"/>
      <c r="CWE230" s="1269"/>
      <c r="CWF230" s="1269"/>
      <c r="CWG230" s="1269"/>
      <c r="CWH230" s="1269"/>
      <c r="CWI230" s="1269"/>
      <c r="CWJ230" s="1269"/>
      <c r="CWK230" s="1269"/>
      <c r="CWL230" s="1269"/>
      <c r="CWM230" s="1269"/>
      <c r="CWN230" s="1269"/>
      <c r="CWO230" s="1269"/>
      <c r="CWP230" s="1269"/>
      <c r="CWQ230" s="1269"/>
      <c r="CWR230" s="1269"/>
      <c r="CWS230" s="1269"/>
      <c r="CWT230" s="1269"/>
      <c r="CWU230" s="1269"/>
      <c r="CWV230" s="1269"/>
      <c r="CWW230" s="1269"/>
      <c r="CWX230" s="1269"/>
      <c r="CWY230" s="1269"/>
      <c r="CWZ230" s="1269"/>
      <c r="CXA230" s="1269"/>
      <c r="CXB230" s="1269"/>
      <c r="CXC230" s="1269"/>
      <c r="CXD230" s="1269"/>
      <c r="CXE230" s="1269"/>
      <c r="CXF230" s="1269"/>
      <c r="CXG230" s="1269"/>
      <c r="CXH230" s="1269"/>
      <c r="CXI230" s="1269"/>
      <c r="CXJ230" s="1269"/>
      <c r="CXK230" s="1269"/>
      <c r="CXL230" s="1269"/>
      <c r="CXM230" s="1269"/>
      <c r="CXN230" s="1269"/>
      <c r="CXO230" s="1269"/>
      <c r="CXP230" s="1269"/>
      <c r="CXQ230" s="1269"/>
      <c r="CXR230" s="1269"/>
      <c r="CXS230" s="1269"/>
      <c r="CXT230" s="1269"/>
      <c r="CXU230" s="1269"/>
      <c r="CXV230" s="1269"/>
      <c r="CXW230" s="1269"/>
      <c r="CXX230" s="1269"/>
      <c r="CXY230" s="1269"/>
      <c r="CXZ230" s="1269"/>
      <c r="CYA230" s="1269"/>
      <c r="CYB230" s="1269"/>
      <c r="CYC230" s="1269"/>
      <c r="CYD230" s="1269"/>
      <c r="CYE230" s="1269"/>
      <c r="CYF230" s="1269"/>
      <c r="CYG230" s="1269"/>
      <c r="CYH230" s="1269"/>
      <c r="CYI230" s="1269"/>
      <c r="CYJ230" s="1269"/>
      <c r="CYK230" s="1269"/>
      <c r="CYL230" s="1269"/>
      <c r="CYM230" s="1269"/>
      <c r="CYN230" s="1269"/>
      <c r="CYO230" s="1269"/>
      <c r="CYP230" s="1269"/>
      <c r="CYQ230" s="1269"/>
      <c r="CYR230" s="1269"/>
      <c r="CYS230" s="1269"/>
      <c r="CYT230" s="1269"/>
      <c r="CYU230" s="1269"/>
      <c r="CYV230" s="1269"/>
      <c r="CYW230" s="1269"/>
      <c r="CYX230" s="1269"/>
      <c r="CYY230" s="1269"/>
      <c r="CYZ230" s="1269"/>
      <c r="CZA230" s="1269"/>
      <c r="CZB230" s="1269"/>
      <c r="CZC230" s="1269"/>
      <c r="CZD230" s="1269"/>
      <c r="CZE230" s="1269"/>
      <c r="CZF230" s="1269"/>
      <c r="CZG230" s="1269"/>
      <c r="CZH230" s="1269"/>
      <c r="CZI230" s="1269"/>
      <c r="CZJ230" s="1269"/>
      <c r="CZK230" s="1269"/>
      <c r="CZL230" s="1269"/>
      <c r="CZM230" s="1269"/>
      <c r="CZN230" s="1269"/>
      <c r="CZO230" s="1269"/>
      <c r="CZP230" s="1269"/>
      <c r="CZQ230" s="1269"/>
      <c r="CZR230" s="1269"/>
      <c r="CZS230" s="1269"/>
      <c r="CZT230" s="1269"/>
      <c r="CZU230" s="1269"/>
      <c r="CZV230" s="1269"/>
      <c r="CZW230" s="1269"/>
      <c r="CZX230" s="1269"/>
      <c r="CZY230" s="1269"/>
      <c r="CZZ230" s="1269"/>
      <c r="DAA230" s="1269"/>
      <c r="DAB230" s="1269"/>
      <c r="DAC230" s="1269"/>
      <c r="DAD230" s="1269"/>
      <c r="DAE230" s="1269"/>
      <c r="DAF230" s="1269"/>
      <c r="DAG230" s="1269"/>
      <c r="DAH230" s="1269"/>
      <c r="DAI230" s="1269"/>
      <c r="DAJ230" s="1269"/>
      <c r="DAK230" s="1269"/>
      <c r="DAL230" s="1269"/>
      <c r="DAM230" s="1269"/>
      <c r="DAN230" s="1269"/>
      <c r="DAO230" s="1269"/>
      <c r="DAP230" s="1269"/>
      <c r="DAQ230" s="1269"/>
      <c r="DAR230" s="1269"/>
      <c r="DAS230" s="1269"/>
      <c r="DAT230" s="1269"/>
      <c r="DAU230" s="1269"/>
      <c r="DAV230" s="1269"/>
      <c r="DAW230" s="1269"/>
      <c r="DAX230" s="1269"/>
      <c r="DAY230" s="1269"/>
      <c r="DAZ230" s="1269"/>
      <c r="DBA230" s="1269"/>
      <c r="DBB230" s="1269"/>
      <c r="DBC230" s="1269"/>
      <c r="DBD230" s="1269"/>
      <c r="DBE230" s="1269"/>
      <c r="DBF230" s="1269"/>
      <c r="DBG230" s="1269"/>
      <c r="DBH230" s="1269"/>
      <c r="DBI230" s="1269"/>
      <c r="DBJ230" s="1269"/>
      <c r="DBK230" s="1269"/>
      <c r="DBL230" s="1269"/>
      <c r="DBM230" s="1269"/>
      <c r="DBN230" s="1269"/>
      <c r="DBO230" s="1269"/>
      <c r="DBP230" s="1269"/>
      <c r="DBQ230" s="1269"/>
      <c r="DBR230" s="1269"/>
      <c r="DBS230" s="1269"/>
      <c r="DBT230" s="1269"/>
      <c r="DBU230" s="1269"/>
      <c r="DBV230" s="1269"/>
      <c r="DBW230" s="1269"/>
      <c r="DBX230" s="1269"/>
      <c r="DBY230" s="1269"/>
      <c r="DBZ230" s="1269"/>
      <c r="DCA230" s="1269"/>
      <c r="DCB230" s="1269"/>
      <c r="DCC230" s="1269"/>
      <c r="DCD230" s="1269"/>
      <c r="DCE230" s="1269"/>
      <c r="DCF230" s="1269"/>
      <c r="DCG230" s="1269"/>
      <c r="DCH230" s="1269"/>
      <c r="DCI230" s="1269"/>
      <c r="DCJ230" s="1269"/>
      <c r="DCK230" s="1269"/>
      <c r="DCL230" s="1269"/>
      <c r="DCM230" s="1269"/>
      <c r="DCN230" s="1269"/>
      <c r="DCO230" s="1269"/>
      <c r="DCP230" s="1269"/>
      <c r="DCQ230" s="1269"/>
      <c r="DCR230" s="1269"/>
      <c r="DCS230" s="1269"/>
      <c r="DCT230" s="1269"/>
      <c r="DCU230" s="1269"/>
      <c r="DCV230" s="1269"/>
      <c r="DCW230" s="1269"/>
      <c r="DCX230" s="1269"/>
      <c r="DCY230" s="1269"/>
      <c r="DCZ230" s="1269"/>
      <c r="DDA230" s="1269"/>
      <c r="DDB230" s="1269"/>
      <c r="DDC230" s="1269"/>
      <c r="DDD230" s="1269"/>
      <c r="DDE230" s="1269"/>
      <c r="DDF230" s="1269"/>
      <c r="DDG230" s="1269"/>
      <c r="DDH230" s="1269"/>
      <c r="DDI230" s="1269"/>
      <c r="DDJ230" s="1269"/>
      <c r="DDK230" s="1269"/>
      <c r="DDL230" s="1269"/>
      <c r="DDM230" s="1269"/>
      <c r="DDN230" s="1269"/>
      <c r="DDO230" s="1269"/>
      <c r="DDP230" s="1269"/>
      <c r="DDQ230" s="1269"/>
      <c r="DDR230" s="1269"/>
      <c r="DDS230" s="1269"/>
      <c r="DDT230" s="1269"/>
      <c r="DDU230" s="1269"/>
      <c r="DDV230" s="1269"/>
      <c r="DDW230" s="1269"/>
      <c r="DDX230" s="1269"/>
      <c r="DDY230" s="1269"/>
      <c r="DDZ230" s="1269"/>
      <c r="DEA230" s="1269"/>
      <c r="DEB230" s="1269"/>
      <c r="DEC230" s="1269"/>
      <c r="DED230" s="1269"/>
      <c r="DEE230" s="1269"/>
      <c r="DEF230" s="1269"/>
      <c r="DEG230" s="1269"/>
      <c r="DEH230" s="1269"/>
      <c r="DEI230" s="1269"/>
      <c r="DEJ230" s="1269"/>
      <c r="DEK230" s="1269"/>
      <c r="DEL230" s="1269"/>
      <c r="DEM230" s="1269"/>
      <c r="DEN230" s="1269"/>
      <c r="DEO230" s="1269"/>
      <c r="DEP230" s="1269"/>
      <c r="DEQ230" s="1269"/>
      <c r="DER230" s="1269"/>
      <c r="DES230" s="1269"/>
      <c r="DET230" s="1269"/>
      <c r="DEU230" s="1269"/>
      <c r="DEV230" s="1269"/>
      <c r="DEW230" s="1269"/>
      <c r="DEX230" s="1269"/>
      <c r="DEY230" s="1269"/>
      <c r="DEZ230" s="1269"/>
      <c r="DFA230" s="1269"/>
      <c r="DFB230" s="1269"/>
      <c r="DFC230" s="1269"/>
      <c r="DFD230" s="1269"/>
      <c r="DFE230" s="1269"/>
      <c r="DFF230" s="1269"/>
      <c r="DFG230" s="1269"/>
      <c r="DFH230" s="1269"/>
      <c r="DFI230" s="1269"/>
      <c r="DFJ230" s="1269"/>
      <c r="DFK230" s="1269"/>
      <c r="DFL230" s="1269"/>
      <c r="DFM230" s="1269"/>
      <c r="DFN230" s="1269"/>
      <c r="DFO230" s="1269"/>
      <c r="DFP230" s="1269"/>
      <c r="DFQ230" s="1269"/>
      <c r="DFR230" s="1269"/>
      <c r="DFS230" s="1269"/>
      <c r="DFT230" s="1269"/>
      <c r="DFU230" s="1269"/>
      <c r="DFV230" s="1269"/>
      <c r="DFW230" s="1269"/>
      <c r="DFX230" s="1269"/>
      <c r="DFY230" s="1269"/>
      <c r="DFZ230" s="1269"/>
      <c r="DGA230" s="1269"/>
      <c r="DGB230" s="1269"/>
      <c r="DGC230" s="1269"/>
      <c r="DGD230" s="1269"/>
      <c r="DGE230" s="1269"/>
      <c r="DGF230" s="1269"/>
      <c r="DGG230" s="1269"/>
      <c r="DGH230" s="1269"/>
      <c r="DGI230" s="1269"/>
      <c r="DGJ230" s="1269"/>
      <c r="DGK230" s="1269"/>
      <c r="DGL230" s="1269"/>
      <c r="DGM230" s="1269"/>
      <c r="DGN230" s="1269"/>
      <c r="DGO230" s="1269"/>
      <c r="DGP230" s="1269"/>
      <c r="DGQ230" s="1269"/>
      <c r="DGR230" s="1269"/>
      <c r="DGS230" s="1269"/>
      <c r="DGT230" s="1269"/>
      <c r="DGU230" s="1269"/>
      <c r="DGV230" s="1269"/>
      <c r="DGW230" s="1269"/>
      <c r="DGX230" s="1269"/>
      <c r="DGY230" s="1269"/>
      <c r="DGZ230" s="1269"/>
      <c r="DHA230" s="1269"/>
      <c r="DHB230" s="1269"/>
      <c r="DHC230" s="1269"/>
      <c r="DHD230" s="1269"/>
      <c r="DHE230" s="1269"/>
      <c r="DHF230" s="1269"/>
      <c r="DHG230" s="1269"/>
      <c r="DHH230" s="1269"/>
      <c r="DHI230" s="1269"/>
      <c r="DHJ230" s="1269"/>
      <c r="DHK230" s="1269"/>
      <c r="DHL230" s="1269"/>
      <c r="DHM230" s="1269"/>
      <c r="DHN230" s="1269"/>
      <c r="DHO230" s="1269"/>
      <c r="DHP230" s="1269"/>
      <c r="DHQ230" s="1269"/>
      <c r="DHR230" s="1269"/>
      <c r="DHS230" s="1269"/>
      <c r="DHT230" s="1269"/>
      <c r="DHU230" s="1269"/>
      <c r="DHV230" s="1269"/>
      <c r="DHW230" s="1269"/>
      <c r="DHX230" s="1269"/>
      <c r="DHY230" s="1269"/>
      <c r="DHZ230" s="1269"/>
      <c r="DIA230" s="1269"/>
      <c r="DIB230" s="1269"/>
      <c r="DIC230" s="1269"/>
      <c r="DID230" s="1269"/>
      <c r="DIE230" s="1269"/>
      <c r="DIF230" s="1269"/>
      <c r="DIG230" s="1269"/>
      <c r="DIH230" s="1269"/>
      <c r="DII230" s="1269"/>
      <c r="DIJ230" s="1269"/>
      <c r="DIK230" s="1269"/>
      <c r="DIL230" s="1269"/>
      <c r="DIM230" s="1269"/>
      <c r="DIN230" s="1269"/>
      <c r="DIO230" s="1269"/>
      <c r="DIP230" s="1269"/>
      <c r="DIQ230" s="1269"/>
      <c r="DIR230" s="1269"/>
      <c r="DIS230" s="1269"/>
      <c r="DIT230" s="1269"/>
      <c r="DIU230" s="1269"/>
      <c r="DIV230" s="1269"/>
      <c r="DIW230" s="1269"/>
      <c r="DIX230" s="1269"/>
      <c r="DIY230" s="1269"/>
      <c r="DIZ230" s="1269"/>
      <c r="DJA230" s="1269"/>
      <c r="DJB230" s="1269"/>
      <c r="DJC230" s="1269"/>
      <c r="DJD230" s="1269"/>
      <c r="DJE230" s="1269"/>
      <c r="DJF230" s="1269"/>
      <c r="DJG230" s="1269"/>
      <c r="DJH230" s="1269"/>
      <c r="DJI230" s="1269"/>
      <c r="DJJ230" s="1269"/>
      <c r="DJK230" s="1269"/>
      <c r="DJL230" s="1269"/>
      <c r="DJM230" s="1269"/>
      <c r="DJN230" s="1269"/>
      <c r="DJO230" s="1269"/>
      <c r="DJP230" s="1269"/>
      <c r="DJQ230" s="1269"/>
      <c r="DJR230" s="1269"/>
      <c r="DJS230" s="1269"/>
      <c r="DJT230" s="1269"/>
      <c r="DJU230" s="1269"/>
      <c r="DJV230" s="1269"/>
      <c r="DJW230" s="1269"/>
      <c r="DJX230" s="1269"/>
      <c r="DJY230" s="1269"/>
      <c r="DJZ230" s="1269"/>
      <c r="DKA230" s="1269"/>
      <c r="DKB230" s="1269"/>
      <c r="DKC230" s="1269"/>
      <c r="DKD230" s="1269"/>
      <c r="DKE230" s="1269"/>
      <c r="DKF230" s="1269"/>
      <c r="DKG230" s="1269"/>
      <c r="DKH230" s="1269"/>
      <c r="DKI230" s="1269"/>
      <c r="DKJ230" s="1269"/>
      <c r="DKK230" s="1269"/>
      <c r="DKL230" s="1269"/>
      <c r="DKM230" s="1269"/>
      <c r="DKN230" s="1269"/>
      <c r="DKO230" s="1269"/>
      <c r="DKP230" s="1269"/>
      <c r="DKQ230" s="1269"/>
      <c r="DKR230" s="1269"/>
      <c r="DKS230" s="1269"/>
      <c r="DKT230" s="1269"/>
      <c r="DKU230" s="1269"/>
      <c r="DKV230" s="1269"/>
      <c r="DKW230" s="1269"/>
      <c r="DKX230" s="1269"/>
      <c r="DKY230" s="1269"/>
      <c r="DKZ230" s="1269"/>
      <c r="DLA230" s="1269"/>
      <c r="DLB230" s="1269"/>
      <c r="DLC230" s="1269"/>
      <c r="DLD230" s="1269"/>
      <c r="DLE230" s="1269"/>
      <c r="DLF230" s="1269"/>
      <c r="DLG230" s="1269"/>
      <c r="DLH230" s="1269"/>
      <c r="DLI230" s="1269"/>
      <c r="DLJ230" s="1269"/>
      <c r="DLK230" s="1269"/>
      <c r="DLL230" s="1269"/>
      <c r="DLM230" s="1269"/>
      <c r="DLN230" s="1269"/>
      <c r="DLO230" s="1269"/>
      <c r="DLP230" s="1269"/>
      <c r="DLQ230" s="1269"/>
      <c r="DLR230" s="1269"/>
      <c r="DLS230" s="1269"/>
      <c r="DLT230" s="1269"/>
      <c r="DLU230" s="1269"/>
      <c r="DLV230" s="1269"/>
      <c r="DLW230" s="1269"/>
      <c r="DLX230" s="1269"/>
      <c r="DLY230" s="1269"/>
      <c r="DLZ230" s="1269"/>
      <c r="DMA230" s="1269"/>
      <c r="DMB230" s="1269"/>
      <c r="DMC230" s="1269"/>
      <c r="DMD230" s="1269"/>
      <c r="DME230" s="1269"/>
      <c r="DMF230" s="1269"/>
      <c r="DMG230" s="1269"/>
      <c r="DMH230" s="1269"/>
      <c r="DMI230" s="1269"/>
      <c r="DMJ230" s="1269"/>
      <c r="DMK230" s="1269"/>
      <c r="DML230" s="1269"/>
      <c r="DMM230" s="1269"/>
      <c r="DMN230" s="1269"/>
      <c r="DMO230" s="1269"/>
      <c r="DMP230" s="1269"/>
      <c r="DMQ230" s="1269"/>
      <c r="DMR230" s="1269"/>
      <c r="DMS230" s="1269"/>
      <c r="DMT230" s="1269"/>
      <c r="DMU230" s="1269"/>
      <c r="DMV230" s="1269"/>
      <c r="DMW230" s="1269"/>
      <c r="DMX230" s="1269"/>
      <c r="DMY230" s="1269"/>
      <c r="DMZ230" s="1269"/>
      <c r="DNA230" s="1269"/>
      <c r="DNB230" s="1269"/>
      <c r="DNC230" s="1269"/>
      <c r="DND230" s="1269"/>
      <c r="DNE230" s="1269"/>
      <c r="DNF230" s="1269"/>
      <c r="DNG230" s="1269"/>
      <c r="DNH230" s="1269"/>
      <c r="DNI230" s="1269"/>
      <c r="DNJ230" s="1269"/>
      <c r="DNK230" s="1269"/>
      <c r="DNL230" s="1269"/>
      <c r="DNM230" s="1269"/>
      <c r="DNN230" s="1269"/>
      <c r="DNO230" s="1269"/>
      <c r="DNP230" s="1269"/>
      <c r="DNQ230" s="1269"/>
      <c r="DNR230" s="1269"/>
      <c r="DNS230" s="1269"/>
      <c r="DNT230" s="1269"/>
      <c r="DNU230" s="1269"/>
      <c r="DNV230" s="1269"/>
      <c r="DNW230" s="1269"/>
      <c r="DNX230" s="1269"/>
      <c r="DNY230" s="1269"/>
      <c r="DNZ230" s="1269"/>
      <c r="DOA230" s="1269"/>
      <c r="DOB230" s="1269"/>
      <c r="DOC230" s="1269"/>
      <c r="DOD230" s="1269"/>
      <c r="DOE230" s="1269"/>
      <c r="DOF230" s="1269"/>
      <c r="DOG230" s="1269"/>
      <c r="DOH230" s="1269"/>
      <c r="DOI230" s="1269"/>
      <c r="DOJ230" s="1269"/>
      <c r="DOK230" s="1269"/>
      <c r="DOL230" s="1269"/>
      <c r="DOM230" s="1269"/>
      <c r="DON230" s="1269"/>
      <c r="DOO230" s="1269"/>
      <c r="DOP230" s="1269"/>
      <c r="DOQ230" s="1269"/>
      <c r="DOR230" s="1269"/>
      <c r="DOS230" s="1269"/>
      <c r="DOT230" s="1269"/>
      <c r="DOU230" s="1269"/>
      <c r="DOV230" s="1269"/>
      <c r="DOW230" s="1269"/>
      <c r="DOX230" s="1269"/>
      <c r="DOY230" s="1269"/>
      <c r="DOZ230" s="1269"/>
      <c r="DPA230" s="1269"/>
      <c r="DPB230" s="1269"/>
      <c r="DPC230" s="1269"/>
      <c r="DPD230" s="1269"/>
      <c r="DPE230" s="1269"/>
      <c r="DPF230" s="1269"/>
      <c r="DPG230" s="1269"/>
      <c r="DPH230" s="1269"/>
      <c r="DPI230" s="1269"/>
      <c r="DPJ230" s="1269"/>
      <c r="DPK230" s="1269"/>
      <c r="DPL230" s="1269"/>
      <c r="DPM230" s="1269"/>
      <c r="DPN230" s="1269"/>
      <c r="DPO230" s="1269"/>
      <c r="DPP230" s="1269"/>
      <c r="DPQ230" s="1269"/>
      <c r="DPR230" s="1269"/>
      <c r="DPS230" s="1269"/>
      <c r="DPT230" s="1269"/>
      <c r="DPU230" s="1269"/>
      <c r="DPV230" s="1269"/>
      <c r="DPW230" s="1269"/>
      <c r="DPX230" s="1269"/>
      <c r="DPY230" s="1269"/>
      <c r="DPZ230" s="1269"/>
      <c r="DQA230" s="1269"/>
      <c r="DQB230" s="1269"/>
      <c r="DQC230" s="1269"/>
      <c r="DQD230" s="1269"/>
      <c r="DQE230" s="1269"/>
      <c r="DQF230" s="1269"/>
      <c r="DQG230" s="1269"/>
      <c r="DQH230" s="1269"/>
      <c r="DQI230" s="1269"/>
      <c r="DQJ230" s="1269"/>
      <c r="DQK230" s="1269"/>
      <c r="DQL230" s="1269"/>
      <c r="DQM230" s="1269"/>
      <c r="DQN230" s="1269"/>
      <c r="DQO230" s="1269"/>
      <c r="DQP230" s="1269"/>
      <c r="DQQ230" s="1269"/>
      <c r="DQR230" s="1269"/>
      <c r="DQS230" s="1269"/>
      <c r="DQT230" s="1269"/>
      <c r="DQU230" s="1269"/>
      <c r="DQV230" s="1269"/>
      <c r="DQW230" s="1269"/>
      <c r="DQX230" s="1269"/>
      <c r="DQY230" s="1269"/>
      <c r="DQZ230" s="1269"/>
      <c r="DRA230" s="1269"/>
      <c r="DRB230" s="1269"/>
      <c r="DRC230" s="1269"/>
      <c r="DRD230" s="1269"/>
      <c r="DRE230" s="1269"/>
      <c r="DRF230" s="1269"/>
      <c r="DRG230" s="1269"/>
      <c r="DRH230" s="1269"/>
      <c r="DRI230" s="1269"/>
      <c r="DRJ230" s="1269"/>
      <c r="DRK230" s="1269"/>
      <c r="DRL230" s="1269"/>
      <c r="DRM230" s="1269"/>
      <c r="DRN230" s="1269"/>
      <c r="DRO230" s="1269"/>
      <c r="DRP230" s="1269"/>
      <c r="DRQ230" s="1269"/>
      <c r="DRR230" s="1269"/>
      <c r="DRS230" s="1269"/>
      <c r="DRT230" s="1269"/>
      <c r="DRU230" s="1269"/>
      <c r="DRV230" s="1269"/>
      <c r="DRW230" s="1269"/>
      <c r="DRX230" s="1269"/>
      <c r="DRY230" s="1269"/>
      <c r="DRZ230" s="1269"/>
      <c r="DSA230" s="1269"/>
      <c r="DSB230" s="1269"/>
      <c r="DSC230" s="1269"/>
      <c r="DSD230" s="1269"/>
      <c r="DSE230" s="1269"/>
      <c r="DSF230" s="1269"/>
      <c r="DSG230" s="1269"/>
      <c r="DSH230" s="1269"/>
      <c r="DSI230" s="1269"/>
      <c r="DSJ230" s="1269"/>
      <c r="DSK230" s="1269"/>
      <c r="DSL230" s="1269"/>
      <c r="DSM230" s="1269"/>
      <c r="DSN230" s="1269"/>
      <c r="DSO230" s="1269"/>
      <c r="DSP230" s="1269"/>
      <c r="DSQ230" s="1269"/>
      <c r="DSR230" s="1269"/>
      <c r="DSS230" s="1269"/>
      <c r="DST230" s="1269"/>
      <c r="DSU230" s="1269"/>
      <c r="DSV230" s="1269"/>
      <c r="DSW230" s="1269"/>
      <c r="DSX230" s="1269"/>
      <c r="DSY230" s="1269"/>
      <c r="DSZ230" s="1269"/>
      <c r="DTA230" s="1269"/>
      <c r="DTB230" s="1269"/>
      <c r="DTC230" s="1269"/>
      <c r="DTD230" s="1269"/>
      <c r="DTE230" s="1269"/>
      <c r="DTF230" s="1269"/>
      <c r="DTG230" s="1269"/>
      <c r="DTH230" s="1269"/>
      <c r="DTI230" s="1269"/>
      <c r="DTJ230" s="1269"/>
      <c r="DTK230" s="1269"/>
      <c r="DTL230" s="1269"/>
      <c r="DTM230" s="1269"/>
      <c r="DTN230" s="1269"/>
      <c r="DTO230" s="1269"/>
      <c r="DTP230" s="1269"/>
      <c r="DTQ230" s="1269"/>
      <c r="DTR230" s="1269"/>
      <c r="DTS230" s="1269"/>
      <c r="DTT230" s="1269"/>
      <c r="DTU230" s="1269"/>
      <c r="DTV230" s="1269"/>
      <c r="DTW230" s="1269"/>
      <c r="DTX230" s="1269"/>
      <c r="DTY230" s="1269"/>
      <c r="DTZ230" s="1269"/>
      <c r="DUA230" s="1269"/>
      <c r="DUB230" s="1269"/>
      <c r="DUC230" s="1269"/>
      <c r="DUD230" s="1269"/>
      <c r="DUE230" s="1269"/>
      <c r="DUF230" s="1269"/>
      <c r="DUG230" s="1269"/>
      <c r="DUH230" s="1269"/>
      <c r="DUI230" s="1269"/>
      <c r="DUJ230" s="1269"/>
      <c r="DUK230" s="1269"/>
      <c r="DUL230" s="1269"/>
      <c r="DUM230" s="1269"/>
      <c r="DUN230" s="1269"/>
      <c r="DUO230" s="1269"/>
      <c r="DUP230" s="1269"/>
      <c r="DUQ230" s="1269"/>
      <c r="DUR230" s="1269"/>
      <c r="DUS230" s="1269"/>
      <c r="DUT230" s="1269"/>
      <c r="DUU230" s="1269"/>
      <c r="DUV230" s="1269"/>
      <c r="DUW230" s="1269"/>
      <c r="DUX230" s="1269"/>
      <c r="DUY230" s="1269"/>
      <c r="DUZ230" s="1269"/>
      <c r="DVA230" s="1269"/>
      <c r="DVB230" s="1269"/>
      <c r="DVC230" s="1269"/>
      <c r="DVD230" s="1269"/>
      <c r="DVE230" s="1269"/>
      <c r="DVF230" s="1269"/>
      <c r="DVG230" s="1269"/>
      <c r="DVH230" s="1269"/>
      <c r="DVI230" s="1269"/>
      <c r="DVJ230" s="1269"/>
      <c r="DVK230" s="1269"/>
      <c r="DVL230" s="1269"/>
      <c r="DVM230" s="1269"/>
      <c r="DVN230" s="1269"/>
      <c r="DVO230" s="1269"/>
      <c r="DVP230" s="1269"/>
      <c r="DVQ230" s="1269"/>
      <c r="DVR230" s="1269"/>
      <c r="DVS230" s="1269"/>
      <c r="DVT230" s="1269"/>
      <c r="DVU230" s="1269"/>
      <c r="DVV230" s="1269"/>
      <c r="DVW230" s="1269"/>
      <c r="DVX230" s="1269"/>
      <c r="DVY230" s="1269"/>
      <c r="DVZ230" s="1269"/>
      <c r="DWA230" s="1269"/>
      <c r="DWB230" s="1269"/>
      <c r="DWC230" s="1269"/>
      <c r="DWD230" s="1269"/>
      <c r="DWE230" s="1269"/>
      <c r="DWF230" s="1269"/>
      <c r="DWG230" s="1269"/>
      <c r="DWH230" s="1269"/>
      <c r="DWI230" s="1269"/>
      <c r="DWJ230" s="1269"/>
      <c r="DWK230" s="1269"/>
      <c r="DWL230" s="1269"/>
      <c r="DWM230" s="1269"/>
      <c r="DWN230" s="1269"/>
      <c r="DWO230" s="1269"/>
      <c r="DWP230" s="1269"/>
      <c r="DWQ230" s="1269"/>
      <c r="DWR230" s="1269"/>
      <c r="DWS230" s="1269"/>
      <c r="DWT230" s="1269"/>
      <c r="DWU230" s="1269"/>
      <c r="DWV230" s="1269"/>
      <c r="DWW230" s="1269"/>
      <c r="DWX230" s="1269"/>
      <c r="DWY230" s="1269"/>
      <c r="DWZ230" s="1269"/>
      <c r="DXA230" s="1269"/>
      <c r="DXB230" s="1269"/>
      <c r="DXC230" s="1269"/>
      <c r="DXD230" s="1269"/>
      <c r="DXE230" s="1269"/>
      <c r="DXF230" s="1269"/>
      <c r="DXG230" s="1269"/>
      <c r="DXH230" s="1269"/>
      <c r="DXI230" s="1269"/>
      <c r="DXJ230" s="1269"/>
      <c r="DXK230" s="1269"/>
      <c r="DXL230" s="1269"/>
      <c r="DXM230" s="1269"/>
      <c r="DXN230" s="1269"/>
      <c r="DXO230" s="1269"/>
      <c r="DXP230" s="1269"/>
      <c r="DXQ230" s="1269"/>
      <c r="DXR230" s="1269"/>
      <c r="DXS230" s="1269"/>
      <c r="DXT230" s="1269"/>
      <c r="DXU230" s="1269"/>
      <c r="DXV230" s="1269"/>
      <c r="DXW230" s="1269"/>
      <c r="DXX230" s="1269"/>
      <c r="DXY230" s="1269"/>
      <c r="DXZ230" s="1269"/>
      <c r="DYA230" s="1269"/>
      <c r="DYB230" s="1269"/>
      <c r="DYC230" s="1269"/>
      <c r="DYD230" s="1269"/>
      <c r="DYE230" s="1269"/>
      <c r="DYF230" s="1269"/>
      <c r="DYG230" s="1269"/>
      <c r="DYH230" s="1269"/>
      <c r="DYI230" s="1269"/>
      <c r="DYJ230" s="1269"/>
      <c r="DYK230" s="1269"/>
      <c r="DYL230" s="1269"/>
      <c r="DYM230" s="1269"/>
      <c r="DYN230" s="1269"/>
      <c r="DYO230" s="1269"/>
      <c r="DYP230" s="1269"/>
      <c r="DYQ230" s="1269"/>
      <c r="DYR230" s="1269"/>
      <c r="DYS230" s="1269"/>
      <c r="DYT230" s="1269"/>
      <c r="DYU230" s="1269"/>
      <c r="DYV230" s="1269"/>
      <c r="DYW230" s="1269"/>
      <c r="DYX230" s="1269"/>
      <c r="DYY230" s="1269"/>
      <c r="DYZ230" s="1269"/>
      <c r="DZA230" s="1269"/>
      <c r="DZB230" s="1269"/>
      <c r="DZC230" s="1269"/>
      <c r="DZD230" s="1269"/>
      <c r="DZE230" s="1269"/>
      <c r="DZF230" s="1269"/>
      <c r="DZG230" s="1269"/>
      <c r="DZH230" s="1269"/>
      <c r="DZI230" s="1269"/>
      <c r="DZJ230" s="1269"/>
      <c r="DZK230" s="1269"/>
      <c r="DZL230" s="1269"/>
      <c r="DZM230" s="1269"/>
      <c r="DZN230" s="1269"/>
      <c r="DZO230" s="1269"/>
      <c r="DZP230" s="1269"/>
      <c r="DZQ230" s="1269"/>
      <c r="DZR230" s="1269"/>
      <c r="DZS230" s="1269"/>
      <c r="DZT230" s="1269"/>
      <c r="DZU230" s="1269"/>
      <c r="DZV230" s="1269"/>
      <c r="DZW230" s="1269"/>
      <c r="DZX230" s="1269"/>
      <c r="DZY230" s="1269"/>
      <c r="DZZ230" s="1269"/>
      <c r="EAA230" s="1269"/>
      <c r="EAB230" s="1269"/>
      <c r="EAC230" s="1269"/>
      <c r="EAD230" s="1269"/>
      <c r="EAE230" s="1269"/>
      <c r="EAF230" s="1269"/>
      <c r="EAG230" s="1269"/>
      <c r="EAH230" s="1269"/>
      <c r="EAI230" s="1269"/>
      <c r="EAJ230" s="1269"/>
      <c r="EAK230" s="1269"/>
      <c r="EAL230" s="1269"/>
      <c r="EAM230" s="1269"/>
      <c r="EAN230" s="1269"/>
      <c r="EAO230" s="1269"/>
      <c r="EAP230" s="1269"/>
      <c r="EAQ230" s="1269"/>
      <c r="EAR230" s="1269"/>
      <c r="EAS230" s="1269"/>
      <c r="EAT230" s="1269"/>
      <c r="EAU230" s="1269"/>
      <c r="EAV230" s="1269"/>
      <c r="EAW230" s="1269"/>
      <c r="EAX230" s="1269"/>
      <c r="EAY230" s="1269"/>
      <c r="EAZ230" s="1269"/>
      <c r="EBA230" s="1269"/>
      <c r="EBB230" s="1269"/>
      <c r="EBC230" s="1269"/>
      <c r="EBD230" s="1269"/>
      <c r="EBE230" s="1269"/>
      <c r="EBF230" s="1269"/>
      <c r="EBG230" s="1269"/>
      <c r="EBH230" s="1269"/>
      <c r="EBI230" s="1269"/>
      <c r="EBJ230" s="1269"/>
      <c r="EBK230" s="1269"/>
      <c r="EBL230" s="1269"/>
      <c r="EBM230" s="1269"/>
      <c r="EBN230" s="1269"/>
      <c r="EBO230" s="1269"/>
      <c r="EBP230" s="1269"/>
      <c r="EBQ230" s="1269"/>
      <c r="EBR230" s="1269"/>
      <c r="EBS230" s="1269"/>
      <c r="EBT230" s="1269"/>
      <c r="EBU230" s="1269"/>
      <c r="EBV230" s="1269"/>
      <c r="EBW230" s="1269"/>
      <c r="EBX230" s="1269"/>
      <c r="EBY230" s="1269"/>
      <c r="EBZ230" s="1269"/>
      <c r="ECA230" s="1269"/>
      <c r="ECB230" s="1269"/>
      <c r="ECC230" s="1269"/>
      <c r="ECD230" s="1269"/>
      <c r="ECE230" s="1269"/>
      <c r="ECF230" s="1269"/>
      <c r="ECG230" s="1269"/>
      <c r="ECH230" s="1269"/>
      <c r="ECI230" s="1269"/>
      <c r="ECJ230" s="1269"/>
      <c r="ECK230" s="1269"/>
      <c r="ECL230" s="1269"/>
      <c r="ECM230" s="1269"/>
      <c r="ECN230" s="1269"/>
      <c r="ECO230" s="1269"/>
      <c r="ECP230" s="1269"/>
      <c r="ECQ230" s="1269"/>
      <c r="ECR230" s="1269"/>
      <c r="ECS230" s="1269"/>
      <c r="ECT230" s="1269"/>
      <c r="ECU230" s="1269"/>
      <c r="ECV230" s="1269"/>
      <c r="ECW230" s="1269"/>
      <c r="ECX230" s="1269"/>
      <c r="ECY230" s="1269"/>
      <c r="ECZ230" s="1269"/>
      <c r="EDA230" s="1269"/>
      <c r="EDB230" s="1269"/>
      <c r="EDC230" s="1269"/>
      <c r="EDD230" s="1269"/>
      <c r="EDE230" s="1269"/>
      <c r="EDF230" s="1269"/>
      <c r="EDG230" s="1269"/>
      <c r="EDH230" s="1269"/>
      <c r="EDI230" s="1269"/>
      <c r="EDJ230" s="1269"/>
      <c r="EDK230" s="1269"/>
      <c r="EDL230" s="1269"/>
      <c r="EDM230" s="1269"/>
      <c r="EDN230" s="1269"/>
      <c r="EDO230" s="1269"/>
      <c r="EDP230" s="1269"/>
      <c r="EDQ230" s="1269"/>
      <c r="EDR230" s="1269"/>
      <c r="EDS230" s="1269"/>
      <c r="EDT230" s="1269"/>
      <c r="EDU230" s="1269"/>
      <c r="EDV230" s="1269"/>
      <c r="EDW230" s="1269"/>
      <c r="EDX230" s="1269"/>
      <c r="EDY230" s="1269"/>
      <c r="EDZ230" s="1269"/>
      <c r="EEA230" s="1269"/>
      <c r="EEB230" s="1269"/>
      <c r="EEC230" s="1269"/>
      <c r="EED230" s="1269"/>
      <c r="EEE230" s="1269"/>
      <c r="EEF230" s="1269"/>
      <c r="EEG230" s="1269"/>
      <c r="EEH230" s="1269"/>
      <c r="EEI230" s="1269"/>
      <c r="EEJ230" s="1269"/>
      <c r="EEK230" s="1269"/>
      <c r="EEL230" s="1269"/>
      <c r="EEM230" s="1269"/>
      <c r="EEN230" s="1269"/>
      <c r="EEO230" s="1269"/>
      <c r="EEP230" s="1269"/>
      <c r="EEQ230" s="1269"/>
      <c r="EER230" s="1269"/>
      <c r="EES230" s="1269"/>
      <c r="EET230" s="1269"/>
      <c r="EEU230" s="1269"/>
      <c r="EEV230" s="1269"/>
      <c r="EEW230" s="1269"/>
      <c r="EEX230" s="1269"/>
      <c r="EEY230" s="1269"/>
      <c r="EEZ230" s="1269"/>
      <c r="EFA230" s="1269"/>
      <c r="EFB230" s="1269"/>
      <c r="EFC230" s="1269"/>
      <c r="EFD230" s="1269"/>
      <c r="EFE230" s="1269"/>
      <c r="EFF230" s="1269"/>
      <c r="EFG230" s="1269"/>
      <c r="EFH230" s="1269"/>
      <c r="EFI230" s="1269"/>
      <c r="EFJ230" s="1269"/>
      <c r="EFK230" s="1269"/>
      <c r="EFL230" s="1269"/>
      <c r="EFM230" s="1269"/>
      <c r="EFN230" s="1269"/>
      <c r="EFO230" s="1269"/>
      <c r="EFP230" s="1269"/>
      <c r="EFQ230" s="1269"/>
      <c r="EFR230" s="1269"/>
      <c r="EFS230" s="1269"/>
      <c r="EFT230" s="1269"/>
      <c r="EFU230" s="1269"/>
      <c r="EFV230" s="1269"/>
      <c r="EFW230" s="1269"/>
      <c r="EFX230" s="1269"/>
      <c r="EFY230" s="1269"/>
      <c r="EFZ230" s="1269"/>
      <c r="EGA230" s="1269"/>
      <c r="EGB230" s="1269"/>
      <c r="EGC230" s="1269"/>
      <c r="EGD230" s="1269"/>
      <c r="EGE230" s="1269"/>
      <c r="EGF230" s="1269"/>
      <c r="EGG230" s="1269"/>
      <c r="EGH230" s="1269"/>
      <c r="EGI230" s="1269"/>
      <c r="EGJ230" s="1269"/>
      <c r="EGK230" s="1269"/>
      <c r="EGL230" s="1269"/>
      <c r="EGM230" s="1269"/>
      <c r="EGN230" s="1269"/>
      <c r="EGO230" s="1269"/>
      <c r="EGP230" s="1269"/>
      <c r="EGQ230" s="1269"/>
      <c r="EGR230" s="1269"/>
      <c r="EGS230" s="1269"/>
      <c r="EGT230" s="1269"/>
      <c r="EGU230" s="1269"/>
      <c r="EGV230" s="1269"/>
      <c r="EGW230" s="1269"/>
      <c r="EGX230" s="1269"/>
      <c r="EGY230" s="1269"/>
      <c r="EGZ230" s="1269"/>
      <c r="EHA230" s="1269"/>
      <c r="EHB230" s="1269"/>
      <c r="EHC230" s="1269"/>
      <c r="EHD230" s="1269"/>
      <c r="EHE230" s="1269"/>
      <c r="EHF230" s="1269"/>
      <c r="EHG230" s="1269"/>
      <c r="EHH230" s="1269"/>
      <c r="EHI230" s="1269"/>
      <c r="EHJ230" s="1269"/>
      <c r="EHK230" s="1269"/>
      <c r="EHL230" s="1269"/>
      <c r="EHM230" s="1269"/>
      <c r="EHN230" s="1269"/>
      <c r="EHO230" s="1269"/>
      <c r="EHP230" s="1269"/>
      <c r="EHQ230" s="1269"/>
      <c r="EHR230" s="1269"/>
      <c r="EHS230" s="1269"/>
      <c r="EHT230" s="1269"/>
      <c r="EHU230" s="1269"/>
      <c r="EHV230" s="1269"/>
      <c r="EHW230" s="1269"/>
      <c r="EHX230" s="1269"/>
      <c r="EHY230" s="1269"/>
      <c r="EHZ230" s="1269"/>
      <c r="EIA230" s="1269"/>
      <c r="EIB230" s="1269"/>
      <c r="EIC230" s="1269"/>
      <c r="EID230" s="1269"/>
      <c r="EIE230" s="1269"/>
      <c r="EIF230" s="1269"/>
      <c r="EIG230" s="1269"/>
      <c r="EIH230" s="1269"/>
      <c r="EII230" s="1269"/>
      <c r="EIJ230" s="1269"/>
      <c r="EIK230" s="1269"/>
      <c r="EIL230" s="1269"/>
      <c r="EIM230" s="1269"/>
      <c r="EIN230" s="1269"/>
      <c r="EIO230" s="1269"/>
      <c r="EIP230" s="1269"/>
      <c r="EIQ230" s="1269"/>
      <c r="EIR230" s="1269"/>
      <c r="EIS230" s="1269"/>
      <c r="EIT230" s="1269"/>
      <c r="EIU230" s="1269"/>
      <c r="EIV230" s="1269"/>
      <c r="EIW230" s="1269"/>
      <c r="EIX230" s="1269"/>
      <c r="EIY230" s="1269"/>
      <c r="EIZ230" s="1269"/>
      <c r="EJA230" s="1269"/>
      <c r="EJB230" s="1269"/>
      <c r="EJC230" s="1269"/>
      <c r="EJD230" s="1269"/>
      <c r="EJE230" s="1269"/>
      <c r="EJF230" s="1269"/>
      <c r="EJG230" s="1269"/>
      <c r="EJH230" s="1269"/>
      <c r="EJI230" s="1269"/>
      <c r="EJJ230" s="1269"/>
      <c r="EJK230" s="1269"/>
      <c r="EJL230" s="1269"/>
      <c r="EJM230" s="1269"/>
      <c r="EJN230" s="1269"/>
      <c r="EJO230" s="1269"/>
      <c r="EJP230" s="1269"/>
      <c r="EJQ230" s="1269"/>
      <c r="EJR230" s="1269"/>
      <c r="EJS230" s="1269"/>
      <c r="EJT230" s="1269"/>
      <c r="EJU230" s="1269"/>
      <c r="EJV230" s="1269"/>
      <c r="EJW230" s="1269"/>
      <c r="EJX230" s="1269"/>
      <c r="EJY230" s="1269"/>
      <c r="EJZ230" s="1269"/>
      <c r="EKA230" s="1269"/>
      <c r="EKB230" s="1269"/>
      <c r="EKC230" s="1269"/>
      <c r="EKD230" s="1269"/>
      <c r="EKE230" s="1269"/>
      <c r="EKF230" s="1269"/>
      <c r="EKG230" s="1269"/>
      <c r="EKH230" s="1269"/>
      <c r="EKI230" s="1269"/>
      <c r="EKJ230" s="1269"/>
      <c r="EKK230" s="1269"/>
      <c r="EKL230" s="1269"/>
      <c r="EKM230" s="1269"/>
      <c r="EKN230" s="1269"/>
      <c r="EKO230" s="1269"/>
      <c r="EKP230" s="1269"/>
      <c r="EKQ230" s="1269"/>
      <c r="EKR230" s="1269"/>
      <c r="EKS230" s="1269"/>
      <c r="EKT230" s="1269"/>
      <c r="EKU230" s="1269"/>
      <c r="EKV230" s="1269"/>
      <c r="EKW230" s="1269"/>
      <c r="EKX230" s="1269"/>
      <c r="EKY230" s="1269"/>
      <c r="EKZ230" s="1269"/>
      <c r="ELA230" s="1269"/>
      <c r="ELB230" s="1269"/>
      <c r="ELC230" s="1269"/>
      <c r="ELD230" s="1269"/>
      <c r="ELE230" s="1269"/>
      <c r="ELF230" s="1269"/>
      <c r="ELG230" s="1269"/>
      <c r="ELH230" s="1269"/>
      <c r="ELI230" s="1269"/>
      <c r="ELJ230" s="1269"/>
      <c r="ELK230" s="1269"/>
      <c r="ELL230" s="1269"/>
      <c r="ELM230" s="1269"/>
      <c r="ELN230" s="1269"/>
      <c r="ELO230" s="1269"/>
      <c r="ELP230" s="1269"/>
      <c r="ELQ230" s="1269"/>
      <c r="ELR230" s="1269"/>
      <c r="ELS230" s="1269"/>
      <c r="ELT230" s="1269"/>
      <c r="ELU230" s="1269"/>
      <c r="ELV230" s="1269"/>
      <c r="ELW230" s="1269"/>
      <c r="ELX230" s="1269"/>
      <c r="ELY230" s="1269"/>
      <c r="ELZ230" s="1269"/>
      <c r="EMA230" s="1269"/>
      <c r="EMB230" s="1269"/>
      <c r="EMC230" s="1269"/>
      <c r="EMD230" s="1269"/>
      <c r="EME230" s="1269"/>
      <c r="EMF230" s="1269"/>
      <c r="EMG230" s="1269"/>
      <c r="EMH230" s="1269"/>
      <c r="EMI230" s="1269"/>
      <c r="EMJ230" s="1269"/>
      <c r="EMK230" s="1269"/>
      <c r="EML230" s="1269"/>
      <c r="EMM230" s="1269"/>
      <c r="EMN230" s="1269"/>
      <c r="EMO230" s="1269"/>
      <c r="EMP230" s="1269"/>
      <c r="EMQ230" s="1269"/>
      <c r="EMR230" s="1269"/>
      <c r="EMS230" s="1269"/>
      <c r="EMT230" s="1269"/>
      <c r="EMU230" s="1269"/>
      <c r="EMV230" s="1269"/>
      <c r="EMW230" s="1269"/>
      <c r="EMX230" s="1269"/>
      <c r="EMY230" s="1269"/>
      <c r="EMZ230" s="1269"/>
      <c r="ENA230" s="1269"/>
      <c r="ENB230" s="1269"/>
      <c r="ENC230" s="1269"/>
      <c r="END230" s="1269"/>
      <c r="ENE230" s="1269"/>
      <c r="ENF230" s="1269"/>
      <c r="ENG230" s="1269"/>
      <c r="ENH230" s="1269"/>
      <c r="ENI230" s="1269"/>
      <c r="ENJ230" s="1269"/>
      <c r="ENK230" s="1269"/>
      <c r="ENL230" s="1269"/>
      <c r="ENM230" s="1269"/>
      <c r="ENN230" s="1269"/>
      <c r="ENO230" s="1269"/>
      <c r="ENP230" s="1269"/>
      <c r="ENQ230" s="1269"/>
      <c r="ENR230" s="1269"/>
      <c r="ENS230" s="1269"/>
      <c r="ENT230" s="1269"/>
      <c r="ENU230" s="1269"/>
      <c r="ENV230" s="1269"/>
      <c r="ENW230" s="1269"/>
      <c r="ENX230" s="1269"/>
      <c r="ENY230" s="1269"/>
      <c r="ENZ230" s="1269"/>
      <c r="EOA230" s="1269"/>
      <c r="EOB230" s="1269"/>
      <c r="EOC230" s="1269"/>
      <c r="EOD230" s="1269"/>
      <c r="EOE230" s="1269"/>
      <c r="EOF230" s="1269"/>
      <c r="EOG230" s="1269"/>
      <c r="EOH230" s="1269"/>
      <c r="EOI230" s="1269"/>
      <c r="EOJ230" s="1269"/>
      <c r="EOK230" s="1269"/>
      <c r="EOL230" s="1269"/>
      <c r="EOM230" s="1269"/>
      <c r="EON230" s="1269"/>
      <c r="EOO230" s="1269"/>
      <c r="EOP230" s="1269"/>
      <c r="EOQ230" s="1269"/>
      <c r="EOR230" s="1269"/>
      <c r="EOS230" s="1269"/>
      <c r="EOT230" s="1269"/>
      <c r="EOU230" s="1269"/>
      <c r="EOV230" s="1269"/>
      <c r="EOW230" s="1269"/>
      <c r="EOX230" s="1269"/>
      <c r="EOY230" s="1269"/>
      <c r="EOZ230" s="1269"/>
      <c r="EPA230" s="1269"/>
      <c r="EPB230" s="1269"/>
      <c r="EPC230" s="1269"/>
      <c r="EPD230" s="1269"/>
      <c r="EPE230" s="1269"/>
      <c r="EPF230" s="1269"/>
      <c r="EPG230" s="1269"/>
      <c r="EPH230" s="1269"/>
      <c r="EPI230" s="1269"/>
      <c r="EPJ230" s="1269"/>
      <c r="EPK230" s="1269"/>
      <c r="EPL230" s="1269"/>
      <c r="EPM230" s="1269"/>
      <c r="EPN230" s="1269"/>
      <c r="EPO230" s="1269"/>
      <c r="EPP230" s="1269"/>
      <c r="EPQ230" s="1269"/>
      <c r="EPR230" s="1269"/>
      <c r="EPS230" s="1269"/>
      <c r="EPT230" s="1269"/>
      <c r="EPU230" s="1269"/>
      <c r="EPV230" s="1269"/>
      <c r="EPW230" s="1269"/>
      <c r="EPX230" s="1269"/>
      <c r="EPY230" s="1269"/>
      <c r="EPZ230" s="1269"/>
      <c r="EQA230" s="1269"/>
      <c r="EQB230" s="1269"/>
      <c r="EQC230" s="1269"/>
      <c r="EQD230" s="1269"/>
      <c r="EQE230" s="1269"/>
      <c r="EQF230" s="1269"/>
      <c r="EQG230" s="1269"/>
      <c r="EQH230" s="1269"/>
      <c r="EQI230" s="1269"/>
      <c r="EQJ230" s="1269"/>
      <c r="EQK230" s="1269"/>
      <c r="EQL230" s="1269"/>
      <c r="EQM230" s="1269"/>
      <c r="EQN230" s="1269"/>
      <c r="EQO230" s="1269"/>
      <c r="EQP230" s="1269"/>
      <c r="EQQ230" s="1269"/>
      <c r="EQR230" s="1269"/>
      <c r="EQS230" s="1269"/>
      <c r="EQT230" s="1269"/>
      <c r="EQU230" s="1269"/>
      <c r="EQV230" s="1269"/>
      <c r="EQW230" s="1269"/>
      <c r="EQX230" s="1269"/>
      <c r="EQY230" s="1269"/>
      <c r="EQZ230" s="1269"/>
      <c r="ERA230" s="1269"/>
      <c r="ERB230" s="1269"/>
      <c r="ERC230" s="1269"/>
      <c r="ERD230" s="1269"/>
      <c r="ERE230" s="1269"/>
      <c r="ERF230" s="1269"/>
      <c r="ERG230" s="1269"/>
      <c r="ERH230" s="1269"/>
      <c r="ERI230" s="1269"/>
      <c r="ERJ230" s="1269"/>
      <c r="ERK230" s="1269"/>
      <c r="ERL230" s="1269"/>
      <c r="ERM230" s="1269"/>
      <c r="ERN230" s="1269"/>
      <c r="ERO230" s="1269"/>
      <c r="ERP230" s="1269"/>
      <c r="ERQ230" s="1269"/>
      <c r="ERR230" s="1269"/>
      <c r="ERS230" s="1269"/>
      <c r="ERT230" s="1269"/>
      <c r="ERU230" s="1269"/>
      <c r="ERV230" s="1269"/>
      <c r="ERW230" s="1269"/>
      <c r="ERX230" s="1269"/>
      <c r="ERY230" s="1269"/>
      <c r="ERZ230" s="1269"/>
      <c r="ESA230" s="1269"/>
      <c r="ESB230" s="1269"/>
      <c r="ESC230" s="1269"/>
      <c r="ESD230" s="1269"/>
      <c r="ESE230" s="1269"/>
      <c r="ESF230" s="1269"/>
      <c r="ESG230" s="1269"/>
      <c r="ESH230" s="1269"/>
      <c r="ESI230" s="1269"/>
      <c r="ESJ230" s="1269"/>
      <c r="ESK230" s="1269"/>
      <c r="ESL230" s="1269"/>
      <c r="ESM230" s="1269"/>
      <c r="ESN230" s="1269"/>
      <c r="ESO230" s="1269"/>
      <c r="ESP230" s="1269"/>
      <c r="ESQ230" s="1269"/>
      <c r="ESR230" s="1269"/>
      <c r="ESS230" s="1269"/>
      <c r="EST230" s="1269"/>
      <c r="ESU230" s="1269"/>
      <c r="ESV230" s="1269"/>
      <c r="ESW230" s="1269"/>
      <c r="ESX230" s="1269"/>
      <c r="ESY230" s="1269"/>
      <c r="ESZ230" s="1269"/>
      <c r="ETA230" s="1269"/>
      <c r="ETB230" s="1269"/>
      <c r="ETC230" s="1269"/>
      <c r="ETD230" s="1269"/>
      <c r="ETE230" s="1269"/>
      <c r="ETF230" s="1269"/>
      <c r="ETG230" s="1269"/>
      <c r="ETH230" s="1269"/>
      <c r="ETI230" s="1269"/>
      <c r="ETJ230" s="1269"/>
      <c r="ETK230" s="1269"/>
      <c r="ETL230" s="1269"/>
      <c r="ETM230" s="1269"/>
      <c r="ETN230" s="1269"/>
      <c r="ETO230" s="1269"/>
      <c r="ETP230" s="1269"/>
      <c r="ETQ230" s="1269"/>
      <c r="ETR230" s="1269"/>
      <c r="ETS230" s="1269"/>
      <c r="ETT230" s="1269"/>
      <c r="ETU230" s="1269"/>
      <c r="ETV230" s="1269"/>
      <c r="ETW230" s="1269"/>
      <c r="ETX230" s="1269"/>
      <c r="ETY230" s="1269"/>
      <c r="ETZ230" s="1269"/>
      <c r="EUA230" s="1269"/>
      <c r="EUB230" s="1269"/>
      <c r="EUC230" s="1269"/>
      <c r="EUD230" s="1269"/>
      <c r="EUE230" s="1269"/>
      <c r="EUF230" s="1269"/>
      <c r="EUG230" s="1269"/>
      <c r="EUH230" s="1269"/>
      <c r="EUI230" s="1269"/>
      <c r="EUJ230" s="1269"/>
      <c r="EUK230" s="1269"/>
      <c r="EUL230" s="1269"/>
      <c r="EUM230" s="1269"/>
      <c r="EUN230" s="1269"/>
      <c r="EUO230" s="1269"/>
      <c r="EUP230" s="1269"/>
      <c r="EUQ230" s="1269"/>
      <c r="EUR230" s="1269"/>
      <c r="EUS230" s="1269"/>
      <c r="EUT230" s="1269"/>
      <c r="EUU230" s="1269"/>
      <c r="EUV230" s="1269"/>
      <c r="EUW230" s="1269"/>
      <c r="EUX230" s="1269"/>
      <c r="EUY230" s="1269"/>
      <c r="EUZ230" s="1269"/>
      <c r="EVA230" s="1269"/>
      <c r="EVB230" s="1269"/>
      <c r="EVC230" s="1269"/>
      <c r="EVD230" s="1269"/>
      <c r="EVE230" s="1269"/>
      <c r="EVF230" s="1269"/>
      <c r="EVG230" s="1269"/>
      <c r="EVH230" s="1269"/>
      <c r="EVI230" s="1269"/>
      <c r="EVJ230" s="1269"/>
      <c r="EVK230" s="1269"/>
      <c r="EVL230" s="1269"/>
      <c r="EVM230" s="1269"/>
      <c r="EVN230" s="1269"/>
      <c r="EVO230" s="1269"/>
      <c r="EVP230" s="1269"/>
      <c r="EVQ230" s="1269"/>
      <c r="EVR230" s="1269"/>
      <c r="EVS230" s="1269"/>
      <c r="EVT230" s="1269"/>
      <c r="EVU230" s="1269"/>
      <c r="EVV230" s="1269"/>
      <c r="EVW230" s="1269"/>
      <c r="EVX230" s="1269"/>
      <c r="EVY230" s="1269"/>
      <c r="EVZ230" s="1269"/>
      <c r="EWA230" s="1269"/>
      <c r="EWB230" s="1269"/>
      <c r="EWC230" s="1269"/>
      <c r="EWD230" s="1269"/>
      <c r="EWE230" s="1269"/>
      <c r="EWF230" s="1269"/>
      <c r="EWG230" s="1269"/>
      <c r="EWH230" s="1269"/>
      <c r="EWI230" s="1269"/>
      <c r="EWJ230" s="1269"/>
      <c r="EWK230" s="1269"/>
      <c r="EWL230" s="1269"/>
      <c r="EWM230" s="1269"/>
      <c r="EWN230" s="1269"/>
      <c r="EWO230" s="1269"/>
      <c r="EWP230" s="1269"/>
      <c r="EWQ230" s="1269"/>
      <c r="EWR230" s="1269"/>
      <c r="EWS230" s="1269"/>
      <c r="EWT230" s="1269"/>
      <c r="EWU230" s="1269"/>
      <c r="EWV230" s="1269"/>
      <c r="EWW230" s="1269"/>
      <c r="EWX230" s="1269"/>
      <c r="EWY230" s="1269"/>
      <c r="EWZ230" s="1269"/>
      <c r="EXA230" s="1269"/>
      <c r="EXB230" s="1269"/>
      <c r="EXC230" s="1269"/>
      <c r="EXD230" s="1269"/>
      <c r="EXE230" s="1269"/>
      <c r="EXF230" s="1269"/>
      <c r="EXG230" s="1269"/>
      <c r="EXH230" s="1269"/>
      <c r="EXI230" s="1269"/>
      <c r="EXJ230" s="1269"/>
      <c r="EXK230" s="1269"/>
      <c r="EXL230" s="1269"/>
      <c r="EXM230" s="1269"/>
      <c r="EXN230" s="1269"/>
      <c r="EXO230" s="1269"/>
      <c r="EXP230" s="1269"/>
      <c r="EXQ230" s="1269"/>
      <c r="EXR230" s="1269"/>
      <c r="EXS230" s="1269"/>
      <c r="EXT230" s="1269"/>
      <c r="EXU230" s="1269"/>
      <c r="EXV230" s="1269"/>
      <c r="EXW230" s="1269"/>
      <c r="EXX230" s="1269"/>
      <c r="EXY230" s="1269"/>
      <c r="EXZ230" s="1269"/>
      <c r="EYA230" s="1269"/>
      <c r="EYB230" s="1269"/>
      <c r="EYC230" s="1269"/>
      <c r="EYD230" s="1269"/>
      <c r="EYE230" s="1269"/>
      <c r="EYF230" s="1269"/>
      <c r="EYG230" s="1269"/>
      <c r="EYH230" s="1269"/>
      <c r="EYI230" s="1269"/>
      <c r="EYJ230" s="1269"/>
      <c r="EYK230" s="1269"/>
      <c r="EYL230" s="1269"/>
      <c r="EYM230" s="1269"/>
      <c r="EYN230" s="1269"/>
      <c r="EYO230" s="1269"/>
      <c r="EYP230" s="1269"/>
      <c r="EYQ230" s="1269"/>
      <c r="EYR230" s="1269"/>
      <c r="EYS230" s="1269"/>
      <c r="EYT230" s="1269"/>
      <c r="EYU230" s="1269"/>
      <c r="EYV230" s="1269"/>
      <c r="EYW230" s="1269"/>
      <c r="EYX230" s="1269"/>
      <c r="EYY230" s="1269"/>
      <c r="EYZ230" s="1269"/>
      <c r="EZA230" s="1269"/>
      <c r="EZB230" s="1269"/>
      <c r="EZC230" s="1269"/>
      <c r="EZD230" s="1269"/>
      <c r="EZE230" s="1269"/>
      <c r="EZF230" s="1269"/>
      <c r="EZG230" s="1269"/>
      <c r="EZH230" s="1269"/>
      <c r="EZI230" s="1269"/>
      <c r="EZJ230" s="1269"/>
      <c r="EZK230" s="1269"/>
      <c r="EZL230" s="1269"/>
      <c r="EZM230" s="1269"/>
      <c r="EZN230" s="1269"/>
      <c r="EZO230" s="1269"/>
      <c r="EZP230" s="1269"/>
      <c r="EZQ230" s="1269"/>
      <c r="EZR230" s="1269"/>
      <c r="EZS230" s="1269"/>
      <c r="EZT230" s="1269"/>
      <c r="EZU230" s="1269"/>
      <c r="EZV230" s="1269"/>
      <c r="EZW230" s="1269"/>
      <c r="EZX230" s="1269"/>
      <c r="EZY230" s="1269"/>
      <c r="EZZ230" s="1269"/>
      <c r="FAA230" s="1269"/>
      <c r="FAB230" s="1269"/>
      <c r="FAC230" s="1269"/>
      <c r="FAD230" s="1269"/>
      <c r="FAE230" s="1269"/>
      <c r="FAF230" s="1269"/>
      <c r="FAG230" s="1269"/>
      <c r="FAH230" s="1269"/>
      <c r="FAI230" s="1269"/>
      <c r="FAJ230" s="1269"/>
      <c r="FAK230" s="1269"/>
      <c r="FAL230" s="1269"/>
      <c r="FAM230" s="1269"/>
      <c r="FAN230" s="1269"/>
      <c r="FAO230" s="1269"/>
      <c r="FAP230" s="1269"/>
      <c r="FAQ230" s="1269"/>
      <c r="FAR230" s="1269"/>
      <c r="FAS230" s="1269"/>
      <c r="FAT230" s="1269"/>
      <c r="FAU230" s="1269"/>
      <c r="FAV230" s="1269"/>
      <c r="FAW230" s="1269"/>
      <c r="FAX230" s="1269"/>
      <c r="FAY230" s="1269"/>
      <c r="FAZ230" s="1269"/>
      <c r="FBA230" s="1269"/>
      <c r="FBB230" s="1269"/>
      <c r="FBC230" s="1269"/>
      <c r="FBD230" s="1269"/>
      <c r="FBE230" s="1269"/>
      <c r="FBF230" s="1269"/>
      <c r="FBG230" s="1269"/>
      <c r="FBH230" s="1269"/>
      <c r="FBI230" s="1269"/>
      <c r="FBJ230" s="1269"/>
      <c r="FBK230" s="1269"/>
      <c r="FBL230" s="1269"/>
      <c r="FBM230" s="1269"/>
      <c r="FBN230" s="1269"/>
      <c r="FBO230" s="1269"/>
      <c r="FBP230" s="1269"/>
      <c r="FBQ230" s="1269"/>
      <c r="FBR230" s="1269"/>
      <c r="FBS230" s="1269"/>
      <c r="FBT230" s="1269"/>
      <c r="FBU230" s="1269"/>
      <c r="FBV230" s="1269"/>
      <c r="FBW230" s="1269"/>
      <c r="FBX230" s="1269"/>
      <c r="FBY230" s="1269"/>
      <c r="FBZ230" s="1269"/>
      <c r="FCA230" s="1269"/>
      <c r="FCB230" s="1269"/>
      <c r="FCC230" s="1269"/>
      <c r="FCD230" s="1269"/>
      <c r="FCE230" s="1269"/>
      <c r="FCF230" s="1269"/>
      <c r="FCG230" s="1269"/>
      <c r="FCH230" s="1269"/>
      <c r="FCI230" s="1269"/>
      <c r="FCJ230" s="1269"/>
      <c r="FCK230" s="1269"/>
      <c r="FCL230" s="1269"/>
      <c r="FCM230" s="1269"/>
      <c r="FCN230" s="1269"/>
      <c r="FCO230" s="1269"/>
      <c r="FCP230" s="1269"/>
      <c r="FCQ230" s="1269"/>
      <c r="FCR230" s="1269"/>
      <c r="FCS230" s="1269"/>
      <c r="FCT230" s="1269"/>
      <c r="FCU230" s="1269"/>
      <c r="FCV230" s="1269"/>
      <c r="FCW230" s="1269"/>
      <c r="FCX230" s="1269"/>
      <c r="FCY230" s="1269"/>
      <c r="FCZ230" s="1269"/>
      <c r="FDA230" s="1269"/>
      <c r="FDB230" s="1269"/>
      <c r="FDC230" s="1269"/>
      <c r="FDD230" s="1269"/>
      <c r="FDE230" s="1269"/>
      <c r="FDF230" s="1269"/>
      <c r="FDG230" s="1269"/>
      <c r="FDH230" s="1269"/>
      <c r="FDI230" s="1269"/>
      <c r="FDJ230" s="1269"/>
      <c r="FDK230" s="1269"/>
      <c r="FDL230" s="1269"/>
      <c r="FDM230" s="1269"/>
      <c r="FDN230" s="1269"/>
      <c r="FDO230" s="1269"/>
      <c r="FDP230" s="1269"/>
      <c r="FDQ230" s="1269"/>
      <c r="FDR230" s="1269"/>
      <c r="FDS230" s="1269"/>
      <c r="FDT230" s="1269"/>
      <c r="FDU230" s="1269"/>
      <c r="FDV230" s="1269"/>
      <c r="FDW230" s="1269"/>
      <c r="FDX230" s="1269"/>
      <c r="FDY230" s="1269"/>
      <c r="FDZ230" s="1269"/>
      <c r="FEA230" s="1269"/>
      <c r="FEB230" s="1269"/>
      <c r="FEC230" s="1269"/>
      <c r="FED230" s="1269"/>
      <c r="FEE230" s="1269"/>
      <c r="FEF230" s="1269"/>
      <c r="FEG230" s="1269"/>
      <c r="FEH230" s="1269"/>
      <c r="FEI230" s="1269"/>
      <c r="FEJ230" s="1269"/>
      <c r="FEK230" s="1269"/>
      <c r="FEL230" s="1269"/>
      <c r="FEM230" s="1269"/>
      <c r="FEN230" s="1269"/>
      <c r="FEO230" s="1269"/>
      <c r="FEP230" s="1269"/>
      <c r="FEQ230" s="1269"/>
      <c r="FER230" s="1269"/>
      <c r="FES230" s="1269"/>
      <c r="FET230" s="1269"/>
      <c r="FEU230" s="1269"/>
      <c r="FEV230" s="1269"/>
      <c r="FEW230" s="1269"/>
      <c r="FEX230" s="1269"/>
      <c r="FEY230" s="1269"/>
      <c r="FEZ230" s="1269"/>
      <c r="FFA230" s="1269"/>
      <c r="FFB230" s="1269"/>
      <c r="FFC230" s="1269"/>
      <c r="FFD230" s="1269"/>
      <c r="FFE230" s="1269"/>
      <c r="FFF230" s="1269"/>
      <c r="FFG230" s="1269"/>
      <c r="FFH230" s="1269"/>
      <c r="FFI230" s="1269"/>
      <c r="FFJ230" s="1269"/>
      <c r="FFK230" s="1269"/>
      <c r="FFL230" s="1269"/>
      <c r="FFM230" s="1269"/>
      <c r="FFN230" s="1269"/>
      <c r="FFO230" s="1269"/>
      <c r="FFP230" s="1269"/>
      <c r="FFQ230" s="1269"/>
      <c r="FFR230" s="1269"/>
      <c r="FFS230" s="1269"/>
      <c r="FFT230" s="1269"/>
      <c r="FFU230" s="1269"/>
      <c r="FFV230" s="1269"/>
      <c r="FFW230" s="1269"/>
      <c r="FFX230" s="1269"/>
      <c r="FFY230" s="1269"/>
      <c r="FFZ230" s="1269"/>
      <c r="FGA230" s="1269"/>
      <c r="FGB230" s="1269"/>
      <c r="FGC230" s="1269"/>
      <c r="FGD230" s="1269"/>
      <c r="FGE230" s="1269"/>
      <c r="FGF230" s="1269"/>
      <c r="FGG230" s="1269"/>
      <c r="FGH230" s="1269"/>
      <c r="FGI230" s="1269"/>
      <c r="FGJ230" s="1269"/>
      <c r="FGK230" s="1269"/>
      <c r="FGL230" s="1269"/>
      <c r="FGM230" s="1269"/>
      <c r="FGN230" s="1269"/>
      <c r="FGO230" s="1269"/>
      <c r="FGP230" s="1269"/>
      <c r="FGQ230" s="1269"/>
      <c r="FGR230" s="1269"/>
      <c r="FGS230" s="1269"/>
      <c r="FGT230" s="1269"/>
      <c r="FGU230" s="1269"/>
      <c r="FGV230" s="1269"/>
      <c r="FGW230" s="1269"/>
      <c r="FGX230" s="1269"/>
      <c r="FGY230" s="1269"/>
      <c r="FGZ230" s="1269"/>
      <c r="FHA230" s="1269"/>
      <c r="FHB230" s="1269"/>
      <c r="FHC230" s="1269"/>
      <c r="FHD230" s="1269"/>
      <c r="FHE230" s="1269"/>
      <c r="FHF230" s="1269"/>
      <c r="FHG230" s="1269"/>
      <c r="FHH230" s="1269"/>
      <c r="FHI230" s="1269"/>
      <c r="FHJ230" s="1269"/>
      <c r="FHK230" s="1269"/>
      <c r="FHL230" s="1269"/>
      <c r="FHM230" s="1269"/>
      <c r="FHN230" s="1269"/>
      <c r="FHO230" s="1269"/>
      <c r="FHP230" s="1269"/>
      <c r="FHQ230" s="1269"/>
      <c r="FHR230" s="1269"/>
      <c r="FHS230" s="1269"/>
      <c r="FHT230" s="1269"/>
      <c r="FHU230" s="1269"/>
      <c r="FHV230" s="1269"/>
      <c r="FHW230" s="1269"/>
      <c r="FHX230" s="1269"/>
      <c r="FHY230" s="1269"/>
      <c r="FHZ230" s="1269"/>
      <c r="FIA230" s="1269"/>
      <c r="FIB230" s="1269"/>
      <c r="FIC230" s="1269"/>
      <c r="FID230" s="1269"/>
      <c r="FIE230" s="1269"/>
      <c r="FIF230" s="1269"/>
      <c r="FIG230" s="1269"/>
      <c r="FIH230" s="1269"/>
      <c r="FII230" s="1269"/>
      <c r="FIJ230" s="1269"/>
      <c r="FIK230" s="1269"/>
      <c r="FIL230" s="1269"/>
      <c r="FIM230" s="1269"/>
      <c r="FIN230" s="1269"/>
      <c r="FIO230" s="1269"/>
      <c r="FIP230" s="1269"/>
      <c r="FIQ230" s="1269"/>
      <c r="FIR230" s="1269"/>
      <c r="FIS230" s="1269"/>
      <c r="FIT230" s="1269"/>
      <c r="FIU230" s="1269"/>
      <c r="FIV230" s="1269"/>
      <c r="FIW230" s="1269"/>
      <c r="FIX230" s="1269"/>
      <c r="FIY230" s="1269"/>
      <c r="FIZ230" s="1269"/>
      <c r="FJA230" s="1269"/>
      <c r="FJB230" s="1269"/>
      <c r="FJC230" s="1269"/>
      <c r="FJD230" s="1269"/>
      <c r="FJE230" s="1269"/>
      <c r="FJF230" s="1269"/>
      <c r="FJG230" s="1269"/>
      <c r="FJH230" s="1269"/>
      <c r="FJI230" s="1269"/>
      <c r="FJJ230" s="1269"/>
      <c r="FJK230" s="1269"/>
      <c r="FJL230" s="1269"/>
      <c r="FJM230" s="1269"/>
      <c r="FJN230" s="1269"/>
      <c r="FJO230" s="1269"/>
      <c r="FJP230" s="1269"/>
      <c r="FJQ230" s="1269"/>
      <c r="FJR230" s="1269"/>
      <c r="FJS230" s="1269"/>
      <c r="FJT230" s="1269"/>
      <c r="FJU230" s="1269"/>
      <c r="FJV230" s="1269"/>
      <c r="FJW230" s="1269"/>
      <c r="FJX230" s="1269"/>
      <c r="FJY230" s="1269"/>
      <c r="FJZ230" s="1269"/>
      <c r="FKA230" s="1269"/>
      <c r="FKB230" s="1269"/>
      <c r="FKC230" s="1269"/>
      <c r="FKD230" s="1269"/>
      <c r="FKE230" s="1269"/>
      <c r="FKF230" s="1269"/>
      <c r="FKG230" s="1269"/>
      <c r="FKH230" s="1269"/>
      <c r="FKI230" s="1269"/>
      <c r="FKJ230" s="1269"/>
      <c r="FKK230" s="1269"/>
      <c r="FKL230" s="1269"/>
      <c r="FKM230" s="1269"/>
      <c r="FKN230" s="1269"/>
      <c r="FKO230" s="1269"/>
      <c r="FKP230" s="1269"/>
      <c r="FKQ230" s="1269"/>
      <c r="FKR230" s="1269"/>
      <c r="FKS230" s="1269"/>
      <c r="FKT230" s="1269"/>
      <c r="FKU230" s="1269"/>
      <c r="FKV230" s="1269"/>
      <c r="FKW230" s="1269"/>
      <c r="FKX230" s="1269"/>
      <c r="FKY230" s="1269"/>
      <c r="FKZ230" s="1269"/>
      <c r="FLA230" s="1269"/>
      <c r="FLB230" s="1269"/>
      <c r="FLC230" s="1269"/>
      <c r="FLD230" s="1269"/>
      <c r="FLE230" s="1269"/>
      <c r="FLF230" s="1269"/>
      <c r="FLG230" s="1269"/>
      <c r="FLH230" s="1269"/>
      <c r="FLI230" s="1269"/>
      <c r="FLJ230" s="1269"/>
      <c r="FLK230" s="1269"/>
      <c r="FLL230" s="1269"/>
      <c r="FLM230" s="1269"/>
      <c r="FLN230" s="1269"/>
      <c r="FLO230" s="1269"/>
      <c r="FLP230" s="1269"/>
      <c r="FLQ230" s="1269"/>
      <c r="FLR230" s="1269"/>
      <c r="FLS230" s="1269"/>
      <c r="FLT230" s="1269"/>
      <c r="FLU230" s="1269"/>
      <c r="FLV230" s="1269"/>
      <c r="FLW230" s="1269"/>
      <c r="FLX230" s="1269"/>
      <c r="FLY230" s="1269"/>
      <c r="FLZ230" s="1269"/>
      <c r="FMA230" s="1269"/>
      <c r="FMB230" s="1269"/>
      <c r="FMC230" s="1269"/>
      <c r="FMD230" s="1269"/>
      <c r="FME230" s="1269"/>
      <c r="FMF230" s="1269"/>
      <c r="FMG230" s="1269"/>
      <c r="FMH230" s="1269"/>
      <c r="FMI230" s="1269"/>
      <c r="FMJ230" s="1269"/>
      <c r="FMK230" s="1269"/>
      <c r="FML230" s="1269"/>
      <c r="FMM230" s="1269"/>
      <c r="FMN230" s="1269"/>
      <c r="FMO230" s="1269"/>
      <c r="FMP230" s="1269"/>
      <c r="FMQ230" s="1269"/>
      <c r="FMR230" s="1269"/>
      <c r="FMS230" s="1269"/>
      <c r="FMT230" s="1269"/>
      <c r="FMU230" s="1269"/>
      <c r="FMV230" s="1269"/>
      <c r="FMW230" s="1269"/>
      <c r="FMX230" s="1269"/>
      <c r="FMY230" s="1269"/>
      <c r="FMZ230" s="1269"/>
      <c r="FNA230" s="1269"/>
      <c r="FNB230" s="1269"/>
      <c r="FNC230" s="1269"/>
      <c r="FND230" s="1269"/>
      <c r="FNE230" s="1269"/>
      <c r="FNF230" s="1269"/>
      <c r="FNG230" s="1269"/>
      <c r="FNH230" s="1269"/>
      <c r="FNI230" s="1269"/>
      <c r="FNJ230" s="1269"/>
      <c r="FNK230" s="1269"/>
      <c r="FNL230" s="1269"/>
      <c r="FNM230" s="1269"/>
      <c r="FNN230" s="1269"/>
      <c r="FNO230" s="1269"/>
      <c r="FNP230" s="1269"/>
      <c r="FNQ230" s="1269"/>
      <c r="FNR230" s="1269"/>
      <c r="FNS230" s="1269"/>
      <c r="FNT230" s="1269"/>
      <c r="FNU230" s="1269"/>
      <c r="FNV230" s="1269"/>
      <c r="FNW230" s="1269"/>
      <c r="FNX230" s="1269"/>
      <c r="FNY230" s="1269"/>
      <c r="FNZ230" s="1269"/>
      <c r="FOA230" s="1269"/>
      <c r="FOB230" s="1269"/>
      <c r="FOC230" s="1269"/>
      <c r="FOD230" s="1269"/>
      <c r="FOE230" s="1269"/>
      <c r="FOF230" s="1269"/>
      <c r="FOG230" s="1269"/>
      <c r="FOH230" s="1269"/>
      <c r="FOI230" s="1269"/>
      <c r="FOJ230" s="1269"/>
      <c r="FOK230" s="1269"/>
      <c r="FOL230" s="1269"/>
      <c r="FOM230" s="1269"/>
      <c r="FON230" s="1269"/>
      <c r="FOO230" s="1269"/>
      <c r="FOP230" s="1269"/>
      <c r="FOQ230" s="1269"/>
      <c r="FOR230" s="1269"/>
      <c r="FOS230" s="1269"/>
      <c r="FOT230" s="1269"/>
      <c r="FOU230" s="1269"/>
      <c r="FOV230" s="1269"/>
      <c r="FOW230" s="1269"/>
      <c r="FOX230" s="1269"/>
      <c r="FOY230" s="1269"/>
      <c r="FOZ230" s="1269"/>
      <c r="FPA230" s="1269"/>
      <c r="FPB230" s="1269"/>
      <c r="FPC230" s="1269"/>
      <c r="FPD230" s="1269"/>
      <c r="FPE230" s="1269"/>
      <c r="FPF230" s="1269"/>
      <c r="FPG230" s="1269"/>
      <c r="FPH230" s="1269"/>
      <c r="FPI230" s="1269"/>
      <c r="FPJ230" s="1269"/>
      <c r="FPK230" s="1269"/>
      <c r="FPL230" s="1269"/>
      <c r="FPM230" s="1269"/>
      <c r="FPN230" s="1269"/>
      <c r="FPO230" s="1269"/>
      <c r="FPP230" s="1269"/>
      <c r="FPQ230" s="1269"/>
      <c r="FPR230" s="1269"/>
      <c r="FPS230" s="1269"/>
      <c r="FPT230" s="1269"/>
      <c r="FPU230" s="1269"/>
      <c r="FPV230" s="1269"/>
      <c r="FPW230" s="1269"/>
      <c r="FPX230" s="1269"/>
      <c r="FPY230" s="1269"/>
      <c r="FPZ230" s="1269"/>
      <c r="FQA230" s="1269"/>
      <c r="FQB230" s="1269"/>
      <c r="FQC230" s="1269"/>
      <c r="FQD230" s="1269"/>
      <c r="FQE230" s="1269"/>
      <c r="FQF230" s="1269"/>
      <c r="FQG230" s="1269"/>
      <c r="FQH230" s="1269"/>
      <c r="FQI230" s="1269"/>
      <c r="FQJ230" s="1269"/>
      <c r="FQK230" s="1269"/>
      <c r="FQL230" s="1269"/>
      <c r="FQM230" s="1269"/>
      <c r="FQN230" s="1269"/>
      <c r="FQO230" s="1269"/>
      <c r="FQP230" s="1269"/>
      <c r="FQQ230" s="1269"/>
      <c r="FQR230" s="1269"/>
      <c r="FQS230" s="1269"/>
      <c r="FQT230" s="1269"/>
      <c r="FQU230" s="1269"/>
      <c r="FQV230" s="1269"/>
      <c r="FQW230" s="1269"/>
      <c r="FQX230" s="1269"/>
      <c r="FQY230" s="1269"/>
      <c r="FQZ230" s="1269"/>
      <c r="FRA230" s="1269"/>
      <c r="FRB230" s="1269"/>
      <c r="FRC230" s="1269"/>
      <c r="FRD230" s="1269"/>
      <c r="FRE230" s="1269"/>
      <c r="FRF230" s="1269"/>
      <c r="FRG230" s="1269"/>
      <c r="FRH230" s="1269"/>
      <c r="FRI230" s="1269"/>
      <c r="FRJ230" s="1269"/>
      <c r="FRK230" s="1269"/>
      <c r="FRL230" s="1269"/>
      <c r="FRM230" s="1269"/>
      <c r="FRN230" s="1269"/>
      <c r="FRO230" s="1269"/>
      <c r="FRP230" s="1269"/>
      <c r="FRQ230" s="1269"/>
      <c r="FRR230" s="1269"/>
      <c r="FRS230" s="1269"/>
      <c r="FRT230" s="1269"/>
      <c r="FRU230" s="1269"/>
      <c r="FRV230" s="1269"/>
      <c r="FRW230" s="1269"/>
      <c r="FRX230" s="1269"/>
      <c r="FRY230" s="1269"/>
      <c r="FRZ230" s="1269"/>
      <c r="FSA230" s="1269"/>
      <c r="FSB230" s="1269"/>
      <c r="FSC230" s="1269"/>
      <c r="FSD230" s="1269"/>
      <c r="FSE230" s="1269"/>
      <c r="FSF230" s="1269"/>
      <c r="FSG230" s="1269"/>
      <c r="FSH230" s="1269"/>
      <c r="FSI230" s="1269"/>
      <c r="FSJ230" s="1269"/>
      <c r="FSK230" s="1269"/>
      <c r="FSL230" s="1269"/>
      <c r="FSM230" s="1269"/>
      <c r="FSN230" s="1269"/>
      <c r="FSO230" s="1269"/>
      <c r="FSP230" s="1269"/>
      <c r="FSQ230" s="1269"/>
      <c r="FSR230" s="1269"/>
      <c r="FSS230" s="1269"/>
      <c r="FST230" s="1269"/>
      <c r="FSU230" s="1269"/>
      <c r="FSV230" s="1269"/>
      <c r="FSW230" s="1269"/>
      <c r="FSX230" s="1269"/>
      <c r="FSY230" s="1269"/>
      <c r="FSZ230" s="1269"/>
      <c r="FTA230" s="1269"/>
      <c r="FTB230" s="1269"/>
      <c r="FTC230" s="1269"/>
      <c r="FTD230" s="1269"/>
      <c r="FTE230" s="1269"/>
      <c r="FTF230" s="1269"/>
      <c r="FTG230" s="1269"/>
      <c r="FTH230" s="1269"/>
      <c r="FTI230" s="1269"/>
      <c r="FTJ230" s="1269"/>
      <c r="FTK230" s="1269"/>
      <c r="FTL230" s="1269"/>
      <c r="FTM230" s="1269"/>
      <c r="FTN230" s="1269"/>
      <c r="FTO230" s="1269"/>
      <c r="FTP230" s="1269"/>
      <c r="FTQ230" s="1269"/>
      <c r="FTR230" s="1269"/>
      <c r="FTS230" s="1269"/>
      <c r="FTT230" s="1269"/>
      <c r="FTU230" s="1269"/>
      <c r="FTV230" s="1269"/>
      <c r="FTW230" s="1269"/>
      <c r="FTX230" s="1269"/>
      <c r="FTY230" s="1269"/>
      <c r="FTZ230" s="1269"/>
      <c r="FUA230" s="1269"/>
      <c r="FUB230" s="1269"/>
      <c r="FUC230" s="1269"/>
      <c r="FUD230" s="1269"/>
      <c r="FUE230" s="1269"/>
      <c r="FUF230" s="1269"/>
      <c r="FUG230" s="1269"/>
      <c r="FUH230" s="1269"/>
      <c r="FUI230" s="1269"/>
      <c r="FUJ230" s="1269"/>
      <c r="FUK230" s="1269"/>
      <c r="FUL230" s="1269"/>
      <c r="FUM230" s="1269"/>
      <c r="FUN230" s="1269"/>
      <c r="FUO230" s="1269"/>
      <c r="FUP230" s="1269"/>
      <c r="FUQ230" s="1269"/>
      <c r="FUR230" s="1269"/>
      <c r="FUS230" s="1269"/>
      <c r="FUT230" s="1269"/>
      <c r="FUU230" s="1269"/>
      <c r="FUV230" s="1269"/>
      <c r="FUW230" s="1269"/>
      <c r="FUX230" s="1269"/>
      <c r="FUY230" s="1269"/>
      <c r="FUZ230" s="1269"/>
      <c r="FVA230" s="1269"/>
      <c r="FVB230" s="1269"/>
      <c r="FVC230" s="1269"/>
      <c r="FVD230" s="1269"/>
      <c r="FVE230" s="1269"/>
      <c r="FVF230" s="1269"/>
      <c r="FVG230" s="1269"/>
      <c r="FVH230" s="1269"/>
      <c r="FVI230" s="1269"/>
      <c r="FVJ230" s="1269"/>
      <c r="FVK230" s="1269"/>
      <c r="FVL230" s="1269"/>
      <c r="FVM230" s="1269"/>
      <c r="FVN230" s="1269"/>
      <c r="FVO230" s="1269"/>
      <c r="FVP230" s="1269"/>
      <c r="FVQ230" s="1269"/>
      <c r="FVR230" s="1269"/>
      <c r="FVS230" s="1269"/>
      <c r="FVT230" s="1269"/>
      <c r="FVU230" s="1269"/>
      <c r="FVV230" s="1269"/>
      <c r="FVW230" s="1269"/>
      <c r="FVX230" s="1269"/>
      <c r="FVY230" s="1269"/>
      <c r="FVZ230" s="1269"/>
      <c r="FWA230" s="1269"/>
      <c r="FWB230" s="1269"/>
      <c r="FWC230" s="1269"/>
      <c r="FWD230" s="1269"/>
      <c r="FWE230" s="1269"/>
      <c r="FWF230" s="1269"/>
      <c r="FWG230" s="1269"/>
      <c r="FWH230" s="1269"/>
      <c r="FWI230" s="1269"/>
      <c r="FWJ230" s="1269"/>
      <c r="FWK230" s="1269"/>
      <c r="FWL230" s="1269"/>
      <c r="FWM230" s="1269"/>
      <c r="FWN230" s="1269"/>
      <c r="FWO230" s="1269"/>
      <c r="FWP230" s="1269"/>
      <c r="FWQ230" s="1269"/>
      <c r="FWR230" s="1269"/>
      <c r="FWS230" s="1269"/>
      <c r="FWT230" s="1269"/>
      <c r="FWU230" s="1269"/>
      <c r="FWV230" s="1269"/>
      <c r="FWW230" s="1269"/>
      <c r="FWX230" s="1269"/>
      <c r="FWY230" s="1269"/>
      <c r="FWZ230" s="1269"/>
      <c r="FXA230" s="1269"/>
      <c r="FXB230" s="1269"/>
      <c r="FXC230" s="1269"/>
      <c r="FXD230" s="1269"/>
      <c r="FXE230" s="1269"/>
      <c r="FXF230" s="1269"/>
      <c r="FXG230" s="1269"/>
      <c r="FXH230" s="1269"/>
      <c r="FXI230" s="1269"/>
      <c r="FXJ230" s="1269"/>
      <c r="FXK230" s="1269"/>
      <c r="FXL230" s="1269"/>
      <c r="FXM230" s="1269"/>
      <c r="FXN230" s="1269"/>
      <c r="FXO230" s="1269"/>
      <c r="FXP230" s="1269"/>
      <c r="FXQ230" s="1269"/>
      <c r="FXR230" s="1269"/>
      <c r="FXS230" s="1269"/>
      <c r="FXT230" s="1269"/>
      <c r="FXU230" s="1269"/>
      <c r="FXV230" s="1269"/>
      <c r="FXW230" s="1269"/>
      <c r="FXX230" s="1269"/>
      <c r="FXY230" s="1269"/>
      <c r="FXZ230" s="1269"/>
      <c r="FYA230" s="1269"/>
      <c r="FYB230" s="1269"/>
      <c r="FYC230" s="1269"/>
      <c r="FYD230" s="1269"/>
      <c r="FYE230" s="1269"/>
      <c r="FYF230" s="1269"/>
      <c r="FYG230" s="1269"/>
      <c r="FYH230" s="1269"/>
      <c r="FYI230" s="1269"/>
      <c r="FYJ230" s="1269"/>
      <c r="FYK230" s="1269"/>
      <c r="FYL230" s="1269"/>
      <c r="FYM230" s="1269"/>
      <c r="FYN230" s="1269"/>
      <c r="FYO230" s="1269"/>
      <c r="FYP230" s="1269"/>
      <c r="FYQ230" s="1269"/>
      <c r="FYR230" s="1269"/>
      <c r="FYS230" s="1269"/>
      <c r="FYT230" s="1269"/>
      <c r="FYU230" s="1269"/>
      <c r="FYV230" s="1269"/>
      <c r="FYW230" s="1269"/>
      <c r="FYX230" s="1269"/>
      <c r="FYY230" s="1269"/>
      <c r="FYZ230" s="1269"/>
      <c r="FZA230" s="1269"/>
      <c r="FZB230" s="1269"/>
      <c r="FZC230" s="1269"/>
      <c r="FZD230" s="1269"/>
      <c r="FZE230" s="1269"/>
      <c r="FZF230" s="1269"/>
      <c r="FZG230" s="1269"/>
      <c r="FZH230" s="1269"/>
      <c r="FZI230" s="1269"/>
      <c r="FZJ230" s="1269"/>
      <c r="FZK230" s="1269"/>
      <c r="FZL230" s="1269"/>
      <c r="FZM230" s="1269"/>
      <c r="FZN230" s="1269"/>
      <c r="FZO230" s="1269"/>
      <c r="FZP230" s="1269"/>
      <c r="FZQ230" s="1269"/>
      <c r="FZR230" s="1269"/>
      <c r="FZS230" s="1269"/>
      <c r="FZT230" s="1269"/>
      <c r="FZU230" s="1269"/>
      <c r="FZV230" s="1269"/>
      <c r="FZW230" s="1269"/>
      <c r="FZX230" s="1269"/>
      <c r="FZY230" s="1269"/>
      <c r="FZZ230" s="1269"/>
      <c r="GAA230" s="1269"/>
      <c r="GAB230" s="1269"/>
      <c r="GAC230" s="1269"/>
      <c r="GAD230" s="1269"/>
      <c r="GAE230" s="1269"/>
      <c r="GAF230" s="1269"/>
      <c r="GAG230" s="1269"/>
      <c r="GAH230" s="1269"/>
      <c r="GAI230" s="1269"/>
      <c r="GAJ230" s="1269"/>
      <c r="GAK230" s="1269"/>
      <c r="GAL230" s="1269"/>
      <c r="GAM230" s="1269"/>
      <c r="GAN230" s="1269"/>
      <c r="GAO230" s="1269"/>
      <c r="GAP230" s="1269"/>
      <c r="GAQ230" s="1269"/>
      <c r="GAR230" s="1269"/>
      <c r="GAS230" s="1269"/>
      <c r="GAT230" s="1269"/>
      <c r="GAU230" s="1269"/>
      <c r="GAV230" s="1269"/>
      <c r="GAW230" s="1269"/>
      <c r="GAX230" s="1269"/>
      <c r="GAY230" s="1269"/>
      <c r="GAZ230" s="1269"/>
      <c r="GBA230" s="1269"/>
      <c r="GBB230" s="1269"/>
      <c r="GBC230" s="1269"/>
      <c r="GBD230" s="1269"/>
      <c r="GBE230" s="1269"/>
      <c r="GBF230" s="1269"/>
      <c r="GBG230" s="1269"/>
      <c r="GBH230" s="1269"/>
      <c r="GBI230" s="1269"/>
      <c r="GBJ230" s="1269"/>
      <c r="GBK230" s="1269"/>
      <c r="GBL230" s="1269"/>
      <c r="GBM230" s="1269"/>
      <c r="GBN230" s="1269"/>
      <c r="GBO230" s="1269"/>
      <c r="GBP230" s="1269"/>
      <c r="GBQ230" s="1269"/>
      <c r="GBR230" s="1269"/>
      <c r="GBS230" s="1269"/>
      <c r="GBT230" s="1269"/>
      <c r="GBU230" s="1269"/>
      <c r="GBV230" s="1269"/>
      <c r="GBW230" s="1269"/>
      <c r="GBX230" s="1269"/>
      <c r="GBY230" s="1269"/>
      <c r="GBZ230" s="1269"/>
      <c r="GCA230" s="1269"/>
      <c r="GCB230" s="1269"/>
      <c r="GCC230" s="1269"/>
      <c r="GCD230" s="1269"/>
      <c r="GCE230" s="1269"/>
      <c r="GCF230" s="1269"/>
      <c r="GCG230" s="1269"/>
      <c r="GCH230" s="1269"/>
      <c r="GCI230" s="1269"/>
      <c r="GCJ230" s="1269"/>
      <c r="GCK230" s="1269"/>
      <c r="GCL230" s="1269"/>
      <c r="GCM230" s="1269"/>
      <c r="GCN230" s="1269"/>
      <c r="GCO230" s="1269"/>
      <c r="GCP230" s="1269"/>
      <c r="GCQ230" s="1269"/>
      <c r="GCR230" s="1269"/>
      <c r="GCS230" s="1269"/>
      <c r="GCT230" s="1269"/>
      <c r="GCU230" s="1269"/>
      <c r="GCV230" s="1269"/>
      <c r="GCW230" s="1269"/>
      <c r="GCX230" s="1269"/>
      <c r="GCY230" s="1269"/>
      <c r="GCZ230" s="1269"/>
      <c r="GDA230" s="1269"/>
      <c r="GDB230" s="1269"/>
      <c r="GDC230" s="1269"/>
      <c r="GDD230" s="1269"/>
      <c r="GDE230" s="1269"/>
      <c r="GDF230" s="1269"/>
      <c r="GDG230" s="1269"/>
      <c r="GDH230" s="1269"/>
      <c r="GDI230" s="1269"/>
      <c r="GDJ230" s="1269"/>
      <c r="GDK230" s="1269"/>
      <c r="GDL230" s="1269"/>
      <c r="GDM230" s="1269"/>
      <c r="GDN230" s="1269"/>
      <c r="GDO230" s="1269"/>
      <c r="GDP230" s="1269"/>
      <c r="GDQ230" s="1269"/>
      <c r="GDR230" s="1269"/>
      <c r="GDS230" s="1269"/>
      <c r="GDT230" s="1269"/>
      <c r="GDU230" s="1269"/>
      <c r="GDV230" s="1269"/>
      <c r="GDW230" s="1269"/>
      <c r="GDX230" s="1269"/>
      <c r="GDY230" s="1269"/>
      <c r="GDZ230" s="1269"/>
      <c r="GEA230" s="1269"/>
      <c r="GEB230" s="1269"/>
      <c r="GEC230" s="1269"/>
      <c r="GED230" s="1269"/>
      <c r="GEE230" s="1269"/>
      <c r="GEF230" s="1269"/>
      <c r="GEG230" s="1269"/>
      <c r="GEH230" s="1269"/>
      <c r="GEI230" s="1269"/>
      <c r="GEJ230" s="1269"/>
      <c r="GEK230" s="1269"/>
      <c r="GEL230" s="1269"/>
      <c r="GEM230" s="1269"/>
      <c r="GEN230" s="1269"/>
      <c r="GEO230" s="1269"/>
      <c r="GEP230" s="1269"/>
      <c r="GEQ230" s="1269"/>
      <c r="GER230" s="1269"/>
      <c r="GES230" s="1269"/>
      <c r="GET230" s="1269"/>
      <c r="GEU230" s="1269"/>
      <c r="GEV230" s="1269"/>
      <c r="GEW230" s="1269"/>
      <c r="GEX230" s="1269"/>
      <c r="GEY230" s="1269"/>
      <c r="GEZ230" s="1269"/>
      <c r="GFA230" s="1269"/>
      <c r="GFB230" s="1269"/>
      <c r="GFC230" s="1269"/>
      <c r="GFD230" s="1269"/>
      <c r="GFE230" s="1269"/>
      <c r="GFF230" s="1269"/>
      <c r="GFG230" s="1269"/>
      <c r="GFH230" s="1269"/>
      <c r="GFI230" s="1269"/>
      <c r="GFJ230" s="1269"/>
      <c r="GFK230" s="1269"/>
      <c r="GFL230" s="1269"/>
      <c r="GFM230" s="1269"/>
      <c r="GFN230" s="1269"/>
      <c r="GFO230" s="1269"/>
      <c r="GFP230" s="1269"/>
      <c r="GFQ230" s="1269"/>
      <c r="GFR230" s="1269"/>
      <c r="GFS230" s="1269"/>
      <c r="GFT230" s="1269"/>
      <c r="GFU230" s="1269"/>
      <c r="GFV230" s="1269"/>
      <c r="GFW230" s="1269"/>
      <c r="GFX230" s="1269"/>
      <c r="GFY230" s="1269"/>
      <c r="GFZ230" s="1269"/>
      <c r="GGA230" s="1269"/>
      <c r="GGB230" s="1269"/>
      <c r="GGC230" s="1269"/>
      <c r="GGD230" s="1269"/>
      <c r="GGE230" s="1269"/>
      <c r="GGF230" s="1269"/>
      <c r="GGG230" s="1269"/>
      <c r="GGH230" s="1269"/>
      <c r="GGI230" s="1269"/>
      <c r="GGJ230" s="1269"/>
      <c r="GGK230" s="1269"/>
      <c r="GGL230" s="1269"/>
      <c r="GGM230" s="1269"/>
      <c r="GGN230" s="1269"/>
      <c r="GGO230" s="1269"/>
      <c r="GGP230" s="1269"/>
      <c r="GGQ230" s="1269"/>
      <c r="GGR230" s="1269"/>
      <c r="GGS230" s="1269"/>
      <c r="GGT230" s="1269"/>
      <c r="GGU230" s="1269"/>
      <c r="GGV230" s="1269"/>
      <c r="GGW230" s="1269"/>
      <c r="GGX230" s="1269"/>
      <c r="GGY230" s="1269"/>
      <c r="GGZ230" s="1269"/>
      <c r="GHA230" s="1269"/>
      <c r="GHB230" s="1269"/>
      <c r="GHC230" s="1269"/>
      <c r="GHD230" s="1269"/>
      <c r="GHE230" s="1269"/>
      <c r="GHF230" s="1269"/>
      <c r="GHG230" s="1269"/>
      <c r="GHH230" s="1269"/>
      <c r="GHI230" s="1269"/>
      <c r="GHJ230" s="1269"/>
      <c r="GHK230" s="1269"/>
      <c r="GHL230" s="1269"/>
      <c r="GHM230" s="1269"/>
      <c r="GHN230" s="1269"/>
      <c r="GHO230" s="1269"/>
      <c r="GHP230" s="1269"/>
      <c r="GHQ230" s="1269"/>
      <c r="GHR230" s="1269"/>
      <c r="GHS230" s="1269"/>
      <c r="GHT230" s="1269"/>
      <c r="GHU230" s="1269"/>
      <c r="GHV230" s="1269"/>
      <c r="GHW230" s="1269"/>
      <c r="GHX230" s="1269"/>
      <c r="GHY230" s="1269"/>
      <c r="GHZ230" s="1269"/>
      <c r="GIA230" s="1269"/>
      <c r="GIB230" s="1269"/>
      <c r="GIC230" s="1269"/>
      <c r="GID230" s="1269"/>
      <c r="GIE230" s="1269"/>
      <c r="GIF230" s="1269"/>
      <c r="GIG230" s="1269"/>
      <c r="GIH230" s="1269"/>
      <c r="GII230" s="1269"/>
      <c r="GIJ230" s="1269"/>
      <c r="GIK230" s="1269"/>
      <c r="GIL230" s="1269"/>
      <c r="GIM230" s="1269"/>
      <c r="GIN230" s="1269"/>
      <c r="GIO230" s="1269"/>
      <c r="GIP230" s="1269"/>
      <c r="GIQ230" s="1269"/>
      <c r="GIR230" s="1269"/>
      <c r="GIS230" s="1269"/>
      <c r="GIT230" s="1269"/>
      <c r="GIU230" s="1269"/>
      <c r="GIV230" s="1269"/>
      <c r="GIW230" s="1269"/>
      <c r="GIX230" s="1269"/>
      <c r="GIY230" s="1269"/>
      <c r="GIZ230" s="1269"/>
      <c r="GJA230" s="1269"/>
      <c r="GJB230" s="1269"/>
      <c r="GJC230" s="1269"/>
      <c r="GJD230" s="1269"/>
      <c r="GJE230" s="1269"/>
      <c r="GJF230" s="1269"/>
      <c r="GJG230" s="1269"/>
      <c r="GJH230" s="1269"/>
      <c r="GJI230" s="1269"/>
      <c r="GJJ230" s="1269"/>
      <c r="GJK230" s="1269"/>
      <c r="GJL230" s="1269"/>
      <c r="GJM230" s="1269"/>
      <c r="GJN230" s="1269"/>
      <c r="GJO230" s="1269"/>
      <c r="GJP230" s="1269"/>
      <c r="GJQ230" s="1269"/>
      <c r="GJR230" s="1269"/>
      <c r="GJS230" s="1269"/>
      <c r="GJT230" s="1269"/>
      <c r="GJU230" s="1269"/>
      <c r="GJV230" s="1269"/>
      <c r="GJW230" s="1269"/>
      <c r="GJX230" s="1269"/>
      <c r="GJY230" s="1269"/>
      <c r="GJZ230" s="1269"/>
      <c r="GKA230" s="1269"/>
      <c r="GKB230" s="1269"/>
      <c r="GKC230" s="1269"/>
      <c r="GKD230" s="1269"/>
      <c r="GKE230" s="1269"/>
      <c r="GKF230" s="1269"/>
      <c r="GKG230" s="1269"/>
      <c r="GKH230" s="1269"/>
      <c r="GKI230" s="1269"/>
      <c r="GKJ230" s="1269"/>
      <c r="GKK230" s="1269"/>
      <c r="GKL230" s="1269"/>
      <c r="GKM230" s="1269"/>
      <c r="GKN230" s="1269"/>
      <c r="GKO230" s="1269"/>
      <c r="GKP230" s="1269"/>
      <c r="GKQ230" s="1269"/>
      <c r="GKR230" s="1269"/>
      <c r="GKS230" s="1269"/>
      <c r="GKT230" s="1269"/>
      <c r="GKU230" s="1269"/>
      <c r="GKV230" s="1269"/>
      <c r="GKW230" s="1269"/>
      <c r="GKX230" s="1269"/>
      <c r="GKY230" s="1269"/>
      <c r="GKZ230" s="1269"/>
      <c r="GLA230" s="1269"/>
      <c r="GLB230" s="1269"/>
      <c r="GLC230" s="1269"/>
      <c r="GLD230" s="1269"/>
      <c r="GLE230" s="1269"/>
      <c r="GLF230" s="1269"/>
      <c r="GLG230" s="1269"/>
      <c r="GLH230" s="1269"/>
      <c r="GLI230" s="1269"/>
      <c r="GLJ230" s="1269"/>
      <c r="GLK230" s="1269"/>
      <c r="GLL230" s="1269"/>
      <c r="GLM230" s="1269"/>
      <c r="GLN230" s="1269"/>
      <c r="GLO230" s="1269"/>
      <c r="GLP230" s="1269"/>
      <c r="GLQ230" s="1269"/>
      <c r="GLR230" s="1269"/>
      <c r="GLS230" s="1269"/>
      <c r="GLT230" s="1269"/>
      <c r="GLU230" s="1269"/>
      <c r="GLV230" s="1269"/>
      <c r="GLW230" s="1269"/>
      <c r="GLX230" s="1269"/>
      <c r="GLY230" s="1269"/>
      <c r="GLZ230" s="1269"/>
      <c r="GMA230" s="1269"/>
      <c r="GMB230" s="1269"/>
      <c r="GMC230" s="1269"/>
      <c r="GMD230" s="1269"/>
      <c r="GME230" s="1269"/>
      <c r="GMF230" s="1269"/>
      <c r="GMG230" s="1269"/>
      <c r="GMH230" s="1269"/>
      <c r="GMI230" s="1269"/>
      <c r="GMJ230" s="1269"/>
      <c r="GMK230" s="1269"/>
      <c r="GML230" s="1269"/>
      <c r="GMM230" s="1269"/>
      <c r="GMN230" s="1269"/>
      <c r="GMO230" s="1269"/>
      <c r="GMP230" s="1269"/>
      <c r="GMQ230" s="1269"/>
      <c r="GMR230" s="1269"/>
      <c r="GMS230" s="1269"/>
      <c r="GMT230" s="1269"/>
      <c r="GMU230" s="1269"/>
      <c r="GMV230" s="1269"/>
      <c r="GMW230" s="1269"/>
      <c r="GMX230" s="1269"/>
      <c r="GMY230" s="1269"/>
      <c r="GMZ230" s="1269"/>
      <c r="GNA230" s="1269"/>
      <c r="GNB230" s="1269"/>
      <c r="GNC230" s="1269"/>
      <c r="GND230" s="1269"/>
      <c r="GNE230" s="1269"/>
      <c r="GNF230" s="1269"/>
      <c r="GNG230" s="1269"/>
      <c r="GNH230" s="1269"/>
      <c r="GNI230" s="1269"/>
      <c r="GNJ230" s="1269"/>
      <c r="GNK230" s="1269"/>
      <c r="GNL230" s="1269"/>
      <c r="GNM230" s="1269"/>
      <c r="GNN230" s="1269"/>
      <c r="GNO230" s="1269"/>
      <c r="GNP230" s="1269"/>
      <c r="GNQ230" s="1269"/>
      <c r="GNR230" s="1269"/>
      <c r="GNS230" s="1269"/>
      <c r="GNT230" s="1269"/>
      <c r="GNU230" s="1269"/>
      <c r="GNV230" s="1269"/>
      <c r="GNW230" s="1269"/>
      <c r="GNX230" s="1269"/>
      <c r="GNY230" s="1269"/>
      <c r="GNZ230" s="1269"/>
      <c r="GOA230" s="1269"/>
      <c r="GOB230" s="1269"/>
      <c r="GOC230" s="1269"/>
      <c r="GOD230" s="1269"/>
      <c r="GOE230" s="1269"/>
      <c r="GOF230" s="1269"/>
      <c r="GOG230" s="1269"/>
      <c r="GOH230" s="1269"/>
      <c r="GOI230" s="1269"/>
      <c r="GOJ230" s="1269"/>
      <c r="GOK230" s="1269"/>
      <c r="GOL230" s="1269"/>
      <c r="GOM230" s="1269"/>
      <c r="GON230" s="1269"/>
      <c r="GOO230" s="1269"/>
      <c r="GOP230" s="1269"/>
      <c r="GOQ230" s="1269"/>
      <c r="GOR230" s="1269"/>
      <c r="GOS230" s="1269"/>
      <c r="GOT230" s="1269"/>
      <c r="GOU230" s="1269"/>
      <c r="GOV230" s="1269"/>
      <c r="GOW230" s="1269"/>
      <c r="GOX230" s="1269"/>
      <c r="GOY230" s="1269"/>
      <c r="GOZ230" s="1269"/>
      <c r="GPA230" s="1269"/>
      <c r="GPB230" s="1269"/>
      <c r="GPC230" s="1269"/>
      <c r="GPD230" s="1269"/>
      <c r="GPE230" s="1269"/>
      <c r="GPF230" s="1269"/>
      <c r="GPG230" s="1269"/>
      <c r="GPH230" s="1269"/>
      <c r="GPI230" s="1269"/>
      <c r="GPJ230" s="1269"/>
      <c r="GPK230" s="1269"/>
      <c r="GPL230" s="1269"/>
      <c r="GPM230" s="1269"/>
      <c r="GPN230" s="1269"/>
      <c r="GPO230" s="1269"/>
      <c r="GPP230" s="1269"/>
      <c r="GPQ230" s="1269"/>
      <c r="GPR230" s="1269"/>
      <c r="GPS230" s="1269"/>
      <c r="GPT230" s="1269"/>
      <c r="GPU230" s="1269"/>
      <c r="GPV230" s="1269"/>
      <c r="GPW230" s="1269"/>
      <c r="GPX230" s="1269"/>
      <c r="GPY230" s="1269"/>
      <c r="GPZ230" s="1269"/>
      <c r="GQA230" s="1269"/>
      <c r="GQB230" s="1269"/>
      <c r="GQC230" s="1269"/>
      <c r="GQD230" s="1269"/>
      <c r="GQE230" s="1269"/>
      <c r="GQF230" s="1269"/>
      <c r="GQG230" s="1269"/>
      <c r="GQH230" s="1269"/>
      <c r="GQI230" s="1269"/>
      <c r="GQJ230" s="1269"/>
      <c r="GQK230" s="1269"/>
      <c r="GQL230" s="1269"/>
      <c r="GQM230" s="1269"/>
      <c r="GQN230" s="1269"/>
      <c r="GQO230" s="1269"/>
      <c r="GQP230" s="1269"/>
      <c r="GQQ230" s="1269"/>
      <c r="GQR230" s="1269"/>
      <c r="GQS230" s="1269"/>
      <c r="GQT230" s="1269"/>
      <c r="GQU230" s="1269"/>
      <c r="GQV230" s="1269"/>
      <c r="GQW230" s="1269"/>
      <c r="GQX230" s="1269"/>
      <c r="GQY230" s="1269"/>
      <c r="GQZ230" s="1269"/>
      <c r="GRA230" s="1269"/>
      <c r="GRB230" s="1269"/>
      <c r="GRC230" s="1269"/>
      <c r="GRD230" s="1269"/>
      <c r="GRE230" s="1269"/>
      <c r="GRF230" s="1269"/>
      <c r="GRG230" s="1269"/>
      <c r="GRH230" s="1269"/>
      <c r="GRI230" s="1269"/>
      <c r="GRJ230" s="1269"/>
      <c r="GRK230" s="1269"/>
      <c r="GRL230" s="1269"/>
      <c r="GRM230" s="1269"/>
      <c r="GRN230" s="1269"/>
      <c r="GRO230" s="1269"/>
      <c r="GRP230" s="1269"/>
      <c r="GRQ230" s="1269"/>
      <c r="GRR230" s="1269"/>
      <c r="GRS230" s="1269"/>
      <c r="GRT230" s="1269"/>
      <c r="GRU230" s="1269"/>
      <c r="GRV230" s="1269"/>
      <c r="GRW230" s="1269"/>
      <c r="GRX230" s="1269"/>
      <c r="GRY230" s="1269"/>
      <c r="GRZ230" s="1269"/>
      <c r="GSA230" s="1269"/>
      <c r="GSB230" s="1269"/>
      <c r="GSC230" s="1269"/>
      <c r="GSD230" s="1269"/>
      <c r="GSE230" s="1269"/>
      <c r="GSF230" s="1269"/>
      <c r="GSG230" s="1269"/>
      <c r="GSH230" s="1269"/>
      <c r="GSI230" s="1269"/>
      <c r="GSJ230" s="1269"/>
      <c r="GSK230" s="1269"/>
      <c r="GSL230" s="1269"/>
      <c r="GSM230" s="1269"/>
      <c r="GSN230" s="1269"/>
      <c r="GSO230" s="1269"/>
      <c r="GSP230" s="1269"/>
      <c r="GSQ230" s="1269"/>
      <c r="GSR230" s="1269"/>
      <c r="GSS230" s="1269"/>
      <c r="GST230" s="1269"/>
      <c r="GSU230" s="1269"/>
      <c r="GSV230" s="1269"/>
      <c r="GSW230" s="1269"/>
      <c r="GSX230" s="1269"/>
      <c r="GSY230" s="1269"/>
      <c r="GSZ230" s="1269"/>
      <c r="GTA230" s="1269"/>
      <c r="GTB230" s="1269"/>
      <c r="GTC230" s="1269"/>
      <c r="GTD230" s="1269"/>
      <c r="GTE230" s="1269"/>
      <c r="GTF230" s="1269"/>
      <c r="GTG230" s="1269"/>
      <c r="GTH230" s="1269"/>
      <c r="GTI230" s="1269"/>
      <c r="GTJ230" s="1269"/>
      <c r="GTK230" s="1269"/>
      <c r="GTL230" s="1269"/>
      <c r="GTM230" s="1269"/>
      <c r="GTN230" s="1269"/>
      <c r="GTO230" s="1269"/>
      <c r="GTP230" s="1269"/>
      <c r="GTQ230" s="1269"/>
      <c r="GTR230" s="1269"/>
      <c r="GTS230" s="1269"/>
      <c r="GTT230" s="1269"/>
      <c r="GTU230" s="1269"/>
      <c r="GTV230" s="1269"/>
      <c r="GTW230" s="1269"/>
      <c r="GTX230" s="1269"/>
      <c r="GTY230" s="1269"/>
      <c r="GTZ230" s="1269"/>
      <c r="GUA230" s="1269"/>
      <c r="GUB230" s="1269"/>
      <c r="GUC230" s="1269"/>
      <c r="GUD230" s="1269"/>
      <c r="GUE230" s="1269"/>
      <c r="GUF230" s="1269"/>
      <c r="GUG230" s="1269"/>
      <c r="GUH230" s="1269"/>
      <c r="GUI230" s="1269"/>
      <c r="GUJ230" s="1269"/>
      <c r="GUK230" s="1269"/>
      <c r="GUL230" s="1269"/>
      <c r="GUM230" s="1269"/>
      <c r="GUN230" s="1269"/>
      <c r="GUO230" s="1269"/>
      <c r="GUP230" s="1269"/>
      <c r="GUQ230" s="1269"/>
      <c r="GUR230" s="1269"/>
      <c r="GUS230" s="1269"/>
      <c r="GUT230" s="1269"/>
      <c r="GUU230" s="1269"/>
      <c r="GUV230" s="1269"/>
      <c r="GUW230" s="1269"/>
      <c r="GUX230" s="1269"/>
      <c r="GUY230" s="1269"/>
      <c r="GUZ230" s="1269"/>
      <c r="GVA230" s="1269"/>
      <c r="GVB230" s="1269"/>
      <c r="GVC230" s="1269"/>
      <c r="GVD230" s="1269"/>
      <c r="GVE230" s="1269"/>
      <c r="GVF230" s="1269"/>
      <c r="GVG230" s="1269"/>
      <c r="GVH230" s="1269"/>
      <c r="GVI230" s="1269"/>
      <c r="GVJ230" s="1269"/>
      <c r="GVK230" s="1269"/>
      <c r="GVL230" s="1269"/>
      <c r="GVM230" s="1269"/>
      <c r="GVN230" s="1269"/>
      <c r="GVO230" s="1269"/>
      <c r="GVP230" s="1269"/>
      <c r="GVQ230" s="1269"/>
      <c r="GVR230" s="1269"/>
      <c r="GVS230" s="1269"/>
      <c r="GVT230" s="1269"/>
      <c r="GVU230" s="1269"/>
      <c r="GVV230" s="1269"/>
      <c r="GVW230" s="1269"/>
      <c r="GVX230" s="1269"/>
      <c r="GVY230" s="1269"/>
      <c r="GVZ230" s="1269"/>
      <c r="GWA230" s="1269"/>
      <c r="GWB230" s="1269"/>
      <c r="GWC230" s="1269"/>
      <c r="GWD230" s="1269"/>
      <c r="GWE230" s="1269"/>
      <c r="GWF230" s="1269"/>
      <c r="GWG230" s="1269"/>
      <c r="GWH230" s="1269"/>
      <c r="GWI230" s="1269"/>
      <c r="GWJ230" s="1269"/>
      <c r="GWK230" s="1269"/>
      <c r="GWL230" s="1269"/>
      <c r="GWM230" s="1269"/>
      <c r="GWN230" s="1269"/>
      <c r="GWO230" s="1269"/>
      <c r="GWP230" s="1269"/>
      <c r="GWQ230" s="1269"/>
      <c r="GWR230" s="1269"/>
      <c r="GWS230" s="1269"/>
      <c r="GWT230" s="1269"/>
      <c r="GWU230" s="1269"/>
      <c r="GWV230" s="1269"/>
      <c r="GWW230" s="1269"/>
      <c r="GWX230" s="1269"/>
      <c r="GWY230" s="1269"/>
      <c r="GWZ230" s="1269"/>
      <c r="GXA230" s="1269"/>
      <c r="GXB230" s="1269"/>
      <c r="GXC230" s="1269"/>
      <c r="GXD230" s="1269"/>
      <c r="GXE230" s="1269"/>
      <c r="GXF230" s="1269"/>
      <c r="GXG230" s="1269"/>
      <c r="GXH230" s="1269"/>
      <c r="GXI230" s="1269"/>
      <c r="GXJ230" s="1269"/>
      <c r="GXK230" s="1269"/>
      <c r="GXL230" s="1269"/>
      <c r="GXM230" s="1269"/>
      <c r="GXN230" s="1269"/>
      <c r="GXO230" s="1269"/>
      <c r="GXP230" s="1269"/>
      <c r="GXQ230" s="1269"/>
      <c r="GXR230" s="1269"/>
      <c r="GXS230" s="1269"/>
      <c r="GXT230" s="1269"/>
      <c r="GXU230" s="1269"/>
      <c r="GXV230" s="1269"/>
      <c r="GXW230" s="1269"/>
      <c r="GXX230" s="1269"/>
      <c r="GXY230" s="1269"/>
      <c r="GXZ230" s="1269"/>
      <c r="GYA230" s="1269"/>
      <c r="GYB230" s="1269"/>
      <c r="GYC230" s="1269"/>
      <c r="GYD230" s="1269"/>
      <c r="GYE230" s="1269"/>
      <c r="GYF230" s="1269"/>
      <c r="GYG230" s="1269"/>
      <c r="GYH230" s="1269"/>
      <c r="GYI230" s="1269"/>
      <c r="GYJ230" s="1269"/>
      <c r="GYK230" s="1269"/>
      <c r="GYL230" s="1269"/>
      <c r="GYM230" s="1269"/>
      <c r="GYN230" s="1269"/>
      <c r="GYO230" s="1269"/>
      <c r="GYP230" s="1269"/>
      <c r="GYQ230" s="1269"/>
      <c r="GYR230" s="1269"/>
      <c r="GYS230" s="1269"/>
      <c r="GYT230" s="1269"/>
      <c r="GYU230" s="1269"/>
      <c r="GYV230" s="1269"/>
      <c r="GYW230" s="1269"/>
      <c r="GYX230" s="1269"/>
      <c r="GYY230" s="1269"/>
      <c r="GYZ230" s="1269"/>
      <c r="GZA230" s="1269"/>
      <c r="GZB230" s="1269"/>
      <c r="GZC230" s="1269"/>
      <c r="GZD230" s="1269"/>
      <c r="GZE230" s="1269"/>
      <c r="GZF230" s="1269"/>
      <c r="GZG230" s="1269"/>
      <c r="GZH230" s="1269"/>
      <c r="GZI230" s="1269"/>
      <c r="GZJ230" s="1269"/>
      <c r="GZK230" s="1269"/>
      <c r="GZL230" s="1269"/>
      <c r="GZM230" s="1269"/>
      <c r="GZN230" s="1269"/>
      <c r="GZO230" s="1269"/>
      <c r="GZP230" s="1269"/>
      <c r="GZQ230" s="1269"/>
      <c r="GZR230" s="1269"/>
      <c r="GZS230" s="1269"/>
      <c r="GZT230" s="1269"/>
      <c r="GZU230" s="1269"/>
      <c r="GZV230" s="1269"/>
      <c r="GZW230" s="1269"/>
      <c r="GZX230" s="1269"/>
      <c r="GZY230" s="1269"/>
      <c r="GZZ230" s="1269"/>
      <c r="HAA230" s="1269"/>
      <c r="HAB230" s="1269"/>
      <c r="HAC230" s="1269"/>
      <c r="HAD230" s="1269"/>
      <c r="HAE230" s="1269"/>
      <c r="HAF230" s="1269"/>
      <c r="HAG230" s="1269"/>
      <c r="HAH230" s="1269"/>
      <c r="HAI230" s="1269"/>
      <c r="HAJ230" s="1269"/>
      <c r="HAK230" s="1269"/>
      <c r="HAL230" s="1269"/>
      <c r="HAM230" s="1269"/>
      <c r="HAN230" s="1269"/>
      <c r="HAO230" s="1269"/>
      <c r="HAP230" s="1269"/>
      <c r="HAQ230" s="1269"/>
      <c r="HAR230" s="1269"/>
      <c r="HAS230" s="1269"/>
      <c r="HAT230" s="1269"/>
      <c r="HAU230" s="1269"/>
      <c r="HAV230" s="1269"/>
      <c r="HAW230" s="1269"/>
      <c r="HAX230" s="1269"/>
      <c r="HAY230" s="1269"/>
      <c r="HAZ230" s="1269"/>
      <c r="HBA230" s="1269"/>
      <c r="HBB230" s="1269"/>
      <c r="HBC230" s="1269"/>
      <c r="HBD230" s="1269"/>
      <c r="HBE230" s="1269"/>
      <c r="HBF230" s="1269"/>
      <c r="HBG230" s="1269"/>
      <c r="HBH230" s="1269"/>
      <c r="HBI230" s="1269"/>
      <c r="HBJ230" s="1269"/>
      <c r="HBK230" s="1269"/>
      <c r="HBL230" s="1269"/>
      <c r="HBM230" s="1269"/>
      <c r="HBN230" s="1269"/>
      <c r="HBO230" s="1269"/>
      <c r="HBP230" s="1269"/>
      <c r="HBQ230" s="1269"/>
      <c r="HBR230" s="1269"/>
      <c r="HBS230" s="1269"/>
      <c r="HBT230" s="1269"/>
      <c r="HBU230" s="1269"/>
      <c r="HBV230" s="1269"/>
      <c r="HBW230" s="1269"/>
      <c r="HBX230" s="1269"/>
      <c r="HBY230" s="1269"/>
      <c r="HBZ230" s="1269"/>
      <c r="HCA230" s="1269"/>
      <c r="HCB230" s="1269"/>
      <c r="HCC230" s="1269"/>
      <c r="HCD230" s="1269"/>
      <c r="HCE230" s="1269"/>
      <c r="HCF230" s="1269"/>
      <c r="HCG230" s="1269"/>
      <c r="HCH230" s="1269"/>
      <c r="HCI230" s="1269"/>
      <c r="HCJ230" s="1269"/>
      <c r="HCK230" s="1269"/>
      <c r="HCL230" s="1269"/>
      <c r="HCM230" s="1269"/>
      <c r="HCN230" s="1269"/>
      <c r="HCO230" s="1269"/>
      <c r="HCP230" s="1269"/>
      <c r="HCQ230" s="1269"/>
      <c r="HCR230" s="1269"/>
      <c r="HCS230" s="1269"/>
      <c r="HCT230" s="1269"/>
      <c r="HCU230" s="1269"/>
      <c r="HCV230" s="1269"/>
      <c r="HCW230" s="1269"/>
      <c r="HCX230" s="1269"/>
      <c r="HCY230" s="1269"/>
      <c r="HCZ230" s="1269"/>
      <c r="HDA230" s="1269"/>
      <c r="HDB230" s="1269"/>
      <c r="HDC230" s="1269"/>
      <c r="HDD230" s="1269"/>
      <c r="HDE230" s="1269"/>
      <c r="HDF230" s="1269"/>
      <c r="HDG230" s="1269"/>
      <c r="HDH230" s="1269"/>
      <c r="HDI230" s="1269"/>
      <c r="HDJ230" s="1269"/>
      <c r="HDK230" s="1269"/>
      <c r="HDL230" s="1269"/>
      <c r="HDM230" s="1269"/>
      <c r="HDN230" s="1269"/>
      <c r="HDO230" s="1269"/>
      <c r="HDP230" s="1269"/>
      <c r="HDQ230" s="1269"/>
      <c r="HDR230" s="1269"/>
      <c r="HDS230" s="1269"/>
      <c r="HDT230" s="1269"/>
      <c r="HDU230" s="1269"/>
      <c r="HDV230" s="1269"/>
      <c r="HDW230" s="1269"/>
      <c r="HDX230" s="1269"/>
      <c r="HDY230" s="1269"/>
      <c r="HDZ230" s="1269"/>
      <c r="HEA230" s="1269"/>
      <c r="HEB230" s="1269"/>
      <c r="HEC230" s="1269"/>
      <c r="HED230" s="1269"/>
      <c r="HEE230" s="1269"/>
      <c r="HEF230" s="1269"/>
      <c r="HEG230" s="1269"/>
      <c r="HEH230" s="1269"/>
      <c r="HEI230" s="1269"/>
      <c r="HEJ230" s="1269"/>
      <c r="HEK230" s="1269"/>
      <c r="HEL230" s="1269"/>
      <c r="HEM230" s="1269"/>
      <c r="HEN230" s="1269"/>
      <c r="HEO230" s="1269"/>
      <c r="HEP230" s="1269"/>
      <c r="HEQ230" s="1269"/>
      <c r="HER230" s="1269"/>
      <c r="HES230" s="1269"/>
      <c r="HET230" s="1269"/>
      <c r="HEU230" s="1269"/>
      <c r="HEV230" s="1269"/>
      <c r="HEW230" s="1269"/>
      <c r="HEX230" s="1269"/>
      <c r="HEY230" s="1269"/>
      <c r="HEZ230" s="1269"/>
      <c r="HFA230" s="1269"/>
      <c r="HFB230" s="1269"/>
      <c r="HFC230" s="1269"/>
      <c r="HFD230" s="1269"/>
      <c r="HFE230" s="1269"/>
      <c r="HFF230" s="1269"/>
      <c r="HFG230" s="1269"/>
      <c r="HFH230" s="1269"/>
      <c r="HFI230" s="1269"/>
      <c r="HFJ230" s="1269"/>
      <c r="HFK230" s="1269"/>
      <c r="HFL230" s="1269"/>
      <c r="HFM230" s="1269"/>
      <c r="HFN230" s="1269"/>
      <c r="HFO230" s="1269"/>
      <c r="HFP230" s="1269"/>
      <c r="HFQ230" s="1269"/>
      <c r="HFR230" s="1269"/>
      <c r="HFS230" s="1269"/>
      <c r="HFT230" s="1269"/>
      <c r="HFU230" s="1269"/>
      <c r="HFV230" s="1269"/>
      <c r="HFW230" s="1269"/>
      <c r="HFX230" s="1269"/>
      <c r="HFY230" s="1269"/>
      <c r="HFZ230" s="1269"/>
      <c r="HGA230" s="1269"/>
      <c r="HGB230" s="1269"/>
      <c r="HGC230" s="1269"/>
      <c r="HGD230" s="1269"/>
      <c r="HGE230" s="1269"/>
      <c r="HGF230" s="1269"/>
      <c r="HGG230" s="1269"/>
      <c r="HGH230" s="1269"/>
      <c r="HGI230" s="1269"/>
      <c r="HGJ230" s="1269"/>
      <c r="HGK230" s="1269"/>
      <c r="HGL230" s="1269"/>
      <c r="HGM230" s="1269"/>
      <c r="HGN230" s="1269"/>
      <c r="HGO230" s="1269"/>
      <c r="HGP230" s="1269"/>
      <c r="HGQ230" s="1269"/>
      <c r="HGR230" s="1269"/>
      <c r="HGS230" s="1269"/>
      <c r="HGT230" s="1269"/>
      <c r="HGU230" s="1269"/>
      <c r="HGV230" s="1269"/>
      <c r="HGW230" s="1269"/>
      <c r="HGX230" s="1269"/>
      <c r="HGY230" s="1269"/>
      <c r="HGZ230" s="1269"/>
      <c r="HHA230" s="1269"/>
      <c r="HHB230" s="1269"/>
      <c r="HHC230" s="1269"/>
      <c r="HHD230" s="1269"/>
      <c r="HHE230" s="1269"/>
      <c r="HHF230" s="1269"/>
      <c r="HHG230" s="1269"/>
      <c r="HHH230" s="1269"/>
      <c r="HHI230" s="1269"/>
      <c r="HHJ230" s="1269"/>
      <c r="HHK230" s="1269"/>
      <c r="HHL230" s="1269"/>
      <c r="HHM230" s="1269"/>
      <c r="HHN230" s="1269"/>
      <c r="HHO230" s="1269"/>
      <c r="HHP230" s="1269"/>
      <c r="HHQ230" s="1269"/>
      <c r="HHR230" s="1269"/>
      <c r="HHS230" s="1269"/>
      <c r="HHT230" s="1269"/>
      <c r="HHU230" s="1269"/>
      <c r="HHV230" s="1269"/>
      <c r="HHW230" s="1269"/>
      <c r="HHX230" s="1269"/>
      <c r="HHY230" s="1269"/>
      <c r="HHZ230" s="1269"/>
      <c r="HIA230" s="1269"/>
      <c r="HIB230" s="1269"/>
      <c r="HIC230" s="1269"/>
      <c r="HID230" s="1269"/>
      <c r="HIE230" s="1269"/>
      <c r="HIF230" s="1269"/>
      <c r="HIG230" s="1269"/>
      <c r="HIH230" s="1269"/>
      <c r="HII230" s="1269"/>
      <c r="HIJ230" s="1269"/>
      <c r="HIK230" s="1269"/>
      <c r="HIL230" s="1269"/>
      <c r="HIM230" s="1269"/>
      <c r="HIN230" s="1269"/>
      <c r="HIO230" s="1269"/>
      <c r="HIP230" s="1269"/>
      <c r="HIQ230" s="1269"/>
      <c r="HIR230" s="1269"/>
      <c r="HIS230" s="1269"/>
      <c r="HIT230" s="1269"/>
      <c r="HIU230" s="1269"/>
      <c r="HIV230" s="1269"/>
      <c r="HIW230" s="1269"/>
      <c r="HIX230" s="1269"/>
      <c r="HIY230" s="1269"/>
      <c r="HIZ230" s="1269"/>
      <c r="HJA230" s="1269"/>
      <c r="HJB230" s="1269"/>
      <c r="HJC230" s="1269"/>
      <c r="HJD230" s="1269"/>
      <c r="HJE230" s="1269"/>
      <c r="HJF230" s="1269"/>
      <c r="HJG230" s="1269"/>
      <c r="HJH230" s="1269"/>
      <c r="HJI230" s="1269"/>
      <c r="HJJ230" s="1269"/>
      <c r="HJK230" s="1269"/>
      <c r="HJL230" s="1269"/>
      <c r="HJM230" s="1269"/>
      <c r="HJN230" s="1269"/>
      <c r="HJO230" s="1269"/>
      <c r="HJP230" s="1269"/>
      <c r="HJQ230" s="1269"/>
      <c r="HJR230" s="1269"/>
      <c r="HJS230" s="1269"/>
      <c r="HJT230" s="1269"/>
      <c r="HJU230" s="1269"/>
      <c r="HJV230" s="1269"/>
      <c r="HJW230" s="1269"/>
      <c r="HJX230" s="1269"/>
      <c r="HJY230" s="1269"/>
      <c r="HJZ230" s="1269"/>
      <c r="HKA230" s="1269"/>
      <c r="HKB230" s="1269"/>
      <c r="HKC230" s="1269"/>
      <c r="HKD230" s="1269"/>
      <c r="HKE230" s="1269"/>
      <c r="HKF230" s="1269"/>
      <c r="HKG230" s="1269"/>
      <c r="HKH230" s="1269"/>
      <c r="HKI230" s="1269"/>
      <c r="HKJ230" s="1269"/>
      <c r="HKK230" s="1269"/>
      <c r="HKL230" s="1269"/>
      <c r="HKM230" s="1269"/>
      <c r="HKN230" s="1269"/>
      <c r="HKO230" s="1269"/>
      <c r="HKP230" s="1269"/>
      <c r="HKQ230" s="1269"/>
      <c r="HKR230" s="1269"/>
      <c r="HKS230" s="1269"/>
      <c r="HKT230" s="1269"/>
      <c r="HKU230" s="1269"/>
      <c r="HKV230" s="1269"/>
      <c r="HKW230" s="1269"/>
      <c r="HKX230" s="1269"/>
      <c r="HKY230" s="1269"/>
      <c r="HKZ230" s="1269"/>
      <c r="HLA230" s="1269"/>
      <c r="HLB230" s="1269"/>
      <c r="HLC230" s="1269"/>
      <c r="HLD230" s="1269"/>
      <c r="HLE230" s="1269"/>
      <c r="HLF230" s="1269"/>
      <c r="HLG230" s="1269"/>
      <c r="HLH230" s="1269"/>
      <c r="HLI230" s="1269"/>
      <c r="HLJ230" s="1269"/>
      <c r="HLK230" s="1269"/>
      <c r="HLL230" s="1269"/>
      <c r="HLM230" s="1269"/>
      <c r="HLN230" s="1269"/>
      <c r="HLO230" s="1269"/>
      <c r="HLP230" s="1269"/>
      <c r="HLQ230" s="1269"/>
      <c r="HLR230" s="1269"/>
      <c r="HLS230" s="1269"/>
      <c r="HLT230" s="1269"/>
      <c r="HLU230" s="1269"/>
      <c r="HLV230" s="1269"/>
      <c r="HLW230" s="1269"/>
      <c r="HLX230" s="1269"/>
      <c r="HLY230" s="1269"/>
      <c r="HLZ230" s="1269"/>
      <c r="HMA230" s="1269"/>
      <c r="HMB230" s="1269"/>
      <c r="HMC230" s="1269"/>
      <c r="HMD230" s="1269"/>
      <c r="HME230" s="1269"/>
      <c r="HMF230" s="1269"/>
      <c r="HMG230" s="1269"/>
      <c r="HMH230" s="1269"/>
      <c r="HMI230" s="1269"/>
      <c r="HMJ230" s="1269"/>
      <c r="HMK230" s="1269"/>
      <c r="HML230" s="1269"/>
      <c r="HMM230" s="1269"/>
      <c r="HMN230" s="1269"/>
      <c r="HMO230" s="1269"/>
      <c r="HMP230" s="1269"/>
      <c r="HMQ230" s="1269"/>
      <c r="HMR230" s="1269"/>
      <c r="HMS230" s="1269"/>
      <c r="HMT230" s="1269"/>
      <c r="HMU230" s="1269"/>
      <c r="HMV230" s="1269"/>
      <c r="HMW230" s="1269"/>
      <c r="HMX230" s="1269"/>
      <c r="HMY230" s="1269"/>
      <c r="HMZ230" s="1269"/>
      <c r="HNA230" s="1269"/>
      <c r="HNB230" s="1269"/>
      <c r="HNC230" s="1269"/>
      <c r="HND230" s="1269"/>
      <c r="HNE230" s="1269"/>
      <c r="HNF230" s="1269"/>
      <c r="HNG230" s="1269"/>
      <c r="HNH230" s="1269"/>
      <c r="HNI230" s="1269"/>
      <c r="HNJ230" s="1269"/>
      <c r="HNK230" s="1269"/>
      <c r="HNL230" s="1269"/>
      <c r="HNM230" s="1269"/>
      <c r="HNN230" s="1269"/>
      <c r="HNO230" s="1269"/>
      <c r="HNP230" s="1269"/>
      <c r="HNQ230" s="1269"/>
      <c r="HNR230" s="1269"/>
      <c r="HNS230" s="1269"/>
      <c r="HNT230" s="1269"/>
      <c r="HNU230" s="1269"/>
      <c r="HNV230" s="1269"/>
      <c r="HNW230" s="1269"/>
      <c r="HNX230" s="1269"/>
      <c r="HNY230" s="1269"/>
      <c r="HNZ230" s="1269"/>
      <c r="HOA230" s="1269"/>
      <c r="HOB230" s="1269"/>
      <c r="HOC230" s="1269"/>
      <c r="HOD230" s="1269"/>
      <c r="HOE230" s="1269"/>
      <c r="HOF230" s="1269"/>
      <c r="HOG230" s="1269"/>
      <c r="HOH230" s="1269"/>
      <c r="HOI230" s="1269"/>
      <c r="HOJ230" s="1269"/>
      <c r="HOK230" s="1269"/>
      <c r="HOL230" s="1269"/>
      <c r="HOM230" s="1269"/>
      <c r="HON230" s="1269"/>
      <c r="HOO230" s="1269"/>
      <c r="HOP230" s="1269"/>
      <c r="HOQ230" s="1269"/>
      <c r="HOR230" s="1269"/>
      <c r="HOS230" s="1269"/>
      <c r="HOT230" s="1269"/>
      <c r="HOU230" s="1269"/>
      <c r="HOV230" s="1269"/>
      <c r="HOW230" s="1269"/>
      <c r="HOX230" s="1269"/>
      <c r="HOY230" s="1269"/>
      <c r="HOZ230" s="1269"/>
      <c r="HPA230" s="1269"/>
      <c r="HPB230" s="1269"/>
      <c r="HPC230" s="1269"/>
      <c r="HPD230" s="1269"/>
      <c r="HPE230" s="1269"/>
      <c r="HPF230" s="1269"/>
      <c r="HPG230" s="1269"/>
      <c r="HPH230" s="1269"/>
      <c r="HPI230" s="1269"/>
      <c r="HPJ230" s="1269"/>
      <c r="HPK230" s="1269"/>
      <c r="HPL230" s="1269"/>
      <c r="HPM230" s="1269"/>
      <c r="HPN230" s="1269"/>
      <c r="HPO230" s="1269"/>
      <c r="HPP230" s="1269"/>
      <c r="HPQ230" s="1269"/>
      <c r="HPR230" s="1269"/>
      <c r="HPS230" s="1269"/>
      <c r="HPT230" s="1269"/>
      <c r="HPU230" s="1269"/>
      <c r="HPV230" s="1269"/>
      <c r="HPW230" s="1269"/>
      <c r="HPX230" s="1269"/>
      <c r="HPY230" s="1269"/>
      <c r="HPZ230" s="1269"/>
      <c r="HQA230" s="1269"/>
      <c r="HQB230" s="1269"/>
      <c r="HQC230" s="1269"/>
      <c r="HQD230" s="1269"/>
      <c r="HQE230" s="1269"/>
      <c r="HQF230" s="1269"/>
      <c r="HQG230" s="1269"/>
      <c r="HQH230" s="1269"/>
      <c r="HQI230" s="1269"/>
      <c r="HQJ230" s="1269"/>
      <c r="HQK230" s="1269"/>
      <c r="HQL230" s="1269"/>
      <c r="HQM230" s="1269"/>
      <c r="HQN230" s="1269"/>
      <c r="HQO230" s="1269"/>
      <c r="HQP230" s="1269"/>
      <c r="HQQ230" s="1269"/>
      <c r="HQR230" s="1269"/>
      <c r="HQS230" s="1269"/>
      <c r="HQT230" s="1269"/>
      <c r="HQU230" s="1269"/>
      <c r="HQV230" s="1269"/>
      <c r="HQW230" s="1269"/>
      <c r="HQX230" s="1269"/>
      <c r="HQY230" s="1269"/>
      <c r="HQZ230" s="1269"/>
      <c r="HRA230" s="1269"/>
      <c r="HRB230" s="1269"/>
      <c r="HRC230" s="1269"/>
      <c r="HRD230" s="1269"/>
      <c r="HRE230" s="1269"/>
      <c r="HRF230" s="1269"/>
      <c r="HRG230" s="1269"/>
      <c r="HRH230" s="1269"/>
      <c r="HRI230" s="1269"/>
      <c r="HRJ230" s="1269"/>
      <c r="HRK230" s="1269"/>
      <c r="HRL230" s="1269"/>
      <c r="HRM230" s="1269"/>
      <c r="HRN230" s="1269"/>
      <c r="HRO230" s="1269"/>
      <c r="HRP230" s="1269"/>
      <c r="HRQ230" s="1269"/>
      <c r="HRR230" s="1269"/>
      <c r="HRS230" s="1269"/>
      <c r="HRT230" s="1269"/>
      <c r="HRU230" s="1269"/>
      <c r="HRV230" s="1269"/>
      <c r="HRW230" s="1269"/>
      <c r="HRX230" s="1269"/>
      <c r="HRY230" s="1269"/>
      <c r="HRZ230" s="1269"/>
      <c r="HSA230" s="1269"/>
      <c r="HSB230" s="1269"/>
      <c r="HSC230" s="1269"/>
      <c r="HSD230" s="1269"/>
      <c r="HSE230" s="1269"/>
      <c r="HSF230" s="1269"/>
      <c r="HSG230" s="1269"/>
      <c r="HSH230" s="1269"/>
      <c r="HSI230" s="1269"/>
      <c r="HSJ230" s="1269"/>
      <c r="HSK230" s="1269"/>
      <c r="HSL230" s="1269"/>
      <c r="HSM230" s="1269"/>
      <c r="HSN230" s="1269"/>
      <c r="HSO230" s="1269"/>
      <c r="HSP230" s="1269"/>
      <c r="HSQ230" s="1269"/>
      <c r="HSR230" s="1269"/>
      <c r="HSS230" s="1269"/>
      <c r="HST230" s="1269"/>
      <c r="HSU230" s="1269"/>
      <c r="HSV230" s="1269"/>
      <c r="HSW230" s="1269"/>
      <c r="HSX230" s="1269"/>
      <c r="HSY230" s="1269"/>
      <c r="HSZ230" s="1269"/>
      <c r="HTA230" s="1269"/>
      <c r="HTB230" s="1269"/>
      <c r="HTC230" s="1269"/>
      <c r="HTD230" s="1269"/>
      <c r="HTE230" s="1269"/>
      <c r="HTF230" s="1269"/>
      <c r="HTG230" s="1269"/>
      <c r="HTH230" s="1269"/>
      <c r="HTI230" s="1269"/>
      <c r="HTJ230" s="1269"/>
      <c r="HTK230" s="1269"/>
      <c r="HTL230" s="1269"/>
      <c r="HTM230" s="1269"/>
      <c r="HTN230" s="1269"/>
      <c r="HTO230" s="1269"/>
      <c r="HTP230" s="1269"/>
      <c r="HTQ230" s="1269"/>
      <c r="HTR230" s="1269"/>
      <c r="HTS230" s="1269"/>
      <c r="HTT230" s="1269"/>
      <c r="HTU230" s="1269"/>
      <c r="HTV230" s="1269"/>
      <c r="HTW230" s="1269"/>
      <c r="HTX230" s="1269"/>
      <c r="HTY230" s="1269"/>
      <c r="HTZ230" s="1269"/>
      <c r="HUA230" s="1269"/>
      <c r="HUB230" s="1269"/>
      <c r="HUC230" s="1269"/>
      <c r="HUD230" s="1269"/>
      <c r="HUE230" s="1269"/>
      <c r="HUF230" s="1269"/>
      <c r="HUG230" s="1269"/>
      <c r="HUH230" s="1269"/>
      <c r="HUI230" s="1269"/>
      <c r="HUJ230" s="1269"/>
      <c r="HUK230" s="1269"/>
      <c r="HUL230" s="1269"/>
      <c r="HUM230" s="1269"/>
      <c r="HUN230" s="1269"/>
      <c r="HUO230" s="1269"/>
      <c r="HUP230" s="1269"/>
      <c r="HUQ230" s="1269"/>
      <c r="HUR230" s="1269"/>
      <c r="HUS230" s="1269"/>
      <c r="HUT230" s="1269"/>
      <c r="HUU230" s="1269"/>
      <c r="HUV230" s="1269"/>
      <c r="HUW230" s="1269"/>
      <c r="HUX230" s="1269"/>
      <c r="HUY230" s="1269"/>
      <c r="HUZ230" s="1269"/>
      <c r="HVA230" s="1269"/>
      <c r="HVB230" s="1269"/>
      <c r="HVC230" s="1269"/>
      <c r="HVD230" s="1269"/>
      <c r="HVE230" s="1269"/>
      <c r="HVF230" s="1269"/>
      <c r="HVG230" s="1269"/>
      <c r="HVH230" s="1269"/>
      <c r="HVI230" s="1269"/>
      <c r="HVJ230" s="1269"/>
      <c r="HVK230" s="1269"/>
      <c r="HVL230" s="1269"/>
      <c r="HVM230" s="1269"/>
      <c r="HVN230" s="1269"/>
      <c r="HVO230" s="1269"/>
      <c r="HVP230" s="1269"/>
      <c r="HVQ230" s="1269"/>
      <c r="HVR230" s="1269"/>
      <c r="HVS230" s="1269"/>
      <c r="HVT230" s="1269"/>
      <c r="HVU230" s="1269"/>
      <c r="HVV230" s="1269"/>
      <c r="HVW230" s="1269"/>
      <c r="HVX230" s="1269"/>
      <c r="HVY230" s="1269"/>
      <c r="HVZ230" s="1269"/>
      <c r="HWA230" s="1269"/>
      <c r="HWB230" s="1269"/>
      <c r="HWC230" s="1269"/>
      <c r="HWD230" s="1269"/>
      <c r="HWE230" s="1269"/>
      <c r="HWF230" s="1269"/>
      <c r="HWG230" s="1269"/>
      <c r="HWH230" s="1269"/>
      <c r="HWI230" s="1269"/>
      <c r="HWJ230" s="1269"/>
      <c r="HWK230" s="1269"/>
      <c r="HWL230" s="1269"/>
      <c r="HWM230" s="1269"/>
      <c r="HWN230" s="1269"/>
      <c r="HWO230" s="1269"/>
      <c r="HWP230" s="1269"/>
      <c r="HWQ230" s="1269"/>
      <c r="HWR230" s="1269"/>
      <c r="HWS230" s="1269"/>
      <c r="HWT230" s="1269"/>
      <c r="HWU230" s="1269"/>
      <c r="HWV230" s="1269"/>
      <c r="HWW230" s="1269"/>
      <c r="HWX230" s="1269"/>
      <c r="HWY230" s="1269"/>
      <c r="HWZ230" s="1269"/>
      <c r="HXA230" s="1269"/>
      <c r="HXB230" s="1269"/>
      <c r="HXC230" s="1269"/>
      <c r="HXD230" s="1269"/>
      <c r="HXE230" s="1269"/>
      <c r="HXF230" s="1269"/>
      <c r="HXG230" s="1269"/>
      <c r="HXH230" s="1269"/>
      <c r="HXI230" s="1269"/>
      <c r="HXJ230" s="1269"/>
      <c r="HXK230" s="1269"/>
      <c r="HXL230" s="1269"/>
      <c r="HXM230" s="1269"/>
      <c r="HXN230" s="1269"/>
      <c r="HXO230" s="1269"/>
      <c r="HXP230" s="1269"/>
      <c r="HXQ230" s="1269"/>
      <c r="HXR230" s="1269"/>
      <c r="HXS230" s="1269"/>
      <c r="HXT230" s="1269"/>
      <c r="HXU230" s="1269"/>
      <c r="HXV230" s="1269"/>
      <c r="HXW230" s="1269"/>
      <c r="HXX230" s="1269"/>
      <c r="HXY230" s="1269"/>
      <c r="HXZ230" s="1269"/>
      <c r="HYA230" s="1269"/>
      <c r="HYB230" s="1269"/>
      <c r="HYC230" s="1269"/>
      <c r="HYD230" s="1269"/>
      <c r="HYE230" s="1269"/>
      <c r="HYF230" s="1269"/>
      <c r="HYG230" s="1269"/>
      <c r="HYH230" s="1269"/>
      <c r="HYI230" s="1269"/>
      <c r="HYJ230" s="1269"/>
      <c r="HYK230" s="1269"/>
      <c r="HYL230" s="1269"/>
      <c r="HYM230" s="1269"/>
      <c r="HYN230" s="1269"/>
      <c r="HYO230" s="1269"/>
      <c r="HYP230" s="1269"/>
      <c r="HYQ230" s="1269"/>
      <c r="HYR230" s="1269"/>
      <c r="HYS230" s="1269"/>
      <c r="HYT230" s="1269"/>
      <c r="HYU230" s="1269"/>
      <c r="HYV230" s="1269"/>
      <c r="HYW230" s="1269"/>
      <c r="HYX230" s="1269"/>
      <c r="HYY230" s="1269"/>
      <c r="HYZ230" s="1269"/>
      <c r="HZA230" s="1269"/>
      <c r="HZB230" s="1269"/>
      <c r="HZC230" s="1269"/>
      <c r="HZD230" s="1269"/>
      <c r="HZE230" s="1269"/>
      <c r="HZF230" s="1269"/>
      <c r="HZG230" s="1269"/>
      <c r="HZH230" s="1269"/>
      <c r="HZI230" s="1269"/>
      <c r="HZJ230" s="1269"/>
      <c r="HZK230" s="1269"/>
      <c r="HZL230" s="1269"/>
      <c r="HZM230" s="1269"/>
      <c r="HZN230" s="1269"/>
      <c r="HZO230" s="1269"/>
      <c r="HZP230" s="1269"/>
      <c r="HZQ230" s="1269"/>
      <c r="HZR230" s="1269"/>
      <c r="HZS230" s="1269"/>
      <c r="HZT230" s="1269"/>
      <c r="HZU230" s="1269"/>
      <c r="HZV230" s="1269"/>
      <c r="HZW230" s="1269"/>
      <c r="HZX230" s="1269"/>
      <c r="HZY230" s="1269"/>
      <c r="HZZ230" s="1269"/>
      <c r="IAA230" s="1269"/>
      <c r="IAB230" s="1269"/>
      <c r="IAC230" s="1269"/>
      <c r="IAD230" s="1269"/>
      <c r="IAE230" s="1269"/>
      <c r="IAF230" s="1269"/>
      <c r="IAG230" s="1269"/>
      <c r="IAH230" s="1269"/>
      <c r="IAI230" s="1269"/>
      <c r="IAJ230" s="1269"/>
      <c r="IAK230" s="1269"/>
      <c r="IAL230" s="1269"/>
      <c r="IAM230" s="1269"/>
      <c r="IAN230" s="1269"/>
      <c r="IAO230" s="1269"/>
      <c r="IAP230" s="1269"/>
      <c r="IAQ230" s="1269"/>
      <c r="IAR230" s="1269"/>
      <c r="IAS230" s="1269"/>
      <c r="IAT230" s="1269"/>
      <c r="IAU230" s="1269"/>
      <c r="IAV230" s="1269"/>
      <c r="IAW230" s="1269"/>
      <c r="IAX230" s="1269"/>
      <c r="IAY230" s="1269"/>
      <c r="IAZ230" s="1269"/>
      <c r="IBA230" s="1269"/>
      <c r="IBB230" s="1269"/>
      <c r="IBC230" s="1269"/>
      <c r="IBD230" s="1269"/>
      <c r="IBE230" s="1269"/>
      <c r="IBF230" s="1269"/>
      <c r="IBG230" s="1269"/>
      <c r="IBH230" s="1269"/>
      <c r="IBI230" s="1269"/>
      <c r="IBJ230" s="1269"/>
      <c r="IBK230" s="1269"/>
      <c r="IBL230" s="1269"/>
      <c r="IBM230" s="1269"/>
      <c r="IBN230" s="1269"/>
      <c r="IBO230" s="1269"/>
      <c r="IBP230" s="1269"/>
      <c r="IBQ230" s="1269"/>
      <c r="IBR230" s="1269"/>
      <c r="IBS230" s="1269"/>
      <c r="IBT230" s="1269"/>
      <c r="IBU230" s="1269"/>
      <c r="IBV230" s="1269"/>
      <c r="IBW230" s="1269"/>
      <c r="IBX230" s="1269"/>
      <c r="IBY230" s="1269"/>
      <c r="IBZ230" s="1269"/>
      <c r="ICA230" s="1269"/>
      <c r="ICB230" s="1269"/>
      <c r="ICC230" s="1269"/>
      <c r="ICD230" s="1269"/>
      <c r="ICE230" s="1269"/>
      <c r="ICF230" s="1269"/>
      <c r="ICG230" s="1269"/>
      <c r="ICH230" s="1269"/>
      <c r="ICI230" s="1269"/>
      <c r="ICJ230" s="1269"/>
      <c r="ICK230" s="1269"/>
      <c r="ICL230" s="1269"/>
      <c r="ICM230" s="1269"/>
      <c r="ICN230" s="1269"/>
      <c r="ICO230" s="1269"/>
      <c r="ICP230" s="1269"/>
      <c r="ICQ230" s="1269"/>
      <c r="ICR230" s="1269"/>
      <c r="ICS230" s="1269"/>
      <c r="ICT230" s="1269"/>
      <c r="ICU230" s="1269"/>
      <c r="ICV230" s="1269"/>
      <c r="ICW230" s="1269"/>
      <c r="ICX230" s="1269"/>
      <c r="ICY230" s="1269"/>
      <c r="ICZ230" s="1269"/>
      <c r="IDA230" s="1269"/>
      <c r="IDB230" s="1269"/>
      <c r="IDC230" s="1269"/>
      <c r="IDD230" s="1269"/>
      <c r="IDE230" s="1269"/>
      <c r="IDF230" s="1269"/>
      <c r="IDG230" s="1269"/>
      <c r="IDH230" s="1269"/>
      <c r="IDI230" s="1269"/>
      <c r="IDJ230" s="1269"/>
      <c r="IDK230" s="1269"/>
      <c r="IDL230" s="1269"/>
      <c r="IDM230" s="1269"/>
      <c r="IDN230" s="1269"/>
      <c r="IDO230" s="1269"/>
      <c r="IDP230" s="1269"/>
      <c r="IDQ230" s="1269"/>
      <c r="IDR230" s="1269"/>
      <c r="IDS230" s="1269"/>
      <c r="IDT230" s="1269"/>
      <c r="IDU230" s="1269"/>
      <c r="IDV230" s="1269"/>
      <c r="IDW230" s="1269"/>
      <c r="IDX230" s="1269"/>
      <c r="IDY230" s="1269"/>
      <c r="IDZ230" s="1269"/>
      <c r="IEA230" s="1269"/>
      <c r="IEB230" s="1269"/>
      <c r="IEC230" s="1269"/>
      <c r="IED230" s="1269"/>
      <c r="IEE230" s="1269"/>
      <c r="IEF230" s="1269"/>
      <c r="IEG230" s="1269"/>
      <c r="IEH230" s="1269"/>
      <c r="IEI230" s="1269"/>
      <c r="IEJ230" s="1269"/>
      <c r="IEK230" s="1269"/>
      <c r="IEL230" s="1269"/>
      <c r="IEM230" s="1269"/>
      <c r="IEN230" s="1269"/>
      <c r="IEO230" s="1269"/>
      <c r="IEP230" s="1269"/>
      <c r="IEQ230" s="1269"/>
      <c r="IER230" s="1269"/>
      <c r="IES230" s="1269"/>
      <c r="IET230" s="1269"/>
      <c r="IEU230" s="1269"/>
      <c r="IEV230" s="1269"/>
      <c r="IEW230" s="1269"/>
      <c r="IEX230" s="1269"/>
      <c r="IEY230" s="1269"/>
      <c r="IEZ230" s="1269"/>
      <c r="IFA230" s="1269"/>
      <c r="IFB230" s="1269"/>
      <c r="IFC230" s="1269"/>
      <c r="IFD230" s="1269"/>
      <c r="IFE230" s="1269"/>
      <c r="IFF230" s="1269"/>
      <c r="IFG230" s="1269"/>
      <c r="IFH230" s="1269"/>
      <c r="IFI230" s="1269"/>
      <c r="IFJ230" s="1269"/>
      <c r="IFK230" s="1269"/>
      <c r="IFL230" s="1269"/>
      <c r="IFM230" s="1269"/>
      <c r="IFN230" s="1269"/>
      <c r="IFO230" s="1269"/>
      <c r="IFP230" s="1269"/>
      <c r="IFQ230" s="1269"/>
      <c r="IFR230" s="1269"/>
      <c r="IFS230" s="1269"/>
      <c r="IFT230" s="1269"/>
      <c r="IFU230" s="1269"/>
      <c r="IFV230" s="1269"/>
      <c r="IFW230" s="1269"/>
      <c r="IFX230" s="1269"/>
      <c r="IFY230" s="1269"/>
      <c r="IFZ230" s="1269"/>
      <c r="IGA230" s="1269"/>
      <c r="IGB230" s="1269"/>
      <c r="IGC230" s="1269"/>
      <c r="IGD230" s="1269"/>
      <c r="IGE230" s="1269"/>
      <c r="IGF230" s="1269"/>
      <c r="IGG230" s="1269"/>
      <c r="IGH230" s="1269"/>
      <c r="IGI230" s="1269"/>
      <c r="IGJ230" s="1269"/>
      <c r="IGK230" s="1269"/>
      <c r="IGL230" s="1269"/>
      <c r="IGM230" s="1269"/>
      <c r="IGN230" s="1269"/>
      <c r="IGO230" s="1269"/>
      <c r="IGP230" s="1269"/>
      <c r="IGQ230" s="1269"/>
      <c r="IGR230" s="1269"/>
      <c r="IGS230" s="1269"/>
      <c r="IGT230" s="1269"/>
      <c r="IGU230" s="1269"/>
      <c r="IGV230" s="1269"/>
      <c r="IGW230" s="1269"/>
      <c r="IGX230" s="1269"/>
      <c r="IGY230" s="1269"/>
      <c r="IGZ230" s="1269"/>
      <c r="IHA230" s="1269"/>
      <c r="IHB230" s="1269"/>
      <c r="IHC230" s="1269"/>
      <c r="IHD230" s="1269"/>
      <c r="IHE230" s="1269"/>
      <c r="IHF230" s="1269"/>
      <c r="IHG230" s="1269"/>
      <c r="IHH230" s="1269"/>
      <c r="IHI230" s="1269"/>
      <c r="IHJ230" s="1269"/>
      <c r="IHK230" s="1269"/>
      <c r="IHL230" s="1269"/>
      <c r="IHM230" s="1269"/>
      <c r="IHN230" s="1269"/>
      <c r="IHO230" s="1269"/>
      <c r="IHP230" s="1269"/>
      <c r="IHQ230" s="1269"/>
      <c r="IHR230" s="1269"/>
      <c r="IHS230" s="1269"/>
      <c r="IHT230" s="1269"/>
      <c r="IHU230" s="1269"/>
      <c r="IHV230" s="1269"/>
      <c r="IHW230" s="1269"/>
      <c r="IHX230" s="1269"/>
      <c r="IHY230" s="1269"/>
      <c r="IHZ230" s="1269"/>
      <c r="IIA230" s="1269"/>
      <c r="IIB230" s="1269"/>
      <c r="IIC230" s="1269"/>
      <c r="IID230" s="1269"/>
      <c r="IIE230" s="1269"/>
      <c r="IIF230" s="1269"/>
      <c r="IIG230" s="1269"/>
      <c r="IIH230" s="1269"/>
      <c r="III230" s="1269"/>
      <c r="IIJ230" s="1269"/>
      <c r="IIK230" s="1269"/>
      <c r="IIL230" s="1269"/>
      <c r="IIM230" s="1269"/>
      <c r="IIN230" s="1269"/>
      <c r="IIO230" s="1269"/>
      <c r="IIP230" s="1269"/>
      <c r="IIQ230" s="1269"/>
      <c r="IIR230" s="1269"/>
      <c r="IIS230" s="1269"/>
      <c r="IIT230" s="1269"/>
      <c r="IIU230" s="1269"/>
      <c r="IIV230" s="1269"/>
      <c r="IIW230" s="1269"/>
      <c r="IIX230" s="1269"/>
      <c r="IIY230" s="1269"/>
      <c r="IIZ230" s="1269"/>
      <c r="IJA230" s="1269"/>
      <c r="IJB230" s="1269"/>
      <c r="IJC230" s="1269"/>
      <c r="IJD230" s="1269"/>
      <c r="IJE230" s="1269"/>
      <c r="IJF230" s="1269"/>
      <c r="IJG230" s="1269"/>
      <c r="IJH230" s="1269"/>
      <c r="IJI230" s="1269"/>
      <c r="IJJ230" s="1269"/>
      <c r="IJK230" s="1269"/>
      <c r="IJL230" s="1269"/>
      <c r="IJM230" s="1269"/>
      <c r="IJN230" s="1269"/>
      <c r="IJO230" s="1269"/>
      <c r="IJP230" s="1269"/>
      <c r="IJQ230" s="1269"/>
      <c r="IJR230" s="1269"/>
      <c r="IJS230" s="1269"/>
      <c r="IJT230" s="1269"/>
      <c r="IJU230" s="1269"/>
      <c r="IJV230" s="1269"/>
      <c r="IJW230" s="1269"/>
      <c r="IJX230" s="1269"/>
      <c r="IJY230" s="1269"/>
      <c r="IJZ230" s="1269"/>
      <c r="IKA230" s="1269"/>
      <c r="IKB230" s="1269"/>
      <c r="IKC230" s="1269"/>
      <c r="IKD230" s="1269"/>
      <c r="IKE230" s="1269"/>
      <c r="IKF230" s="1269"/>
      <c r="IKG230" s="1269"/>
      <c r="IKH230" s="1269"/>
      <c r="IKI230" s="1269"/>
      <c r="IKJ230" s="1269"/>
      <c r="IKK230" s="1269"/>
      <c r="IKL230" s="1269"/>
      <c r="IKM230" s="1269"/>
      <c r="IKN230" s="1269"/>
      <c r="IKO230" s="1269"/>
      <c r="IKP230" s="1269"/>
      <c r="IKQ230" s="1269"/>
      <c r="IKR230" s="1269"/>
      <c r="IKS230" s="1269"/>
      <c r="IKT230" s="1269"/>
      <c r="IKU230" s="1269"/>
      <c r="IKV230" s="1269"/>
      <c r="IKW230" s="1269"/>
      <c r="IKX230" s="1269"/>
      <c r="IKY230" s="1269"/>
      <c r="IKZ230" s="1269"/>
      <c r="ILA230" s="1269"/>
      <c r="ILB230" s="1269"/>
      <c r="ILC230" s="1269"/>
      <c r="ILD230" s="1269"/>
      <c r="ILE230" s="1269"/>
      <c r="ILF230" s="1269"/>
      <c r="ILG230" s="1269"/>
      <c r="ILH230" s="1269"/>
      <c r="ILI230" s="1269"/>
      <c r="ILJ230" s="1269"/>
      <c r="ILK230" s="1269"/>
      <c r="ILL230" s="1269"/>
      <c r="ILM230" s="1269"/>
      <c r="ILN230" s="1269"/>
      <c r="ILO230" s="1269"/>
      <c r="ILP230" s="1269"/>
      <c r="ILQ230" s="1269"/>
      <c r="ILR230" s="1269"/>
      <c r="ILS230" s="1269"/>
      <c r="ILT230" s="1269"/>
      <c r="ILU230" s="1269"/>
      <c r="ILV230" s="1269"/>
      <c r="ILW230" s="1269"/>
      <c r="ILX230" s="1269"/>
      <c r="ILY230" s="1269"/>
      <c r="ILZ230" s="1269"/>
      <c r="IMA230" s="1269"/>
      <c r="IMB230" s="1269"/>
      <c r="IMC230" s="1269"/>
      <c r="IMD230" s="1269"/>
      <c r="IME230" s="1269"/>
      <c r="IMF230" s="1269"/>
      <c r="IMG230" s="1269"/>
      <c r="IMH230" s="1269"/>
      <c r="IMI230" s="1269"/>
      <c r="IMJ230" s="1269"/>
      <c r="IMK230" s="1269"/>
      <c r="IML230" s="1269"/>
      <c r="IMM230" s="1269"/>
      <c r="IMN230" s="1269"/>
      <c r="IMO230" s="1269"/>
      <c r="IMP230" s="1269"/>
      <c r="IMQ230" s="1269"/>
      <c r="IMR230" s="1269"/>
      <c r="IMS230" s="1269"/>
      <c r="IMT230" s="1269"/>
      <c r="IMU230" s="1269"/>
      <c r="IMV230" s="1269"/>
      <c r="IMW230" s="1269"/>
      <c r="IMX230" s="1269"/>
      <c r="IMY230" s="1269"/>
      <c r="IMZ230" s="1269"/>
      <c r="INA230" s="1269"/>
      <c r="INB230" s="1269"/>
      <c r="INC230" s="1269"/>
      <c r="IND230" s="1269"/>
      <c r="INE230" s="1269"/>
      <c r="INF230" s="1269"/>
      <c r="ING230" s="1269"/>
      <c r="INH230" s="1269"/>
      <c r="INI230" s="1269"/>
      <c r="INJ230" s="1269"/>
      <c r="INK230" s="1269"/>
      <c r="INL230" s="1269"/>
      <c r="INM230" s="1269"/>
      <c r="INN230" s="1269"/>
      <c r="INO230" s="1269"/>
      <c r="INP230" s="1269"/>
      <c r="INQ230" s="1269"/>
      <c r="INR230" s="1269"/>
      <c r="INS230" s="1269"/>
      <c r="INT230" s="1269"/>
      <c r="INU230" s="1269"/>
      <c r="INV230" s="1269"/>
      <c r="INW230" s="1269"/>
      <c r="INX230" s="1269"/>
      <c r="INY230" s="1269"/>
      <c r="INZ230" s="1269"/>
      <c r="IOA230" s="1269"/>
      <c r="IOB230" s="1269"/>
      <c r="IOC230" s="1269"/>
      <c r="IOD230" s="1269"/>
      <c r="IOE230" s="1269"/>
      <c r="IOF230" s="1269"/>
      <c r="IOG230" s="1269"/>
      <c r="IOH230" s="1269"/>
      <c r="IOI230" s="1269"/>
      <c r="IOJ230" s="1269"/>
      <c r="IOK230" s="1269"/>
      <c r="IOL230" s="1269"/>
      <c r="IOM230" s="1269"/>
      <c r="ION230" s="1269"/>
      <c r="IOO230" s="1269"/>
      <c r="IOP230" s="1269"/>
      <c r="IOQ230" s="1269"/>
      <c r="IOR230" s="1269"/>
      <c r="IOS230" s="1269"/>
      <c r="IOT230" s="1269"/>
      <c r="IOU230" s="1269"/>
      <c r="IOV230" s="1269"/>
      <c r="IOW230" s="1269"/>
      <c r="IOX230" s="1269"/>
      <c r="IOY230" s="1269"/>
      <c r="IOZ230" s="1269"/>
      <c r="IPA230" s="1269"/>
      <c r="IPB230" s="1269"/>
      <c r="IPC230" s="1269"/>
      <c r="IPD230" s="1269"/>
      <c r="IPE230" s="1269"/>
      <c r="IPF230" s="1269"/>
      <c r="IPG230" s="1269"/>
      <c r="IPH230" s="1269"/>
      <c r="IPI230" s="1269"/>
      <c r="IPJ230" s="1269"/>
      <c r="IPK230" s="1269"/>
      <c r="IPL230" s="1269"/>
      <c r="IPM230" s="1269"/>
      <c r="IPN230" s="1269"/>
      <c r="IPO230" s="1269"/>
      <c r="IPP230" s="1269"/>
      <c r="IPQ230" s="1269"/>
      <c r="IPR230" s="1269"/>
      <c r="IPS230" s="1269"/>
      <c r="IPT230" s="1269"/>
      <c r="IPU230" s="1269"/>
      <c r="IPV230" s="1269"/>
      <c r="IPW230" s="1269"/>
      <c r="IPX230" s="1269"/>
      <c r="IPY230" s="1269"/>
      <c r="IPZ230" s="1269"/>
      <c r="IQA230" s="1269"/>
      <c r="IQB230" s="1269"/>
      <c r="IQC230" s="1269"/>
      <c r="IQD230" s="1269"/>
      <c r="IQE230" s="1269"/>
      <c r="IQF230" s="1269"/>
      <c r="IQG230" s="1269"/>
      <c r="IQH230" s="1269"/>
      <c r="IQI230" s="1269"/>
      <c r="IQJ230" s="1269"/>
      <c r="IQK230" s="1269"/>
      <c r="IQL230" s="1269"/>
      <c r="IQM230" s="1269"/>
      <c r="IQN230" s="1269"/>
      <c r="IQO230" s="1269"/>
      <c r="IQP230" s="1269"/>
      <c r="IQQ230" s="1269"/>
      <c r="IQR230" s="1269"/>
      <c r="IQS230" s="1269"/>
      <c r="IQT230" s="1269"/>
      <c r="IQU230" s="1269"/>
      <c r="IQV230" s="1269"/>
      <c r="IQW230" s="1269"/>
      <c r="IQX230" s="1269"/>
      <c r="IQY230" s="1269"/>
      <c r="IQZ230" s="1269"/>
      <c r="IRA230" s="1269"/>
      <c r="IRB230" s="1269"/>
      <c r="IRC230" s="1269"/>
      <c r="IRD230" s="1269"/>
      <c r="IRE230" s="1269"/>
      <c r="IRF230" s="1269"/>
      <c r="IRG230" s="1269"/>
      <c r="IRH230" s="1269"/>
      <c r="IRI230" s="1269"/>
      <c r="IRJ230" s="1269"/>
      <c r="IRK230" s="1269"/>
      <c r="IRL230" s="1269"/>
      <c r="IRM230" s="1269"/>
      <c r="IRN230" s="1269"/>
      <c r="IRO230" s="1269"/>
      <c r="IRP230" s="1269"/>
      <c r="IRQ230" s="1269"/>
      <c r="IRR230" s="1269"/>
      <c r="IRS230" s="1269"/>
      <c r="IRT230" s="1269"/>
      <c r="IRU230" s="1269"/>
      <c r="IRV230" s="1269"/>
      <c r="IRW230" s="1269"/>
      <c r="IRX230" s="1269"/>
      <c r="IRY230" s="1269"/>
      <c r="IRZ230" s="1269"/>
      <c r="ISA230" s="1269"/>
      <c r="ISB230" s="1269"/>
      <c r="ISC230" s="1269"/>
      <c r="ISD230" s="1269"/>
      <c r="ISE230" s="1269"/>
      <c r="ISF230" s="1269"/>
      <c r="ISG230" s="1269"/>
      <c r="ISH230" s="1269"/>
      <c r="ISI230" s="1269"/>
      <c r="ISJ230" s="1269"/>
      <c r="ISK230" s="1269"/>
      <c r="ISL230" s="1269"/>
      <c r="ISM230" s="1269"/>
      <c r="ISN230" s="1269"/>
      <c r="ISO230" s="1269"/>
      <c r="ISP230" s="1269"/>
      <c r="ISQ230" s="1269"/>
      <c r="ISR230" s="1269"/>
      <c r="ISS230" s="1269"/>
      <c r="IST230" s="1269"/>
      <c r="ISU230" s="1269"/>
      <c r="ISV230" s="1269"/>
      <c r="ISW230" s="1269"/>
      <c r="ISX230" s="1269"/>
      <c r="ISY230" s="1269"/>
      <c r="ISZ230" s="1269"/>
      <c r="ITA230" s="1269"/>
      <c r="ITB230" s="1269"/>
      <c r="ITC230" s="1269"/>
      <c r="ITD230" s="1269"/>
      <c r="ITE230" s="1269"/>
      <c r="ITF230" s="1269"/>
      <c r="ITG230" s="1269"/>
      <c r="ITH230" s="1269"/>
      <c r="ITI230" s="1269"/>
      <c r="ITJ230" s="1269"/>
      <c r="ITK230" s="1269"/>
      <c r="ITL230" s="1269"/>
      <c r="ITM230" s="1269"/>
      <c r="ITN230" s="1269"/>
      <c r="ITO230" s="1269"/>
      <c r="ITP230" s="1269"/>
      <c r="ITQ230" s="1269"/>
      <c r="ITR230" s="1269"/>
      <c r="ITS230" s="1269"/>
      <c r="ITT230" s="1269"/>
      <c r="ITU230" s="1269"/>
      <c r="ITV230" s="1269"/>
      <c r="ITW230" s="1269"/>
      <c r="ITX230" s="1269"/>
      <c r="ITY230" s="1269"/>
      <c r="ITZ230" s="1269"/>
      <c r="IUA230" s="1269"/>
      <c r="IUB230" s="1269"/>
      <c r="IUC230" s="1269"/>
      <c r="IUD230" s="1269"/>
      <c r="IUE230" s="1269"/>
      <c r="IUF230" s="1269"/>
      <c r="IUG230" s="1269"/>
      <c r="IUH230" s="1269"/>
      <c r="IUI230" s="1269"/>
      <c r="IUJ230" s="1269"/>
      <c r="IUK230" s="1269"/>
      <c r="IUL230" s="1269"/>
      <c r="IUM230" s="1269"/>
      <c r="IUN230" s="1269"/>
      <c r="IUO230" s="1269"/>
      <c r="IUP230" s="1269"/>
      <c r="IUQ230" s="1269"/>
      <c r="IUR230" s="1269"/>
      <c r="IUS230" s="1269"/>
      <c r="IUT230" s="1269"/>
      <c r="IUU230" s="1269"/>
      <c r="IUV230" s="1269"/>
      <c r="IUW230" s="1269"/>
      <c r="IUX230" s="1269"/>
      <c r="IUY230" s="1269"/>
      <c r="IUZ230" s="1269"/>
      <c r="IVA230" s="1269"/>
      <c r="IVB230" s="1269"/>
      <c r="IVC230" s="1269"/>
      <c r="IVD230" s="1269"/>
      <c r="IVE230" s="1269"/>
      <c r="IVF230" s="1269"/>
      <c r="IVG230" s="1269"/>
      <c r="IVH230" s="1269"/>
      <c r="IVI230" s="1269"/>
      <c r="IVJ230" s="1269"/>
      <c r="IVK230" s="1269"/>
      <c r="IVL230" s="1269"/>
      <c r="IVM230" s="1269"/>
      <c r="IVN230" s="1269"/>
      <c r="IVO230" s="1269"/>
      <c r="IVP230" s="1269"/>
      <c r="IVQ230" s="1269"/>
      <c r="IVR230" s="1269"/>
      <c r="IVS230" s="1269"/>
      <c r="IVT230" s="1269"/>
      <c r="IVU230" s="1269"/>
      <c r="IVV230" s="1269"/>
      <c r="IVW230" s="1269"/>
      <c r="IVX230" s="1269"/>
      <c r="IVY230" s="1269"/>
      <c r="IVZ230" s="1269"/>
      <c r="IWA230" s="1269"/>
      <c r="IWB230" s="1269"/>
      <c r="IWC230" s="1269"/>
      <c r="IWD230" s="1269"/>
      <c r="IWE230" s="1269"/>
      <c r="IWF230" s="1269"/>
      <c r="IWG230" s="1269"/>
      <c r="IWH230" s="1269"/>
      <c r="IWI230" s="1269"/>
      <c r="IWJ230" s="1269"/>
      <c r="IWK230" s="1269"/>
      <c r="IWL230" s="1269"/>
      <c r="IWM230" s="1269"/>
      <c r="IWN230" s="1269"/>
      <c r="IWO230" s="1269"/>
      <c r="IWP230" s="1269"/>
      <c r="IWQ230" s="1269"/>
      <c r="IWR230" s="1269"/>
      <c r="IWS230" s="1269"/>
      <c r="IWT230" s="1269"/>
      <c r="IWU230" s="1269"/>
      <c r="IWV230" s="1269"/>
      <c r="IWW230" s="1269"/>
      <c r="IWX230" s="1269"/>
      <c r="IWY230" s="1269"/>
      <c r="IWZ230" s="1269"/>
      <c r="IXA230" s="1269"/>
      <c r="IXB230" s="1269"/>
      <c r="IXC230" s="1269"/>
      <c r="IXD230" s="1269"/>
      <c r="IXE230" s="1269"/>
      <c r="IXF230" s="1269"/>
      <c r="IXG230" s="1269"/>
      <c r="IXH230" s="1269"/>
      <c r="IXI230" s="1269"/>
      <c r="IXJ230" s="1269"/>
      <c r="IXK230" s="1269"/>
      <c r="IXL230" s="1269"/>
      <c r="IXM230" s="1269"/>
      <c r="IXN230" s="1269"/>
      <c r="IXO230" s="1269"/>
      <c r="IXP230" s="1269"/>
      <c r="IXQ230" s="1269"/>
      <c r="IXR230" s="1269"/>
      <c r="IXS230" s="1269"/>
      <c r="IXT230" s="1269"/>
      <c r="IXU230" s="1269"/>
      <c r="IXV230" s="1269"/>
      <c r="IXW230" s="1269"/>
      <c r="IXX230" s="1269"/>
      <c r="IXY230" s="1269"/>
      <c r="IXZ230" s="1269"/>
      <c r="IYA230" s="1269"/>
      <c r="IYB230" s="1269"/>
      <c r="IYC230" s="1269"/>
      <c r="IYD230" s="1269"/>
      <c r="IYE230" s="1269"/>
      <c r="IYF230" s="1269"/>
      <c r="IYG230" s="1269"/>
      <c r="IYH230" s="1269"/>
      <c r="IYI230" s="1269"/>
      <c r="IYJ230" s="1269"/>
      <c r="IYK230" s="1269"/>
      <c r="IYL230" s="1269"/>
      <c r="IYM230" s="1269"/>
      <c r="IYN230" s="1269"/>
      <c r="IYO230" s="1269"/>
      <c r="IYP230" s="1269"/>
      <c r="IYQ230" s="1269"/>
      <c r="IYR230" s="1269"/>
      <c r="IYS230" s="1269"/>
      <c r="IYT230" s="1269"/>
      <c r="IYU230" s="1269"/>
      <c r="IYV230" s="1269"/>
      <c r="IYW230" s="1269"/>
      <c r="IYX230" s="1269"/>
      <c r="IYY230" s="1269"/>
      <c r="IYZ230" s="1269"/>
      <c r="IZA230" s="1269"/>
      <c r="IZB230" s="1269"/>
      <c r="IZC230" s="1269"/>
      <c r="IZD230" s="1269"/>
      <c r="IZE230" s="1269"/>
      <c r="IZF230" s="1269"/>
      <c r="IZG230" s="1269"/>
      <c r="IZH230" s="1269"/>
      <c r="IZI230" s="1269"/>
      <c r="IZJ230" s="1269"/>
      <c r="IZK230" s="1269"/>
      <c r="IZL230" s="1269"/>
      <c r="IZM230" s="1269"/>
      <c r="IZN230" s="1269"/>
      <c r="IZO230" s="1269"/>
      <c r="IZP230" s="1269"/>
      <c r="IZQ230" s="1269"/>
      <c r="IZR230" s="1269"/>
      <c r="IZS230" s="1269"/>
      <c r="IZT230" s="1269"/>
      <c r="IZU230" s="1269"/>
      <c r="IZV230" s="1269"/>
      <c r="IZW230" s="1269"/>
      <c r="IZX230" s="1269"/>
      <c r="IZY230" s="1269"/>
      <c r="IZZ230" s="1269"/>
      <c r="JAA230" s="1269"/>
      <c r="JAB230" s="1269"/>
      <c r="JAC230" s="1269"/>
      <c r="JAD230" s="1269"/>
      <c r="JAE230" s="1269"/>
      <c r="JAF230" s="1269"/>
      <c r="JAG230" s="1269"/>
      <c r="JAH230" s="1269"/>
      <c r="JAI230" s="1269"/>
      <c r="JAJ230" s="1269"/>
      <c r="JAK230" s="1269"/>
      <c r="JAL230" s="1269"/>
      <c r="JAM230" s="1269"/>
      <c r="JAN230" s="1269"/>
      <c r="JAO230" s="1269"/>
      <c r="JAP230" s="1269"/>
      <c r="JAQ230" s="1269"/>
      <c r="JAR230" s="1269"/>
      <c r="JAS230" s="1269"/>
      <c r="JAT230" s="1269"/>
      <c r="JAU230" s="1269"/>
      <c r="JAV230" s="1269"/>
      <c r="JAW230" s="1269"/>
      <c r="JAX230" s="1269"/>
      <c r="JAY230" s="1269"/>
      <c r="JAZ230" s="1269"/>
      <c r="JBA230" s="1269"/>
      <c r="JBB230" s="1269"/>
      <c r="JBC230" s="1269"/>
      <c r="JBD230" s="1269"/>
      <c r="JBE230" s="1269"/>
      <c r="JBF230" s="1269"/>
      <c r="JBG230" s="1269"/>
      <c r="JBH230" s="1269"/>
      <c r="JBI230" s="1269"/>
      <c r="JBJ230" s="1269"/>
      <c r="JBK230" s="1269"/>
      <c r="JBL230" s="1269"/>
      <c r="JBM230" s="1269"/>
      <c r="JBN230" s="1269"/>
      <c r="JBO230" s="1269"/>
      <c r="JBP230" s="1269"/>
      <c r="JBQ230" s="1269"/>
      <c r="JBR230" s="1269"/>
      <c r="JBS230" s="1269"/>
      <c r="JBT230" s="1269"/>
      <c r="JBU230" s="1269"/>
      <c r="JBV230" s="1269"/>
      <c r="JBW230" s="1269"/>
      <c r="JBX230" s="1269"/>
      <c r="JBY230" s="1269"/>
      <c r="JBZ230" s="1269"/>
      <c r="JCA230" s="1269"/>
      <c r="JCB230" s="1269"/>
      <c r="JCC230" s="1269"/>
      <c r="JCD230" s="1269"/>
      <c r="JCE230" s="1269"/>
      <c r="JCF230" s="1269"/>
      <c r="JCG230" s="1269"/>
      <c r="JCH230" s="1269"/>
      <c r="JCI230" s="1269"/>
      <c r="JCJ230" s="1269"/>
      <c r="JCK230" s="1269"/>
      <c r="JCL230" s="1269"/>
      <c r="JCM230" s="1269"/>
      <c r="JCN230" s="1269"/>
      <c r="JCO230" s="1269"/>
      <c r="JCP230" s="1269"/>
      <c r="JCQ230" s="1269"/>
      <c r="JCR230" s="1269"/>
      <c r="JCS230" s="1269"/>
      <c r="JCT230" s="1269"/>
      <c r="JCU230" s="1269"/>
      <c r="JCV230" s="1269"/>
      <c r="JCW230" s="1269"/>
      <c r="JCX230" s="1269"/>
      <c r="JCY230" s="1269"/>
      <c r="JCZ230" s="1269"/>
      <c r="JDA230" s="1269"/>
      <c r="JDB230" s="1269"/>
      <c r="JDC230" s="1269"/>
      <c r="JDD230" s="1269"/>
      <c r="JDE230" s="1269"/>
      <c r="JDF230" s="1269"/>
      <c r="JDG230" s="1269"/>
      <c r="JDH230" s="1269"/>
      <c r="JDI230" s="1269"/>
      <c r="JDJ230" s="1269"/>
      <c r="JDK230" s="1269"/>
      <c r="JDL230" s="1269"/>
      <c r="JDM230" s="1269"/>
      <c r="JDN230" s="1269"/>
      <c r="JDO230" s="1269"/>
      <c r="JDP230" s="1269"/>
      <c r="JDQ230" s="1269"/>
      <c r="JDR230" s="1269"/>
      <c r="JDS230" s="1269"/>
      <c r="JDT230" s="1269"/>
      <c r="JDU230" s="1269"/>
      <c r="JDV230" s="1269"/>
      <c r="JDW230" s="1269"/>
      <c r="JDX230" s="1269"/>
      <c r="JDY230" s="1269"/>
      <c r="JDZ230" s="1269"/>
      <c r="JEA230" s="1269"/>
      <c r="JEB230" s="1269"/>
      <c r="JEC230" s="1269"/>
      <c r="JED230" s="1269"/>
      <c r="JEE230" s="1269"/>
      <c r="JEF230" s="1269"/>
      <c r="JEG230" s="1269"/>
      <c r="JEH230" s="1269"/>
      <c r="JEI230" s="1269"/>
      <c r="JEJ230" s="1269"/>
      <c r="JEK230" s="1269"/>
      <c r="JEL230" s="1269"/>
      <c r="JEM230" s="1269"/>
      <c r="JEN230" s="1269"/>
      <c r="JEO230" s="1269"/>
      <c r="JEP230" s="1269"/>
      <c r="JEQ230" s="1269"/>
      <c r="JER230" s="1269"/>
      <c r="JES230" s="1269"/>
      <c r="JET230" s="1269"/>
      <c r="JEU230" s="1269"/>
      <c r="JEV230" s="1269"/>
      <c r="JEW230" s="1269"/>
      <c r="JEX230" s="1269"/>
      <c r="JEY230" s="1269"/>
      <c r="JEZ230" s="1269"/>
      <c r="JFA230" s="1269"/>
      <c r="JFB230" s="1269"/>
      <c r="JFC230" s="1269"/>
      <c r="JFD230" s="1269"/>
      <c r="JFE230" s="1269"/>
      <c r="JFF230" s="1269"/>
      <c r="JFG230" s="1269"/>
      <c r="JFH230" s="1269"/>
      <c r="JFI230" s="1269"/>
      <c r="JFJ230" s="1269"/>
      <c r="JFK230" s="1269"/>
      <c r="JFL230" s="1269"/>
      <c r="JFM230" s="1269"/>
      <c r="JFN230" s="1269"/>
      <c r="JFO230" s="1269"/>
      <c r="JFP230" s="1269"/>
      <c r="JFQ230" s="1269"/>
      <c r="JFR230" s="1269"/>
      <c r="JFS230" s="1269"/>
      <c r="JFT230" s="1269"/>
      <c r="JFU230" s="1269"/>
      <c r="JFV230" s="1269"/>
      <c r="JFW230" s="1269"/>
      <c r="JFX230" s="1269"/>
      <c r="JFY230" s="1269"/>
      <c r="JFZ230" s="1269"/>
      <c r="JGA230" s="1269"/>
      <c r="JGB230" s="1269"/>
      <c r="JGC230" s="1269"/>
      <c r="JGD230" s="1269"/>
      <c r="JGE230" s="1269"/>
      <c r="JGF230" s="1269"/>
      <c r="JGG230" s="1269"/>
      <c r="JGH230" s="1269"/>
      <c r="JGI230" s="1269"/>
      <c r="JGJ230" s="1269"/>
      <c r="JGK230" s="1269"/>
      <c r="JGL230" s="1269"/>
      <c r="JGM230" s="1269"/>
      <c r="JGN230" s="1269"/>
      <c r="JGO230" s="1269"/>
      <c r="JGP230" s="1269"/>
      <c r="JGQ230" s="1269"/>
      <c r="JGR230" s="1269"/>
      <c r="JGS230" s="1269"/>
      <c r="JGT230" s="1269"/>
      <c r="JGU230" s="1269"/>
      <c r="JGV230" s="1269"/>
      <c r="JGW230" s="1269"/>
      <c r="JGX230" s="1269"/>
      <c r="JGY230" s="1269"/>
      <c r="JGZ230" s="1269"/>
      <c r="JHA230" s="1269"/>
      <c r="JHB230" s="1269"/>
      <c r="JHC230" s="1269"/>
      <c r="JHD230" s="1269"/>
      <c r="JHE230" s="1269"/>
      <c r="JHF230" s="1269"/>
      <c r="JHG230" s="1269"/>
      <c r="JHH230" s="1269"/>
      <c r="JHI230" s="1269"/>
      <c r="JHJ230" s="1269"/>
      <c r="JHK230" s="1269"/>
      <c r="JHL230" s="1269"/>
      <c r="JHM230" s="1269"/>
      <c r="JHN230" s="1269"/>
      <c r="JHO230" s="1269"/>
      <c r="JHP230" s="1269"/>
      <c r="JHQ230" s="1269"/>
      <c r="JHR230" s="1269"/>
      <c r="JHS230" s="1269"/>
      <c r="JHT230" s="1269"/>
      <c r="JHU230" s="1269"/>
      <c r="JHV230" s="1269"/>
      <c r="JHW230" s="1269"/>
      <c r="JHX230" s="1269"/>
      <c r="JHY230" s="1269"/>
      <c r="JHZ230" s="1269"/>
      <c r="JIA230" s="1269"/>
      <c r="JIB230" s="1269"/>
      <c r="JIC230" s="1269"/>
      <c r="JID230" s="1269"/>
      <c r="JIE230" s="1269"/>
      <c r="JIF230" s="1269"/>
      <c r="JIG230" s="1269"/>
      <c r="JIH230" s="1269"/>
      <c r="JII230" s="1269"/>
      <c r="JIJ230" s="1269"/>
      <c r="JIK230" s="1269"/>
      <c r="JIL230" s="1269"/>
      <c r="JIM230" s="1269"/>
      <c r="JIN230" s="1269"/>
      <c r="JIO230" s="1269"/>
      <c r="JIP230" s="1269"/>
      <c r="JIQ230" s="1269"/>
      <c r="JIR230" s="1269"/>
      <c r="JIS230" s="1269"/>
      <c r="JIT230" s="1269"/>
      <c r="JIU230" s="1269"/>
      <c r="JIV230" s="1269"/>
      <c r="JIW230" s="1269"/>
      <c r="JIX230" s="1269"/>
      <c r="JIY230" s="1269"/>
      <c r="JIZ230" s="1269"/>
      <c r="JJA230" s="1269"/>
      <c r="JJB230" s="1269"/>
      <c r="JJC230" s="1269"/>
      <c r="JJD230" s="1269"/>
      <c r="JJE230" s="1269"/>
      <c r="JJF230" s="1269"/>
      <c r="JJG230" s="1269"/>
      <c r="JJH230" s="1269"/>
      <c r="JJI230" s="1269"/>
      <c r="JJJ230" s="1269"/>
      <c r="JJK230" s="1269"/>
      <c r="JJL230" s="1269"/>
      <c r="JJM230" s="1269"/>
      <c r="JJN230" s="1269"/>
      <c r="JJO230" s="1269"/>
      <c r="JJP230" s="1269"/>
      <c r="JJQ230" s="1269"/>
      <c r="JJR230" s="1269"/>
      <c r="JJS230" s="1269"/>
      <c r="JJT230" s="1269"/>
      <c r="JJU230" s="1269"/>
      <c r="JJV230" s="1269"/>
      <c r="JJW230" s="1269"/>
      <c r="JJX230" s="1269"/>
      <c r="JJY230" s="1269"/>
      <c r="JJZ230" s="1269"/>
      <c r="JKA230" s="1269"/>
      <c r="JKB230" s="1269"/>
      <c r="JKC230" s="1269"/>
      <c r="JKD230" s="1269"/>
      <c r="JKE230" s="1269"/>
      <c r="JKF230" s="1269"/>
      <c r="JKG230" s="1269"/>
      <c r="JKH230" s="1269"/>
      <c r="JKI230" s="1269"/>
      <c r="JKJ230" s="1269"/>
      <c r="JKK230" s="1269"/>
      <c r="JKL230" s="1269"/>
      <c r="JKM230" s="1269"/>
      <c r="JKN230" s="1269"/>
      <c r="JKO230" s="1269"/>
      <c r="JKP230" s="1269"/>
      <c r="JKQ230" s="1269"/>
      <c r="JKR230" s="1269"/>
      <c r="JKS230" s="1269"/>
      <c r="JKT230" s="1269"/>
      <c r="JKU230" s="1269"/>
      <c r="JKV230" s="1269"/>
      <c r="JKW230" s="1269"/>
      <c r="JKX230" s="1269"/>
      <c r="JKY230" s="1269"/>
      <c r="JKZ230" s="1269"/>
      <c r="JLA230" s="1269"/>
      <c r="JLB230" s="1269"/>
      <c r="JLC230" s="1269"/>
      <c r="JLD230" s="1269"/>
      <c r="JLE230" s="1269"/>
      <c r="JLF230" s="1269"/>
      <c r="JLG230" s="1269"/>
      <c r="JLH230" s="1269"/>
      <c r="JLI230" s="1269"/>
      <c r="JLJ230" s="1269"/>
      <c r="JLK230" s="1269"/>
      <c r="JLL230" s="1269"/>
      <c r="JLM230" s="1269"/>
      <c r="JLN230" s="1269"/>
      <c r="JLO230" s="1269"/>
      <c r="JLP230" s="1269"/>
      <c r="JLQ230" s="1269"/>
      <c r="JLR230" s="1269"/>
      <c r="JLS230" s="1269"/>
      <c r="JLT230" s="1269"/>
      <c r="JLU230" s="1269"/>
      <c r="JLV230" s="1269"/>
      <c r="JLW230" s="1269"/>
      <c r="JLX230" s="1269"/>
      <c r="JLY230" s="1269"/>
      <c r="JLZ230" s="1269"/>
      <c r="JMA230" s="1269"/>
      <c r="JMB230" s="1269"/>
      <c r="JMC230" s="1269"/>
      <c r="JMD230" s="1269"/>
      <c r="JME230" s="1269"/>
      <c r="JMF230" s="1269"/>
      <c r="JMG230" s="1269"/>
      <c r="JMH230" s="1269"/>
      <c r="JMI230" s="1269"/>
      <c r="JMJ230" s="1269"/>
      <c r="JMK230" s="1269"/>
      <c r="JML230" s="1269"/>
      <c r="JMM230" s="1269"/>
      <c r="JMN230" s="1269"/>
      <c r="JMO230" s="1269"/>
      <c r="JMP230" s="1269"/>
      <c r="JMQ230" s="1269"/>
      <c r="JMR230" s="1269"/>
      <c r="JMS230" s="1269"/>
      <c r="JMT230" s="1269"/>
      <c r="JMU230" s="1269"/>
      <c r="JMV230" s="1269"/>
      <c r="JMW230" s="1269"/>
      <c r="JMX230" s="1269"/>
      <c r="JMY230" s="1269"/>
      <c r="JMZ230" s="1269"/>
      <c r="JNA230" s="1269"/>
      <c r="JNB230" s="1269"/>
      <c r="JNC230" s="1269"/>
      <c r="JND230" s="1269"/>
      <c r="JNE230" s="1269"/>
      <c r="JNF230" s="1269"/>
      <c r="JNG230" s="1269"/>
      <c r="JNH230" s="1269"/>
      <c r="JNI230" s="1269"/>
      <c r="JNJ230" s="1269"/>
      <c r="JNK230" s="1269"/>
      <c r="JNL230" s="1269"/>
      <c r="JNM230" s="1269"/>
      <c r="JNN230" s="1269"/>
      <c r="JNO230" s="1269"/>
      <c r="JNP230" s="1269"/>
      <c r="JNQ230" s="1269"/>
      <c r="JNR230" s="1269"/>
      <c r="JNS230" s="1269"/>
      <c r="JNT230" s="1269"/>
      <c r="JNU230" s="1269"/>
      <c r="JNV230" s="1269"/>
      <c r="JNW230" s="1269"/>
      <c r="JNX230" s="1269"/>
      <c r="JNY230" s="1269"/>
      <c r="JNZ230" s="1269"/>
      <c r="JOA230" s="1269"/>
      <c r="JOB230" s="1269"/>
      <c r="JOC230" s="1269"/>
      <c r="JOD230" s="1269"/>
      <c r="JOE230" s="1269"/>
      <c r="JOF230" s="1269"/>
      <c r="JOG230" s="1269"/>
      <c r="JOH230" s="1269"/>
      <c r="JOI230" s="1269"/>
      <c r="JOJ230" s="1269"/>
      <c r="JOK230" s="1269"/>
      <c r="JOL230" s="1269"/>
      <c r="JOM230" s="1269"/>
      <c r="JON230" s="1269"/>
      <c r="JOO230" s="1269"/>
      <c r="JOP230" s="1269"/>
      <c r="JOQ230" s="1269"/>
      <c r="JOR230" s="1269"/>
      <c r="JOS230" s="1269"/>
      <c r="JOT230" s="1269"/>
      <c r="JOU230" s="1269"/>
      <c r="JOV230" s="1269"/>
      <c r="JOW230" s="1269"/>
      <c r="JOX230" s="1269"/>
      <c r="JOY230" s="1269"/>
      <c r="JOZ230" s="1269"/>
      <c r="JPA230" s="1269"/>
      <c r="JPB230" s="1269"/>
      <c r="JPC230" s="1269"/>
      <c r="JPD230" s="1269"/>
      <c r="JPE230" s="1269"/>
      <c r="JPF230" s="1269"/>
      <c r="JPG230" s="1269"/>
      <c r="JPH230" s="1269"/>
      <c r="JPI230" s="1269"/>
      <c r="JPJ230" s="1269"/>
      <c r="JPK230" s="1269"/>
      <c r="JPL230" s="1269"/>
      <c r="JPM230" s="1269"/>
      <c r="JPN230" s="1269"/>
      <c r="JPO230" s="1269"/>
      <c r="JPP230" s="1269"/>
      <c r="JPQ230" s="1269"/>
      <c r="JPR230" s="1269"/>
      <c r="JPS230" s="1269"/>
      <c r="JPT230" s="1269"/>
      <c r="JPU230" s="1269"/>
      <c r="JPV230" s="1269"/>
      <c r="JPW230" s="1269"/>
      <c r="JPX230" s="1269"/>
      <c r="JPY230" s="1269"/>
      <c r="JPZ230" s="1269"/>
      <c r="JQA230" s="1269"/>
      <c r="JQB230" s="1269"/>
      <c r="JQC230" s="1269"/>
      <c r="JQD230" s="1269"/>
      <c r="JQE230" s="1269"/>
      <c r="JQF230" s="1269"/>
      <c r="JQG230" s="1269"/>
      <c r="JQH230" s="1269"/>
      <c r="JQI230" s="1269"/>
      <c r="JQJ230" s="1269"/>
      <c r="JQK230" s="1269"/>
      <c r="JQL230" s="1269"/>
      <c r="JQM230" s="1269"/>
      <c r="JQN230" s="1269"/>
      <c r="JQO230" s="1269"/>
      <c r="JQP230" s="1269"/>
      <c r="JQQ230" s="1269"/>
      <c r="JQR230" s="1269"/>
      <c r="JQS230" s="1269"/>
      <c r="JQT230" s="1269"/>
      <c r="JQU230" s="1269"/>
      <c r="JQV230" s="1269"/>
      <c r="JQW230" s="1269"/>
      <c r="JQX230" s="1269"/>
      <c r="JQY230" s="1269"/>
      <c r="JQZ230" s="1269"/>
      <c r="JRA230" s="1269"/>
      <c r="JRB230" s="1269"/>
      <c r="JRC230" s="1269"/>
      <c r="JRD230" s="1269"/>
      <c r="JRE230" s="1269"/>
      <c r="JRF230" s="1269"/>
      <c r="JRG230" s="1269"/>
      <c r="JRH230" s="1269"/>
      <c r="JRI230" s="1269"/>
      <c r="JRJ230" s="1269"/>
      <c r="JRK230" s="1269"/>
      <c r="JRL230" s="1269"/>
      <c r="JRM230" s="1269"/>
      <c r="JRN230" s="1269"/>
      <c r="JRO230" s="1269"/>
      <c r="JRP230" s="1269"/>
      <c r="JRQ230" s="1269"/>
      <c r="JRR230" s="1269"/>
      <c r="JRS230" s="1269"/>
      <c r="JRT230" s="1269"/>
      <c r="JRU230" s="1269"/>
      <c r="JRV230" s="1269"/>
      <c r="JRW230" s="1269"/>
      <c r="JRX230" s="1269"/>
      <c r="JRY230" s="1269"/>
      <c r="JRZ230" s="1269"/>
      <c r="JSA230" s="1269"/>
      <c r="JSB230" s="1269"/>
      <c r="JSC230" s="1269"/>
      <c r="JSD230" s="1269"/>
      <c r="JSE230" s="1269"/>
      <c r="JSF230" s="1269"/>
      <c r="JSG230" s="1269"/>
      <c r="JSH230" s="1269"/>
      <c r="JSI230" s="1269"/>
      <c r="JSJ230" s="1269"/>
      <c r="JSK230" s="1269"/>
      <c r="JSL230" s="1269"/>
      <c r="JSM230" s="1269"/>
      <c r="JSN230" s="1269"/>
      <c r="JSO230" s="1269"/>
      <c r="JSP230" s="1269"/>
      <c r="JSQ230" s="1269"/>
      <c r="JSR230" s="1269"/>
      <c r="JSS230" s="1269"/>
      <c r="JST230" s="1269"/>
      <c r="JSU230" s="1269"/>
      <c r="JSV230" s="1269"/>
      <c r="JSW230" s="1269"/>
      <c r="JSX230" s="1269"/>
      <c r="JSY230" s="1269"/>
      <c r="JSZ230" s="1269"/>
      <c r="JTA230" s="1269"/>
      <c r="JTB230" s="1269"/>
      <c r="JTC230" s="1269"/>
      <c r="JTD230" s="1269"/>
      <c r="JTE230" s="1269"/>
      <c r="JTF230" s="1269"/>
      <c r="JTG230" s="1269"/>
      <c r="JTH230" s="1269"/>
      <c r="JTI230" s="1269"/>
      <c r="JTJ230" s="1269"/>
      <c r="JTK230" s="1269"/>
      <c r="JTL230" s="1269"/>
      <c r="JTM230" s="1269"/>
      <c r="JTN230" s="1269"/>
      <c r="JTO230" s="1269"/>
      <c r="JTP230" s="1269"/>
      <c r="JTQ230" s="1269"/>
      <c r="JTR230" s="1269"/>
      <c r="JTS230" s="1269"/>
      <c r="JTT230" s="1269"/>
      <c r="JTU230" s="1269"/>
      <c r="JTV230" s="1269"/>
      <c r="JTW230" s="1269"/>
      <c r="JTX230" s="1269"/>
      <c r="JTY230" s="1269"/>
      <c r="JTZ230" s="1269"/>
      <c r="JUA230" s="1269"/>
      <c r="JUB230" s="1269"/>
      <c r="JUC230" s="1269"/>
      <c r="JUD230" s="1269"/>
      <c r="JUE230" s="1269"/>
      <c r="JUF230" s="1269"/>
      <c r="JUG230" s="1269"/>
      <c r="JUH230" s="1269"/>
      <c r="JUI230" s="1269"/>
      <c r="JUJ230" s="1269"/>
      <c r="JUK230" s="1269"/>
      <c r="JUL230" s="1269"/>
      <c r="JUM230" s="1269"/>
      <c r="JUN230" s="1269"/>
      <c r="JUO230" s="1269"/>
      <c r="JUP230" s="1269"/>
      <c r="JUQ230" s="1269"/>
      <c r="JUR230" s="1269"/>
      <c r="JUS230" s="1269"/>
      <c r="JUT230" s="1269"/>
      <c r="JUU230" s="1269"/>
      <c r="JUV230" s="1269"/>
      <c r="JUW230" s="1269"/>
      <c r="JUX230" s="1269"/>
      <c r="JUY230" s="1269"/>
      <c r="JUZ230" s="1269"/>
      <c r="JVA230" s="1269"/>
      <c r="JVB230" s="1269"/>
      <c r="JVC230" s="1269"/>
      <c r="JVD230" s="1269"/>
      <c r="JVE230" s="1269"/>
      <c r="JVF230" s="1269"/>
      <c r="JVG230" s="1269"/>
      <c r="JVH230" s="1269"/>
      <c r="JVI230" s="1269"/>
      <c r="JVJ230" s="1269"/>
      <c r="JVK230" s="1269"/>
      <c r="JVL230" s="1269"/>
      <c r="JVM230" s="1269"/>
      <c r="JVN230" s="1269"/>
      <c r="JVO230" s="1269"/>
      <c r="JVP230" s="1269"/>
      <c r="JVQ230" s="1269"/>
      <c r="JVR230" s="1269"/>
      <c r="JVS230" s="1269"/>
      <c r="JVT230" s="1269"/>
      <c r="JVU230" s="1269"/>
      <c r="JVV230" s="1269"/>
      <c r="JVW230" s="1269"/>
      <c r="JVX230" s="1269"/>
      <c r="JVY230" s="1269"/>
      <c r="JVZ230" s="1269"/>
      <c r="JWA230" s="1269"/>
      <c r="JWB230" s="1269"/>
      <c r="JWC230" s="1269"/>
      <c r="JWD230" s="1269"/>
      <c r="JWE230" s="1269"/>
      <c r="JWF230" s="1269"/>
      <c r="JWG230" s="1269"/>
      <c r="JWH230" s="1269"/>
      <c r="JWI230" s="1269"/>
      <c r="JWJ230" s="1269"/>
      <c r="JWK230" s="1269"/>
      <c r="JWL230" s="1269"/>
      <c r="JWM230" s="1269"/>
      <c r="JWN230" s="1269"/>
      <c r="JWO230" s="1269"/>
      <c r="JWP230" s="1269"/>
      <c r="JWQ230" s="1269"/>
      <c r="JWR230" s="1269"/>
      <c r="JWS230" s="1269"/>
      <c r="JWT230" s="1269"/>
      <c r="JWU230" s="1269"/>
      <c r="JWV230" s="1269"/>
      <c r="JWW230" s="1269"/>
      <c r="JWX230" s="1269"/>
      <c r="JWY230" s="1269"/>
      <c r="JWZ230" s="1269"/>
      <c r="JXA230" s="1269"/>
      <c r="JXB230" s="1269"/>
      <c r="JXC230" s="1269"/>
      <c r="JXD230" s="1269"/>
      <c r="JXE230" s="1269"/>
      <c r="JXF230" s="1269"/>
      <c r="JXG230" s="1269"/>
      <c r="JXH230" s="1269"/>
      <c r="JXI230" s="1269"/>
      <c r="JXJ230" s="1269"/>
      <c r="JXK230" s="1269"/>
      <c r="JXL230" s="1269"/>
      <c r="JXM230" s="1269"/>
      <c r="JXN230" s="1269"/>
      <c r="JXO230" s="1269"/>
      <c r="JXP230" s="1269"/>
      <c r="JXQ230" s="1269"/>
      <c r="JXR230" s="1269"/>
      <c r="JXS230" s="1269"/>
      <c r="JXT230" s="1269"/>
      <c r="JXU230" s="1269"/>
      <c r="JXV230" s="1269"/>
      <c r="JXW230" s="1269"/>
      <c r="JXX230" s="1269"/>
      <c r="JXY230" s="1269"/>
      <c r="JXZ230" s="1269"/>
      <c r="JYA230" s="1269"/>
      <c r="JYB230" s="1269"/>
      <c r="JYC230" s="1269"/>
      <c r="JYD230" s="1269"/>
      <c r="JYE230" s="1269"/>
      <c r="JYF230" s="1269"/>
      <c r="JYG230" s="1269"/>
      <c r="JYH230" s="1269"/>
      <c r="JYI230" s="1269"/>
      <c r="JYJ230" s="1269"/>
      <c r="JYK230" s="1269"/>
      <c r="JYL230" s="1269"/>
      <c r="JYM230" s="1269"/>
      <c r="JYN230" s="1269"/>
      <c r="JYO230" s="1269"/>
      <c r="JYP230" s="1269"/>
      <c r="JYQ230" s="1269"/>
      <c r="JYR230" s="1269"/>
      <c r="JYS230" s="1269"/>
      <c r="JYT230" s="1269"/>
      <c r="JYU230" s="1269"/>
      <c r="JYV230" s="1269"/>
      <c r="JYW230" s="1269"/>
      <c r="JYX230" s="1269"/>
      <c r="JYY230" s="1269"/>
      <c r="JYZ230" s="1269"/>
      <c r="JZA230" s="1269"/>
      <c r="JZB230" s="1269"/>
      <c r="JZC230" s="1269"/>
      <c r="JZD230" s="1269"/>
      <c r="JZE230" s="1269"/>
      <c r="JZF230" s="1269"/>
      <c r="JZG230" s="1269"/>
      <c r="JZH230" s="1269"/>
      <c r="JZI230" s="1269"/>
      <c r="JZJ230" s="1269"/>
      <c r="JZK230" s="1269"/>
      <c r="JZL230" s="1269"/>
      <c r="JZM230" s="1269"/>
      <c r="JZN230" s="1269"/>
      <c r="JZO230" s="1269"/>
      <c r="JZP230" s="1269"/>
      <c r="JZQ230" s="1269"/>
      <c r="JZR230" s="1269"/>
      <c r="JZS230" s="1269"/>
      <c r="JZT230" s="1269"/>
      <c r="JZU230" s="1269"/>
      <c r="JZV230" s="1269"/>
      <c r="JZW230" s="1269"/>
      <c r="JZX230" s="1269"/>
      <c r="JZY230" s="1269"/>
      <c r="JZZ230" s="1269"/>
      <c r="KAA230" s="1269"/>
      <c r="KAB230" s="1269"/>
      <c r="KAC230" s="1269"/>
      <c r="KAD230" s="1269"/>
      <c r="KAE230" s="1269"/>
      <c r="KAF230" s="1269"/>
      <c r="KAG230" s="1269"/>
      <c r="KAH230" s="1269"/>
      <c r="KAI230" s="1269"/>
      <c r="KAJ230" s="1269"/>
      <c r="KAK230" s="1269"/>
      <c r="KAL230" s="1269"/>
      <c r="KAM230" s="1269"/>
      <c r="KAN230" s="1269"/>
      <c r="KAO230" s="1269"/>
      <c r="KAP230" s="1269"/>
      <c r="KAQ230" s="1269"/>
      <c r="KAR230" s="1269"/>
      <c r="KAS230" s="1269"/>
      <c r="KAT230" s="1269"/>
      <c r="KAU230" s="1269"/>
      <c r="KAV230" s="1269"/>
      <c r="KAW230" s="1269"/>
      <c r="KAX230" s="1269"/>
      <c r="KAY230" s="1269"/>
      <c r="KAZ230" s="1269"/>
      <c r="KBA230" s="1269"/>
      <c r="KBB230" s="1269"/>
      <c r="KBC230" s="1269"/>
      <c r="KBD230" s="1269"/>
      <c r="KBE230" s="1269"/>
      <c r="KBF230" s="1269"/>
      <c r="KBG230" s="1269"/>
      <c r="KBH230" s="1269"/>
      <c r="KBI230" s="1269"/>
      <c r="KBJ230" s="1269"/>
      <c r="KBK230" s="1269"/>
      <c r="KBL230" s="1269"/>
      <c r="KBM230" s="1269"/>
      <c r="KBN230" s="1269"/>
      <c r="KBO230" s="1269"/>
      <c r="KBP230" s="1269"/>
      <c r="KBQ230" s="1269"/>
      <c r="KBR230" s="1269"/>
      <c r="KBS230" s="1269"/>
      <c r="KBT230" s="1269"/>
      <c r="KBU230" s="1269"/>
      <c r="KBV230" s="1269"/>
      <c r="KBW230" s="1269"/>
      <c r="KBX230" s="1269"/>
      <c r="KBY230" s="1269"/>
      <c r="KBZ230" s="1269"/>
      <c r="KCA230" s="1269"/>
      <c r="KCB230" s="1269"/>
      <c r="KCC230" s="1269"/>
      <c r="KCD230" s="1269"/>
      <c r="KCE230" s="1269"/>
      <c r="KCF230" s="1269"/>
      <c r="KCG230" s="1269"/>
      <c r="KCH230" s="1269"/>
      <c r="KCI230" s="1269"/>
      <c r="KCJ230" s="1269"/>
      <c r="KCK230" s="1269"/>
      <c r="KCL230" s="1269"/>
      <c r="KCM230" s="1269"/>
      <c r="KCN230" s="1269"/>
      <c r="KCO230" s="1269"/>
      <c r="KCP230" s="1269"/>
      <c r="KCQ230" s="1269"/>
      <c r="KCR230" s="1269"/>
      <c r="KCS230" s="1269"/>
      <c r="KCT230" s="1269"/>
      <c r="KCU230" s="1269"/>
      <c r="KCV230" s="1269"/>
      <c r="KCW230" s="1269"/>
      <c r="KCX230" s="1269"/>
      <c r="KCY230" s="1269"/>
      <c r="KCZ230" s="1269"/>
      <c r="KDA230" s="1269"/>
      <c r="KDB230" s="1269"/>
      <c r="KDC230" s="1269"/>
      <c r="KDD230" s="1269"/>
      <c r="KDE230" s="1269"/>
      <c r="KDF230" s="1269"/>
      <c r="KDG230" s="1269"/>
      <c r="KDH230" s="1269"/>
      <c r="KDI230" s="1269"/>
      <c r="KDJ230" s="1269"/>
      <c r="KDK230" s="1269"/>
      <c r="KDL230" s="1269"/>
      <c r="KDM230" s="1269"/>
      <c r="KDN230" s="1269"/>
      <c r="KDO230" s="1269"/>
      <c r="KDP230" s="1269"/>
      <c r="KDQ230" s="1269"/>
      <c r="KDR230" s="1269"/>
      <c r="KDS230" s="1269"/>
      <c r="KDT230" s="1269"/>
      <c r="KDU230" s="1269"/>
      <c r="KDV230" s="1269"/>
      <c r="KDW230" s="1269"/>
      <c r="KDX230" s="1269"/>
      <c r="KDY230" s="1269"/>
      <c r="KDZ230" s="1269"/>
      <c r="KEA230" s="1269"/>
      <c r="KEB230" s="1269"/>
      <c r="KEC230" s="1269"/>
      <c r="KED230" s="1269"/>
      <c r="KEE230" s="1269"/>
      <c r="KEF230" s="1269"/>
      <c r="KEG230" s="1269"/>
      <c r="KEH230" s="1269"/>
      <c r="KEI230" s="1269"/>
      <c r="KEJ230" s="1269"/>
      <c r="KEK230" s="1269"/>
      <c r="KEL230" s="1269"/>
      <c r="KEM230" s="1269"/>
      <c r="KEN230" s="1269"/>
      <c r="KEO230" s="1269"/>
      <c r="KEP230" s="1269"/>
      <c r="KEQ230" s="1269"/>
      <c r="KER230" s="1269"/>
      <c r="KES230" s="1269"/>
      <c r="KET230" s="1269"/>
      <c r="KEU230" s="1269"/>
      <c r="KEV230" s="1269"/>
      <c r="KEW230" s="1269"/>
      <c r="KEX230" s="1269"/>
      <c r="KEY230" s="1269"/>
      <c r="KEZ230" s="1269"/>
      <c r="KFA230" s="1269"/>
      <c r="KFB230" s="1269"/>
      <c r="KFC230" s="1269"/>
      <c r="KFD230" s="1269"/>
      <c r="KFE230" s="1269"/>
      <c r="KFF230" s="1269"/>
      <c r="KFG230" s="1269"/>
      <c r="KFH230" s="1269"/>
      <c r="KFI230" s="1269"/>
      <c r="KFJ230" s="1269"/>
      <c r="KFK230" s="1269"/>
      <c r="KFL230" s="1269"/>
      <c r="KFM230" s="1269"/>
      <c r="KFN230" s="1269"/>
      <c r="KFO230" s="1269"/>
      <c r="KFP230" s="1269"/>
      <c r="KFQ230" s="1269"/>
      <c r="KFR230" s="1269"/>
      <c r="KFS230" s="1269"/>
      <c r="KFT230" s="1269"/>
      <c r="KFU230" s="1269"/>
      <c r="KFV230" s="1269"/>
      <c r="KFW230" s="1269"/>
      <c r="KFX230" s="1269"/>
      <c r="KFY230" s="1269"/>
      <c r="KFZ230" s="1269"/>
      <c r="KGA230" s="1269"/>
      <c r="KGB230" s="1269"/>
      <c r="KGC230" s="1269"/>
      <c r="KGD230" s="1269"/>
      <c r="KGE230" s="1269"/>
      <c r="KGF230" s="1269"/>
      <c r="KGG230" s="1269"/>
      <c r="KGH230" s="1269"/>
      <c r="KGI230" s="1269"/>
      <c r="KGJ230" s="1269"/>
      <c r="KGK230" s="1269"/>
      <c r="KGL230" s="1269"/>
      <c r="KGM230" s="1269"/>
      <c r="KGN230" s="1269"/>
      <c r="KGO230" s="1269"/>
      <c r="KGP230" s="1269"/>
      <c r="KGQ230" s="1269"/>
      <c r="KGR230" s="1269"/>
      <c r="KGS230" s="1269"/>
      <c r="KGT230" s="1269"/>
      <c r="KGU230" s="1269"/>
      <c r="KGV230" s="1269"/>
      <c r="KGW230" s="1269"/>
      <c r="KGX230" s="1269"/>
      <c r="KGY230" s="1269"/>
      <c r="KGZ230" s="1269"/>
      <c r="KHA230" s="1269"/>
      <c r="KHB230" s="1269"/>
      <c r="KHC230" s="1269"/>
      <c r="KHD230" s="1269"/>
      <c r="KHE230" s="1269"/>
      <c r="KHF230" s="1269"/>
      <c r="KHG230" s="1269"/>
      <c r="KHH230" s="1269"/>
      <c r="KHI230" s="1269"/>
      <c r="KHJ230" s="1269"/>
      <c r="KHK230" s="1269"/>
      <c r="KHL230" s="1269"/>
      <c r="KHM230" s="1269"/>
      <c r="KHN230" s="1269"/>
      <c r="KHO230" s="1269"/>
      <c r="KHP230" s="1269"/>
      <c r="KHQ230" s="1269"/>
      <c r="KHR230" s="1269"/>
      <c r="KHS230" s="1269"/>
      <c r="KHT230" s="1269"/>
      <c r="KHU230" s="1269"/>
      <c r="KHV230" s="1269"/>
      <c r="KHW230" s="1269"/>
      <c r="KHX230" s="1269"/>
      <c r="KHY230" s="1269"/>
      <c r="KHZ230" s="1269"/>
      <c r="KIA230" s="1269"/>
      <c r="KIB230" s="1269"/>
      <c r="KIC230" s="1269"/>
      <c r="KID230" s="1269"/>
      <c r="KIE230" s="1269"/>
      <c r="KIF230" s="1269"/>
      <c r="KIG230" s="1269"/>
      <c r="KIH230" s="1269"/>
      <c r="KII230" s="1269"/>
      <c r="KIJ230" s="1269"/>
      <c r="KIK230" s="1269"/>
      <c r="KIL230" s="1269"/>
      <c r="KIM230" s="1269"/>
      <c r="KIN230" s="1269"/>
      <c r="KIO230" s="1269"/>
      <c r="KIP230" s="1269"/>
      <c r="KIQ230" s="1269"/>
      <c r="KIR230" s="1269"/>
      <c r="KIS230" s="1269"/>
      <c r="KIT230" s="1269"/>
      <c r="KIU230" s="1269"/>
      <c r="KIV230" s="1269"/>
      <c r="KIW230" s="1269"/>
      <c r="KIX230" s="1269"/>
      <c r="KIY230" s="1269"/>
      <c r="KIZ230" s="1269"/>
      <c r="KJA230" s="1269"/>
      <c r="KJB230" s="1269"/>
      <c r="KJC230" s="1269"/>
      <c r="KJD230" s="1269"/>
      <c r="KJE230" s="1269"/>
      <c r="KJF230" s="1269"/>
      <c r="KJG230" s="1269"/>
      <c r="KJH230" s="1269"/>
      <c r="KJI230" s="1269"/>
      <c r="KJJ230" s="1269"/>
      <c r="KJK230" s="1269"/>
      <c r="KJL230" s="1269"/>
      <c r="KJM230" s="1269"/>
      <c r="KJN230" s="1269"/>
      <c r="KJO230" s="1269"/>
      <c r="KJP230" s="1269"/>
      <c r="KJQ230" s="1269"/>
      <c r="KJR230" s="1269"/>
      <c r="KJS230" s="1269"/>
      <c r="KJT230" s="1269"/>
      <c r="KJU230" s="1269"/>
      <c r="KJV230" s="1269"/>
      <c r="KJW230" s="1269"/>
      <c r="KJX230" s="1269"/>
      <c r="KJY230" s="1269"/>
      <c r="KJZ230" s="1269"/>
      <c r="KKA230" s="1269"/>
      <c r="KKB230" s="1269"/>
      <c r="KKC230" s="1269"/>
      <c r="KKD230" s="1269"/>
      <c r="KKE230" s="1269"/>
      <c r="KKF230" s="1269"/>
      <c r="KKG230" s="1269"/>
      <c r="KKH230" s="1269"/>
      <c r="KKI230" s="1269"/>
      <c r="KKJ230" s="1269"/>
      <c r="KKK230" s="1269"/>
      <c r="KKL230" s="1269"/>
      <c r="KKM230" s="1269"/>
      <c r="KKN230" s="1269"/>
      <c r="KKO230" s="1269"/>
      <c r="KKP230" s="1269"/>
      <c r="KKQ230" s="1269"/>
      <c r="KKR230" s="1269"/>
      <c r="KKS230" s="1269"/>
      <c r="KKT230" s="1269"/>
      <c r="KKU230" s="1269"/>
      <c r="KKV230" s="1269"/>
      <c r="KKW230" s="1269"/>
      <c r="KKX230" s="1269"/>
      <c r="KKY230" s="1269"/>
      <c r="KKZ230" s="1269"/>
      <c r="KLA230" s="1269"/>
      <c r="KLB230" s="1269"/>
      <c r="KLC230" s="1269"/>
      <c r="KLD230" s="1269"/>
      <c r="KLE230" s="1269"/>
      <c r="KLF230" s="1269"/>
      <c r="KLG230" s="1269"/>
      <c r="KLH230" s="1269"/>
      <c r="KLI230" s="1269"/>
      <c r="KLJ230" s="1269"/>
      <c r="KLK230" s="1269"/>
      <c r="KLL230" s="1269"/>
      <c r="KLM230" s="1269"/>
      <c r="KLN230" s="1269"/>
      <c r="KLO230" s="1269"/>
      <c r="KLP230" s="1269"/>
      <c r="KLQ230" s="1269"/>
      <c r="KLR230" s="1269"/>
      <c r="KLS230" s="1269"/>
      <c r="KLT230" s="1269"/>
      <c r="KLU230" s="1269"/>
      <c r="KLV230" s="1269"/>
      <c r="KLW230" s="1269"/>
      <c r="KLX230" s="1269"/>
      <c r="KLY230" s="1269"/>
      <c r="KLZ230" s="1269"/>
      <c r="KMA230" s="1269"/>
      <c r="KMB230" s="1269"/>
      <c r="KMC230" s="1269"/>
      <c r="KMD230" s="1269"/>
      <c r="KME230" s="1269"/>
      <c r="KMF230" s="1269"/>
      <c r="KMG230" s="1269"/>
      <c r="KMH230" s="1269"/>
      <c r="KMI230" s="1269"/>
      <c r="KMJ230" s="1269"/>
      <c r="KMK230" s="1269"/>
      <c r="KML230" s="1269"/>
      <c r="KMM230" s="1269"/>
      <c r="KMN230" s="1269"/>
      <c r="KMO230" s="1269"/>
      <c r="KMP230" s="1269"/>
      <c r="KMQ230" s="1269"/>
      <c r="KMR230" s="1269"/>
      <c r="KMS230" s="1269"/>
      <c r="KMT230" s="1269"/>
      <c r="KMU230" s="1269"/>
      <c r="KMV230" s="1269"/>
      <c r="KMW230" s="1269"/>
      <c r="KMX230" s="1269"/>
      <c r="KMY230" s="1269"/>
      <c r="KMZ230" s="1269"/>
      <c r="KNA230" s="1269"/>
      <c r="KNB230" s="1269"/>
      <c r="KNC230" s="1269"/>
      <c r="KND230" s="1269"/>
      <c r="KNE230" s="1269"/>
      <c r="KNF230" s="1269"/>
      <c r="KNG230" s="1269"/>
      <c r="KNH230" s="1269"/>
      <c r="KNI230" s="1269"/>
      <c r="KNJ230" s="1269"/>
      <c r="KNK230" s="1269"/>
      <c r="KNL230" s="1269"/>
      <c r="KNM230" s="1269"/>
      <c r="KNN230" s="1269"/>
      <c r="KNO230" s="1269"/>
      <c r="KNP230" s="1269"/>
      <c r="KNQ230" s="1269"/>
      <c r="KNR230" s="1269"/>
      <c r="KNS230" s="1269"/>
      <c r="KNT230" s="1269"/>
      <c r="KNU230" s="1269"/>
      <c r="KNV230" s="1269"/>
      <c r="KNW230" s="1269"/>
      <c r="KNX230" s="1269"/>
      <c r="KNY230" s="1269"/>
      <c r="KNZ230" s="1269"/>
      <c r="KOA230" s="1269"/>
      <c r="KOB230" s="1269"/>
      <c r="KOC230" s="1269"/>
      <c r="KOD230" s="1269"/>
      <c r="KOE230" s="1269"/>
      <c r="KOF230" s="1269"/>
      <c r="KOG230" s="1269"/>
      <c r="KOH230" s="1269"/>
      <c r="KOI230" s="1269"/>
      <c r="KOJ230" s="1269"/>
      <c r="KOK230" s="1269"/>
      <c r="KOL230" s="1269"/>
      <c r="KOM230" s="1269"/>
      <c r="KON230" s="1269"/>
      <c r="KOO230" s="1269"/>
      <c r="KOP230" s="1269"/>
      <c r="KOQ230" s="1269"/>
      <c r="KOR230" s="1269"/>
      <c r="KOS230" s="1269"/>
      <c r="KOT230" s="1269"/>
      <c r="KOU230" s="1269"/>
      <c r="KOV230" s="1269"/>
      <c r="KOW230" s="1269"/>
      <c r="KOX230" s="1269"/>
      <c r="KOY230" s="1269"/>
      <c r="KOZ230" s="1269"/>
      <c r="KPA230" s="1269"/>
      <c r="KPB230" s="1269"/>
      <c r="KPC230" s="1269"/>
      <c r="KPD230" s="1269"/>
      <c r="KPE230" s="1269"/>
      <c r="KPF230" s="1269"/>
      <c r="KPG230" s="1269"/>
      <c r="KPH230" s="1269"/>
      <c r="KPI230" s="1269"/>
      <c r="KPJ230" s="1269"/>
      <c r="KPK230" s="1269"/>
      <c r="KPL230" s="1269"/>
      <c r="KPM230" s="1269"/>
      <c r="KPN230" s="1269"/>
      <c r="KPO230" s="1269"/>
      <c r="KPP230" s="1269"/>
      <c r="KPQ230" s="1269"/>
      <c r="KPR230" s="1269"/>
      <c r="KPS230" s="1269"/>
      <c r="KPT230" s="1269"/>
      <c r="KPU230" s="1269"/>
      <c r="KPV230" s="1269"/>
      <c r="KPW230" s="1269"/>
      <c r="KPX230" s="1269"/>
      <c r="KPY230" s="1269"/>
      <c r="KPZ230" s="1269"/>
      <c r="KQA230" s="1269"/>
      <c r="KQB230" s="1269"/>
      <c r="KQC230" s="1269"/>
      <c r="KQD230" s="1269"/>
      <c r="KQE230" s="1269"/>
      <c r="KQF230" s="1269"/>
      <c r="KQG230" s="1269"/>
      <c r="KQH230" s="1269"/>
      <c r="KQI230" s="1269"/>
      <c r="KQJ230" s="1269"/>
      <c r="KQK230" s="1269"/>
      <c r="KQL230" s="1269"/>
      <c r="KQM230" s="1269"/>
      <c r="KQN230" s="1269"/>
      <c r="KQO230" s="1269"/>
      <c r="KQP230" s="1269"/>
      <c r="KQQ230" s="1269"/>
      <c r="KQR230" s="1269"/>
      <c r="KQS230" s="1269"/>
      <c r="KQT230" s="1269"/>
      <c r="KQU230" s="1269"/>
      <c r="KQV230" s="1269"/>
      <c r="KQW230" s="1269"/>
      <c r="KQX230" s="1269"/>
      <c r="KQY230" s="1269"/>
      <c r="KQZ230" s="1269"/>
      <c r="KRA230" s="1269"/>
      <c r="KRB230" s="1269"/>
      <c r="KRC230" s="1269"/>
      <c r="KRD230" s="1269"/>
      <c r="KRE230" s="1269"/>
      <c r="KRF230" s="1269"/>
      <c r="KRG230" s="1269"/>
      <c r="KRH230" s="1269"/>
      <c r="KRI230" s="1269"/>
      <c r="KRJ230" s="1269"/>
      <c r="KRK230" s="1269"/>
      <c r="KRL230" s="1269"/>
      <c r="KRM230" s="1269"/>
      <c r="KRN230" s="1269"/>
      <c r="KRO230" s="1269"/>
      <c r="KRP230" s="1269"/>
      <c r="KRQ230" s="1269"/>
      <c r="KRR230" s="1269"/>
      <c r="KRS230" s="1269"/>
      <c r="KRT230" s="1269"/>
      <c r="KRU230" s="1269"/>
      <c r="KRV230" s="1269"/>
      <c r="KRW230" s="1269"/>
      <c r="KRX230" s="1269"/>
      <c r="KRY230" s="1269"/>
      <c r="KRZ230" s="1269"/>
      <c r="KSA230" s="1269"/>
      <c r="KSB230" s="1269"/>
      <c r="KSC230" s="1269"/>
      <c r="KSD230" s="1269"/>
      <c r="KSE230" s="1269"/>
      <c r="KSF230" s="1269"/>
      <c r="KSG230" s="1269"/>
      <c r="KSH230" s="1269"/>
      <c r="KSI230" s="1269"/>
      <c r="KSJ230" s="1269"/>
      <c r="KSK230" s="1269"/>
      <c r="KSL230" s="1269"/>
      <c r="KSM230" s="1269"/>
      <c r="KSN230" s="1269"/>
      <c r="KSO230" s="1269"/>
      <c r="KSP230" s="1269"/>
      <c r="KSQ230" s="1269"/>
      <c r="KSR230" s="1269"/>
      <c r="KSS230" s="1269"/>
      <c r="KST230" s="1269"/>
      <c r="KSU230" s="1269"/>
      <c r="KSV230" s="1269"/>
      <c r="KSW230" s="1269"/>
      <c r="KSX230" s="1269"/>
      <c r="KSY230" s="1269"/>
      <c r="KSZ230" s="1269"/>
      <c r="KTA230" s="1269"/>
      <c r="KTB230" s="1269"/>
      <c r="KTC230" s="1269"/>
      <c r="KTD230" s="1269"/>
      <c r="KTE230" s="1269"/>
      <c r="KTF230" s="1269"/>
      <c r="KTG230" s="1269"/>
      <c r="KTH230" s="1269"/>
      <c r="KTI230" s="1269"/>
      <c r="KTJ230" s="1269"/>
      <c r="KTK230" s="1269"/>
      <c r="KTL230" s="1269"/>
      <c r="KTM230" s="1269"/>
      <c r="KTN230" s="1269"/>
      <c r="KTO230" s="1269"/>
      <c r="KTP230" s="1269"/>
      <c r="KTQ230" s="1269"/>
      <c r="KTR230" s="1269"/>
      <c r="KTS230" s="1269"/>
      <c r="KTT230" s="1269"/>
      <c r="KTU230" s="1269"/>
      <c r="KTV230" s="1269"/>
      <c r="KTW230" s="1269"/>
      <c r="KTX230" s="1269"/>
      <c r="KTY230" s="1269"/>
      <c r="KTZ230" s="1269"/>
      <c r="KUA230" s="1269"/>
      <c r="KUB230" s="1269"/>
      <c r="KUC230" s="1269"/>
      <c r="KUD230" s="1269"/>
      <c r="KUE230" s="1269"/>
      <c r="KUF230" s="1269"/>
      <c r="KUG230" s="1269"/>
      <c r="KUH230" s="1269"/>
      <c r="KUI230" s="1269"/>
      <c r="KUJ230" s="1269"/>
      <c r="KUK230" s="1269"/>
      <c r="KUL230" s="1269"/>
      <c r="KUM230" s="1269"/>
      <c r="KUN230" s="1269"/>
      <c r="KUO230" s="1269"/>
      <c r="KUP230" s="1269"/>
      <c r="KUQ230" s="1269"/>
      <c r="KUR230" s="1269"/>
      <c r="KUS230" s="1269"/>
      <c r="KUT230" s="1269"/>
      <c r="KUU230" s="1269"/>
      <c r="KUV230" s="1269"/>
      <c r="KUW230" s="1269"/>
      <c r="KUX230" s="1269"/>
      <c r="KUY230" s="1269"/>
      <c r="KUZ230" s="1269"/>
      <c r="KVA230" s="1269"/>
      <c r="KVB230" s="1269"/>
      <c r="KVC230" s="1269"/>
      <c r="KVD230" s="1269"/>
      <c r="KVE230" s="1269"/>
      <c r="KVF230" s="1269"/>
      <c r="KVG230" s="1269"/>
      <c r="KVH230" s="1269"/>
      <c r="KVI230" s="1269"/>
      <c r="KVJ230" s="1269"/>
      <c r="KVK230" s="1269"/>
      <c r="KVL230" s="1269"/>
      <c r="KVM230" s="1269"/>
      <c r="KVN230" s="1269"/>
      <c r="KVO230" s="1269"/>
      <c r="KVP230" s="1269"/>
      <c r="KVQ230" s="1269"/>
      <c r="KVR230" s="1269"/>
      <c r="KVS230" s="1269"/>
      <c r="KVT230" s="1269"/>
      <c r="KVU230" s="1269"/>
      <c r="KVV230" s="1269"/>
      <c r="KVW230" s="1269"/>
      <c r="KVX230" s="1269"/>
      <c r="KVY230" s="1269"/>
      <c r="KVZ230" s="1269"/>
      <c r="KWA230" s="1269"/>
      <c r="KWB230" s="1269"/>
      <c r="KWC230" s="1269"/>
      <c r="KWD230" s="1269"/>
      <c r="KWE230" s="1269"/>
      <c r="KWF230" s="1269"/>
      <c r="KWG230" s="1269"/>
      <c r="KWH230" s="1269"/>
      <c r="KWI230" s="1269"/>
      <c r="KWJ230" s="1269"/>
      <c r="KWK230" s="1269"/>
      <c r="KWL230" s="1269"/>
      <c r="KWM230" s="1269"/>
      <c r="KWN230" s="1269"/>
      <c r="KWO230" s="1269"/>
      <c r="KWP230" s="1269"/>
      <c r="KWQ230" s="1269"/>
      <c r="KWR230" s="1269"/>
      <c r="KWS230" s="1269"/>
      <c r="KWT230" s="1269"/>
      <c r="KWU230" s="1269"/>
      <c r="KWV230" s="1269"/>
      <c r="KWW230" s="1269"/>
      <c r="KWX230" s="1269"/>
      <c r="KWY230" s="1269"/>
      <c r="KWZ230" s="1269"/>
      <c r="KXA230" s="1269"/>
      <c r="KXB230" s="1269"/>
      <c r="KXC230" s="1269"/>
      <c r="KXD230" s="1269"/>
      <c r="KXE230" s="1269"/>
      <c r="KXF230" s="1269"/>
      <c r="KXG230" s="1269"/>
      <c r="KXH230" s="1269"/>
      <c r="KXI230" s="1269"/>
      <c r="KXJ230" s="1269"/>
      <c r="KXK230" s="1269"/>
      <c r="KXL230" s="1269"/>
      <c r="KXM230" s="1269"/>
      <c r="KXN230" s="1269"/>
      <c r="KXO230" s="1269"/>
      <c r="KXP230" s="1269"/>
      <c r="KXQ230" s="1269"/>
      <c r="KXR230" s="1269"/>
      <c r="KXS230" s="1269"/>
      <c r="KXT230" s="1269"/>
      <c r="KXU230" s="1269"/>
      <c r="KXV230" s="1269"/>
      <c r="KXW230" s="1269"/>
      <c r="KXX230" s="1269"/>
      <c r="KXY230" s="1269"/>
      <c r="KXZ230" s="1269"/>
      <c r="KYA230" s="1269"/>
      <c r="KYB230" s="1269"/>
      <c r="KYC230" s="1269"/>
      <c r="KYD230" s="1269"/>
      <c r="KYE230" s="1269"/>
      <c r="KYF230" s="1269"/>
      <c r="KYG230" s="1269"/>
      <c r="KYH230" s="1269"/>
      <c r="KYI230" s="1269"/>
      <c r="KYJ230" s="1269"/>
      <c r="KYK230" s="1269"/>
      <c r="KYL230" s="1269"/>
      <c r="KYM230" s="1269"/>
      <c r="KYN230" s="1269"/>
      <c r="KYO230" s="1269"/>
      <c r="KYP230" s="1269"/>
      <c r="KYQ230" s="1269"/>
      <c r="KYR230" s="1269"/>
      <c r="KYS230" s="1269"/>
      <c r="KYT230" s="1269"/>
      <c r="KYU230" s="1269"/>
      <c r="KYV230" s="1269"/>
      <c r="KYW230" s="1269"/>
      <c r="KYX230" s="1269"/>
      <c r="KYY230" s="1269"/>
      <c r="KYZ230" s="1269"/>
      <c r="KZA230" s="1269"/>
      <c r="KZB230" s="1269"/>
      <c r="KZC230" s="1269"/>
      <c r="KZD230" s="1269"/>
      <c r="KZE230" s="1269"/>
      <c r="KZF230" s="1269"/>
      <c r="KZG230" s="1269"/>
      <c r="KZH230" s="1269"/>
      <c r="KZI230" s="1269"/>
      <c r="KZJ230" s="1269"/>
      <c r="KZK230" s="1269"/>
      <c r="KZL230" s="1269"/>
      <c r="KZM230" s="1269"/>
      <c r="KZN230" s="1269"/>
      <c r="KZO230" s="1269"/>
      <c r="KZP230" s="1269"/>
      <c r="KZQ230" s="1269"/>
      <c r="KZR230" s="1269"/>
      <c r="KZS230" s="1269"/>
      <c r="KZT230" s="1269"/>
      <c r="KZU230" s="1269"/>
      <c r="KZV230" s="1269"/>
      <c r="KZW230" s="1269"/>
      <c r="KZX230" s="1269"/>
      <c r="KZY230" s="1269"/>
      <c r="KZZ230" s="1269"/>
      <c r="LAA230" s="1269"/>
      <c r="LAB230" s="1269"/>
      <c r="LAC230" s="1269"/>
      <c r="LAD230" s="1269"/>
      <c r="LAE230" s="1269"/>
      <c r="LAF230" s="1269"/>
      <c r="LAG230" s="1269"/>
      <c r="LAH230" s="1269"/>
      <c r="LAI230" s="1269"/>
      <c r="LAJ230" s="1269"/>
      <c r="LAK230" s="1269"/>
      <c r="LAL230" s="1269"/>
      <c r="LAM230" s="1269"/>
      <c r="LAN230" s="1269"/>
      <c r="LAO230" s="1269"/>
      <c r="LAP230" s="1269"/>
      <c r="LAQ230" s="1269"/>
      <c r="LAR230" s="1269"/>
      <c r="LAS230" s="1269"/>
      <c r="LAT230" s="1269"/>
      <c r="LAU230" s="1269"/>
      <c r="LAV230" s="1269"/>
      <c r="LAW230" s="1269"/>
      <c r="LAX230" s="1269"/>
      <c r="LAY230" s="1269"/>
      <c r="LAZ230" s="1269"/>
      <c r="LBA230" s="1269"/>
      <c r="LBB230" s="1269"/>
      <c r="LBC230" s="1269"/>
      <c r="LBD230" s="1269"/>
      <c r="LBE230" s="1269"/>
      <c r="LBF230" s="1269"/>
      <c r="LBG230" s="1269"/>
      <c r="LBH230" s="1269"/>
      <c r="LBI230" s="1269"/>
      <c r="LBJ230" s="1269"/>
      <c r="LBK230" s="1269"/>
      <c r="LBL230" s="1269"/>
      <c r="LBM230" s="1269"/>
      <c r="LBN230" s="1269"/>
      <c r="LBO230" s="1269"/>
      <c r="LBP230" s="1269"/>
      <c r="LBQ230" s="1269"/>
      <c r="LBR230" s="1269"/>
      <c r="LBS230" s="1269"/>
      <c r="LBT230" s="1269"/>
      <c r="LBU230" s="1269"/>
      <c r="LBV230" s="1269"/>
      <c r="LBW230" s="1269"/>
      <c r="LBX230" s="1269"/>
      <c r="LBY230" s="1269"/>
      <c r="LBZ230" s="1269"/>
      <c r="LCA230" s="1269"/>
      <c r="LCB230" s="1269"/>
      <c r="LCC230" s="1269"/>
      <c r="LCD230" s="1269"/>
      <c r="LCE230" s="1269"/>
      <c r="LCF230" s="1269"/>
      <c r="LCG230" s="1269"/>
      <c r="LCH230" s="1269"/>
      <c r="LCI230" s="1269"/>
      <c r="LCJ230" s="1269"/>
      <c r="LCK230" s="1269"/>
      <c r="LCL230" s="1269"/>
      <c r="LCM230" s="1269"/>
      <c r="LCN230" s="1269"/>
      <c r="LCO230" s="1269"/>
      <c r="LCP230" s="1269"/>
      <c r="LCQ230" s="1269"/>
      <c r="LCR230" s="1269"/>
      <c r="LCS230" s="1269"/>
      <c r="LCT230" s="1269"/>
      <c r="LCU230" s="1269"/>
      <c r="LCV230" s="1269"/>
      <c r="LCW230" s="1269"/>
      <c r="LCX230" s="1269"/>
      <c r="LCY230" s="1269"/>
      <c r="LCZ230" s="1269"/>
      <c r="LDA230" s="1269"/>
      <c r="LDB230" s="1269"/>
      <c r="LDC230" s="1269"/>
      <c r="LDD230" s="1269"/>
      <c r="LDE230" s="1269"/>
      <c r="LDF230" s="1269"/>
      <c r="LDG230" s="1269"/>
      <c r="LDH230" s="1269"/>
      <c r="LDI230" s="1269"/>
      <c r="LDJ230" s="1269"/>
      <c r="LDK230" s="1269"/>
      <c r="LDL230" s="1269"/>
      <c r="LDM230" s="1269"/>
      <c r="LDN230" s="1269"/>
      <c r="LDO230" s="1269"/>
      <c r="LDP230" s="1269"/>
      <c r="LDQ230" s="1269"/>
      <c r="LDR230" s="1269"/>
      <c r="LDS230" s="1269"/>
      <c r="LDT230" s="1269"/>
      <c r="LDU230" s="1269"/>
      <c r="LDV230" s="1269"/>
      <c r="LDW230" s="1269"/>
      <c r="LDX230" s="1269"/>
      <c r="LDY230" s="1269"/>
      <c r="LDZ230" s="1269"/>
      <c r="LEA230" s="1269"/>
      <c r="LEB230" s="1269"/>
      <c r="LEC230" s="1269"/>
      <c r="LED230" s="1269"/>
      <c r="LEE230" s="1269"/>
      <c r="LEF230" s="1269"/>
      <c r="LEG230" s="1269"/>
      <c r="LEH230" s="1269"/>
      <c r="LEI230" s="1269"/>
      <c r="LEJ230" s="1269"/>
      <c r="LEK230" s="1269"/>
      <c r="LEL230" s="1269"/>
      <c r="LEM230" s="1269"/>
      <c r="LEN230" s="1269"/>
      <c r="LEO230" s="1269"/>
      <c r="LEP230" s="1269"/>
      <c r="LEQ230" s="1269"/>
      <c r="LER230" s="1269"/>
      <c r="LES230" s="1269"/>
      <c r="LET230" s="1269"/>
      <c r="LEU230" s="1269"/>
      <c r="LEV230" s="1269"/>
      <c r="LEW230" s="1269"/>
      <c r="LEX230" s="1269"/>
      <c r="LEY230" s="1269"/>
      <c r="LEZ230" s="1269"/>
      <c r="LFA230" s="1269"/>
      <c r="LFB230" s="1269"/>
      <c r="LFC230" s="1269"/>
      <c r="LFD230" s="1269"/>
      <c r="LFE230" s="1269"/>
      <c r="LFF230" s="1269"/>
      <c r="LFG230" s="1269"/>
      <c r="LFH230" s="1269"/>
      <c r="LFI230" s="1269"/>
      <c r="LFJ230" s="1269"/>
      <c r="LFK230" s="1269"/>
      <c r="LFL230" s="1269"/>
      <c r="LFM230" s="1269"/>
      <c r="LFN230" s="1269"/>
      <c r="LFO230" s="1269"/>
      <c r="LFP230" s="1269"/>
      <c r="LFQ230" s="1269"/>
      <c r="LFR230" s="1269"/>
      <c r="LFS230" s="1269"/>
      <c r="LFT230" s="1269"/>
      <c r="LFU230" s="1269"/>
      <c r="LFV230" s="1269"/>
      <c r="LFW230" s="1269"/>
      <c r="LFX230" s="1269"/>
      <c r="LFY230" s="1269"/>
      <c r="LFZ230" s="1269"/>
      <c r="LGA230" s="1269"/>
      <c r="LGB230" s="1269"/>
      <c r="LGC230" s="1269"/>
      <c r="LGD230" s="1269"/>
      <c r="LGE230" s="1269"/>
      <c r="LGF230" s="1269"/>
      <c r="LGG230" s="1269"/>
      <c r="LGH230" s="1269"/>
      <c r="LGI230" s="1269"/>
      <c r="LGJ230" s="1269"/>
      <c r="LGK230" s="1269"/>
      <c r="LGL230" s="1269"/>
      <c r="LGM230" s="1269"/>
      <c r="LGN230" s="1269"/>
      <c r="LGO230" s="1269"/>
      <c r="LGP230" s="1269"/>
      <c r="LGQ230" s="1269"/>
      <c r="LGR230" s="1269"/>
      <c r="LGS230" s="1269"/>
      <c r="LGT230" s="1269"/>
      <c r="LGU230" s="1269"/>
      <c r="LGV230" s="1269"/>
      <c r="LGW230" s="1269"/>
      <c r="LGX230" s="1269"/>
      <c r="LGY230" s="1269"/>
      <c r="LGZ230" s="1269"/>
      <c r="LHA230" s="1269"/>
      <c r="LHB230" s="1269"/>
      <c r="LHC230" s="1269"/>
      <c r="LHD230" s="1269"/>
      <c r="LHE230" s="1269"/>
      <c r="LHF230" s="1269"/>
      <c r="LHG230" s="1269"/>
      <c r="LHH230" s="1269"/>
      <c r="LHI230" s="1269"/>
      <c r="LHJ230" s="1269"/>
      <c r="LHK230" s="1269"/>
      <c r="LHL230" s="1269"/>
      <c r="LHM230" s="1269"/>
      <c r="LHN230" s="1269"/>
      <c r="LHO230" s="1269"/>
      <c r="LHP230" s="1269"/>
      <c r="LHQ230" s="1269"/>
      <c r="LHR230" s="1269"/>
      <c r="LHS230" s="1269"/>
      <c r="LHT230" s="1269"/>
      <c r="LHU230" s="1269"/>
      <c r="LHV230" s="1269"/>
      <c r="LHW230" s="1269"/>
      <c r="LHX230" s="1269"/>
      <c r="LHY230" s="1269"/>
      <c r="LHZ230" s="1269"/>
      <c r="LIA230" s="1269"/>
      <c r="LIB230" s="1269"/>
      <c r="LIC230" s="1269"/>
      <c r="LID230" s="1269"/>
      <c r="LIE230" s="1269"/>
      <c r="LIF230" s="1269"/>
      <c r="LIG230" s="1269"/>
      <c r="LIH230" s="1269"/>
      <c r="LII230" s="1269"/>
      <c r="LIJ230" s="1269"/>
      <c r="LIK230" s="1269"/>
      <c r="LIL230" s="1269"/>
      <c r="LIM230" s="1269"/>
      <c r="LIN230" s="1269"/>
      <c r="LIO230" s="1269"/>
      <c r="LIP230" s="1269"/>
      <c r="LIQ230" s="1269"/>
      <c r="LIR230" s="1269"/>
      <c r="LIS230" s="1269"/>
      <c r="LIT230" s="1269"/>
      <c r="LIU230" s="1269"/>
      <c r="LIV230" s="1269"/>
      <c r="LIW230" s="1269"/>
      <c r="LIX230" s="1269"/>
      <c r="LIY230" s="1269"/>
      <c r="LIZ230" s="1269"/>
      <c r="LJA230" s="1269"/>
      <c r="LJB230" s="1269"/>
      <c r="LJC230" s="1269"/>
      <c r="LJD230" s="1269"/>
      <c r="LJE230" s="1269"/>
      <c r="LJF230" s="1269"/>
      <c r="LJG230" s="1269"/>
      <c r="LJH230" s="1269"/>
      <c r="LJI230" s="1269"/>
      <c r="LJJ230" s="1269"/>
      <c r="LJK230" s="1269"/>
      <c r="LJL230" s="1269"/>
      <c r="LJM230" s="1269"/>
      <c r="LJN230" s="1269"/>
      <c r="LJO230" s="1269"/>
      <c r="LJP230" s="1269"/>
      <c r="LJQ230" s="1269"/>
      <c r="LJR230" s="1269"/>
      <c r="LJS230" s="1269"/>
      <c r="LJT230" s="1269"/>
      <c r="LJU230" s="1269"/>
      <c r="LJV230" s="1269"/>
      <c r="LJW230" s="1269"/>
      <c r="LJX230" s="1269"/>
      <c r="LJY230" s="1269"/>
      <c r="LJZ230" s="1269"/>
      <c r="LKA230" s="1269"/>
      <c r="LKB230" s="1269"/>
      <c r="LKC230" s="1269"/>
      <c r="LKD230" s="1269"/>
      <c r="LKE230" s="1269"/>
      <c r="LKF230" s="1269"/>
      <c r="LKG230" s="1269"/>
      <c r="LKH230" s="1269"/>
      <c r="LKI230" s="1269"/>
      <c r="LKJ230" s="1269"/>
      <c r="LKK230" s="1269"/>
      <c r="LKL230" s="1269"/>
      <c r="LKM230" s="1269"/>
      <c r="LKN230" s="1269"/>
      <c r="LKO230" s="1269"/>
      <c r="LKP230" s="1269"/>
      <c r="LKQ230" s="1269"/>
      <c r="LKR230" s="1269"/>
      <c r="LKS230" s="1269"/>
      <c r="LKT230" s="1269"/>
      <c r="LKU230" s="1269"/>
      <c r="LKV230" s="1269"/>
      <c r="LKW230" s="1269"/>
      <c r="LKX230" s="1269"/>
      <c r="LKY230" s="1269"/>
      <c r="LKZ230" s="1269"/>
      <c r="LLA230" s="1269"/>
      <c r="LLB230" s="1269"/>
      <c r="LLC230" s="1269"/>
      <c r="LLD230" s="1269"/>
      <c r="LLE230" s="1269"/>
      <c r="LLF230" s="1269"/>
      <c r="LLG230" s="1269"/>
      <c r="LLH230" s="1269"/>
      <c r="LLI230" s="1269"/>
      <c r="LLJ230" s="1269"/>
      <c r="LLK230" s="1269"/>
      <c r="LLL230" s="1269"/>
      <c r="LLM230" s="1269"/>
      <c r="LLN230" s="1269"/>
      <c r="LLO230" s="1269"/>
      <c r="LLP230" s="1269"/>
      <c r="LLQ230" s="1269"/>
      <c r="LLR230" s="1269"/>
      <c r="LLS230" s="1269"/>
      <c r="LLT230" s="1269"/>
      <c r="LLU230" s="1269"/>
      <c r="LLV230" s="1269"/>
      <c r="LLW230" s="1269"/>
      <c r="LLX230" s="1269"/>
      <c r="LLY230" s="1269"/>
      <c r="LLZ230" s="1269"/>
      <c r="LMA230" s="1269"/>
      <c r="LMB230" s="1269"/>
      <c r="LMC230" s="1269"/>
      <c r="LMD230" s="1269"/>
      <c r="LME230" s="1269"/>
      <c r="LMF230" s="1269"/>
      <c r="LMG230" s="1269"/>
      <c r="LMH230" s="1269"/>
      <c r="LMI230" s="1269"/>
      <c r="LMJ230" s="1269"/>
      <c r="LMK230" s="1269"/>
      <c r="LML230" s="1269"/>
      <c r="LMM230" s="1269"/>
      <c r="LMN230" s="1269"/>
      <c r="LMO230" s="1269"/>
      <c r="LMP230" s="1269"/>
      <c r="LMQ230" s="1269"/>
      <c r="LMR230" s="1269"/>
      <c r="LMS230" s="1269"/>
      <c r="LMT230" s="1269"/>
      <c r="LMU230" s="1269"/>
      <c r="LMV230" s="1269"/>
      <c r="LMW230" s="1269"/>
      <c r="LMX230" s="1269"/>
      <c r="LMY230" s="1269"/>
      <c r="LMZ230" s="1269"/>
      <c r="LNA230" s="1269"/>
      <c r="LNB230" s="1269"/>
      <c r="LNC230" s="1269"/>
      <c r="LND230" s="1269"/>
      <c r="LNE230" s="1269"/>
      <c r="LNF230" s="1269"/>
      <c r="LNG230" s="1269"/>
      <c r="LNH230" s="1269"/>
      <c r="LNI230" s="1269"/>
      <c r="LNJ230" s="1269"/>
      <c r="LNK230" s="1269"/>
      <c r="LNL230" s="1269"/>
      <c r="LNM230" s="1269"/>
      <c r="LNN230" s="1269"/>
      <c r="LNO230" s="1269"/>
      <c r="LNP230" s="1269"/>
      <c r="LNQ230" s="1269"/>
      <c r="LNR230" s="1269"/>
      <c r="LNS230" s="1269"/>
      <c r="LNT230" s="1269"/>
      <c r="LNU230" s="1269"/>
      <c r="LNV230" s="1269"/>
      <c r="LNW230" s="1269"/>
      <c r="LNX230" s="1269"/>
      <c r="LNY230" s="1269"/>
      <c r="LNZ230" s="1269"/>
      <c r="LOA230" s="1269"/>
      <c r="LOB230" s="1269"/>
      <c r="LOC230" s="1269"/>
      <c r="LOD230" s="1269"/>
      <c r="LOE230" s="1269"/>
      <c r="LOF230" s="1269"/>
      <c r="LOG230" s="1269"/>
      <c r="LOH230" s="1269"/>
      <c r="LOI230" s="1269"/>
      <c r="LOJ230" s="1269"/>
      <c r="LOK230" s="1269"/>
      <c r="LOL230" s="1269"/>
      <c r="LOM230" s="1269"/>
      <c r="LON230" s="1269"/>
      <c r="LOO230" s="1269"/>
      <c r="LOP230" s="1269"/>
      <c r="LOQ230" s="1269"/>
      <c r="LOR230" s="1269"/>
      <c r="LOS230" s="1269"/>
      <c r="LOT230" s="1269"/>
      <c r="LOU230" s="1269"/>
      <c r="LOV230" s="1269"/>
      <c r="LOW230" s="1269"/>
      <c r="LOX230" s="1269"/>
      <c r="LOY230" s="1269"/>
      <c r="LOZ230" s="1269"/>
      <c r="LPA230" s="1269"/>
      <c r="LPB230" s="1269"/>
      <c r="LPC230" s="1269"/>
      <c r="LPD230" s="1269"/>
      <c r="LPE230" s="1269"/>
      <c r="LPF230" s="1269"/>
      <c r="LPG230" s="1269"/>
      <c r="LPH230" s="1269"/>
      <c r="LPI230" s="1269"/>
      <c r="LPJ230" s="1269"/>
      <c r="LPK230" s="1269"/>
      <c r="LPL230" s="1269"/>
      <c r="LPM230" s="1269"/>
      <c r="LPN230" s="1269"/>
      <c r="LPO230" s="1269"/>
      <c r="LPP230" s="1269"/>
      <c r="LPQ230" s="1269"/>
      <c r="LPR230" s="1269"/>
      <c r="LPS230" s="1269"/>
      <c r="LPT230" s="1269"/>
      <c r="LPU230" s="1269"/>
      <c r="LPV230" s="1269"/>
      <c r="LPW230" s="1269"/>
      <c r="LPX230" s="1269"/>
      <c r="LPY230" s="1269"/>
      <c r="LPZ230" s="1269"/>
      <c r="LQA230" s="1269"/>
      <c r="LQB230" s="1269"/>
      <c r="LQC230" s="1269"/>
      <c r="LQD230" s="1269"/>
      <c r="LQE230" s="1269"/>
      <c r="LQF230" s="1269"/>
      <c r="LQG230" s="1269"/>
      <c r="LQH230" s="1269"/>
      <c r="LQI230" s="1269"/>
      <c r="LQJ230" s="1269"/>
      <c r="LQK230" s="1269"/>
      <c r="LQL230" s="1269"/>
      <c r="LQM230" s="1269"/>
      <c r="LQN230" s="1269"/>
      <c r="LQO230" s="1269"/>
      <c r="LQP230" s="1269"/>
      <c r="LQQ230" s="1269"/>
      <c r="LQR230" s="1269"/>
      <c r="LQS230" s="1269"/>
      <c r="LQT230" s="1269"/>
      <c r="LQU230" s="1269"/>
      <c r="LQV230" s="1269"/>
      <c r="LQW230" s="1269"/>
      <c r="LQX230" s="1269"/>
      <c r="LQY230" s="1269"/>
      <c r="LQZ230" s="1269"/>
      <c r="LRA230" s="1269"/>
      <c r="LRB230" s="1269"/>
      <c r="LRC230" s="1269"/>
      <c r="LRD230" s="1269"/>
      <c r="LRE230" s="1269"/>
      <c r="LRF230" s="1269"/>
      <c r="LRG230" s="1269"/>
      <c r="LRH230" s="1269"/>
      <c r="LRI230" s="1269"/>
      <c r="LRJ230" s="1269"/>
      <c r="LRK230" s="1269"/>
      <c r="LRL230" s="1269"/>
      <c r="LRM230" s="1269"/>
      <c r="LRN230" s="1269"/>
      <c r="LRO230" s="1269"/>
      <c r="LRP230" s="1269"/>
      <c r="LRQ230" s="1269"/>
      <c r="LRR230" s="1269"/>
      <c r="LRS230" s="1269"/>
      <c r="LRT230" s="1269"/>
      <c r="LRU230" s="1269"/>
      <c r="LRV230" s="1269"/>
      <c r="LRW230" s="1269"/>
      <c r="LRX230" s="1269"/>
      <c r="LRY230" s="1269"/>
      <c r="LRZ230" s="1269"/>
      <c r="LSA230" s="1269"/>
      <c r="LSB230" s="1269"/>
      <c r="LSC230" s="1269"/>
      <c r="LSD230" s="1269"/>
      <c r="LSE230" s="1269"/>
      <c r="LSF230" s="1269"/>
      <c r="LSG230" s="1269"/>
      <c r="LSH230" s="1269"/>
      <c r="LSI230" s="1269"/>
      <c r="LSJ230" s="1269"/>
      <c r="LSK230" s="1269"/>
      <c r="LSL230" s="1269"/>
      <c r="LSM230" s="1269"/>
      <c r="LSN230" s="1269"/>
      <c r="LSO230" s="1269"/>
      <c r="LSP230" s="1269"/>
      <c r="LSQ230" s="1269"/>
      <c r="LSR230" s="1269"/>
      <c r="LSS230" s="1269"/>
      <c r="LST230" s="1269"/>
      <c r="LSU230" s="1269"/>
      <c r="LSV230" s="1269"/>
      <c r="LSW230" s="1269"/>
      <c r="LSX230" s="1269"/>
      <c r="LSY230" s="1269"/>
      <c r="LSZ230" s="1269"/>
      <c r="LTA230" s="1269"/>
      <c r="LTB230" s="1269"/>
      <c r="LTC230" s="1269"/>
      <c r="LTD230" s="1269"/>
      <c r="LTE230" s="1269"/>
      <c r="LTF230" s="1269"/>
      <c r="LTG230" s="1269"/>
      <c r="LTH230" s="1269"/>
      <c r="LTI230" s="1269"/>
      <c r="LTJ230" s="1269"/>
      <c r="LTK230" s="1269"/>
      <c r="LTL230" s="1269"/>
      <c r="LTM230" s="1269"/>
      <c r="LTN230" s="1269"/>
      <c r="LTO230" s="1269"/>
      <c r="LTP230" s="1269"/>
      <c r="LTQ230" s="1269"/>
      <c r="LTR230" s="1269"/>
      <c r="LTS230" s="1269"/>
      <c r="LTT230" s="1269"/>
      <c r="LTU230" s="1269"/>
      <c r="LTV230" s="1269"/>
      <c r="LTW230" s="1269"/>
      <c r="LTX230" s="1269"/>
      <c r="LTY230" s="1269"/>
      <c r="LTZ230" s="1269"/>
      <c r="LUA230" s="1269"/>
      <c r="LUB230" s="1269"/>
      <c r="LUC230" s="1269"/>
      <c r="LUD230" s="1269"/>
      <c r="LUE230" s="1269"/>
      <c r="LUF230" s="1269"/>
      <c r="LUG230" s="1269"/>
      <c r="LUH230" s="1269"/>
      <c r="LUI230" s="1269"/>
      <c r="LUJ230" s="1269"/>
      <c r="LUK230" s="1269"/>
      <c r="LUL230" s="1269"/>
      <c r="LUM230" s="1269"/>
      <c r="LUN230" s="1269"/>
      <c r="LUO230" s="1269"/>
      <c r="LUP230" s="1269"/>
      <c r="LUQ230" s="1269"/>
      <c r="LUR230" s="1269"/>
      <c r="LUS230" s="1269"/>
      <c r="LUT230" s="1269"/>
      <c r="LUU230" s="1269"/>
      <c r="LUV230" s="1269"/>
      <c r="LUW230" s="1269"/>
      <c r="LUX230" s="1269"/>
      <c r="LUY230" s="1269"/>
      <c r="LUZ230" s="1269"/>
      <c r="LVA230" s="1269"/>
      <c r="LVB230" s="1269"/>
      <c r="LVC230" s="1269"/>
      <c r="LVD230" s="1269"/>
      <c r="LVE230" s="1269"/>
      <c r="LVF230" s="1269"/>
      <c r="LVG230" s="1269"/>
      <c r="LVH230" s="1269"/>
      <c r="LVI230" s="1269"/>
      <c r="LVJ230" s="1269"/>
      <c r="LVK230" s="1269"/>
      <c r="LVL230" s="1269"/>
      <c r="LVM230" s="1269"/>
      <c r="LVN230" s="1269"/>
      <c r="LVO230" s="1269"/>
      <c r="LVP230" s="1269"/>
      <c r="LVQ230" s="1269"/>
      <c r="LVR230" s="1269"/>
      <c r="LVS230" s="1269"/>
      <c r="LVT230" s="1269"/>
      <c r="LVU230" s="1269"/>
      <c r="LVV230" s="1269"/>
      <c r="LVW230" s="1269"/>
      <c r="LVX230" s="1269"/>
      <c r="LVY230" s="1269"/>
      <c r="LVZ230" s="1269"/>
      <c r="LWA230" s="1269"/>
      <c r="LWB230" s="1269"/>
      <c r="LWC230" s="1269"/>
      <c r="LWD230" s="1269"/>
      <c r="LWE230" s="1269"/>
      <c r="LWF230" s="1269"/>
      <c r="LWG230" s="1269"/>
      <c r="LWH230" s="1269"/>
      <c r="LWI230" s="1269"/>
      <c r="LWJ230" s="1269"/>
      <c r="LWK230" s="1269"/>
      <c r="LWL230" s="1269"/>
      <c r="LWM230" s="1269"/>
      <c r="LWN230" s="1269"/>
      <c r="LWO230" s="1269"/>
      <c r="LWP230" s="1269"/>
      <c r="LWQ230" s="1269"/>
      <c r="LWR230" s="1269"/>
      <c r="LWS230" s="1269"/>
      <c r="LWT230" s="1269"/>
      <c r="LWU230" s="1269"/>
      <c r="LWV230" s="1269"/>
      <c r="LWW230" s="1269"/>
      <c r="LWX230" s="1269"/>
      <c r="LWY230" s="1269"/>
      <c r="LWZ230" s="1269"/>
      <c r="LXA230" s="1269"/>
      <c r="LXB230" s="1269"/>
      <c r="LXC230" s="1269"/>
      <c r="LXD230" s="1269"/>
      <c r="LXE230" s="1269"/>
      <c r="LXF230" s="1269"/>
      <c r="LXG230" s="1269"/>
      <c r="LXH230" s="1269"/>
      <c r="LXI230" s="1269"/>
      <c r="LXJ230" s="1269"/>
      <c r="LXK230" s="1269"/>
      <c r="LXL230" s="1269"/>
      <c r="LXM230" s="1269"/>
      <c r="LXN230" s="1269"/>
      <c r="LXO230" s="1269"/>
      <c r="LXP230" s="1269"/>
      <c r="LXQ230" s="1269"/>
      <c r="LXR230" s="1269"/>
      <c r="LXS230" s="1269"/>
      <c r="LXT230" s="1269"/>
      <c r="LXU230" s="1269"/>
      <c r="LXV230" s="1269"/>
      <c r="LXW230" s="1269"/>
      <c r="LXX230" s="1269"/>
      <c r="LXY230" s="1269"/>
      <c r="LXZ230" s="1269"/>
      <c r="LYA230" s="1269"/>
      <c r="LYB230" s="1269"/>
      <c r="LYC230" s="1269"/>
      <c r="LYD230" s="1269"/>
      <c r="LYE230" s="1269"/>
      <c r="LYF230" s="1269"/>
      <c r="LYG230" s="1269"/>
      <c r="LYH230" s="1269"/>
      <c r="LYI230" s="1269"/>
      <c r="LYJ230" s="1269"/>
      <c r="LYK230" s="1269"/>
      <c r="LYL230" s="1269"/>
      <c r="LYM230" s="1269"/>
      <c r="LYN230" s="1269"/>
      <c r="LYO230" s="1269"/>
      <c r="LYP230" s="1269"/>
      <c r="LYQ230" s="1269"/>
      <c r="LYR230" s="1269"/>
      <c r="LYS230" s="1269"/>
      <c r="LYT230" s="1269"/>
      <c r="LYU230" s="1269"/>
      <c r="LYV230" s="1269"/>
      <c r="LYW230" s="1269"/>
      <c r="LYX230" s="1269"/>
      <c r="LYY230" s="1269"/>
      <c r="LYZ230" s="1269"/>
      <c r="LZA230" s="1269"/>
      <c r="LZB230" s="1269"/>
      <c r="LZC230" s="1269"/>
      <c r="LZD230" s="1269"/>
      <c r="LZE230" s="1269"/>
      <c r="LZF230" s="1269"/>
      <c r="LZG230" s="1269"/>
      <c r="LZH230" s="1269"/>
      <c r="LZI230" s="1269"/>
      <c r="LZJ230" s="1269"/>
      <c r="LZK230" s="1269"/>
      <c r="LZL230" s="1269"/>
      <c r="LZM230" s="1269"/>
      <c r="LZN230" s="1269"/>
      <c r="LZO230" s="1269"/>
      <c r="LZP230" s="1269"/>
      <c r="LZQ230" s="1269"/>
      <c r="LZR230" s="1269"/>
      <c r="LZS230" s="1269"/>
      <c r="LZT230" s="1269"/>
      <c r="LZU230" s="1269"/>
      <c r="LZV230" s="1269"/>
      <c r="LZW230" s="1269"/>
      <c r="LZX230" s="1269"/>
      <c r="LZY230" s="1269"/>
      <c r="LZZ230" s="1269"/>
      <c r="MAA230" s="1269"/>
      <c r="MAB230" s="1269"/>
      <c r="MAC230" s="1269"/>
      <c r="MAD230" s="1269"/>
      <c r="MAE230" s="1269"/>
      <c r="MAF230" s="1269"/>
      <c r="MAG230" s="1269"/>
      <c r="MAH230" s="1269"/>
      <c r="MAI230" s="1269"/>
      <c r="MAJ230" s="1269"/>
      <c r="MAK230" s="1269"/>
      <c r="MAL230" s="1269"/>
      <c r="MAM230" s="1269"/>
      <c r="MAN230" s="1269"/>
      <c r="MAO230" s="1269"/>
      <c r="MAP230" s="1269"/>
      <c r="MAQ230" s="1269"/>
      <c r="MAR230" s="1269"/>
      <c r="MAS230" s="1269"/>
      <c r="MAT230" s="1269"/>
      <c r="MAU230" s="1269"/>
      <c r="MAV230" s="1269"/>
      <c r="MAW230" s="1269"/>
      <c r="MAX230" s="1269"/>
      <c r="MAY230" s="1269"/>
      <c r="MAZ230" s="1269"/>
      <c r="MBA230" s="1269"/>
      <c r="MBB230" s="1269"/>
      <c r="MBC230" s="1269"/>
      <c r="MBD230" s="1269"/>
      <c r="MBE230" s="1269"/>
      <c r="MBF230" s="1269"/>
      <c r="MBG230" s="1269"/>
      <c r="MBH230" s="1269"/>
      <c r="MBI230" s="1269"/>
      <c r="MBJ230" s="1269"/>
      <c r="MBK230" s="1269"/>
      <c r="MBL230" s="1269"/>
      <c r="MBM230" s="1269"/>
      <c r="MBN230" s="1269"/>
      <c r="MBO230" s="1269"/>
      <c r="MBP230" s="1269"/>
      <c r="MBQ230" s="1269"/>
      <c r="MBR230" s="1269"/>
      <c r="MBS230" s="1269"/>
      <c r="MBT230" s="1269"/>
      <c r="MBU230" s="1269"/>
      <c r="MBV230" s="1269"/>
      <c r="MBW230" s="1269"/>
      <c r="MBX230" s="1269"/>
      <c r="MBY230" s="1269"/>
      <c r="MBZ230" s="1269"/>
      <c r="MCA230" s="1269"/>
      <c r="MCB230" s="1269"/>
      <c r="MCC230" s="1269"/>
      <c r="MCD230" s="1269"/>
      <c r="MCE230" s="1269"/>
      <c r="MCF230" s="1269"/>
      <c r="MCG230" s="1269"/>
      <c r="MCH230" s="1269"/>
      <c r="MCI230" s="1269"/>
      <c r="MCJ230" s="1269"/>
      <c r="MCK230" s="1269"/>
      <c r="MCL230" s="1269"/>
      <c r="MCM230" s="1269"/>
      <c r="MCN230" s="1269"/>
      <c r="MCO230" s="1269"/>
      <c r="MCP230" s="1269"/>
      <c r="MCQ230" s="1269"/>
      <c r="MCR230" s="1269"/>
      <c r="MCS230" s="1269"/>
      <c r="MCT230" s="1269"/>
      <c r="MCU230" s="1269"/>
      <c r="MCV230" s="1269"/>
      <c r="MCW230" s="1269"/>
      <c r="MCX230" s="1269"/>
      <c r="MCY230" s="1269"/>
      <c r="MCZ230" s="1269"/>
      <c r="MDA230" s="1269"/>
      <c r="MDB230" s="1269"/>
      <c r="MDC230" s="1269"/>
      <c r="MDD230" s="1269"/>
      <c r="MDE230" s="1269"/>
      <c r="MDF230" s="1269"/>
      <c r="MDG230" s="1269"/>
      <c r="MDH230" s="1269"/>
      <c r="MDI230" s="1269"/>
      <c r="MDJ230" s="1269"/>
      <c r="MDK230" s="1269"/>
      <c r="MDL230" s="1269"/>
      <c r="MDM230" s="1269"/>
      <c r="MDN230" s="1269"/>
      <c r="MDO230" s="1269"/>
      <c r="MDP230" s="1269"/>
      <c r="MDQ230" s="1269"/>
      <c r="MDR230" s="1269"/>
      <c r="MDS230" s="1269"/>
      <c r="MDT230" s="1269"/>
      <c r="MDU230" s="1269"/>
      <c r="MDV230" s="1269"/>
      <c r="MDW230" s="1269"/>
      <c r="MDX230" s="1269"/>
      <c r="MDY230" s="1269"/>
      <c r="MDZ230" s="1269"/>
      <c r="MEA230" s="1269"/>
      <c r="MEB230" s="1269"/>
      <c r="MEC230" s="1269"/>
      <c r="MED230" s="1269"/>
      <c r="MEE230" s="1269"/>
      <c r="MEF230" s="1269"/>
      <c r="MEG230" s="1269"/>
      <c r="MEH230" s="1269"/>
      <c r="MEI230" s="1269"/>
      <c r="MEJ230" s="1269"/>
      <c r="MEK230" s="1269"/>
      <c r="MEL230" s="1269"/>
      <c r="MEM230" s="1269"/>
      <c r="MEN230" s="1269"/>
      <c r="MEO230" s="1269"/>
      <c r="MEP230" s="1269"/>
      <c r="MEQ230" s="1269"/>
      <c r="MER230" s="1269"/>
      <c r="MES230" s="1269"/>
      <c r="MET230" s="1269"/>
      <c r="MEU230" s="1269"/>
      <c r="MEV230" s="1269"/>
      <c r="MEW230" s="1269"/>
      <c r="MEX230" s="1269"/>
      <c r="MEY230" s="1269"/>
      <c r="MEZ230" s="1269"/>
      <c r="MFA230" s="1269"/>
      <c r="MFB230" s="1269"/>
      <c r="MFC230" s="1269"/>
      <c r="MFD230" s="1269"/>
      <c r="MFE230" s="1269"/>
      <c r="MFF230" s="1269"/>
      <c r="MFG230" s="1269"/>
      <c r="MFH230" s="1269"/>
      <c r="MFI230" s="1269"/>
      <c r="MFJ230" s="1269"/>
      <c r="MFK230" s="1269"/>
      <c r="MFL230" s="1269"/>
      <c r="MFM230" s="1269"/>
      <c r="MFN230" s="1269"/>
      <c r="MFO230" s="1269"/>
      <c r="MFP230" s="1269"/>
      <c r="MFQ230" s="1269"/>
      <c r="MFR230" s="1269"/>
      <c r="MFS230" s="1269"/>
      <c r="MFT230" s="1269"/>
      <c r="MFU230" s="1269"/>
      <c r="MFV230" s="1269"/>
      <c r="MFW230" s="1269"/>
      <c r="MFX230" s="1269"/>
      <c r="MFY230" s="1269"/>
      <c r="MFZ230" s="1269"/>
      <c r="MGA230" s="1269"/>
      <c r="MGB230" s="1269"/>
      <c r="MGC230" s="1269"/>
      <c r="MGD230" s="1269"/>
      <c r="MGE230" s="1269"/>
      <c r="MGF230" s="1269"/>
      <c r="MGG230" s="1269"/>
      <c r="MGH230" s="1269"/>
      <c r="MGI230" s="1269"/>
      <c r="MGJ230" s="1269"/>
      <c r="MGK230" s="1269"/>
      <c r="MGL230" s="1269"/>
      <c r="MGM230" s="1269"/>
      <c r="MGN230" s="1269"/>
      <c r="MGO230" s="1269"/>
      <c r="MGP230" s="1269"/>
      <c r="MGQ230" s="1269"/>
      <c r="MGR230" s="1269"/>
      <c r="MGS230" s="1269"/>
      <c r="MGT230" s="1269"/>
      <c r="MGU230" s="1269"/>
      <c r="MGV230" s="1269"/>
      <c r="MGW230" s="1269"/>
      <c r="MGX230" s="1269"/>
      <c r="MGY230" s="1269"/>
      <c r="MGZ230" s="1269"/>
      <c r="MHA230" s="1269"/>
      <c r="MHB230" s="1269"/>
      <c r="MHC230" s="1269"/>
      <c r="MHD230" s="1269"/>
      <c r="MHE230" s="1269"/>
      <c r="MHF230" s="1269"/>
      <c r="MHG230" s="1269"/>
      <c r="MHH230" s="1269"/>
      <c r="MHI230" s="1269"/>
      <c r="MHJ230" s="1269"/>
      <c r="MHK230" s="1269"/>
      <c r="MHL230" s="1269"/>
      <c r="MHM230" s="1269"/>
      <c r="MHN230" s="1269"/>
      <c r="MHO230" s="1269"/>
      <c r="MHP230" s="1269"/>
      <c r="MHQ230" s="1269"/>
      <c r="MHR230" s="1269"/>
      <c r="MHS230" s="1269"/>
      <c r="MHT230" s="1269"/>
      <c r="MHU230" s="1269"/>
      <c r="MHV230" s="1269"/>
      <c r="MHW230" s="1269"/>
      <c r="MHX230" s="1269"/>
      <c r="MHY230" s="1269"/>
      <c r="MHZ230" s="1269"/>
      <c r="MIA230" s="1269"/>
      <c r="MIB230" s="1269"/>
      <c r="MIC230" s="1269"/>
      <c r="MID230" s="1269"/>
      <c r="MIE230" s="1269"/>
      <c r="MIF230" s="1269"/>
      <c r="MIG230" s="1269"/>
      <c r="MIH230" s="1269"/>
      <c r="MII230" s="1269"/>
      <c r="MIJ230" s="1269"/>
      <c r="MIK230" s="1269"/>
      <c r="MIL230" s="1269"/>
      <c r="MIM230" s="1269"/>
      <c r="MIN230" s="1269"/>
      <c r="MIO230" s="1269"/>
      <c r="MIP230" s="1269"/>
      <c r="MIQ230" s="1269"/>
      <c r="MIR230" s="1269"/>
      <c r="MIS230" s="1269"/>
      <c r="MIT230" s="1269"/>
      <c r="MIU230" s="1269"/>
      <c r="MIV230" s="1269"/>
      <c r="MIW230" s="1269"/>
      <c r="MIX230" s="1269"/>
      <c r="MIY230" s="1269"/>
      <c r="MIZ230" s="1269"/>
      <c r="MJA230" s="1269"/>
      <c r="MJB230" s="1269"/>
      <c r="MJC230" s="1269"/>
      <c r="MJD230" s="1269"/>
      <c r="MJE230" s="1269"/>
      <c r="MJF230" s="1269"/>
      <c r="MJG230" s="1269"/>
      <c r="MJH230" s="1269"/>
      <c r="MJI230" s="1269"/>
      <c r="MJJ230" s="1269"/>
      <c r="MJK230" s="1269"/>
      <c r="MJL230" s="1269"/>
      <c r="MJM230" s="1269"/>
      <c r="MJN230" s="1269"/>
      <c r="MJO230" s="1269"/>
      <c r="MJP230" s="1269"/>
      <c r="MJQ230" s="1269"/>
      <c r="MJR230" s="1269"/>
      <c r="MJS230" s="1269"/>
      <c r="MJT230" s="1269"/>
      <c r="MJU230" s="1269"/>
      <c r="MJV230" s="1269"/>
      <c r="MJW230" s="1269"/>
      <c r="MJX230" s="1269"/>
      <c r="MJY230" s="1269"/>
      <c r="MJZ230" s="1269"/>
      <c r="MKA230" s="1269"/>
      <c r="MKB230" s="1269"/>
      <c r="MKC230" s="1269"/>
      <c r="MKD230" s="1269"/>
      <c r="MKE230" s="1269"/>
      <c r="MKF230" s="1269"/>
      <c r="MKG230" s="1269"/>
      <c r="MKH230" s="1269"/>
      <c r="MKI230" s="1269"/>
      <c r="MKJ230" s="1269"/>
      <c r="MKK230" s="1269"/>
      <c r="MKL230" s="1269"/>
      <c r="MKM230" s="1269"/>
      <c r="MKN230" s="1269"/>
      <c r="MKO230" s="1269"/>
      <c r="MKP230" s="1269"/>
      <c r="MKQ230" s="1269"/>
      <c r="MKR230" s="1269"/>
      <c r="MKS230" s="1269"/>
      <c r="MKT230" s="1269"/>
      <c r="MKU230" s="1269"/>
      <c r="MKV230" s="1269"/>
      <c r="MKW230" s="1269"/>
      <c r="MKX230" s="1269"/>
      <c r="MKY230" s="1269"/>
      <c r="MKZ230" s="1269"/>
      <c r="MLA230" s="1269"/>
      <c r="MLB230" s="1269"/>
      <c r="MLC230" s="1269"/>
      <c r="MLD230" s="1269"/>
      <c r="MLE230" s="1269"/>
      <c r="MLF230" s="1269"/>
      <c r="MLG230" s="1269"/>
      <c r="MLH230" s="1269"/>
      <c r="MLI230" s="1269"/>
      <c r="MLJ230" s="1269"/>
      <c r="MLK230" s="1269"/>
      <c r="MLL230" s="1269"/>
      <c r="MLM230" s="1269"/>
      <c r="MLN230" s="1269"/>
      <c r="MLO230" s="1269"/>
      <c r="MLP230" s="1269"/>
      <c r="MLQ230" s="1269"/>
      <c r="MLR230" s="1269"/>
      <c r="MLS230" s="1269"/>
      <c r="MLT230" s="1269"/>
      <c r="MLU230" s="1269"/>
      <c r="MLV230" s="1269"/>
      <c r="MLW230" s="1269"/>
      <c r="MLX230" s="1269"/>
      <c r="MLY230" s="1269"/>
      <c r="MLZ230" s="1269"/>
      <c r="MMA230" s="1269"/>
      <c r="MMB230" s="1269"/>
      <c r="MMC230" s="1269"/>
      <c r="MMD230" s="1269"/>
      <c r="MME230" s="1269"/>
      <c r="MMF230" s="1269"/>
      <c r="MMG230" s="1269"/>
      <c r="MMH230" s="1269"/>
      <c r="MMI230" s="1269"/>
      <c r="MMJ230" s="1269"/>
      <c r="MMK230" s="1269"/>
      <c r="MML230" s="1269"/>
      <c r="MMM230" s="1269"/>
      <c r="MMN230" s="1269"/>
      <c r="MMO230" s="1269"/>
      <c r="MMP230" s="1269"/>
      <c r="MMQ230" s="1269"/>
      <c r="MMR230" s="1269"/>
      <c r="MMS230" s="1269"/>
      <c r="MMT230" s="1269"/>
      <c r="MMU230" s="1269"/>
      <c r="MMV230" s="1269"/>
      <c r="MMW230" s="1269"/>
      <c r="MMX230" s="1269"/>
      <c r="MMY230" s="1269"/>
      <c r="MMZ230" s="1269"/>
      <c r="MNA230" s="1269"/>
      <c r="MNB230" s="1269"/>
      <c r="MNC230" s="1269"/>
      <c r="MND230" s="1269"/>
      <c r="MNE230" s="1269"/>
      <c r="MNF230" s="1269"/>
      <c r="MNG230" s="1269"/>
      <c r="MNH230" s="1269"/>
      <c r="MNI230" s="1269"/>
      <c r="MNJ230" s="1269"/>
      <c r="MNK230" s="1269"/>
      <c r="MNL230" s="1269"/>
      <c r="MNM230" s="1269"/>
      <c r="MNN230" s="1269"/>
      <c r="MNO230" s="1269"/>
      <c r="MNP230" s="1269"/>
      <c r="MNQ230" s="1269"/>
      <c r="MNR230" s="1269"/>
      <c r="MNS230" s="1269"/>
      <c r="MNT230" s="1269"/>
      <c r="MNU230" s="1269"/>
      <c r="MNV230" s="1269"/>
      <c r="MNW230" s="1269"/>
      <c r="MNX230" s="1269"/>
      <c r="MNY230" s="1269"/>
      <c r="MNZ230" s="1269"/>
      <c r="MOA230" s="1269"/>
      <c r="MOB230" s="1269"/>
      <c r="MOC230" s="1269"/>
      <c r="MOD230" s="1269"/>
      <c r="MOE230" s="1269"/>
      <c r="MOF230" s="1269"/>
      <c r="MOG230" s="1269"/>
      <c r="MOH230" s="1269"/>
      <c r="MOI230" s="1269"/>
      <c r="MOJ230" s="1269"/>
      <c r="MOK230" s="1269"/>
      <c r="MOL230" s="1269"/>
      <c r="MOM230" s="1269"/>
      <c r="MON230" s="1269"/>
      <c r="MOO230" s="1269"/>
      <c r="MOP230" s="1269"/>
      <c r="MOQ230" s="1269"/>
      <c r="MOR230" s="1269"/>
      <c r="MOS230" s="1269"/>
      <c r="MOT230" s="1269"/>
      <c r="MOU230" s="1269"/>
      <c r="MOV230" s="1269"/>
      <c r="MOW230" s="1269"/>
      <c r="MOX230" s="1269"/>
      <c r="MOY230" s="1269"/>
      <c r="MOZ230" s="1269"/>
      <c r="MPA230" s="1269"/>
      <c r="MPB230" s="1269"/>
      <c r="MPC230" s="1269"/>
      <c r="MPD230" s="1269"/>
      <c r="MPE230" s="1269"/>
      <c r="MPF230" s="1269"/>
      <c r="MPG230" s="1269"/>
      <c r="MPH230" s="1269"/>
      <c r="MPI230" s="1269"/>
      <c r="MPJ230" s="1269"/>
      <c r="MPK230" s="1269"/>
      <c r="MPL230" s="1269"/>
      <c r="MPM230" s="1269"/>
      <c r="MPN230" s="1269"/>
      <c r="MPO230" s="1269"/>
      <c r="MPP230" s="1269"/>
      <c r="MPQ230" s="1269"/>
      <c r="MPR230" s="1269"/>
      <c r="MPS230" s="1269"/>
      <c r="MPT230" s="1269"/>
      <c r="MPU230" s="1269"/>
      <c r="MPV230" s="1269"/>
      <c r="MPW230" s="1269"/>
      <c r="MPX230" s="1269"/>
      <c r="MPY230" s="1269"/>
      <c r="MPZ230" s="1269"/>
      <c r="MQA230" s="1269"/>
      <c r="MQB230" s="1269"/>
      <c r="MQC230" s="1269"/>
      <c r="MQD230" s="1269"/>
      <c r="MQE230" s="1269"/>
      <c r="MQF230" s="1269"/>
      <c r="MQG230" s="1269"/>
      <c r="MQH230" s="1269"/>
      <c r="MQI230" s="1269"/>
      <c r="MQJ230" s="1269"/>
      <c r="MQK230" s="1269"/>
      <c r="MQL230" s="1269"/>
      <c r="MQM230" s="1269"/>
      <c r="MQN230" s="1269"/>
      <c r="MQO230" s="1269"/>
      <c r="MQP230" s="1269"/>
      <c r="MQQ230" s="1269"/>
      <c r="MQR230" s="1269"/>
      <c r="MQS230" s="1269"/>
      <c r="MQT230" s="1269"/>
      <c r="MQU230" s="1269"/>
      <c r="MQV230" s="1269"/>
      <c r="MQW230" s="1269"/>
      <c r="MQX230" s="1269"/>
      <c r="MQY230" s="1269"/>
      <c r="MQZ230" s="1269"/>
      <c r="MRA230" s="1269"/>
      <c r="MRB230" s="1269"/>
      <c r="MRC230" s="1269"/>
      <c r="MRD230" s="1269"/>
      <c r="MRE230" s="1269"/>
      <c r="MRF230" s="1269"/>
      <c r="MRG230" s="1269"/>
      <c r="MRH230" s="1269"/>
      <c r="MRI230" s="1269"/>
      <c r="MRJ230" s="1269"/>
      <c r="MRK230" s="1269"/>
      <c r="MRL230" s="1269"/>
      <c r="MRM230" s="1269"/>
      <c r="MRN230" s="1269"/>
      <c r="MRO230" s="1269"/>
      <c r="MRP230" s="1269"/>
      <c r="MRQ230" s="1269"/>
      <c r="MRR230" s="1269"/>
      <c r="MRS230" s="1269"/>
      <c r="MRT230" s="1269"/>
      <c r="MRU230" s="1269"/>
      <c r="MRV230" s="1269"/>
      <c r="MRW230" s="1269"/>
      <c r="MRX230" s="1269"/>
      <c r="MRY230" s="1269"/>
      <c r="MRZ230" s="1269"/>
      <c r="MSA230" s="1269"/>
      <c r="MSB230" s="1269"/>
      <c r="MSC230" s="1269"/>
      <c r="MSD230" s="1269"/>
      <c r="MSE230" s="1269"/>
      <c r="MSF230" s="1269"/>
      <c r="MSG230" s="1269"/>
      <c r="MSH230" s="1269"/>
      <c r="MSI230" s="1269"/>
      <c r="MSJ230" s="1269"/>
      <c r="MSK230" s="1269"/>
      <c r="MSL230" s="1269"/>
      <c r="MSM230" s="1269"/>
      <c r="MSN230" s="1269"/>
      <c r="MSO230" s="1269"/>
      <c r="MSP230" s="1269"/>
      <c r="MSQ230" s="1269"/>
      <c r="MSR230" s="1269"/>
      <c r="MSS230" s="1269"/>
      <c r="MST230" s="1269"/>
      <c r="MSU230" s="1269"/>
      <c r="MSV230" s="1269"/>
      <c r="MSW230" s="1269"/>
      <c r="MSX230" s="1269"/>
      <c r="MSY230" s="1269"/>
      <c r="MSZ230" s="1269"/>
      <c r="MTA230" s="1269"/>
      <c r="MTB230" s="1269"/>
      <c r="MTC230" s="1269"/>
      <c r="MTD230" s="1269"/>
      <c r="MTE230" s="1269"/>
      <c r="MTF230" s="1269"/>
      <c r="MTG230" s="1269"/>
      <c r="MTH230" s="1269"/>
      <c r="MTI230" s="1269"/>
      <c r="MTJ230" s="1269"/>
      <c r="MTK230" s="1269"/>
      <c r="MTL230" s="1269"/>
      <c r="MTM230" s="1269"/>
      <c r="MTN230" s="1269"/>
      <c r="MTO230" s="1269"/>
      <c r="MTP230" s="1269"/>
      <c r="MTQ230" s="1269"/>
      <c r="MTR230" s="1269"/>
      <c r="MTS230" s="1269"/>
      <c r="MTT230" s="1269"/>
      <c r="MTU230" s="1269"/>
      <c r="MTV230" s="1269"/>
      <c r="MTW230" s="1269"/>
      <c r="MTX230" s="1269"/>
      <c r="MTY230" s="1269"/>
      <c r="MTZ230" s="1269"/>
      <c r="MUA230" s="1269"/>
      <c r="MUB230" s="1269"/>
      <c r="MUC230" s="1269"/>
      <c r="MUD230" s="1269"/>
      <c r="MUE230" s="1269"/>
      <c r="MUF230" s="1269"/>
      <c r="MUG230" s="1269"/>
      <c r="MUH230" s="1269"/>
      <c r="MUI230" s="1269"/>
      <c r="MUJ230" s="1269"/>
      <c r="MUK230" s="1269"/>
      <c r="MUL230" s="1269"/>
      <c r="MUM230" s="1269"/>
      <c r="MUN230" s="1269"/>
      <c r="MUO230" s="1269"/>
      <c r="MUP230" s="1269"/>
      <c r="MUQ230" s="1269"/>
      <c r="MUR230" s="1269"/>
      <c r="MUS230" s="1269"/>
      <c r="MUT230" s="1269"/>
      <c r="MUU230" s="1269"/>
      <c r="MUV230" s="1269"/>
      <c r="MUW230" s="1269"/>
      <c r="MUX230" s="1269"/>
      <c r="MUY230" s="1269"/>
      <c r="MUZ230" s="1269"/>
      <c r="MVA230" s="1269"/>
      <c r="MVB230" s="1269"/>
      <c r="MVC230" s="1269"/>
      <c r="MVD230" s="1269"/>
      <c r="MVE230" s="1269"/>
      <c r="MVF230" s="1269"/>
      <c r="MVG230" s="1269"/>
      <c r="MVH230" s="1269"/>
      <c r="MVI230" s="1269"/>
      <c r="MVJ230" s="1269"/>
      <c r="MVK230" s="1269"/>
      <c r="MVL230" s="1269"/>
      <c r="MVM230" s="1269"/>
      <c r="MVN230" s="1269"/>
      <c r="MVO230" s="1269"/>
      <c r="MVP230" s="1269"/>
      <c r="MVQ230" s="1269"/>
      <c r="MVR230" s="1269"/>
      <c r="MVS230" s="1269"/>
      <c r="MVT230" s="1269"/>
      <c r="MVU230" s="1269"/>
      <c r="MVV230" s="1269"/>
      <c r="MVW230" s="1269"/>
      <c r="MVX230" s="1269"/>
      <c r="MVY230" s="1269"/>
      <c r="MVZ230" s="1269"/>
      <c r="MWA230" s="1269"/>
      <c r="MWB230" s="1269"/>
      <c r="MWC230" s="1269"/>
      <c r="MWD230" s="1269"/>
      <c r="MWE230" s="1269"/>
      <c r="MWF230" s="1269"/>
      <c r="MWG230" s="1269"/>
      <c r="MWH230" s="1269"/>
      <c r="MWI230" s="1269"/>
      <c r="MWJ230" s="1269"/>
      <c r="MWK230" s="1269"/>
      <c r="MWL230" s="1269"/>
      <c r="MWM230" s="1269"/>
      <c r="MWN230" s="1269"/>
      <c r="MWO230" s="1269"/>
      <c r="MWP230" s="1269"/>
      <c r="MWQ230" s="1269"/>
      <c r="MWR230" s="1269"/>
      <c r="MWS230" s="1269"/>
      <c r="MWT230" s="1269"/>
      <c r="MWU230" s="1269"/>
      <c r="MWV230" s="1269"/>
      <c r="MWW230" s="1269"/>
      <c r="MWX230" s="1269"/>
      <c r="MWY230" s="1269"/>
      <c r="MWZ230" s="1269"/>
      <c r="MXA230" s="1269"/>
      <c r="MXB230" s="1269"/>
      <c r="MXC230" s="1269"/>
      <c r="MXD230" s="1269"/>
      <c r="MXE230" s="1269"/>
      <c r="MXF230" s="1269"/>
      <c r="MXG230" s="1269"/>
      <c r="MXH230" s="1269"/>
      <c r="MXI230" s="1269"/>
      <c r="MXJ230" s="1269"/>
      <c r="MXK230" s="1269"/>
      <c r="MXL230" s="1269"/>
      <c r="MXM230" s="1269"/>
      <c r="MXN230" s="1269"/>
      <c r="MXO230" s="1269"/>
      <c r="MXP230" s="1269"/>
      <c r="MXQ230" s="1269"/>
      <c r="MXR230" s="1269"/>
      <c r="MXS230" s="1269"/>
      <c r="MXT230" s="1269"/>
      <c r="MXU230" s="1269"/>
      <c r="MXV230" s="1269"/>
      <c r="MXW230" s="1269"/>
      <c r="MXX230" s="1269"/>
      <c r="MXY230" s="1269"/>
      <c r="MXZ230" s="1269"/>
      <c r="MYA230" s="1269"/>
      <c r="MYB230" s="1269"/>
      <c r="MYC230" s="1269"/>
      <c r="MYD230" s="1269"/>
      <c r="MYE230" s="1269"/>
      <c r="MYF230" s="1269"/>
      <c r="MYG230" s="1269"/>
      <c r="MYH230" s="1269"/>
      <c r="MYI230" s="1269"/>
      <c r="MYJ230" s="1269"/>
      <c r="MYK230" s="1269"/>
      <c r="MYL230" s="1269"/>
      <c r="MYM230" s="1269"/>
      <c r="MYN230" s="1269"/>
      <c r="MYO230" s="1269"/>
      <c r="MYP230" s="1269"/>
      <c r="MYQ230" s="1269"/>
      <c r="MYR230" s="1269"/>
      <c r="MYS230" s="1269"/>
      <c r="MYT230" s="1269"/>
      <c r="MYU230" s="1269"/>
      <c r="MYV230" s="1269"/>
      <c r="MYW230" s="1269"/>
      <c r="MYX230" s="1269"/>
      <c r="MYY230" s="1269"/>
      <c r="MYZ230" s="1269"/>
      <c r="MZA230" s="1269"/>
      <c r="MZB230" s="1269"/>
      <c r="MZC230" s="1269"/>
      <c r="MZD230" s="1269"/>
      <c r="MZE230" s="1269"/>
      <c r="MZF230" s="1269"/>
      <c r="MZG230" s="1269"/>
      <c r="MZH230" s="1269"/>
      <c r="MZI230" s="1269"/>
      <c r="MZJ230" s="1269"/>
      <c r="MZK230" s="1269"/>
      <c r="MZL230" s="1269"/>
      <c r="MZM230" s="1269"/>
      <c r="MZN230" s="1269"/>
      <c r="MZO230" s="1269"/>
      <c r="MZP230" s="1269"/>
      <c r="MZQ230" s="1269"/>
      <c r="MZR230" s="1269"/>
      <c r="MZS230" s="1269"/>
      <c r="MZT230" s="1269"/>
      <c r="MZU230" s="1269"/>
      <c r="MZV230" s="1269"/>
      <c r="MZW230" s="1269"/>
      <c r="MZX230" s="1269"/>
      <c r="MZY230" s="1269"/>
      <c r="MZZ230" s="1269"/>
      <c r="NAA230" s="1269"/>
      <c r="NAB230" s="1269"/>
      <c r="NAC230" s="1269"/>
      <c r="NAD230" s="1269"/>
      <c r="NAE230" s="1269"/>
      <c r="NAF230" s="1269"/>
      <c r="NAG230" s="1269"/>
      <c r="NAH230" s="1269"/>
      <c r="NAI230" s="1269"/>
      <c r="NAJ230" s="1269"/>
      <c r="NAK230" s="1269"/>
      <c r="NAL230" s="1269"/>
      <c r="NAM230" s="1269"/>
      <c r="NAN230" s="1269"/>
      <c r="NAO230" s="1269"/>
      <c r="NAP230" s="1269"/>
      <c r="NAQ230" s="1269"/>
      <c r="NAR230" s="1269"/>
      <c r="NAS230" s="1269"/>
      <c r="NAT230" s="1269"/>
      <c r="NAU230" s="1269"/>
      <c r="NAV230" s="1269"/>
      <c r="NAW230" s="1269"/>
      <c r="NAX230" s="1269"/>
      <c r="NAY230" s="1269"/>
      <c r="NAZ230" s="1269"/>
      <c r="NBA230" s="1269"/>
      <c r="NBB230" s="1269"/>
      <c r="NBC230" s="1269"/>
      <c r="NBD230" s="1269"/>
      <c r="NBE230" s="1269"/>
      <c r="NBF230" s="1269"/>
      <c r="NBG230" s="1269"/>
      <c r="NBH230" s="1269"/>
      <c r="NBI230" s="1269"/>
      <c r="NBJ230" s="1269"/>
      <c r="NBK230" s="1269"/>
      <c r="NBL230" s="1269"/>
      <c r="NBM230" s="1269"/>
      <c r="NBN230" s="1269"/>
      <c r="NBO230" s="1269"/>
      <c r="NBP230" s="1269"/>
      <c r="NBQ230" s="1269"/>
      <c r="NBR230" s="1269"/>
      <c r="NBS230" s="1269"/>
      <c r="NBT230" s="1269"/>
      <c r="NBU230" s="1269"/>
      <c r="NBV230" s="1269"/>
      <c r="NBW230" s="1269"/>
      <c r="NBX230" s="1269"/>
      <c r="NBY230" s="1269"/>
      <c r="NBZ230" s="1269"/>
      <c r="NCA230" s="1269"/>
      <c r="NCB230" s="1269"/>
      <c r="NCC230" s="1269"/>
      <c r="NCD230" s="1269"/>
      <c r="NCE230" s="1269"/>
      <c r="NCF230" s="1269"/>
      <c r="NCG230" s="1269"/>
      <c r="NCH230" s="1269"/>
      <c r="NCI230" s="1269"/>
      <c r="NCJ230" s="1269"/>
      <c r="NCK230" s="1269"/>
      <c r="NCL230" s="1269"/>
      <c r="NCM230" s="1269"/>
      <c r="NCN230" s="1269"/>
      <c r="NCO230" s="1269"/>
      <c r="NCP230" s="1269"/>
      <c r="NCQ230" s="1269"/>
      <c r="NCR230" s="1269"/>
      <c r="NCS230" s="1269"/>
      <c r="NCT230" s="1269"/>
      <c r="NCU230" s="1269"/>
      <c r="NCV230" s="1269"/>
      <c r="NCW230" s="1269"/>
      <c r="NCX230" s="1269"/>
      <c r="NCY230" s="1269"/>
      <c r="NCZ230" s="1269"/>
      <c r="NDA230" s="1269"/>
      <c r="NDB230" s="1269"/>
      <c r="NDC230" s="1269"/>
      <c r="NDD230" s="1269"/>
      <c r="NDE230" s="1269"/>
      <c r="NDF230" s="1269"/>
      <c r="NDG230" s="1269"/>
      <c r="NDH230" s="1269"/>
      <c r="NDI230" s="1269"/>
      <c r="NDJ230" s="1269"/>
      <c r="NDK230" s="1269"/>
      <c r="NDL230" s="1269"/>
      <c r="NDM230" s="1269"/>
      <c r="NDN230" s="1269"/>
      <c r="NDO230" s="1269"/>
      <c r="NDP230" s="1269"/>
      <c r="NDQ230" s="1269"/>
      <c r="NDR230" s="1269"/>
      <c r="NDS230" s="1269"/>
      <c r="NDT230" s="1269"/>
      <c r="NDU230" s="1269"/>
      <c r="NDV230" s="1269"/>
      <c r="NDW230" s="1269"/>
      <c r="NDX230" s="1269"/>
      <c r="NDY230" s="1269"/>
      <c r="NDZ230" s="1269"/>
      <c r="NEA230" s="1269"/>
      <c r="NEB230" s="1269"/>
      <c r="NEC230" s="1269"/>
      <c r="NED230" s="1269"/>
      <c r="NEE230" s="1269"/>
      <c r="NEF230" s="1269"/>
      <c r="NEG230" s="1269"/>
      <c r="NEH230" s="1269"/>
      <c r="NEI230" s="1269"/>
      <c r="NEJ230" s="1269"/>
      <c r="NEK230" s="1269"/>
      <c r="NEL230" s="1269"/>
      <c r="NEM230" s="1269"/>
      <c r="NEN230" s="1269"/>
      <c r="NEO230" s="1269"/>
      <c r="NEP230" s="1269"/>
      <c r="NEQ230" s="1269"/>
      <c r="NER230" s="1269"/>
      <c r="NES230" s="1269"/>
      <c r="NET230" s="1269"/>
      <c r="NEU230" s="1269"/>
      <c r="NEV230" s="1269"/>
      <c r="NEW230" s="1269"/>
      <c r="NEX230" s="1269"/>
      <c r="NEY230" s="1269"/>
      <c r="NEZ230" s="1269"/>
      <c r="NFA230" s="1269"/>
      <c r="NFB230" s="1269"/>
      <c r="NFC230" s="1269"/>
      <c r="NFD230" s="1269"/>
      <c r="NFE230" s="1269"/>
      <c r="NFF230" s="1269"/>
      <c r="NFG230" s="1269"/>
      <c r="NFH230" s="1269"/>
      <c r="NFI230" s="1269"/>
      <c r="NFJ230" s="1269"/>
      <c r="NFK230" s="1269"/>
      <c r="NFL230" s="1269"/>
      <c r="NFM230" s="1269"/>
      <c r="NFN230" s="1269"/>
      <c r="NFO230" s="1269"/>
      <c r="NFP230" s="1269"/>
      <c r="NFQ230" s="1269"/>
      <c r="NFR230" s="1269"/>
      <c r="NFS230" s="1269"/>
      <c r="NFT230" s="1269"/>
      <c r="NFU230" s="1269"/>
      <c r="NFV230" s="1269"/>
      <c r="NFW230" s="1269"/>
      <c r="NFX230" s="1269"/>
      <c r="NFY230" s="1269"/>
      <c r="NFZ230" s="1269"/>
      <c r="NGA230" s="1269"/>
      <c r="NGB230" s="1269"/>
      <c r="NGC230" s="1269"/>
      <c r="NGD230" s="1269"/>
      <c r="NGE230" s="1269"/>
      <c r="NGF230" s="1269"/>
      <c r="NGG230" s="1269"/>
      <c r="NGH230" s="1269"/>
      <c r="NGI230" s="1269"/>
      <c r="NGJ230" s="1269"/>
      <c r="NGK230" s="1269"/>
      <c r="NGL230" s="1269"/>
      <c r="NGM230" s="1269"/>
      <c r="NGN230" s="1269"/>
      <c r="NGO230" s="1269"/>
      <c r="NGP230" s="1269"/>
      <c r="NGQ230" s="1269"/>
      <c r="NGR230" s="1269"/>
      <c r="NGS230" s="1269"/>
      <c r="NGT230" s="1269"/>
      <c r="NGU230" s="1269"/>
      <c r="NGV230" s="1269"/>
      <c r="NGW230" s="1269"/>
      <c r="NGX230" s="1269"/>
      <c r="NGY230" s="1269"/>
      <c r="NGZ230" s="1269"/>
      <c r="NHA230" s="1269"/>
      <c r="NHB230" s="1269"/>
      <c r="NHC230" s="1269"/>
      <c r="NHD230" s="1269"/>
      <c r="NHE230" s="1269"/>
      <c r="NHF230" s="1269"/>
      <c r="NHG230" s="1269"/>
      <c r="NHH230" s="1269"/>
      <c r="NHI230" s="1269"/>
      <c r="NHJ230" s="1269"/>
      <c r="NHK230" s="1269"/>
      <c r="NHL230" s="1269"/>
      <c r="NHM230" s="1269"/>
      <c r="NHN230" s="1269"/>
      <c r="NHO230" s="1269"/>
      <c r="NHP230" s="1269"/>
      <c r="NHQ230" s="1269"/>
      <c r="NHR230" s="1269"/>
      <c r="NHS230" s="1269"/>
      <c r="NHT230" s="1269"/>
      <c r="NHU230" s="1269"/>
      <c r="NHV230" s="1269"/>
      <c r="NHW230" s="1269"/>
      <c r="NHX230" s="1269"/>
      <c r="NHY230" s="1269"/>
      <c r="NHZ230" s="1269"/>
      <c r="NIA230" s="1269"/>
      <c r="NIB230" s="1269"/>
      <c r="NIC230" s="1269"/>
      <c r="NID230" s="1269"/>
      <c r="NIE230" s="1269"/>
      <c r="NIF230" s="1269"/>
      <c r="NIG230" s="1269"/>
      <c r="NIH230" s="1269"/>
      <c r="NII230" s="1269"/>
      <c r="NIJ230" s="1269"/>
      <c r="NIK230" s="1269"/>
      <c r="NIL230" s="1269"/>
      <c r="NIM230" s="1269"/>
      <c r="NIN230" s="1269"/>
      <c r="NIO230" s="1269"/>
      <c r="NIP230" s="1269"/>
      <c r="NIQ230" s="1269"/>
      <c r="NIR230" s="1269"/>
      <c r="NIS230" s="1269"/>
      <c r="NIT230" s="1269"/>
      <c r="NIU230" s="1269"/>
      <c r="NIV230" s="1269"/>
      <c r="NIW230" s="1269"/>
      <c r="NIX230" s="1269"/>
      <c r="NIY230" s="1269"/>
      <c r="NIZ230" s="1269"/>
      <c r="NJA230" s="1269"/>
      <c r="NJB230" s="1269"/>
      <c r="NJC230" s="1269"/>
      <c r="NJD230" s="1269"/>
      <c r="NJE230" s="1269"/>
      <c r="NJF230" s="1269"/>
      <c r="NJG230" s="1269"/>
      <c r="NJH230" s="1269"/>
      <c r="NJI230" s="1269"/>
      <c r="NJJ230" s="1269"/>
      <c r="NJK230" s="1269"/>
      <c r="NJL230" s="1269"/>
      <c r="NJM230" s="1269"/>
      <c r="NJN230" s="1269"/>
      <c r="NJO230" s="1269"/>
      <c r="NJP230" s="1269"/>
      <c r="NJQ230" s="1269"/>
      <c r="NJR230" s="1269"/>
      <c r="NJS230" s="1269"/>
      <c r="NJT230" s="1269"/>
      <c r="NJU230" s="1269"/>
      <c r="NJV230" s="1269"/>
      <c r="NJW230" s="1269"/>
      <c r="NJX230" s="1269"/>
      <c r="NJY230" s="1269"/>
      <c r="NJZ230" s="1269"/>
      <c r="NKA230" s="1269"/>
      <c r="NKB230" s="1269"/>
      <c r="NKC230" s="1269"/>
      <c r="NKD230" s="1269"/>
      <c r="NKE230" s="1269"/>
      <c r="NKF230" s="1269"/>
      <c r="NKG230" s="1269"/>
      <c r="NKH230" s="1269"/>
      <c r="NKI230" s="1269"/>
      <c r="NKJ230" s="1269"/>
      <c r="NKK230" s="1269"/>
      <c r="NKL230" s="1269"/>
      <c r="NKM230" s="1269"/>
      <c r="NKN230" s="1269"/>
      <c r="NKO230" s="1269"/>
      <c r="NKP230" s="1269"/>
      <c r="NKQ230" s="1269"/>
      <c r="NKR230" s="1269"/>
      <c r="NKS230" s="1269"/>
      <c r="NKT230" s="1269"/>
      <c r="NKU230" s="1269"/>
      <c r="NKV230" s="1269"/>
      <c r="NKW230" s="1269"/>
      <c r="NKX230" s="1269"/>
      <c r="NKY230" s="1269"/>
      <c r="NKZ230" s="1269"/>
      <c r="NLA230" s="1269"/>
      <c r="NLB230" s="1269"/>
      <c r="NLC230" s="1269"/>
      <c r="NLD230" s="1269"/>
      <c r="NLE230" s="1269"/>
      <c r="NLF230" s="1269"/>
      <c r="NLG230" s="1269"/>
      <c r="NLH230" s="1269"/>
      <c r="NLI230" s="1269"/>
      <c r="NLJ230" s="1269"/>
      <c r="NLK230" s="1269"/>
      <c r="NLL230" s="1269"/>
      <c r="NLM230" s="1269"/>
      <c r="NLN230" s="1269"/>
      <c r="NLO230" s="1269"/>
      <c r="NLP230" s="1269"/>
      <c r="NLQ230" s="1269"/>
      <c r="NLR230" s="1269"/>
      <c r="NLS230" s="1269"/>
      <c r="NLT230" s="1269"/>
      <c r="NLU230" s="1269"/>
      <c r="NLV230" s="1269"/>
      <c r="NLW230" s="1269"/>
      <c r="NLX230" s="1269"/>
      <c r="NLY230" s="1269"/>
      <c r="NLZ230" s="1269"/>
      <c r="NMA230" s="1269"/>
      <c r="NMB230" s="1269"/>
      <c r="NMC230" s="1269"/>
      <c r="NMD230" s="1269"/>
      <c r="NME230" s="1269"/>
      <c r="NMF230" s="1269"/>
      <c r="NMG230" s="1269"/>
      <c r="NMH230" s="1269"/>
      <c r="NMI230" s="1269"/>
      <c r="NMJ230" s="1269"/>
      <c r="NMK230" s="1269"/>
      <c r="NML230" s="1269"/>
      <c r="NMM230" s="1269"/>
      <c r="NMN230" s="1269"/>
      <c r="NMO230" s="1269"/>
      <c r="NMP230" s="1269"/>
      <c r="NMQ230" s="1269"/>
      <c r="NMR230" s="1269"/>
      <c r="NMS230" s="1269"/>
      <c r="NMT230" s="1269"/>
      <c r="NMU230" s="1269"/>
      <c r="NMV230" s="1269"/>
      <c r="NMW230" s="1269"/>
      <c r="NMX230" s="1269"/>
      <c r="NMY230" s="1269"/>
      <c r="NMZ230" s="1269"/>
      <c r="NNA230" s="1269"/>
      <c r="NNB230" s="1269"/>
      <c r="NNC230" s="1269"/>
      <c r="NND230" s="1269"/>
      <c r="NNE230" s="1269"/>
      <c r="NNF230" s="1269"/>
      <c r="NNG230" s="1269"/>
      <c r="NNH230" s="1269"/>
      <c r="NNI230" s="1269"/>
      <c r="NNJ230" s="1269"/>
      <c r="NNK230" s="1269"/>
      <c r="NNL230" s="1269"/>
      <c r="NNM230" s="1269"/>
      <c r="NNN230" s="1269"/>
      <c r="NNO230" s="1269"/>
      <c r="NNP230" s="1269"/>
      <c r="NNQ230" s="1269"/>
      <c r="NNR230" s="1269"/>
      <c r="NNS230" s="1269"/>
      <c r="NNT230" s="1269"/>
      <c r="NNU230" s="1269"/>
      <c r="NNV230" s="1269"/>
      <c r="NNW230" s="1269"/>
      <c r="NNX230" s="1269"/>
      <c r="NNY230" s="1269"/>
      <c r="NNZ230" s="1269"/>
      <c r="NOA230" s="1269"/>
      <c r="NOB230" s="1269"/>
      <c r="NOC230" s="1269"/>
      <c r="NOD230" s="1269"/>
      <c r="NOE230" s="1269"/>
      <c r="NOF230" s="1269"/>
      <c r="NOG230" s="1269"/>
      <c r="NOH230" s="1269"/>
      <c r="NOI230" s="1269"/>
      <c r="NOJ230" s="1269"/>
      <c r="NOK230" s="1269"/>
      <c r="NOL230" s="1269"/>
      <c r="NOM230" s="1269"/>
      <c r="NON230" s="1269"/>
      <c r="NOO230" s="1269"/>
      <c r="NOP230" s="1269"/>
      <c r="NOQ230" s="1269"/>
      <c r="NOR230" s="1269"/>
      <c r="NOS230" s="1269"/>
      <c r="NOT230" s="1269"/>
      <c r="NOU230" s="1269"/>
      <c r="NOV230" s="1269"/>
      <c r="NOW230" s="1269"/>
      <c r="NOX230" s="1269"/>
      <c r="NOY230" s="1269"/>
      <c r="NOZ230" s="1269"/>
      <c r="NPA230" s="1269"/>
      <c r="NPB230" s="1269"/>
      <c r="NPC230" s="1269"/>
      <c r="NPD230" s="1269"/>
      <c r="NPE230" s="1269"/>
      <c r="NPF230" s="1269"/>
      <c r="NPG230" s="1269"/>
      <c r="NPH230" s="1269"/>
      <c r="NPI230" s="1269"/>
      <c r="NPJ230" s="1269"/>
      <c r="NPK230" s="1269"/>
      <c r="NPL230" s="1269"/>
      <c r="NPM230" s="1269"/>
      <c r="NPN230" s="1269"/>
      <c r="NPO230" s="1269"/>
      <c r="NPP230" s="1269"/>
      <c r="NPQ230" s="1269"/>
      <c r="NPR230" s="1269"/>
      <c r="NPS230" s="1269"/>
      <c r="NPT230" s="1269"/>
      <c r="NPU230" s="1269"/>
      <c r="NPV230" s="1269"/>
      <c r="NPW230" s="1269"/>
      <c r="NPX230" s="1269"/>
      <c r="NPY230" s="1269"/>
      <c r="NPZ230" s="1269"/>
      <c r="NQA230" s="1269"/>
      <c r="NQB230" s="1269"/>
      <c r="NQC230" s="1269"/>
      <c r="NQD230" s="1269"/>
      <c r="NQE230" s="1269"/>
      <c r="NQF230" s="1269"/>
      <c r="NQG230" s="1269"/>
      <c r="NQH230" s="1269"/>
      <c r="NQI230" s="1269"/>
      <c r="NQJ230" s="1269"/>
      <c r="NQK230" s="1269"/>
      <c r="NQL230" s="1269"/>
      <c r="NQM230" s="1269"/>
      <c r="NQN230" s="1269"/>
      <c r="NQO230" s="1269"/>
      <c r="NQP230" s="1269"/>
      <c r="NQQ230" s="1269"/>
      <c r="NQR230" s="1269"/>
      <c r="NQS230" s="1269"/>
      <c r="NQT230" s="1269"/>
      <c r="NQU230" s="1269"/>
      <c r="NQV230" s="1269"/>
      <c r="NQW230" s="1269"/>
      <c r="NQX230" s="1269"/>
      <c r="NQY230" s="1269"/>
      <c r="NQZ230" s="1269"/>
      <c r="NRA230" s="1269"/>
      <c r="NRB230" s="1269"/>
      <c r="NRC230" s="1269"/>
      <c r="NRD230" s="1269"/>
      <c r="NRE230" s="1269"/>
      <c r="NRF230" s="1269"/>
      <c r="NRG230" s="1269"/>
      <c r="NRH230" s="1269"/>
      <c r="NRI230" s="1269"/>
      <c r="NRJ230" s="1269"/>
      <c r="NRK230" s="1269"/>
      <c r="NRL230" s="1269"/>
      <c r="NRM230" s="1269"/>
      <c r="NRN230" s="1269"/>
      <c r="NRO230" s="1269"/>
      <c r="NRP230" s="1269"/>
      <c r="NRQ230" s="1269"/>
      <c r="NRR230" s="1269"/>
      <c r="NRS230" s="1269"/>
      <c r="NRT230" s="1269"/>
      <c r="NRU230" s="1269"/>
      <c r="NRV230" s="1269"/>
      <c r="NRW230" s="1269"/>
      <c r="NRX230" s="1269"/>
      <c r="NRY230" s="1269"/>
      <c r="NRZ230" s="1269"/>
      <c r="NSA230" s="1269"/>
      <c r="NSB230" s="1269"/>
      <c r="NSC230" s="1269"/>
      <c r="NSD230" s="1269"/>
      <c r="NSE230" s="1269"/>
      <c r="NSF230" s="1269"/>
      <c r="NSG230" s="1269"/>
      <c r="NSH230" s="1269"/>
      <c r="NSI230" s="1269"/>
      <c r="NSJ230" s="1269"/>
      <c r="NSK230" s="1269"/>
      <c r="NSL230" s="1269"/>
      <c r="NSM230" s="1269"/>
      <c r="NSN230" s="1269"/>
      <c r="NSO230" s="1269"/>
      <c r="NSP230" s="1269"/>
      <c r="NSQ230" s="1269"/>
      <c r="NSR230" s="1269"/>
      <c r="NSS230" s="1269"/>
      <c r="NST230" s="1269"/>
      <c r="NSU230" s="1269"/>
      <c r="NSV230" s="1269"/>
      <c r="NSW230" s="1269"/>
      <c r="NSX230" s="1269"/>
      <c r="NSY230" s="1269"/>
      <c r="NSZ230" s="1269"/>
      <c r="NTA230" s="1269"/>
      <c r="NTB230" s="1269"/>
      <c r="NTC230" s="1269"/>
      <c r="NTD230" s="1269"/>
      <c r="NTE230" s="1269"/>
      <c r="NTF230" s="1269"/>
      <c r="NTG230" s="1269"/>
      <c r="NTH230" s="1269"/>
      <c r="NTI230" s="1269"/>
      <c r="NTJ230" s="1269"/>
      <c r="NTK230" s="1269"/>
      <c r="NTL230" s="1269"/>
      <c r="NTM230" s="1269"/>
      <c r="NTN230" s="1269"/>
      <c r="NTO230" s="1269"/>
      <c r="NTP230" s="1269"/>
      <c r="NTQ230" s="1269"/>
      <c r="NTR230" s="1269"/>
      <c r="NTS230" s="1269"/>
      <c r="NTT230" s="1269"/>
      <c r="NTU230" s="1269"/>
      <c r="NTV230" s="1269"/>
      <c r="NTW230" s="1269"/>
      <c r="NTX230" s="1269"/>
      <c r="NTY230" s="1269"/>
      <c r="NTZ230" s="1269"/>
      <c r="NUA230" s="1269"/>
      <c r="NUB230" s="1269"/>
      <c r="NUC230" s="1269"/>
      <c r="NUD230" s="1269"/>
      <c r="NUE230" s="1269"/>
      <c r="NUF230" s="1269"/>
      <c r="NUG230" s="1269"/>
      <c r="NUH230" s="1269"/>
      <c r="NUI230" s="1269"/>
      <c r="NUJ230" s="1269"/>
      <c r="NUK230" s="1269"/>
      <c r="NUL230" s="1269"/>
      <c r="NUM230" s="1269"/>
      <c r="NUN230" s="1269"/>
      <c r="NUO230" s="1269"/>
      <c r="NUP230" s="1269"/>
      <c r="NUQ230" s="1269"/>
      <c r="NUR230" s="1269"/>
      <c r="NUS230" s="1269"/>
      <c r="NUT230" s="1269"/>
      <c r="NUU230" s="1269"/>
      <c r="NUV230" s="1269"/>
      <c r="NUW230" s="1269"/>
      <c r="NUX230" s="1269"/>
      <c r="NUY230" s="1269"/>
      <c r="NUZ230" s="1269"/>
      <c r="NVA230" s="1269"/>
      <c r="NVB230" s="1269"/>
      <c r="NVC230" s="1269"/>
      <c r="NVD230" s="1269"/>
      <c r="NVE230" s="1269"/>
      <c r="NVF230" s="1269"/>
      <c r="NVG230" s="1269"/>
      <c r="NVH230" s="1269"/>
      <c r="NVI230" s="1269"/>
      <c r="NVJ230" s="1269"/>
      <c r="NVK230" s="1269"/>
      <c r="NVL230" s="1269"/>
      <c r="NVM230" s="1269"/>
      <c r="NVN230" s="1269"/>
      <c r="NVO230" s="1269"/>
      <c r="NVP230" s="1269"/>
      <c r="NVQ230" s="1269"/>
      <c r="NVR230" s="1269"/>
      <c r="NVS230" s="1269"/>
      <c r="NVT230" s="1269"/>
      <c r="NVU230" s="1269"/>
      <c r="NVV230" s="1269"/>
      <c r="NVW230" s="1269"/>
      <c r="NVX230" s="1269"/>
      <c r="NVY230" s="1269"/>
      <c r="NVZ230" s="1269"/>
      <c r="NWA230" s="1269"/>
      <c r="NWB230" s="1269"/>
      <c r="NWC230" s="1269"/>
      <c r="NWD230" s="1269"/>
      <c r="NWE230" s="1269"/>
      <c r="NWF230" s="1269"/>
      <c r="NWG230" s="1269"/>
      <c r="NWH230" s="1269"/>
      <c r="NWI230" s="1269"/>
      <c r="NWJ230" s="1269"/>
      <c r="NWK230" s="1269"/>
      <c r="NWL230" s="1269"/>
      <c r="NWM230" s="1269"/>
      <c r="NWN230" s="1269"/>
      <c r="NWO230" s="1269"/>
      <c r="NWP230" s="1269"/>
      <c r="NWQ230" s="1269"/>
      <c r="NWR230" s="1269"/>
      <c r="NWS230" s="1269"/>
      <c r="NWT230" s="1269"/>
      <c r="NWU230" s="1269"/>
      <c r="NWV230" s="1269"/>
      <c r="NWW230" s="1269"/>
      <c r="NWX230" s="1269"/>
      <c r="NWY230" s="1269"/>
      <c r="NWZ230" s="1269"/>
      <c r="NXA230" s="1269"/>
      <c r="NXB230" s="1269"/>
      <c r="NXC230" s="1269"/>
      <c r="NXD230" s="1269"/>
      <c r="NXE230" s="1269"/>
      <c r="NXF230" s="1269"/>
      <c r="NXG230" s="1269"/>
      <c r="NXH230" s="1269"/>
      <c r="NXI230" s="1269"/>
      <c r="NXJ230" s="1269"/>
      <c r="NXK230" s="1269"/>
      <c r="NXL230" s="1269"/>
      <c r="NXM230" s="1269"/>
      <c r="NXN230" s="1269"/>
      <c r="NXO230" s="1269"/>
      <c r="NXP230" s="1269"/>
      <c r="NXQ230" s="1269"/>
      <c r="NXR230" s="1269"/>
      <c r="NXS230" s="1269"/>
      <c r="NXT230" s="1269"/>
      <c r="NXU230" s="1269"/>
      <c r="NXV230" s="1269"/>
      <c r="NXW230" s="1269"/>
      <c r="NXX230" s="1269"/>
      <c r="NXY230" s="1269"/>
      <c r="NXZ230" s="1269"/>
      <c r="NYA230" s="1269"/>
      <c r="NYB230" s="1269"/>
      <c r="NYC230" s="1269"/>
      <c r="NYD230" s="1269"/>
      <c r="NYE230" s="1269"/>
      <c r="NYF230" s="1269"/>
      <c r="NYG230" s="1269"/>
      <c r="NYH230" s="1269"/>
      <c r="NYI230" s="1269"/>
      <c r="NYJ230" s="1269"/>
      <c r="NYK230" s="1269"/>
      <c r="NYL230" s="1269"/>
      <c r="NYM230" s="1269"/>
      <c r="NYN230" s="1269"/>
      <c r="NYO230" s="1269"/>
      <c r="NYP230" s="1269"/>
      <c r="NYQ230" s="1269"/>
      <c r="NYR230" s="1269"/>
      <c r="NYS230" s="1269"/>
      <c r="NYT230" s="1269"/>
      <c r="NYU230" s="1269"/>
      <c r="NYV230" s="1269"/>
      <c r="NYW230" s="1269"/>
      <c r="NYX230" s="1269"/>
      <c r="NYY230" s="1269"/>
      <c r="NYZ230" s="1269"/>
      <c r="NZA230" s="1269"/>
      <c r="NZB230" s="1269"/>
      <c r="NZC230" s="1269"/>
      <c r="NZD230" s="1269"/>
      <c r="NZE230" s="1269"/>
      <c r="NZF230" s="1269"/>
      <c r="NZG230" s="1269"/>
      <c r="NZH230" s="1269"/>
      <c r="NZI230" s="1269"/>
      <c r="NZJ230" s="1269"/>
      <c r="NZK230" s="1269"/>
      <c r="NZL230" s="1269"/>
      <c r="NZM230" s="1269"/>
      <c r="NZN230" s="1269"/>
      <c r="NZO230" s="1269"/>
      <c r="NZP230" s="1269"/>
      <c r="NZQ230" s="1269"/>
      <c r="NZR230" s="1269"/>
      <c r="NZS230" s="1269"/>
      <c r="NZT230" s="1269"/>
      <c r="NZU230" s="1269"/>
      <c r="NZV230" s="1269"/>
      <c r="NZW230" s="1269"/>
      <c r="NZX230" s="1269"/>
      <c r="NZY230" s="1269"/>
      <c r="NZZ230" s="1269"/>
      <c r="OAA230" s="1269"/>
      <c r="OAB230" s="1269"/>
      <c r="OAC230" s="1269"/>
      <c r="OAD230" s="1269"/>
      <c r="OAE230" s="1269"/>
      <c r="OAF230" s="1269"/>
      <c r="OAG230" s="1269"/>
      <c r="OAH230" s="1269"/>
      <c r="OAI230" s="1269"/>
      <c r="OAJ230" s="1269"/>
      <c r="OAK230" s="1269"/>
      <c r="OAL230" s="1269"/>
      <c r="OAM230" s="1269"/>
      <c r="OAN230" s="1269"/>
      <c r="OAO230" s="1269"/>
      <c r="OAP230" s="1269"/>
      <c r="OAQ230" s="1269"/>
      <c r="OAR230" s="1269"/>
      <c r="OAS230" s="1269"/>
      <c r="OAT230" s="1269"/>
      <c r="OAU230" s="1269"/>
      <c r="OAV230" s="1269"/>
      <c r="OAW230" s="1269"/>
      <c r="OAX230" s="1269"/>
      <c r="OAY230" s="1269"/>
      <c r="OAZ230" s="1269"/>
      <c r="OBA230" s="1269"/>
      <c r="OBB230" s="1269"/>
      <c r="OBC230" s="1269"/>
      <c r="OBD230" s="1269"/>
      <c r="OBE230" s="1269"/>
      <c r="OBF230" s="1269"/>
      <c r="OBG230" s="1269"/>
      <c r="OBH230" s="1269"/>
      <c r="OBI230" s="1269"/>
      <c r="OBJ230" s="1269"/>
      <c r="OBK230" s="1269"/>
      <c r="OBL230" s="1269"/>
      <c r="OBM230" s="1269"/>
      <c r="OBN230" s="1269"/>
      <c r="OBO230" s="1269"/>
      <c r="OBP230" s="1269"/>
      <c r="OBQ230" s="1269"/>
      <c r="OBR230" s="1269"/>
      <c r="OBS230" s="1269"/>
      <c r="OBT230" s="1269"/>
      <c r="OBU230" s="1269"/>
      <c r="OBV230" s="1269"/>
      <c r="OBW230" s="1269"/>
      <c r="OBX230" s="1269"/>
      <c r="OBY230" s="1269"/>
      <c r="OBZ230" s="1269"/>
      <c r="OCA230" s="1269"/>
      <c r="OCB230" s="1269"/>
      <c r="OCC230" s="1269"/>
      <c r="OCD230" s="1269"/>
      <c r="OCE230" s="1269"/>
      <c r="OCF230" s="1269"/>
      <c r="OCG230" s="1269"/>
      <c r="OCH230" s="1269"/>
      <c r="OCI230" s="1269"/>
      <c r="OCJ230" s="1269"/>
      <c r="OCK230" s="1269"/>
      <c r="OCL230" s="1269"/>
      <c r="OCM230" s="1269"/>
      <c r="OCN230" s="1269"/>
      <c r="OCO230" s="1269"/>
      <c r="OCP230" s="1269"/>
      <c r="OCQ230" s="1269"/>
      <c r="OCR230" s="1269"/>
      <c r="OCS230" s="1269"/>
      <c r="OCT230" s="1269"/>
      <c r="OCU230" s="1269"/>
      <c r="OCV230" s="1269"/>
      <c r="OCW230" s="1269"/>
      <c r="OCX230" s="1269"/>
      <c r="OCY230" s="1269"/>
      <c r="OCZ230" s="1269"/>
      <c r="ODA230" s="1269"/>
      <c r="ODB230" s="1269"/>
      <c r="ODC230" s="1269"/>
      <c r="ODD230" s="1269"/>
      <c r="ODE230" s="1269"/>
      <c r="ODF230" s="1269"/>
      <c r="ODG230" s="1269"/>
      <c r="ODH230" s="1269"/>
      <c r="ODI230" s="1269"/>
      <c r="ODJ230" s="1269"/>
      <c r="ODK230" s="1269"/>
      <c r="ODL230" s="1269"/>
      <c r="ODM230" s="1269"/>
      <c r="ODN230" s="1269"/>
      <c r="ODO230" s="1269"/>
      <c r="ODP230" s="1269"/>
      <c r="ODQ230" s="1269"/>
      <c r="ODR230" s="1269"/>
      <c r="ODS230" s="1269"/>
      <c r="ODT230" s="1269"/>
      <c r="ODU230" s="1269"/>
      <c r="ODV230" s="1269"/>
      <c r="ODW230" s="1269"/>
      <c r="ODX230" s="1269"/>
      <c r="ODY230" s="1269"/>
      <c r="ODZ230" s="1269"/>
      <c r="OEA230" s="1269"/>
      <c r="OEB230" s="1269"/>
      <c r="OEC230" s="1269"/>
      <c r="OED230" s="1269"/>
      <c r="OEE230" s="1269"/>
      <c r="OEF230" s="1269"/>
      <c r="OEG230" s="1269"/>
      <c r="OEH230" s="1269"/>
      <c r="OEI230" s="1269"/>
      <c r="OEJ230" s="1269"/>
      <c r="OEK230" s="1269"/>
      <c r="OEL230" s="1269"/>
      <c r="OEM230" s="1269"/>
      <c r="OEN230" s="1269"/>
      <c r="OEO230" s="1269"/>
      <c r="OEP230" s="1269"/>
      <c r="OEQ230" s="1269"/>
      <c r="OER230" s="1269"/>
      <c r="OES230" s="1269"/>
      <c r="OET230" s="1269"/>
      <c r="OEU230" s="1269"/>
      <c r="OEV230" s="1269"/>
      <c r="OEW230" s="1269"/>
      <c r="OEX230" s="1269"/>
      <c r="OEY230" s="1269"/>
      <c r="OEZ230" s="1269"/>
      <c r="OFA230" s="1269"/>
      <c r="OFB230" s="1269"/>
      <c r="OFC230" s="1269"/>
      <c r="OFD230" s="1269"/>
      <c r="OFE230" s="1269"/>
      <c r="OFF230" s="1269"/>
      <c r="OFG230" s="1269"/>
      <c r="OFH230" s="1269"/>
      <c r="OFI230" s="1269"/>
      <c r="OFJ230" s="1269"/>
      <c r="OFK230" s="1269"/>
      <c r="OFL230" s="1269"/>
      <c r="OFM230" s="1269"/>
      <c r="OFN230" s="1269"/>
      <c r="OFO230" s="1269"/>
      <c r="OFP230" s="1269"/>
      <c r="OFQ230" s="1269"/>
      <c r="OFR230" s="1269"/>
      <c r="OFS230" s="1269"/>
      <c r="OFT230" s="1269"/>
      <c r="OFU230" s="1269"/>
      <c r="OFV230" s="1269"/>
      <c r="OFW230" s="1269"/>
      <c r="OFX230" s="1269"/>
      <c r="OFY230" s="1269"/>
      <c r="OFZ230" s="1269"/>
      <c r="OGA230" s="1269"/>
      <c r="OGB230" s="1269"/>
      <c r="OGC230" s="1269"/>
      <c r="OGD230" s="1269"/>
      <c r="OGE230" s="1269"/>
      <c r="OGF230" s="1269"/>
      <c r="OGG230" s="1269"/>
      <c r="OGH230" s="1269"/>
      <c r="OGI230" s="1269"/>
      <c r="OGJ230" s="1269"/>
      <c r="OGK230" s="1269"/>
      <c r="OGL230" s="1269"/>
      <c r="OGM230" s="1269"/>
      <c r="OGN230" s="1269"/>
      <c r="OGO230" s="1269"/>
      <c r="OGP230" s="1269"/>
      <c r="OGQ230" s="1269"/>
      <c r="OGR230" s="1269"/>
      <c r="OGS230" s="1269"/>
      <c r="OGT230" s="1269"/>
      <c r="OGU230" s="1269"/>
      <c r="OGV230" s="1269"/>
      <c r="OGW230" s="1269"/>
      <c r="OGX230" s="1269"/>
      <c r="OGY230" s="1269"/>
      <c r="OGZ230" s="1269"/>
      <c r="OHA230" s="1269"/>
      <c r="OHB230" s="1269"/>
      <c r="OHC230" s="1269"/>
      <c r="OHD230" s="1269"/>
      <c r="OHE230" s="1269"/>
      <c r="OHF230" s="1269"/>
      <c r="OHG230" s="1269"/>
      <c r="OHH230" s="1269"/>
      <c r="OHI230" s="1269"/>
      <c r="OHJ230" s="1269"/>
      <c r="OHK230" s="1269"/>
      <c r="OHL230" s="1269"/>
      <c r="OHM230" s="1269"/>
      <c r="OHN230" s="1269"/>
      <c r="OHO230" s="1269"/>
      <c r="OHP230" s="1269"/>
      <c r="OHQ230" s="1269"/>
      <c r="OHR230" s="1269"/>
      <c r="OHS230" s="1269"/>
      <c r="OHT230" s="1269"/>
      <c r="OHU230" s="1269"/>
      <c r="OHV230" s="1269"/>
      <c r="OHW230" s="1269"/>
      <c r="OHX230" s="1269"/>
      <c r="OHY230" s="1269"/>
      <c r="OHZ230" s="1269"/>
      <c r="OIA230" s="1269"/>
      <c r="OIB230" s="1269"/>
      <c r="OIC230" s="1269"/>
      <c r="OID230" s="1269"/>
      <c r="OIE230" s="1269"/>
      <c r="OIF230" s="1269"/>
      <c r="OIG230" s="1269"/>
      <c r="OIH230" s="1269"/>
      <c r="OII230" s="1269"/>
      <c r="OIJ230" s="1269"/>
      <c r="OIK230" s="1269"/>
      <c r="OIL230" s="1269"/>
      <c r="OIM230" s="1269"/>
      <c r="OIN230" s="1269"/>
      <c r="OIO230" s="1269"/>
      <c r="OIP230" s="1269"/>
      <c r="OIQ230" s="1269"/>
      <c r="OIR230" s="1269"/>
      <c r="OIS230" s="1269"/>
      <c r="OIT230" s="1269"/>
      <c r="OIU230" s="1269"/>
      <c r="OIV230" s="1269"/>
      <c r="OIW230" s="1269"/>
      <c r="OIX230" s="1269"/>
      <c r="OIY230" s="1269"/>
      <c r="OIZ230" s="1269"/>
      <c r="OJA230" s="1269"/>
      <c r="OJB230" s="1269"/>
      <c r="OJC230" s="1269"/>
      <c r="OJD230" s="1269"/>
      <c r="OJE230" s="1269"/>
      <c r="OJF230" s="1269"/>
      <c r="OJG230" s="1269"/>
      <c r="OJH230" s="1269"/>
      <c r="OJI230" s="1269"/>
      <c r="OJJ230" s="1269"/>
      <c r="OJK230" s="1269"/>
      <c r="OJL230" s="1269"/>
      <c r="OJM230" s="1269"/>
      <c r="OJN230" s="1269"/>
      <c r="OJO230" s="1269"/>
      <c r="OJP230" s="1269"/>
      <c r="OJQ230" s="1269"/>
      <c r="OJR230" s="1269"/>
      <c r="OJS230" s="1269"/>
      <c r="OJT230" s="1269"/>
      <c r="OJU230" s="1269"/>
      <c r="OJV230" s="1269"/>
      <c r="OJW230" s="1269"/>
      <c r="OJX230" s="1269"/>
      <c r="OJY230" s="1269"/>
      <c r="OJZ230" s="1269"/>
      <c r="OKA230" s="1269"/>
      <c r="OKB230" s="1269"/>
      <c r="OKC230" s="1269"/>
      <c r="OKD230" s="1269"/>
      <c r="OKE230" s="1269"/>
      <c r="OKF230" s="1269"/>
      <c r="OKG230" s="1269"/>
      <c r="OKH230" s="1269"/>
      <c r="OKI230" s="1269"/>
      <c r="OKJ230" s="1269"/>
      <c r="OKK230" s="1269"/>
      <c r="OKL230" s="1269"/>
      <c r="OKM230" s="1269"/>
      <c r="OKN230" s="1269"/>
      <c r="OKO230" s="1269"/>
      <c r="OKP230" s="1269"/>
      <c r="OKQ230" s="1269"/>
      <c r="OKR230" s="1269"/>
      <c r="OKS230" s="1269"/>
      <c r="OKT230" s="1269"/>
      <c r="OKU230" s="1269"/>
      <c r="OKV230" s="1269"/>
      <c r="OKW230" s="1269"/>
      <c r="OKX230" s="1269"/>
      <c r="OKY230" s="1269"/>
      <c r="OKZ230" s="1269"/>
      <c r="OLA230" s="1269"/>
      <c r="OLB230" s="1269"/>
      <c r="OLC230" s="1269"/>
      <c r="OLD230" s="1269"/>
      <c r="OLE230" s="1269"/>
      <c r="OLF230" s="1269"/>
      <c r="OLG230" s="1269"/>
      <c r="OLH230" s="1269"/>
      <c r="OLI230" s="1269"/>
      <c r="OLJ230" s="1269"/>
      <c r="OLK230" s="1269"/>
      <c r="OLL230" s="1269"/>
      <c r="OLM230" s="1269"/>
      <c r="OLN230" s="1269"/>
      <c r="OLO230" s="1269"/>
      <c r="OLP230" s="1269"/>
      <c r="OLQ230" s="1269"/>
      <c r="OLR230" s="1269"/>
      <c r="OLS230" s="1269"/>
      <c r="OLT230" s="1269"/>
      <c r="OLU230" s="1269"/>
      <c r="OLV230" s="1269"/>
      <c r="OLW230" s="1269"/>
      <c r="OLX230" s="1269"/>
      <c r="OLY230" s="1269"/>
      <c r="OLZ230" s="1269"/>
      <c r="OMA230" s="1269"/>
      <c r="OMB230" s="1269"/>
      <c r="OMC230" s="1269"/>
      <c r="OMD230" s="1269"/>
      <c r="OME230" s="1269"/>
      <c r="OMF230" s="1269"/>
      <c r="OMG230" s="1269"/>
      <c r="OMH230" s="1269"/>
      <c r="OMI230" s="1269"/>
      <c r="OMJ230" s="1269"/>
      <c r="OMK230" s="1269"/>
      <c r="OML230" s="1269"/>
      <c r="OMM230" s="1269"/>
      <c r="OMN230" s="1269"/>
      <c r="OMO230" s="1269"/>
      <c r="OMP230" s="1269"/>
      <c r="OMQ230" s="1269"/>
      <c r="OMR230" s="1269"/>
      <c r="OMS230" s="1269"/>
      <c r="OMT230" s="1269"/>
      <c r="OMU230" s="1269"/>
      <c r="OMV230" s="1269"/>
      <c r="OMW230" s="1269"/>
      <c r="OMX230" s="1269"/>
      <c r="OMY230" s="1269"/>
      <c r="OMZ230" s="1269"/>
      <c r="ONA230" s="1269"/>
      <c r="ONB230" s="1269"/>
      <c r="ONC230" s="1269"/>
      <c r="OND230" s="1269"/>
      <c r="ONE230" s="1269"/>
      <c r="ONF230" s="1269"/>
      <c r="ONG230" s="1269"/>
      <c r="ONH230" s="1269"/>
      <c r="ONI230" s="1269"/>
      <c r="ONJ230" s="1269"/>
      <c r="ONK230" s="1269"/>
      <c r="ONL230" s="1269"/>
      <c r="ONM230" s="1269"/>
      <c r="ONN230" s="1269"/>
      <c r="ONO230" s="1269"/>
      <c r="ONP230" s="1269"/>
      <c r="ONQ230" s="1269"/>
      <c r="ONR230" s="1269"/>
      <c r="ONS230" s="1269"/>
      <c r="ONT230" s="1269"/>
      <c r="ONU230" s="1269"/>
      <c r="ONV230" s="1269"/>
      <c r="ONW230" s="1269"/>
      <c r="ONX230" s="1269"/>
      <c r="ONY230" s="1269"/>
      <c r="ONZ230" s="1269"/>
      <c r="OOA230" s="1269"/>
      <c r="OOB230" s="1269"/>
      <c r="OOC230" s="1269"/>
      <c r="OOD230" s="1269"/>
      <c r="OOE230" s="1269"/>
      <c r="OOF230" s="1269"/>
      <c r="OOG230" s="1269"/>
      <c r="OOH230" s="1269"/>
      <c r="OOI230" s="1269"/>
      <c r="OOJ230" s="1269"/>
      <c r="OOK230" s="1269"/>
      <c r="OOL230" s="1269"/>
      <c r="OOM230" s="1269"/>
      <c r="OON230" s="1269"/>
      <c r="OOO230" s="1269"/>
      <c r="OOP230" s="1269"/>
      <c r="OOQ230" s="1269"/>
      <c r="OOR230" s="1269"/>
      <c r="OOS230" s="1269"/>
      <c r="OOT230" s="1269"/>
      <c r="OOU230" s="1269"/>
      <c r="OOV230" s="1269"/>
      <c r="OOW230" s="1269"/>
      <c r="OOX230" s="1269"/>
      <c r="OOY230" s="1269"/>
      <c r="OOZ230" s="1269"/>
      <c r="OPA230" s="1269"/>
      <c r="OPB230" s="1269"/>
      <c r="OPC230" s="1269"/>
      <c r="OPD230" s="1269"/>
      <c r="OPE230" s="1269"/>
      <c r="OPF230" s="1269"/>
      <c r="OPG230" s="1269"/>
      <c r="OPH230" s="1269"/>
      <c r="OPI230" s="1269"/>
      <c r="OPJ230" s="1269"/>
      <c r="OPK230" s="1269"/>
      <c r="OPL230" s="1269"/>
      <c r="OPM230" s="1269"/>
      <c r="OPN230" s="1269"/>
      <c r="OPO230" s="1269"/>
      <c r="OPP230" s="1269"/>
      <c r="OPQ230" s="1269"/>
      <c r="OPR230" s="1269"/>
      <c r="OPS230" s="1269"/>
      <c r="OPT230" s="1269"/>
      <c r="OPU230" s="1269"/>
      <c r="OPV230" s="1269"/>
      <c r="OPW230" s="1269"/>
      <c r="OPX230" s="1269"/>
      <c r="OPY230" s="1269"/>
      <c r="OPZ230" s="1269"/>
      <c r="OQA230" s="1269"/>
      <c r="OQB230" s="1269"/>
      <c r="OQC230" s="1269"/>
      <c r="OQD230" s="1269"/>
      <c r="OQE230" s="1269"/>
      <c r="OQF230" s="1269"/>
      <c r="OQG230" s="1269"/>
      <c r="OQH230" s="1269"/>
      <c r="OQI230" s="1269"/>
      <c r="OQJ230" s="1269"/>
      <c r="OQK230" s="1269"/>
      <c r="OQL230" s="1269"/>
      <c r="OQM230" s="1269"/>
      <c r="OQN230" s="1269"/>
      <c r="OQO230" s="1269"/>
      <c r="OQP230" s="1269"/>
      <c r="OQQ230" s="1269"/>
      <c r="OQR230" s="1269"/>
      <c r="OQS230" s="1269"/>
      <c r="OQT230" s="1269"/>
      <c r="OQU230" s="1269"/>
      <c r="OQV230" s="1269"/>
      <c r="OQW230" s="1269"/>
      <c r="OQX230" s="1269"/>
      <c r="OQY230" s="1269"/>
      <c r="OQZ230" s="1269"/>
      <c r="ORA230" s="1269"/>
      <c r="ORB230" s="1269"/>
      <c r="ORC230" s="1269"/>
      <c r="ORD230" s="1269"/>
      <c r="ORE230" s="1269"/>
      <c r="ORF230" s="1269"/>
      <c r="ORG230" s="1269"/>
      <c r="ORH230" s="1269"/>
      <c r="ORI230" s="1269"/>
      <c r="ORJ230" s="1269"/>
      <c r="ORK230" s="1269"/>
      <c r="ORL230" s="1269"/>
      <c r="ORM230" s="1269"/>
      <c r="ORN230" s="1269"/>
      <c r="ORO230" s="1269"/>
      <c r="ORP230" s="1269"/>
      <c r="ORQ230" s="1269"/>
      <c r="ORR230" s="1269"/>
      <c r="ORS230" s="1269"/>
      <c r="ORT230" s="1269"/>
      <c r="ORU230" s="1269"/>
      <c r="ORV230" s="1269"/>
      <c r="ORW230" s="1269"/>
      <c r="ORX230" s="1269"/>
      <c r="ORY230" s="1269"/>
      <c r="ORZ230" s="1269"/>
      <c r="OSA230" s="1269"/>
      <c r="OSB230" s="1269"/>
      <c r="OSC230" s="1269"/>
      <c r="OSD230" s="1269"/>
      <c r="OSE230" s="1269"/>
      <c r="OSF230" s="1269"/>
      <c r="OSG230" s="1269"/>
      <c r="OSH230" s="1269"/>
      <c r="OSI230" s="1269"/>
      <c r="OSJ230" s="1269"/>
      <c r="OSK230" s="1269"/>
      <c r="OSL230" s="1269"/>
      <c r="OSM230" s="1269"/>
      <c r="OSN230" s="1269"/>
      <c r="OSO230" s="1269"/>
      <c r="OSP230" s="1269"/>
      <c r="OSQ230" s="1269"/>
      <c r="OSR230" s="1269"/>
      <c r="OSS230" s="1269"/>
      <c r="OST230" s="1269"/>
      <c r="OSU230" s="1269"/>
      <c r="OSV230" s="1269"/>
      <c r="OSW230" s="1269"/>
      <c r="OSX230" s="1269"/>
      <c r="OSY230" s="1269"/>
      <c r="OSZ230" s="1269"/>
      <c r="OTA230" s="1269"/>
      <c r="OTB230" s="1269"/>
      <c r="OTC230" s="1269"/>
      <c r="OTD230" s="1269"/>
      <c r="OTE230" s="1269"/>
      <c r="OTF230" s="1269"/>
      <c r="OTG230" s="1269"/>
      <c r="OTH230" s="1269"/>
      <c r="OTI230" s="1269"/>
      <c r="OTJ230" s="1269"/>
      <c r="OTK230" s="1269"/>
      <c r="OTL230" s="1269"/>
      <c r="OTM230" s="1269"/>
      <c r="OTN230" s="1269"/>
      <c r="OTO230" s="1269"/>
      <c r="OTP230" s="1269"/>
      <c r="OTQ230" s="1269"/>
      <c r="OTR230" s="1269"/>
      <c r="OTS230" s="1269"/>
      <c r="OTT230" s="1269"/>
      <c r="OTU230" s="1269"/>
      <c r="OTV230" s="1269"/>
      <c r="OTW230" s="1269"/>
      <c r="OTX230" s="1269"/>
      <c r="OTY230" s="1269"/>
      <c r="OTZ230" s="1269"/>
      <c r="OUA230" s="1269"/>
      <c r="OUB230" s="1269"/>
      <c r="OUC230" s="1269"/>
      <c r="OUD230" s="1269"/>
      <c r="OUE230" s="1269"/>
      <c r="OUF230" s="1269"/>
      <c r="OUG230" s="1269"/>
      <c r="OUH230" s="1269"/>
      <c r="OUI230" s="1269"/>
      <c r="OUJ230" s="1269"/>
      <c r="OUK230" s="1269"/>
      <c r="OUL230" s="1269"/>
      <c r="OUM230" s="1269"/>
      <c r="OUN230" s="1269"/>
      <c r="OUO230" s="1269"/>
      <c r="OUP230" s="1269"/>
      <c r="OUQ230" s="1269"/>
      <c r="OUR230" s="1269"/>
      <c r="OUS230" s="1269"/>
      <c r="OUT230" s="1269"/>
      <c r="OUU230" s="1269"/>
      <c r="OUV230" s="1269"/>
      <c r="OUW230" s="1269"/>
      <c r="OUX230" s="1269"/>
      <c r="OUY230" s="1269"/>
      <c r="OUZ230" s="1269"/>
      <c r="OVA230" s="1269"/>
      <c r="OVB230" s="1269"/>
      <c r="OVC230" s="1269"/>
      <c r="OVD230" s="1269"/>
      <c r="OVE230" s="1269"/>
      <c r="OVF230" s="1269"/>
      <c r="OVG230" s="1269"/>
      <c r="OVH230" s="1269"/>
      <c r="OVI230" s="1269"/>
      <c r="OVJ230" s="1269"/>
      <c r="OVK230" s="1269"/>
      <c r="OVL230" s="1269"/>
      <c r="OVM230" s="1269"/>
      <c r="OVN230" s="1269"/>
      <c r="OVO230" s="1269"/>
      <c r="OVP230" s="1269"/>
      <c r="OVQ230" s="1269"/>
      <c r="OVR230" s="1269"/>
      <c r="OVS230" s="1269"/>
      <c r="OVT230" s="1269"/>
      <c r="OVU230" s="1269"/>
      <c r="OVV230" s="1269"/>
      <c r="OVW230" s="1269"/>
      <c r="OVX230" s="1269"/>
      <c r="OVY230" s="1269"/>
      <c r="OVZ230" s="1269"/>
      <c r="OWA230" s="1269"/>
      <c r="OWB230" s="1269"/>
      <c r="OWC230" s="1269"/>
      <c r="OWD230" s="1269"/>
      <c r="OWE230" s="1269"/>
      <c r="OWF230" s="1269"/>
      <c r="OWG230" s="1269"/>
      <c r="OWH230" s="1269"/>
      <c r="OWI230" s="1269"/>
      <c r="OWJ230" s="1269"/>
    </row>
    <row r="231" spans="1:10748" ht="24.95" customHeight="1" thickBot="1">
      <c r="B231" s="1449"/>
      <c r="C231" s="1523"/>
      <c r="D231" s="1454" t="s">
        <v>1935</v>
      </c>
      <c r="E231" s="1461" t="s">
        <v>1907</v>
      </c>
      <c r="F231" s="1461" t="s">
        <v>1934</v>
      </c>
      <c r="G231" s="1453">
        <v>29</v>
      </c>
      <c r="H231" s="1532" t="s">
        <v>1746</v>
      </c>
      <c r="I231" s="1461">
        <v>6.9</v>
      </c>
      <c r="J231" s="1344">
        <v>306.97000000000003</v>
      </c>
      <c r="K231" s="1303">
        <v>19.489999999999998</v>
      </c>
      <c r="L231" s="1303">
        <f>J231+K231</f>
        <v>326.46000000000004</v>
      </c>
      <c r="M231" s="1515"/>
    </row>
    <row r="232" spans="1:10748" ht="24.95" customHeight="1" thickBot="1">
      <c r="B232" s="1449"/>
      <c r="C232" s="1523"/>
      <c r="D232" s="1454" t="s">
        <v>1933</v>
      </c>
      <c r="E232" s="1461" t="s">
        <v>1929</v>
      </c>
      <c r="F232" s="1461" t="s">
        <v>1928</v>
      </c>
      <c r="G232" s="1533">
        <v>29</v>
      </c>
      <c r="H232" s="1532" t="s">
        <v>1746</v>
      </c>
      <c r="I232" s="1453">
        <v>9.5</v>
      </c>
      <c r="J232" s="1344">
        <v>444.54</v>
      </c>
      <c r="K232" s="1303">
        <v>19.489999999999998</v>
      </c>
      <c r="L232" s="1303">
        <f>J232+K232</f>
        <v>464.03000000000003</v>
      </c>
      <c r="M232" s="1515"/>
    </row>
    <row r="233" spans="1:10748" ht="24.95" customHeight="1" thickBot="1">
      <c r="B233" s="1449"/>
      <c r="C233" s="1523"/>
      <c r="D233" s="1454" t="s">
        <v>1932</v>
      </c>
      <c r="E233" s="1461" t="s">
        <v>1926</v>
      </c>
      <c r="F233" s="1461" t="s">
        <v>1914</v>
      </c>
      <c r="G233" s="1533">
        <v>29</v>
      </c>
      <c r="H233" s="1532" t="s">
        <v>1746</v>
      </c>
      <c r="I233" s="1453">
        <v>14</v>
      </c>
      <c r="J233" s="1304">
        <v>476.39</v>
      </c>
      <c r="K233" s="1531">
        <v>28.75</v>
      </c>
      <c r="L233" s="1303">
        <f>J233+K233</f>
        <v>505.14</v>
      </c>
      <c r="M233" s="1515"/>
    </row>
    <row r="234" spans="1:10748" ht="51" customHeight="1" thickTop="1" thickBot="1">
      <c r="B234" s="2148" t="s">
        <v>1931</v>
      </c>
      <c r="C234" s="2149"/>
      <c r="D234" s="1399" t="s">
        <v>1911</v>
      </c>
      <c r="E234" s="1354" t="s">
        <v>1724</v>
      </c>
      <c r="F234" s="1354" t="s">
        <v>1779</v>
      </c>
      <c r="G234" s="1354" t="s">
        <v>1909</v>
      </c>
      <c r="H234" s="1503" t="s">
        <v>1723</v>
      </c>
      <c r="I234" s="1354" t="s">
        <v>1722</v>
      </c>
      <c r="J234" s="1351" t="s">
        <v>1606</v>
      </c>
      <c r="K234" s="1319" t="s">
        <v>1605</v>
      </c>
      <c r="L234" s="1319" t="s">
        <v>1604</v>
      </c>
      <c r="M234" s="1515"/>
      <c r="N234" s="1269"/>
    </row>
    <row r="235" spans="1:10748" ht="24.95" customHeight="1" thickTop="1" thickBot="1">
      <c r="B235" s="1449"/>
      <c r="C235" s="1523"/>
      <c r="D235" s="1454" t="s">
        <v>1930</v>
      </c>
      <c r="E235" s="1461" t="s">
        <v>1929</v>
      </c>
      <c r="F235" s="1461" t="s">
        <v>1928</v>
      </c>
      <c r="G235" s="1533">
        <v>12</v>
      </c>
      <c r="H235" s="1532" t="s">
        <v>1746</v>
      </c>
      <c r="I235" s="1453">
        <v>9.5</v>
      </c>
      <c r="J235" s="1344">
        <v>620.15</v>
      </c>
      <c r="K235" s="1303">
        <v>19.489999999999998</v>
      </c>
      <c r="L235" s="1303">
        <f>J235+K235</f>
        <v>639.64</v>
      </c>
      <c r="M235" s="1515"/>
      <c r="N235" s="1269"/>
    </row>
    <row r="236" spans="1:10748" ht="24.95" customHeight="1" thickBot="1">
      <c r="B236" s="1449"/>
      <c r="C236" s="1523"/>
      <c r="D236" s="1454" t="s">
        <v>1927</v>
      </c>
      <c r="E236" s="1461" t="s">
        <v>1926</v>
      </c>
      <c r="F236" s="1461" t="s">
        <v>1914</v>
      </c>
      <c r="G236" s="1533">
        <v>12</v>
      </c>
      <c r="H236" s="1532" t="s">
        <v>1746</v>
      </c>
      <c r="I236" s="1453">
        <v>14</v>
      </c>
      <c r="J236" s="1304">
        <v>1002.33</v>
      </c>
      <c r="K236" s="1531">
        <v>28.75</v>
      </c>
      <c r="L236" s="1303">
        <f>J236+K236</f>
        <v>1031.08</v>
      </c>
      <c r="M236" s="1515"/>
      <c r="N236" s="1269"/>
    </row>
    <row r="237" spans="1:10748" ht="24.95" customHeight="1" thickBot="1">
      <c r="B237" s="1449"/>
      <c r="C237" s="1523"/>
      <c r="D237" s="1523" t="s">
        <v>1925</v>
      </c>
      <c r="E237" s="1520"/>
      <c r="F237" s="1520"/>
      <c r="G237" s="1522"/>
      <c r="H237" s="1521"/>
      <c r="I237" s="1520"/>
      <c r="J237" s="1519"/>
      <c r="K237" s="1530"/>
      <c r="L237" s="1401"/>
      <c r="M237" s="1515"/>
    </row>
    <row r="238" spans="1:10748" ht="39.75" customHeight="1" thickTop="1" thickBot="1">
      <c r="B238" s="2148" t="s">
        <v>1924</v>
      </c>
      <c r="C238" s="2149"/>
      <c r="D238" s="1399" t="s">
        <v>1911</v>
      </c>
      <c r="E238" s="1354" t="s">
        <v>1724</v>
      </c>
      <c r="F238" s="1354" t="s">
        <v>1779</v>
      </c>
      <c r="G238" s="1354" t="s">
        <v>1909</v>
      </c>
      <c r="H238" s="1503" t="s">
        <v>1723</v>
      </c>
      <c r="I238" s="1354" t="s">
        <v>1722</v>
      </c>
      <c r="J238" s="1351" t="s">
        <v>1606</v>
      </c>
      <c r="K238" s="1319" t="s">
        <v>1605</v>
      </c>
      <c r="L238" s="1319" t="s">
        <v>1604</v>
      </c>
      <c r="M238" s="1525"/>
    </row>
    <row r="239" spans="1:10748" ht="24.95" customHeight="1" thickTop="1" thickBot="1">
      <c r="B239" s="1279"/>
      <c r="C239" s="1279"/>
      <c r="D239" s="1462" t="s">
        <v>1923</v>
      </c>
      <c r="E239" s="1464" t="s">
        <v>1919</v>
      </c>
      <c r="F239" s="1464" t="s">
        <v>1918</v>
      </c>
      <c r="G239" s="1453" t="s">
        <v>1917</v>
      </c>
      <c r="H239" s="1434" t="s">
        <v>1746</v>
      </c>
      <c r="I239" s="1461">
        <v>19</v>
      </c>
      <c r="J239" s="1344">
        <v>928.57</v>
      </c>
      <c r="K239" s="1524">
        <v>19.489999999999998</v>
      </c>
      <c r="L239" s="1303">
        <f>J239+K239</f>
        <v>948.06000000000006</v>
      </c>
      <c r="M239" s="1529"/>
    </row>
    <row r="240" spans="1:10748" ht="24.95" customHeight="1" thickBot="1">
      <c r="B240" s="1523"/>
      <c r="C240" s="1523"/>
      <c r="D240" s="1454" t="s">
        <v>1922</v>
      </c>
      <c r="E240" s="1453" t="s">
        <v>1915</v>
      </c>
      <c r="F240" s="1461" t="s">
        <v>1914</v>
      </c>
      <c r="G240" s="1453" t="s">
        <v>1913</v>
      </c>
      <c r="H240" s="1434" t="s">
        <v>1746</v>
      </c>
      <c r="I240" s="1453">
        <v>18.5</v>
      </c>
      <c r="J240" s="1304">
        <v>1211.95</v>
      </c>
      <c r="K240" s="1524">
        <v>28.75</v>
      </c>
      <c r="L240" s="1303">
        <f>J240+K240</f>
        <v>1240.7</v>
      </c>
      <c r="M240" s="1515"/>
    </row>
    <row r="241" spans="2:31" ht="24.95" customHeight="1" thickBot="1">
      <c r="B241" s="1523"/>
      <c r="C241" s="1523"/>
      <c r="D241" s="1528"/>
      <c r="E241" s="1520"/>
      <c r="F241" s="1527"/>
      <c r="G241" s="1520"/>
      <c r="H241" s="1521"/>
      <c r="I241" s="1520"/>
      <c r="J241" s="1519"/>
      <c r="K241" s="1526"/>
      <c r="L241" s="1272"/>
      <c r="M241" s="1515"/>
    </row>
    <row r="242" spans="2:31" ht="39.75" customHeight="1" thickTop="1" thickBot="1">
      <c r="B242" s="2148" t="s">
        <v>1921</v>
      </c>
      <c r="C242" s="2149"/>
      <c r="D242" s="1399" t="s">
        <v>1911</v>
      </c>
      <c r="E242" s="1354" t="s">
        <v>1724</v>
      </c>
      <c r="F242" s="1354" t="s">
        <v>1779</v>
      </c>
      <c r="G242" s="1354" t="s">
        <v>1909</v>
      </c>
      <c r="H242" s="1503" t="s">
        <v>1723</v>
      </c>
      <c r="I242" s="1354" t="s">
        <v>1722</v>
      </c>
      <c r="J242" s="1351" t="s">
        <v>1606</v>
      </c>
      <c r="K242" s="1319" t="s">
        <v>1605</v>
      </c>
      <c r="L242" s="1319" t="s">
        <v>1604</v>
      </c>
      <c r="M242" s="1525"/>
      <c r="N242" s="1269"/>
    </row>
    <row r="243" spans="2:31" ht="24.95" customHeight="1" thickTop="1" thickBot="1">
      <c r="B243" s="1523"/>
      <c r="C243" s="1523"/>
      <c r="D243" s="1462" t="s">
        <v>1920</v>
      </c>
      <c r="E243" s="1464" t="s">
        <v>1919</v>
      </c>
      <c r="F243" s="1464" t="s">
        <v>1918</v>
      </c>
      <c r="G243" s="1453" t="s">
        <v>1917</v>
      </c>
      <c r="H243" s="1434" t="s">
        <v>1746</v>
      </c>
      <c r="I243" s="1461">
        <v>19</v>
      </c>
      <c r="J243" s="1344">
        <v>928.57</v>
      </c>
      <c r="K243" s="1524">
        <v>19.489999999999998</v>
      </c>
      <c r="L243" s="1303">
        <f>J243+K243</f>
        <v>948.06000000000006</v>
      </c>
      <c r="M243" s="1515"/>
      <c r="N243" s="1269"/>
    </row>
    <row r="244" spans="2:31" ht="24.95" customHeight="1" thickBot="1">
      <c r="B244" s="1523"/>
      <c r="C244" s="1523"/>
      <c r="D244" s="1454" t="s">
        <v>1916</v>
      </c>
      <c r="E244" s="1453" t="s">
        <v>1915</v>
      </c>
      <c r="F244" s="1461" t="s">
        <v>1914</v>
      </c>
      <c r="G244" s="1453" t="s">
        <v>1913</v>
      </c>
      <c r="H244" s="1434" t="s">
        <v>1746</v>
      </c>
      <c r="I244" s="1453">
        <v>18.5</v>
      </c>
      <c r="J244" s="1304">
        <v>1211.95</v>
      </c>
      <c r="K244" s="1524">
        <v>28.75</v>
      </c>
      <c r="L244" s="1303">
        <f>J244+K244</f>
        <v>1240.7</v>
      </c>
      <c r="M244" s="1515"/>
      <c r="N244" s="1269"/>
    </row>
    <row r="245" spans="2:31" ht="24.95" customHeight="1" thickBot="1">
      <c r="B245" s="1523"/>
      <c r="C245" s="1523"/>
      <c r="D245" s="1523"/>
      <c r="E245" s="1520"/>
      <c r="F245" s="1520"/>
      <c r="G245" s="1522"/>
      <c r="H245" s="1521"/>
      <c r="I245" s="1520"/>
      <c r="J245" s="1519"/>
      <c r="M245" s="1515"/>
    </row>
    <row r="246" spans="2:31" ht="24.95" customHeight="1" thickBot="1">
      <c r="B246" s="2128" t="s">
        <v>1912</v>
      </c>
      <c r="C246" s="2146"/>
      <c r="D246" s="1399" t="s">
        <v>1911</v>
      </c>
      <c r="E246" s="1354" t="s">
        <v>1724</v>
      </c>
      <c r="F246" s="1354" t="s">
        <v>1910</v>
      </c>
      <c r="G246" s="1354" t="s">
        <v>1909</v>
      </c>
      <c r="H246" s="1503" t="s">
        <v>1723</v>
      </c>
      <c r="I246" s="1354" t="s">
        <v>1722</v>
      </c>
      <c r="J246" s="1351" t="s">
        <v>1606</v>
      </c>
      <c r="K246" s="1319" t="s">
        <v>1605</v>
      </c>
      <c r="L246" s="1319" t="s">
        <v>1604</v>
      </c>
      <c r="M246" s="1515"/>
    </row>
    <row r="247" spans="2:31" ht="24.95" customHeight="1" thickBot="1">
      <c r="B247" s="1370"/>
      <c r="C247" s="1370"/>
      <c r="D247" s="1347" t="s">
        <v>1908</v>
      </c>
      <c r="E247" s="1461" t="s">
        <v>1907</v>
      </c>
      <c r="F247" s="1461">
        <v>92</v>
      </c>
      <c r="G247" s="1461" t="s">
        <v>1904</v>
      </c>
      <c r="H247" s="1434" t="s">
        <v>1746</v>
      </c>
      <c r="I247" s="1461">
        <v>24</v>
      </c>
      <c r="J247" s="1344">
        <v>688.13</v>
      </c>
      <c r="K247" s="1303">
        <v>19.489999999999998</v>
      </c>
      <c r="L247" s="1303">
        <f>J247+K247</f>
        <v>707.62</v>
      </c>
      <c r="M247" s="1515"/>
    </row>
    <row r="248" spans="2:31" ht="24.95" customHeight="1" thickBot="1">
      <c r="B248" s="1279"/>
      <c r="C248" s="1518"/>
      <c r="D248" s="1347" t="s">
        <v>1906</v>
      </c>
      <c r="E248" s="1461" t="s">
        <v>1905</v>
      </c>
      <c r="F248" s="1461">
        <v>100</v>
      </c>
      <c r="G248" s="1461" t="s">
        <v>1904</v>
      </c>
      <c r="H248" s="1434" t="s">
        <v>1746</v>
      </c>
      <c r="I248" s="1461">
        <v>38</v>
      </c>
      <c r="J248" s="1344">
        <v>774.47</v>
      </c>
      <c r="K248" s="1303">
        <v>19.489999999999998</v>
      </c>
      <c r="L248" s="1303">
        <f>J248+K248</f>
        <v>793.96</v>
      </c>
      <c r="M248" s="1517"/>
    </row>
    <row r="249" spans="2:31" ht="24.95" customHeight="1">
      <c r="B249" s="1279"/>
      <c r="C249" s="1279"/>
      <c r="D249" s="1332" t="s">
        <v>1610</v>
      </c>
      <c r="E249" s="1331"/>
      <c r="F249" s="1331"/>
      <c r="G249" s="1331"/>
      <c r="H249" s="1331"/>
      <c r="I249" s="1471"/>
      <c r="J249" s="1330"/>
      <c r="M249" s="1515"/>
    </row>
    <row r="250" spans="2:31" ht="21.75" customHeight="1">
      <c r="B250" s="1516"/>
      <c r="C250" s="1299"/>
      <c r="D250" s="1331"/>
      <c r="E250" s="1331"/>
      <c r="F250" s="1331"/>
      <c r="G250" s="1331"/>
      <c r="H250" s="1331"/>
      <c r="I250" s="1471"/>
      <c r="J250" s="1330"/>
      <c r="M250" s="1515"/>
      <c r="N250" s="1269"/>
    </row>
    <row r="251" spans="2:31" ht="21.75" customHeight="1" thickBot="1">
      <c r="B251" s="1516"/>
      <c r="C251" s="1299"/>
      <c r="D251" s="1331"/>
      <c r="E251" s="1331"/>
      <c r="F251" s="1331"/>
      <c r="G251" s="1331"/>
      <c r="H251" s="1331"/>
      <c r="I251" s="1388"/>
      <c r="J251" s="1330"/>
      <c r="M251" s="1515"/>
      <c r="N251" s="1269"/>
    </row>
    <row r="252" spans="2:31" ht="21.75" customHeight="1" thickBot="1">
      <c r="B252" s="2128" t="s">
        <v>1903</v>
      </c>
      <c r="C252" s="2128"/>
      <c r="D252" s="1399" t="s">
        <v>1902</v>
      </c>
      <c r="E252" s="1354" t="s">
        <v>1724</v>
      </c>
      <c r="F252" s="1354" t="s">
        <v>1779</v>
      </c>
      <c r="G252" s="1354" t="s">
        <v>1711</v>
      </c>
      <c r="H252" s="1503" t="s">
        <v>1723</v>
      </c>
      <c r="I252" s="1354" t="s">
        <v>1722</v>
      </c>
      <c r="J252" s="1351" t="s">
        <v>1606</v>
      </c>
      <c r="K252" s="1319" t="s">
        <v>1605</v>
      </c>
      <c r="L252" s="1319" t="s">
        <v>1604</v>
      </c>
      <c r="M252" s="1514" t="s">
        <v>1603</v>
      </c>
      <c r="N252" s="1513"/>
      <c r="O252" s="1513"/>
      <c r="P252" s="1513"/>
      <c r="Q252" s="1513"/>
      <c r="R252" s="1513"/>
      <c r="S252" s="1513"/>
      <c r="T252" s="1513"/>
      <c r="U252" s="1513"/>
      <c r="V252" s="1513"/>
      <c r="W252" s="1513"/>
      <c r="X252" s="1513"/>
      <c r="Y252" s="1513"/>
      <c r="Z252" s="1513"/>
      <c r="AA252" s="1513"/>
      <c r="AB252" s="1513"/>
      <c r="AC252" s="1513"/>
      <c r="AD252" s="1513"/>
      <c r="AE252" s="1513"/>
    </row>
    <row r="253" spans="2:31" ht="24.95" customHeight="1" thickBot="1">
      <c r="B253" s="1370"/>
      <c r="C253" s="1370"/>
      <c r="D253" s="1347" t="s">
        <v>1901</v>
      </c>
      <c r="E253" s="1461" t="s">
        <v>1900</v>
      </c>
      <c r="F253" s="1422" t="s">
        <v>1899</v>
      </c>
      <c r="G253" s="1422" t="s">
        <v>1898</v>
      </c>
      <c r="H253" s="1422" t="s">
        <v>1885</v>
      </c>
      <c r="I253" s="1422">
        <v>8.5</v>
      </c>
      <c r="J253" s="1356">
        <v>71.97</v>
      </c>
      <c r="K253" s="1303">
        <v>19.489999999999998</v>
      </c>
      <c r="L253" s="1303">
        <f>J253+K253</f>
        <v>91.46</v>
      </c>
      <c r="M253" s="1438"/>
    </row>
    <row r="254" spans="2:31" ht="24.95" customHeight="1" thickBot="1">
      <c r="B254" s="1370"/>
      <c r="C254" s="1370"/>
      <c r="D254" s="1347" t="s">
        <v>1897</v>
      </c>
      <c r="E254" s="1461" t="s">
        <v>1896</v>
      </c>
      <c r="F254" s="1422" t="s">
        <v>1895</v>
      </c>
      <c r="G254" s="1422" t="s">
        <v>1894</v>
      </c>
      <c r="H254" s="1422" t="s">
        <v>1885</v>
      </c>
      <c r="I254" s="1422">
        <v>9.5</v>
      </c>
      <c r="J254" s="1356">
        <v>75.33</v>
      </c>
      <c r="K254" s="1303">
        <v>19.489999999999998</v>
      </c>
      <c r="L254" s="1303">
        <f>J254+K254</f>
        <v>94.82</v>
      </c>
      <c r="M254" s="1438"/>
    </row>
    <row r="255" spans="2:31" ht="24.95" customHeight="1" thickBot="1">
      <c r="B255" s="1279"/>
      <c r="C255" s="1279"/>
      <c r="D255" s="1347" t="s">
        <v>1893</v>
      </c>
      <c r="E255" s="1461" t="s">
        <v>1892</v>
      </c>
      <c r="F255" s="1422" t="s">
        <v>1891</v>
      </c>
      <c r="G255" s="1422" t="s">
        <v>1890</v>
      </c>
      <c r="H255" s="1422" t="s">
        <v>1885</v>
      </c>
      <c r="I255" s="1422">
        <v>10</v>
      </c>
      <c r="J255" s="1356">
        <v>100.42</v>
      </c>
      <c r="K255" s="1303">
        <v>19.489999999999998</v>
      </c>
      <c r="L255" s="1303">
        <f>J255+K255</f>
        <v>119.91</v>
      </c>
      <c r="M255" s="1438"/>
    </row>
    <row r="256" spans="2:31" ht="24.95" customHeight="1" thickBot="1">
      <c r="B256" s="1279"/>
      <c r="C256" s="1279"/>
      <c r="D256" s="1347" t="s">
        <v>1889</v>
      </c>
      <c r="E256" s="1461" t="s">
        <v>1888</v>
      </c>
      <c r="F256" s="1422" t="s">
        <v>1887</v>
      </c>
      <c r="G256" s="1422" t="s">
        <v>1886</v>
      </c>
      <c r="H256" s="1422" t="s">
        <v>1885</v>
      </c>
      <c r="I256" s="1422">
        <v>11</v>
      </c>
      <c r="J256" s="1356">
        <v>124.14</v>
      </c>
      <c r="K256" s="1303">
        <v>19.489999999999998</v>
      </c>
      <c r="L256" s="1303">
        <f>J256+K256</f>
        <v>143.63</v>
      </c>
      <c r="M256" s="1438"/>
    </row>
    <row r="257" spans="1:14" ht="24.95" customHeight="1" thickBot="1">
      <c r="B257" s="1279"/>
      <c r="C257" s="1279"/>
      <c r="D257" s="1512" t="s">
        <v>1884</v>
      </c>
      <c r="E257" s="1511"/>
      <c r="F257" s="1511"/>
      <c r="G257" s="1511"/>
      <c r="H257" s="1511"/>
      <c r="I257" s="1510"/>
      <c r="J257" s="1277"/>
      <c r="M257" s="1438"/>
    </row>
    <row r="258" spans="1:14" ht="24.95" customHeight="1" thickBot="1">
      <c r="B258" s="2128" t="s">
        <v>1883</v>
      </c>
      <c r="C258" s="2128"/>
      <c r="D258" s="1399" t="s">
        <v>1608</v>
      </c>
      <c r="E258" s="1427" t="s">
        <v>1627</v>
      </c>
      <c r="F258" s="1427"/>
      <c r="G258" s="1427"/>
      <c r="H258" s="1427"/>
      <c r="I258" s="1427"/>
      <c r="J258" s="1351" t="s">
        <v>1606</v>
      </c>
      <c r="K258" s="1319" t="s">
        <v>1605</v>
      </c>
      <c r="L258" s="1319" t="s">
        <v>1604</v>
      </c>
      <c r="M258" s="1438"/>
    </row>
    <row r="259" spans="1:14" ht="24.95" customHeight="1" thickBot="1">
      <c r="B259" s="1279"/>
      <c r="C259" s="1279"/>
      <c r="D259" s="1509" t="s">
        <v>1882</v>
      </c>
      <c r="E259" s="1508" t="s">
        <v>1881</v>
      </c>
      <c r="F259" s="1508"/>
      <c r="G259" s="1508"/>
      <c r="H259" s="1508"/>
      <c r="I259" s="1508"/>
      <c r="J259" s="1356">
        <v>51.81</v>
      </c>
      <c r="K259" s="1343">
        <v>9.9499999999999993</v>
      </c>
      <c r="L259" s="1303">
        <f>J259+K259</f>
        <v>61.760000000000005</v>
      </c>
      <c r="M259" s="1438"/>
    </row>
    <row r="260" spans="1:14" ht="24.95" customHeight="1">
      <c r="B260" s="1279"/>
      <c r="C260" s="1279"/>
      <c r="D260" s="1507" t="s">
        <v>1880</v>
      </c>
      <c r="E260" s="1506"/>
      <c r="F260" s="1506"/>
      <c r="G260" s="1506"/>
      <c r="H260" s="1506"/>
      <c r="I260" s="1505"/>
      <c r="J260" s="1504"/>
      <c r="L260" s="1401"/>
      <c r="M260" s="1438"/>
    </row>
    <row r="261" spans="1:14" ht="24.95" customHeight="1" thickBot="1">
      <c r="B261" s="1279"/>
      <c r="C261" s="1279"/>
      <c r="D261" s="1332" t="s">
        <v>1610</v>
      </c>
      <c r="E261" s="1331"/>
      <c r="F261" s="1331"/>
      <c r="G261" s="1331"/>
      <c r="H261" s="1331"/>
      <c r="I261" s="1471"/>
      <c r="J261" s="1330"/>
      <c r="M261" s="1438"/>
    </row>
    <row r="262" spans="1:14" ht="24.95" customHeight="1" thickBot="1">
      <c r="B262" s="2128" t="s">
        <v>1879</v>
      </c>
      <c r="C262" s="2146"/>
      <c r="D262" s="1354" t="s">
        <v>1878</v>
      </c>
      <c r="E262" s="1354" t="s">
        <v>1724</v>
      </c>
      <c r="F262" s="1354" t="s">
        <v>1779</v>
      </c>
      <c r="G262" s="1354" t="s">
        <v>1778</v>
      </c>
      <c r="H262" s="1503" t="s">
        <v>1723</v>
      </c>
      <c r="I262" s="1354" t="s">
        <v>1722</v>
      </c>
      <c r="J262" s="1351" t="s">
        <v>1606</v>
      </c>
      <c r="K262" s="1319" t="s">
        <v>1605</v>
      </c>
      <c r="L262" s="1319" t="s">
        <v>1604</v>
      </c>
      <c r="M262" s="1438"/>
    </row>
    <row r="263" spans="1:14" s="1501" customFormat="1" ht="24.95" customHeight="1" thickBot="1">
      <c r="A263" s="1493"/>
      <c r="B263" s="1370"/>
      <c r="C263" s="1370"/>
      <c r="D263" s="1479" t="s">
        <v>1877</v>
      </c>
      <c r="E263" s="1461" t="s">
        <v>1775</v>
      </c>
      <c r="F263" s="1461" t="s">
        <v>1774</v>
      </c>
      <c r="G263" s="1461" t="s">
        <v>1841</v>
      </c>
      <c r="H263" s="1435" t="s">
        <v>1717</v>
      </c>
      <c r="I263" s="1461">
        <v>24.5</v>
      </c>
      <c r="J263" s="1344">
        <v>656.06</v>
      </c>
      <c r="K263" s="1343">
        <v>34.5</v>
      </c>
      <c r="L263" s="1303">
        <f t="shared" ref="L263:L276" si="10">J263+K263</f>
        <v>690.56</v>
      </c>
      <c r="M263" s="1502"/>
      <c r="N263" s="1270"/>
    </row>
    <row r="264" spans="1:14" ht="24.95" customHeight="1" thickBot="1">
      <c r="B264" s="1279"/>
      <c r="C264" s="1279"/>
      <c r="D264" s="1479" t="s">
        <v>1876</v>
      </c>
      <c r="E264" s="1461" t="s">
        <v>1772</v>
      </c>
      <c r="F264" s="1461" t="s">
        <v>1771</v>
      </c>
      <c r="G264" s="1461" t="s">
        <v>1739</v>
      </c>
      <c r="H264" s="1435" t="s">
        <v>1717</v>
      </c>
      <c r="I264" s="1461">
        <v>27</v>
      </c>
      <c r="J264" s="1344">
        <v>714.16</v>
      </c>
      <c r="K264" s="1343">
        <v>34.5</v>
      </c>
      <c r="L264" s="1303">
        <f t="shared" si="10"/>
        <v>748.66</v>
      </c>
      <c r="M264" s="1438"/>
    </row>
    <row r="265" spans="1:14" s="1362" customFormat="1" ht="24.95" customHeight="1" thickBot="1">
      <c r="A265" s="1367"/>
      <c r="B265" s="1279"/>
      <c r="C265" s="1279"/>
      <c r="D265" s="1479" t="s">
        <v>1875</v>
      </c>
      <c r="E265" s="1461" t="s">
        <v>1769</v>
      </c>
      <c r="F265" s="1461" t="s">
        <v>1874</v>
      </c>
      <c r="G265" s="1461" t="s">
        <v>1735</v>
      </c>
      <c r="H265" s="1435" t="s">
        <v>1717</v>
      </c>
      <c r="I265" s="1461">
        <v>30</v>
      </c>
      <c r="J265" s="1344">
        <v>852.53</v>
      </c>
      <c r="K265" s="1343">
        <v>56.93</v>
      </c>
      <c r="L265" s="1303">
        <f t="shared" si="10"/>
        <v>909.45999999999992</v>
      </c>
      <c r="M265" s="1438"/>
      <c r="N265" s="1270"/>
    </row>
    <row r="266" spans="1:14" ht="24.95" customHeight="1" thickBot="1">
      <c r="B266" s="1279"/>
      <c r="C266" s="1279"/>
      <c r="D266" s="1479" t="s">
        <v>1873</v>
      </c>
      <c r="E266" s="1461" t="s">
        <v>1763</v>
      </c>
      <c r="F266" s="1421" t="s">
        <v>1762</v>
      </c>
      <c r="G266" s="1461" t="s">
        <v>1853</v>
      </c>
      <c r="H266" s="1435" t="s">
        <v>1717</v>
      </c>
      <c r="I266" s="1461">
        <v>76</v>
      </c>
      <c r="J266" s="1344">
        <v>2379.12</v>
      </c>
      <c r="K266" s="1343">
        <v>109.25</v>
      </c>
      <c r="L266" s="1303">
        <f t="shared" si="10"/>
        <v>2488.37</v>
      </c>
      <c r="M266" s="1438"/>
    </row>
    <row r="267" spans="1:14" ht="24.95" customHeight="1" thickBot="1">
      <c r="B267" s="1494"/>
      <c r="C267" s="1493"/>
      <c r="D267" s="1347" t="s">
        <v>1872</v>
      </c>
      <c r="E267" s="1422" t="s">
        <v>1760</v>
      </c>
      <c r="F267" s="1422" t="s">
        <v>1759</v>
      </c>
      <c r="G267" s="1461" t="s">
        <v>1851</v>
      </c>
      <c r="H267" s="1492" t="s">
        <v>1746</v>
      </c>
      <c r="I267" s="1422">
        <v>24.5</v>
      </c>
      <c r="J267" s="1344">
        <v>656.06</v>
      </c>
      <c r="K267" s="1343">
        <v>34.5</v>
      </c>
      <c r="L267" s="1303">
        <f t="shared" si="10"/>
        <v>690.56</v>
      </c>
      <c r="M267" s="1438"/>
    </row>
    <row r="268" spans="1:14" ht="24.95" customHeight="1" thickBot="1">
      <c r="B268" s="1463"/>
      <c r="C268" s="1463"/>
      <c r="D268" s="1347" t="s">
        <v>1871</v>
      </c>
      <c r="E268" s="1422" t="s">
        <v>1757</v>
      </c>
      <c r="F268" s="1422" t="s">
        <v>1849</v>
      </c>
      <c r="G268" s="1461" t="s">
        <v>1739</v>
      </c>
      <c r="H268" s="1465" t="s">
        <v>1746</v>
      </c>
      <c r="I268" s="1422">
        <v>27</v>
      </c>
      <c r="J268" s="1344">
        <v>714.16</v>
      </c>
      <c r="K268" s="1343">
        <v>34.5</v>
      </c>
      <c r="L268" s="1303">
        <f t="shared" si="10"/>
        <v>748.66</v>
      </c>
      <c r="M268" s="1438"/>
    </row>
    <row r="269" spans="1:14" ht="24.95" customHeight="1" thickBot="1">
      <c r="B269" s="1463"/>
      <c r="C269" s="1463"/>
      <c r="D269" s="1347" t="s">
        <v>1870</v>
      </c>
      <c r="E269" s="1422" t="s">
        <v>1847</v>
      </c>
      <c r="F269" s="1422" t="s">
        <v>1846</v>
      </c>
      <c r="G269" s="1461" t="s">
        <v>1735</v>
      </c>
      <c r="H269" s="1465" t="s">
        <v>1746</v>
      </c>
      <c r="I269" s="1422">
        <v>30</v>
      </c>
      <c r="J269" s="1344">
        <v>852.53</v>
      </c>
      <c r="K269" s="1343">
        <v>56.93</v>
      </c>
      <c r="L269" s="1303">
        <f t="shared" si="10"/>
        <v>909.45999999999992</v>
      </c>
      <c r="M269" s="1438"/>
    </row>
    <row r="270" spans="1:14" s="1501" customFormat="1" ht="24.95" customHeight="1" thickBot="1">
      <c r="A270" s="1493"/>
      <c r="B270" s="1463"/>
      <c r="C270" s="1463"/>
      <c r="D270" s="1347" t="s">
        <v>1869</v>
      </c>
      <c r="E270" s="1422" t="s">
        <v>1844</v>
      </c>
      <c r="F270" s="1422" t="s">
        <v>1750</v>
      </c>
      <c r="G270" s="1461" t="s">
        <v>1735</v>
      </c>
      <c r="H270" s="1465" t="s">
        <v>1746</v>
      </c>
      <c r="I270" s="1422">
        <v>33</v>
      </c>
      <c r="J270" s="1344">
        <v>1220.03</v>
      </c>
      <c r="K270" s="1343">
        <v>66.13</v>
      </c>
      <c r="L270" s="1303">
        <f t="shared" si="10"/>
        <v>1286.1599999999999</v>
      </c>
      <c r="M270" s="1502"/>
      <c r="N270" s="1270"/>
    </row>
    <row r="271" spans="1:14" ht="24.95" customHeight="1" thickBot="1">
      <c r="B271" s="1463"/>
      <c r="C271" s="1463"/>
      <c r="D271" s="1347" t="s">
        <v>1868</v>
      </c>
      <c r="E271" s="1422" t="s">
        <v>1748</v>
      </c>
      <c r="F271" s="1422" t="s">
        <v>1747</v>
      </c>
      <c r="G271" s="1461" t="s">
        <v>1735</v>
      </c>
      <c r="H271" s="1465" t="s">
        <v>1746</v>
      </c>
      <c r="I271" s="1422">
        <v>34</v>
      </c>
      <c r="J271" s="1344">
        <v>1587.51</v>
      </c>
      <c r="K271" s="1343">
        <v>74.75</v>
      </c>
      <c r="L271" s="1303">
        <f t="shared" si="10"/>
        <v>1662.26</v>
      </c>
      <c r="M271" s="1438"/>
    </row>
    <row r="272" spans="1:14" ht="24.95" customHeight="1" thickBot="1">
      <c r="B272" s="1463"/>
      <c r="C272" s="1463"/>
      <c r="D272" s="1479" t="s">
        <v>1867</v>
      </c>
      <c r="E272" s="1461" t="s">
        <v>1744</v>
      </c>
      <c r="F272" s="1422" t="s">
        <v>1743</v>
      </c>
      <c r="G272" s="1461" t="s">
        <v>1841</v>
      </c>
      <c r="H272" s="1460">
        <v>0.67361111111111105</v>
      </c>
      <c r="I272" s="1461">
        <v>24.5</v>
      </c>
      <c r="J272" s="1344">
        <v>656.06</v>
      </c>
      <c r="K272" s="1303">
        <v>34.5</v>
      </c>
      <c r="L272" s="1303">
        <f t="shared" si="10"/>
        <v>690.56</v>
      </c>
      <c r="M272" s="1438"/>
    </row>
    <row r="273" spans="1:14" ht="24.95" customHeight="1" thickBot="1">
      <c r="B273" s="1463"/>
      <c r="C273" s="1463"/>
      <c r="D273" s="1479" t="s">
        <v>1866</v>
      </c>
      <c r="E273" s="1461" t="s">
        <v>1741</v>
      </c>
      <c r="F273" s="1422" t="s">
        <v>1743</v>
      </c>
      <c r="G273" s="1461" t="s">
        <v>1851</v>
      </c>
      <c r="H273" s="1460">
        <v>0.67361111111111105</v>
      </c>
      <c r="I273" s="1461">
        <v>27</v>
      </c>
      <c r="J273" s="1344">
        <v>714.16</v>
      </c>
      <c r="K273" s="1303">
        <v>34.5</v>
      </c>
      <c r="L273" s="1303">
        <f t="shared" si="10"/>
        <v>748.66</v>
      </c>
      <c r="M273" s="1438"/>
    </row>
    <row r="274" spans="1:14" ht="24.95" customHeight="1" thickBot="1">
      <c r="B274" s="1463"/>
      <c r="C274" s="1463"/>
      <c r="D274" s="1479" t="s">
        <v>1865</v>
      </c>
      <c r="E274" s="1461" t="s">
        <v>1864</v>
      </c>
      <c r="F274" s="1461" t="s">
        <v>1736</v>
      </c>
      <c r="G274" s="1461" t="s">
        <v>1735</v>
      </c>
      <c r="H274" s="1460">
        <v>0.67361111111111105</v>
      </c>
      <c r="I274" s="1461">
        <v>30</v>
      </c>
      <c r="J274" s="1344">
        <v>852.53</v>
      </c>
      <c r="K274" s="1343">
        <v>56.93</v>
      </c>
      <c r="L274" s="1303">
        <f t="shared" si="10"/>
        <v>909.45999999999992</v>
      </c>
      <c r="M274" s="1438"/>
    </row>
    <row r="275" spans="1:14" ht="24.95" customHeight="1" thickBot="1">
      <c r="B275" s="1463"/>
      <c r="C275" s="1463"/>
      <c r="D275" s="1479" t="s">
        <v>1863</v>
      </c>
      <c r="E275" s="1461" t="s">
        <v>1733</v>
      </c>
      <c r="F275" s="1422" t="s">
        <v>1732</v>
      </c>
      <c r="G275" s="1461" t="s">
        <v>1735</v>
      </c>
      <c r="H275" s="1460">
        <v>0.67361111111111105</v>
      </c>
      <c r="I275" s="1422">
        <v>33</v>
      </c>
      <c r="J275" s="1344">
        <v>1220.03</v>
      </c>
      <c r="K275" s="1343">
        <v>66.13</v>
      </c>
      <c r="L275" s="1303">
        <f t="shared" si="10"/>
        <v>1286.1599999999999</v>
      </c>
      <c r="M275" s="1438"/>
    </row>
    <row r="276" spans="1:14" ht="24.95" customHeight="1" thickBot="1">
      <c r="B276" s="1463"/>
      <c r="C276" s="1463"/>
      <c r="D276" s="1479" t="s">
        <v>1862</v>
      </c>
      <c r="E276" s="1461" t="s">
        <v>1730</v>
      </c>
      <c r="F276" s="1422" t="s">
        <v>1729</v>
      </c>
      <c r="G276" s="1461" t="s">
        <v>1735</v>
      </c>
      <c r="H276" s="1460">
        <v>0.67361111111111105</v>
      </c>
      <c r="I276" s="1461">
        <v>34</v>
      </c>
      <c r="J276" s="1500">
        <v>1587.51</v>
      </c>
      <c r="K276" s="1343">
        <v>74.75</v>
      </c>
      <c r="L276" s="1303">
        <f t="shared" si="10"/>
        <v>1662.26</v>
      </c>
      <c r="M276" s="1438"/>
    </row>
    <row r="277" spans="1:14" ht="17.25" customHeight="1">
      <c r="B277" s="1279"/>
      <c r="C277" s="1279"/>
      <c r="D277" s="1499" t="s">
        <v>1861</v>
      </c>
      <c r="E277" s="1497"/>
      <c r="F277" s="1497"/>
      <c r="G277" s="1497"/>
      <c r="H277" s="1498"/>
      <c r="I277" s="1497"/>
      <c r="J277" s="1447"/>
      <c r="M277" s="1438"/>
    </row>
    <row r="278" spans="1:14" ht="15" customHeight="1" thickBot="1">
      <c r="B278" s="1279"/>
      <c r="C278" s="1279"/>
      <c r="D278" s="1332" t="s">
        <v>1610</v>
      </c>
      <c r="E278" s="1331"/>
      <c r="F278" s="1331"/>
      <c r="G278" s="1331"/>
      <c r="H278" s="1388"/>
      <c r="I278" s="1331"/>
      <c r="J278" s="1496"/>
      <c r="M278" s="1438"/>
    </row>
    <row r="279" spans="1:14" s="1362" customFormat="1" ht="24.95" customHeight="1" thickBot="1">
      <c r="A279" s="1367"/>
      <c r="B279" s="2128" t="s">
        <v>1860</v>
      </c>
      <c r="C279" s="2146"/>
      <c r="D279" s="1354" t="s">
        <v>1859</v>
      </c>
      <c r="E279" s="1354" t="s">
        <v>1780</v>
      </c>
      <c r="F279" s="1354" t="s">
        <v>1779</v>
      </c>
      <c r="G279" s="1354" t="s">
        <v>1778</v>
      </c>
      <c r="H279" s="1467" t="s">
        <v>1723</v>
      </c>
      <c r="I279" s="1354" t="s">
        <v>1722</v>
      </c>
      <c r="J279" s="1495" t="s">
        <v>1606</v>
      </c>
      <c r="K279" s="1319" t="s">
        <v>1605</v>
      </c>
      <c r="L279" s="1319" t="s">
        <v>1604</v>
      </c>
      <c r="M279" s="1438"/>
      <c r="N279" s="1270"/>
    </row>
    <row r="280" spans="1:14" s="1362" customFormat="1" ht="24.95" customHeight="1" thickBot="1">
      <c r="A280" s="1367"/>
      <c r="B280" s="1424"/>
      <c r="C280" s="1463"/>
      <c r="D280" s="1347" t="s">
        <v>1858</v>
      </c>
      <c r="E280" s="1422" t="s">
        <v>1775</v>
      </c>
      <c r="F280" s="1422" t="s">
        <v>1774</v>
      </c>
      <c r="G280" s="1461" t="s">
        <v>1841</v>
      </c>
      <c r="H280" s="1435" t="s">
        <v>1717</v>
      </c>
      <c r="I280" s="1422">
        <v>24.5</v>
      </c>
      <c r="J280" s="1419">
        <v>574.30999999999995</v>
      </c>
      <c r="K280" s="1343">
        <v>34.5</v>
      </c>
      <c r="L280" s="1303">
        <f t="shared" ref="L280:L294" si="11">J280+K280</f>
        <v>608.80999999999995</v>
      </c>
      <c r="M280" s="1438"/>
      <c r="N280" s="1270"/>
    </row>
    <row r="281" spans="1:14" ht="24.95" customHeight="1" thickBot="1">
      <c r="B281" s="1494"/>
      <c r="C281" s="1493"/>
      <c r="D281" s="1347" t="s">
        <v>1857</v>
      </c>
      <c r="E281" s="1422" t="s">
        <v>1772</v>
      </c>
      <c r="F281" s="1422" t="s">
        <v>1771</v>
      </c>
      <c r="G281" s="1461" t="s">
        <v>1739</v>
      </c>
      <c r="H281" s="1435" t="s">
        <v>1717</v>
      </c>
      <c r="I281" s="1422">
        <v>27</v>
      </c>
      <c r="J281" s="1419">
        <v>610.01</v>
      </c>
      <c r="K281" s="1343">
        <v>34.5</v>
      </c>
      <c r="L281" s="1303">
        <f t="shared" si="11"/>
        <v>644.51</v>
      </c>
      <c r="M281" s="1438"/>
    </row>
    <row r="282" spans="1:14" ht="24.95" customHeight="1" thickBot="1">
      <c r="B282" s="1463"/>
      <c r="C282" s="1463"/>
      <c r="D282" s="1347" t="s">
        <v>1856</v>
      </c>
      <c r="E282" s="1422" t="s">
        <v>1769</v>
      </c>
      <c r="F282" s="1422" t="s">
        <v>1768</v>
      </c>
      <c r="G282" s="1461" t="s">
        <v>1735</v>
      </c>
      <c r="H282" s="1435" t="s">
        <v>1717</v>
      </c>
      <c r="I282" s="1422">
        <v>30</v>
      </c>
      <c r="J282" s="1419">
        <v>743.92</v>
      </c>
      <c r="K282" s="1343">
        <v>56.93</v>
      </c>
      <c r="L282" s="1303">
        <f t="shared" si="11"/>
        <v>800.84999999999991</v>
      </c>
      <c r="M282" s="1438"/>
    </row>
    <row r="283" spans="1:14" ht="24.95" customHeight="1" thickBot="1">
      <c r="B283" s="1463"/>
      <c r="C283" s="1463"/>
      <c r="D283" s="1347" t="s">
        <v>1855</v>
      </c>
      <c r="E283" s="1422" t="s">
        <v>1766</v>
      </c>
      <c r="F283" s="1422" t="s">
        <v>1765</v>
      </c>
      <c r="G283" s="1461" t="s">
        <v>1735</v>
      </c>
      <c r="H283" s="1435" t="s">
        <v>1717</v>
      </c>
      <c r="I283" s="1422">
        <v>34</v>
      </c>
      <c r="J283" s="1419">
        <v>1038.6400000000001</v>
      </c>
      <c r="K283" s="1343">
        <v>74.75</v>
      </c>
      <c r="L283" s="1303">
        <f t="shared" si="11"/>
        <v>1113.3900000000001</v>
      </c>
      <c r="M283" s="1438"/>
    </row>
    <row r="284" spans="1:14" ht="24.95" customHeight="1" thickBot="1">
      <c r="B284" s="1463"/>
      <c r="C284" s="1463"/>
      <c r="D284" s="1479" t="s">
        <v>1854</v>
      </c>
      <c r="E284" s="1422" t="s">
        <v>1763</v>
      </c>
      <c r="F284" s="1422" t="s">
        <v>1762</v>
      </c>
      <c r="G284" s="1461" t="s">
        <v>1853</v>
      </c>
      <c r="H284" s="1435" t="s">
        <v>1717</v>
      </c>
      <c r="I284" s="1422">
        <v>52</v>
      </c>
      <c r="J284" s="1419">
        <v>2135.0300000000002</v>
      </c>
      <c r="K284" s="1343">
        <v>109.25</v>
      </c>
      <c r="L284" s="1303">
        <f t="shared" si="11"/>
        <v>2244.2800000000002</v>
      </c>
      <c r="M284" s="1438"/>
    </row>
    <row r="285" spans="1:14" ht="24.95" customHeight="1" thickBot="1">
      <c r="B285" s="1463"/>
      <c r="C285" s="1463"/>
      <c r="D285" s="1347" t="s">
        <v>1852</v>
      </c>
      <c r="E285" s="1422" t="s">
        <v>1760</v>
      </c>
      <c r="F285" s="1422" t="s">
        <v>1759</v>
      </c>
      <c r="G285" s="1461" t="s">
        <v>1851</v>
      </c>
      <c r="H285" s="1492" t="s">
        <v>1746</v>
      </c>
      <c r="I285" s="1422">
        <v>24.5</v>
      </c>
      <c r="J285" s="1419">
        <v>574.30999999999995</v>
      </c>
      <c r="K285" s="1343">
        <v>34.5</v>
      </c>
      <c r="L285" s="1303">
        <f t="shared" si="11"/>
        <v>608.80999999999995</v>
      </c>
      <c r="M285" s="1438"/>
    </row>
    <row r="286" spans="1:14" ht="24.95" customHeight="1" thickBot="1">
      <c r="B286" s="1463"/>
      <c r="C286" s="1463"/>
      <c r="D286" s="1347" t="s">
        <v>1850</v>
      </c>
      <c r="E286" s="1422" t="s">
        <v>1757</v>
      </c>
      <c r="F286" s="1422" t="s">
        <v>1849</v>
      </c>
      <c r="G286" s="1461" t="s">
        <v>1739</v>
      </c>
      <c r="H286" s="1465" t="s">
        <v>1746</v>
      </c>
      <c r="I286" s="1422">
        <v>27</v>
      </c>
      <c r="J286" s="1419">
        <v>610.01</v>
      </c>
      <c r="K286" s="1343">
        <v>34.5</v>
      </c>
      <c r="L286" s="1303">
        <f t="shared" si="11"/>
        <v>644.51</v>
      </c>
      <c r="M286" s="1438"/>
    </row>
    <row r="287" spans="1:14" ht="24.95" customHeight="1" thickBot="1">
      <c r="B287" s="1463"/>
      <c r="C287" s="1463"/>
      <c r="D287" s="1347" t="s">
        <v>1848</v>
      </c>
      <c r="E287" s="1422" t="s">
        <v>1847</v>
      </c>
      <c r="F287" s="1422" t="s">
        <v>1846</v>
      </c>
      <c r="G287" s="1461" t="s">
        <v>1735</v>
      </c>
      <c r="H287" s="1465" t="s">
        <v>1746</v>
      </c>
      <c r="I287" s="1422">
        <v>30</v>
      </c>
      <c r="J287" s="1419">
        <v>743.92</v>
      </c>
      <c r="K287" s="1343">
        <v>56.93</v>
      </c>
      <c r="L287" s="1303">
        <f t="shared" si="11"/>
        <v>800.84999999999991</v>
      </c>
      <c r="M287" s="1438"/>
    </row>
    <row r="288" spans="1:14" ht="24.95" customHeight="1" thickBot="1">
      <c r="B288" s="1463"/>
      <c r="C288" s="1463"/>
      <c r="D288" s="1347" t="s">
        <v>1845</v>
      </c>
      <c r="E288" s="1422" t="s">
        <v>1844</v>
      </c>
      <c r="F288" s="1422" t="s">
        <v>1750</v>
      </c>
      <c r="G288" s="1461" t="s">
        <v>1735</v>
      </c>
      <c r="H288" s="1465" t="s">
        <v>1746</v>
      </c>
      <c r="I288" s="1422">
        <v>33</v>
      </c>
      <c r="J288" s="1419">
        <v>906.09</v>
      </c>
      <c r="K288" s="1343">
        <v>66.13</v>
      </c>
      <c r="L288" s="1303">
        <f t="shared" si="11"/>
        <v>972.22</v>
      </c>
      <c r="M288" s="1438"/>
    </row>
    <row r="289" spans="2:13" ht="24.95" customHeight="1" thickBot="1">
      <c r="B289" s="1463"/>
      <c r="C289" s="1463"/>
      <c r="D289" s="1347" t="s">
        <v>1843</v>
      </c>
      <c r="E289" s="1422" t="s">
        <v>1748</v>
      </c>
      <c r="F289" s="1422" t="s">
        <v>1747</v>
      </c>
      <c r="G289" s="1461" t="s">
        <v>1735</v>
      </c>
      <c r="H289" s="1465" t="s">
        <v>1746</v>
      </c>
      <c r="I289" s="1422">
        <v>34</v>
      </c>
      <c r="J289" s="1419">
        <v>1038.6400000000001</v>
      </c>
      <c r="K289" s="1343">
        <v>74.75</v>
      </c>
      <c r="L289" s="1303">
        <f t="shared" si="11"/>
        <v>1113.3900000000001</v>
      </c>
      <c r="M289" s="1438"/>
    </row>
    <row r="290" spans="2:13" ht="24.95" customHeight="1" thickBot="1">
      <c r="B290" s="1463"/>
      <c r="C290" s="1463"/>
      <c r="D290" s="1479" t="s">
        <v>1842</v>
      </c>
      <c r="E290" s="1422" t="s">
        <v>1744</v>
      </c>
      <c r="F290" s="1422" t="s">
        <v>1743</v>
      </c>
      <c r="G290" s="1461" t="s">
        <v>1841</v>
      </c>
      <c r="H290" s="1460">
        <v>0.67361111111111105</v>
      </c>
      <c r="I290" s="1422">
        <v>24.5</v>
      </c>
      <c r="J290" s="1419">
        <v>574.30999999999995</v>
      </c>
      <c r="K290" s="1303">
        <v>34.5</v>
      </c>
      <c r="L290" s="1303">
        <f t="shared" si="11"/>
        <v>608.80999999999995</v>
      </c>
      <c r="M290" s="1438"/>
    </row>
    <row r="291" spans="2:13" ht="24.95" customHeight="1" thickBot="1">
      <c r="B291" s="1463"/>
      <c r="C291" s="1463"/>
      <c r="D291" s="1347" t="s">
        <v>1840</v>
      </c>
      <c r="E291" s="1422" t="s">
        <v>1839</v>
      </c>
      <c r="F291" s="1422" t="s">
        <v>1740</v>
      </c>
      <c r="G291" s="1461" t="s">
        <v>1739</v>
      </c>
      <c r="H291" s="1460">
        <v>0.67361111111111105</v>
      </c>
      <c r="I291" s="1422">
        <v>27</v>
      </c>
      <c r="J291" s="1419">
        <v>610.01</v>
      </c>
      <c r="K291" s="1303">
        <v>34.5</v>
      </c>
      <c r="L291" s="1303">
        <f t="shared" si="11"/>
        <v>644.51</v>
      </c>
      <c r="M291" s="1438"/>
    </row>
    <row r="292" spans="2:13" ht="24.95" customHeight="1" thickBot="1">
      <c r="B292" s="1463"/>
      <c r="C292" s="1463"/>
      <c r="D292" s="1347" t="s">
        <v>1838</v>
      </c>
      <c r="E292" s="1422" t="s">
        <v>1737</v>
      </c>
      <c r="F292" s="1422" t="s">
        <v>1736</v>
      </c>
      <c r="G292" s="1461" t="s">
        <v>1735</v>
      </c>
      <c r="H292" s="1460">
        <v>0.67361111111111105</v>
      </c>
      <c r="I292" s="1422">
        <v>30</v>
      </c>
      <c r="J292" s="1419">
        <v>743.92</v>
      </c>
      <c r="K292" s="1343">
        <v>56.93</v>
      </c>
      <c r="L292" s="1303">
        <f t="shared" si="11"/>
        <v>800.84999999999991</v>
      </c>
      <c r="M292" s="1438"/>
    </row>
    <row r="293" spans="2:13" ht="24.95" customHeight="1" thickBot="1">
      <c r="B293" s="1463"/>
      <c r="C293" s="1463"/>
      <c r="D293" s="1347" t="s">
        <v>1837</v>
      </c>
      <c r="E293" s="1422" t="s">
        <v>1836</v>
      </c>
      <c r="F293" s="1422" t="s">
        <v>1732</v>
      </c>
      <c r="G293" s="1461" t="s">
        <v>1735</v>
      </c>
      <c r="H293" s="1460">
        <v>0.67361111111111105</v>
      </c>
      <c r="I293" s="1422">
        <v>33</v>
      </c>
      <c r="J293" s="1419">
        <v>906.09</v>
      </c>
      <c r="K293" s="1343">
        <v>66.13</v>
      </c>
      <c r="L293" s="1303">
        <f t="shared" si="11"/>
        <v>972.22</v>
      </c>
      <c r="M293" s="1438"/>
    </row>
    <row r="294" spans="2:13" ht="24.95" customHeight="1" thickBot="1">
      <c r="B294" s="1463"/>
      <c r="C294" s="1463"/>
      <c r="D294" s="1347" t="s">
        <v>1835</v>
      </c>
      <c r="E294" s="1422" t="s">
        <v>1730</v>
      </c>
      <c r="F294" s="1422" t="s">
        <v>1729</v>
      </c>
      <c r="G294" s="1461" t="s">
        <v>1735</v>
      </c>
      <c r="H294" s="1460">
        <v>0.67361111111111105</v>
      </c>
      <c r="I294" s="1422">
        <v>34</v>
      </c>
      <c r="J294" s="1419">
        <v>1038.6400000000001</v>
      </c>
      <c r="K294" s="1343">
        <v>74.75</v>
      </c>
      <c r="L294" s="1303">
        <f t="shared" si="11"/>
        <v>1113.3900000000001</v>
      </c>
      <c r="M294" s="1438"/>
    </row>
    <row r="295" spans="2:13" ht="24.95" customHeight="1" thickBot="1">
      <c r="B295" s="1463"/>
      <c r="C295" s="1463"/>
      <c r="D295" s="1491" t="s">
        <v>1834</v>
      </c>
      <c r="E295" s="1490"/>
      <c r="F295" s="1490"/>
      <c r="G295" s="1490"/>
      <c r="H295" s="1490"/>
      <c r="I295" s="1489"/>
      <c r="K295" s="1470"/>
      <c r="L295" s="1401"/>
      <c r="M295" s="1438"/>
    </row>
    <row r="296" spans="2:13" ht="24.95" customHeight="1" thickBot="1">
      <c r="B296" s="2156" t="s">
        <v>1833</v>
      </c>
      <c r="C296" s="2156"/>
      <c r="D296" s="1488" t="s">
        <v>1608</v>
      </c>
      <c r="E296" s="1487" t="s">
        <v>1832</v>
      </c>
      <c r="F296" s="1487" t="s">
        <v>1831</v>
      </c>
      <c r="G296" s="1487"/>
      <c r="H296" s="1486" t="s">
        <v>1723</v>
      </c>
      <c r="I296" s="1485" t="s">
        <v>1722</v>
      </c>
      <c r="J296" s="1484" t="s">
        <v>1606</v>
      </c>
      <c r="K296" s="1483" t="s">
        <v>1605</v>
      </c>
      <c r="L296" s="1319" t="s">
        <v>1604</v>
      </c>
      <c r="M296" s="1438"/>
    </row>
    <row r="297" spans="2:13" ht="24.95" customHeight="1" thickBot="1">
      <c r="B297" s="1472"/>
      <c r="C297" s="1472"/>
      <c r="D297" s="1479" t="s">
        <v>1830</v>
      </c>
      <c r="E297" s="1478" t="s">
        <v>1829</v>
      </c>
      <c r="F297" s="1475" t="s">
        <v>1826</v>
      </c>
      <c r="G297" s="1482"/>
      <c r="H297" s="1481" t="s">
        <v>1717</v>
      </c>
      <c r="I297" s="1475">
        <v>9.5</v>
      </c>
      <c r="J297" s="1474">
        <v>816.18</v>
      </c>
      <c r="K297" s="1473">
        <v>34.5</v>
      </c>
      <c r="L297" s="1303">
        <f t="shared" ref="L297:L311" si="12">J297+K297</f>
        <v>850.68</v>
      </c>
      <c r="M297" s="1438"/>
    </row>
    <row r="298" spans="2:13" ht="24.95" customHeight="1" thickBot="1">
      <c r="B298" s="1472"/>
      <c r="C298" s="1472"/>
      <c r="D298" s="1479" t="s">
        <v>1828</v>
      </c>
      <c r="E298" s="1478" t="s">
        <v>1827</v>
      </c>
      <c r="F298" s="1475" t="s">
        <v>1826</v>
      </c>
      <c r="G298" s="1482"/>
      <c r="H298" s="1481" t="s">
        <v>1717</v>
      </c>
      <c r="I298" s="1475">
        <v>10</v>
      </c>
      <c r="J298" s="1474">
        <v>844.52</v>
      </c>
      <c r="K298" s="1473">
        <v>34.5</v>
      </c>
      <c r="L298" s="1303">
        <f t="shared" si="12"/>
        <v>879.02</v>
      </c>
      <c r="M298" s="1438"/>
    </row>
    <row r="299" spans="2:13" ht="24.95" customHeight="1" thickBot="1">
      <c r="B299" s="1472"/>
      <c r="C299" s="1472"/>
      <c r="D299" s="1479" t="s">
        <v>1825</v>
      </c>
      <c r="E299" s="1478" t="s">
        <v>1824</v>
      </c>
      <c r="F299" s="1475" t="s">
        <v>1615</v>
      </c>
      <c r="G299" s="1477"/>
      <c r="H299" s="1481" t="s">
        <v>1717</v>
      </c>
      <c r="I299" s="1475">
        <v>12</v>
      </c>
      <c r="J299" s="1474">
        <v>881.65</v>
      </c>
      <c r="K299" s="1473">
        <v>34.5</v>
      </c>
      <c r="L299" s="1303">
        <f t="shared" si="12"/>
        <v>916.15</v>
      </c>
      <c r="M299" s="1438"/>
    </row>
    <row r="300" spans="2:13" ht="24.95" customHeight="1" thickBot="1">
      <c r="B300" s="1472"/>
      <c r="C300" s="1472"/>
      <c r="D300" s="1479" t="s">
        <v>1823</v>
      </c>
      <c r="E300" s="1478" t="s">
        <v>1822</v>
      </c>
      <c r="F300" s="1475" t="s">
        <v>1615</v>
      </c>
      <c r="G300" s="1477"/>
      <c r="H300" s="1481" t="s">
        <v>1717</v>
      </c>
      <c r="I300" s="1475">
        <v>13.5</v>
      </c>
      <c r="J300" s="1474">
        <v>965.4</v>
      </c>
      <c r="K300" s="1473">
        <v>34.5</v>
      </c>
      <c r="L300" s="1303">
        <f t="shared" si="12"/>
        <v>999.9</v>
      </c>
      <c r="M300" s="1438"/>
    </row>
    <row r="301" spans="2:13" ht="24.95" customHeight="1" thickBot="1">
      <c r="B301" s="1472"/>
      <c r="C301" s="1472"/>
      <c r="D301" s="1479" t="s">
        <v>1821</v>
      </c>
      <c r="E301" s="1478" t="s">
        <v>1820</v>
      </c>
      <c r="F301" s="1475" t="s">
        <v>1615</v>
      </c>
      <c r="G301" s="1477"/>
      <c r="H301" s="1481" t="s">
        <v>1717</v>
      </c>
      <c r="I301" s="1475">
        <v>14</v>
      </c>
      <c r="J301" s="1474">
        <v>1016.59</v>
      </c>
      <c r="K301" s="1473">
        <v>34.5</v>
      </c>
      <c r="L301" s="1303">
        <f t="shared" si="12"/>
        <v>1051.0900000000001</v>
      </c>
      <c r="M301" s="1438"/>
    </row>
    <row r="302" spans="2:13" ht="24.95" customHeight="1" thickBot="1">
      <c r="B302" s="1472"/>
      <c r="C302" s="1472"/>
      <c r="D302" s="1479" t="s">
        <v>1819</v>
      </c>
      <c r="E302" s="1478" t="s">
        <v>1818</v>
      </c>
      <c r="F302" s="1475" t="s">
        <v>1615</v>
      </c>
      <c r="G302" s="1477"/>
      <c r="H302" s="1480" t="s">
        <v>1746</v>
      </c>
      <c r="I302" s="1475">
        <v>9.5</v>
      </c>
      <c r="J302" s="1474">
        <v>816.18</v>
      </c>
      <c r="K302" s="1473">
        <v>34.5</v>
      </c>
      <c r="L302" s="1303">
        <f t="shared" si="12"/>
        <v>850.68</v>
      </c>
      <c r="M302" s="1438"/>
    </row>
    <row r="303" spans="2:13" ht="24.95" customHeight="1" thickBot="1">
      <c r="B303" s="1472"/>
      <c r="C303" s="1472"/>
      <c r="D303" s="1479" t="s">
        <v>1817</v>
      </c>
      <c r="E303" s="1478" t="s">
        <v>1816</v>
      </c>
      <c r="F303" s="1475" t="s">
        <v>1615</v>
      </c>
      <c r="G303" s="1477"/>
      <c r="H303" s="1480" t="s">
        <v>1746</v>
      </c>
      <c r="I303" s="1475">
        <v>10</v>
      </c>
      <c r="J303" s="1474">
        <v>844.52</v>
      </c>
      <c r="K303" s="1473">
        <v>34.5</v>
      </c>
      <c r="L303" s="1303">
        <f t="shared" si="12"/>
        <v>879.02</v>
      </c>
      <c r="M303" s="1438"/>
    </row>
    <row r="304" spans="2:13" ht="24.95" customHeight="1" thickBot="1">
      <c r="B304" s="1472"/>
      <c r="C304" s="1472"/>
      <c r="D304" s="1479" t="s">
        <v>1815</v>
      </c>
      <c r="E304" s="1478" t="s">
        <v>1814</v>
      </c>
      <c r="F304" s="1475" t="s">
        <v>1615</v>
      </c>
      <c r="G304" s="1477"/>
      <c r="H304" s="1480" t="s">
        <v>1746</v>
      </c>
      <c r="I304" s="1475">
        <v>12</v>
      </c>
      <c r="J304" s="1474">
        <v>881.65</v>
      </c>
      <c r="K304" s="1473">
        <v>34.5</v>
      </c>
      <c r="L304" s="1303">
        <f t="shared" si="12"/>
        <v>916.15</v>
      </c>
      <c r="M304" s="1438"/>
    </row>
    <row r="305" spans="2:13" ht="24.95" customHeight="1" thickBot="1">
      <c r="B305" s="1472"/>
      <c r="C305" s="1472"/>
      <c r="D305" s="1479" t="s">
        <v>1813</v>
      </c>
      <c r="E305" s="1478" t="s">
        <v>1812</v>
      </c>
      <c r="F305" s="1475" t="s">
        <v>1615</v>
      </c>
      <c r="G305" s="1477"/>
      <c r="H305" s="1480" t="s">
        <v>1746</v>
      </c>
      <c r="I305" s="1475">
        <v>13.5</v>
      </c>
      <c r="J305" s="1474">
        <v>965.4</v>
      </c>
      <c r="K305" s="1473">
        <v>34.5</v>
      </c>
      <c r="L305" s="1303">
        <f t="shared" si="12"/>
        <v>999.9</v>
      </c>
      <c r="M305" s="1438"/>
    </row>
    <row r="306" spans="2:13" ht="24.95" customHeight="1" thickBot="1">
      <c r="B306" s="1472"/>
      <c r="C306" s="1472"/>
      <c r="D306" s="1479" t="s">
        <v>1811</v>
      </c>
      <c r="E306" s="1478" t="s">
        <v>1810</v>
      </c>
      <c r="F306" s="1475" t="s">
        <v>1615</v>
      </c>
      <c r="G306" s="1477"/>
      <c r="H306" s="1480" t="s">
        <v>1746</v>
      </c>
      <c r="I306" s="1475">
        <v>14</v>
      </c>
      <c r="J306" s="1474">
        <v>1016.59</v>
      </c>
      <c r="K306" s="1473">
        <v>34.5</v>
      </c>
      <c r="L306" s="1303">
        <f t="shared" si="12"/>
        <v>1051.0900000000001</v>
      </c>
      <c r="M306" s="1438"/>
    </row>
    <row r="307" spans="2:13" ht="24.95" customHeight="1" thickBot="1">
      <c r="B307" s="1472"/>
      <c r="C307" s="1472"/>
      <c r="D307" s="1479" t="s">
        <v>1809</v>
      </c>
      <c r="E307" s="1478" t="s">
        <v>1808</v>
      </c>
      <c r="F307" s="1475" t="s">
        <v>1615</v>
      </c>
      <c r="G307" s="1477"/>
      <c r="H307" s="1476">
        <v>0.67361111111111105</v>
      </c>
      <c r="I307" s="1475">
        <v>9.5</v>
      </c>
      <c r="J307" s="1474">
        <v>816.18</v>
      </c>
      <c r="K307" s="1473">
        <v>34.5</v>
      </c>
      <c r="L307" s="1303">
        <f t="shared" si="12"/>
        <v>850.68</v>
      </c>
      <c r="M307" s="1438"/>
    </row>
    <row r="308" spans="2:13" ht="24.95" customHeight="1" thickBot="1">
      <c r="B308" s="1472"/>
      <c r="C308" s="1472"/>
      <c r="D308" s="1479" t="s">
        <v>1807</v>
      </c>
      <c r="E308" s="1478" t="s">
        <v>1806</v>
      </c>
      <c r="F308" s="1475" t="s">
        <v>1615</v>
      </c>
      <c r="G308" s="1477"/>
      <c r="H308" s="1476">
        <v>0.67361111111111105</v>
      </c>
      <c r="I308" s="1475">
        <v>10</v>
      </c>
      <c r="J308" s="1474">
        <v>844.52</v>
      </c>
      <c r="K308" s="1473">
        <v>34.5</v>
      </c>
      <c r="L308" s="1303">
        <f t="shared" si="12"/>
        <v>879.02</v>
      </c>
      <c r="M308" s="1438"/>
    </row>
    <row r="309" spans="2:13" ht="24.95" customHeight="1" thickBot="1">
      <c r="B309" s="1472"/>
      <c r="C309" s="1472"/>
      <c r="D309" s="1479" t="s">
        <v>1805</v>
      </c>
      <c r="E309" s="1478" t="s">
        <v>1804</v>
      </c>
      <c r="F309" s="1475" t="s">
        <v>1615</v>
      </c>
      <c r="G309" s="1477"/>
      <c r="H309" s="1476">
        <v>0.67361111111111105</v>
      </c>
      <c r="I309" s="1475">
        <v>12</v>
      </c>
      <c r="J309" s="1474">
        <v>881.65</v>
      </c>
      <c r="K309" s="1473">
        <v>34.5</v>
      </c>
      <c r="L309" s="1303">
        <f t="shared" si="12"/>
        <v>916.15</v>
      </c>
      <c r="M309" s="1438"/>
    </row>
    <row r="310" spans="2:13" ht="24.95" customHeight="1" thickBot="1">
      <c r="B310" s="1472"/>
      <c r="C310" s="1472"/>
      <c r="D310" s="1479" t="s">
        <v>1803</v>
      </c>
      <c r="E310" s="1478" t="s">
        <v>1802</v>
      </c>
      <c r="F310" s="1475" t="s">
        <v>1615</v>
      </c>
      <c r="G310" s="1477"/>
      <c r="H310" s="1476">
        <v>0.67361111111111105</v>
      </c>
      <c r="I310" s="1475">
        <v>13.5</v>
      </c>
      <c r="J310" s="1474">
        <v>965.4</v>
      </c>
      <c r="K310" s="1473">
        <v>34.5</v>
      </c>
      <c r="L310" s="1303">
        <f t="shared" si="12"/>
        <v>999.9</v>
      </c>
      <c r="M310" s="1438"/>
    </row>
    <row r="311" spans="2:13" ht="24.95" customHeight="1" thickBot="1">
      <c r="B311" s="1472"/>
      <c r="C311" s="1472"/>
      <c r="D311" s="1479" t="s">
        <v>1801</v>
      </c>
      <c r="E311" s="1478" t="s">
        <v>1800</v>
      </c>
      <c r="F311" s="1475" t="s">
        <v>1615</v>
      </c>
      <c r="G311" s="1477"/>
      <c r="H311" s="1476">
        <v>0.67361111111111105</v>
      </c>
      <c r="I311" s="1475">
        <v>14</v>
      </c>
      <c r="J311" s="1474">
        <v>1016.59</v>
      </c>
      <c r="K311" s="1473">
        <v>34.5</v>
      </c>
      <c r="L311" s="1303">
        <f t="shared" si="12"/>
        <v>1051.0900000000001</v>
      </c>
      <c r="M311" s="1438"/>
    </row>
    <row r="312" spans="2:13" ht="24.95" customHeight="1" thickBot="1">
      <c r="B312" s="1472"/>
      <c r="C312" s="1472"/>
      <c r="D312" s="1332" t="s">
        <v>1610</v>
      </c>
      <c r="E312" s="1331"/>
      <c r="F312" s="1331"/>
      <c r="G312" s="1331"/>
      <c r="H312" s="1331"/>
      <c r="I312" s="1471"/>
      <c r="J312" s="1330"/>
      <c r="K312" s="1470"/>
      <c r="L312" s="1401"/>
      <c r="M312" s="1438"/>
    </row>
    <row r="313" spans="2:13" ht="24.95" customHeight="1" thickBot="1">
      <c r="B313" s="2128" t="s">
        <v>1799</v>
      </c>
      <c r="C313" s="2128"/>
      <c r="D313" s="1354" t="s">
        <v>1798</v>
      </c>
      <c r="E313" s="1354" t="s">
        <v>1780</v>
      </c>
      <c r="F313" s="1354" t="s">
        <v>1779</v>
      </c>
      <c r="G313" s="1354" t="s">
        <v>1778</v>
      </c>
      <c r="H313" s="1467" t="s">
        <v>1723</v>
      </c>
      <c r="I313" s="1469" t="s">
        <v>1797</v>
      </c>
      <c r="J313" s="1395" t="s">
        <v>1606</v>
      </c>
      <c r="K313" s="1319" t="s">
        <v>1605</v>
      </c>
      <c r="L313" s="1319" t="s">
        <v>1604</v>
      </c>
      <c r="M313" s="1429"/>
    </row>
    <row r="314" spans="2:13" ht="24.95" customHeight="1" thickBot="1">
      <c r="D314" s="1347" t="s">
        <v>1796</v>
      </c>
      <c r="E314" s="1422" t="s">
        <v>1775</v>
      </c>
      <c r="F314" s="1422" t="s">
        <v>1774</v>
      </c>
      <c r="G314" s="1461" t="s">
        <v>1728</v>
      </c>
      <c r="H314" s="1435" t="s">
        <v>1717</v>
      </c>
      <c r="I314" s="1422">
        <v>3.6</v>
      </c>
      <c r="J314" s="1344">
        <v>218.7</v>
      </c>
      <c r="K314" s="1303">
        <v>9.9499999999999993</v>
      </c>
      <c r="L314" s="1303">
        <f t="shared" ref="L314:L327" si="13">J314+K314</f>
        <v>228.64999999999998</v>
      </c>
      <c r="M314" s="1429"/>
    </row>
    <row r="315" spans="2:13" ht="24.95" customHeight="1" thickBot="1">
      <c r="D315" s="1347" t="s">
        <v>1795</v>
      </c>
      <c r="E315" s="1422" t="s">
        <v>1772</v>
      </c>
      <c r="F315" s="1422" t="s">
        <v>1771</v>
      </c>
      <c r="G315" s="1461" t="s">
        <v>1728</v>
      </c>
      <c r="H315" s="1435" t="s">
        <v>1717</v>
      </c>
      <c r="I315" s="1422">
        <v>4.0999999999999996</v>
      </c>
      <c r="J315" s="1344">
        <v>310.95999999999998</v>
      </c>
      <c r="K315" s="1303">
        <v>9.9499999999999993</v>
      </c>
      <c r="L315" s="1303">
        <f t="shared" si="13"/>
        <v>320.90999999999997</v>
      </c>
      <c r="M315" s="1429"/>
    </row>
    <row r="316" spans="2:13" ht="24.95" customHeight="1" thickBot="1">
      <c r="D316" s="1347" t="s">
        <v>1794</v>
      </c>
      <c r="E316" s="1422" t="s">
        <v>1769</v>
      </c>
      <c r="F316" s="1422" t="s">
        <v>1768</v>
      </c>
      <c r="G316" s="1461" t="s">
        <v>1728</v>
      </c>
      <c r="H316" s="1435" t="s">
        <v>1717</v>
      </c>
      <c r="I316" s="1422">
        <v>5.0999999999999996</v>
      </c>
      <c r="J316" s="1344">
        <v>429.98</v>
      </c>
      <c r="K316" s="1303">
        <v>9.9499999999999993</v>
      </c>
      <c r="L316" s="1303">
        <f t="shared" si="13"/>
        <v>439.93</v>
      </c>
      <c r="M316" s="1429"/>
    </row>
    <row r="317" spans="2:13" ht="24.95" customHeight="1" thickBot="1">
      <c r="D317" s="1347" t="s">
        <v>1793</v>
      </c>
      <c r="E317" s="1461" t="s">
        <v>1763</v>
      </c>
      <c r="F317" s="1421" t="s">
        <v>1762</v>
      </c>
      <c r="G317" s="1461" t="s">
        <v>1728</v>
      </c>
      <c r="H317" s="1435" t="s">
        <v>1717</v>
      </c>
      <c r="I317" s="1422">
        <v>9.8000000000000007</v>
      </c>
      <c r="J317" s="1344">
        <v>1298.68</v>
      </c>
      <c r="K317" s="1303">
        <v>9.9499999999999993</v>
      </c>
      <c r="L317" s="1303">
        <f t="shared" si="13"/>
        <v>1308.6300000000001</v>
      </c>
      <c r="M317" s="1468"/>
    </row>
    <row r="318" spans="2:13" ht="24.95" customHeight="1" thickBot="1">
      <c r="D318" s="1347" t="s">
        <v>1792</v>
      </c>
      <c r="E318" s="1422" t="s">
        <v>1760</v>
      </c>
      <c r="F318" s="1422" t="s">
        <v>1759</v>
      </c>
      <c r="G318" s="1461" t="s">
        <v>1728</v>
      </c>
      <c r="H318" s="1465" t="s">
        <v>1746</v>
      </c>
      <c r="I318" s="1422">
        <v>3.6</v>
      </c>
      <c r="J318" s="1344">
        <v>218.7</v>
      </c>
      <c r="K318" s="1303">
        <v>9.9499999999999993</v>
      </c>
      <c r="L318" s="1303">
        <f t="shared" si="13"/>
        <v>228.64999999999998</v>
      </c>
      <c r="M318" s="1438"/>
    </row>
    <row r="319" spans="2:13" ht="24.95" customHeight="1" thickBot="1">
      <c r="D319" s="1347" t="s">
        <v>1791</v>
      </c>
      <c r="E319" s="1422" t="s">
        <v>1757</v>
      </c>
      <c r="F319" s="1422" t="s">
        <v>1756</v>
      </c>
      <c r="G319" s="1461" t="s">
        <v>1728</v>
      </c>
      <c r="H319" s="1465" t="s">
        <v>1746</v>
      </c>
      <c r="I319" s="1422">
        <v>4.0999999999999996</v>
      </c>
      <c r="J319" s="1304">
        <v>310.95999999999998</v>
      </c>
      <c r="K319" s="1303">
        <v>9.9499999999999993</v>
      </c>
      <c r="L319" s="1303">
        <f t="shared" si="13"/>
        <v>320.90999999999997</v>
      </c>
      <c r="M319" s="1438"/>
    </row>
    <row r="320" spans="2:13" ht="24.95" customHeight="1" thickBot="1">
      <c r="B320" s="1279"/>
      <c r="C320" s="1279"/>
      <c r="D320" s="1347" t="s">
        <v>1790</v>
      </c>
      <c r="E320" s="1422" t="s">
        <v>1754</v>
      </c>
      <c r="F320" s="1422" t="s">
        <v>1753</v>
      </c>
      <c r="G320" s="1461" t="s">
        <v>1728</v>
      </c>
      <c r="H320" s="1465" t="s">
        <v>1746</v>
      </c>
      <c r="I320" s="1422">
        <v>5.0999999999999996</v>
      </c>
      <c r="J320" s="1344">
        <v>429.98</v>
      </c>
      <c r="K320" s="1303">
        <v>9.9499999999999993</v>
      </c>
      <c r="L320" s="1303">
        <f t="shared" si="13"/>
        <v>439.93</v>
      </c>
      <c r="M320" s="1438"/>
    </row>
    <row r="321" spans="2:13" ht="24.95" customHeight="1" thickBot="1">
      <c r="B321" s="1279"/>
      <c r="C321" s="1279"/>
      <c r="D321" s="1347" t="s">
        <v>1789</v>
      </c>
      <c r="E321" s="1422" t="s">
        <v>1751</v>
      </c>
      <c r="F321" s="1422" t="s">
        <v>1750</v>
      </c>
      <c r="G321" s="1461" t="s">
        <v>1728</v>
      </c>
      <c r="H321" s="1465" t="s">
        <v>1746</v>
      </c>
      <c r="I321" s="1422">
        <v>7</v>
      </c>
      <c r="J321" s="1344">
        <v>675.48</v>
      </c>
      <c r="K321" s="1303">
        <v>9.9499999999999993</v>
      </c>
      <c r="L321" s="1303">
        <f t="shared" si="13"/>
        <v>685.43000000000006</v>
      </c>
      <c r="M321" s="1438"/>
    </row>
    <row r="322" spans="2:13" ht="24.95" customHeight="1" thickBot="1">
      <c r="B322" s="1279"/>
      <c r="C322" s="1279"/>
      <c r="D322" s="1347" t="s">
        <v>1788</v>
      </c>
      <c r="E322" s="1422" t="s">
        <v>1748</v>
      </c>
      <c r="F322" s="1422" t="s">
        <v>1747</v>
      </c>
      <c r="G322" s="1461" t="s">
        <v>1728</v>
      </c>
      <c r="H322" s="1465" t="s">
        <v>1746</v>
      </c>
      <c r="I322" s="1422">
        <v>7.6</v>
      </c>
      <c r="J322" s="1344">
        <v>721.6</v>
      </c>
      <c r="K322" s="1303">
        <v>9.9499999999999993</v>
      </c>
      <c r="L322" s="1303">
        <f t="shared" si="13"/>
        <v>731.55000000000007</v>
      </c>
      <c r="M322" s="1438"/>
    </row>
    <row r="323" spans="2:13" ht="24.95" customHeight="1" thickBot="1">
      <c r="B323" s="1279"/>
      <c r="C323" s="1279"/>
      <c r="D323" s="1347" t="s">
        <v>1787</v>
      </c>
      <c r="E323" s="1422" t="s">
        <v>1744</v>
      </c>
      <c r="F323" s="1422" t="s">
        <v>1743</v>
      </c>
      <c r="G323" s="1461" t="s">
        <v>1728</v>
      </c>
      <c r="H323" s="1460">
        <v>0.67361111111111105</v>
      </c>
      <c r="I323" s="1422">
        <v>3.6</v>
      </c>
      <c r="J323" s="1344">
        <v>218.7</v>
      </c>
      <c r="K323" s="1303">
        <v>9.9499999999999993</v>
      </c>
      <c r="L323" s="1303">
        <f t="shared" si="13"/>
        <v>228.64999999999998</v>
      </c>
      <c r="M323" s="1438"/>
    </row>
    <row r="324" spans="2:13" ht="24.95" customHeight="1" thickBot="1">
      <c r="B324" s="1279"/>
      <c r="C324" s="1279"/>
      <c r="D324" s="1347" t="s">
        <v>1786</v>
      </c>
      <c r="E324" s="1464" t="s">
        <v>1741</v>
      </c>
      <c r="F324" s="1422" t="s">
        <v>1740</v>
      </c>
      <c r="G324" s="1461" t="s">
        <v>1739</v>
      </c>
      <c r="H324" s="1460">
        <v>0.67361111111111105</v>
      </c>
      <c r="I324" s="1422">
        <v>4.0999999999999996</v>
      </c>
      <c r="J324" s="1344">
        <v>310.95999999999998</v>
      </c>
      <c r="K324" s="1303">
        <v>9.9499999999999993</v>
      </c>
      <c r="L324" s="1303">
        <f t="shared" si="13"/>
        <v>320.90999999999997</v>
      </c>
      <c r="M324" s="1438"/>
    </row>
    <row r="325" spans="2:13" ht="24.95" customHeight="1" thickBot="1">
      <c r="B325" s="1279"/>
      <c r="C325" s="1279"/>
      <c r="D325" s="1347" t="s">
        <v>1785</v>
      </c>
      <c r="E325" s="1422" t="s">
        <v>1737</v>
      </c>
      <c r="F325" s="1422" t="s">
        <v>1736</v>
      </c>
      <c r="G325" s="1461" t="s">
        <v>1735</v>
      </c>
      <c r="H325" s="1460">
        <v>0.67361111111111105</v>
      </c>
      <c r="I325" s="1422">
        <v>5.0999999999999996</v>
      </c>
      <c r="J325" s="1344">
        <v>429.98</v>
      </c>
      <c r="K325" s="1303">
        <v>9.9499999999999993</v>
      </c>
      <c r="L325" s="1303">
        <f t="shared" si="13"/>
        <v>439.93</v>
      </c>
      <c r="M325" s="1438"/>
    </row>
    <row r="326" spans="2:13" ht="24.95" customHeight="1" thickBot="1">
      <c r="B326" s="1279"/>
      <c r="C326" s="1279"/>
      <c r="D326" s="1347" t="s">
        <v>1784</v>
      </c>
      <c r="E326" s="1422" t="s">
        <v>1733</v>
      </c>
      <c r="F326" s="1422" t="s">
        <v>1732</v>
      </c>
      <c r="G326" s="1461" t="s">
        <v>1728</v>
      </c>
      <c r="H326" s="1460">
        <v>0.67361111111111105</v>
      </c>
      <c r="I326" s="1422">
        <v>7</v>
      </c>
      <c r="J326" s="1344">
        <v>675.48</v>
      </c>
      <c r="K326" s="1303">
        <v>9.9499999999999993</v>
      </c>
      <c r="L326" s="1303">
        <f t="shared" si="13"/>
        <v>685.43000000000006</v>
      </c>
      <c r="M326" s="1438"/>
    </row>
    <row r="327" spans="2:13" ht="24.95" customHeight="1" thickBot="1">
      <c r="B327" s="1279"/>
      <c r="C327" s="1279"/>
      <c r="D327" s="1347" t="s">
        <v>1783</v>
      </c>
      <c r="E327" s="1422" t="s">
        <v>1730</v>
      </c>
      <c r="F327" s="1422" t="s">
        <v>1729</v>
      </c>
      <c r="G327" s="1461" t="s">
        <v>1728</v>
      </c>
      <c r="H327" s="1460">
        <v>0.67361111111111105</v>
      </c>
      <c r="I327" s="1422">
        <v>7.6</v>
      </c>
      <c r="J327" s="1344">
        <v>721.6</v>
      </c>
      <c r="K327" s="1303">
        <v>9.9499999999999993</v>
      </c>
      <c r="L327" s="1303">
        <f t="shared" si="13"/>
        <v>731.55000000000007</v>
      </c>
      <c r="M327" s="1438"/>
    </row>
    <row r="328" spans="2:13" ht="24.95" customHeight="1" thickBot="1">
      <c r="B328" s="2128" t="s">
        <v>1782</v>
      </c>
      <c r="C328" s="2128"/>
      <c r="D328" s="1354" t="s">
        <v>1781</v>
      </c>
      <c r="E328" s="1354" t="s">
        <v>1780</v>
      </c>
      <c r="F328" s="1354" t="s">
        <v>1779</v>
      </c>
      <c r="G328" s="1354" t="s">
        <v>1778</v>
      </c>
      <c r="H328" s="1467" t="s">
        <v>1723</v>
      </c>
      <c r="I328" s="1354" t="s">
        <v>1777</v>
      </c>
      <c r="J328" s="1395" t="s">
        <v>1606</v>
      </c>
      <c r="K328" s="1350" t="s">
        <v>1605</v>
      </c>
      <c r="L328" s="1350" t="s">
        <v>1604</v>
      </c>
      <c r="M328" s="1466"/>
    </row>
    <row r="329" spans="2:13" ht="24.95" customHeight="1" thickBot="1">
      <c r="B329" s="1463"/>
      <c r="C329" s="1463"/>
      <c r="D329" s="1462" t="s">
        <v>1776</v>
      </c>
      <c r="E329" s="1422" t="s">
        <v>1775</v>
      </c>
      <c r="F329" s="1422" t="s">
        <v>1774</v>
      </c>
      <c r="G329" s="1461" t="s">
        <v>1728</v>
      </c>
      <c r="H329" s="1435" t="s">
        <v>1717</v>
      </c>
      <c r="I329" s="1422">
        <v>3.6</v>
      </c>
      <c r="J329" s="1304">
        <v>136.53</v>
      </c>
      <c r="K329" s="1343">
        <v>9.9499999999999993</v>
      </c>
      <c r="L329" s="1303">
        <f t="shared" ref="L329:L343" si="14">J329+K329</f>
        <v>146.47999999999999</v>
      </c>
      <c r="M329" s="1429"/>
    </row>
    <row r="330" spans="2:13" ht="24.95" customHeight="1" thickBot="1">
      <c r="B330" s="1463"/>
      <c r="C330" s="1463"/>
      <c r="D330" s="1462" t="s">
        <v>1773</v>
      </c>
      <c r="E330" s="1422" t="s">
        <v>1772</v>
      </c>
      <c r="F330" s="1422" t="s">
        <v>1771</v>
      </c>
      <c r="G330" s="1461" t="s">
        <v>1728</v>
      </c>
      <c r="H330" s="1435" t="s">
        <v>1717</v>
      </c>
      <c r="I330" s="1422">
        <v>4.0999999999999996</v>
      </c>
      <c r="J330" s="1304">
        <v>189.8</v>
      </c>
      <c r="K330" s="1343">
        <v>9.9499999999999993</v>
      </c>
      <c r="L330" s="1303">
        <f t="shared" si="14"/>
        <v>199.75</v>
      </c>
      <c r="M330" s="1429"/>
    </row>
    <row r="331" spans="2:13" ht="24.95" customHeight="1" thickBot="1">
      <c r="B331" s="1463"/>
      <c r="C331" s="1463"/>
      <c r="D331" s="1462" t="s">
        <v>1770</v>
      </c>
      <c r="E331" s="1422" t="s">
        <v>1769</v>
      </c>
      <c r="F331" s="1422" t="s">
        <v>1768</v>
      </c>
      <c r="G331" s="1461" t="s">
        <v>1728</v>
      </c>
      <c r="H331" s="1435" t="s">
        <v>1717</v>
      </c>
      <c r="I331" s="1422">
        <v>5.0999999999999996</v>
      </c>
      <c r="J331" s="1304">
        <v>293.8</v>
      </c>
      <c r="K331" s="1343">
        <v>9.9499999999999993</v>
      </c>
      <c r="L331" s="1303">
        <f t="shared" si="14"/>
        <v>303.75</v>
      </c>
      <c r="M331" s="1429"/>
    </row>
    <row r="332" spans="2:13" ht="24.95" customHeight="1" thickBot="1">
      <c r="B332" s="1463"/>
      <c r="C332" s="1463"/>
      <c r="D332" s="1462" t="s">
        <v>1767</v>
      </c>
      <c r="E332" s="1422" t="s">
        <v>1766</v>
      </c>
      <c r="F332" s="1422" t="s">
        <v>1765</v>
      </c>
      <c r="G332" s="1461" t="s">
        <v>1728</v>
      </c>
      <c r="H332" s="1435" t="s">
        <v>1717</v>
      </c>
      <c r="I332" s="1422">
        <v>7.6</v>
      </c>
      <c r="J332" s="1304">
        <v>388.7</v>
      </c>
      <c r="K332" s="1343">
        <v>9.9499999999999993</v>
      </c>
      <c r="L332" s="1303">
        <f t="shared" si="14"/>
        <v>398.65</v>
      </c>
      <c r="M332" s="1438"/>
    </row>
    <row r="333" spans="2:13" ht="24.95" customHeight="1" thickBot="1">
      <c r="B333" s="1463"/>
      <c r="C333" s="1463"/>
      <c r="D333" s="1462" t="s">
        <v>1764</v>
      </c>
      <c r="E333" s="1461" t="s">
        <v>1763</v>
      </c>
      <c r="F333" s="1421" t="s">
        <v>1762</v>
      </c>
      <c r="G333" s="1461" t="s">
        <v>1728</v>
      </c>
      <c r="H333" s="1435" t="s">
        <v>1717</v>
      </c>
      <c r="I333" s="1422">
        <v>9.8000000000000007</v>
      </c>
      <c r="J333" s="1304">
        <v>999.63</v>
      </c>
      <c r="K333" s="1343">
        <v>9.9499999999999993</v>
      </c>
      <c r="L333" s="1303">
        <f t="shared" si="14"/>
        <v>1009.58</v>
      </c>
      <c r="M333" s="1438"/>
    </row>
    <row r="334" spans="2:13" ht="24.95" customHeight="1" thickBot="1">
      <c r="B334" s="1463"/>
      <c r="C334" s="1463"/>
      <c r="D334" s="1347" t="s">
        <v>1761</v>
      </c>
      <c r="E334" s="1422" t="s">
        <v>1760</v>
      </c>
      <c r="F334" s="1422" t="s">
        <v>1759</v>
      </c>
      <c r="G334" s="1461" t="s">
        <v>1728</v>
      </c>
      <c r="H334" s="1465" t="s">
        <v>1746</v>
      </c>
      <c r="I334" s="1422">
        <v>3.6</v>
      </c>
      <c r="J334" s="1304">
        <v>136.53</v>
      </c>
      <c r="K334" s="1343">
        <v>9.9499999999999993</v>
      </c>
      <c r="L334" s="1303">
        <f t="shared" si="14"/>
        <v>146.47999999999999</v>
      </c>
      <c r="M334" s="1438"/>
    </row>
    <row r="335" spans="2:13" ht="24.95" customHeight="1" thickBot="1">
      <c r="B335" s="1463"/>
      <c r="C335" s="1463"/>
      <c r="D335" s="1462" t="s">
        <v>1758</v>
      </c>
      <c r="E335" s="1464" t="s">
        <v>1757</v>
      </c>
      <c r="F335" s="1464" t="s">
        <v>1756</v>
      </c>
      <c r="G335" s="1453" t="s">
        <v>1728</v>
      </c>
      <c r="H335" s="1465" t="s">
        <v>1746</v>
      </c>
      <c r="I335" s="1464">
        <v>4.0999999999999996</v>
      </c>
      <c r="J335" s="1304">
        <v>189.8</v>
      </c>
      <c r="K335" s="1343">
        <v>9.9499999999999993</v>
      </c>
      <c r="L335" s="1303">
        <f t="shared" si="14"/>
        <v>199.75</v>
      </c>
      <c r="M335" s="1438"/>
    </row>
    <row r="336" spans="2:13" ht="24.95" customHeight="1" thickBot="1">
      <c r="B336" s="1463"/>
      <c r="C336" s="1463"/>
      <c r="D336" s="1462" t="s">
        <v>1755</v>
      </c>
      <c r="E336" s="1422" t="s">
        <v>1754</v>
      </c>
      <c r="F336" s="1422" t="s">
        <v>1753</v>
      </c>
      <c r="G336" s="1461" t="s">
        <v>1728</v>
      </c>
      <c r="H336" s="1465" t="s">
        <v>1746</v>
      </c>
      <c r="I336" s="1422">
        <v>5.0999999999999996</v>
      </c>
      <c r="J336" s="1304">
        <v>293.8</v>
      </c>
      <c r="K336" s="1343">
        <v>9.9499999999999993</v>
      </c>
      <c r="L336" s="1303">
        <f t="shared" si="14"/>
        <v>303.75</v>
      </c>
      <c r="M336" s="1438"/>
    </row>
    <row r="337" spans="2:13" ht="24.95" customHeight="1" thickBot="1">
      <c r="B337" s="1463"/>
      <c r="C337" s="1463"/>
      <c r="D337" s="1462" t="s">
        <v>1752</v>
      </c>
      <c r="E337" s="1422" t="s">
        <v>1751</v>
      </c>
      <c r="F337" s="1422" t="s">
        <v>1750</v>
      </c>
      <c r="G337" s="1461" t="s">
        <v>1728</v>
      </c>
      <c r="H337" s="1465" t="s">
        <v>1746</v>
      </c>
      <c r="I337" s="1422">
        <v>7</v>
      </c>
      <c r="J337" s="1304">
        <v>331.5</v>
      </c>
      <c r="K337" s="1343">
        <v>9.9499999999999993</v>
      </c>
      <c r="L337" s="1303">
        <f t="shared" si="14"/>
        <v>341.45</v>
      </c>
      <c r="M337" s="1438"/>
    </row>
    <row r="338" spans="2:13" ht="24.95" customHeight="1" thickBot="1">
      <c r="B338" s="1463"/>
      <c r="C338" s="1463"/>
      <c r="D338" s="1462" t="s">
        <v>1749</v>
      </c>
      <c r="E338" s="1422" t="s">
        <v>1748</v>
      </c>
      <c r="F338" s="1422" t="s">
        <v>1747</v>
      </c>
      <c r="G338" s="1461" t="s">
        <v>1728</v>
      </c>
      <c r="H338" s="1465" t="s">
        <v>1746</v>
      </c>
      <c r="I338" s="1422">
        <v>7.6</v>
      </c>
      <c r="J338" s="1304">
        <v>388.7</v>
      </c>
      <c r="K338" s="1343">
        <v>9.9499999999999993</v>
      </c>
      <c r="L338" s="1303">
        <f t="shared" si="14"/>
        <v>398.65</v>
      </c>
      <c r="M338" s="1438"/>
    </row>
    <row r="339" spans="2:13" ht="24.95" customHeight="1" thickBot="1">
      <c r="B339" s="1463"/>
      <c r="C339" s="1463"/>
      <c r="D339" s="1347" t="s">
        <v>1745</v>
      </c>
      <c r="E339" s="1422" t="s">
        <v>1744</v>
      </c>
      <c r="F339" s="1422" t="s">
        <v>1743</v>
      </c>
      <c r="G339" s="1461" t="s">
        <v>1728</v>
      </c>
      <c r="H339" s="1460">
        <v>0.67361111111111105</v>
      </c>
      <c r="I339" s="1422">
        <v>3.6</v>
      </c>
      <c r="J339" s="1304">
        <v>136.53</v>
      </c>
      <c r="K339" s="1343">
        <v>9.9499999999999993</v>
      </c>
      <c r="L339" s="1303">
        <f t="shared" si="14"/>
        <v>146.47999999999999</v>
      </c>
      <c r="M339" s="1438"/>
    </row>
    <row r="340" spans="2:13" ht="24.95" customHeight="1" thickBot="1">
      <c r="B340" s="1463"/>
      <c r="C340" s="1463"/>
      <c r="D340" s="1462" t="s">
        <v>1742</v>
      </c>
      <c r="E340" s="1464" t="s">
        <v>1741</v>
      </c>
      <c r="F340" s="1422" t="s">
        <v>1740</v>
      </c>
      <c r="G340" s="1461" t="s">
        <v>1739</v>
      </c>
      <c r="H340" s="1460">
        <v>0.67361111111111105</v>
      </c>
      <c r="I340" s="1422">
        <v>4.0999999999999996</v>
      </c>
      <c r="J340" s="1304">
        <v>189.8</v>
      </c>
      <c r="K340" s="1343">
        <v>9.9499999999999993</v>
      </c>
      <c r="L340" s="1303">
        <f t="shared" si="14"/>
        <v>199.75</v>
      </c>
      <c r="M340" s="1438"/>
    </row>
    <row r="341" spans="2:13" ht="24.95" customHeight="1" thickBot="1">
      <c r="B341" s="1463"/>
      <c r="C341" s="1463"/>
      <c r="D341" s="1462" t="s">
        <v>1738</v>
      </c>
      <c r="E341" s="1422" t="s">
        <v>1737</v>
      </c>
      <c r="F341" s="1422" t="s">
        <v>1736</v>
      </c>
      <c r="G341" s="1461" t="s">
        <v>1735</v>
      </c>
      <c r="H341" s="1460">
        <v>0.67361111111111105</v>
      </c>
      <c r="I341" s="1422">
        <v>5.0999999999999996</v>
      </c>
      <c r="J341" s="1304">
        <v>293.8</v>
      </c>
      <c r="K341" s="1343">
        <v>9.9499999999999993</v>
      </c>
      <c r="L341" s="1303">
        <f t="shared" si="14"/>
        <v>303.75</v>
      </c>
      <c r="M341" s="1438"/>
    </row>
    <row r="342" spans="2:13" ht="24.95" customHeight="1" thickBot="1">
      <c r="B342" s="1463"/>
      <c r="C342" s="1463"/>
      <c r="D342" s="1462" t="s">
        <v>1734</v>
      </c>
      <c r="E342" s="1422" t="s">
        <v>1733</v>
      </c>
      <c r="F342" s="1422" t="s">
        <v>1732</v>
      </c>
      <c r="G342" s="1461" t="s">
        <v>1728</v>
      </c>
      <c r="H342" s="1460">
        <v>0.67361111111111105</v>
      </c>
      <c r="I342" s="1422">
        <v>7</v>
      </c>
      <c r="J342" s="1304">
        <v>331.5</v>
      </c>
      <c r="K342" s="1343">
        <v>9.9499999999999993</v>
      </c>
      <c r="L342" s="1303">
        <f t="shared" si="14"/>
        <v>341.45</v>
      </c>
      <c r="M342" s="1438"/>
    </row>
    <row r="343" spans="2:13" ht="24.95" customHeight="1" thickBot="1">
      <c r="B343" s="1463"/>
      <c r="C343" s="1463"/>
      <c r="D343" s="1462" t="s">
        <v>1731</v>
      </c>
      <c r="E343" s="1422" t="s">
        <v>1730</v>
      </c>
      <c r="F343" s="1422" t="s">
        <v>1729</v>
      </c>
      <c r="G343" s="1461" t="s">
        <v>1728</v>
      </c>
      <c r="H343" s="1460">
        <v>0.67361111111111105</v>
      </c>
      <c r="I343" s="1422">
        <v>7.6</v>
      </c>
      <c r="J343" s="1304">
        <v>388.7</v>
      </c>
      <c r="K343" s="1343">
        <v>9.9499999999999993</v>
      </c>
      <c r="L343" s="1303">
        <f t="shared" si="14"/>
        <v>398.65</v>
      </c>
      <c r="M343" s="1438"/>
    </row>
    <row r="344" spans="2:13" ht="24.95" customHeight="1" thickBot="1">
      <c r="B344" s="1459" t="s">
        <v>1727</v>
      </c>
      <c r="C344" s="1459"/>
      <c r="D344" s="1459"/>
      <c r="E344" s="1459"/>
      <c r="F344" s="1459"/>
      <c r="G344" s="1459"/>
      <c r="H344" s="1459"/>
      <c r="I344" s="1459"/>
      <c r="J344" s="1458"/>
      <c r="K344" s="1380"/>
      <c r="L344" s="1378"/>
      <c r="M344" s="1438"/>
    </row>
    <row r="345" spans="2:13" ht="24.95" customHeight="1" thickBot="1">
      <c r="B345" s="2128" t="s">
        <v>1715</v>
      </c>
      <c r="C345" s="2128"/>
      <c r="D345" s="1399" t="s">
        <v>1726</v>
      </c>
      <c r="E345" s="1354" t="s">
        <v>1725</v>
      </c>
      <c r="F345" s="1354" t="s">
        <v>1724</v>
      </c>
      <c r="G345" s="1456"/>
      <c r="H345" s="1457" t="s">
        <v>1723</v>
      </c>
      <c r="I345" s="1456" t="s">
        <v>1722</v>
      </c>
      <c r="J345" s="1351" t="s">
        <v>1606</v>
      </c>
      <c r="K345" s="1319" t="s">
        <v>1605</v>
      </c>
      <c r="L345" s="1319" t="s">
        <v>1604</v>
      </c>
      <c r="M345" s="1438"/>
    </row>
    <row r="346" spans="2:13" ht="24.95" customHeight="1" thickBot="1">
      <c r="B346" s="1455"/>
      <c r="C346" s="1455"/>
      <c r="D346" s="1454" t="s">
        <v>1721</v>
      </c>
      <c r="E346" s="1453" t="s">
        <v>1720</v>
      </c>
      <c r="F346" s="1453" t="s">
        <v>1719</v>
      </c>
      <c r="G346" s="1452" t="s">
        <v>1718</v>
      </c>
      <c r="H346" s="1435" t="s">
        <v>1717</v>
      </c>
      <c r="I346" s="1452">
        <v>2.8</v>
      </c>
      <c r="J346" s="1451">
        <v>109.33</v>
      </c>
      <c r="K346" s="1450">
        <v>9.9499999999999993</v>
      </c>
      <c r="L346" s="1303">
        <f>J346+K346</f>
        <v>119.28</v>
      </c>
      <c r="M346" s="1438"/>
    </row>
    <row r="347" spans="2:13" ht="24.95" customHeight="1" thickBot="1">
      <c r="B347" s="2134"/>
      <c r="C347" s="2135"/>
      <c r="D347" s="1332" t="s">
        <v>1610</v>
      </c>
      <c r="E347" s="1331"/>
      <c r="F347" s="1331"/>
      <c r="G347" s="1331"/>
      <c r="H347" s="1331"/>
      <c r="I347" s="1448"/>
      <c r="J347" s="1330"/>
      <c r="K347" s="1441"/>
      <c r="L347" s="1447"/>
      <c r="M347" s="1438"/>
    </row>
    <row r="348" spans="2:13" ht="24.95" customHeight="1" thickBot="1">
      <c r="B348" s="1383" t="s">
        <v>1716</v>
      </c>
      <c r="C348" s="1383"/>
      <c r="D348" s="1382"/>
      <c r="E348" s="1382"/>
      <c r="F348" s="1382"/>
      <c r="G348" s="1382"/>
      <c r="H348" s="1382"/>
      <c r="I348" s="1446"/>
      <c r="J348" s="1379"/>
      <c r="K348" s="1445"/>
      <c r="L348" s="1444"/>
      <c r="M348" s="1438"/>
    </row>
    <row r="349" spans="2:13" ht="24.95" customHeight="1" thickBot="1">
      <c r="B349" s="1442"/>
      <c r="C349" s="1442"/>
      <c r="D349" s="1442"/>
      <c r="E349" s="1442"/>
      <c r="F349" s="1442"/>
      <c r="G349" s="1442"/>
      <c r="H349" s="1442"/>
      <c r="I349" s="1442"/>
      <c r="J349" s="1443"/>
      <c r="K349" s="1442"/>
      <c r="L349" s="1441"/>
      <c r="M349" s="1438"/>
    </row>
    <row r="350" spans="2:13" ht="24.95" customHeight="1" thickBot="1">
      <c r="B350" s="2128" t="s">
        <v>1715</v>
      </c>
      <c r="C350" s="2128"/>
      <c r="D350" s="1399" t="s">
        <v>1714</v>
      </c>
      <c r="E350" s="1354" t="s">
        <v>1713</v>
      </c>
      <c r="F350" s="1354" t="s">
        <v>1712</v>
      </c>
      <c r="G350" s="1440" t="s">
        <v>1711</v>
      </c>
      <c r="H350" s="1354" t="s">
        <v>1710</v>
      </c>
      <c r="I350" s="1398" t="s">
        <v>1709</v>
      </c>
      <c r="J350" s="1351" t="s">
        <v>1606</v>
      </c>
      <c r="K350" s="1319" t="s">
        <v>1605</v>
      </c>
      <c r="L350" s="1350" t="s">
        <v>1604</v>
      </c>
      <c r="M350" s="1438"/>
    </row>
    <row r="351" spans="2:13" ht="24.95" customHeight="1" thickBot="1">
      <c r="B351" s="1439"/>
      <c r="C351" s="1439"/>
      <c r="D351" s="1347" t="s">
        <v>1708</v>
      </c>
      <c r="E351" s="1422" t="s">
        <v>1706</v>
      </c>
      <c r="F351" s="1421" t="s">
        <v>1705</v>
      </c>
      <c r="G351" s="1345" t="s">
        <v>1675</v>
      </c>
      <c r="H351" s="1421" t="s">
        <v>1704</v>
      </c>
      <c r="I351" s="1435">
        <v>4.5999999999999996</v>
      </c>
      <c r="J351" s="1419">
        <v>183.16</v>
      </c>
      <c r="K351" s="1343">
        <v>19.489999999999998</v>
      </c>
      <c r="L351" s="1303">
        <f t="shared" ref="L351:L364" si="15">J351+K351</f>
        <v>202.65</v>
      </c>
      <c r="M351" s="1438"/>
    </row>
    <row r="352" spans="2:13" ht="24.95" customHeight="1" thickBot="1">
      <c r="B352" s="1424"/>
      <c r="C352" s="1424"/>
      <c r="D352" s="1347" t="s">
        <v>1707</v>
      </c>
      <c r="E352" s="1422" t="s">
        <v>1706</v>
      </c>
      <c r="F352" s="1421" t="s">
        <v>1705</v>
      </c>
      <c r="G352" s="1345" t="s">
        <v>1675</v>
      </c>
      <c r="H352" s="1421" t="s">
        <v>1704</v>
      </c>
      <c r="I352" s="1435">
        <v>4.5999999999999996</v>
      </c>
      <c r="J352" s="1419">
        <v>137.34</v>
      </c>
      <c r="K352" s="1343">
        <v>19.489999999999998</v>
      </c>
      <c r="L352" s="1303">
        <f t="shared" si="15"/>
        <v>156.83000000000001</v>
      </c>
      <c r="M352" s="1438"/>
    </row>
    <row r="353" spans="2:13" ht="24.95" customHeight="1" thickBot="1">
      <c r="B353" s="1424"/>
      <c r="C353" s="1424"/>
      <c r="D353" s="1347" t="s">
        <v>1703</v>
      </c>
      <c r="E353" s="1422" t="s">
        <v>1702</v>
      </c>
      <c r="F353" s="1421" t="s">
        <v>1701</v>
      </c>
      <c r="G353" s="1345" t="s">
        <v>1700</v>
      </c>
      <c r="H353" s="1421" t="s">
        <v>1699</v>
      </c>
      <c r="I353" s="1434">
        <v>4.7</v>
      </c>
      <c r="J353" s="1419">
        <v>183.16</v>
      </c>
      <c r="K353" s="1343">
        <v>19.489999999999998</v>
      </c>
      <c r="L353" s="1303">
        <f t="shared" si="15"/>
        <v>202.65</v>
      </c>
      <c r="M353" s="1438"/>
    </row>
    <row r="354" spans="2:13" ht="24.95" customHeight="1" thickBot="1">
      <c r="B354" s="1424"/>
      <c r="C354" s="1424"/>
      <c r="D354" s="1347" t="s">
        <v>1698</v>
      </c>
      <c r="E354" s="1422" t="s">
        <v>1696</v>
      </c>
      <c r="F354" s="1421" t="s">
        <v>1695</v>
      </c>
      <c r="G354" s="1345" t="s">
        <v>1671</v>
      </c>
      <c r="H354" s="1421" t="s">
        <v>1694</v>
      </c>
      <c r="I354" s="1435">
        <v>7.67</v>
      </c>
      <c r="J354" s="1419">
        <v>237.32</v>
      </c>
      <c r="K354" s="1343">
        <v>19.489999999999998</v>
      </c>
      <c r="L354" s="1303">
        <f t="shared" si="15"/>
        <v>256.81</v>
      </c>
      <c r="M354" s="1438"/>
    </row>
    <row r="355" spans="2:13" ht="24.95" customHeight="1" thickBot="1">
      <c r="B355" s="1424"/>
      <c r="C355" s="1424"/>
      <c r="D355" s="1347" t="s">
        <v>1697</v>
      </c>
      <c r="E355" s="1422" t="s">
        <v>1696</v>
      </c>
      <c r="F355" s="1421" t="s">
        <v>1695</v>
      </c>
      <c r="G355" s="1345" t="s">
        <v>1671</v>
      </c>
      <c r="H355" s="1421" t="s">
        <v>1694</v>
      </c>
      <c r="I355" s="1435">
        <v>6</v>
      </c>
      <c r="J355" s="1419">
        <v>144.81</v>
      </c>
      <c r="K355" s="1343">
        <v>19.489999999999998</v>
      </c>
      <c r="L355" s="1303">
        <f t="shared" si="15"/>
        <v>164.3</v>
      </c>
      <c r="M355" s="1438"/>
    </row>
    <row r="356" spans="2:13" ht="24.95" customHeight="1" thickBot="1">
      <c r="B356" s="1424"/>
      <c r="C356" s="1424"/>
      <c r="D356" s="1347" t="s">
        <v>1693</v>
      </c>
      <c r="E356" s="1422" t="s">
        <v>1691</v>
      </c>
      <c r="F356" s="1421" t="s">
        <v>1690</v>
      </c>
      <c r="G356" s="1437" t="s">
        <v>1689</v>
      </c>
      <c r="H356" s="1421" t="s">
        <v>1688</v>
      </c>
      <c r="I356" s="1434">
        <v>7.95</v>
      </c>
      <c r="J356" s="1419">
        <v>237.32</v>
      </c>
      <c r="K356" s="1343">
        <v>19.489999999999998</v>
      </c>
      <c r="L356" s="1303">
        <f t="shared" si="15"/>
        <v>256.81</v>
      </c>
      <c r="M356" s="1438"/>
    </row>
    <row r="357" spans="2:13" ht="24.95" customHeight="1" thickBot="1">
      <c r="B357" s="1424"/>
      <c r="C357" s="1424"/>
      <c r="D357" s="1347" t="s">
        <v>1692</v>
      </c>
      <c r="E357" s="1422" t="s">
        <v>1691</v>
      </c>
      <c r="F357" s="1421" t="s">
        <v>1690</v>
      </c>
      <c r="G357" s="1437" t="s">
        <v>1689</v>
      </c>
      <c r="H357" s="1421" t="s">
        <v>1688</v>
      </c>
      <c r="I357" s="1434">
        <v>6.1</v>
      </c>
      <c r="J357" s="1419">
        <v>144.81</v>
      </c>
      <c r="K357" s="1343">
        <v>19.489999999999998</v>
      </c>
      <c r="L357" s="1303">
        <f t="shared" si="15"/>
        <v>164.3</v>
      </c>
      <c r="M357" s="1429"/>
    </row>
    <row r="358" spans="2:13" ht="24.95" customHeight="1" thickBot="1">
      <c r="B358" s="1424"/>
      <c r="C358" s="1424"/>
      <c r="D358" s="1347" t="s">
        <v>1687</v>
      </c>
      <c r="E358" s="1422" t="s">
        <v>1680</v>
      </c>
      <c r="F358" s="1421" t="s">
        <v>1686</v>
      </c>
      <c r="G358" s="1345" t="s">
        <v>1667</v>
      </c>
      <c r="H358" s="1421" t="s">
        <v>1683</v>
      </c>
      <c r="I358" s="1435">
        <v>9.67</v>
      </c>
      <c r="J358" s="1419">
        <v>273.66000000000003</v>
      </c>
      <c r="K358" s="1343">
        <v>19.489999999999998</v>
      </c>
      <c r="L358" s="1303">
        <f t="shared" si="15"/>
        <v>293.15000000000003</v>
      </c>
      <c r="M358" s="1436"/>
    </row>
    <row r="359" spans="2:13" ht="24.95" customHeight="1" thickBot="1">
      <c r="B359" s="1424"/>
      <c r="C359" s="1424"/>
      <c r="D359" s="1347" t="s">
        <v>1685</v>
      </c>
      <c r="E359" s="1422" t="s">
        <v>1680</v>
      </c>
      <c r="F359" s="1421" t="s">
        <v>1684</v>
      </c>
      <c r="G359" s="1345" t="s">
        <v>1667</v>
      </c>
      <c r="H359" s="1421" t="s">
        <v>1683</v>
      </c>
      <c r="I359" s="1435">
        <v>7.9</v>
      </c>
      <c r="J359" s="1419">
        <v>202.72</v>
      </c>
      <c r="K359" s="1343">
        <v>19.489999999999998</v>
      </c>
      <c r="L359" s="1303">
        <f t="shared" si="15"/>
        <v>222.21</v>
      </c>
      <c r="M359" s="1429"/>
    </row>
    <row r="360" spans="2:13" ht="24.95" customHeight="1" thickBot="1">
      <c r="B360" s="1424"/>
      <c r="C360" s="1424"/>
      <c r="D360" s="1347" t="s">
        <v>1682</v>
      </c>
      <c r="E360" s="1422" t="s">
        <v>1680</v>
      </c>
      <c r="F360" s="1421" t="s">
        <v>1679</v>
      </c>
      <c r="G360" s="1345" t="s">
        <v>1667</v>
      </c>
      <c r="H360" s="1421" t="s">
        <v>1678</v>
      </c>
      <c r="I360" s="1434">
        <v>8.7799999999999994</v>
      </c>
      <c r="J360" s="1419">
        <v>273.66000000000003</v>
      </c>
      <c r="K360" s="1343">
        <v>19.489999999999998</v>
      </c>
      <c r="L360" s="1303">
        <f t="shared" si="15"/>
        <v>293.15000000000003</v>
      </c>
      <c r="M360" s="1429"/>
    </row>
    <row r="361" spans="2:13" ht="24.95" customHeight="1" thickBot="1">
      <c r="B361" s="1424"/>
      <c r="C361" s="1424"/>
      <c r="D361" s="1347" t="s">
        <v>1681</v>
      </c>
      <c r="E361" s="1422" t="s">
        <v>1680</v>
      </c>
      <c r="F361" s="1421" t="s">
        <v>1679</v>
      </c>
      <c r="G361" s="1345" t="s">
        <v>1667</v>
      </c>
      <c r="H361" s="1421" t="s">
        <v>1678</v>
      </c>
      <c r="I361" s="1434">
        <v>8.4</v>
      </c>
      <c r="J361" s="1419">
        <v>202.72</v>
      </c>
      <c r="K361" s="1343">
        <v>19.489999999999998</v>
      </c>
      <c r="L361" s="1303">
        <f t="shared" si="15"/>
        <v>222.21</v>
      </c>
      <c r="M361" s="1429"/>
    </row>
    <row r="362" spans="2:13" ht="24.95" customHeight="1" thickBot="1">
      <c r="B362" s="1424"/>
      <c r="C362" s="1424"/>
      <c r="D362" s="1347" t="s">
        <v>1677</v>
      </c>
      <c r="E362" s="1422" t="s">
        <v>1676</v>
      </c>
      <c r="F362" s="1421" t="s">
        <v>1675</v>
      </c>
      <c r="G362" s="1345" t="s">
        <v>1674</v>
      </c>
      <c r="H362" s="1421" t="s">
        <v>1674</v>
      </c>
      <c r="I362" s="1433">
        <v>4.7</v>
      </c>
      <c r="J362" s="1419">
        <v>183.16</v>
      </c>
      <c r="K362" s="1343">
        <v>19.489999999999998</v>
      </c>
      <c r="L362" s="1303">
        <f t="shared" si="15"/>
        <v>202.65</v>
      </c>
      <c r="M362" s="1429"/>
    </row>
    <row r="363" spans="2:13" ht="24.95" customHeight="1" thickBot="1">
      <c r="B363" s="1424"/>
      <c r="C363" s="1424"/>
      <c r="D363" s="1347" t="s">
        <v>1673</v>
      </c>
      <c r="E363" s="1422" t="s">
        <v>1672</v>
      </c>
      <c r="F363" s="1421" t="s">
        <v>1671</v>
      </c>
      <c r="G363" s="1345" t="s">
        <v>1670</v>
      </c>
      <c r="H363" s="1421" t="s">
        <v>1670</v>
      </c>
      <c r="I363" s="1433">
        <v>8</v>
      </c>
      <c r="J363" s="1419">
        <v>237.32</v>
      </c>
      <c r="K363" s="1343">
        <v>19.489999999999998</v>
      </c>
      <c r="L363" s="1303">
        <f t="shared" si="15"/>
        <v>256.81</v>
      </c>
      <c r="M363" s="1429"/>
    </row>
    <row r="364" spans="2:13" ht="24.95" customHeight="1" thickBot="1">
      <c r="B364" s="1424"/>
      <c r="C364" s="1424"/>
      <c r="D364" s="1347" t="s">
        <v>1669</v>
      </c>
      <c r="E364" s="1422" t="s">
        <v>1668</v>
      </c>
      <c r="F364" s="1421" t="s">
        <v>1667</v>
      </c>
      <c r="G364" s="1345" t="s">
        <v>1666</v>
      </c>
      <c r="H364" s="1421" t="s">
        <v>1666</v>
      </c>
      <c r="I364" s="1433">
        <v>8.8000000000000007</v>
      </c>
      <c r="J364" s="1419">
        <v>273.66000000000003</v>
      </c>
      <c r="K364" s="1343">
        <v>19.489999999999998</v>
      </c>
      <c r="L364" s="1303">
        <f t="shared" si="15"/>
        <v>293.15000000000003</v>
      </c>
      <c r="M364" s="1429"/>
    </row>
    <row r="365" spans="2:13" ht="24.95" customHeight="1" thickBot="1">
      <c r="B365" s="1432"/>
      <c r="C365" s="1432"/>
      <c r="D365" s="1431" t="s">
        <v>1665</v>
      </c>
      <c r="E365" s="1431"/>
      <c r="F365" s="1431"/>
      <c r="G365" s="1431"/>
      <c r="H365" s="1431"/>
      <c r="I365" s="1431"/>
      <c r="J365" s="1430"/>
      <c r="L365" s="1401"/>
      <c r="M365" s="1429"/>
    </row>
    <row r="366" spans="2:13" ht="42.75" customHeight="1" thickTop="1" thickBot="1">
      <c r="B366" s="2142" t="s">
        <v>1664</v>
      </c>
      <c r="C366" s="2143"/>
      <c r="D366" s="1399" t="s">
        <v>1663</v>
      </c>
      <c r="E366" s="1428" t="s">
        <v>491</v>
      </c>
      <c r="F366" s="1427"/>
      <c r="G366" s="1354" t="s">
        <v>1619</v>
      </c>
      <c r="H366" s="1354" t="s">
        <v>1662</v>
      </c>
      <c r="I366" s="1398" t="s">
        <v>1661</v>
      </c>
      <c r="J366" s="1351" t="s">
        <v>1606</v>
      </c>
      <c r="K366" s="1319" t="s">
        <v>1605</v>
      </c>
      <c r="L366" s="1319" t="s">
        <v>1604</v>
      </c>
      <c r="M366" s="1426" t="s">
        <v>1603</v>
      </c>
    </row>
    <row r="367" spans="2:13" ht="24.95" customHeight="1" thickBot="1">
      <c r="B367" s="1424"/>
      <c r="C367" s="1424"/>
      <c r="D367" s="1425">
        <v>61532</v>
      </c>
      <c r="E367" s="1365" t="s">
        <v>1660</v>
      </c>
      <c r="F367" s="1409"/>
      <c r="G367" s="1421" t="s">
        <v>1659</v>
      </c>
      <c r="H367" s="1421" t="s">
        <v>1658</v>
      </c>
      <c r="I367" s="1420" t="s">
        <v>1657</v>
      </c>
      <c r="J367" s="1419">
        <v>94.61</v>
      </c>
      <c r="K367" s="1303">
        <v>9.9499999999999993</v>
      </c>
      <c r="L367" s="1303">
        <f>J367+K367</f>
        <v>104.56</v>
      </c>
      <c r="M367" s="1418"/>
    </row>
    <row r="368" spans="2:13" ht="69.75" customHeight="1" thickBot="1">
      <c r="B368" s="1424"/>
      <c r="C368" s="1424"/>
      <c r="D368" s="1347">
        <v>61495</v>
      </c>
      <c r="E368" s="1423" t="s">
        <v>1656</v>
      </c>
      <c r="F368" s="1422"/>
      <c r="G368" s="1421" t="s">
        <v>1615</v>
      </c>
      <c r="H368" s="1421" t="s">
        <v>1655</v>
      </c>
      <c r="I368" s="1420" t="s">
        <v>1654</v>
      </c>
      <c r="J368" s="1419">
        <v>94.61</v>
      </c>
      <c r="K368" s="1303">
        <v>9.9499999999999993</v>
      </c>
      <c r="L368" s="1303">
        <f>J368+K368</f>
        <v>104.56</v>
      </c>
      <c r="M368" s="1418"/>
    </row>
    <row r="369" spans="1:14" ht="31.5" customHeight="1" thickBot="1">
      <c r="B369" s="1417" t="s">
        <v>1653</v>
      </c>
      <c r="C369" s="1416"/>
      <c r="D369" s="1399" t="s">
        <v>1628</v>
      </c>
      <c r="E369" s="1415" t="s">
        <v>1627</v>
      </c>
      <c r="F369" s="1415"/>
      <c r="G369" s="1415"/>
      <c r="H369" s="1415"/>
      <c r="I369" s="1414"/>
      <c r="J369" s="1413" t="s">
        <v>1606</v>
      </c>
      <c r="K369" s="1319" t="s">
        <v>1605</v>
      </c>
      <c r="L369" s="1319" t="s">
        <v>1604</v>
      </c>
      <c r="M369" s="1412" t="s">
        <v>1603</v>
      </c>
    </row>
    <row r="370" spans="1:14" ht="54.75" customHeight="1" thickBot="1">
      <c r="B370" s="1411"/>
      <c r="C370" s="1410"/>
      <c r="D370" s="1347" t="s">
        <v>1652</v>
      </c>
      <c r="E370" s="1364" t="s">
        <v>1650</v>
      </c>
      <c r="F370" s="1364"/>
      <c r="G370" s="1364"/>
      <c r="H370" s="1364"/>
      <c r="I370" s="1409"/>
      <c r="J370" s="1408">
        <v>641.34</v>
      </c>
      <c r="K370" s="1303">
        <v>40</v>
      </c>
      <c r="L370" s="1303">
        <f>J370+K370</f>
        <v>681.34</v>
      </c>
      <c r="M370" s="1392"/>
    </row>
    <row r="371" spans="1:14" ht="45.75" customHeight="1" thickBot="1">
      <c r="B371" s="1407" t="s">
        <v>1651</v>
      </c>
      <c r="C371" s="1406"/>
      <c r="D371" s="1405"/>
      <c r="E371" s="1403"/>
      <c r="F371" s="1403"/>
      <c r="G371" s="1404" t="s">
        <v>1650</v>
      </c>
      <c r="H371" s="1403"/>
      <c r="I371" s="1403"/>
      <c r="J371" s="1402"/>
      <c r="L371" s="1401"/>
      <c r="M371" s="1392"/>
    </row>
    <row r="372" spans="1:14" ht="45.75" customHeight="1" thickBot="1">
      <c r="B372" s="2130" t="s">
        <v>1649</v>
      </c>
      <c r="C372" s="2130"/>
      <c r="D372" s="1399" t="s">
        <v>1628</v>
      </c>
      <c r="E372" s="1398" t="s">
        <v>1641</v>
      </c>
      <c r="F372" s="1398" t="s">
        <v>1640</v>
      </c>
      <c r="G372" s="1397" t="s">
        <v>1639</v>
      </c>
      <c r="H372" s="1396"/>
      <c r="I372" s="1396"/>
      <c r="J372" s="1395" t="s">
        <v>1606</v>
      </c>
      <c r="K372" s="1319" t="s">
        <v>1605</v>
      </c>
      <c r="L372" s="1319" t="s">
        <v>1604</v>
      </c>
      <c r="M372" s="1392"/>
    </row>
    <row r="373" spans="1:14" ht="45.75" customHeight="1" thickBot="1">
      <c r="B373" s="1387"/>
      <c r="D373" s="1347" t="s">
        <v>1648</v>
      </c>
      <c r="E373" s="1400" t="s">
        <v>1647</v>
      </c>
      <c r="F373" s="1394" t="s">
        <v>1646</v>
      </c>
      <c r="G373" s="1394" t="s">
        <v>1631</v>
      </c>
      <c r="H373" s="1394"/>
      <c r="I373" s="1394"/>
      <c r="J373" s="1393">
        <v>27</v>
      </c>
      <c r="K373" s="1343">
        <v>9.9499999999999993</v>
      </c>
      <c r="L373" s="1303">
        <f>J373+K373</f>
        <v>36.950000000000003</v>
      </c>
      <c r="M373" s="1392"/>
    </row>
    <row r="374" spans="1:14" ht="45.75" customHeight="1" thickBot="1">
      <c r="B374" s="1387"/>
      <c r="D374" s="1347" t="s">
        <v>1645</v>
      </c>
      <c r="E374" s="1400" t="s">
        <v>1644</v>
      </c>
      <c r="F374" s="1394" t="s">
        <v>1643</v>
      </c>
      <c r="G374" s="1394" t="s">
        <v>1631</v>
      </c>
      <c r="H374" s="1394"/>
      <c r="I374" s="1394"/>
      <c r="J374" s="1393">
        <v>38.85</v>
      </c>
      <c r="K374" s="1343">
        <v>9.9499999999999993</v>
      </c>
      <c r="L374" s="1303">
        <f>J374+K374</f>
        <v>48.8</v>
      </c>
      <c r="M374" s="1392"/>
    </row>
    <row r="375" spans="1:14" ht="29.25" customHeight="1" thickBot="1">
      <c r="B375" s="2130" t="s">
        <v>1642</v>
      </c>
      <c r="C375" s="2130"/>
      <c r="D375" s="1399" t="s">
        <v>1628</v>
      </c>
      <c r="E375" s="1398" t="s">
        <v>1641</v>
      </c>
      <c r="F375" s="1398" t="s">
        <v>1640</v>
      </c>
      <c r="G375" s="1397" t="s">
        <v>1639</v>
      </c>
      <c r="H375" s="1396"/>
      <c r="I375" s="1396"/>
      <c r="J375" s="1395" t="s">
        <v>1606</v>
      </c>
      <c r="K375" s="1319" t="s">
        <v>1605</v>
      </c>
      <c r="L375" s="1319" t="s">
        <v>1604</v>
      </c>
      <c r="M375" s="1392"/>
    </row>
    <row r="376" spans="1:14" ht="24.95" customHeight="1" thickBot="1">
      <c r="B376" s="1387"/>
      <c r="D376" s="1347" t="s">
        <v>1638</v>
      </c>
      <c r="E376" s="1394" t="s">
        <v>1637</v>
      </c>
      <c r="F376" s="1394" t="s">
        <v>1632</v>
      </c>
      <c r="G376" s="1394" t="s">
        <v>1631</v>
      </c>
      <c r="H376" s="1394"/>
      <c r="I376" s="1394"/>
      <c r="J376" s="1393">
        <v>37.950000000000003</v>
      </c>
      <c r="K376" s="1343">
        <v>9.9499999999999993</v>
      </c>
      <c r="L376" s="1303">
        <f>J376+K376</f>
        <v>47.900000000000006</v>
      </c>
      <c r="M376" s="1392"/>
    </row>
    <row r="377" spans="1:14" ht="24.95" customHeight="1" thickBot="1">
      <c r="B377" s="1387"/>
      <c r="D377" s="1347" t="s">
        <v>1636</v>
      </c>
      <c r="E377" s="1394" t="s">
        <v>1635</v>
      </c>
      <c r="F377" s="1394" t="s">
        <v>1632</v>
      </c>
      <c r="G377" s="1394" t="s">
        <v>1631</v>
      </c>
      <c r="H377" s="1394"/>
      <c r="I377" s="1394"/>
      <c r="J377" s="1393">
        <v>44.03</v>
      </c>
      <c r="K377" s="1343">
        <v>9.9499999999999993</v>
      </c>
      <c r="L377" s="1303">
        <f>J377+K377</f>
        <v>53.980000000000004</v>
      </c>
      <c r="M377" s="1392"/>
    </row>
    <row r="378" spans="1:14" ht="24.95" customHeight="1" thickBot="1">
      <c r="B378" s="1387"/>
      <c r="D378" s="1347" t="s">
        <v>1634</v>
      </c>
      <c r="E378" s="1394" t="s">
        <v>1633</v>
      </c>
      <c r="F378" s="1394" t="s">
        <v>1632</v>
      </c>
      <c r="G378" s="1394" t="s">
        <v>1631</v>
      </c>
      <c r="H378" s="1394"/>
      <c r="I378" s="1394"/>
      <c r="J378" s="1393">
        <v>53.14</v>
      </c>
      <c r="K378" s="1343">
        <v>9.9499999999999993</v>
      </c>
      <c r="L378" s="1303">
        <f>J378+K378</f>
        <v>63.09</v>
      </c>
      <c r="M378" s="1392"/>
    </row>
    <row r="379" spans="1:14" ht="24.95" customHeight="1" thickBot="1">
      <c r="B379" s="1391"/>
      <c r="C379" s="1390"/>
      <c r="D379" s="1389" t="s">
        <v>1610</v>
      </c>
      <c r="E379" s="1385"/>
      <c r="F379" s="1385"/>
      <c r="G379" s="1385"/>
      <c r="H379" s="1385"/>
      <c r="I379" s="1388"/>
      <c r="J379" s="1330"/>
      <c r="L379" s="1272"/>
      <c r="M379" s="1384"/>
    </row>
    <row r="380" spans="1:14" ht="24.95" customHeight="1" thickBot="1">
      <c r="B380" s="1387"/>
      <c r="C380" s="1386"/>
      <c r="D380" s="1385"/>
      <c r="E380" s="1385"/>
      <c r="F380" s="1385"/>
      <c r="G380" s="1385"/>
      <c r="H380" s="1385"/>
      <c r="I380" s="1385"/>
      <c r="J380" s="1330"/>
      <c r="L380" s="1272"/>
      <c r="M380" s="1384"/>
    </row>
    <row r="381" spans="1:14" s="1362" customFormat="1" ht="24.95" customHeight="1" thickBot="1">
      <c r="A381" s="1367"/>
      <c r="B381" s="1383" t="s">
        <v>1630</v>
      </c>
      <c r="C381" s="1383"/>
      <c r="D381" s="1382"/>
      <c r="E381" s="1381"/>
      <c r="F381" s="1381"/>
      <c r="G381" s="1381"/>
      <c r="H381" s="1380"/>
      <c r="I381" s="1380"/>
      <c r="J381" s="1379"/>
      <c r="K381" s="1378"/>
      <c r="L381" s="1377"/>
      <c r="M381" s="1376" t="s">
        <v>1603</v>
      </c>
      <c r="N381" s="1270"/>
    </row>
    <row r="382" spans="1:14" ht="24.95" customHeight="1" thickBot="1">
      <c r="B382" s="2128" t="s">
        <v>1629</v>
      </c>
      <c r="C382" s="2128"/>
      <c r="D382" s="1375" t="s">
        <v>1628</v>
      </c>
      <c r="E382" s="1374" t="s">
        <v>1627</v>
      </c>
      <c r="F382" s="1373"/>
      <c r="G382" s="1373"/>
      <c r="H382" s="1373"/>
      <c r="I382" s="1372"/>
      <c r="J382" s="1371" t="s">
        <v>1606</v>
      </c>
      <c r="K382" s="1319" t="s">
        <v>1605</v>
      </c>
      <c r="L382" s="1319" t="s">
        <v>1604</v>
      </c>
      <c r="M382" s="1355"/>
    </row>
    <row r="383" spans="1:14" ht="87.75" customHeight="1" thickBot="1">
      <c r="B383" s="2129"/>
      <c r="C383" s="2129"/>
      <c r="D383" s="1347" t="s">
        <v>1626</v>
      </c>
      <c r="E383" s="1369"/>
      <c r="G383" s="1365" t="s">
        <v>1625</v>
      </c>
      <c r="H383" s="1368"/>
      <c r="I383" s="1363"/>
      <c r="J383" s="1356">
        <v>256.39</v>
      </c>
      <c r="K383" s="1303">
        <v>60</v>
      </c>
      <c r="L383" s="1303">
        <f>J383+K383</f>
        <v>316.39</v>
      </c>
      <c r="M383" s="1355"/>
    </row>
    <row r="384" spans="1:14" s="1362" customFormat="1" ht="24.95" customHeight="1" thickBot="1">
      <c r="A384" s="1367"/>
      <c r="B384" s="2138"/>
      <c r="C384" s="2139"/>
      <c r="D384" s="1347" t="s">
        <v>1624</v>
      </c>
      <c r="E384" s="1366"/>
      <c r="F384" s="1364"/>
      <c r="G384" s="1365" t="s">
        <v>1623</v>
      </c>
      <c r="H384" s="1364"/>
      <c r="I384" s="1363"/>
      <c r="J384" s="1356">
        <v>256.39</v>
      </c>
      <c r="K384" s="1303">
        <v>60</v>
      </c>
      <c r="L384" s="1303">
        <f>J384+K384</f>
        <v>316.39</v>
      </c>
      <c r="M384" s="1355"/>
      <c r="N384" s="1270"/>
    </row>
    <row r="385" spans="1:17" ht="62.25" customHeight="1" thickBot="1">
      <c r="B385" s="2140"/>
      <c r="C385" s="2141"/>
      <c r="D385" s="1361">
        <v>10076</v>
      </c>
      <c r="E385" s="1360"/>
      <c r="G385" s="1359" t="s">
        <v>1622</v>
      </c>
      <c r="H385" s="1358"/>
      <c r="I385" s="1357"/>
      <c r="J385" s="1356">
        <v>46.5</v>
      </c>
      <c r="K385" s="1303">
        <v>9.9499999999999993</v>
      </c>
      <c r="L385" s="1303">
        <f>J385+K385</f>
        <v>56.45</v>
      </c>
      <c r="M385" s="1355"/>
    </row>
    <row r="386" spans="1:17" ht="41.25" customHeight="1" thickBot="1">
      <c r="B386" s="2130" t="s">
        <v>1621</v>
      </c>
      <c r="C386" s="2133"/>
      <c r="D386" s="1354" t="s">
        <v>1608</v>
      </c>
      <c r="E386" s="1352" t="s">
        <v>1620</v>
      </c>
      <c r="F386" s="1354" t="s">
        <v>1619</v>
      </c>
      <c r="G386" s="1352" t="s">
        <v>1618</v>
      </c>
      <c r="H386" s="1353"/>
      <c r="I386" s="1352"/>
      <c r="J386" s="1351" t="s">
        <v>1606</v>
      </c>
      <c r="K386" s="1350" t="s">
        <v>1605</v>
      </c>
      <c r="L386" s="1350" t="s">
        <v>1604</v>
      </c>
      <c r="M386" s="1349" t="s">
        <v>1603</v>
      </c>
    </row>
    <row r="387" spans="1:17" ht="24.95" customHeight="1" thickBot="1">
      <c r="B387" s="1348"/>
      <c r="C387" s="1348"/>
      <c r="D387" s="1347" t="s">
        <v>1617</v>
      </c>
      <c r="E387" s="1346" t="s">
        <v>1616</v>
      </c>
      <c r="F387" s="1346" t="s">
        <v>1615</v>
      </c>
      <c r="G387" s="2127" t="s">
        <v>1614</v>
      </c>
      <c r="H387" s="2127"/>
      <c r="I387" s="1345" t="s">
        <v>1613</v>
      </c>
      <c r="J387" s="1344">
        <v>484.05</v>
      </c>
      <c r="K387" s="1343">
        <v>40</v>
      </c>
      <c r="L387" s="1303">
        <f>J387+K387</f>
        <v>524.04999999999995</v>
      </c>
      <c r="M387" s="1335"/>
    </row>
    <row r="388" spans="1:17" ht="84.75" customHeight="1">
      <c r="B388" s="1279"/>
      <c r="C388" s="1279"/>
      <c r="D388" s="1342" t="s">
        <v>1612</v>
      </c>
      <c r="E388" s="1341"/>
      <c r="F388" s="1341"/>
      <c r="G388" s="1341"/>
      <c r="H388" s="1341"/>
      <c r="I388" s="1341"/>
      <c r="J388" s="1277"/>
      <c r="L388" s="1340"/>
      <c r="M388" s="1335"/>
    </row>
    <row r="389" spans="1:17" ht="24.95" customHeight="1">
      <c r="B389" s="1300"/>
      <c r="C389" s="1299"/>
      <c r="D389" s="1339" t="s">
        <v>1611</v>
      </c>
      <c r="E389" s="1338"/>
      <c r="F389" s="1338"/>
      <c r="G389" s="1338"/>
      <c r="H389" s="1338"/>
      <c r="I389" s="1338"/>
      <c r="J389" s="1337"/>
      <c r="K389" s="1336"/>
      <c r="L389" s="1336"/>
      <c r="M389" s="1335"/>
    </row>
    <row r="390" spans="1:17" ht="24.95" customHeight="1" thickBot="1">
      <c r="B390" s="1334"/>
      <c r="C390" s="1333"/>
      <c r="D390" s="1332" t="s">
        <v>1610</v>
      </c>
      <c r="E390" s="1331"/>
      <c r="F390" s="1331"/>
      <c r="G390" s="1331"/>
      <c r="H390" s="1331"/>
      <c r="I390" s="1331"/>
      <c r="J390" s="1330"/>
      <c r="K390" s="1329"/>
      <c r="L390" s="1328"/>
      <c r="M390" s="1327"/>
    </row>
    <row r="391" spans="1:17" s="1276" customFormat="1" ht="35.25" customHeight="1" thickBot="1">
      <c r="A391" s="1275"/>
      <c r="B391" s="2132" t="s">
        <v>1609</v>
      </c>
      <c r="C391" s="2132"/>
      <c r="D391" s="1326" t="s">
        <v>1608</v>
      </c>
      <c r="E391" s="1325"/>
      <c r="F391" s="1324"/>
      <c r="G391" s="1323"/>
      <c r="H391" s="1322" t="s">
        <v>1607</v>
      </c>
      <c r="I391" s="1322"/>
      <c r="J391" s="1321" t="s">
        <v>1606</v>
      </c>
      <c r="K391" s="1320" t="s">
        <v>1605</v>
      </c>
      <c r="L391" s="1319" t="s">
        <v>1604</v>
      </c>
      <c r="M391" s="1318" t="s">
        <v>1603</v>
      </c>
      <c r="N391" s="1270"/>
    </row>
    <row r="392" spans="1:17" s="1276" customFormat="1" ht="27.75" customHeight="1" thickBot="1">
      <c r="A392" s="1275"/>
      <c r="B392" s="1311"/>
      <c r="C392" s="1311"/>
      <c r="D392" s="1310" t="s">
        <v>1602</v>
      </c>
      <c r="E392" s="1317"/>
      <c r="F392" s="1316"/>
      <c r="G392" s="1315"/>
      <c r="H392" s="1306" t="s">
        <v>1599</v>
      </c>
      <c r="I392" s="1305"/>
      <c r="J392" s="1304">
        <v>289.51</v>
      </c>
      <c r="K392" s="1303">
        <v>50</v>
      </c>
      <c r="L392" s="1303">
        <f>J392+K392</f>
        <v>339.51</v>
      </c>
      <c r="M392" s="1302"/>
      <c r="N392" s="1270"/>
    </row>
    <row r="393" spans="1:17" s="1276" customFormat="1" ht="27.75" customHeight="1" thickBot="1">
      <c r="A393" s="1275"/>
      <c r="B393" s="1311"/>
      <c r="C393" s="1311" t="s">
        <v>1601</v>
      </c>
      <c r="D393" s="1310" t="s">
        <v>1601</v>
      </c>
      <c r="E393" s="1314"/>
      <c r="F393" s="1313"/>
      <c r="G393" s="1312"/>
      <c r="H393" s="1306" t="s">
        <v>1599</v>
      </c>
      <c r="I393" s="1305"/>
      <c r="J393" s="1304">
        <v>381.27</v>
      </c>
      <c r="K393" s="1303">
        <v>50</v>
      </c>
      <c r="L393" s="1303">
        <f>J393+K393</f>
        <v>431.27</v>
      </c>
      <c r="M393" s="1302"/>
      <c r="N393" s="1270"/>
    </row>
    <row r="394" spans="1:17" s="1276" customFormat="1" ht="27.75" customHeight="1" thickBot="1">
      <c r="A394" s="1275"/>
      <c r="B394" s="1311"/>
      <c r="C394" s="1311"/>
      <c r="D394" s="1310" t="s">
        <v>1600</v>
      </c>
      <c r="E394" s="1309"/>
      <c r="F394" s="1308"/>
      <c r="G394" s="1307"/>
      <c r="H394" s="1306" t="s">
        <v>1599</v>
      </c>
      <c r="I394" s="1305"/>
      <c r="J394" s="1304">
        <v>381.27</v>
      </c>
      <c r="K394" s="1303">
        <v>50</v>
      </c>
      <c r="L394" s="1303">
        <f>J394+K394</f>
        <v>431.27</v>
      </c>
      <c r="M394" s="1302"/>
      <c r="N394" s="1270"/>
    </row>
    <row r="395" spans="1:17" s="1276" customFormat="1" ht="24" customHeight="1">
      <c r="A395" s="1275"/>
      <c r="B395" s="2136"/>
      <c r="C395" s="2137"/>
      <c r="D395" s="1301"/>
      <c r="J395" s="1277"/>
      <c r="K395" s="1290"/>
      <c r="L395" s="1290"/>
      <c r="M395" s="1289"/>
      <c r="N395" s="1280"/>
    </row>
    <row r="396" spans="1:17" s="1276" customFormat="1" ht="15" hidden="1" customHeight="1">
      <c r="A396" s="1275"/>
      <c r="B396" s="1300"/>
      <c r="C396" s="1299"/>
      <c r="D396" s="1298"/>
      <c r="E396" s="1297"/>
      <c r="F396" s="1297"/>
      <c r="G396" s="1297"/>
      <c r="H396" s="1297"/>
      <c r="I396" s="1297"/>
      <c r="J396" s="1296"/>
      <c r="K396" s="1290"/>
      <c r="L396" s="1290"/>
      <c r="M396" s="1295"/>
      <c r="N396" s="1280"/>
    </row>
    <row r="397" spans="1:17" s="1276" customFormat="1" ht="21" customHeight="1">
      <c r="A397" s="1275"/>
      <c r="B397" s="1294"/>
      <c r="C397" s="1274"/>
      <c r="D397" s="1293"/>
      <c r="E397" s="1292"/>
      <c r="F397" s="1292"/>
      <c r="G397" s="1292"/>
      <c r="H397" s="1292"/>
      <c r="I397" s="1292"/>
      <c r="J397" s="1291"/>
      <c r="K397" s="1290"/>
      <c r="L397" s="1290"/>
      <c r="M397" s="1289"/>
      <c r="N397" s="1280"/>
    </row>
    <row r="398" spans="1:17" s="1276" customFormat="1" ht="62.25" customHeight="1">
      <c r="A398" s="1275"/>
      <c r="B398" s="1294"/>
      <c r="C398" s="1274"/>
      <c r="D398" s="1293"/>
      <c r="E398" s="1292"/>
      <c r="F398" s="1292"/>
      <c r="G398" s="1292"/>
      <c r="H398" s="1292"/>
      <c r="I398" s="1292"/>
      <c r="J398" s="1291"/>
      <c r="K398" s="1290"/>
      <c r="L398" s="1290"/>
      <c r="M398" s="1289"/>
      <c r="N398" s="1280"/>
    </row>
    <row r="399" spans="1:17" s="1276" customFormat="1">
      <c r="A399" s="1275"/>
      <c r="B399" s="1281"/>
      <c r="C399" s="1281"/>
      <c r="D399" s="1284"/>
      <c r="E399" s="1281"/>
      <c r="F399" s="1281"/>
      <c r="G399" s="1281"/>
      <c r="H399" s="1281"/>
      <c r="I399" s="1281"/>
      <c r="J399" s="1283"/>
      <c r="K399" s="1271"/>
      <c r="L399" s="1271"/>
      <c r="N399" s="2131"/>
      <c r="O399" s="2131"/>
      <c r="P399" s="1288"/>
      <c r="Q399" s="1287"/>
    </row>
    <row r="400" spans="1:17" s="1276" customFormat="1" ht="12" customHeight="1">
      <c r="A400" s="1275"/>
      <c r="B400" s="1281"/>
      <c r="C400" s="1281"/>
      <c r="D400" s="1284"/>
      <c r="E400" s="1281"/>
      <c r="F400" s="1281"/>
      <c r="G400" s="1281"/>
      <c r="H400" s="1281"/>
      <c r="I400" s="1281"/>
      <c r="J400" s="1283"/>
      <c r="K400" s="1271"/>
      <c r="L400" s="1271"/>
      <c r="N400" s="1280"/>
      <c r="Q400" s="1287"/>
    </row>
    <row r="401" spans="1:17" s="1276" customFormat="1">
      <c r="A401" s="1275"/>
      <c r="B401" s="1281"/>
      <c r="C401" s="1281"/>
      <c r="D401" s="1284"/>
      <c r="E401" s="1281"/>
      <c r="F401" s="1281"/>
      <c r="G401" s="1281"/>
      <c r="H401" s="1281"/>
      <c r="I401" s="1281"/>
      <c r="J401" s="1283"/>
      <c r="K401" s="1271"/>
      <c r="L401" s="1271"/>
      <c r="N401" s="1280"/>
      <c r="Q401" s="1287"/>
    </row>
    <row r="402" spans="1:17" s="1276" customFormat="1">
      <c r="A402" s="1275"/>
      <c r="B402" s="1281"/>
      <c r="C402" s="1281"/>
      <c r="D402" s="1284"/>
      <c r="E402" s="1281"/>
      <c r="F402" s="1281"/>
      <c r="G402" s="1281"/>
      <c r="H402" s="1281"/>
      <c r="I402" s="1281"/>
      <c r="J402" s="1283"/>
      <c r="K402" s="1271"/>
      <c r="L402" s="1271"/>
      <c r="N402" s="1286"/>
      <c r="O402" s="1285"/>
      <c r="P402" s="1285"/>
      <c r="Q402" s="1285"/>
    </row>
    <row r="403" spans="1:17" s="1276" customFormat="1">
      <c r="A403" s="1275"/>
      <c r="B403" s="1281"/>
      <c r="C403" s="1281"/>
      <c r="D403" s="1284"/>
      <c r="E403" s="1281"/>
      <c r="F403" s="1281"/>
      <c r="G403" s="1281"/>
      <c r="H403" s="1281"/>
      <c r="I403" s="1281"/>
      <c r="J403" s="1283"/>
      <c r="K403" s="1271"/>
      <c r="L403" s="1271"/>
      <c r="N403" s="1286"/>
      <c r="O403" s="1285"/>
      <c r="P403" s="1285"/>
      <c r="Q403" s="1285"/>
    </row>
    <row r="404" spans="1:17" s="1276" customFormat="1">
      <c r="A404" s="1275"/>
      <c r="B404" s="1281"/>
      <c r="C404" s="1281"/>
      <c r="D404" s="1284"/>
      <c r="E404" s="1281"/>
      <c r="F404" s="1281"/>
      <c r="G404" s="1281"/>
      <c r="H404" s="1281"/>
      <c r="I404" s="1281"/>
      <c r="J404" s="1283"/>
      <c r="K404" s="1271"/>
      <c r="L404" s="1271"/>
      <c r="N404" s="1282"/>
      <c r="O404" s="1281"/>
      <c r="P404" s="1281"/>
      <c r="Q404" s="1281"/>
    </row>
    <row r="405" spans="1:17" s="1276" customFormat="1">
      <c r="A405" s="1275"/>
      <c r="B405" s="1279"/>
      <c r="C405" s="1279"/>
      <c r="D405" s="1278"/>
      <c r="J405" s="1277"/>
      <c r="K405" s="1271"/>
      <c r="L405" s="1271"/>
      <c r="N405" s="1282"/>
      <c r="O405" s="1281"/>
      <c r="P405" s="1281"/>
    </row>
    <row r="406" spans="1:17" s="1276" customFormat="1">
      <c r="A406" s="1275"/>
      <c r="B406" s="1279"/>
      <c r="C406" s="1279"/>
      <c r="D406" s="1278"/>
      <c r="J406" s="1277"/>
      <c r="K406" s="1271"/>
      <c r="L406" s="1271"/>
      <c r="N406" s="1280"/>
    </row>
    <row r="407" spans="1:17" s="1276" customFormat="1">
      <c r="A407" s="1275"/>
      <c r="B407" s="1279"/>
      <c r="C407" s="1279"/>
      <c r="D407" s="1278"/>
      <c r="J407" s="1277"/>
      <c r="K407" s="1271"/>
      <c r="L407" s="1271"/>
      <c r="N407" s="1280"/>
    </row>
    <row r="408" spans="1:17" s="1276" customFormat="1">
      <c r="A408" s="1275"/>
      <c r="B408" s="1279"/>
      <c r="C408" s="1279"/>
      <c r="D408" s="1278"/>
      <c r="J408" s="1277"/>
      <c r="K408" s="1271"/>
      <c r="L408" s="1271"/>
      <c r="N408" s="1280"/>
    </row>
    <row r="409" spans="1:17" s="1276" customFormat="1">
      <c r="A409" s="1275"/>
      <c r="B409" s="1279"/>
      <c r="C409" s="1279"/>
      <c r="D409" s="1278"/>
      <c r="J409" s="1277"/>
      <c r="K409" s="1271"/>
      <c r="L409" s="1271"/>
      <c r="N409" s="1280"/>
    </row>
    <row r="410" spans="1:17" s="1276" customFormat="1">
      <c r="A410" s="1275"/>
      <c r="B410" s="1279"/>
      <c r="C410" s="1279"/>
      <c r="D410" s="1278"/>
      <c r="J410" s="1277"/>
      <c r="K410" s="1271"/>
      <c r="L410" s="1271"/>
      <c r="N410" s="1280"/>
    </row>
    <row r="411" spans="1:17" s="1276" customFormat="1">
      <c r="A411" s="1275"/>
      <c r="B411" s="1279"/>
      <c r="C411" s="1279"/>
      <c r="D411" s="1278"/>
      <c r="J411" s="1277"/>
      <c r="K411" s="1271"/>
      <c r="L411" s="1271"/>
      <c r="N411" s="1280"/>
    </row>
    <row r="412" spans="1:17" s="1276" customFormat="1">
      <c r="A412" s="1275"/>
      <c r="B412" s="1279"/>
      <c r="C412" s="1279"/>
      <c r="D412" s="1278"/>
      <c r="J412" s="1277"/>
      <c r="K412" s="1271"/>
      <c r="L412" s="1271"/>
      <c r="N412" s="1280"/>
    </row>
    <row r="413" spans="1:17" s="1276" customFormat="1">
      <c r="A413" s="1275"/>
      <c r="B413" s="1279"/>
      <c r="C413" s="1279"/>
      <c r="D413" s="1278"/>
      <c r="J413" s="1277"/>
      <c r="K413" s="1271"/>
      <c r="L413" s="1271"/>
      <c r="N413" s="1280"/>
    </row>
    <row r="414" spans="1:17" s="1276" customFormat="1">
      <c r="A414" s="1275"/>
      <c r="B414" s="1279"/>
      <c r="C414" s="1279"/>
      <c r="D414" s="1278"/>
      <c r="J414" s="1277"/>
      <c r="K414" s="1271"/>
      <c r="L414" s="1271"/>
      <c r="N414" s="1280"/>
    </row>
    <row r="415" spans="1:17" s="1276" customFormat="1">
      <c r="A415" s="1275"/>
      <c r="B415" s="1279"/>
      <c r="C415" s="1279"/>
      <c r="D415" s="1278"/>
      <c r="J415" s="1277"/>
      <c r="K415" s="1271"/>
      <c r="L415" s="1271"/>
      <c r="N415" s="1280"/>
    </row>
    <row r="416" spans="1:17" s="1276" customFormat="1">
      <c r="A416" s="1275"/>
      <c r="B416" s="1279"/>
      <c r="C416" s="1279"/>
      <c r="D416" s="1278"/>
      <c r="J416" s="1277"/>
      <c r="K416" s="1271"/>
      <c r="L416" s="1271"/>
      <c r="N416" s="1280"/>
    </row>
    <row r="417" spans="1:14" s="1276" customFormat="1">
      <c r="A417" s="1275"/>
      <c r="B417" s="1279"/>
      <c r="C417" s="1279"/>
      <c r="D417" s="1278"/>
      <c r="J417" s="1277"/>
      <c r="K417" s="1271"/>
      <c r="L417" s="1271"/>
      <c r="N417" s="1280"/>
    </row>
    <row r="418" spans="1:14" s="1276" customFormat="1">
      <c r="A418" s="1275"/>
      <c r="B418" s="1279"/>
      <c r="C418" s="1279"/>
      <c r="D418" s="1278"/>
      <c r="J418" s="1277"/>
      <c r="K418" s="1271"/>
      <c r="L418" s="1271"/>
      <c r="N418" s="1280"/>
    </row>
    <row r="419" spans="1:14" s="1276" customFormat="1">
      <c r="A419" s="1275"/>
      <c r="B419" s="1279"/>
      <c r="C419" s="1279"/>
      <c r="D419" s="1278"/>
      <c r="J419" s="1277"/>
      <c r="K419" s="1271"/>
      <c r="L419" s="1271"/>
      <c r="N419" s="1280"/>
    </row>
    <row r="420" spans="1:14" s="1276" customFormat="1">
      <c r="A420" s="1275"/>
      <c r="B420" s="1279"/>
      <c r="C420" s="1279"/>
      <c r="D420" s="1278"/>
      <c r="J420" s="1277"/>
      <c r="K420" s="1271"/>
      <c r="L420" s="1271"/>
      <c r="N420" s="1280"/>
    </row>
    <row r="421" spans="1:14" s="1276" customFormat="1">
      <c r="A421" s="1275"/>
      <c r="B421" s="1279"/>
      <c r="C421" s="1279"/>
      <c r="D421" s="1278"/>
      <c r="J421" s="1277"/>
      <c r="K421" s="1271"/>
      <c r="L421" s="1271"/>
      <c r="N421" s="1280"/>
    </row>
    <row r="422" spans="1:14" s="1276" customFormat="1">
      <c r="A422" s="1275"/>
      <c r="B422" s="1279"/>
      <c r="C422" s="1279"/>
      <c r="D422" s="1278"/>
      <c r="J422" s="1277"/>
      <c r="K422" s="1271"/>
      <c r="L422" s="1271"/>
      <c r="N422" s="1280"/>
    </row>
    <row r="423" spans="1:14" s="1276" customFormat="1">
      <c r="A423" s="1275"/>
      <c r="B423" s="1279"/>
      <c r="C423" s="1279"/>
      <c r="D423" s="1278"/>
      <c r="J423" s="1277"/>
      <c r="K423" s="1271"/>
      <c r="L423" s="1271"/>
      <c r="N423" s="1280"/>
    </row>
    <row r="424" spans="1:14" s="1276" customFormat="1">
      <c r="A424" s="1275"/>
      <c r="B424" s="1279"/>
      <c r="C424" s="1279"/>
      <c r="D424" s="1278"/>
      <c r="J424" s="1277"/>
      <c r="K424" s="1271"/>
      <c r="L424" s="1271"/>
      <c r="N424" s="1280"/>
    </row>
    <row r="425" spans="1:14" s="1276" customFormat="1">
      <c r="A425" s="1275"/>
      <c r="B425" s="1279"/>
      <c r="C425" s="1279"/>
      <c r="D425" s="1278"/>
      <c r="J425" s="1277"/>
      <c r="K425" s="1271"/>
      <c r="L425" s="1271"/>
      <c r="N425" s="1280"/>
    </row>
    <row r="426" spans="1:14" s="1276" customFormat="1">
      <c r="A426" s="1275"/>
      <c r="B426" s="1279"/>
      <c r="C426" s="1279"/>
      <c r="D426" s="1278"/>
      <c r="J426" s="1277"/>
      <c r="K426" s="1271"/>
      <c r="L426" s="1271"/>
      <c r="N426" s="1280"/>
    </row>
    <row r="427" spans="1:14" s="1276" customFormat="1">
      <c r="A427" s="1275"/>
      <c r="B427" s="1279"/>
      <c r="C427" s="1279"/>
      <c r="D427" s="1278"/>
      <c r="J427" s="1277"/>
      <c r="K427" s="1271"/>
      <c r="L427" s="1271"/>
      <c r="N427" s="1280"/>
    </row>
    <row r="428" spans="1:14" s="1276" customFormat="1">
      <c r="A428" s="1275"/>
      <c r="B428" s="1279"/>
      <c r="C428" s="1279"/>
      <c r="D428" s="1278"/>
      <c r="J428" s="1277"/>
      <c r="K428" s="1271"/>
      <c r="L428" s="1271"/>
      <c r="N428" s="1280"/>
    </row>
    <row r="429" spans="1:14" s="1276" customFormat="1">
      <c r="A429" s="1275"/>
      <c r="B429" s="1279"/>
      <c r="C429" s="1279"/>
      <c r="D429" s="1278"/>
      <c r="J429" s="1277"/>
      <c r="K429" s="1271"/>
      <c r="L429" s="1271"/>
      <c r="N429" s="1280"/>
    </row>
    <row r="430" spans="1:14" s="1276" customFormat="1">
      <c r="A430" s="1275"/>
      <c r="B430" s="1279"/>
      <c r="C430" s="1279"/>
      <c r="D430" s="1278"/>
      <c r="J430" s="1277"/>
      <c r="K430" s="1271"/>
      <c r="L430" s="1271"/>
      <c r="N430" s="1280"/>
    </row>
    <row r="431" spans="1:14" s="1276" customFormat="1">
      <c r="A431" s="1275"/>
      <c r="B431" s="1279"/>
      <c r="C431" s="1279"/>
      <c r="D431" s="1278"/>
      <c r="J431" s="1277"/>
      <c r="K431" s="1271"/>
      <c r="L431" s="1271"/>
      <c r="N431" s="1280"/>
    </row>
    <row r="432" spans="1:14" s="1276" customFormat="1">
      <c r="A432" s="1275"/>
      <c r="B432" s="1279"/>
      <c r="C432" s="1279"/>
      <c r="D432" s="1278"/>
      <c r="J432" s="1277"/>
      <c r="K432" s="1271"/>
      <c r="L432" s="1271"/>
      <c r="N432" s="1280"/>
    </row>
    <row r="433" spans="1:14" s="1276" customFormat="1">
      <c r="A433" s="1275"/>
      <c r="B433" s="1279"/>
      <c r="C433" s="1279"/>
      <c r="D433" s="1278"/>
      <c r="J433" s="1277"/>
      <c r="K433" s="1271"/>
      <c r="L433" s="1271"/>
      <c r="N433" s="1280"/>
    </row>
    <row r="434" spans="1:14" s="1276" customFormat="1">
      <c r="A434" s="1275"/>
      <c r="B434" s="1279"/>
      <c r="C434" s="1279"/>
      <c r="D434" s="1278"/>
      <c r="J434" s="1277"/>
      <c r="K434" s="1271"/>
      <c r="L434" s="1271"/>
      <c r="N434" s="1280"/>
    </row>
    <row r="435" spans="1:14" s="1276" customFormat="1">
      <c r="A435" s="1275"/>
      <c r="B435" s="1279"/>
      <c r="C435" s="1279"/>
      <c r="D435" s="1278"/>
      <c r="J435" s="1277"/>
      <c r="K435" s="1271"/>
      <c r="L435" s="1271"/>
      <c r="N435" s="1280"/>
    </row>
    <row r="436" spans="1:14" s="1276" customFormat="1">
      <c r="A436" s="1275"/>
      <c r="B436" s="1279"/>
      <c r="C436" s="1279"/>
      <c r="D436" s="1278"/>
      <c r="J436" s="1277"/>
      <c r="K436" s="1271"/>
      <c r="L436" s="1271"/>
      <c r="N436" s="1280"/>
    </row>
    <row r="437" spans="1:14" s="1276" customFormat="1">
      <c r="A437" s="1275"/>
      <c r="B437" s="1279"/>
      <c r="C437" s="1279"/>
      <c r="D437" s="1278"/>
      <c r="J437" s="1277"/>
      <c r="K437" s="1271"/>
      <c r="L437" s="1271"/>
      <c r="N437" s="1280"/>
    </row>
    <row r="438" spans="1:14" s="1276" customFormat="1">
      <c r="A438" s="1275"/>
      <c r="B438" s="1279"/>
      <c r="C438" s="1279"/>
      <c r="D438" s="1278"/>
      <c r="J438" s="1277"/>
      <c r="K438" s="1271"/>
      <c r="L438" s="1271"/>
      <c r="N438" s="1280"/>
    </row>
    <row r="439" spans="1:14" s="1276" customFormat="1">
      <c r="A439" s="1275"/>
      <c r="B439" s="1279"/>
      <c r="C439" s="1279"/>
      <c r="D439" s="1278"/>
      <c r="J439" s="1277"/>
      <c r="K439" s="1271"/>
      <c r="L439" s="1271"/>
      <c r="N439" s="1280"/>
    </row>
    <row r="440" spans="1:14" s="1276" customFormat="1">
      <c r="A440" s="1275"/>
      <c r="B440" s="1279"/>
      <c r="C440" s="1279"/>
      <c r="D440" s="1278"/>
      <c r="J440" s="1277"/>
      <c r="K440" s="1271"/>
      <c r="L440" s="1271"/>
      <c r="N440" s="1280"/>
    </row>
    <row r="441" spans="1:14" s="1276" customFormat="1">
      <c r="A441" s="1275"/>
      <c r="B441" s="1279"/>
      <c r="C441" s="1279"/>
      <c r="D441" s="1278"/>
      <c r="J441" s="1277"/>
      <c r="K441" s="1271"/>
      <c r="L441" s="1271"/>
      <c r="N441" s="1280"/>
    </row>
    <row r="442" spans="1:14" s="1276" customFormat="1">
      <c r="A442" s="1275"/>
      <c r="B442" s="1279"/>
      <c r="C442" s="1279"/>
      <c r="D442" s="1278"/>
      <c r="J442" s="1277"/>
      <c r="K442" s="1271"/>
      <c r="L442" s="1271"/>
      <c r="N442" s="1280"/>
    </row>
    <row r="443" spans="1:14" s="1276" customFormat="1">
      <c r="A443" s="1275"/>
      <c r="B443" s="1279"/>
      <c r="C443" s="1279"/>
      <c r="D443" s="1278"/>
      <c r="J443" s="1277"/>
      <c r="K443" s="1271"/>
      <c r="L443" s="1271"/>
      <c r="N443" s="1280"/>
    </row>
    <row r="444" spans="1:14" s="1276" customFormat="1">
      <c r="A444" s="1275"/>
      <c r="B444" s="1279"/>
      <c r="C444" s="1279"/>
      <c r="D444" s="1278"/>
      <c r="J444" s="1277"/>
      <c r="K444" s="1271"/>
      <c r="L444" s="1271"/>
      <c r="N444" s="1280"/>
    </row>
    <row r="445" spans="1:14" s="1276" customFormat="1">
      <c r="A445" s="1275"/>
      <c r="B445" s="1279"/>
      <c r="C445" s="1279"/>
      <c r="D445" s="1278"/>
      <c r="J445" s="1277"/>
      <c r="K445" s="1271"/>
      <c r="L445" s="1271"/>
      <c r="N445" s="1280"/>
    </row>
    <row r="446" spans="1:14" s="1276" customFormat="1">
      <c r="A446" s="1275"/>
      <c r="B446" s="1279"/>
      <c r="C446" s="1279"/>
      <c r="D446" s="1278"/>
      <c r="J446" s="1277"/>
      <c r="K446" s="1271"/>
      <c r="L446" s="1271"/>
      <c r="N446" s="1280"/>
    </row>
    <row r="447" spans="1:14">
      <c r="B447" s="1279"/>
      <c r="C447" s="1279"/>
      <c r="D447" s="1278"/>
      <c r="E447" s="1276"/>
      <c r="F447" s="1276"/>
      <c r="G447" s="1276"/>
      <c r="H447" s="1276"/>
      <c r="I447" s="1276"/>
      <c r="J447" s="1277"/>
      <c r="M447" s="1276"/>
    </row>
    <row r="448" spans="1:14">
      <c r="B448" s="1279"/>
      <c r="C448" s="1279"/>
      <c r="D448" s="1278"/>
      <c r="E448" s="1276"/>
      <c r="F448" s="1276"/>
      <c r="G448" s="1276"/>
      <c r="H448" s="1276"/>
      <c r="I448" s="1276"/>
      <c r="J448" s="1277"/>
      <c r="M448" s="1276"/>
    </row>
    <row r="449" spans="2:13">
      <c r="B449" s="1279"/>
      <c r="C449" s="1279"/>
      <c r="D449" s="1278"/>
      <c r="E449" s="1276"/>
      <c r="F449" s="1276"/>
      <c r="G449" s="1276"/>
      <c r="H449" s="1276"/>
      <c r="I449" s="1276"/>
      <c r="J449" s="1277"/>
      <c r="M449" s="1276"/>
    </row>
    <row r="450" spans="2:13">
      <c r="B450" s="1279"/>
      <c r="C450" s="1279"/>
      <c r="D450" s="1278"/>
      <c r="E450" s="1276"/>
      <c r="F450" s="1276"/>
      <c r="G450" s="1276"/>
      <c r="H450" s="1276"/>
      <c r="I450" s="1276"/>
      <c r="J450" s="1277"/>
      <c r="M450" s="1276"/>
    </row>
    <row r="451" spans="2:13">
      <c r="B451" s="1279"/>
      <c r="C451" s="1279"/>
      <c r="D451" s="1278"/>
      <c r="E451" s="1276"/>
      <c r="F451" s="1276"/>
      <c r="G451" s="1276"/>
      <c r="H451" s="1276"/>
      <c r="I451" s="1276"/>
      <c r="J451" s="1277"/>
      <c r="M451" s="1276"/>
    </row>
    <row r="452" spans="2:13">
      <c r="B452" s="1279"/>
      <c r="C452" s="1279"/>
      <c r="D452" s="1278"/>
      <c r="E452" s="1276"/>
      <c r="F452" s="1276"/>
      <c r="G452" s="1276"/>
      <c r="H452" s="1276"/>
      <c r="I452" s="1276"/>
      <c r="J452" s="1277"/>
      <c r="M452" s="1276"/>
    </row>
    <row r="453" spans="2:13">
      <c r="B453" s="1279"/>
      <c r="C453" s="1279"/>
      <c r="D453" s="1278"/>
      <c r="E453" s="1276"/>
      <c r="F453" s="1276"/>
      <c r="G453" s="1276"/>
      <c r="H453" s="1276"/>
      <c r="I453" s="1276"/>
      <c r="J453" s="1277"/>
      <c r="M453" s="1276"/>
    </row>
    <row r="454" spans="2:13">
      <c r="B454" s="1279"/>
      <c r="C454" s="1279"/>
      <c r="D454" s="1278"/>
      <c r="E454" s="1276"/>
      <c r="F454" s="1276"/>
      <c r="G454" s="1276"/>
      <c r="H454" s="1276"/>
      <c r="I454" s="1276"/>
      <c r="J454" s="1277"/>
      <c r="M454" s="1276"/>
    </row>
    <row r="455" spans="2:13">
      <c r="B455" s="1279"/>
      <c r="C455" s="1279"/>
      <c r="D455" s="1278"/>
      <c r="E455" s="1276"/>
      <c r="F455" s="1276"/>
      <c r="G455" s="1276"/>
      <c r="H455" s="1276"/>
      <c r="I455" s="1276"/>
      <c r="J455" s="1277"/>
      <c r="M455" s="1276"/>
    </row>
    <row r="456" spans="2:13">
      <c r="B456" s="1279"/>
      <c r="C456" s="1279"/>
      <c r="D456" s="1278"/>
      <c r="E456" s="1276"/>
      <c r="F456" s="1276"/>
      <c r="G456" s="1276"/>
      <c r="H456" s="1276"/>
      <c r="I456" s="1276"/>
      <c r="J456" s="1277"/>
      <c r="M456" s="1276"/>
    </row>
    <row r="457" spans="2:13">
      <c r="B457" s="1279"/>
      <c r="C457" s="1279"/>
      <c r="D457" s="1278"/>
      <c r="E457" s="1276"/>
      <c r="F457" s="1276"/>
      <c r="G457" s="1276"/>
      <c r="H457" s="1276"/>
      <c r="I457" s="1276"/>
      <c r="J457" s="1277"/>
      <c r="M457" s="1276"/>
    </row>
    <row r="458" spans="2:13">
      <c r="B458" s="1279"/>
      <c r="C458" s="1279"/>
      <c r="D458" s="1278"/>
      <c r="E458" s="1276"/>
      <c r="F458" s="1276"/>
      <c r="G458" s="1276"/>
      <c r="H458" s="1276"/>
      <c r="I458" s="1276"/>
      <c r="J458" s="1277"/>
      <c r="M458" s="1276"/>
    </row>
    <row r="459" spans="2:13">
      <c r="B459" s="1279"/>
      <c r="C459" s="1279"/>
      <c r="D459" s="1278"/>
      <c r="E459" s="1276"/>
      <c r="F459" s="1276"/>
      <c r="G459" s="1276"/>
      <c r="H459" s="1276"/>
      <c r="I459" s="1276"/>
      <c r="J459" s="1277"/>
      <c r="M459" s="1276"/>
    </row>
    <row r="460" spans="2:13">
      <c r="B460" s="1279"/>
      <c r="C460" s="1279"/>
      <c r="D460" s="1278"/>
      <c r="E460" s="1276"/>
      <c r="F460" s="1276"/>
      <c r="G460" s="1276"/>
      <c r="H460" s="1276"/>
      <c r="I460" s="1276"/>
      <c r="J460" s="1277"/>
      <c r="M460" s="1276"/>
    </row>
    <row r="461" spans="2:13">
      <c r="B461" s="1279"/>
      <c r="C461" s="1279"/>
      <c r="D461" s="1278"/>
      <c r="E461" s="1276"/>
      <c r="F461" s="1276"/>
      <c r="G461" s="1276"/>
      <c r="H461" s="1276"/>
      <c r="I461" s="1276"/>
      <c r="J461" s="1277"/>
      <c r="M461" s="1276"/>
    </row>
  </sheetData>
  <sheetProtection autoFilter="0"/>
  <dataConsolidate/>
  <mergeCells count="62">
    <mergeCell ref="B345:C345"/>
    <mergeCell ref="B246:C246"/>
    <mergeCell ref="B116:C116"/>
    <mergeCell ref="B128:C128"/>
    <mergeCell ref="B313:C313"/>
    <mergeCell ref="B262:C262"/>
    <mergeCell ref="B172:C172"/>
    <mergeCell ref="B180:C180"/>
    <mergeCell ref="B258:C258"/>
    <mergeCell ref="B238:C238"/>
    <mergeCell ref="B328:C328"/>
    <mergeCell ref="B296:C296"/>
    <mergeCell ref="B234:C234"/>
    <mergeCell ref="B279:C279"/>
    <mergeCell ref="B199:C199"/>
    <mergeCell ref="B228:C228"/>
    <mergeCell ref="B65:C65"/>
    <mergeCell ref="B66:C66"/>
    <mergeCell ref="E3:F3"/>
    <mergeCell ref="B54:C54"/>
    <mergeCell ref="B37:C37"/>
    <mergeCell ref="B26:C26"/>
    <mergeCell ref="B9:C9"/>
    <mergeCell ref="B14:C14"/>
    <mergeCell ref="B20:C20"/>
    <mergeCell ref="B57:C57"/>
    <mergeCell ref="B58:C58"/>
    <mergeCell ref="B59:C59"/>
    <mergeCell ref="B60:C60"/>
    <mergeCell ref="B61:C61"/>
    <mergeCell ref="B62:C62"/>
    <mergeCell ref="B63:C63"/>
    <mergeCell ref="B64:C64"/>
    <mergeCell ref="B146:C146"/>
    <mergeCell ref="B252:C252"/>
    <mergeCell ref="B159:C159"/>
    <mergeCell ref="B67:C67"/>
    <mergeCell ref="B74:C74"/>
    <mergeCell ref="B142:C142"/>
    <mergeCell ref="B151:C151"/>
    <mergeCell ref="B223:C223"/>
    <mergeCell ref="B87:C87"/>
    <mergeCell ref="B92:C92"/>
    <mergeCell ref="B163:C163"/>
    <mergeCell ref="B242:C242"/>
    <mergeCell ref="B168:C168"/>
    <mergeCell ref="B71:C71"/>
    <mergeCell ref="B72:C72"/>
    <mergeCell ref="B347:C347"/>
    <mergeCell ref="B395:C395"/>
    <mergeCell ref="B350:C350"/>
    <mergeCell ref="B384:C384"/>
    <mergeCell ref="B385:C385"/>
    <mergeCell ref="B366:C366"/>
    <mergeCell ref="B375:C375"/>
    <mergeCell ref="G387:H387"/>
    <mergeCell ref="B382:C382"/>
    <mergeCell ref="B383:C383"/>
    <mergeCell ref="B372:C372"/>
    <mergeCell ref="N399:O399"/>
    <mergeCell ref="B391:C391"/>
    <mergeCell ref="B386:C386"/>
  </mergeCells>
  <hyperlinks>
    <hyperlink ref="C7" location="'Fastfold Fixed Frame Screens'!D395" display="Lecterns" xr:uid="{87CD5209-8AA2-4961-9315-268297241087}"/>
    <hyperlink ref="M192" location="'Fastfold, Fixed Frame Screens'!A1" display="Home" xr:uid="{EB28AE46-02D5-4B41-A29A-386B6D99C993}"/>
    <hyperlink ref="H6" location="'Fastfold Fixed Frame Screens'!D373" display="Sound" xr:uid="{523638E9-E3E5-4BE0-B274-D4E4EC1C0656}"/>
    <hyperlink ref="G7" location="'Fastfold Fixed Frame Screens'!D388" display="Trolleys" xr:uid="{6ABD2CC2-9FC4-4DC7-960B-01492E0E01D6}"/>
    <hyperlink ref="D7" location="'Fastfold Fixed Frame Screens'!D377" display="Mounts/Projector Lift" xr:uid="{1C53DBA6-B3B8-4D94-9DF3-02DA164CEE98}"/>
    <hyperlink ref="G6" location="'Fastfold Fixed Frame Screens'!D265" display="Portable" xr:uid="{75EB3AE5-2E94-4EC4-9A30-E34B08E97922}"/>
    <hyperlink ref="F6" location="'Fastfold Fixed Frame Screens'!D212" display="Fixed Frame" xr:uid="{66EB59A4-C0D6-4A0E-B34F-0D034B53707B}"/>
    <hyperlink ref="E6" location="'Fastfold Fixed Frame Screens'!D79" display="Electric" xr:uid="{9D22CD3F-2A7B-4891-9F21-32FE18D0820D}"/>
    <hyperlink ref="M194" location="'Fastfold, Fixed Frame Screens'!A1" display="Home" xr:uid="{4D57609E-EC72-488C-91D4-1FE993158E1F}"/>
    <hyperlink ref="F7" location="'Fastfold Fixed Frame Screens'!D193" display="Smart Move" xr:uid="{F7E6CD65-F45E-49E9-9046-6CB0296DF151}"/>
    <hyperlink ref="D6" location="'Fastfold Fixed Frame Screens'!D25" display="Manual Screens" xr:uid="{DFCDDD19-6074-49A9-9D4B-DE749508D765}"/>
    <hyperlink ref="E7" location="'Fastfold Fixed Frame Screens'!D410" display="Projection Boards" xr:uid="{208796B5-0C34-4882-AA20-D4F979533D5C}"/>
    <hyperlink ref="D10" r:id="rId1" xr:uid="{E29BFDA2-1068-4BFC-AD88-DB8145314B05}"/>
    <hyperlink ref="M199" location="'Fastfold Fixed Frame Screens'!A1" display="Home" xr:uid="{1A5773AB-3BC8-4C42-9E68-C0B336399B5D}"/>
    <hyperlink ref="M9" location="'Fastfold Fixed Frame Screens'!A1" display="Home" xr:uid="{B8DCE20E-E955-4284-88C5-F37C50DA14D7}"/>
    <hyperlink ref="M14" location="'Fastfold Fixed Frame Screens'!A1" display="Home" xr:uid="{D7F681C8-66B5-41B1-8CDC-7374A00B3D5A}"/>
    <hyperlink ref="D15" r:id="rId2" xr:uid="{DA202572-8F13-4858-B0FC-6ABC9ED900FE}"/>
    <hyperlink ref="D16" r:id="rId3" xr:uid="{C8F41854-2835-4C79-9257-EF5C02C37234}"/>
    <hyperlink ref="D17" r:id="rId4" xr:uid="{A7658AEB-DB2B-4DBB-8DFE-869D6DF10BA2}"/>
    <hyperlink ref="D18" r:id="rId5" xr:uid="{7214AF06-BCC0-4A3F-ADEA-7A1136F324E0}"/>
    <hyperlink ref="D21" r:id="rId6" xr:uid="{0745C343-B240-40B9-8F2E-7F4FC97EE498}"/>
    <hyperlink ref="D22" r:id="rId7" xr:uid="{AEABE421-D472-406C-A737-07C08EE8433D}"/>
    <hyperlink ref="D23" r:id="rId8" xr:uid="{78AF8D2F-7496-4914-9E6B-2A8C4AF70C5B}"/>
    <hyperlink ref="D24" r:id="rId9" xr:uid="{7A60BE15-E7B9-40E4-8D45-463E253379E0}"/>
    <hyperlink ref="D27" r:id="rId10" xr:uid="{00192FA9-91AB-4617-A00E-373191B52765}"/>
    <hyperlink ref="D28" r:id="rId11" xr:uid="{42552527-6D40-4766-B62F-8DD4318023DB}"/>
    <hyperlink ref="D29" r:id="rId12" xr:uid="{CD3EE3D7-382C-42BD-95A1-3DAFCAE7DE4C}"/>
    <hyperlink ref="D30" r:id="rId13" xr:uid="{60994FCF-AF26-493C-9B9D-B4231A02D74E}"/>
    <hyperlink ref="D31" r:id="rId14" xr:uid="{204BC402-4915-4646-B043-CB02E42CFD91}"/>
    <hyperlink ref="D32" r:id="rId15" xr:uid="{EDE320A2-C385-401D-861E-0A2020B32740}"/>
    <hyperlink ref="D33" r:id="rId16" xr:uid="{58E2D278-F330-46D4-9587-947885F2537F}"/>
    <hyperlink ref="D34" r:id="rId17" xr:uid="{C7B4CC78-701C-4AA0-AF31-71DBF6B4B140}"/>
    <hyperlink ref="D35" r:id="rId18" xr:uid="{429FAD75-7530-40D3-98FF-BD88B2BB05C4}"/>
    <hyperlink ref="D36" r:id="rId19" xr:uid="{81E2A698-4E68-4864-89B5-38104926E2E0}"/>
    <hyperlink ref="D38" r:id="rId20" xr:uid="{CE0B9DC8-7648-40EF-839D-5D017C35C8E2}"/>
    <hyperlink ref="D39" r:id="rId21" xr:uid="{4A7927C2-BAAD-439E-B80C-5F53F5FF2E3E}"/>
    <hyperlink ref="D40" r:id="rId22" xr:uid="{D9A79911-74A6-454B-B3AB-195A6E2B2ED7}"/>
    <hyperlink ref="D41" r:id="rId23" xr:uid="{6391CAB1-EAAA-43FC-A2AD-4435419E2845}"/>
    <hyperlink ref="D42" r:id="rId24" xr:uid="{742611BB-8790-4B80-B396-2F2273922B5D}"/>
    <hyperlink ref="D43" r:id="rId25" xr:uid="{CB2ECA13-7CCB-4519-A4DA-AA0562CBCAF9}"/>
    <hyperlink ref="D44" r:id="rId26" xr:uid="{A4153729-40CA-49FC-A9BC-78DA3252185F}"/>
    <hyperlink ref="D45" r:id="rId27" xr:uid="{8B8151DE-0D9D-42CF-9B5A-78B3CD84B99E}"/>
    <hyperlink ref="D46" r:id="rId28" xr:uid="{94248A5D-923D-4030-A246-E23D8FE941FA}"/>
    <hyperlink ref="D47" r:id="rId29" xr:uid="{4DEE66D1-0DBC-4B22-AE9A-169FEDDBF7AE}"/>
    <hyperlink ref="D48" r:id="rId30" xr:uid="{9D2BFE34-0925-4229-9FFF-C8229398889B}"/>
    <hyperlink ref="D49" r:id="rId31" xr:uid="{CCFC7074-3021-4E96-8092-A007E602FABB}"/>
    <hyperlink ref="D50" r:id="rId32" xr:uid="{97F24B7D-1BA9-4CEC-98BB-C7284F8910ED}"/>
    <hyperlink ref="D51" r:id="rId33" xr:uid="{9743837D-6DD9-4AF1-A3ED-3C72B3726AF2}"/>
    <hyperlink ref="D55" r:id="rId34" xr:uid="{DFD75A82-C045-4A1B-B392-3822D44E166B}"/>
    <hyperlink ref="D58" r:id="rId35" xr:uid="{3FD52B7E-F010-41D6-8CDA-0AFFA2A062EB}"/>
    <hyperlink ref="D60" r:id="rId36" xr:uid="{6F4BEB99-4C1F-4437-A886-A4164F9832B7}"/>
    <hyperlink ref="D62" r:id="rId37" xr:uid="{4F52F7C8-B3F6-4436-BC37-DE58DD00F648}"/>
    <hyperlink ref="D64" r:id="rId38" xr:uid="{8347075F-07FA-4994-9864-4AE8E4028543}"/>
    <hyperlink ref="D66" r:id="rId39" xr:uid="{ED04E9B8-A74B-44BE-BC41-014F6ABEBFBA}"/>
    <hyperlink ref="D68" r:id="rId40" xr:uid="{0DA44B0E-DAB2-4492-BA31-49DEF0A9F6B5}"/>
    <hyperlink ref="D69" r:id="rId41" xr:uid="{22B91BDF-EDF0-433B-97E6-8B43CC3B5FF8}"/>
    <hyperlink ref="D70" r:id="rId42" xr:uid="{3B11BD25-93C1-47F3-BCB9-97C74CE15653}"/>
    <hyperlink ref="D71" r:id="rId43" xr:uid="{2BEDF4B1-CEF7-4CE7-8FBC-BDA2067174C4}"/>
    <hyperlink ref="D72" r:id="rId44" xr:uid="{65A969EC-2FED-41BE-BDD4-592E9E36EF5A}"/>
    <hyperlink ref="D75" r:id="rId45" xr:uid="{A9E222FA-C7E1-4623-AEAF-EDC200FCACB6}"/>
    <hyperlink ref="D76" r:id="rId46" xr:uid="{AB9B0148-ABCD-4B00-8B26-BA2245EFD7F3}"/>
    <hyperlink ref="D77" r:id="rId47" xr:uid="{A4A66353-22BF-4130-8391-F4D469F2261B}"/>
    <hyperlink ref="D78" r:id="rId48" xr:uid="{CC684102-6137-4E32-A64C-2FAB4CB258D5}"/>
    <hyperlink ref="D79" r:id="rId49" xr:uid="{CB7B86D2-0DC8-4228-8C23-6BDFE9C23D11}"/>
    <hyperlink ref="D80" r:id="rId50" xr:uid="{8E842F3B-047B-4A8A-9B69-DB4E9C5D6E73}"/>
    <hyperlink ref="D81" r:id="rId51" xr:uid="{AAEECD3C-352D-4DB0-B439-3127ADCE8AAD}"/>
    <hyperlink ref="M252" location="'Fastfold Fixed Frame Screens'!A1" display="Home" xr:uid="{5417818F-EEE2-4DE9-9A58-83B9F6207603}"/>
    <hyperlink ref="M366" location="'Fastfold Fixed Frame Screens'!A1" display="Home" xr:uid="{E12D16E8-3CEF-4A44-B15E-77881B723098}"/>
    <hyperlink ref="M369" location="'Fastfold Fixed Frame Screens'!A1" display="Home" xr:uid="{020BB2D9-94C0-4F21-B5F1-555B6BD148AD}"/>
    <hyperlink ref="M381" location="'Fastfold Fixed Frame Screens'!A1" display="Home" xr:uid="{0C83A934-6D22-44B3-A51B-CC999830795F}"/>
    <hyperlink ref="M386" location="'Fastfold Fixed Frame Screens'!A1" display="Home" xr:uid="{8C9EA19D-DBC0-42EA-A313-658A127E4C13}"/>
    <hyperlink ref="M391" location="'Fastfold Fixed Frame Screens'!A1" display="Home" xr:uid="{8853DB86-2CC3-4421-B2F7-D7E3FEC97D48}"/>
    <hyperlink ref="D82" r:id="rId52" xr:uid="{1FF9D539-C79D-478F-B460-3D9B41F8E40D}"/>
    <hyperlink ref="D83" r:id="rId53" xr:uid="{62421AF9-2332-413F-80F4-9BB529C13046}"/>
    <hyperlink ref="D84" r:id="rId54" xr:uid="{42DEFC97-4EE9-4AA8-BAD5-83BEBD2B0949}"/>
    <hyperlink ref="D88" r:id="rId55" xr:uid="{D66EF231-3023-4F25-BB93-04C57E534934}"/>
    <hyperlink ref="D89" r:id="rId56" xr:uid="{DDCA9932-764A-4483-8876-D832AA7FE980}"/>
    <hyperlink ref="D90" r:id="rId57" xr:uid="{DD7C138D-4578-4C2E-AC32-D1F5D8CD4901}"/>
    <hyperlink ref="D93" r:id="rId58" xr:uid="{2DE96C22-F342-41F2-92A1-6AA8D1FC4252}"/>
    <hyperlink ref="D94" r:id="rId59" xr:uid="{91D2F23D-DF86-44A2-8ED6-DA2844683E43}"/>
    <hyperlink ref="D95" r:id="rId60" xr:uid="{6BFE4752-0AF9-4864-A20D-381BAF457D95}"/>
    <hyperlink ref="D96" r:id="rId61" xr:uid="{93AA2F6A-59E1-45A2-9A81-D8A86BD3E9BA}"/>
    <hyperlink ref="D97" r:id="rId62" xr:uid="{E6BD62EB-834C-4519-BBE6-7A1619F74474}"/>
    <hyperlink ref="D98" r:id="rId63" xr:uid="{BFD05D57-DD11-4523-AFAB-0D18133F0849}"/>
    <hyperlink ref="D99" r:id="rId64" xr:uid="{266BE190-EB78-4906-9618-628CC4F77865}"/>
    <hyperlink ref="D100" r:id="rId65" xr:uid="{261D9B90-5EC6-4636-842F-B6FEE5D280CE}"/>
    <hyperlink ref="D101" r:id="rId66" xr:uid="{64749398-A4E9-4DB3-93E0-8CD3AA1C8463}"/>
    <hyperlink ref="D102" r:id="rId67" xr:uid="{413AA573-701D-4833-BEFD-C124C2BD927F}"/>
    <hyperlink ref="D103" r:id="rId68" xr:uid="{CF768D3A-0EAF-4592-AAAF-B2D722819BEB}"/>
    <hyperlink ref="D104" r:id="rId69" xr:uid="{D3EB0F11-9ECB-40FE-8CE7-57A735BEF8CB}"/>
    <hyperlink ref="D105" r:id="rId70" xr:uid="{48628900-498C-4E94-A9FC-AB389A54904F}"/>
    <hyperlink ref="D106" r:id="rId71" xr:uid="{6ECD150E-AD8C-49DD-B4A3-7C3F4E9F75D2}"/>
    <hyperlink ref="D107" r:id="rId72" xr:uid="{E9ABA1FF-3AD6-42A4-BD2E-70B9983D5828}"/>
    <hyperlink ref="D108" r:id="rId73" xr:uid="{849EBEE4-12B9-4846-92F7-8704C11CA3E7}"/>
    <hyperlink ref="D109" r:id="rId74" xr:uid="{8A5A3893-EE17-4597-A46B-987713C8CD32}"/>
    <hyperlink ref="D110" r:id="rId75" xr:uid="{02E8576A-B032-4898-A630-290A166E6123}"/>
    <hyperlink ref="D111" r:id="rId76" xr:uid="{C76D39AA-4F9C-4D58-81C6-AFD6A69F37AE}"/>
    <hyperlink ref="D112" r:id="rId77" xr:uid="{604E58D7-78C1-4649-A1F3-B6D33CB70746}"/>
    <hyperlink ref="D117" r:id="rId78" xr:uid="{C345E389-4310-4954-8DC3-EB6E13DD46B8}"/>
    <hyperlink ref="D118" r:id="rId79" xr:uid="{AFD11893-EC50-42C0-88E1-C08F3CF74749}"/>
    <hyperlink ref="D119" r:id="rId80" xr:uid="{5625A87F-BD9F-4CA1-943E-AB03664F7E83}"/>
    <hyperlink ref="D120" r:id="rId81" xr:uid="{03717927-BB4B-43B4-8B56-80BA027216D3}"/>
    <hyperlink ref="D121" r:id="rId82" xr:uid="{48E47635-F4EE-4368-AD6C-E458511188D9}"/>
    <hyperlink ref="D122" r:id="rId83" xr:uid="{3A448811-0A56-4975-8539-112B53F4FEF2}"/>
    <hyperlink ref="D123" r:id="rId84" xr:uid="{76915312-A7D8-4747-9EE7-1AD9245E6E97}"/>
    <hyperlink ref="D124" r:id="rId85" xr:uid="{7A0513AF-21A6-4742-B288-A3DF87D65E30}"/>
    <hyperlink ref="D125" r:id="rId86" xr:uid="{45211540-90CB-4BD3-BFAC-2C4B4C27AB9C}"/>
    <hyperlink ref="D126" r:id="rId87" xr:uid="{7A4E8F49-6962-4A42-B438-1CC50C46AADF}"/>
    <hyperlink ref="D129" r:id="rId88" xr:uid="{C835DC62-206A-48B5-BA37-34BB9680AA06}"/>
    <hyperlink ref="D130" r:id="rId89" xr:uid="{35242E9E-8FA3-4DED-872F-562D7C9EC2D4}"/>
    <hyperlink ref="D131" r:id="rId90" xr:uid="{A89D930B-7491-4D66-B937-BE927779481F}"/>
    <hyperlink ref="D132" r:id="rId91" xr:uid="{82532CDA-A829-4C39-AECB-1A3A392728FB}"/>
    <hyperlink ref="D133" r:id="rId92" xr:uid="{FACEA6C8-01FB-4FCF-8361-63AB363C02EA}"/>
    <hyperlink ref="D134" r:id="rId93" xr:uid="{C09837C6-4024-4C02-B0E8-4161AF764FDB}"/>
    <hyperlink ref="D135" r:id="rId94" xr:uid="{CF1BEC83-60FD-4BC2-A842-E8CB08244F76}"/>
    <hyperlink ref="D136" r:id="rId95" xr:uid="{AE412C63-2E87-4679-96FF-F08C559B4914}"/>
    <hyperlink ref="D137" r:id="rId96" xr:uid="{23939340-FAC3-4D3D-981A-CB8231B6D566}"/>
    <hyperlink ref="D138" r:id="rId97" xr:uid="{A54E275F-A2C9-4472-BBDE-BE396B57DDF1}"/>
    <hyperlink ref="D139" r:id="rId98" xr:uid="{E0F467E0-BD96-42E8-A227-7464A8A87B7D}"/>
    <hyperlink ref="D140" r:id="rId99" xr:uid="{6A7FD1FA-EFCF-49C6-A134-83502A7C64DE}"/>
    <hyperlink ref="D143" r:id="rId100" xr:uid="{4B5089A1-D125-485F-AD8F-28F2078CB145}"/>
    <hyperlink ref="D144" r:id="rId101" xr:uid="{6123CC02-DC88-4A60-91FF-7FEFC44DF6DF}"/>
    <hyperlink ref="D145" r:id="rId102" xr:uid="{7E3D0A7C-64C7-4E1F-B0C5-942647E19134}"/>
    <hyperlink ref="D147" r:id="rId103" xr:uid="{CDAEBFA5-A655-4651-AFD4-DBBE39DB9D8D}"/>
    <hyperlink ref="D148" r:id="rId104" xr:uid="{A013D34D-55A6-430D-839C-A95CC7D996EF}"/>
    <hyperlink ref="D149" r:id="rId105" xr:uid="{65AC89C4-89D4-42FA-96C4-E1E201AC4122}"/>
    <hyperlink ref="D152" r:id="rId106" xr:uid="{B3E41555-D39A-45EB-A9C4-6FC7A28F4931}"/>
    <hyperlink ref="D153" r:id="rId107" xr:uid="{8EF567BC-2F45-4BBC-AA17-34396B1811C3}"/>
    <hyperlink ref="D154" r:id="rId108" xr:uid="{5FA7241C-F2FD-4E72-AF58-22A4A78505AC}"/>
    <hyperlink ref="D155" r:id="rId109" xr:uid="{F2E00646-31F0-4965-842C-E440B90F5343}"/>
    <hyperlink ref="D156" r:id="rId110" xr:uid="{3378A1F9-2099-432C-B423-C19951955957}"/>
    <hyperlink ref="D157" r:id="rId111" xr:uid="{2D7C7E5A-A149-427B-9EA5-AF4E7687AD1F}"/>
    <hyperlink ref="D160" r:id="rId112" xr:uid="{AE8A14B5-154E-4084-B612-8399952037EA}"/>
    <hyperlink ref="D161" r:id="rId113" xr:uid="{17A50148-18A2-401C-B5BB-C630DF322EDA}"/>
    <hyperlink ref="D164" r:id="rId114" xr:uid="{674223DC-4DD7-4B2A-B874-3122FF23DA61}"/>
    <hyperlink ref="D165" r:id="rId115" xr:uid="{C8ED062F-2239-4004-B819-A49DD656AFC9}"/>
    <hyperlink ref="D166" r:id="rId116" xr:uid="{08C59D60-460B-4BB9-9F71-12326140B537}"/>
    <hyperlink ref="D169" r:id="rId117" xr:uid="{84B4BE20-A4D3-4C4D-8254-E3C3BBBC2216}"/>
    <hyperlink ref="D170" r:id="rId118" xr:uid="{4B22DC63-D924-4C60-A07A-528A276BB32C}"/>
    <hyperlink ref="D173" r:id="rId119" xr:uid="{BDFB54EC-174B-42FC-BB7C-5F8B0043BCDC}"/>
    <hyperlink ref="D174" r:id="rId120" xr:uid="{4ACCA2B3-A6B5-45E1-B0C9-1F9D9DB945BE}"/>
    <hyperlink ref="D175" r:id="rId121" xr:uid="{7A82B9FD-CADB-4E06-A8F7-AF28700C3D14}"/>
    <hyperlink ref="D176" r:id="rId122" xr:uid="{320376BB-0D45-4338-B633-20C87CDD0819}"/>
    <hyperlink ref="D177" r:id="rId123" xr:uid="{1A2662F7-BBAB-4D48-8831-7BBAF542C9D7}"/>
    <hyperlink ref="D178" r:id="rId124" xr:uid="{82091F0A-1597-4122-AC13-9C950E088315}"/>
    <hyperlink ref="D179" r:id="rId125" xr:uid="{8DCEB195-FDF8-4019-8901-F150A63D5C39}"/>
    <hyperlink ref="D181" r:id="rId126" xr:uid="{DD96C4E9-2BE6-4483-BA20-D3160D1D69FE}"/>
    <hyperlink ref="D182" r:id="rId127" xr:uid="{A01541A8-0B4D-4B06-8E72-21590DB20468}"/>
    <hyperlink ref="D183" r:id="rId128" xr:uid="{2B6B4E02-A766-4ADE-8062-1C61754C11F5}"/>
    <hyperlink ref="D184" r:id="rId129" xr:uid="{9D7FF014-5225-43E6-A6AD-B4B14E1F478C}"/>
    <hyperlink ref="D185" r:id="rId130" xr:uid="{26641EFE-81BE-4C78-B068-41304A430716}"/>
    <hyperlink ref="D186" r:id="rId131" xr:uid="{DCCA20AC-CC35-441E-A3E7-AF92B990382D}"/>
    <hyperlink ref="D187" r:id="rId132" xr:uid="{85BBC96D-7FEE-4448-87FC-834377818322}"/>
    <hyperlink ref="D188" r:id="rId133" xr:uid="{C8788F64-03EF-4884-A6C6-D8AA27B6C7A1}"/>
    <hyperlink ref="D189" r:id="rId134" xr:uid="{1C4C33F9-BEBB-4770-9600-F26AFBBAC43F}"/>
    <hyperlink ref="D190" r:id="rId135" xr:uid="{2CB928E1-50E4-4631-804F-1F3E8C1AF352}"/>
    <hyperlink ref="D191" r:id="rId136" xr:uid="{D4E3FC69-4726-49E0-88F3-1F58373943AC}"/>
    <hyperlink ref="D192" r:id="rId137" xr:uid="{5C5DC2EB-0D7B-4E97-8F4B-18D372FA04C4}"/>
    <hyperlink ref="D193" r:id="rId138" xr:uid="{3AC235AE-9316-47EB-B923-53935E338698}"/>
    <hyperlink ref="D194" r:id="rId139" xr:uid="{6E01A2B5-B7D4-4F81-8FA4-BA2D76D7F58C}"/>
    <hyperlink ref="D196" r:id="rId140" xr:uid="{B8CAA5AC-1214-4977-9E40-3F3D2A593EDF}"/>
    <hyperlink ref="D200" r:id="rId141" xr:uid="{5C9FB780-1711-48BE-B98B-DBE48ACE0999}"/>
    <hyperlink ref="D201" r:id="rId142" xr:uid="{E4536989-85FF-4302-A323-DF818619C39D}"/>
    <hyperlink ref="M54" location="'Fastfold Fixed Frame Screens'!A1" display="Home" xr:uid="{D4353699-07FA-4DF1-BDD3-B31593689894}"/>
    <hyperlink ref="D202" r:id="rId143" xr:uid="{92F587F1-3AF5-4721-89CD-BC92ECD0A0AF}"/>
    <hyperlink ref="D203" r:id="rId144" xr:uid="{8665529B-545B-48C1-920D-D31FF271AFF9}"/>
    <hyperlink ref="D204" r:id="rId145" xr:uid="{F69775D4-B199-41C6-B865-3E280561D7FB}"/>
    <hyperlink ref="D205" r:id="rId146" xr:uid="{8A7A7C53-9981-498C-AA3C-921A7A7D8BB2}"/>
    <hyperlink ref="D206" r:id="rId147" xr:uid="{97D3FA96-0252-45EC-99CC-42758150EB1A}"/>
    <hyperlink ref="D207" r:id="rId148" xr:uid="{9C412447-F394-4457-BA25-967788B4837D}"/>
    <hyperlink ref="D208" r:id="rId149" xr:uid="{826B1670-AE4F-4B4A-BEC3-18D403ED5A82}"/>
    <hyperlink ref="D209" r:id="rId150" xr:uid="{B48D57FC-AA2E-4F6D-902E-F2E013EF2EB6}"/>
    <hyperlink ref="D210" r:id="rId151" xr:uid="{5F3B77F0-B686-4E56-B430-341650DC41CF}"/>
    <hyperlink ref="D211" r:id="rId152" xr:uid="{4BF51136-8C40-4903-A3E8-94CEF3BD4B18}"/>
    <hyperlink ref="D212" r:id="rId153" xr:uid="{62743E8E-40BF-475A-B6A3-4BAA1CE1B30B}"/>
    <hyperlink ref="D213" r:id="rId154" xr:uid="{1EDCA798-A191-40E0-BF03-D7BEB14D9F73}"/>
    <hyperlink ref="D214" r:id="rId155" xr:uid="{08CC08B6-30AD-4FAA-A585-454F5E04B655}"/>
    <hyperlink ref="D215" r:id="rId156" xr:uid="{6DD88CD0-B9BD-4691-BCBA-B6BBD2A17BAE}"/>
    <hyperlink ref="D216" r:id="rId157" xr:uid="{8F645DF0-3662-41F3-8029-F2B14DB4B1D9}"/>
    <hyperlink ref="D217" r:id="rId158" xr:uid="{E359AEA1-D882-4A22-B023-E6A4C342B59F}"/>
    <hyperlink ref="D218" r:id="rId159" xr:uid="{FE595208-351B-416A-A9E8-5BAA7C03F7BC}"/>
    <hyperlink ref="D219" r:id="rId160" xr:uid="{0B122AFD-4C1E-430C-89E6-A216359F8E72}"/>
    <hyperlink ref="D220" r:id="rId161" xr:uid="{20998AAD-8C0F-419F-80EE-041039E2E70A}"/>
    <hyperlink ref="D221" r:id="rId162" xr:uid="{E0ACE86C-FFD2-444A-B9B7-24CDD02CFC88}"/>
    <hyperlink ref="D224" r:id="rId163" xr:uid="{ED88B184-A529-4E69-B911-32A648EA3848}"/>
    <hyperlink ref="D225" r:id="rId164" xr:uid="{B400E1CF-5ACE-40DB-A8D0-8A3F23D9E7F6}"/>
    <hyperlink ref="D226" r:id="rId165" xr:uid="{A67E6D73-C535-47F0-81D8-26F35BEC44B1}"/>
    <hyperlink ref="D229" r:id="rId166" xr:uid="{DD282B52-8614-4130-9DF4-DA822C45C1BC}"/>
    <hyperlink ref="D230" r:id="rId167" xr:uid="{0465F341-19CD-4A38-9065-7FCAEB5AE4ED}"/>
    <hyperlink ref="D231" r:id="rId168" xr:uid="{D6C23582-314D-43C3-BC98-A255A15663F3}"/>
    <hyperlink ref="D232" r:id="rId169" xr:uid="{EB0D2EC5-3106-4F2B-9109-82E75BA388BA}"/>
    <hyperlink ref="D233" r:id="rId170" xr:uid="{D18699F0-2DE1-4A3E-AB48-BAFE4C9077E1}"/>
    <hyperlink ref="D235" r:id="rId171" xr:uid="{D5BA611D-618B-4DDB-9EF6-D73E8FFBCEA4}"/>
    <hyperlink ref="D236" r:id="rId172" xr:uid="{DB98562F-AEB7-4682-9877-86D2AD2C3178}"/>
    <hyperlink ref="D239" r:id="rId173" xr:uid="{969FC618-AA97-4010-8D0D-36A42A486824}"/>
    <hyperlink ref="D240" r:id="rId174" xr:uid="{53337309-B735-49EA-A6D7-59B54A70BFD2}"/>
    <hyperlink ref="D243" r:id="rId175" xr:uid="{C5BB4A03-2910-4784-965D-5CF075370EBB}"/>
    <hyperlink ref="D244" r:id="rId176" xr:uid="{5413A327-6B3D-4A6C-A928-EB56F4301FD0}"/>
    <hyperlink ref="D247" r:id="rId177" xr:uid="{3265F084-8FF3-4317-878D-F8A6ABFFF37D}"/>
    <hyperlink ref="D248" r:id="rId178" xr:uid="{6D19DCFF-0191-421F-BEF0-B043EE2FEA82}"/>
    <hyperlink ref="D253" r:id="rId179" xr:uid="{F43B69A1-BCB0-4062-A222-82F42860617B}"/>
    <hyperlink ref="D254" r:id="rId180" xr:uid="{1777E7A2-8FED-4446-B3E3-517EE67F27B6}"/>
    <hyperlink ref="D255" r:id="rId181" xr:uid="{2A0298DD-2200-44B0-BE44-3013783C1B95}"/>
    <hyperlink ref="D256" r:id="rId182" xr:uid="{5169F4C7-2593-4B07-A0AF-79DCB0CC4D70}"/>
    <hyperlink ref="D259" r:id="rId183" xr:uid="{F7F48D89-61C8-4F32-A959-C9434F28926B}"/>
    <hyperlink ref="D263" r:id="rId184" xr:uid="{C5826721-D7BD-4B39-BAE3-CE12AE2AB7F5}"/>
    <hyperlink ref="D264" r:id="rId185" xr:uid="{662E44DC-4552-49A3-9E64-8275870970F5}"/>
    <hyperlink ref="D265" r:id="rId186" xr:uid="{04AE5769-47DD-4828-9EB6-F554C0B749A7}"/>
    <hyperlink ref="D266" r:id="rId187" xr:uid="{ABA0B8D0-4949-4DC7-BC48-C1457D2A33EE}"/>
    <hyperlink ref="D267" r:id="rId188" xr:uid="{06E89A79-DDAA-4261-9A4A-B81C3FEED4C0}"/>
    <hyperlink ref="D268" r:id="rId189" xr:uid="{D0FE89FB-1280-431F-B71D-F5779137A963}"/>
    <hyperlink ref="D269" r:id="rId190" xr:uid="{6CE8F633-DCE5-4D65-8B27-C62A6C2DFAD1}"/>
    <hyperlink ref="D270" r:id="rId191" xr:uid="{76E85683-BC04-4370-8F82-840D816C26A7}"/>
    <hyperlink ref="D271" r:id="rId192" xr:uid="{214C1AAF-0860-4739-8612-6274ECFFD271}"/>
    <hyperlink ref="D272" r:id="rId193" xr:uid="{7BE745B9-B6A2-447D-B7BB-CB2A3053B438}"/>
    <hyperlink ref="D273" r:id="rId194" xr:uid="{638E69CC-BC80-4583-B321-3EE6510BFD2F}"/>
    <hyperlink ref="D274" r:id="rId195" xr:uid="{3617345F-9730-40EF-9E3C-13E12BBB09DB}"/>
    <hyperlink ref="D275" r:id="rId196" xr:uid="{EFD438DC-64CC-4879-9F72-A0FA5F618E13}"/>
    <hyperlink ref="D276" r:id="rId197" xr:uid="{03E53FED-A496-4A0A-8120-31D18BB77AD6}"/>
    <hyperlink ref="D280" r:id="rId198" xr:uid="{C5DC9559-CF6D-41F7-90CB-E81D5DB1D65E}"/>
    <hyperlink ref="D281" r:id="rId199" xr:uid="{94516C57-28F8-446D-995B-DE9ADEB04F41}"/>
    <hyperlink ref="D282" r:id="rId200" xr:uid="{93C62D80-8866-456E-9057-8FEA87420D1D}"/>
    <hyperlink ref="D283" r:id="rId201" xr:uid="{E297E393-4AC0-4B4D-9247-8FD97A8E7FFB}"/>
    <hyperlink ref="D284" r:id="rId202" xr:uid="{C63F5FA6-1226-4556-ACA6-0AF5564C65D2}"/>
    <hyperlink ref="D285" r:id="rId203" xr:uid="{5681F602-1312-41C0-BFA0-4C692D31677D}"/>
    <hyperlink ref="D286" r:id="rId204" xr:uid="{5DA48504-02A1-4818-B293-2F9B6E355CA6}"/>
    <hyperlink ref="D287" r:id="rId205" xr:uid="{E6E5A976-0C87-4B38-899C-A83E5E9DAAA9}"/>
    <hyperlink ref="D288" r:id="rId206" xr:uid="{6EC772EB-69EB-495C-9D23-FD81CC6AACDF}"/>
    <hyperlink ref="D289" r:id="rId207" xr:uid="{57BD2792-86B7-4C05-A84A-693732488F15}"/>
    <hyperlink ref="D290" r:id="rId208" xr:uid="{0147F8FE-61AA-43BC-85C0-2D12148D384D}"/>
    <hyperlink ref="D291" r:id="rId209" xr:uid="{8C8F30F9-EC2D-4683-B796-BB46E8F0FBA9}"/>
    <hyperlink ref="D292" r:id="rId210" xr:uid="{FEA996D1-10BC-41CD-B2A1-989B15F08E1E}"/>
    <hyperlink ref="D293" r:id="rId211" xr:uid="{50922D4E-AC9F-4D1D-9273-9AB99E3F3A25}"/>
    <hyperlink ref="D294" r:id="rId212" xr:uid="{B1B2A34A-6663-467D-928C-389FCD40972A}"/>
    <hyperlink ref="D297" r:id="rId213" xr:uid="{9E987E24-5088-4386-A773-336D0E244829}"/>
    <hyperlink ref="D298" r:id="rId214" xr:uid="{27735C43-0C2A-46EC-BE3A-C195B526AE42}"/>
    <hyperlink ref="D299" r:id="rId215" xr:uid="{C2DBCE9D-D69E-41F2-B977-E993BC785266}"/>
    <hyperlink ref="D300" r:id="rId216" xr:uid="{69EF95A6-A3EA-4B49-B332-5A017DAC46C1}"/>
    <hyperlink ref="D301" r:id="rId217" xr:uid="{731A8D07-96D0-4E17-AAB6-37542262FC39}"/>
    <hyperlink ref="D302" r:id="rId218" xr:uid="{5FEAAA81-6CF6-45B5-9C3C-EA42DD4A6AA2}"/>
    <hyperlink ref="D303" r:id="rId219" xr:uid="{E2A8EDF7-0095-4CE3-964E-9FDF3BA311B0}"/>
    <hyperlink ref="D304" r:id="rId220" xr:uid="{B7A85A06-D2F9-45CD-9C10-1E3BD354275B}"/>
    <hyperlink ref="D305" r:id="rId221" xr:uid="{C443055E-25D0-4F3D-833F-1629D7BA00CC}"/>
    <hyperlink ref="D306" r:id="rId222" xr:uid="{60031C7B-3362-4F0B-A55E-2D3C20AC007B}"/>
    <hyperlink ref="D307" r:id="rId223" xr:uid="{8299B7B2-6A2D-4FB1-A026-A086DF6E6F7D}"/>
    <hyperlink ref="D308" r:id="rId224" xr:uid="{A2F3BC9A-397C-4C0B-9BC1-94F4D46C6D7B}"/>
    <hyperlink ref="D309" r:id="rId225" xr:uid="{D2D48C5D-B3B5-4B07-8424-28330E29A26E}"/>
    <hyperlink ref="D310" r:id="rId226" xr:uid="{B621C6E7-837B-4AD8-A81D-89CA415B1B19}"/>
    <hyperlink ref="D311" r:id="rId227" xr:uid="{5D80A5B4-8F6E-4D46-9BD1-5F8AF65D2302}"/>
    <hyperlink ref="D314" r:id="rId228" xr:uid="{F496622D-E39A-44B5-889D-6914F60A0197}"/>
    <hyperlink ref="D315" r:id="rId229" xr:uid="{7A270113-E1E7-437F-A84B-5273A9874007}"/>
    <hyperlink ref="D316" r:id="rId230" xr:uid="{DBA4DECC-E026-40DF-B7F4-DF63C510535A}"/>
    <hyperlink ref="D317" r:id="rId231" xr:uid="{29EF2C73-1894-4BA7-BC48-EA485C696B0A}"/>
    <hyperlink ref="D318" r:id="rId232" xr:uid="{8F64A78D-EA42-418E-BD9A-1A9FA2177174}"/>
    <hyperlink ref="D319" r:id="rId233" xr:uid="{EA4ACF67-7351-4B82-A824-A1FFC428C781}"/>
    <hyperlink ref="D320" r:id="rId234" xr:uid="{C59F9568-E639-4691-9C6F-CF3178FDD6A3}"/>
    <hyperlink ref="D321" r:id="rId235" xr:uid="{459B3665-E198-42B5-B363-F18A782BE17E}"/>
    <hyperlink ref="D322" r:id="rId236" xr:uid="{28E80E94-48B7-47A7-B443-CA269AAA4A10}"/>
    <hyperlink ref="D323" r:id="rId237" xr:uid="{A1E34FEA-38C9-4E30-86A6-333654C87AEF}"/>
    <hyperlink ref="D324" r:id="rId238" xr:uid="{125557A9-B37F-4CD9-A503-66BC4D676EAF}"/>
    <hyperlink ref="D325" r:id="rId239" xr:uid="{1B6DDBAB-59A7-4081-B66A-852AB64213E6}"/>
    <hyperlink ref="D326" r:id="rId240" xr:uid="{5314DA90-CBA9-4915-8A30-FF7A17E35D66}"/>
    <hyperlink ref="D327" r:id="rId241" xr:uid="{922C27EF-AF24-4013-AD73-C49259797F61}"/>
    <hyperlink ref="D329" r:id="rId242" xr:uid="{C4F76EAB-AB01-4B94-8726-C7E0A488B4AF}"/>
    <hyperlink ref="D330" r:id="rId243" xr:uid="{32D070C4-5FB0-4B6A-88C5-732C50A62021}"/>
    <hyperlink ref="D331" r:id="rId244" xr:uid="{D9067878-DB8A-40B1-8E0B-B70F336BC78C}"/>
    <hyperlink ref="D332" r:id="rId245" xr:uid="{710A2A11-20E7-48C0-9BF4-89041AACA7E4}"/>
    <hyperlink ref="D333" r:id="rId246" xr:uid="{72AF4ECA-959B-44F1-89E0-21E65144027B}"/>
    <hyperlink ref="D334" r:id="rId247" xr:uid="{D95B2573-2146-46AA-8D5C-B7248ADD2F85}"/>
    <hyperlink ref="D335" r:id="rId248" xr:uid="{9DE1A575-AE46-48FA-A9B9-9ACE4D07D63E}"/>
    <hyperlink ref="D336" r:id="rId249" xr:uid="{AD4A47EB-BFE1-4FD2-BA88-2C8770D0E5E2}"/>
    <hyperlink ref="D337" r:id="rId250" xr:uid="{257994C3-81DC-4DE9-9B30-DE9FA53F332F}"/>
    <hyperlink ref="D338" r:id="rId251" xr:uid="{6D409D71-E09B-42B6-A62E-38DD284D691C}"/>
    <hyperlink ref="D339" r:id="rId252" xr:uid="{81590D73-8195-4A51-BEAF-EF4A9EB114F1}"/>
    <hyperlink ref="D340" r:id="rId253" xr:uid="{8BB50D9E-3EDD-4BED-99AD-688F6D5B3B3E}"/>
    <hyperlink ref="D341" r:id="rId254" xr:uid="{26FEDBA3-7D9A-477D-AFB5-3856EBB0F194}"/>
    <hyperlink ref="D342" r:id="rId255" xr:uid="{86C8E5C2-731F-4DD2-A72D-99A8B81B6460}"/>
    <hyperlink ref="D343" r:id="rId256" xr:uid="{12F74EE3-9086-41F2-BF4D-405EEDE580D3}"/>
    <hyperlink ref="D346" r:id="rId257" xr:uid="{9930CD2C-C91F-4494-8F84-997799D805EC}"/>
    <hyperlink ref="D351" r:id="rId258" xr:uid="{0A030250-CC82-48FA-BA95-0C9453554E75}"/>
    <hyperlink ref="D352" r:id="rId259" xr:uid="{4E01191D-C957-4206-A073-FBDBAC536BC5}"/>
    <hyperlink ref="D353" r:id="rId260" xr:uid="{8C87BE4E-C241-4E7E-BEF2-FAA2FC2725A0}"/>
    <hyperlink ref="D354" r:id="rId261" xr:uid="{07C68C7A-C9FB-4C0D-BC9E-223F73867685}"/>
    <hyperlink ref="D355" r:id="rId262" xr:uid="{BDFECD2E-8F73-4693-B061-03533E06FF47}"/>
    <hyperlink ref="D356" r:id="rId263" xr:uid="{F5D42C07-69C3-4990-922E-C559F2A9A0B7}"/>
    <hyperlink ref="D357" r:id="rId264" xr:uid="{5886FF40-1659-4AA2-9A72-06B007659777}"/>
    <hyperlink ref="D358" r:id="rId265" xr:uid="{A09915AC-BB82-45D3-B456-1E1D432E8906}"/>
    <hyperlink ref="D359" r:id="rId266" xr:uid="{3898A238-107E-4ADD-9D9C-E47D73E13ACD}"/>
    <hyperlink ref="D360" r:id="rId267" xr:uid="{E036A021-1177-408A-9310-CFAED6ED9A2D}"/>
    <hyperlink ref="D361" r:id="rId268" xr:uid="{0E7A0105-EBE7-4293-9D90-8726B340210B}"/>
    <hyperlink ref="D362" r:id="rId269" xr:uid="{E912C8E7-CEF0-485D-B244-BAD9EFB39E77}"/>
    <hyperlink ref="D363" r:id="rId270" xr:uid="{439BF8F8-9377-4841-994D-11EAF1719A7E}"/>
    <hyperlink ref="D364" r:id="rId271" xr:uid="{92E12356-7745-4805-A6C2-4C40D7C934C6}"/>
    <hyperlink ref="D367" r:id="rId272" display="https://www.sapphireav.com/products/conxeasy-s603-speakers-in-white?_pos=1&amp;_sid=1b72c8f67&amp;_ss=r" xr:uid="{16FECABC-B24F-4DF0-ACB3-C9266450C0CE}"/>
    <hyperlink ref="D368" r:id="rId273" display="https://www.sapphireav.com/products/conxeasy-swa401-wall-mount-loudspeakers-amplifier-in-wall-control-system-in-b?_pos=1&amp;_sid=8505e9d47&amp;_ss=r" xr:uid="{E6A2FA19-CF88-44CC-A885-FABB6856CA92}"/>
    <hyperlink ref="D370" r:id="rId274" xr:uid="{987BD3DE-701C-4BE0-B1E6-02C5F8595649}"/>
    <hyperlink ref="D373" r:id="rId275" xr:uid="{E06B984E-DC05-4BD3-AB7B-4989B38B385F}"/>
    <hyperlink ref="D374" r:id="rId276" xr:uid="{7A444144-50CD-421D-8381-71FFE95F7F58}"/>
    <hyperlink ref="D376" r:id="rId277" xr:uid="{B875F3F9-F49F-410E-BEB8-C8D6CF8293E3}"/>
    <hyperlink ref="D377" r:id="rId278" xr:uid="{BFEAD7B5-37AF-48A5-896D-6709551D4F78}"/>
    <hyperlink ref="D378" r:id="rId279" xr:uid="{207CDEF9-B0B6-4A75-86ED-DD0A2A8DFF07}"/>
    <hyperlink ref="D383" r:id="rId280" xr:uid="{92F4A82B-624A-4CDB-AFF3-F5218044D23C}"/>
    <hyperlink ref="D384" r:id="rId281" xr:uid="{44486696-7ED6-43A9-853C-1571CCEB7C33}"/>
    <hyperlink ref="D385" r:id="rId282" display="https://www.sapphireav.com/products/strv-19-rack-rails?_pos=1&amp;_sid=76c13bc44&amp;_ss=r" xr:uid="{D9BCDA95-5856-45A7-9224-D6ACD877D98D}"/>
    <hyperlink ref="D387" r:id="rId283" xr:uid="{5775AD1B-12C4-42B0-B6E1-3CA840CF42FF}"/>
    <hyperlink ref="D392" r:id="rId284" xr:uid="{5E72E2B6-F598-4C1E-A528-848B4A0756E3}"/>
    <hyperlink ref="D393" r:id="rId285" xr:uid="{8AD5AD34-7C24-4634-B1A9-A88BB6F854A3}"/>
    <hyperlink ref="D394" r:id="rId286" xr:uid="{074E725B-56BF-4857-BD1B-434CB1A6ABA0}"/>
    <hyperlink ref="M67" location="'Fastfold Fixed Frame Screens'!A1" display="Home" xr:uid="{778FECF7-6189-4110-BBFD-B0ADBA22700E}"/>
    <hyperlink ref="M180" location="'Fastfold Fixed Frame Screens'!A1" display="Home" xr:uid="{EF50962A-2E27-4438-A5EB-8EF2357E1FB6}"/>
  </hyperlinks>
  <pageMargins left="0.51181102362204722" right="0.19685039370078741" top="0.39370078740157483" bottom="0.19685039370078741" header="0.39370078740157483" footer="0.51181102362204722"/>
  <pageSetup paperSize="9" scale="43" fitToHeight="0" orientation="portrait" r:id="rId287"/>
  <headerFooter alignWithMargins="0"/>
  <rowBreaks count="1" manualBreakCount="1">
    <brk id="227" min="1" max="11" man="1"/>
  </rowBreaks>
  <drawing r:id="rId288"/>
  <legacyDrawing r:id="rId289"/>
  <oleObjects>
    <mc:AlternateContent xmlns:mc="http://schemas.openxmlformats.org/markup-compatibility/2006">
      <mc:Choice Requires="x14">
        <oleObject progId="Photoshop.Image.11" shapeId="10241" r:id="rId290">
          <objectPr defaultSize="0" autoPict="0" r:id="rId291">
            <anchor moveWithCells="1" sizeWithCells="1">
              <from>
                <xdr:col>1</xdr:col>
                <xdr:colOff>561975</xdr:colOff>
                <xdr:row>87</xdr:row>
                <xdr:rowOff>180975</xdr:rowOff>
              </from>
              <to>
                <xdr:col>2</xdr:col>
                <xdr:colOff>447675</xdr:colOff>
                <xdr:row>90</xdr:row>
                <xdr:rowOff>695325</xdr:rowOff>
              </to>
            </anchor>
          </objectPr>
        </oleObject>
      </mc:Choice>
      <mc:Fallback>
        <oleObject progId="Photoshop.Image.11" shapeId="10241" r:id="rId290"/>
      </mc:Fallback>
    </mc:AlternateContent>
    <mc:AlternateContent xmlns:mc="http://schemas.openxmlformats.org/markup-compatibility/2006">
      <mc:Choice Requires="x14">
        <oleObject progId="Photoshop.Image.11" shapeId="10242" r:id="rId292">
          <objectPr defaultSize="0" autoPict="0" r:id="rId293">
            <anchor moveWithCells="1" sizeWithCells="1">
              <from>
                <xdr:col>1</xdr:col>
                <xdr:colOff>428625</xdr:colOff>
                <xdr:row>258</xdr:row>
                <xdr:rowOff>123825</xdr:rowOff>
              </from>
              <to>
                <xdr:col>2</xdr:col>
                <xdr:colOff>381000</xdr:colOff>
                <xdr:row>260</xdr:row>
                <xdr:rowOff>85725</xdr:rowOff>
              </to>
            </anchor>
          </objectPr>
        </oleObject>
      </mc:Choice>
      <mc:Fallback>
        <oleObject progId="Photoshop.Image.11" shapeId="10242" r:id="rId292"/>
      </mc:Fallback>
    </mc:AlternateContent>
    <mc:AlternateContent xmlns:mc="http://schemas.openxmlformats.org/markup-compatibility/2006">
      <mc:Choice Requires="x14">
        <oleObject progId="Photoshop.Image.11" shapeId="10243" r:id="rId294">
          <objectPr defaultSize="0" autoPict="0" r:id="rId295">
            <anchor moveWithCells="1" sizeWithCells="1">
              <from>
                <xdr:col>1</xdr:col>
                <xdr:colOff>180975</xdr:colOff>
                <xdr:row>296</xdr:row>
                <xdr:rowOff>180975</xdr:rowOff>
              </from>
              <to>
                <xdr:col>2</xdr:col>
                <xdr:colOff>666750</xdr:colOff>
                <xdr:row>299</xdr:row>
                <xdr:rowOff>266700</xdr:rowOff>
              </to>
            </anchor>
          </objectPr>
        </oleObject>
      </mc:Choice>
      <mc:Fallback>
        <oleObject progId="Photoshop.Image.11" shapeId="10243" r:id="rId294"/>
      </mc:Fallback>
    </mc:AlternateContent>
    <mc:AlternateContent xmlns:mc="http://schemas.openxmlformats.org/markup-compatibility/2006">
      <mc:Choice Requires="x14">
        <oleObject progId="Photoshop.Image.11" shapeId="10244" r:id="rId296">
          <objectPr defaultSize="0" autoPict="0" r:id="rId297">
            <anchor moveWithCells="1" sizeWithCells="1">
              <from>
                <xdr:col>1</xdr:col>
                <xdr:colOff>219075</xdr:colOff>
                <xdr:row>369</xdr:row>
                <xdr:rowOff>28575</xdr:rowOff>
              </from>
              <to>
                <xdr:col>2</xdr:col>
                <xdr:colOff>676275</xdr:colOff>
                <xdr:row>369</xdr:row>
                <xdr:rowOff>647700</xdr:rowOff>
              </to>
            </anchor>
          </objectPr>
        </oleObject>
      </mc:Choice>
      <mc:Fallback>
        <oleObject progId="Photoshop.Image.11" shapeId="10244" r:id="rId296"/>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2918-492C-480B-9037-1951F286B162}">
  <dimension ref="B1:V146"/>
  <sheetViews>
    <sheetView workbookViewId="0">
      <selection activeCell="D17" sqref="D17"/>
    </sheetView>
  </sheetViews>
  <sheetFormatPr defaultColWidth="16.28515625" defaultRowHeight="15" outlineLevelRow="1"/>
  <cols>
    <col min="1" max="1" width="3" style="283" customWidth="1"/>
    <col min="2" max="2" width="14.28515625" style="283" customWidth="1"/>
    <col min="3" max="3" width="21.42578125" style="283" hidden="1" customWidth="1"/>
    <col min="4" max="4" width="81.85546875" style="281" customWidth="1"/>
    <col min="5" max="5" width="19.42578125" style="282" customWidth="1"/>
    <col min="6" max="6" width="18.42578125" style="283" customWidth="1"/>
    <col min="7" max="7" width="21.42578125" style="282" customWidth="1"/>
    <col min="8" max="8" width="25.28515625" style="282" hidden="1" customWidth="1"/>
    <col min="9" max="9" width="15.5703125" style="359" customWidth="1"/>
    <col min="10" max="10" width="28.7109375" style="285" customWidth="1"/>
    <col min="11" max="11" width="11.7109375" style="283" hidden="1" customWidth="1"/>
    <col min="12" max="12" width="28.7109375" style="285" hidden="1" customWidth="1"/>
    <col min="13" max="13" width="31.5703125" style="283" customWidth="1"/>
    <col min="14" max="14" width="22" style="283" customWidth="1"/>
    <col min="15" max="17" width="16.28515625" style="283"/>
    <col min="18" max="22" width="0" style="283" hidden="1" customWidth="1"/>
    <col min="23" max="33" width="16.28515625" style="283"/>
    <col min="34" max="34" width="16.28515625" style="283" customWidth="1"/>
    <col min="35" max="16384" width="16.28515625" style="283"/>
  </cols>
  <sheetData>
    <row r="1" spans="2:22" ht="32.25" customHeight="1" thickBot="1">
      <c r="B1" s="467" t="s">
        <v>89</v>
      </c>
      <c r="C1" s="280"/>
      <c r="I1" s="284"/>
      <c r="N1" s="281"/>
    </row>
    <row r="2" spans="2:22" ht="16.5" thickBot="1">
      <c r="B2" s="286" t="s">
        <v>1</v>
      </c>
      <c r="C2" s="287"/>
      <c r="D2" s="288"/>
      <c r="E2" s="2107" t="s">
        <v>3</v>
      </c>
      <c r="F2" s="2108"/>
      <c r="G2" s="489"/>
      <c r="H2" s="289"/>
      <c r="I2" s="290"/>
      <c r="J2" s="291"/>
      <c r="K2" s="292"/>
      <c r="L2" s="291"/>
      <c r="M2" s="281"/>
      <c r="N2" s="281"/>
    </row>
    <row r="3" spans="2:22" ht="16.5" thickBot="1">
      <c r="B3" s="295" t="s">
        <v>90</v>
      </c>
      <c r="C3" s="296"/>
      <c r="D3" s="297"/>
      <c r="E3" s="298"/>
      <c r="F3" s="299"/>
      <c r="G3" s="289"/>
      <c r="H3" s="289"/>
      <c r="I3" s="290"/>
      <c r="J3" s="291"/>
      <c r="K3" s="292"/>
      <c r="L3" s="291"/>
      <c r="M3" s="281"/>
      <c r="N3" s="281"/>
    </row>
    <row r="4" spans="2:22" ht="15.75">
      <c r="B4" s="300" t="s">
        <v>91</v>
      </c>
      <c r="C4" s="296"/>
      <c r="D4" s="1"/>
      <c r="E4" s="301" t="s">
        <v>6</v>
      </c>
      <c r="F4" s="650" t="s">
        <v>1223</v>
      </c>
      <c r="G4" s="302"/>
      <c r="H4" s="302"/>
      <c r="I4" s="290"/>
      <c r="J4" s="291"/>
      <c r="K4" s="292"/>
      <c r="L4" s="291"/>
      <c r="M4" s="281"/>
      <c r="N4" s="281"/>
    </row>
    <row r="5" spans="2:22" s="281" customFormat="1" ht="16.5" thickBot="1">
      <c r="B5" s="304" t="s">
        <v>92</v>
      </c>
      <c r="C5" s="305"/>
      <c r="D5" s="123" t="s">
        <v>1215</v>
      </c>
      <c r="E5" s="306" t="s">
        <v>9</v>
      </c>
      <c r="F5" s="2"/>
      <c r="G5" s="302"/>
      <c r="H5" s="302"/>
      <c r="I5" s="307"/>
      <c r="J5" s="291"/>
      <c r="K5" s="292"/>
      <c r="L5" s="291"/>
    </row>
    <row r="6" spans="2:22" s="281" customFormat="1" ht="14.25" customHeight="1" thickBot="1">
      <c r="B6" s="285"/>
      <c r="D6" s="308"/>
      <c r="E6" s="309"/>
      <c r="G6" s="309"/>
      <c r="H6" s="309"/>
      <c r="I6" s="310"/>
      <c r="J6" s="285"/>
      <c r="L6" s="285"/>
    </row>
    <row r="7" spans="2:22" s="320" customFormat="1" ht="31.5" customHeight="1" thickBot="1">
      <c r="B7" s="682" t="s">
        <v>93</v>
      </c>
      <c r="C7" s="312" t="s">
        <v>94</v>
      </c>
      <c r="D7" s="505" t="s">
        <v>12</v>
      </c>
      <c r="E7" s="313" t="s">
        <v>13</v>
      </c>
      <c r="F7" s="314" t="s">
        <v>14</v>
      </c>
      <c r="G7" s="315" t="s">
        <v>95</v>
      </c>
      <c r="H7" s="315" t="s">
        <v>96</v>
      </c>
      <c r="I7" s="491" t="s">
        <v>97</v>
      </c>
      <c r="J7" s="316" t="s">
        <v>98</v>
      </c>
      <c r="K7" s="554"/>
      <c r="L7" s="581" t="s">
        <v>491</v>
      </c>
      <c r="M7" s="317"/>
      <c r="N7" s="318"/>
    </row>
    <row r="8" spans="2:22" ht="18" hidden="1" customHeight="1" thickBot="1">
      <c r="B8" s="695" t="s">
        <v>99</v>
      </c>
      <c r="C8" s="322"/>
      <c r="D8" s="662"/>
      <c r="E8" s="663" t="str">
        <f t="shared" ref="E8" si="0">IF(D8="","",VLOOKUP(D8,ProductLookup,2,FALSE))</f>
        <v/>
      </c>
      <c r="F8" s="664"/>
      <c r="G8" s="665" t="str">
        <f t="shared" ref="G8:G11" si="1">IF(E8="","",E8*F8)</f>
        <v/>
      </c>
      <c r="H8" s="665" t="str">
        <f>IF(E8="","", G8*1.45)</f>
        <v/>
      </c>
      <c r="I8" s="666" t="str" cm="1">
        <f t="array" ref="I8">IF(D8="","",_xlfn._xlws.FILTER(Products!C38:C533,Products!A38:A533=D8,""))</f>
        <v/>
      </c>
      <c r="J8" s="667" t="str" cm="1">
        <f t="array" ref="J8">IF(D8="","",_xlfn._xlws.FILTER(Products!D4:D503,Products!A4:A503=D8,""))</f>
        <v/>
      </c>
      <c r="K8" s="281"/>
      <c r="L8" s="121" t="str" cm="1">
        <f t="array" ref="L8">IF(F8="","",_xlfn._xlws.FILTER(Products!F4:F503,Products!C4:C503=F8,""))</f>
        <v/>
      </c>
    </row>
    <row r="9" spans="2:22" s="329" customFormat="1" ht="16.5" thickBot="1">
      <c r="B9" s="690" t="s">
        <v>100</v>
      </c>
      <c r="C9" s="326"/>
      <c r="D9" s="327" t="s">
        <v>59</v>
      </c>
      <c r="E9" s="328">
        <f t="shared" ref="E9" si="2">IF(D9="","",VLOOKUP(D9,ProductLookup,2,FALSE))</f>
        <v>20</v>
      </c>
      <c r="F9" s="111"/>
      <c r="G9" s="102">
        <f t="shared" si="1"/>
        <v>0</v>
      </c>
      <c r="H9" s="102">
        <f>IF(E9="","", G9)</f>
        <v>0</v>
      </c>
      <c r="I9" s="500" t="str" cm="1">
        <f t="array" ref="I9">IF(D9="","",_xlfn._xlws.FILTER(Products!C39:C534,Products!A39:A534=D9,""))</f>
        <v xml:space="preserve"> </v>
      </c>
      <c r="J9" s="443"/>
      <c r="K9" s="285"/>
      <c r="L9" s="437"/>
      <c r="M9" s="555" t="s">
        <v>101</v>
      </c>
      <c r="N9" s="449"/>
      <c r="O9" s="2159" t="s">
        <v>1216</v>
      </c>
      <c r="P9" s="2160"/>
      <c r="R9" s="389" t="s">
        <v>119</v>
      </c>
      <c r="S9" s="390"/>
      <c r="T9" s="390"/>
      <c r="U9" s="506"/>
      <c r="V9" s="391"/>
    </row>
    <row r="10" spans="2:22" ht="16.5" thickBot="1">
      <c r="B10" s="685" t="s">
        <v>102</v>
      </c>
      <c r="C10" s="331"/>
      <c r="D10" s="332" t="s">
        <v>103</v>
      </c>
      <c r="E10" s="333">
        <f t="shared" ref="E10" si="3">IF(D10="","",VLOOKUP(D10,ProductLookup,2,FALSE))</f>
        <v>250</v>
      </c>
      <c r="F10" s="98"/>
      <c r="G10" s="93">
        <f t="shared" si="1"/>
        <v>0</v>
      </c>
      <c r="H10" s="93">
        <f>IF(E10="","", G10*2)</f>
        <v>0</v>
      </c>
      <c r="I10" s="493" t="str" cm="1">
        <f t="array" ref="I10">IF(D10="","",_xlfn._xlws.FILTER(Products!C6:C329,Products!A6:A329=D10,""))</f>
        <v xml:space="preserve"> </v>
      </c>
      <c r="J10" s="70"/>
      <c r="K10" s="281"/>
      <c r="L10" s="70"/>
      <c r="M10" s="556" t="s">
        <v>104</v>
      </c>
      <c r="N10" s="4">
        <f>IF(ISBLANK(N9),0,N9*85+85)</f>
        <v>0</v>
      </c>
      <c r="O10" s="2161"/>
      <c r="P10" s="2162"/>
      <c r="R10" s="392"/>
      <c r="S10" s="393"/>
      <c r="T10" s="394"/>
      <c r="U10" s="507"/>
      <c r="V10" s="395"/>
    </row>
    <row r="11" spans="2:22" ht="16.5" thickBot="1">
      <c r="B11" s="686"/>
      <c r="C11" s="334"/>
      <c r="D11" s="671" t="s">
        <v>105</v>
      </c>
      <c r="E11" s="672">
        <f t="shared" ref="E11" si="4">IF(D11="","",VLOOKUP(D11,ProductLookup,2,FALSE))</f>
        <v>500</v>
      </c>
      <c r="F11" s="109"/>
      <c r="G11" s="108">
        <f t="shared" si="1"/>
        <v>0</v>
      </c>
      <c r="H11" s="108">
        <f>IF(E11="","", G11*2)</f>
        <v>0</v>
      </c>
      <c r="I11" s="673" t="str" cm="1">
        <f t="array" ref="I11">IF(D11="","",_xlfn._xlws.FILTER(Products!C41:C536,Products!A41:A536=D11,""))</f>
        <v xml:space="preserve"> </v>
      </c>
      <c r="J11" s="674"/>
      <c r="K11" s="281"/>
      <c r="L11" s="441"/>
      <c r="M11" s="557" t="s">
        <v>26</v>
      </c>
      <c r="N11" s="5">
        <f>G38+G73+G96+G115+G134</f>
        <v>0</v>
      </c>
      <c r="O11" s="2161"/>
      <c r="P11" s="2162"/>
      <c r="R11" s="396" t="s">
        <v>120</v>
      </c>
      <c r="S11" s="397" t="s">
        <v>121</v>
      </c>
      <c r="T11" s="490" t="s">
        <v>122</v>
      </c>
      <c r="U11" s="508"/>
      <c r="V11" s="426" t="s">
        <v>123</v>
      </c>
    </row>
    <row r="12" spans="2:22" ht="15.75">
      <c r="B12" s="685" t="s">
        <v>106</v>
      </c>
      <c r="C12" s="335"/>
      <c r="D12" s="668"/>
      <c r="E12" s="336" t="str">
        <f t="shared" ref="E12" si="5">IF(D12="","",VLOOKUP(D12,ProductLookup,2,FALSE))</f>
        <v/>
      </c>
      <c r="F12" s="669"/>
      <c r="G12" s="337" t="str">
        <f>IF(E12="","",E12*F12)</f>
        <v/>
      </c>
      <c r="H12" s="337" t="str">
        <f>IF(E12="","", G12/55*100)</f>
        <v/>
      </c>
      <c r="I12" s="494" t="str" cm="1">
        <f t="array" ref="I12">IF(D12="","",_xlfn._xlws.FILTER(Products!C7:C330,Products!A7:A330=D12,""))</f>
        <v/>
      </c>
      <c r="J12" s="670"/>
      <c r="K12" s="281"/>
      <c r="L12" s="528"/>
      <c r="M12" s="558" t="s">
        <v>107</v>
      </c>
      <c r="N12" s="338"/>
      <c r="O12" s="2161"/>
      <c r="P12" s="2162"/>
      <c r="R12" s="398" t="s">
        <v>124</v>
      </c>
      <c r="S12" s="399">
        <f>T22</f>
        <v>0</v>
      </c>
      <c r="T12" s="400" t="s">
        <v>125</v>
      </c>
      <c r="U12" s="509"/>
      <c r="V12" s="502" t="e">
        <f>S14/S13</f>
        <v>#DIV/0!</v>
      </c>
    </row>
    <row r="13" spans="2:22" ht="15.75">
      <c r="B13" s="684"/>
      <c r="C13" s="331"/>
      <c r="D13" s="340"/>
      <c r="E13" s="448" t="str">
        <f t="shared" ref="E13" si="6">IF(D13="","",VLOOKUP(D13,ProductLookup,2,FALSE))</f>
        <v/>
      </c>
      <c r="F13" s="99"/>
      <c r="G13" s="95" t="str">
        <f t="shared" ref="G13:G29" si="7">IF(E13="","",E13*F13)</f>
        <v/>
      </c>
      <c r="H13" s="95" t="str">
        <f>IF(E13="","", G13/55*100)</f>
        <v/>
      </c>
      <c r="I13" s="479" t="str" cm="1">
        <f t="array" ref="I13">IF(D13="","",_xlfn._xlws.FILTER(Products!C9:C504,Products!A9:A504=D13,""))</f>
        <v/>
      </c>
      <c r="J13" s="453"/>
      <c r="K13" s="281"/>
      <c r="L13" s="453"/>
      <c r="M13" s="559" t="s">
        <v>108</v>
      </c>
      <c r="N13" s="6" t="e">
        <f>IF(N9="",G39+G74+G97+G116+G135,G39+G74+G97+G116+G135)</f>
        <v>#N/A</v>
      </c>
      <c r="O13" s="2161"/>
      <c r="P13" s="2162"/>
      <c r="R13" s="401" t="s">
        <v>126</v>
      </c>
      <c r="S13" s="402">
        <f>T19</f>
        <v>0</v>
      </c>
      <c r="T13" s="403" t="s">
        <v>127</v>
      </c>
      <c r="U13" s="509"/>
      <c r="V13" s="503" t="e">
        <f>S14/S12</f>
        <v>#DIV/0!</v>
      </c>
    </row>
    <row r="14" spans="2:22" ht="16.5" thickBot="1">
      <c r="B14" s="684"/>
      <c r="C14" s="331"/>
      <c r="D14" s="452"/>
      <c r="E14" s="333" t="str">
        <f t="shared" ref="E14" si="8">IF(D14="","",VLOOKUP(D14,ProductLookup,2,FALSE))</f>
        <v/>
      </c>
      <c r="F14" s="98"/>
      <c r="G14" s="93" t="str">
        <f t="shared" si="7"/>
        <v/>
      </c>
      <c r="H14" s="93" t="str">
        <f>IF(E14="","", G14/55*100)</f>
        <v/>
      </c>
      <c r="I14" s="493" t="str" cm="1">
        <f t="array" ref="I14">IF(D14="","",_xlfn._xlws.FILTER(Products!C10:C505,Products!A10:A505=D14,""))</f>
        <v/>
      </c>
      <c r="J14" s="454"/>
      <c r="K14" s="281"/>
      <c r="L14" s="454"/>
      <c r="M14" s="560" t="s">
        <v>30</v>
      </c>
      <c r="N14" s="7">
        <f>G40+G75+G98+G117+G136+N10+N12</f>
        <v>0</v>
      </c>
      <c r="O14" s="2161"/>
      <c r="P14" s="2162"/>
      <c r="R14" s="404" t="s">
        <v>128</v>
      </c>
      <c r="S14" s="405">
        <v>7</v>
      </c>
      <c r="T14" s="406" t="s">
        <v>129</v>
      </c>
      <c r="U14" s="509"/>
      <c r="V14" s="504">
        <f>S12*S13</f>
        <v>0</v>
      </c>
    </row>
    <row r="15" spans="2:22" ht="16.5" thickBot="1">
      <c r="B15" s="684"/>
      <c r="C15" s="331"/>
      <c r="D15" s="340"/>
      <c r="E15" s="448" t="str">
        <f t="shared" ref="E15" si="9">IF(D15="","",VLOOKUP(D15,ProductLookup,2,FALSE))</f>
        <v/>
      </c>
      <c r="F15" s="99"/>
      <c r="G15" s="95" t="str">
        <f t="shared" si="7"/>
        <v/>
      </c>
      <c r="H15" s="95" t="str">
        <f t="shared" ref="H15:H37" si="10">IF(E15="","", G15/55*100)</f>
        <v/>
      </c>
      <c r="I15" s="479" t="str" cm="1">
        <f t="array" ref="I15">IF(D15="","",_xlfn._xlws.FILTER(Products!C11:C506,Products!A11:A506=D15,""))</f>
        <v/>
      </c>
      <c r="J15" s="453"/>
      <c r="K15" s="281"/>
      <c r="L15" s="453"/>
      <c r="M15" s="561" t="s">
        <v>109</v>
      </c>
      <c r="N15" s="8" t="e">
        <f>N14-N13-P16</f>
        <v>#N/A</v>
      </c>
      <c r="O15" s="2161"/>
      <c r="P15" s="2162"/>
      <c r="R15" s="407"/>
      <c r="S15" s="407"/>
      <c r="T15" s="407"/>
      <c r="U15" s="407"/>
      <c r="V15" s="310"/>
    </row>
    <row r="16" spans="2:22" ht="15.75">
      <c r="B16" s="684"/>
      <c r="C16" s="331"/>
      <c r="D16" s="452"/>
      <c r="E16" s="333" t="str">
        <f t="shared" ref="E16" si="11">IF(D16="","",VLOOKUP(D16,ProductLookup,2,FALSE))</f>
        <v/>
      </c>
      <c r="F16" s="98"/>
      <c r="G16" s="93" t="str">
        <f t="shared" si="7"/>
        <v/>
      </c>
      <c r="H16" s="93" t="str">
        <f t="shared" si="10"/>
        <v/>
      </c>
      <c r="I16" s="493" t="str" cm="1">
        <f t="array" ref="I16">IF(D16="","",_xlfn._xlws.FILTER(Products!C12:C507,Products!A12:A507=D16,""))</f>
        <v/>
      </c>
      <c r="J16" s="454"/>
      <c r="K16" s="281"/>
      <c r="L16" s="454"/>
      <c r="M16" s="562" t="s">
        <v>110</v>
      </c>
      <c r="N16" s="438" t="str">
        <f>IF(N14=0,"",N15/N14)</f>
        <v/>
      </c>
      <c r="O16" s="2161"/>
      <c r="P16" s="2162"/>
      <c r="R16" s="408" t="s">
        <v>130</v>
      </c>
      <c r="S16" s="409"/>
      <c r="T16" s="409"/>
      <c r="U16" s="510"/>
      <c r="V16" s="410"/>
    </row>
    <row r="17" spans="2:22" ht="16.5" thickBot="1">
      <c r="B17" s="684"/>
      <c r="C17" s="331"/>
      <c r="D17" s="340"/>
      <c r="E17" s="448" t="str">
        <f t="shared" ref="E17" si="12">IF(D17="","",VLOOKUP(D17,ProductLookup,2,FALSE))</f>
        <v/>
      </c>
      <c r="F17" s="99"/>
      <c r="G17" s="95" t="str">
        <f t="shared" si="7"/>
        <v/>
      </c>
      <c r="H17" s="95" t="str">
        <f t="shared" si="10"/>
        <v/>
      </c>
      <c r="I17" s="479" t="str" cm="1">
        <f t="array" ref="I17">IF(D17="","",_xlfn._xlws.FILTER(Products!C13:C508,Products!A13:A508=D17,""))</f>
        <v/>
      </c>
      <c r="J17" s="453"/>
      <c r="K17" s="281"/>
      <c r="L17" s="453"/>
      <c r="M17" s="563" t="s">
        <v>111</v>
      </c>
      <c r="N17" s="116" t="e">
        <f>J40+J75+J98+J117+J136+N10+N12</f>
        <v>#N/A</v>
      </c>
      <c r="O17" s="2161"/>
      <c r="P17" s="2162"/>
      <c r="R17" s="411" t="s">
        <v>131</v>
      </c>
      <c r="S17" s="412"/>
      <c r="T17" s="412"/>
      <c r="U17" s="511"/>
      <c r="V17" s="413"/>
    </row>
    <row r="18" spans="2:22" ht="16.5" thickBot="1">
      <c r="B18" s="684"/>
      <c r="C18" s="331"/>
      <c r="D18" s="452"/>
      <c r="E18" s="333" t="str">
        <f t="shared" ref="E18" si="13">IF(D18="","",VLOOKUP(D18,ProductLookup,2,FALSE))</f>
        <v/>
      </c>
      <c r="F18" s="98"/>
      <c r="G18" s="93" t="str">
        <f t="shared" si="7"/>
        <v/>
      </c>
      <c r="H18" s="93" t="str">
        <f t="shared" si="10"/>
        <v/>
      </c>
      <c r="I18" s="493" t="str" cm="1">
        <f t="array" ref="I18">IF(D18="","",_xlfn._xlws.FILTER(Products!C14:C509,Products!A14:A509=D18,""))</f>
        <v/>
      </c>
      <c r="J18" s="454"/>
      <c r="K18" s="281"/>
      <c r="L18" s="454"/>
      <c r="M18" s="564" t="s">
        <v>31</v>
      </c>
      <c r="N18" s="450"/>
      <c r="O18" s="2161"/>
      <c r="P18" s="2162"/>
      <c r="R18" s="282"/>
      <c r="T18" s="282"/>
      <c r="U18" s="282"/>
      <c r="V18" s="359"/>
    </row>
    <row r="19" spans="2:22" ht="18" customHeight="1">
      <c r="B19" s="684"/>
      <c r="C19" s="331"/>
      <c r="D19" s="340"/>
      <c r="E19" s="448" t="str">
        <f t="shared" ref="E19" si="14">IF(D19="","",VLOOKUP(D19,ProductLookup,2,FALSE))</f>
        <v/>
      </c>
      <c r="F19" s="99"/>
      <c r="G19" s="95" t="str">
        <f t="shared" si="7"/>
        <v/>
      </c>
      <c r="H19" s="95" t="str">
        <f t="shared" si="10"/>
        <v/>
      </c>
      <c r="I19" s="479" t="str" cm="1">
        <f t="array" ref="I19">IF(D19="","",_xlfn._xlws.FILTER(Products!C15:C510,Products!A15:A510=D19,""))</f>
        <v/>
      </c>
      <c r="J19" s="453"/>
      <c r="K19" s="281"/>
      <c r="L19" s="568"/>
      <c r="O19" s="2161"/>
      <c r="P19" s="2162"/>
      <c r="R19" s="414" t="s">
        <v>132</v>
      </c>
      <c r="S19" s="415"/>
      <c r="T19" s="415"/>
      <c r="U19" s="512"/>
      <c r="V19" s="416"/>
    </row>
    <row r="20" spans="2:22" ht="16.5" thickBot="1">
      <c r="B20" s="684"/>
      <c r="C20" s="331"/>
      <c r="D20" s="452"/>
      <c r="E20" s="333" t="str">
        <f t="shared" ref="E20" si="15">IF(D20="","",VLOOKUP(D20,ProductLookup,2,FALSE))</f>
        <v/>
      </c>
      <c r="F20" s="98"/>
      <c r="G20" s="93" t="str">
        <f t="shared" si="7"/>
        <v/>
      </c>
      <c r="H20" s="93" t="str">
        <f t="shared" si="10"/>
        <v/>
      </c>
      <c r="I20" s="493" t="str" cm="1">
        <f t="array" ref="I20">IF(D20="","",_xlfn._xlws.FILTER(Products!C16:C511,Products!A16:A511=D20,""))</f>
        <v/>
      </c>
      <c r="J20" s="454"/>
      <c r="K20" s="281"/>
      <c r="L20" s="569"/>
      <c r="O20" s="2161"/>
      <c r="P20" s="2162"/>
      <c r="R20" s="417"/>
      <c r="S20" s="418"/>
      <c r="T20" s="418"/>
      <c r="U20" s="512"/>
      <c r="V20" s="419"/>
    </row>
    <row r="21" spans="2:22" ht="16.5" thickBot="1">
      <c r="B21" s="684"/>
      <c r="C21" s="331"/>
      <c r="D21" s="340"/>
      <c r="E21" s="448" t="str">
        <f t="shared" ref="E21" si="16">IF(D21="","",VLOOKUP(D21,ProductLookup,2,FALSE))</f>
        <v/>
      </c>
      <c r="F21" s="99"/>
      <c r="G21" s="95" t="str">
        <f t="shared" si="7"/>
        <v/>
      </c>
      <c r="H21" s="95" t="str">
        <f t="shared" si="10"/>
        <v/>
      </c>
      <c r="I21" s="479" t="str" cm="1">
        <f t="array" ref="I21">IF(D21="","",_xlfn._xlws.FILTER(Products!C17:C512,Products!A17:A512=D21,""))</f>
        <v/>
      </c>
      <c r="J21" s="453"/>
      <c r="K21" s="281"/>
      <c r="L21" s="568"/>
      <c r="O21" s="2161"/>
      <c r="P21" s="2162"/>
      <c r="R21" s="420"/>
      <c r="S21" s="420"/>
      <c r="T21" s="421"/>
      <c r="U21" s="308"/>
      <c r="V21" s="422"/>
    </row>
    <row r="22" spans="2:22" ht="16.5" thickBot="1">
      <c r="B22" s="684"/>
      <c r="C22" s="331"/>
      <c r="D22" s="452"/>
      <c r="E22" s="333" t="str">
        <f t="shared" ref="E22" si="17">IF(D22="","",VLOOKUP(D22,ProductLookup,2,FALSE))</f>
        <v/>
      </c>
      <c r="F22" s="98"/>
      <c r="G22" s="93" t="str">
        <f t="shared" si="7"/>
        <v/>
      </c>
      <c r="H22" s="93" t="str">
        <f t="shared" si="10"/>
        <v/>
      </c>
      <c r="I22" s="493" t="str" cm="1">
        <f t="array" ref="I22">IF(D22="","",_xlfn._xlws.FILTER(Products!C18:C513,Products!A18:A513=D22,""))</f>
        <v/>
      </c>
      <c r="J22" s="454"/>
      <c r="K22" s="281"/>
      <c r="L22" s="569"/>
      <c r="O22" s="2161"/>
      <c r="P22" s="2162"/>
      <c r="R22" s="423" t="s">
        <v>133</v>
      </c>
      <c r="S22" s="424"/>
      <c r="T22" s="425"/>
      <c r="U22" s="513"/>
      <c r="V22" s="426"/>
    </row>
    <row r="23" spans="2:22" ht="15.75">
      <c r="B23" s="684"/>
      <c r="C23" s="331"/>
      <c r="D23" s="340"/>
      <c r="E23" s="448" t="str">
        <f t="shared" ref="E23" si="18">IF(D23="","",VLOOKUP(D23,ProductLookup,2,FALSE))</f>
        <v/>
      </c>
      <c r="F23" s="99"/>
      <c r="G23" s="95" t="str">
        <f t="shared" si="7"/>
        <v/>
      </c>
      <c r="H23" s="95" t="str">
        <f t="shared" si="10"/>
        <v/>
      </c>
      <c r="I23" s="479" t="str" cm="1">
        <f t="array" ref="I23">IF(D23="","",_xlfn._xlws.FILTER(Products!C19:C514,Products!A19:A514=D23,""))</f>
        <v/>
      </c>
      <c r="J23" s="478"/>
      <c r="K23" s="281"/>
      <c r="L23" s="570"/>
      <c r="O23" s="2161"/>
      <c r="P23" s="2162"/>
      <c r="R23" s="427" t="s">
        <v>45</v>
      </c>
      <c r="S23" s="428"/>
      <c r="T23" s="1876" t="s">
        <v>134</v>
      </c>
      <c r="U23" s="1877"/>
      <c r="V23" s="1878"/>
    </row>
    <row r="24" spans="2:22" ht="15.75">
      <c r="B24" s="684"/>
      <c r="C24" s="334"/>
      <c r="D24" s="452"/>
      <c r="E24" s="333" t="str">
        <f t="shared" ref="E24" si="19">IF(D24="","",VLOOKUP(D24,ProductLookup,2,FALSE))</f>
        <v/>
      </c>
      <c r="F24" s="98"/>
      <c r="G24" s="93" t="str">
        <f t="shared" si="7"/>
        <v/>
      </c>
      <c r="H24" s="93" t="str">
        <f t="shared" si="10"/>
        <v/>
      </c>
      <c r="I24" s="493" t="str" cm="1">
        <f t="array" ref="I24">IF(D24="","",_xlfn._xlws.FILTER(Products!C20:C515,Products!A20:A515=D24,""))</f>
        <v/>
      </c>
      <c r="J24" s="454"/>
      <c r="K24" s="281"/>
      <c r="L24" s="569"/>
      <c r="O24" s="2161"/>
      <c r="P24" s="2162"/>
      <c r="R24" s="429" t="s">
        <v>48</v>
      </c>
      <c r="S24" s="430"/>
      <c r="T24" s="1879">
        <f>V18</f>
        <v>0</v>
      </c>
      <c r="U24" s="1880"/>
      <c r="V24" s="1881"/>
    </row>
    <row r="25" spans="2:22" ht="16.5" thickBot="1">
      <c r="B25" s="684"/>
      <c r="C25" s="344"/>
      <c r="D25" s="340"/>
      <c r="E25" s="448" t="str">
        <f t="shared" ref="E25" si="20">IF(D25="","",VLOOKUP(D25,ProductLookup,2,FALSE))</f>
        <v/>
      </c>
      <c r="F25" s="99"/>
      <c r="G25" s="95" t="str">
        <f t="shared" si="7"/>
        <v/>
      </c>
      <c r="H25" s="95" t="str">
        <f t="shared" si="10"/>
        <v/>
      </c>
      <c r="I25" s="479" t="str" cm="1">
        <f t="array" ref="I25">IF(D25="","",_xlfn._xlws.FILTER(Products!C21:C516,Products!A21:A516=D25,""))</f>
        <v/>
      </c>
      <c r="J25" s="453"/>
      <c r="K25" s="281"/>
      <c r="L25" s="568"/>
      <c r="O25" s="2161"/>
      <c r="P25" s="2162"/>
      <c r="R25" s="431" t="s">
        <v>135</v>
      </c>
      <c r="S25" s="432"/>
      <c r="T25" s="1879"/>
      <c r="U25" s="1880"/>
      <c r="V25" s="1881"/>
    </row>
    <row r="26" spans="2:22" ht="15.75">
      <c r="B26" s="684"/>
      <c r="C26" s="345"/>
      <c r="D26" s="452"/>
      <c r="E26" s="333" t="str">
        <f t="shared" ref="E26" si="21">IF(D26="","",VLOOKUP(D26,ProductLookup,2,FALSE))</f>
        <v/>
      </c>
      <c r="F26" s="98"/>
      <c r="G26" s="93" t="str">
        <f t="shared" si="7"/>
        <v/>
      </c>
      <c r="H26" s="93" t="str">
        <f t="shared" si="10"/>
        <v/>
      </c>
      <c r="I26" s="493" t="str" cm="1">
        <f t="array" ref="I26">IF(D26="","",_xlfn._xlws.FILTER(Products!C22:C517,Products!A22:A517=D26,""))</f>
        <v/>
      </c>
      <c r="J26" s="454"/>
      <c r="K26" s="281"/>
      <c r="L26" s="569" t="s">
        <v>490</v>
      </c>
      <c r="O26" s="2161"/>
      <c r="P26" s="2162"/>
      <c r="R26" s="431" t="s">
        <v>136</v>
      </c>
      <c r="S26" s="432"/>
      <c r="T26" s="1891"/>
      <c r="U26" s="1892"/>
      <c r="V26" s="1893"/>
    </row>
    <row r="27" spans="2:22" ht="15.75">
      <c r="B27" s="684"/>
      <c r="C27" s="331"/>
      <c r="D27" s="340"/>
      <c r="E27" s="448" t="str">
        <f t="shared" ref="E27" si="22">IF(D27="","",VLOOKUP(D27,ProductLookup,2,FALSE))</f>
        <v/>
      </c>
      <c r="F27" s="99"/>
      <c r="G27" s="324" t="str">
        <f t="shared" si="7"/>
        <v/>
      </c>
      <c r="H27" s="95" t="str">
        <f t="shared" si="10"/>
        <v/>
      </c>
      <c r="I27" s="495" t="str" cm="1">
        <f t="array" ref="I27">IF(D27="","",_xlfn._xlws.FILTER(Products!C23:C518,Products!A23:A518=D27,""))</f>
        <v/>
      </c>
      <c r="J27" s="453"/>
      <c r="K27" s="281"/>
      <c r="L27" s="568"/>
      <c r="O27" s="2161"/>
      <c r="P27" s="2162"/>
      <c r="R27" s="431" t="s">
        <v>137</v>
      </c>
      <c r="S27" s="432"/>
      <c r="T27" s="1879" t="s">
        <v>134</v>
      </c>
      <c r="U27" s="1880"/>
      <c r="V27" s="1881"/>
    </row>
    <row r="28" spans="2:22" ht="15.75">
      <c r="B28" s="684"/>
      <c r="C28" s="331"/>
      <c r="D28" s="452"/>
      <c r="E28" s="333" t="str">
        <f t="shared" ref="E28" si="23">IF(D28="","",VLOOKUP(D28,ProductLookup,2,FALSE))</f>
        <v/>
      </c>
      <c r="F28" s="484"/>
      <c r="G28" s="93" t="str">
        <f t="shared" si="7"/>
        <v/>
      </c>
      <c r="H28" s="93" t="str">
        <f t="shared" si="10"/>
        <v/>
      </c>
      <c r="I28" s="493" t="str" cm="1">
        <f t="array" ref="I28">IF(D28="","",_xlfn._xlws.FILTER(Products!C24:C519,Products!A24:A519=D28,""))</f>
        <v/>
      </c>
      <c r="J28" s="486"/>
      <c r="K28" s="281"/>
      <c r="L28" s="571"/>
      <c r="O28" s="2161"/>
      <c r="P28" s="2162"/>
      <c r="R28" s="431" t="s">
        <v>54</v>
      </c>
      <c r="S28" s="432"/>
      <c r="T28" s="1901" t="s">
        <v>134</v>
      </c>
      <c r="U28" s="1902"/>
      <c r="V28" s="1903"/>
    </row>
    <row r="29" spans="2:22" ht="15.75">
      <c r="B29" s="684"/>
      <c r="C29" s="331"/>
      <c r="D29" s="340"/>
      <c r="E29" s="448" t="str">
        <f t="shared" ref="E29" si="24">IF(D29="","",VLOOKUP(D29,ProductLookup,2,FALSE))</f>
        <v/>
      </c>
      <c r="F29" s="485"/>
      <c r="G29" s="95" t="str">
        <f t="shared" si="7"/>
        <v/>
      </c>
      <c r="H29" s="95" t="str">
        <f t="shared" si="10"/>
        <v/>
      </c>
      <c r="I29" s="479" t="str" cm="1">
        <f t="array" ref="I29">IF(D29="","",_xlfn._xlws.FILTER(Products!C25:C520,Products!A25:A520=D29,""))</f>
        <v/>
      </c>
      <c r="J29" s="487"/>
      <c r="K29" s="281"/>
      <c r="L29" s="572"/>
      <c r="O29" s="2161"/>
      <c r="P29" s="2162"/>
      <c r="R29" s="433"/>
      <c r="S29" s="434"/>
      <c r="T29" s="435"/>
      <c r="U29" s="514"/>
      <c r="V29" s="436"/>
    </row>
    <row r="30" spans="2:22" ht="16.5" thickBot="1">
      <c r="B30" s="684"/>
      <c r="C30" s="334"/>
      <c r="D30" s="455"/>
      <c r="E30" s="440" t="str">
        <f t="shared" ref="E30" si="25">IF(D30="","",VLOOKUP(D30,ProductLookup,2,FALSE))</f>
        <v/>
      </c>
      <c r="F30" s="529"/>
      <c r="G30" s="120" t="str">
        <f>IF(E30="","",E30*F30)</f>
        <v/>
      </c>
      <c r="H30" s="120" t="str">
        <f t="shared" si="10"/>
        <v/>
      </c>
      <c r="I30" s="496" t="str" cm="1">
        <f t="array" ref="I30">IF(D30="","",_xlfn._xlws.FILTER(Products!C26:C521,Products!A26:A521=D30,""))</f>
        <v/>
      </c>
      <c r="J30" s="530"/>
      <c r="K30" s="281"/>
      <c r="L30" s="573"/>
      <c r="O30" s="2161"/>
      <c r="P30" s="2162"/>
      <c r="R30" s="433"/>
      <c r="S30" s="434"/>
      <c r="T30" s="435"/>
      <c r="U30" s="514"/>
      <c r="V30" s="436"/>
    </row>
    <row r="31" spans="2:22" ht="18" customHeight="1">
      <c r="B31" s="2157" t="s">
        <v>112</v>
      </c>
      <c r="C31" s="461"/>
      <c r="D31" s="110"/>
      <c r="E31" s="103"/>
      <c r="F31" s="111"/>
      <c r="G31" s="102" t="str">
        <f t="shared" ref="G31:G37" si="26">IF(E31="","",E31*F31)</f>
        <v/>
      </c>
      <c r="H31" s="102" t="str">
        <f t="shared" si="10"/>
        <v/>
      </c>
      <c r="I31" s="480"/>
      <c r="J31" s="104"/>
      <c r="K31" s="281"/>
      <c r="L31" s="574"/>
      <c r="O31" s="2161"/>
      <c r="P31" s="2162"/>
      <c r="R31" s="433"/>
      <c r="S31" s="434"/>
      <c r="T31" s="435"/>
      <c r="U31" s="514"/>
      <c r="V31" s="436"/>
    </row>
    <row r="32" spans="2:22" ht="15.75" customHeight="1">
      <c r="B32" s="2158"/>
      <c r="C32" s="331"/>
      <c r="D32" s="105"/>
      <c r="E32" s="69"/>
      <c r="F32" s="98"/>
      <c r="G32" s="93" t="str">
        <f t="shared" si="26"/>
        <v/>
      </c>
      <c r="H32" s="93" t="str">
        <f t="shared" si="10"/>
        <v/>
      </c>
      <c r="I32" s="481"/>
      <c r="J32" s="454"/>
      <c r="K32" s="281"/>
      <c r="L32" s="569"/>
      <c r="O32" s="2161"/>
      <c r="P32" s="2162"/>
      <c r="R32" s="433"/>
      <c r="S32" s="434"/>
      <c r="T32" s="435"/>
      <c r="U32" s="514"/>
      <c r="V32" s="436"/>
    </row>
    <row r="33" spans="2:16" ht="15.75">
      <c r="B33" s="688"/>
      <c r="C33" s="331"/>
      <c r="D33" s="106"/>
      <c r="E33" s="350"/>
      <c r="F33" s="99"/>
      <c r="G33" s="95" t="str">
        <f t="shared" si="26"/>
        <v/>
      </c>
      <c r="H33" s="95" t="str">
        <f t="shared" si="10"/>
        <v/>
      </c>
      <c r="I33" s="482"/>
      <c r="J33" s="488"/>
      <c r="K33" s="281"/>
      <c r="L33" s="575"/>
      <c r="O33" s="2161"/>
      <c r="P33" s="2162"/>
    </row>
    <row r="34" spans="2:16" ht="15.75">
      <c r="B34" s="688"/>
      <c r="C34" s="331"/>
      <c r="D34" s="105"/>
      <c r="E34" s="69"/>
      <c r="F34" s="98"/>
      <c r="G34" s="93" t="str">
        <f t="shared" si="26"/>
        <v/>
      </c>
      <c r="H34" s="93" t="str">
        <f t="shared" si="10"/>
        <v/>
      </c>
      <c r="I34" s="481"/>
      <c r="J34" s="454"/>
      <c r="K34" s="281"/>
      <c r="L34" s="569"/>
      <c r="O34" s="2161"/>
      <c r="P34" s="2162"/>
    </row>
    <row r="35" spans="2:16" ht="15.75">
      <c r="B35" s="688"/>
      <c r="C35" s="331"/>
      <c r="D35" s="106"/>
      <c r="E35" s="350"/>
      <c r="F35" s="99"/>
      <c r="G35" s="95" t="str">
        <f t="shared" si="26"/>
        <v/>
      </c>
      <c r="H35" s="95" t="str">
        <f t="shared" si="10"/>
        <v/>
      </c>
      <c r="I35" s="482"/>
      <c r="J35" s="488"/>
      <c r="K35" s="281"/>
      <c r="L35" s="575"/>
      <c r="O35" s="2161"/>
      <c r="P35" s="2162"/>
    </row>
    <row r="36" spans="2:16" ht="15.75">
      <c r="B36" s="688"/>
      <c r="C36" s="331"/>
      <c r="D36" s="105"/>
      <c r="E36" s="69"/>
      <c r="F36" s="98"/>
      <c r="G36" s="93" t="str">
        <f t="shared" si="26"/>
        <v/>
      </c>
      <c r="H36" s="93" t="str">
        <f t="shared" si="10"/>
        <v/>
      </c>
      <c r="I36" s="481"/>
      <c r="J36" s="454"/>
      <c r="K36" s="281"/>
      <c r="L36" s="569"/>
      <c r="O36" s="2161"/>
      <c r="P36" s="2162"/>
    </row>
    <row r="37" spans="2:16" ht="16.5" thickBot="1">
      <c r="B37" s="689"/>
      <c r="C37" s="344"/>
      <c r="D37" s="107"/>
      <c r="E37" s="353"/>
      <c r="F37" s="109"/>
      <c r="G37" s="108" t="str">
        <f t="shared" si="26"/>
        <v/>
      </c>
      <c r="H37" s="108" t="str">
        <f t="shared" si="10"/>
        <v/>
      </c>
      <c r="I37" s="483"/>
      <c r="J37" s="94"/>
      <c r="K37" s="281"/>
      <c r="L37" s="576"/>
      <c r="O37" s="2161"/>
      <c r="P37" s="2162"/>
    </row>
    <row r="38" spans="2:16" ht="16.5" thickBot="1">
      <c r="B38" s="281"/>
      <c r="C38" s="281"/>
      <c r="E38" s="283"/>
      <c r="F38" s="354" t="s">
        <v>26</v>
      </c>
      <c r="G38" s="355"/>
      <c r="H38" s="533"/>
      <c r="I38" s="356"/>
      <c r="J38" s="357"/>
      <c r="K38" s="281"/>
      <c r="L38" s="544"/>
      <c r="O38" s="2161"/>
      <c r="P38" s="2162"/>
    </row>
    <row r="39" spans="2:16" ht="16.5" thickBot="1">
      <c r="B39" s="281"/>
      <c r="C39" s="281"/>
      <c r="E39" s="293"/>
      <c r="F39" s="358" t="s">
        <v>29</v>
      </c>
      <c r="G39" s="115">
        <f>SUM(G8:G37)</f>
        <v>0</v>
      </c>
      <c r="H39" s="534">
        <f>SUM(H8:H37)</f>
        <v>0</v>
      </c>
      <c r="J39" s="459" t="s">
        <v>113</v>
      </c>
      <c r="K39" s="281"/>
      <c r="L39" s="566"/>
      <c r="O39" s="2163"/>
      <c r="P39" s="2164"/>
    </row>
    <row r="40" spans="2:16" ht="16.5" thickBot="1">
      <c r="B40" s="281"/>
      <c r="C40" s="281"/>
      <c r="E40" s="293"/>
      <c r="F40" s="360" t="s">
        <v>63</v>
      </c>
      <c r="G40" s="96"/>
      <c r="H40" s="535"/>
      <c r="I40" s="361"/>
      <c r="J40" s="457">
        <f>(G39/55*100)+G38</f>
        <v>0</v>
      </c>
      <c r="K40" s="281"/>
      <c r="L40" s="567"/>
    </row>
    <row r="41" spans="2:16" ht="16.5" thickBot="1">
      <c r="B41" s="281"/>
      <c r="C41" s="281"/>
      <c r="E41" s="303"/>
      <c r="F41" s="362" t="s">
        <v>109</v>
      </c>
      <c r="G41" s="122">
        <f>G40-G39</f>
        <v>0</v>
      </c>
      <c r="H41" s="676">
        <f>G40-G39</f>
        <v>0</v>
      </c>
      <c r="I41" s="310"/>
      <c r="K41" s="281"/>
      <c r="L41" s="565"/>
    </row>
    <row r="42" spans="2:16" ht="16.5" thickBot="1">
      <c r="B42" s="281"/>
      <c r="C42" s="281"/>
      <c r="E42" s="303"/>
      <c r="F42" s="677"/>
      <c r="G42" s="678"/>
      <c r="H42" s="675"/>
      <c r="I42" s="310"/>
      <c r="K42" s="281"/>
      <c r="L42" s="565"/>
    </row>
    <row r="43" spans="2:16" s="320" customFormat="1" ht="31.5" hidden="1" customHeight="1" outlineLevel="1" thickBot="1">
      <c r="B43" s="681" t="s">
        <v>114</v>
      </c>
      <c r="C43" s="364"/>
      <c r="D43" s="680" t="s">
        <v>12</v>
      </c>
      <c r="E43" s="315" t="s">
        <v>13</v>
      </c>
      <c r="F43" s="314" t="s">
        <v>14</v>
      </c>
      <c r="G43" s="315" t="s">
        <v>95</v>
      </c>
      <c r="H43" s="315" t="s">
        <v>96</v>
      </c>
      <c r="I43" s="491" t="s">
        <v>97</v>
      </c>
      <c r="J43" s="316" t="s">
        <v>98</v>
      </c>
      <c r="K43" s="319"/>
      <c r="L43" s="581" t="s">
        <v>491</v>
      </c>
    </row>
    <row r="44" spans="2:16" ht="16.5" hidden="1" outlineLevel="1" thickBot="1">
      <c r="B44" s="684" t="s">
        <v>100</v>
      </c>
      <c r="C44" s="679"/>
      <c r="D44" s="526" t="s">
        <v>59</v>
      </c>
      <c r="E44" s="448">
        <f t="shared" ref="E44" si="27">IF(D44="","",VLOOKUP(D44,ProductLookup,2,FALSE))</f>
        <v>20</v>
      </c>
      <c r="F44" s="523"/>
      <c r="G44" s="524">
        <f t="shared" ref="G44:G72" si="28">IF(E44="","",E44*F44)</f>
        <v>0</v>
      </c>
      <c r="H44" s="524">
        <f>IF(E44="","", G44)</f>
        <v>0</v>
      </c>
      <c r="I44" s="527" t="str" cm="1">
        <f t="array" ref="I44">IF(D44="","",_xlfn._xlws.FILTER(Products!C39:C534,Products!A39:A534=D44,""))</f>
        <v xml:space="preserve"> </v>
      </c>
      <c r="J44" s="437"/>
      <c r="K44" s="281"/>
      <c r="L44" s="577"/>
    </row>
    <row r="45" spans="2:16" ht="15.75" hidden="1" outlineLevel="1">
      <c r="B45" s="685" t="s">
        <v>102</v>
      </c>
      <c r="C45" s="331"/>
      <c r="D45" s="332" t="s">
        <v>103</v>
      </c>
      <c r="E45" s="333">
        <f t="shared" ref="E45" si="29">IF(D45="","",VLOOKUP(D45,ProductLookup,2,FALSE))</f>
        <v>250</v>
      </c>
      <c r="F45" s="98"/>
      <c r="G45" s="93">
        <f t="shared" si="28"/>
        <v>0</v>
      </c>
      <c r="H45" s="93">
        <f>IF(E45="","", G45*2)</f>
        <v>0</v>
      </c>
      <c r="I45" s="493" t="str" cm="1">
        <f t="array" ref="I45">IF(D45="","",_xlfn._xlws.FILTER(Products!C40:C535,Products!A40:A535=D45,""))</f>
        <v xml:space="preserve"> </v>
      </c>
      <c r="J45" s="70"/>
      <c r="K45" s="281"/>
      <c r="L45" s="578"/>
    </row>
    <row r="46" spans="2:16" ht="16.5" hidden="1" outlineLevel="1" thickBot="1">
      <c r="B46" s="686"/>
      <c r="C46" s="334"/>
      <c r="D46" s="466" t="s">
        <v>105</v>
      </c>
      <c r="E46" s="323">
        <f t="shared" ref="E46" si="30">IF(D46="","",VLOOKUP(D46,ProductLookup,2,FALSE))</f>
        <v>500</v>
      </c>
      <c r="F46" s="439"/>
      <c r="G46" s="324">
        <f t="shared" si="28"/>
        <v>0</v>
      </c>
      <c r="H46" s="324">
        <f>IF(E46="","", G46*2)</f>
        <v>0</v>
      </c>
      <c r="I46" s="495" t="str" cm="1">
        <f t="array" ref="I46">IF(D46="","",_xlfn._xlws.FILTER(Products!C41:C536,Products!A41:A536=D46,""))</f>
        <v xml:space="preserve"> </v>
      </c>
      <c r="J46" s="441"/>
      <c r="K46" s="281"/>
      <c r="L46" s="579"/>
    </row>
    <row r="47" spans="2:16" ht="15.75" hidden="1" outlineLevel="1">
      <c r="B47" s="685" t="s">
        <v>106</v>
      </c>
      <c r="C47" s="335"/>
      <c r="D47" s="451"/>
      <c r="E47" s="442" t="str">
        <f t="shared" ref="E47" si="31">IF(D47="","",VLOOKUP(D47,ProductLookup,2,FALSE))</f>
        <v/>
      </c>
      <c r="F47" s="113"/>
      <c r="G47" s="119" t="str">
        <f t="shared" si="28"/>
        <v/>
      </c>
      <c r="H47" s="119" t="str">
        <f>IF(E47="","", G47*1.45)</f>
        <v/>
      </c>
      <c r="I47" s="492" t="str" cm="1">
        <f t="array" ref="I47">IF(D47="","",_xlfn._xlws.FILTER(Products!C42:C537,Products!A42:A537=D47,""))</f>
        <v/>
      </c>
      <c r="J47" s="114"/>
      <c r="K47" s="281"/>
      <c r="L47" s="580"/>
    </row>
    <row r="48" spans="2:16" ht="15.75" hidden="1" outlineLevel="1">
      <c r="B48" s="684"/>
      <c r="C48" s="331"/>
      <c r="D48" s="340"/>
      <c r="E48" s="341" t="str">
        <f t="shared" ref="E48" si="32">IF(D48="","",VLOOKUP(D48,ProductLookup,2,FALSE))</f>
        <v/>
      </c>
      <c r="F48" s="99"/>
      <c r="G48" s="95" t="str">
        <f t="shared" si="28"/>
        <v/>
      </c>
      <c r="H48" s="95" t="str">
        <f>IF(E48="","", G48*1.45)</f>
        <v/>
      </c>
      <c r="I48" s="479" t="str" cm="1">
        <f t="array" ref="I48">IF(D48="","",_xlfn._xlws.FILTER(Products!C43:C538,Products!A43:A538=D48,""))</f>
        <v/>
      </c>
      <c r="J48" s="453"/>
      <c r="K48" s="281"/>
      <c r="L48" s="568"/>
    </row>
    <row r="49" spans="2:14" ht="15.75" hidden="1" outlineLevel="1">
      <c r="B49" s="684"/>
      <c r="C49" s="331"/>
      <c r="D49" s="452"/>
      <c r="E49" s="333" t="str">
        <f t="shared" ref="E49" si="33">IF(D49="","",VLOOKUP(D49,ProductLookup,2,FALSE))</f>
        <v/>
      </c>
      <c r="F49" s="98"/>
      <c r="G49" s="93" t="str">
        <f t="shared" si="28"/>
        <v/>
      </c>
      <c r="H49" s="93" t="str">
        <f>IF(E49="","", G49*1.45)</f>
        <v/>
      </c>
      <c r="I49" s="493" t="str" cm="1">
        <f t="array" ref="I49">IF(D49="","",_xlfn._xlws.FILTER(Products!C44:C539,Products!A44:A539=D49,""))</f>
        <v/>
      </c>
      <c r="J49" s="454"/>
      <c r="K49" s="281"/>
      <c r="L49" s="569"/>
    </row>
    <row r="50" spans="2:14" ht="18.75" hidden="1" outlineLevel="1">
      <c r="B50" s="684"/>
      <c r="C50" s="331"/>
      <c r="D50" s="340"/>
      <c r="E50" s="341" t="str">
        <f t="shared" ref="E50" si="34">IF(D50="","",VLOOKUP(D50,ProductLookup,2,FALSE))</f>
        <v/>
      </c>
      <c r="F50" s="99"/>
      <c r="G50" s="95" t="str">
        <f t="shared" si="28"/>
        <v/>
      </c>
      <c r="H50" s="95" t="str">
        <f>IF(E50="","", G50*1.45)</f>
        <v/>
      </c>
      <c r="I50" s="479" t="str" cm="1">
        <f t="array" ref="I50">IF(D50="","",_xlfn._xlws.FILTER(Products!C45:C540,Products!A45:A540=D50,""))</f>
        <v/>
      </c>
      <c r="J50" s="453"/>
      <c r="K50" s="281"/>
      <c r="L50" s="453"/>
      <c r="M50" s="458"/>
      <c r="N50" s="458"/>
    </row>
    <row r="51" spans="2:14" ht="18.75" hidden="1" outlineLevel="1">
      <c r="B51" s="684"/>
      <c r="C51" s="331"/>
      <c r="D51" s="452"/>
      <c r="E51" s="333" t="str">
        <f t="shared" ref="E51" si="35">IF(D51="","",VLOOKUP(D51,ProductLookup,2,FALSE))</f>
        <v/>
      </c>
      <c r="F51" s="98"/>
      <c r="G51" s="93" t="str">
        <f t="shared" si="28"/>
        <v/>
      </c>
      <c r="H51" s="93" t="str">
        <f>IF(E51="","", G51*1.45)</f>
        <v/>
      </c>
      <c r="I51" s="493" t="str" cm="1">
        <f t="array" ref="I51">IF(D51="","",_xlfn._xlws.FILTER(Products!C46:C541,Products!A46:A541=D51,""))</f>
        <v/>
      </c>
      <c r="J51" s="454"/>
      <c r="K51" s="281"/>
      <c r="L51" s="454"/>
      <c r="M51" s="458"/>
      <c r="N51" s="458"/>
    </row>
    <row r="52" spans="2:14" ht="18.75" hidden="1" outlineLevel="1">
      <c r="B52" s="684"/>
      <c r="C52" s="331"/>
      <c r="D52" s="340"/>
      <c r="E52" s="341" t="str">
        <f t="shared" ref="E52" si="36">IF(D52="","",VLOOKUP(D52,ProductLookup,2,FALSE))</f>
        <v/>
      </c>
      <c r="F52" s="99"/>
      <c r="G52" s="95" t="str">
        <f t="shared" si="28"/>
        <v/>
      </c>
      <c r="H52" s="95" t="str">
        <f t="shared" ref="H52:H72" si="37">IF(E52="","", G52*1.45)</f>
        <v/>
      </c>
      <c r="I52" s="479" t="str" cm="1">
        <f t="array" ref="I52">IF(D52="","",_xlfn._xlws.FILTER(Products!C47:C542,Products!A47:A542=D52,""))</f>
        <v/>
      </c>
      <c r="J52" s="453"/>
      <c r="K52" s="281"/>
      <c r="L52" s="453"/>
      <c r="M52" s="458"/>
      <c r="N52" s="458"/>
    </row>
    <row r="53" spans="2:14" ht="18.75" hidden="1" outlineLevel="1">
      <c r="B53" s="684"/>
      <c r="C53" s="331"/>
      <c r="D53" s="452"/>
      <c r="E53" s="333" t="str">
        <f t="shared" ref="E53" si="38">IF(D53="","",VLOOKUP(D53,ProductLookup,2,FALSE))</f>
        <v/>
      </c>
      <c r="F53" s="98"/>
      <c r="G53" s="93" t="str">
        <f t="shared" si="28"/>
        <v/>
      </c>
      <c r="H53" s="93" t="str">
        <f t="shared" si="37"/>
        <v/>
      </c>
      <c r="I53" s="493" t="str" cm="1">
        <f t="array" ref="I53">IF(D53="","",_xlfn._xlws.FILTER(Products!C48:C543,Products!A48:A543=D53,""))</f>
        <v/>
      </c>
      <c r="J53" s="454"/>
      <c r="K53" s="281"/>
      <c r="L53" s="454"/>
      <c r="M53" s="458"/>
      <c r="N53" s="458"/>
    </row>
    <row r="54" spans="2:14" ht="18.75" hidden="1" outlineLevel="1">
      <c r="B54" s="684"/>
      <c r="C54" s="331"/>
      <c r="D54" s="340"/>
      <c r="E54" s="341" t="str">
        <f t="shared" ref="E54" si="39">IF(D54="","",VLOOKUP(D54,ProductLookup,2,FALSE))</f>
        <v/>
      </c>
      <c r="F54" s="99"/>
      <c r="G54" s="95" t="str">
        <f t="shared" si="28"/>
        <v/>
      </c>
      <c r="H54" s="95" t="str">
        <f t="shared" si="37"/>
        <v/>
      </c>
      <c r="I54" s="479" t="str" cm="1">
        <f t="array" ref="I54">IF(D54="","",_xlfn._xlws.FILTER(Products!C49:C544,Products!A49:A544=D54,""))</f>
        <v/>
      </c>
      <c r="J54" s="453"/>
      <c r="K54" s="281"/>
      <c r="L54" s="453"/>
      <c r="M54" s="458"/>
      <c r="N54" s="458"/>
    </row>
    <row r="55" spans="2:14" ht="18.75" hidden="1" outlineLevel="1">
      <c r="B55" s="684"/>
      <c r="C55" s="331"/>
      <c r="D55" s="452"/>
      <c r="E55" s="333" t="str">
        <f t="shared" ref="E55" si="40">IF(D55="","",VLOOKUP(D55,ProductLookup,2,FALSE))</f>
        <v/>
      </c>
      <c r="F55" s="98"/>
      <c r="G55" s="93" t="str">
        <f t="shared" si="28"/>
        <v/>
      </c>
      <c r="H55" s="93" t="str">
        <f t="shared" si="37"/>
        <v/>
      </c>
      <c r="I55" s="493" t="str" cm="1">
        <f t="array" ref="I55">IF(D55="","",_xlfn._xlws.FILTER(Products!C50:C545,Products!A50:A545=D55,""))</f>
        <v/>
      </c>
      <c r="J55" s="454"/>
      <c r="K55" s="281"/>
      <c r="L55" s="454"/>
      <c r="M55" s="458"/>
      <c r="N55" s="458"/>
    </row>
    <row r="56" spans="2:14" ht="18.75" hidden="1" outlineLevel="1">
      <c r="B56" s="684"/>
      <c r="C56" s="331"/>
      <c r="D56" s="340"/>
      <c r="E56" s="341" t="str">
        <f t="shared" ref="E56" si="41">IF(D56="","",VLOOKUP(D56,ProductLookup,2,FALSE))</f>
        <v/>
      </c>
      <c r="F56" s="99"/>
      <c r="G56" s="95" t="str">
        <f t="shared" si="28"/>
        <v/>
      </c>
      <c r="H56" s="95" t="str">
        <f t="shared" si="37"/>
        <v/>
      </c>
      <c r="I56" s="479" t="str" cm="1">
        <f t="array" ref="I56">IF(D56="","",_xlfn._xlws.FILTER(Products!C51:C546,Products!A51:A546=D56,""))</f>
        <v/>
      </c>
      <c r="J56" s="453"/>
      <c r="K56" s="281"/>
      <c r="L56" s="453"/>
      <c r="M56" s="458"/>
      <c r="N56" s="458"/>
    </row>
    <row r="57" spans="2:14" ht="18.75" hidden="1" outlineLevel="1">
      <c r="B57" s="684"/>
      <c r="C57" s="331"/>
      <c r="D57" s="452"/>
      <c r="E57" s="333" t="str">
        <f t="shared" ref="E57" si="42">IF(D57="","",VLOOKUP(D57,ProductLookup,2,FALSE))</f>
        <v/>
      </c>
      <c r="F57" s="98"/>
      <c r="G57" s="93" t="str">
        <f t="shared" si="28"/>
        <v/>
      </c>
      <c r="H57" s="93" t="str">
        <f t="shared" si="37"/>
        <v/>
      </c>
      <c r="I57" s="493" t="str" cm="1">
        <f t="array" ref="I57">IF(D57="","",_xlfn._xlws.FILTER(Products!C52:C547,Products!A52:A547=D57,""))</f>
        <v/>
      </c>
      <c r="J57" s="454"/>
      <c r="K57" s="281"/>
      <c r="L57" s="454"/>
      <c r="M57" s="458"/>
      <c r="N57" s="458"/>
    </row>
    <row r="58" spans="2:14" ht="18.75" hidden="1" outlineLevel="1">
      <c r="B58" s="684"/>
      <c r="C58" s="331"/>
      <c r="D58" s="340"/>
      <c r="E58" s="341" t="str">
        <f t="shared" ref="E58" si="43">IF(D58="","",VLOOKUP(D58,ProductLookup,2,FALSE))</f>
        <v/>
      </c>
      <c r="F58" s="99"/>
      <c r="G58" s="95" t="str">
        <f t="shared" si="28"/>
        <v/>
      </c>
      <c r="H58" s="95" t="str">
        <f t="shared" si="37"/>
        <v/>
      </c>
      <c r="I58" s="479" t="str" cm="1">
        <f t="array" ref="I58">IF(D58="","",_xlfn._xlws.FILTER(Products!C53:C548,Products!A53:A548=D58,""))</f>
        <v/>
      </c>
      <c r="J58" s="453"/>
      <c r="K58" s="281"/>
      <c r="L58" s="453"/>
      <c r="M58" s="458"/>
      <c r="N58" s="458"/>
    </row>
    <row r="59" spans="2:14" ht="18.75" hidden="1" outlineLevel="1">
      <c r="B59" s="684"/>
      <c r="C59" s="334"/>
      <c r="D59" s="452"/>
      <c r="E59" s="333" t="str">
        <f t="shared" ref="E59" si="44">IF(D59="","",VLOOKUP(D59,ProductLookup,2,FALSE))</f>
        <v/>
      </c>
      <c r="F59" s="98"/>
      <c r="G59" s="93" t="str">
        <f t="shared" si="28"/>
        <v/>
      </c>
      <c r="H59" s="93" t="str">
        <f t="shared" si="37"/>
        <v/>
      </c>
      <c r="I59" s="493" t="str" cm="1">
        <f t="array" ref="I59">IF(D59="","",_xlfn._xlws.FILTER(Products!C54:C549,Products!A54:A549=D59,""))</f>
        <v/>
      </c>
      <c r="J59" s="454"/>
      <c r="K59" s="281"/>
      <c r="L59" s="454"/>
      <c r="M59" s="458"/>
      <c r="N59" s="458"/>
    </row>
    <row r="60" spans="2:14" ht="19.5" hidden="1" outlineLevel="1" thickBot="1">
      <c r="B60" s="684"/>
      <c r="C60" s="344"/>
      <c r="D60" s="340"/>
      <c r="E60" s="341" t="str">
        <f t="shared" ref="E60" si="45">IF(D60="","",VLOOKUP(D60,ProductLookup,2,FALSE))</f>
        <v/>
      </c>
      <c r="F60" s="99"/>
      <c r="G60" s="95" t="str">
        <f t="shared" si="28"/>
        <v/>
      </c>
      <c r="H60" s="95" t="str">
        <f t="shared" si="37"/>
        <v/>
      </c>
      <c r="I60" s="479" t="str" cm="1">
        <f t="array" ref="I60">IF(D60="","",_xlfn._xlws.FILTER(Products!C55:C550,Products!A55:A550=D60,""))</f>
        <v/>
      </c>
      <c r="J60" s="453"/>
      <c r="K60" s="281"/>
      <c r="L60" s="453"/>
      <c r="M60" s="458"/>
      <c r="N60" s="458"/>
    </row>
    <row r="61" spans="2:14" ht="18.75" hidden="1" outlineLevel="1">
      <c r="B61" s="684"/>
      <c r="C61" s="345"/>
      <c r="D61" s="452"/>
      <c r="E61" s="333" t="str">
        <f t="shared" ref="E61" si="46">IF(D61="","",VLOOKUP(D61,ProductLookup,2,FALSE))</f>
        <v/>
      </c>
      <c r="F61" s="98"/>
      <c r="G61" s="93" t="str">
        <f t="shared" si="28"/>
        <v/>
      </c>
      <c r="H61" s="93" t="str">
        <f t="shared" si="37"/>
        <v/>
      </c>
      <c r="I61" s="493" t="str" cm="1">
        <f t="array" ref="I61">IF(D61="","",_xlfn._xlws.FILTER(Products!C56:C551,Products!A56:A551=D61,""))</f>
        <v/>
      </c>
      <c r="J61" s="454"/>
      <c r="K61" s="281"/>
      <c r="L61" s="454"/>
      <c r="M61" s="458"/>
      <c r="N61" s="458"/>
    </row>
    <row r="62" spans="2:14" ht="18.75" hidden="1" outlineLevel="1">
      <c r="B62" s="684"/>
      <c r="C62" s="331"/>
      <c r="D62" s="340"/>
      <c r="E62" s="341" t="str">
        <f t="shared" ref="E62" si="47">IF(D62="","",VLOOKUP(D62,ProductLookup,2,FALSE))</f>
        <v/>
      </c>
      <c r="F62" s="99"/>
      <c r="G62" s="95" t="str">
        <f t="shared" si="28"/>
        <v/>
      </c>
      <c r="H62" s="95" t="str">
        <f t="shared" si="37"/>
        <v/>
      </c>
      <c r="I62" s="479" t="str" cm="1">
        <f t="array" ref="I62">IF(D62="","",_xlfn._xlws.FILTER(Products!C57:C552,Products!A57:A552=D62,""))</f>
        <v/>
      </c>
      <c r="J62" s="453"/>
      <c r="K62" s="281"/>
      <c r="L62" s="453"/>
      <c r="M62" s="458"/>
      <c r="N62" s="458"/>
    </row>
    <row r="63" spans="2:14" ht="18.75" hidden="1" outlineLevel="1">
      <c r="B63" s="684"/>
      <c r="C63" s="331"/>
      <c r="D63" s="452"/>
      <c r="E63" s="333" t="str">
        <f t="shared" ref="E63" si="48">IF(D63="","",VLOOKUP(D63,ProductLookup,2,FALSE))</f>
        <v/>
      </c>
      <c r="F63" s="98"/>
      <c r="G63" s="93" t="str">
        <f t="shared" si="28"/>
        <v/>
      </c>
      <c r="H63" s="93" t="str">
        <f t="shared" si="37"/>
        <v/>
      </c>
      <c r="I63" s="493" t="str" cm="1">
        <f t="array" ref="I63">IF(D63="","",_xlfn._xlws.FILTER(Products!C58:C553,Products!A58:A553=D63,""))</f>
        <v/>
      </c>
      <c r="J63" s="454"/>
      <c r="K63" s="281"/>
      <c r="L63" s="454"/>
      <c r="M63" s="458"/>
      <c r="N63" s="458"/>
    </row>
    <row r="64" spans="2:14" ht="18.75" hidden="1" outlineLevel="1">
      <c r="B64" s="684"/>
      <c r="C64" s="331"/>
      <c r="D64" s="340"/>
      <c r="E64" s="341" t="str">
        <f t="shared" ref="E64" si="49">IF(D64="","",VLOOKUP(D64,ProductLookup,2,FALSE))</f>
        <v/>
      </c>
      <c r="F64" s="99"/>
      <c r="G64" s="95" t="str">
        <f t="shared" si="28"/>
        <v/>
      </c>
      <c r="H64" s="95" t="str">
        <f t="shared" si="37"/>
        <v/>
      </c>
      <c r="I64" s="479" t="str" cm="1">
        <f t="array" ref="I64">IF(D64="","",_xlfn._xlws.FILTER(Products!C59:C554,Products!A59:A554=D64,""))</f>
        <v/>
      </c>
      <c r="J64" s="453"/>
      <c r="K64" s="281"/>
      <c r="L64" s="453"/>
      <c r="M64" s="458"/>
      <c r="N64" s="458"/>
    </row>
    <row r="65" spans="2:14" ht="19.5" hidden="1" outlineLevel="1" thickBot="1">
      <c r="B65" s="684"/>
      <c r="C65" s="334"/>
      <c r="D65" s="455"/>
      <c r="E65" s="440" t="str">
        <f t="shared" ref="E65" si="50">IF(D65="","",VLOOKUP(D65,ProductLookup,2,FALSE))</f>
        <v/>
      </c>
      <c r="F65" s="100"/>
      <c r="G65" s="120" t="str">
        <f t="shared" si="28"/>
        <v/>
      </c>
      <c r="H65" s="120" t="str">
        <f t="shared" si="37"/>
        <v/>
      </c>
      <c r="I65" s="496" t="str" cm="1">
        <f t="array" ref="I65">IF(D65="","",_xlfn._xlws.FILTER(Products!C60:C555,Products!A60:A555=D65,""))</f>
        <v/>
      </c>
      <c r="J65" s="456"/>
      <c r="K65" s="281"/>
      <c r="L65" s="456"/>
      <c r="M65" s="458"/>
      <c r="N65" s="458"/>
    </row>
    <row r="66" spans="2:14" ht="21" hidden="1" customHeight="1" outlineLevel="1">
      <c r="B66" s="2157" t="s">
        <v>112</v>
      </c>
      <c r="C66" s="461"/>
      <c r="D66" s="346"/>
      <c r="E66" s="347"/>
      <c r="F66" s="111"/>
      <c r="G66" s="102" t="str">
        <f t="shared" si="28"/>
        <v/>
      </c>
      <c r="H66" s="102" t="str">
        <f t="shared" si="37"/>
        <v/>
      </c>
      <c r="I66" s="480"/>
      <c r="J66" s="104"/>
      <c r="K66" s="281"/>
      <c r="L66" s="104"/>
      <c r="M66" s="458"/>
      <c r="N66" s="458"/>
    </row>
    <row r="67" spans="2:14" ht="18.75" hidden="1" outlineLevel="1">
      <c r="B67" s="2158"/>
      <c r="C67" s="331"/>
      <c r="D67" s="342"/>
      <c r="E67" s="348"/>
      <c r="F67" s="98"/>
      <c r="G67" s="93" t="str">
        <f t="shared" si="28"/>
        <v/>
      </c>
      <c r="H67" s="93" t="str">
        <f t="shared" si="37"/>
        <v/>
      </c>
      <c r="I67" s="481"/>
      <c r="J67" s="70"/>
      <c r="K67" s="281"/>
      <c r="L67" s="70"/>
      <c r="M67" s="458"/>
      <c r="N67" s="458"/>
    </row>
    <row r="68" spans="2:14" ht="18.75" hidden="1" outlineLevel="1">
      <c r="B68" s="688"/>
      <c r="C68" s="331"/>
      <c r="D68" s="340"/>
      <c r="E68" s="349"/>
      <c r="F68" s="99"/>
      <c r="G68" s="95" t="str">
        <f t="shared" si="28"/>
        <v/>
      </c>
      <c r="H68" s="95" t="str">
        <f t="shared" si="37"/>
        <v/>
      </c>
      <c r="I68" s="482"/>
      <c r="J68" s="68"/>
      <c r="K68" s="281"/>
      <c r="L68" s="68"/>
      <c r="M68" s="458"/>
      <c r="N68" s="458"/>
    </row>
    <row r="69" spans="2:14" ht="18.75" hidden="1" outlineLevel="1">
      <c r="B69" s="688"/>
      <c r="C69" s="331"/>
      <c r="D69" s="342"/>
      <c r="E69" s="348"/>
      <c r="F69" s="98"/>
      <c r="G69" s="93" t="str">
        <f t="shared" si="28"/>
        <v/>
      </c>
      <c r="H69" s="93" t="str">
        <f t="shared" si="37"/>
        <v/>
      </c>
      <c r="I69" s="481"/>
      <c r="J69" s="70"/>
      <c r="K69" s="281"/>
      <c r="L69" s="70"/>
      <c r="M69" s="458"/>
      <c r="N69" s="458"/>
    </row>
    <row r="70" spans="2:14" ht="18.75" hidden="1" outlineLevel="1">
      <c r="B70" s="688"/>
      <c r="C70" s="331"/>
      <c r="D70" s="340"/>
      <c r="E70" s="349"/>
      <c r="F70" s="99"/>
      <c r="G70" s="95" t="str">
        <f t="shared" si="28"/>
        <v/>
      </c>
      <c r="H70" s="95" t="str">
        <f t="shared" si="37"/>
        <v/>
      </c>
      <c r="I70" s="482"/>
      <c r="J70" s="68"/>
      <c r="K70" s="281"/>
      <c r="L70" s="68"/>
      <c r="M70" s="458"/>
      <c r="N70" s="458"/>
    </row>
    <row r="71" spans="2:14" ht="18.75" hidden="1" outlineLevel="1">
      <c r="B71" s="688"/>
      <c r="C71" s="331"/>
      <c r="D71" s="342"/>
      <c r="E71" s="348"/>
      <c r="F71" s="98"/>
      <c r="G71" s="93" t="str">
        <f t="shared" si="28"/>
        <v/>
      </c>
      <c r="H71" s="93" t="str">
        <f t="shared" si="37"/>
        <v/>
      </c>
      <c r="I71" s="481"/>
      <c r="J71" s="70"/>
      <c r="K71" s="281"/>
      <c r="L71" s="70"/>
      <c r="M71" s="458"/>
      <c r="N71" s="458"/>
    </row>
    <row r="72" spans="2:14" ht="19.5" hidden="1" outlineLevel="1" thickBot="1">
      <c r="B72" s="689"/>
      <c r="C72" s="344"/>
      <c r="D72" s="351"/>
      <c r="E72" s="352"/>
      <c r="F72" s="109"/>
      <c r="G72" s="108" t="str">
        <f t="shared" si="28"/>
        <v/>
      </c>
      <c r="H72" s="108" t="str">
        <f t="shared" si="37"/>
        <v/>
      </c>
      <c r="I72" s="483"/>
      <c r="J72" s="101"/>
      <c r="K72" s="281"/>
      <c r="L72" s="101"/>
      <c r="M72" s="458"/>
      <c r="N72" s="458"/>
    </row>
    <row r="73" spans="2:14" ht="19.5" hidden="1" outlineLevel="1" thickBot="1">
      <c r="B73" s="281"/>
      <c r="C73" s="281"/>
      <c r="E73" s="283"/>
      <c r="F73" s="354" t="s">
        <v>26</v>
      </c>
      <c r="G73" s="355"/>
      <c r="H73" s="533"/>
      <c r="I73" s="545"/>
      <c r="J73" s="544"/>
      <c r="K73" s="281"/>
      <c r="L73" s="544"/>
      <c r="M73" s="458"/>
      <c r="N73" s="458"/>
    </row>
    <row r="74" spans="2:14" ht="18.75" hidden="1" outlineLevel="1">
      <c r="B74" s="281"/>
      <c r="C74" s="281"/>
      <c r="E74" s="293"/>
      <c r="F74" s="358" t="s">
        <v>29</v>
      </c>
      <c r="G74" s="115">
        <f>SUM(G43:G72)</f>
        <v>0</v>
      </c>
      <c r="H74" s="534">
        <f>SUM(H44:H72)</f>
        <v>0</v>
      </c>
      <c r="I74" s="356"/>
      <c r="J74" s="459" t="s">
        <v>113</v>
      </c>
      <c r="K74" s="281"/>
      <c r="L74" s="566"/>
      <c r="M74" s="458"/>
      <c r="N74" s="458"/>
    </row>
    <row r="75" spans="2:14" ht="19.5" hidden="1" outlineLevel="1" thickBot="1">
      <c r="B75" s="281"/>
      <c r="C75" s="281"/>
      <c r="E75" s="293"/>
      <c r="F75" s="360" t="s">
        <v>63</v>
      </c>
      <c r="G75" s="96"/>
      <c r="H75" s="535"/>
      <c r="I75" s="384"/>
      <c r="J75" s="457">
        <f>(G74/55*100)+G73</f>
        <v>0</v>
      </c>
      <c r="K75" s="281"/>
      <c r="L75" s="567"/>
      <c r="M75" s="458"/>
      <c r="N75" s="458"/>
    </row>
    <row r="76" spans="2:14" ht="19.5" hidden="1" outlineLevel="1" thickBot="1">
      <c r="B76" s="281"/>
      <c r="C76" s="281"/>
      <c r="E76" s="303"/>
      <c r="F76" s="362" t="s">
        <v>109</v>
      </c>
      <c r="G76" s="122">
        <f>G75-G74</f>
        <v>0</v>
      </c>
      <c r="H76" s="676">
        <f>G75-G74</f>
        <v>0</v>
      </c>
      <c r="I76" s="290"/>
      <c r="K76" s="281"/>
      <c r="L76" s="586"/>
      <c r="M76" s="458"/>
      <c r="N76" s="458"/>
    </row>
    <row r="77" spans="2:14" ht="19.5" collapsed="1" thickBot="1">
      <c r="B77" s="281"/>
      <c r="C77" s="281"/>
      <c r="E77" s="303"/>
      <c r="F77" s="677"/>
      <c r="G77" s="678"/>
      <c r="H77" s="675"/>
      <c r="I77" s="290"/>
      <c r="K77" s="281"/>
      <c r="L77" s="586"/>
      <c r="M77" s="458"/>
      <c r="N77" s="458"/>
    </row>
    <row r="78" spans="2:14" s="320" customFormat="1" ht="31.5" hidden="1" customHeight="1" outlineLevel="1" thickBot="1">
      <c r="B78" s="683" t="s">
        <v>115</v>
      </c>
      <c r="C78" s="364"/>
      <c r="D78" s="680" t="s">
        <v>12</v>
      </c>
      <c r="E78" s="315" t="s">
        <v>13</v>
      </c>
      <c r="F78" s="314" t="s">
        <v>14</v>
      </c>
      <c r="G78" s="315" t="s">
        <v>95</v>
      </c>
      <c r="H78" s="315" t="s">
        <v>96</v>
      </c>
      <c r="I78" s="491" t="s">
        <v>97</v>
      </c>
      <c r="J78" s="316" t="s">
        <v>98</v>
      </c>
      <c r="K78" s="319"/>
      <c r="L78" s="581" t="s">
        <v>491</v>
      </c>
      <c r="M78" s="458"/>
      <c r="N78" s="458"/>
    </row>
    <row r="79" spans="2:14" ht="19.5" hidden="1" outlineLevel="1" thickBot="1">
      <c r="B79" s="684" t="s">
        <v>100</v>
      </c>
      <c r="C79" s="679"/>
      <c r="D79" s="526" t="s">
        <v>59</v>
      </c>
      <c r="E79" s="448">
        <f t="shared" ref="E79" si="51">IF(D79="","",VLOOKUP(D79,ProductLookup,2,FALSE))</f>
        <v>20</v>
      </c>
      <c r="F79" s="523"/>
      <c r="G79" s="524">
        <f t="shared" ref="G79:G95" si="52">IF(E79="","",E79*F79)</f>
        <v>0</v>
      </c>
      <c r="H79" s="524">
        <f>IF(E79="","", G79)</f>
        <v>0</v>
      </c>
      <c r="I79" s="527" t="str" cm="1">
        <f t="array" ref="I79">IF(D79="","",_xlfn._xlws.FILTER(Products!C73:C568,Products!A73:A568=D79,""))</f>
        <v xml:space="preserve"> </v>
      </c>
      <c r="J79" s="437"/>
      <c r="K79" s="281"/>
      <c r="L79" s="437"/>
      <c r="M79" s="458"/>
      <c r="N79" s="458"/>
    </row>
    <row r="80" spans="2:14" ht="18.75" hidden="1" outlineLevel="1">
      <c r="B80" s="685" t="s">
        <v>102</v>
      </c>
      <c r="C80" s="331"/>
      <c r="D80" s="332" t="s">
        <v>103</v>
      </c>
      <c r="E80" s="333">
        <f t="shared" ref="E80" si="53">IF(D80="","",VLOOKUP(D80,ProductLookup,2,FALSE))</f>
        <v>250</v>
      </c>
      <c r="F80" s="98"/>
      <c r="G80" s="93">
        <f t="shared" si="52"/>
        <v>0</v>
      </c>
      <c r="H80" s="93">
        <f>IF(E80="","", G80*2)</f>
        <v>0</v>
      </c>
      <c r="I80" s="493" t="str" cm="1">
        <f t="array" ref="I80">IF(D80="","",_xlfn._xlws.FILTER(Products!C74:C569,Products!A74:A569=D80,""))</f>
        <v xml:space="preserve"> </v>
      </c>
      <c r="J80" s="70"/>
      <c r="K80" s="281"/>
      <c r="L80" s="70"/>
      <c r="M80" s="458"/>
      <c r="N80" s="458"/>
    </row>
    <row r="81" spans="2:14" ht="19.5" hidden="1" outlineLevel="1" thickBot="1">
      <c r="B81" s="686"/>
      <c r="C81" s="334"/>
      <c r="D81" s="466" t="s">
        <v>105</v>
      </c>
      <c r="E81" s="323">
        <f t="shared" ref="E81" si="54">IF(D81="","",VLOOKUP(D81,ProductLookup,2,FALSE))</f>
        <v>500</v>
      </c>
      <c r="F81" s="439"/>
      <c r="G81" s="324">
        <f t="shared" si="52"/>
        <v>0</v>
      </c>
      <c r="H81" s="324">
        <f>IF(E81="","", G81*2)</f>
        <v>0</v>
      </c>
      <c r="I81" s="497" t="str" cm="1">
        <f t="array" ref="I81">IF(D81="","",_xlfn._xlws.FILTER(Products!C75:C570,Products!A75:A570=D81,""))</f>
        <v xml:space="preserve"> </v>
      </c>
      <c r="J81" s="441"/>
      <c r="K81" s="281"/>
      <c r="L81" s="441"/>
      <c r="M81" s="458"/>
      <c r="N81" s="458"/>
    </row>
    <row r="82" spans="2:14" ht="18.75" hidden="1" outlineLevel="1">
      <c r="B82" s="687" t="s">
        <v>106</v>
      </c>
      <c r="C82" s="461"/>
      <c r="D82" s="451"/>
      <c r="E82" s="442" t="str">
        <f t="shared" ref="E82" si="55">IF(D82="","",VLOOKUP(D82,ProductLookup,2,FALSE))</f>
        <v/>
      </c>
      <c r="F82" s="113"/>
      <c r="G82" s="119" t="str">
        <f t="shared" si="52"/>
        <v/>
      </c>
      <c r="H82" s="119" t="str">
        <f t="shared" ref="H82:H95" si="56">IF(E82="","", G82*1.45)</f>
        <v/>
      </c>
      <c r="I82" s="492" t="str" cm="1">
        <f t="array" ref="I82">IF(D82="","",_xlfn._xlws.FILTER(Products!C76:C571,Products!A76:A571=D82,""))</f>
        <v/>
      </c>
      <c r="J82" s="114"/>
      <c r="K82" s="281"/>
      <c r="L82" s="114"/>
      <c r="M82" s="458"/>
      <c r="N82" s="458"/>
    </row>
    <row r="83" spans="2:14" ht="18.75" hidden="1" outlineLevel="1">
      <c r="B83" s="688"/>
      <c r="C83" s="331"/>
      <c r="D83" s="340"/>
      <c r="E83" s="341" t="str">
        <f t="shared" ref="E83" si="57">IF(D83="","",VLOOKUP(D83,ProductLookup,2,FALSE))</f>
        <v/>
      </c>
      <c r="F83" s="99"/>
      <c r="G83" s="95" t="str">
        <f t="shared" si="52"/>
        <v/>
      </c>
      <c r="H83" s="95" t="str">
        <f t="shared" si="56"/>
        <v/>
      </c>
      <c r="I83" s="479" t="str" cm="1">
        <f t="array" ref="I83">IF(D83="","",_xlfn._xlws.FILTER(Products!C77:C572,Products!A77:A572=D83,""))</f>
        <v/>
      </c>
      <c r="J83" s="453"/>
      <c r="K83" s="281"/>
      <c r="L83" s="453"/>
      <c r="M83" s="458"/>
      <c r="N83" s="458"/>
    </row>
    <row r="84" spans="2:14" ht="18.75" hidden="1" outlineLevel="1">
      <c r="B84" s="688"/>
      <c r="C84" s="331"/>
      <c r="D84" s="452"/>
      <c r="E84" s="333" t="str">
        <f t="shared" ref="E84" si="58">IF(D84="","",VLOOKUP(D84,ProductLookup,2,FALSE))</f>
        <v/>
      </c>
      <c r="F84" s="98"/>
      <c r="G84" s="93" t="str">
        <f t="shared" si="52"/>
        <v/>
      </c>
      <c r="H84" s="93" t="str">
        <f t="shared" si="56"/>
        <v/>
      </c>
      <c r="I84" s="493" t="str" cm="1">
        <f t="array" ref="I84">IF(D84="","",_xlfn._xlws.FILTER(Products!C78:C573,Products!A78:A573=D84,""))</f>
        <v/>
      </c>
      <c r="J84" s="454"/>
      <c r="K84" s="281"/>
      <c r="L84" s="454"/>
      <c r="M84" s="458"/>
      <c r="N84" s="458"/>
    </row>
    <row r="85" spans="2:14" ht="18.75" hidden="1" outlineLevel="1">
      <c r="B85" s="688"/>
      <c r="C85" s="331"/>
      <c r="D85" s="340"/>
      <c r="E85" s="341" t="str">
        <f t="shared" ref="E85" si="59">IF(D85="","",VLOOKUP(D85,ProductLookup,2,FALSE))</f>
        <v/>
      </c>
      <c r="F85" s="99"/>
      <c r="G85" s="95" t="str">
        <f t="shared" si="52"/>
        <v/>
      </c>
      <c r="H85" s="95" t="str">
        <f t="shared" si="56"/>
        <v/>
      </c>
      <c r="I85" s="479" t="str" cm="1">
        <f t="array" ref="I85">IF(D85="","",_xlfn._xlws.FILTER(Products!C79:C574,Products!A79:A574=D85,""))</f>
        <v/>
      </c>
      <c r="J85" s="453"/>
      <c r="K85" s="281"/>
      <c r="L85" s="453"/>
      <c r="M85" s="458"/>
      <c r="N85" s="458"/>
    </row>
    <row r="86" spans="2:14" ht="18.75" hidden="1" outlineLevel="1">
      <c r="B86" s="688"/>
      <c r="C86" s="331"/>
      <c r="D86" s="452"/>
      <c r="E86" s="333" t="str">
        <f t="shared" ref="E86" si="60">IF(D86="","",VLOOKUP(D86,ProductLookup,2,FALSE))</f>
        <v/>
      </c>
      <c r="F86" s="98"/>
      <c r="G86" s="93" t="str">
        <f t="shared" si="52"/>
        <v/>
      </c>
      <c r="H86" s="93" t="str">
        <f t="shared" si="56"/>
        <v/>
      </c>
      <c r="I86" s="493" t="str" cm="1">
        <f t="array" ref="I86">IF(D86="","",_xlfn._xlws.FILTER(Products!C80:C575,Products!A80:A575=D86,""))</f>
        <v/>
      </c>
      <c r="J86" s="454"/>
      <c r="K86" s="281"/>
      <c r="L86" s="454"/>
      <c r="M86" s="458"/>
      <c r="N86" s="458"/>
    </row>
    <row r="87" spans="2:14" ht="18.75" hidden="1" outlineLevel="1">
      <c r="B87" s="688"/>
      <c r="C87" s="331"/>
      <c r="D87" s="340"/>
      <c r="E87" s="341" t="str">
        <f t="shared" ref="E87" si="61">IF(D87="","",VLOOKUP(D87,ProductLookup,2,FALSE))</f>
        <v/>
      </c>
      <c r="F87" s="99"/>
      <c r="G87" s="95" t="str">
        <f t="shared" si="52"/>
        <v/>
      </c>
      <c r="H87" s="95" t="str">
        <f t="shared" si="56"/>
        <v/>
      </c>
      <c r="I87" s="479" t="str" cm="1">
        <f t="array" ref="I87">IF(D87="","",_xlfn._xlws.FILTER(Products!C81:C576,Products!A81:A576=D87,""))</f>
        <v/>
      </c>
      <c r="J87" s="453"/>
      <c r="K87" s="281"/>
      <c r="L87" s="453"/>
      <c r="M87" s="458"/>
      <c r="N87" s="458"/>
    </row>
    <row r="88" spans="2:14" ht="19.5" hidden="1" outlineLevel="1" thickBot="1">
      <c r="B88" s="689"/>
      <c r="C88" s="344"/>
      <c r="D88" s="455"/>
      <c r="E88" s="440" t="str">
        <f t="shared" ref="E88" si="62">IF(D88="","",VLOOKUP(D88,ProductLookup,2,FALSE))</f>
        <v/>
      </c>
      <c r="F88" s="100"/>
      <c r="G88" s="120" t="str">
        <f t="shared" si="52"/>
        <v/>
      </c>
      <c r="H88" s="120" t="str">
        <f t="shared" si="56"/>
        <v/>
      </c>
      <c r="I88" s="496" t="str" cm="1">
        <f t="array" ref="I88">IF(D88="","",_xlfn._xlws.FILTER(Products!C82:C577,Products!A82:A577=D88,""))</f>
        <v/>
      </c>
      <c r="J88" s="456"/>
      <c r="K88" s="281"/>
      <c r="L88" s="456"/>
      <c r="M88" s="458"/>
      <c r="N88" s="458"/>
    </row>
    <row r="89" spans="2:14" ht="18.75" hidden="1" customHeight="1" outlineLevel="1">
      <c r="B89" s="2157" t="s">
        <v>112</v>
      </c>
      <c r="C89" s="461"/>
      <c r="D89" s="521"/>
      <c r="E89" s="522"/>
      <c r="F89" s="523"/>
      <c r="G89" s="524" t="str">
        <f t="shared" si="52"/>
        <v/>
      </c>
      <c r="H89" s="524" t="str">
        <f t="shared" si="56"/>
        <v/>
      </c>
      <c r="I89" s="525"/>
      <c r="J89" s="68"/>
      <c r="K89" s="281"/>
      <c r="L89" s="68"/>
      <c r="M89" s="458"/>
      <c r="N89" s="458"/>
    </row>
    <row r="90" spans="2:14" ht="18.75" hidden="1" outlineLevel="1">
      <c r="B90" s="2158"/>
      <c r="C90" s="331"/>
      <c r="D90" s="342"/>
      <c r="E90" s="348"/>
      <c r="F90" s="98"/>
      <c r="G90" s="93" t="str">
        <f t="shared" si="52"/>
        <v/>
      </c>
      <c r="H90" s="93" t="str">
        <f t="shared" si="56"/>
        <v/>
      </c>
      <c r="I90" s="481"/>
      <c r="J90" s="70"/>
      <c r="K90" s="281"/>
      <c r="L90" s="70"/>
      <c r="M90" s="458"/>
      <c r="N90" s="458"/>
    </row>
    <row r="91" spans="2:14" ht="18.75" hidden="1" outlineLevel="1">
      <c r="B91" s="688"/>
      <c r="C91" s="331"/>
      <c r="D91" s="340"/>
      <c r="E91" s="349"/>
      <c r="F91" s="99"/>
      <c r="G91" s="95" t="str">
        <f t="shared" si="52"/>
        <v/>
      </c>
      <c r="H91" s="95" t="str">
        <f t="shared" si="56"/>
        <v/>
      </c>
      <c r="I91" s="498"/>
      <c r="J91" s="68"/>
      <c r="K91" s="281"/>
      <c r="L91" s="68"/>
      <c r="M91" s="458"/>
      <c r="N91" s="458"/>
    </row>
    <row r="92" spans="2:14" ht="18.75" hidden="1" outlineLevel="1">
      <c r="B92" s="688"/>
      <c r="C92" s="331"/>
      <c r="D92" s="342"/>
      <c r="E92" s="348"/>
      <c r="F92" s="98"/>
      <c r="G92" s="93" t="str">
        <f t="shared" si="52"/>
        <v/>
      </c>
      <c r="H92" s="93" t="str">
        <f t="shared" si="56"/>
        <v/>
      </c>
      <c r="I92" s="481"/>
      <c r="J92" s="70"/>
      <c r="K92" s="281"/>
      <c r="L92" s="70"/>
      <c r="M92" s="458"/>
      <c r="N92" s="458"/>
    </row>
    <row r="93" spans="2:14" ht="18.75" hidden="1" outlineLevel="1">
      <c r="B93" s="688"/>
      <c r="C93" s="331"/>
      <c r="D93" s="340"/>
      <c r="E93" s="349"/>
      <c r="F93" s="99"/>
      <c r="G93" s="95" t="str">
        <f t="shared" si="52"/>
        <v/>
      </c>
      <c r="H93" s="95" t="str">
        <f t="shared" si="56"/>
        <v/>
      </c>
      <c r="I93" s="498"/>
      <c r="J93" s="68"/>
      <c r="K93" s="281"/>
      <c r="L93" s="68"/>
      <c r="M93" s="458"/>
      <c r="N93" s="458"/>
    </row>
    <row r="94" spans="2:14" ht="18.75" hidden="1" outlineLevel="1">
      <c r="B94" s="688"/>
      <c r="C94" s="331"/>
      <c r="D94" s="342"/>
      <c r="E94" s="348"/>
      <c r="F94" s="98"/>
      <c r="G94" s="93" t="str">
        <f t="shared" si="52"/>
        <v/>
      </c>
      <c r="H94" s="93" t="str">
        <f t="shared" si="56"/>
        <v/>
      </c>
      <c r="I94" s="481"/>
      <c r="J94" s="70"/>
      <c r="K94" s="281"/>
      <c r="L94" s="70"/>
      <c r="M94" s="458"/>
      <c r="N94" s="458"/>
    </row>
    <row r="95" spans="2:14" ht="19.5" hidden="1" outlineLevel="1" thickBot="1">
      <c r="B95" s="689"/>
      <c r="C95" s="344"/>
      <c r="D95" s="351"/>
      <c r="E95" s="352"/>
      <c r="F95" s="439"/>
      <c r="G95" s="324" t="str">
        <f t="shared" si="52"/>
        <v/>
      </c>
      <c r="H95" s="324" t="str">
        <f t="shared" si="56"/>
        <v/>
      </c>
      <c r="I95" s="499"/>
      <c r="J95" s="101"/>
      <c r="K95" s="281"/>
      <c r="L95" s="101"/>
      <c r="M95" s="458"/>
      <c r="N95" s="458"/>
    </row>
    <row r="96" spans="2:14" ht="19.5" hidden="1" outlineLevel="1" thickBot="1">
      <c r="B96" s="281"/>
      <c r="C96" s="281"/>
      <c r="E96" s="283"/>
      <c r="F96" s="354" t="s">
        <v>26</v>
      </c>
      <c r="G96" s="355"/>
      <c r="H96" s="533"/>
      <c r="I96" s="367"/>
      <c r="J96" s="357"/>
      <c r="K96" s="281"/>
      <c r="L96" s="357"/>
      <c r="M96" s="458"/>
      <c r="N96" s="458"/>
    </row>
    <row r="97" spans="2:14" ht="18.75" hidden="1" outlineLevel="1">
      <c r="B97" s="281"/>
      <c r="C97" s="281"/>
      <c r="E97" s="293"/>
      <c r="F97" s="358" t="s">
        <v>29</v>
      </c>
      <c r="G97" s="115">
        <f>SUM(G79:G95)</f>
        <v>0</v>
      </c>
      <c r="H97" s="534">
        <f>SUM(H79:H95)</f>
        <v>0</v>
      </c>
      <c r="I97" s="361"/>
      <c r="J97" s="459" t="s">
        <v>113</v>
      </c>
      <c r="K97" s="281"/>
      <c r="L97" s="566"/>
      <c r="M97" s="458"/>
      <c r="N97" s="458"/>
    </row>
    <row r="98" spans="2:14" ht="19.5" hidden="1" outlineLevel="1" thickBot="1">
      <c r="B98" s="281"/>
      <c r="C98" s="281"/>
      <c r="E98" s="293"/>
      <c r="F98" s="360" t="s">
        <v>63</v>
      </c>
      <c r="G98" s="96"/>
      <c r="H98" s="535"/>
      <c r="J98" s="457">
        <f>(G97/55*100)+G96</f>
        <v>0</v>
      </c>
      <c r="K98" s="281"/>
      <c r="L98" s="567"/>
      <c r="M98" s="458"/>
      <c r="N98" s="458"/>
    </row>
    <row r="99" spans="2:14" ht="19.5" hidden="1" outlineLevel="1" thickBot="1">
      <c r="B99" s="281"/>
      <c r="C99" s="281"/>
      <c r="E99" s="303"/>
      <c r="F99" s="362" t="s">
        <v>109</v>
      </c>
      <c r="G99" s="122">
        <f>G98-G97</f>
        <v>0</v>
      </c>
      <c r="H99" s="536">
        <f>G98-G97</f>
        <v>0</v>
      </c>
      <c r="I99" s="310"/>
      <c r="K99" s="281"/>
      <c r="M99" s="458"/>
      <c r="N99" s="458"/>
    </row>
    <row r="100" spans="2:14" ht="18.75" collapsed="1">
      <c r="B100" s="281"/>
      <c r="C100" s="281"/>
      <c r="E100" s="303"/>
      <c r="F100" s="677"/>
      <c r="G100" s="678"/>
      <c r="H100" s="675"/>
      <c r="I100" s="310"/>
      <c r="K100" s="281"/>
      <c r="M100" s="458"/>
      <c r="N100" s="458"/>
    </row>
    <row r="101" spans="2:14" s="320" customFormat="1" ht="31.5" hidden="1" customHeight="1" outlineLevel="1" thickBot="1">
      <c r="B101" s="683" t="s">
        <v>1217</v>
      </c>
      <c r="C101" s="364"/>
      <c r="D101" s="680" t="s">
        <v>12</v>
      </c>
      <c r="E101" s="315" t="s">
        <v>13</v>
      </c>
      <c r="F101" s="314" t="s">
        <v>14</v>
      </c>
      <c r="G101" s="315" t="s">
        <v>95</v>
      </c>
      <c r="H101" s="315" t="s">
        <v>96</v>
      </c>
      <c r="I101" s="491" t="s">
        <v>97</v>
      </c>
      <c r="J101" s="316" t="s">
        <v>98</v>
      </c>
      <c r="K101" s="319"/>
      <c r="L101" s="581" t="s">
        <v>491</v>
      </c>
      <c r="M101" s="458"/>
      <c r="N101" s="458"/>
    </row>
    <row r="102" spans="2:14" ht="19.5" hidden="1" outlineLevel="1" thickBot="1">
      <c r="B102" s="690" t="s">
        <v>100</v>
      </c>
      <c r="C102" s="326"/>
      <c r="D102" s="327" t="s">
        <v>59</v>
      </c>
      <c r="E102" s="328">
        <f>IF(D102="","",VLOOKUP(D102,ProductLookup,2,FALSE))</f>
        <v>20</v>
      </c>
      <c r="F102" s="111"/>
      <c r="G102" s="102">
        <f>IF(E102="","",E102*F102)</f>
        <v>0</v>
      </c>
      <c r="H102" s="102">
        <f>IF(E102="","", G102)</f>
        <v>0</v>
      </c>
      <c r="I102" s="500" t="str" cm="1">
        <f t="array" ref="I102">IF(D102="","",_xlfn._xlws.FILTER(Products!C76:C571,Products!A76:A571=D102,""))</f>
        <v xml:space="preserve"> </v>
      </c>
      <c r="J102" s="443"/>
      <c r="K102" s="281"/>
      <c r="L102" s="443"/>
      <c r="M102" s="458"/>
      <c r="N102" s="458"/>
    </row>
    <row r="103" spans="2:14" ht="18.75" hidden="1" outlineLevel="1">
      <c r="B103" s="685" t="s">
        <v>102</v>
      </c>
      <c r="C103" s="331"/>
      <c r="D103" s="332" t="s">
        <v>103</v>
      </c>
      <c r="E103" s="333">
        <f>IF(D103="","",VLOOKUP(D103,ProductLookup,2,FALSE))</f>
        <v>250</v>
      </c>
      <c r="F103" s="98"/>
      <c r="G103" s="93">
        <f>IF(E103="","",E103*F103)</f>
        <v>0</v>
      </c>
      <c r="H103" s="93">
        <f>IF(E103="","", G103*2)</f>
        <v>0</v>
      </c>
      <c r="I103" s="493" t="str" cm="1">
        <f t="array" ref="I103">IF(D103="","",_xlfn._xlws.FILTER(Products!C77:C572,Products!A77:A572=D103,""))</f>
        <v xml:space="preserve"> </v>
      </c>
      <c r="J103" s="70"/>
      <c r="K103" s="281"/>
      <c r="L103" s="70"/>
      <c r="M103" s="458"/>
      <c r="N103" s="458"/>
    </row>
    <row r="104" spans="2:14" ht="19.5" hidden="1" outlineLevel="1" thickBot="1">
      <c r="B104" s="686"/>
      <c r="C104" s="334"/>
      <c r="D104" s="466" t="s">
        <v>105</v>
      </c>
      <c r="E104" s="323">
        <f>IF(D104="","",VLOOKUP(D104,ProductLookup,2,FALSE))</f>
        <v>500</v>
      </c>
      <c r="F104" s="439"/>
      <c r="G104" s="324">
        <f>IF(E104="","",E104*F104)</f>
        <v>0</v>
      </c>
      <c r="H104" s="324">
        <f>IF(E104="","", G104*2)</f>
        <v>0</v>
      </c>
      <c r="I104" s="495" t="str" cm="1">
        <f t="array" ref="I104">IF(D104="","",_xlfn._xlws.FILTER(Products!C78:C573,Products!A78:A573=D104,""))</f>
        <v xml:space="preserve"> </v>
      </c>
      <c r="J104" s="441"/>
      <c r="K104" s="281"/>
      <c r="L104" s="441"/>
      <c r="M104" s="458"/>
      <c r="N104" s="458"/>
    </row>
    <row r="105" spans="2:14" ht="18.75" hidden="1" outlineLevel="1">
      <c r="B105" s="691" t="s">
        <v>106</v>
      </c>
      <c r="C105" s="335"/>
      <c r="D105" s="444" t="s">
        <v>1214</v>
      </c>
      <c r="E105" s="442" t="e">
        <f t="shared" ref="E105:E114" si="63">IF(D105="","",VLOOKUP(D105,ProductLookup,2,FALSE))</f>
        <v>#N/A</v>
      </c>
      <c r="F105" s="113"/>
      <c r="G105" s="119" t="e">
        <f>IF(E105="","",E105*F105)</f>
        <v>#N/A</v>
      </c>
      <c r="H105" s="119" t="e">
        <f>IF(E105="","", G105*1.45)</f>
        <v>#N/A</v>
      </c>
      <c r="I105" s="501"/>
      <c r="J105" s="114"/>
      <c r="K105" s="281"/>
      <c r="L105" s="114"/>
      <c r="M105" s="458"/>
      <c r="N105" s="458"/>
    </row>
    <row r="106" spans="2:14" ht="30" hidden="1" outlineLevel="1">
      <c r="B106" s="692"/>
      <c r="C106" s="331"/>
      <c r="D106" s="340" t="s">
        <v>395</v>
      </c>
      <c r="E106" s="341">
        <f t="shared" si="63"/>
        <v>183</v>
      </c>
      <c r="F106" s="97"/>
      <c r="G106" s="95">
        <f t="shared" ref="G106:G111" si="64">IF(E106="","",E106*F106)</f>
        <v>0</v>
      </c>
      <c r="H106" s="95">
        <f t="shared" ref="H106:H111" si="65">IF(E106="","", G106*1.45)</f>
        <v>0</v>
      </c>
      <c r="I106" s="498"/>
      <c r="J106" s="68" t="s">
        <v>1218</v>
      </c>
      <c r="K106" s="281"/>
      <c r="L106" s="68"/>
      <c r="M106" s="458"/>
      <c r="N106" s="458"/>
    </row>
    <row r="107" spans="2:14" ht="18.75" hidden="1" outlineLevel="1">
      <c r="B107" s="692"/>
      <c r="C107" s="331"/>
      <c r="D107" s="342" t="s">
        <v>392</v>
      </c>
      <c r="E107" s="333">
        <f t="shared" si="63"/>
        <v>85</v>
      </c>
      <c r="F107" s="98"/>
      <c r="G107" s="93">
        <f t="shared" si="64"/>
        <v>0</v>
      </c>
      <c r="H107" s="93">
        <f t="shared" si="65"/>
        <v>0</v>
      </c>
      <c r="I107" s="481"/>
      <c r="J107" s="70"/>
      <c r="K107" s="281"/>
      <c r="L107" s="70"/>
      <c r="M107" s="458"/>
      <c r="N107" s="458"/>
    </row>
    <row r="108" spans="2:14" ht="18.75" hidden="1" outlineLevel="1">
      <c r="B108" s="692"/>
      <c r="C108" s="331"/>
      <c r="D108" s="340"/>
      <c r="E108" s="341" t="str">
        <f t="shared" si="63"/>
        <v/>
      </c>
      <c r="F108" s="99"/>
      <c r="G108" s="95" t="str">
        <f t="shared" si="64"/>
        <v/>
      </c>
      <c r="H108" s="95" t="str">
        <f t="shared" si="65"/>
        <v/>
      </c>
      <c r="I108" s="498"/>
      <c r="J108" s="68"/>
      <c r="K108" s="281"/>
      <c r="L108" s="68"/>
      <c r="M108" s="458"/>
      <c r="N108" s="458"/>
    </row>
    <row r="109" spans="2:14" ht="18.75" hidden="1" outlineLevel="1">
      <c r="B109" s="692"/>
      <c r="C109" s="331"/>
      <c r="D109" s="342" t="s">
        <v>346</v>
      </c>
      <c r="E109" s="333">
        <f>IF(D109="","",VLOOKUP(D109,ProductLookup,2,FALSE))</f>
        <v>103.25</v>
      </c>
      <c r="F109" s="98"/>
      <c r="G109" s="93">
        <f t="shared" si="64"/>
        <v>0</v>
      </c>
      <c r="H109" s="93">
        <f t="shared" si="65"/>
        <v>0</v>
      </c>
      <c r="I109" s="481"/>
      <c r="J109" s="70"/>
      <c r="K109" s="281"/>
      <c r="L109" s="70"/>
      <c r="M109" s="458"/>
      <c r="N109" s="458"/>
    </row>
    <row r="110" spans="2:14" ht="18.75" hidden="1" outlineLevel="1">
      <c r="B110" s="692"/>
      <c r="C110" s="331"/>
      <c r="D110" s="343" t="s">
        <v>327</v>
      </c>
      <c r="E110" s="341">
        <f>IF(D110="","",VLOOKUP(D110,ProductLookup,2,FALSE))</f>
        <v>191</v>
      </c>
      <c r="F110" s="99"/>
      <c r="G110" s="95">
        <f t="shared" si="64"/>
        <v>0</v>
      </c>
      <c r="H110" s="95">
        <f t="shared" si="65"/>
        <v>0</v>
      </c>
      <c r="I110" s="498"/>
      <c r="J110" s="68"/>
      <c r="K110" s="281"/>
      <c r="L110" s="68"/>
      <c r="N110" s="458"/>
    </row>
    <row r="111" spans="2:14" ht="30" hidden="1" outlineLevel="1">
      <c r="B111" s="692"/>
      <c r="C111" s="331"/>
      <c r="D111" s="342" t="s">
        <v>348</v>
      </c>
      <c r="E111" s="333">
        <f t="shared" si="63"/>
        <v>344.84</v>
      </c>
      <c r="F111" s="98"/>
      <c r="G111" s="93">
        <f t="shared" si="64"/>
        <v>0</v>
      </c>
      <c r="H111" s="93">
        <f t="shared" si="65"/>
        <v>0</v>
      </c>
      <c r="I111" s="481"/>
      <c r="J111" s="70" t="s">
        <v>1220</v>
      </c>
      <c r="K111" s="281"/>
      <c r="L111" s="70"/>
      <c r="M111" s="458"/>
      <c r="N111" s="458"/>
    </row>
    <row r="112" spans="2:14" ht="18.75" hidden="1" outlineLevel="1">
      <c r="B112" s="693"/>
      <c r="C112" s="375"/>
      <c r="D112" s="446" t="s">
        <v>335</v>
      </c>
      <c r="E112" s="341">
        <f t="shared" si="63"/>
        <v>989</v>
      </c>
      <c r="F112" s="376"/>
      <c r="G112" s="377">
        <f>IF(E112="","",E112*F112)</f>
        <v>0</v>
      </c>
      <c r="H112" s="117"/>
      <c r="I112" s="498"/>
      <c r="J112" s="373"/>
      <c r="K112" s="281"/>
      <c r="L112" s="373"/>
      <c r="M112" s="458"/>
      <c r="N112" s="458"/>
    </row>
    <row r="113" spans="2:14" ht="18.75" hidden="1" outlineLevel="1">
      <c r="B113" s="693"/>
      <c r="C113" s="378"/>
      <c r="D113" s="447" t="s">
        <v>167</v>
      </c>
      <c r="E113" s="333">
        <f t="shared" si="63"/>
        <v>180</v>
      </c>
      <c r="F113" s="379"/>
      <c r="G113" s="380">
        <f>IF(E113="","",E113*F113)</f>
        <v>0</v>
      </c>
      <c r="H113" s="3"/>
      <c r="I113" s="481"/>
      <c r="J113" s="368"/>
      <c r="K113" s="281"/>
      <c r="L113" s="368"/>
      <c r="M113" s="458"/>
      <c r="N113" s="458"/>
    </row>
    <row r="114" spans="2:14" ht="45.75" hidden="1" outlineLevel="1" thickBot="1">
      <c r="B114" s="694"/>
      <c r="C114" s="382"/>
      <c r="D114" s="107" t="s">
        <v>350</v>
      </c>
      <c r="E114" s="672">
        <f t="shared" si="63"/>
        <v>76</v>
      </c>
      <c r="F114" s="699"/>
      <c r="G114" s="9">
        <f>IF(E114="","",E114*F114)</f>
        <v>0</v>
      </c>
      <c r="H114" s="700"/>
      <c r="I114" s="499"/>
      <c r="J114" s="94" t="s">
        <v>1219</v>
      </c>
      <c r="K114" s="281"/>
      <c r="L114" s="94"/>
      <c r="M114" s="458"/>
      <c r="N114" s="458"/>
    </row>
    <row r="115" spans="2:14" ht="18" hidden="1" customHeight="1" outlineLevel="1" thickBot="1">
      <c r="B115" s="281"/>
      <c r="C115" s="281"/>
      <c r="E115" s="293"/>
      <c r="F115" s="696" t="s">
        <v>26</v>
      </c>
      <c r="G115" s="697"/>
      <c r="H115" s="698"/>
      <c r="I115" s="367"/>
      <c r="J115" s="357"/>
      <c r="K115" s="281"/>
      <c r="L115" s="357"/>
      <c r="M115" s="458"/>
      <c r="N115" s="458"/>
    </row>
    <row r="116" spans="2:14" ht="18.75" hidden="1" outlineLevel="1">
      <c r="B116" s="281"/>
      <c r="C116" s="281"/>
      <c r="E116" s="281"/>
      <c r="F116" s="358" t="s">
        <v>29</v>
      </c>
      <c r="G116" s="115" t="e">
        <f>SUM(G102:G114)</f>
        <v>#N/A</v>
      </c>
      <c r="H116" s="534" t="e">
        <f>SUM(H102:H114)</f>
        <v>#N/A</v>
      </c>
      <c r="I116" s="367"/>
      <c r="J116" s="459" t="s">
        <v>113</v>
      </c>
      <c r="K116" s="281"/>
      <c r="L116" s="566"/>
      <c r="M116" s="458"/>
      <c r="N116" s="458"/>
    </row>
    <row r="117" spans="2:14" ht="19.5" hidden="1" outlineLevel="1" thickBot="1">
      <c r="B117" s="281"/>
      <c r="C117" s="281"/>
      <c r="E117" s="281"/>
      <c r="F117" s="360" t="s">
        <v>63</v>
      </c>
      <c r="G117" s="96"/>
      <c r="H117" s="535"/>
      <c r="I117" s="384"/>
      <c r="J117" s="457" t="e">
        <f>(G116/55*100)+G115</f>
        <v>#N/A</v>
      </c>
      <c r="K117" s="281"/>
      <c r="L117" s="567"/>
      <c r="M117" s="458"/>
      <c r="N117" s="458"/>
    </row>
    <row r="118" spans="2:14" ht="16.5" hidden="1" outlineLevel="1" thickBot="1">
      <c r="B118" s="281"/>
      <c r="C118" s="281"/>
      <c r="E118" s="294"/>
      <c r="F118" s="362" t="s">
        <v>109</v>
      </c>
      <c r="G118" s="122" t="e">
        <f>G117-G116</f>
        <v>#N/A</v>
      </c>
      <c r="H118" s="536" t="e">
        <f>G117-G116</f>
        <v>#N/A</v>
      </c>
      <c r="I118" s="282"/>
      <c r="J118" s="385" t="s">
        <v>118</v>
      </c>
      <c r="K118" s="281">
        <f>G39+G74+G97+G135</f>
        <v>0</v>
      </c>
      <c r="L118" s="385" t="s">
        <v>118</v>
      </c>
      <c r="M118" s="386"/>
      <c r="N118" s="386"/>
    </row>
    <row r="119" spans="2:14" collapsed="1">
      <c r="B119" s="281"/>
      <c r="C119" s="281"/>
      <c r="E119" s="281"/>
      <c r="F119" s="293"/>
      <c r="G119" s="387"/>
      <c r="H119" s="387"/>
      <c r="I119" s="367"/>
      <c r="K119" s="281"/>
      <c r="M119" s="386"/>
      <c r="N119" s="386"/>
    </row>
    <row r="120" spans="2:14" ht="32.25" hidden="1" outlineLevel="1" thickBot="1">
      <c r="B120" s="683" t="s">
        <v>116</v>
      </c>
      <c r="C120" s="364"/>
      <c r="D120" s="680" t="s">
        <v>12</v>
      </c>
      <c r="E120" s="315" t="s">
        <v>13</v>
      </c>
      <c r="F120" s="314" t="s">
        <v>14</v>
      </c>
      <c r="G120" s="315" t="s">
        <v>95</v>
      </c>
      <c r="H120" s="315" t="s">
        <v>96</v>
      </c>
      <c r="I120" s="491" t="s">
        <v>97</v>
      </c>
      <c r="J120" s="316" t="s">
        <v>98</v>
      </c>
      <c r="K120" s="281"/>
      <c r="M120" s="386"/>
      <c r="N120" s="386"/>
    </row>
    <row r="121" spans="2:14" ht="16.5" hidden="1" outlineLevel="1" thickBot="1">
      <c r="B121" s="690" t="s">
        <v>100</v>
      </c>
      <c r="C121" s="326"/>
      <c r="D121" s="327" t="s">
        <v>59</v>
      </c>
      <c r="E121" s="328">
        <f>IF(D121="","",VLOOKUP(D121,ProductLookup,2,FALSE))</f>
        <v>20</v>
      </c>
      <c r="F121" s="111"/>
      <c r="G121" s="102">
        <f>IF(E121="","",E121*F121)</f>
        <v>0</v>
      </c>
      <c r="H121" s="102">
        <f>IF(E121="","", G121)</f>
        <v>0</v>
      </c>
      <c r="I121" s="500" t="str" cm="1">
        <f t="array" ref="I121">IF(D121="","",_xlfn._xlws.FILTER(Products!C95:C590,Products!A95:A590=D121,""))</f>
        <v xml:space="preserve"> </v>
      </c>
      <c r="J121" s="443"/>
      <c r="K121" s="281"/>
      <c r="M121" s="386"/>
      <c r="N121" s="386"/>
    </row>
    <row r="122" spans="2:14" ht="15.75" hidden="1" outlineLevel="1">
      <c r="B122" s="685" t="s">
        <v>102</v>
      </c>
      <c r="C122" s="331"/>
      <c r="D122" s="332" t="s">
        <v>103</v>
      </c>
      <c r="E122" s="333">
        <f>IF(D122="","",VLOOKUP(D122,ProductLookup,2,FALSE))</f>
        <v>250</v>
      </c>
      <c r="F122" s="98"/>
      <c r="G122" s="93">
        <f>IF(E122="","",E122*F122)</f>
        <v>0</v>
      </c>
      <c r="H122" s="93">
        <f>IF(E122="","", G122*2)</f>
        <v>0</v>
      </c>
      <c r="I122" s="493" t="str" cm="1">
        <f t="array" ref="I122">IF(D122="","",_xlfn._xlws.FILTER(Products!C96:C591,Products!A96:A591=D122,""))</f>
        <v xml:space="preserve"> </v>
      </c>
      <c r="J122" s="70"/>
      <c r="K122" s="281"/>
      <c r="M122" s="386"/>
      <c r="N122" s="386"/>
    </row>
    <row r="123" spans="2:14" ht="16.5" hidden="1" outlineLevel="1" thickBot="1">
      <c r="B123" s="686"/>
      <c r="C123" s="334"/>
      <c r="D123" s="466" t="s">
        <v>105</v>
      </c>
      <c r="E123" s="323">
        <f>IF(D123="","",VLOOKUP(D123,ProductLookup,2,FALSE))</f>
        <v>500</v>
      </c>
      <c r="F123" s="439"/>
      <c r="G123" s="324">
        <f>IF(E123="","",E123*F123)</f>
        <v>0</v>
      </c>
      <c r="H123" s="324">
        <f>IF(E123="","", G123*2)</f>
        <v>0</v>
      </c>
      <c r="I123" s="495" t="str" cm="1">
        <f t="array" ref="I123">IF(D123="","",_xlfn._xlws.FILTER(Products!C97:C592,Products!A97:A592=D123,""))</f>
        <v xml:space="preserve"> </v>
      </c>
      <c r="J123" s="441"/>
      <c r="K123" s="281"/>
      <c r="M123" s="386"/>
      <c r="N123" s="386"/>
    </row>
    <row r="124" spans="2:14" ht="15.75" hidden="1" outlineLevel="1">
      <c r="B124" s="691" t="s">
        <v>106</v>
      </c>
      <c r="C124" s="335"/>
      <c r="D124" s="444"/>
      <c r="E124" s="442"/>
      <c r="F124" s="113"/>
      <c r="G124" s="119" t="str">
        <f>IF(E124="","",E124*F124)</f>
        <v/>
      </c>
      <c r="H124" s="119" t="str">
        <f>IF(E124="","", G124*1.45)</f>
        <v/>
      </c>
      <c r="I124" s="501"/>
      <c r="J124" s="114"/>
      <c r="K124" s="281"/>
      <c r="M124" s="386"/>
      <c r="N124" s="386"/>
    </row>
    <row r="125" spans="2:14" ht="15.75" hidden="1" outlineLevel="1">
      <c r="B125" s="692"/>
      <c r="C125" s="331"/>
      <c r="D125" s="340"/>
      <c r="E125" s="341"/>
      <c r="F125" s="97"/>
      <c r="G125" s="95" t="str">
        <f t="shared" ref="G125:G130" si="66">IF(E125="","",E125*F125)</f>
        <v/>
      </c>
      <c r="H125" s="95" t="str">
        <f t="shared" ref="H125:H130" si="67">IF(E125="","", G125*1.45)</f>
        <v/>
      </c>
      <c r="I125" s="498"/>
      <c r="J125" s="68"/>
      <c r="K125" s="281"/>
      <c r="M125" s="386"/>
      <c r="N125" s="386"/>
    </row>
    <row r="126" spans="2:14" ht="15.75" hidden="1" outlineLevel="1">
      <c r="B126" s="692"/>
      <c r="C126" s="331"/>
      <c r="D126" s="342"/>
      <c r="E126" s="333"/>
      <c r="F126" s="98"/>
      <c r="G126" s="93" t="str">
        <f t="shared" si="66"/>
        <v/>
      </c>
      <c r="H126" s="93" t="str">
        <f t="shared" si="67"/>
        <v/>
      </c>
      <c r="I126" s="481"/>
      <c r="J126" s="70"/>
      <c r="K126" s="281"/>
      <c r="M126" s="386"/>
      <c r="N126" s="386"/>
    </row>
    <row r="127" spans="2:14" ht="15.75" hidden="1" outlineLevel="1">
      <c r="B127" s="692"/>
      <c r="C127" s="331"/>
      <c r="D127" s="340"/>
      <c r="E127" s="341"/>
      <c r="F127" s="99"/>
      <c r="G127" s="95" t="str">
        <f t="shared" si="66"/>
        <v/>
      </c>
      <c r="H127" s="95" t="str">
        <f t="shared" si="67"/>
        <v/>
      </c>
      <c r="I127" s="498"/>
      <c r="J127" s="68"/>
      <c r="K127" s="281"/>
      <c r="M127" s="386"/>
      <c r="N127" s="386"/>
    </row>
    <row r="128" spans="2:14" ht="15.75" hidden="1" outlineLevel="1">
      <c r="B128" s="692"/>
      <c r="C128" s="331"/>
      <c r="D128" s="342"/>
      <c r="E128" s="333"/>
      <c r="F128" s="98"/>
      <c r="G128" s="93" t="str">
        <f t="shared" si="66"/>
        <v/>
      </c>
      <c r="H128" s="93" t="str">
        <f t="shared" si="67"/>
        <v/>
      </c>
      <c r="I128" s="481"/>
      <c r="J128" s="70"/>
      <c r="K128" s="281"/>
      <c r="M128" s="386"/>
      <c r="N128" s="386"/>
    </row>
    <row r="129" spans="2:14" ht="15.75" hidden="1" outlineLevel="1">
      <c r="B129" s="692"/>
      <c r="C129" s="331"/>
      <c r="D129" s="343"/>
      <c r="E129" s="341"/>
      <c r="F129" s="99"/>
      <c r="G129" s="95" t="str">
        <f t="shared" si="66"/>
        <v/>
      </c>
      <c r="H129" s="95" t="str">
        <f t="shared" si="67"/>
        <v/>
      </c>
      <c r="I129" s="498"/>
      <c r="J129" s="68"/>
      <c r="K129" s="281"/>
      <c r="M129" s="386"/>
      <c r="N129" s="386"/>
    </row>
    <row r="130" spans="2:14" ht="15.75" hidden="1" outlineLevel="1">
      <c r="B130" s="692"/>
      <c r="C130" s="331"/>
      <c r="D130" s="342"/>
      <c r="E130" s="333"/>
      <c r="F130" s="98"/>
      <c r="G130" s="93" t="str">
        <f t="shared" si="66"/>
        <v/>
      </c>
      <c r="H130" s="93" t="str">
        <f t="shared" si="67"/>
        <v/>
      </c>
      <c r="I130" s="481"/>
      <c r="J130" s="70"/>
      <c r="K130" s="281"/>
      <c r="M130" s="386"/>
      <c r="N130" s="386"/>
    </row>
    <row r="131" spans="2:14" ht="15.75" hidden="1" outlineLevel="1">
      <c r="B131" s="693"/>
      <c r="C131" s="375"/>
      <c r="D131" s="446"/>
      <c r="E131" s="341"/>
      <c r="F131" s="376"/>
      <c r="G131" s="377" t="str">
        <f>IF(E131="","",E131*F131)</f>
        <v/>
      </c>
      <c r="H131" s="117"/>
      <c r="I131" s="498"/>
      <c r="J131" s="373"/>
      <c r="K131" s="281"/>
      <c r="M131" s="386"/>
      <c r="N131" s="386"/>
    </row>
    <row r="132" spans="2:14" ht="15.75" hidden="1" outlineLevel="1">
      <c r="B132" s="693"/>
      <c r="C132" s="378"/>
      <c r="D132" s="447"/>
      <c r="E132" s="333"/>
      <c r="F132" s="379"/>
      <c r="G132" s="380" t="str">
        <f>IF(E132="","",E132*F132)</f>
        <v/>
      </c>
      <c r="H132" s="3"/>
      <c r="I132" s="481"/>
      <c r="J132" s="368"/>
    </row>
    <row r="133" spans="2:14" ht="16.5" hidden="1" outlineLevel="1" thickBot="1">
      <c r="B133" s="694"/>
      <c r="C133" s="382"/>
      <c r="D133" s="107"/>
      <c r="E133" s="672"/>
      <c r="F133" s="699"/>
      <c r="G133" s="9" t="str">
        <f>IF(E133="","",E133*F133)</f>
        <v/>
      </c>
      <c r="H133" s="700"/>
      <c r="I133" s="499"/>
      <c r="J133" s="94"/>
      <c r="K133" s="281"/>
      <c r="M133" s="386"/>
      <c r="N133" s="386"/>
    </row>
    <row r="134" spans="2:14" ht="16.5" hidden="1" outlineLevel="1" thickBot="1">
      <c r="B134" s="281"/>
      <c r="C134" s="281"/>
      <c r="E134" s="293"/>
      <c r="F134" s="696" t="s">
        <v>26</v>
      </c>
      <c r="G134" s="697"/>
      <c r="H134" s="698"/>
      <c r="I134" s="367"/>
      <c r="J134" s="357"/>
      <c r="K134" s="281"/>
      <c r="M134" s="386"/>
      <c r="N134" s="386"/>
    </row>
    <row r="135" spans="2:14" ht="15.75" hidden="1" outlineLevel="1">
      <c r="B135" s="281"/>
      <c r="C135" s="281"/>
      <c r="E135" s="281"/>
      <c r="F135" s="358" t="s">
        <v>29</v>
      </c>
      <c r="G135" s="115">
        <f>SUM(G121:G133)</f>
        <v>0</v>
      </c>
      <c r="H135" s="534">
        <f>SUM(H121:H133)</f>
        <v>0</v>
      </c>
      <c r="I135" s="367"/>
      <c r="J135" s="459" t="s">
        <v>113</v>
      </c>
      <c r="K135" s="281"/>
      <c r="M135" s="386"/>
      <c r="N135" s="386"/>
    </row>
    <row r="136" spans="2:14" ht="16.5" hidden="1" outlineLevel="1" thickBot="1">
      <c r="B136" s="281"/>
      <c r="C136" s="281"/>
      <c r="E136" s="281"/>
      <c r="F136" s="360" t="s">
        <v>63</v>
      </c>
      <c r="G136" s="96"/>
      <c r="H136" s="535"/>
      <c r="I136" s="384"/>
      <c r="J136" s="457">
        <f>(G135/55*100)+G134</f>
        <v>0</v>
      </c>
      <c r="K136" s="281"/>
      <c r="M136" s="386"/>
      <c r="N136" s="386"/>
    </row>
    <row r="137" spans="2:14" ht="16.5" hidden="1" outlineLevel="1" thickBot="1">
      <c r="B137" s="281"/>
      <c r="C137" s="281"/>
      <c r="E137" s="294"/>
      <c r="F137" s="362" t="s">
        <v>109</v>
      </c>
      <c r="G137" s="122">
        <f>G136-G135</f>
        <v>0</v>
      </c>
      <c r="H137" s="536">
        <f>G136-G135</f>
        <v>0</v>
      </c>
      <c r="I137" s="282"/>
      <c r="J137" s="385" t="s">
        <v>118</v>
      </c>
      <c r="K137" s="281"/>
      <c r="M137" s="386"/>
      <c r="N137" s="386"/>
    </row>
    <row r="138" spans="2:14" hidden="1" outlineLevel="1">
      <c r="K138" s="281"/>
      <c r="M138" s="386"/>
      <c r="N138" s="386"/>
    </row>
    <row r="139" spans="2:14" collapsed="1">
      <c r="K139" s="281"/>
      <c r="M139" s="386"/>
      <c r="N139" s="386"/>
    </row>
    <row r="140" spans="2:14">
      <c r="K140" s="281"/>
      <c r="M140" s="386"/>
      <c r="N140" s="386"/>
    </row>
    <row r="141" spans="2:14">
      <c r="K141" s="281"/>
      <c r="M141" s="386"/>
      <c r="N141" s="386"/>
    </row>
    <row r="142" spans="2:14">
      <c r="K142" s="281"/>
      <c r="M142" s="386"/>
      <c r="N142" s="386"/>
    </row>
    <row r="143" spans="2:14">
      <c r="K143" s="281"/>
      <c r="M143" s="386"/>
      <c r="N143" s="386"/>
    </row>
    <row r="144" spans="2:14">
      <c r="K144" s="281"/>
      <c r="M144" s="386"/>
      <c r="N144" s="386"/>
    </row>
    <row r="145" spans="11:14">
      <c r="K145" s="281"/>
      <c r="M145" s="386"/>
      <c r="N145" s="386"/>
    </row>
    <row r="146" spans="11:14">
      <c r="K146" s="281"/>
      <c r="M146" s="386"/>
      <c r="N146" s="386"/>
    </row>
  </sheetData>
  <sheetProtection selectLockedCells="1"/>
  <mergeCells count="11">
    <mergeCell ref="T28:V28"/>
    <mergeCell ref="T23:V23"/>
    <mergeCell ref="T24:V24"/>
    <mergeCell ref="T25:V25"/>
    <mergeCell ref="T26:V26"/>
    <mergeCell ref="T27:V27"/>
    <mergeCell ref="B31:B32"/>
    <mergeCell ref="B66:B67"/>
    <mergeCell ref="B89:B90"/>
    <mergeCell ref="E2:F2"/>
    <mergeCell ref="O9:P39"/>
  </mergeCells>
  <pageMargins left="0.7" right="0.7" top="0.75" bottom="0.75" header="0.3" footer="0.3"/>
  <pageSetup paperSize="9" orientation="portrait" r:id="rId1"/>
  <tableParts count="5">
    <tablePart r:id="rId2"/>
    <tablePart r:id="rId3"/>
    <tablePart r:id="rId4"/>
    <tablePart r:id="rId5"/>
    <tablePart r:id="rId6"/>
  </tableParts>
  <extLst>
    <ext xmlns:x14="http://schemas.microsoft.com/office/spreadsheetml/2009/9/main" uri="{CCE6A557-97BC-4b89-ADB6-D9C93CAAB3DF}">
      <x14:dataValidations xmlns:xm="http://schemas.microsoft.com/office/excel/2006/main" count="1">
        <x14:dataValidation type="list" allowBlank="1" showInputMessage="1" xr:uid="{E638E2F8-92C2-413C-923E-79465711CB44}">
          <x14:formula1>
            <xm:f>Products!$A:$A</xm:f>
          </x14:formula1>
          <xm:sqref>D8 D105:D114 D82:D88 D125 D47:D65 D12:D30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FBF26-CD0A-4562-9F7F-F38C25D70312}">
  <dimension ref="B1:W155"/>
  <sheetViews>
    <sheetView zoomScale="136" zoomScaleNormal="136" workbookViewId="0">
      <selection activeCell="D4" sqref="D4"/>
    </sheetView>
  </sheetViews>
  <sheetFormatPr defaultColWidth="16.28515625" defaultRowHeight="15" outlineLevelRow="1"/>
  <cols>
    <col min="1" max="1" width="3" style="283" customWidth="1"/>
    <col min="2" max="2" width="19.28515625" style="283" customWidth="1"/>
    <col min="3" max="3" width="16.7109375" style="283" customWidth="1"/>
    <col min="4" max="4" width="39" style="283" customWidth="1"/>
    <col min="5" max="5" width="13.140625" style="281" customWidth="1"/>
    <col min="6" max="6" width="18.42578125" style="282" customWidth="1"/>
    <col min="7" max="7" width="16.140625" style="283" customWidth="1"/>
    <col min="8" max="8" width="15.85546875" style="282" customWidth="1"/>
    <col min="9" max="9" width="25.28515625" style="282" hidden="1" customWidth="1"/>
    <col min="10" max="10" width="16.140625" style="359" customWidth="1"/>
    <col min="11" max="11" width="28.7109375" style="285" customWidth="1"/>
    <col min="12" max="12" width="11.7109375" style="283" hidden="1" customWidth="1"/>
    <col min="13" max="13" width="28.7109375" style="285" hidden="1" customWidth="1"/>
    <col min="14" max="14" width="31.5703125" style="283" customWidth="1"/>
    <col min="15" max="15" width="22" style="283" customWidth="1"/>
    <col min="16" max="16" width="44" style="283" customWidth="1"/>
    <col min="17" max="17" width="28.28515625" style="283" customWidth="1"/>
    <col min="18" max="18" width="51" style="283" customWidth="1"/>
    <col min="19" max="23" width="0" style="283" hidden="1" customWidth="1"/>
    <col min="24" max="34" width="16.28515625" style="283"/>
    <col min="35" max="35" width="16.28515625" style="283" customWidth="1"/>
    <col min="36" max="16384" width="16.28515625" style="283"/>
  </cols>
  <sheetData>
    <row r="1" spans="2:16" ht="15.75" customHeight="1" thickBot="1">
      <c r="B1" s="1830" t="s">
        <v>89</v>
      </c>
      <c r="C1" s="1830"/>
      <c r="D1" s="1830"/>
      <c r="E1" s="1830"/>
    </row>
    <row r="2" spans="2:16" s="281" customFormat="1" ht="17.25" customHeight="1" thickBot="1">
      <c r="B2" s="1831"/>
      <c r="C2" s="1831"/>
      <c r="D2" s="1831"/>
      <c r="E2" s="1831"/>
      <c r="H2" s="1832" t="s">
        <v>101</v>
      </c>
      <c r="I2" s="1833"/>
      <c r="J2" s="1834"/>
      <c r="K2" s="729"/>
      <c r="L2" s="701"/>
      <c r="M2" s="701"/>
      <c r="N2" s="701"/>
      <c r="O2" s="701"/>
      <c r="P2" s="701"/>
    </row>
    <row r="3" spans="2:16" s="281" customFormat="1" ht="16.5" customHeight="1" thickBot="1">
      <c r="B3" s="817" t="s">
        <v>1</v>
      </c>
      <c r="C3" s="2187"/>
      <c r="D3" s="2188"/>
      <c r="E3" s="2189"/>
      <c r="H3" s="1838" t="s">
        <v>104</v>
      </c>
      <c r="I3" s="1839"/>
      <c r="J3" s="1840"/>
      <c r="K3" s="4">
        <f>IF(ISBLANK(K2),0,K2*85+85)</f>
        <v>0</v>
      </c>
      <c r="L3" s="701"/>
      <c r="M3" s="701"/>
      <c r="N3" s="701"/>
      <c r="O3" s="701"/>
      <c r="P3" s="701"/>
    </row>
    <row r="4" spans="2:16" s="281" customFormat="1" ht="15.75">
      <c r="B4" s="295" t="s">
        <v>90</v>
      </c>
      <c r="C4" s="777"/>
      <c r="H4" s="1841" t="s">
        <v>26</v>
      </c>
      <c r="I4" s="1842"/>
      <c r="J4" s="1843"/>
      <c r="K4" s="5">
        <f>H47+H82+H105+H124+H143</f>
        <v>0</v>
      </c>
      <c r="L4" s="701"/>
      <c r="M4" s="701"/>
      <c r="N4" s="701"/>
      <c r="O4" s="701"/>
      <c r="P4" s="701"/>
    </row>
    <row r="5" spans="2:16" s="281" customFormat="1" ht="15.75">
      <c r="B5" s="728" t="s">
        <v>91</v>
      </c>
      <c r="C5" s="816" t="s">
        <v>1238</v>
      </c>
      <c r="H5" s="1844" t="s">
        <v>107</v>
      </c>
      <c r="I5" s="1845"/>
      <c r="J5" s="1846"/>
      <c r="K5" s="338"/>
      <c r="L5" s="701"/>
      <c r="M5" s="701"/>
      <c r="N5" s="701"/>
      <c r="O5" s="701"/>
      <c r="P5" s="701"/>
    </row>
    <row r="6" spans="2:16" s="281" customFormat="1" ht="18" customHeight="1">
      <c r="B6" s="769" t="s">
        <v>92</v>
      </c>
      <c r="C6" s="778" t="s">
        <v>1215</v>
      </c>
      <c r="F6" s="702"/>
      <c r="G6" s="703"/>
      <c r="H6" s="1859" t="s">
        <v>108</v>
      </c>
      <c r="I6" s="1860"/>
      <c r="J6" s="1861"/>
      <c r="K6" s="6">
        <f>IF(O18="",H48+H83+H106+H125+H144,H48+H83+H106+H125+H144)</f>
        <v>0</v>
      </c>
      <c r="L6" s="701"/>
      <c r="M6" s="701"/>
      <c r="N6" s="701"/>
      <c r="O6" s="701"/>
      <c r="P6" s="701"/>
    </row>
    <row r="7" spans="2:16" s="281" customFormat="1" ht="15.75">
      <c r="B7" s="782" t="s">
        <v>6</v>
      </c>
      <c r="C7" s="780" t="s">
        <v>1238</v>
      </c>
      <c r="D7" s="705"/>
      <c r="E7" s="706"/>
      <c r="F7" s="702"/>
      <c r="G7" s="703"/>
      <c r="H7" s="1862" t="s">
        <v>30</v>
      </c>
      <c r="I7" s="1863"/>
      <c r="J7" s="1864"/>
      <c r="K7" s="7">
        <f>H49+H84+H107+H126+H145+K5+K3</f>
        <v>0</v>
      </c>
      <c r="L7" s="701"/>
      <c r="M7" s="701"/>
      <c r="N7" s="701"/>
      <c r="O7" s="701"/>
      <c r="P7" s="701"/>
    </row>
    <row r="8" spans="2:16" s="281" customFormat="1" ht="15.75">
      <c r="B8" s="779" t="s">
        <v>9</v>
      </c>
      <c r="C8" s="781"/>
      <c r="D8" s="705"/>
      <c r="E8" s="706"/>
      <c r="F8" s="702"/>
      <c r="G8" s="703"/>
      <c r="H8" s="725" t="s">
        <v>109</v>
      </c>
      <c r="I8" s="726"/>
      <c r="J8" s="727"/>
      <c r="K8" s="8">
        <f>K7-K6-K22</f>
        <v>0</v>
      </c>
      <c r="L8" s="701"/>
      <c r="M8" s="701"/>
      <c r="N8" s="701"/>
      <c r="O8" s="701"/>
      <c r="P8" s="701"/>
    </row>
    <row r="9" spans="2:16" s="281" customFormat="1" ht="16.5" thickBot="1">
      <c r="B9" s="783" t="s">
        <v>1236</v>
      </c>
      <c r="C9" s="784"/>
      <c r="D9" s="705"/>
      <c r="E9" s="706"/>
      <c r="F9" s="702"/>
      <c r="G9" s="703"/>
      <c r="H9" s="1865" t="s">
        <v>110</v>
      </c>
      <c r="I9" s="1866"/>
      <c r="J9" s="1867"/>
      <c r="K9" s="438" t="str">
        <f>IF(K7=0,"",K8/K7)</f>
        <v/>
      </c>
      <c r="L9" s="701"/>
      <c r="M9" s="701"/>
      <c r="N9" s="701"/>
      <c r="O9" s="701"/>
      <c r="P9" s="701"/>
    </row>
    <row r="10" spans="2:16" s="281" customFormat="1" ht="16.5" thickBot="1">
      <c r="B10" s="798"/>
      <c r="C10" s="799"/>
      <c r="D10" s="705"/>
      <c r="E10" s="706"/>
      <c r="F10" s="702"/>
      <c r="G10" s="703"/>
      <c r="H10" s="709" t="s">
        <v>111</v>
      </c>
      <c r="I10" s="707"/>
      <c r="J10" s="708"/>
      <c r="K10" s="116">
        <f>K49+K84+K107+K126+K145+O19+K3+K5</f>
        <v>0</v>
      </c>
      <c r="L10" s="701"/>
      <c r="M10" s="701"/>
      <c r="N10" s="701"/>
      <c r="O10" s="701"/>
      <c r="P10" s="701"/>
    </row>
    <row r="11" spans="2:16" s="281" customFormat="1" ht="18" customHeight="1" thickBot="1">
      <c r="F11" s="702"/>
      <c r="G11" s="703"/>
      <c r="H11" s="1868" t="s">
        <v>31</v>
      </c>
      <c r="I11" s="1869"/>
      <c r="J11" s="1870"/>
      <c r="K11" s="450"/>
      <c r="L11" s="701"/>
      <c r="M11" s="701"/>
      <c r="N11" s="701"/>
      <c r="O11" s="701"/>
      <c r="P11" s="701"/>
    </row>
    <row r="12" spans="2:16" s="281" customFormat="1" ht="15.75">
      <c r="F12" s="702"/>
      <c r="G12" s="703"/>
      <c r="L12" s="701"/>
      <c r="M12" s="701"/>
      <c r="N12" s="701"/>
      <c r="O12" s="701"/>
      <c r="P12" s="701"/>
    </row>
    <row r="13" spans="2:16" s="281" customFormat="1" ht="21.75" hidden="1" customHeight="1" outlineLevel="1" thickBot="1">
      <c r="B13" s="704"/>
      <c r="C13" s="705"/>
      <c r="D13" s="705"/>
      <c r="F13" s="702"/>
      <c r="G13" s="703"/>
      <c r="H13" s="730"/>
      <c r="I13" s="730"/>
      <c r="J13" s="730"/>
      <c r="K13" s="724"/>
      <c r="L13" s="701"/>
      <c r="M13" s="701"/>
      <c r="N13" s="701"/>
      <c r="O13" s="701"/>
      <c r="P13" s="701"/>
    </row>
    <row r="14" spans="2:16" s="281" customFormat="1" ht="344.25" hidden="1" customHeight="1" outlineLevel="1" thickBot="1">
      <c r="B14" s="2169" t="s">
        <v>1216</v>
      </c>
      <c r="C14" s="2170"/>
      <c r="D14" s="2171"/>
      <c r="E14" s="701"/>
      <c r="F14" s="702"/>
      <c r="G14" s="703"/>
      <c r="H14" s="730"/>
      <c r="I14" s="730"/>
      <c r="J14" s="730"/>
      <c r="K14" s="724"/>
      <c r="L14" s="701"/>
      <c r="M14" s="701"/>
      <c r="N14" s="701"/>
      <c r="O14" s="701"/>
      <c r="P14" s="701"/>
    </row>
    <row r="15" spans="2:16" s="281" customFormat="1" ht="22.5" customHeight="1" collapsed="1" thickBot="1">
      <c r="B15" s="285"/>
      <c r="C15" s="770" t="s">
        <v>1235</v>
      </c>
      <c r="D15" s="770"/>
      <c r="E15" s="293"/>
      <c r="F15" s="309"/>
      <c r="K15" s="701"/>
      <c r="L15" s="701"/>
      <c r="M15" s="701"/>
      <c r="N15" s="701"/>
      <c r="O15" s="701"/>
      <c r="P15" s="701"/>
    </row>
    <row r="16" spans="2:16" s="320" customFormat="1" ht="28.5" customHeight="1" outlineLevel="1" thickBot="1">
      <c r="B16" s="771" t="s">
        <v>93</v>
      </c>
      <c r="C16" s="2172" t="s">
        <v>12</v>
      </c>
      <c r="D16" s="1874"/>
      <c r="E16" s="1875"/>
      <c r="F16" s="772" t="s">
        <v>13</v>
      </c>
      <c r="G16" s="773" t="s">
        <v>14</v>
      </c>
      <c r="H16" s="774" t="s">
        <v>95</v>
      </c>
      <c r="I16" s="774" t="s">
        <v>96</v>
      </c>
      <c r="J16" s="775" t="s">
        <v>97</v>
      </c>
      <c r="K16" s="776" t="s">
        <v>98</v>
      </c>
      <c r="L16" s="554"/>
      <c r="M16" s="581" t="s">
        <v>491</v>
      </c>
      <c r="N16" s="701"/>
      <c r="O16" s="701"/>
      <c r="P16" s="701"/>
    </row>
    <row r="17" spans="2:23" ht="0.75" customHeight="1" outlineLevel="1" thickBot="1">
      <c r="B17" s="761" t="s">
        <v>99</v>
      </c>
      <c r="C17" s="2173"/>
      <c r="D17" s="1847"/>
      <c r="E17" s="1848"/>
      <c r="F17" s="760" t="str">
        <f t="shared" ref="F17" si="0">IF(C17="","",VLOOKUP(C17,ProductLookup,2,FALSE))</f>
        <v/>
      </c>
      <c r="G17" s="736"/>
      <c r="H17" s="737" t="str">
        <f t="shared" ref="H17:H20" si="1">IF(F17="","",F17*G17)</f>
        <v/>
      </c>
      <c r="I17" s="737" t="str">
        <f>IF(F17="","", H17*1.45)</f>
        <v/>
      </c>
      <c r="J17" s="738" t="str" cm="1">
        <f t="array" ref="J17">IF(C17="","",_xlfn._xlws.FILTER(Products!C38:C533,Products!A38:A533=C17,""))</f>
        <v/>
      </c>
      <c r="K17" s="739" t="str" cm="1">
        <f t="array" ref="K17">IF(C17="","",_xlfn._xlws.FILTER(Products!D4:D503,Products!A4:A503=C17,""))</f>
        <v/>
      </c>
      <c r="L17" s="281"/>
      <c r="M17" s="121" t="str" cm="1">
        <f t="array" ref="M17">IF(G17="","",_xlfn._xlws.FILTER(Products!F4:F503,Products!C4:C503=G17,""))</f>
        <v/>
      </c>
    </row>
    <row r="18" spans="2:23" s="329" customFormat="1" ht="16.5" customHeight="1" outlineLevel="1" thickBot="1">
      <c r="B18" s="763" t="s">
        <v>100</v>
      </c>
      <c r="C18" s="2165" t="s">
        <v>59</v>
      </c>
      <c r="D18" s="1849"/>
      <c r="E18" s="1850"/>
      <c r="F18" s="762">
        <f t="shared" ref="F18" si="2">IF(C18="","",VLOOKUP(C18,ProductLookup,2,FALSE))</f>
        <v>20</v>
      </c>
      <c r="G18" s="741"/>
      <c r="H18" s="742">
        <f t="shared" si="1"/>
        <v>0</v>
      </c>
      <c r="I18" s="742">
        <f>IF(F18="","", H18)</f>
        <v>0</v>
      </c>
      <c r="J18" s="743" t="str" cm="1">
        <f t="array" ref="J18">IF(C18="","",_xlfn._xlws.FILTER(Products!C39:C534,Products!A39:A534=C18,""))</f>
        <v xml:space="preserve"> </v>
      </c>
      <c r="K18" s="744"/>
      <c r="L18" s="285"/>
      <c r="M18" s="577"/>
      <c r="N18" s="711"/>
      <c r="O18" s="712"/>
      <c r="S18" s="389" t="s">
        <v>119</v>
      </c>
      <c r="T18" s="390"/>
      <c r="U18" s="390"/>
      <c r="V18" s="506"/>
      <c r="W18" s="391"/>
    </row>
    <row r="19" spans="2:23" ht="16.5" outlineLevel="1" thickBot="1">
      <c r="B19" s="788" t="s">
        <v>102</v>
      </c>
      <c r="C19" s="2166" t="s">
        <v>103</v>
      </c>
      <c r="D19" s="1905"/>
      <c r="E19" s="1906"/>
      <c r="F19" s="745">
        <f t="shared" ref="F19" si="3">IF(C19="","",VLOOKUP(C19,ProductLookup,2,FALSE))</f>
        <v>250</v>
      </c>
      <c r="G19" s="746"/>
      <c r="H19" s="747">
        <f t="shared" si="1"/>
        <v>0</v>
      </c>
      <c r="I19" s="747">
        <f>IF(F19="","", H19*2)</f>
        <v>0</v>
      </c>
      <c r="J19" s="748" t="str" cm="1">
        <f t="array" ref="J19">IF(C19="","",_xlfn._xlws.FILTER(Products!C6:C329,Products!A6:A329=C19,""))</f>
        <v xml:space="preserve"> </v>
      </c>
      <c r="K19" s="749"/>
      <c r="L19" s="281"/>
      <c r="M19" s="578"/>
      <c r="N19" s="713"/>
      <c r="O19" s="714"/>
      <c r="S19" s="392"/>
      <c r="T19" s="393"/>
      <c r="U19" s="394"/>
      <c r="V19" s="507"/>
      <c r="W19" s="395"/>
    </row>
    <row r="20" spans="2:23" ht="16.5" outlineLevel="1" thickBot="1">
      <c r="B20" s="789"/>
      <c r="C20" s="2167" t="s">
        <v>105</v>
      </c>
      <c r="D20" s="1909"/>
      <c r="E20" s="1910"/>
      <c r="F20" s="750">
        <f t="shared" ref="F20" si="4">IF(C20="","",VLOOKUP(C20,ProductLookup,2,FALSE))</f>
        <v>500</v>
      </c>
      <c r="G20" s="751"/>
      <c r="H20" s="752">
        <f t="shared" si="1"/>
        <v>0</v>
      </c>
      <c r="I20" s="752">
        <f>IF(F20="","", H20*2)</f>
        <v>0</v>
      </c>
      <c r="J20" s="753" t="str" cm="1">
        <f t="array" ref="J20">IF(C20="","",_xlfn._xlws.FILTER(Products!C41:C536,Products!A41:A536=C20,""))</f>
        <v xml:space="preserve"> </v>
      </c>
      <c r="K20" s="754"/>
      <c r="L20" s="281"/>
      <c r="M20" s="579"/>
      <c r="N20" s="713"/>
      <c r="O20" s="714"/>
      <c r="S20" s="396" t="s">
        <v>120</v>
      </c>
      <c r="T20" s="397" t="s">
        <v>121</v>
      </c>
      <c r="U20" s="490" t="s">
        <v>122</v>
      </c>
      <c r="V20" s="508"/>
      <c r="W20" s="426" t="s">
        <v>123</v>
      </c>
    </row>
    <row r="21" spans="2:23" ht="15.75" outlineLevel="1">
      <c r="B21" s="815" t="s">
        <v>106</v>
      </c>
      <c r="C21" s="2168"/>
      <c r="D21" s="1855"/>
      <c r="E21" s="1856"/>
      <c r="F21" s="800" t="str">
        <f t="shared" ref="F21" si="5">IF(C21="","",VLOOKUP(C21,ProductLookup,2,FALSE))</f>
        <v/>
      </c>
      <c r="G21" s="801"/>
      <c r="H21" s="802" t="str">
        <f>IF(F21="","",F21*G21)</f>
        <v/>
      </c>
      <c r="I21" s="802" t="str">
        <f>IF(F21="","", H21/55*100)</f>
        <v/>
      </c>
      <c r="J21" s="738" t="str" cm="1">
        <f t="array" ref="J21">IF(C21="","",_xlfn._xlws.FILTER(Products!C7:C330,Products!A7:A330=C21,""))</f>
        <v/>
      </c>
      <c r="K21" s="739"/>
      <c r="L21" s="281"/>
      <c r="M21" s="710"/>
      <c r="N21" s="715"/>
      <c r="O21" s="716"/>
      <c r="S21" s="398" t="s">
        <v>124</v>
      </c>
      <c r="T21" s="399">
        <f>U31</f>
        <v>0</v>
      </c>
      <c r="U21" s="400" t="s">
        <v>125</v>
      </c>
      <c r="V21" s="509"/>
      <c r="W21" s="502" t="e">
        <f>T23/T22</f>
        <v>#DIV/0!</v>
      </c>
    </row>
    <row r="22" spans="2:23" ht="15.75" outlineLevel="1">
      <c r="B22" s="766"/>
      <c r="C22" s="1894"/>
      <c r="D22" s="1857"/>
      <c r="E22" s="1858"/>
      <c r="F22" s="803" t="str">
        <f t="shared" ref="F22" si="6">IF(C22="","",VLOOKUP(C22,ProductLookup,2,FALSE))</f>
        <v/>
      </c>
      <c r="G22" s="804"/>
      <c r="H22" s="805" t="str">
        <f t="shared" ref="H22:H38" si="7">IF(F22="","",F22*G22)</f>
        <v/>
      </c>
      <c r="I22" s="805" t="str">
        <f>IF(F22="","", H22/55*100)</f>
        <v/>
      </c>
      <c r="J22" s="753" t="str" cm="1">
        <f t="array" ref="J22">IF(C22="","",_xlfn._xlws.FILTER(Products!C9:C504,Products!A9:A504=C22,""))</f>
        <v/>
      </c>
      <c r="K22" s="754"/>
      <c r="L22" s="281"/>
      <c r="M22" s="568"/>
      <c r="N22" s="713"/>
      <c r="O22" s="714"/>
      <c r="S22" s="401" t="s">
        <v>126</v>
      </c>
      <c r="T22" s="402">
        <f>U28</f>
        <v>0</v>
      </c>
      <c r="U22" s="403" t="s">
        <v>127</v>
      </c>
      <c r="V22" s="509"/>
      <c r="W22" s="503" t="e">
        <f>T23/T21</f>
        <v>#DIV/0!</v>
      </c>
    </row>
    <row r="23" spans="2:23" ht="16.5" outlineLevel="1" thickBot="1">
      <c r="B23" s="766"/>
      <c r="C23" s="1890"/>
      <c r="D23" s="1851"/>
      <c r="E23" s="1882"/>
      <c r="F23" s="806" t="str">
        <f t="shared" ref="F23" si="8">IF(C23="","",VLOOKUP(C23,ProductLookup,2,FALSE))</f>
        <v/>
      </c>
      <c r="G23" s="807"/>
      <c r="H23" s="808" t="str">
        <f t="shared" si="7"/>
        <v/>
      </c>
      <c r="I23" s="808" t="str">
        <f>IF(F23="","", H23/55*100)</f>
        <v/>
      </c>
      <c r="J23" s="748" t="str" cm="1">
        <f t="array" ref="J23">IF(C23="","",_xlfn._xlws.FILTER(Products!C10:C505,Products!A10:A505=C23,""))</f>
        <v/>
      </c>
      <c r="K23" s="749"/>
      <c r="L23" s="281"/>
      <c r="M23" s="569"/>
      <c r="N23" s="713"/>
      <c r="O23" s="714"/>
      <c r="S23" s="404" t="s">
        <v>128</v>
      </c>
      <c r="T23" s="405">
        <v>7</v>
      </c>
      <c r="U23" s="406" t="s">
        <v>129</v>
      </c>
      <c r="V23" s="509"/>
      <c r="W23" s="504">
        <f>T21*T22</f>
        <v>0</v>
      </c>
    </row>
    <row r="24" spans="2:23" ht="18.75" customHeight="1" outlineLevel="1" thickBot="1">
      <c r="B24" s="766"/>
      <c r="C24" s="1894"/>
      <c r="D24" s="1857"/>
      <c r="E24" s="1858"/>
      <c r="F24" s="803" t="str">
        <f t="shared" ref="F24" si="9">IF(C24="","",VLOOKUP(C24,ProductLookup,2,FALSE))</f>
        <v/>
      </c>
      <c r="G24" s="804"/>
      <c r="H24" s="805" t="str">
        <f t="shared" si="7"/>
        <v/>
      </c>
      <c r="I24" s="805" t="str">
        <f t="shared" ref="I24:I46" si="10">IF(F24="","", H24/55*100)</f>
        <v/>
      </c>
      <c r="J24" s="753" t="str" cm="1">
        <f t="array" ref="J24">IF(C24="","",_xlfn._xlws.FILTER(Products!C11:C506,Products!A11:A506=C24,""))</f>
        <v/>
      </c>
      <c r="K24" s="754"/>
      <c r="L24" s="281"/>
      <c r="M24" s="568"/>
      <c r="N24" s="717"/>
      <c r="O24" s="718"/>
      <c r="S24" s="407"/>
      <c r="T24" s="407"/>
      <c r="U24" s="407"/>
      <c r="V24" s="407"/>
      <c r="W24" s="310"/>
    </row>
    <row r="25" spans="2:23" ht="18.75" customHeight="1" outlineLevel="1">
      <c r="B25" s="766"/>
      <c r="C25" s="2174"/>
      <c r="D25" s="1883"/>
      <c r="E25" s="1884"/>
      <c r="F25" s="806" t="str">
        <f t="shared" ref="F25" si="11">IF(C25="","",VLOOKUP(C25,ProductLookup,2,FALSE))</f>
        <v/>
      </c>
      <c r="G25" s="807"/>
      <c r="H25" s="808" t="str">
        <f t="shared" si="7"/>
        <v/>
      </c>
      <c r="I25" s="808" t="str">
        <f t="shared" si="10"/>
        <v/>
      </c>
      <c r="J25" s="748" t="str" cm="1">
        <f t="array" ref="J25">IF(C25="","",_xlfn._xlws.FILTER(Products!C12:C507,Products!A12:A507=C25,""))</f>
        <v/>
      </c>
      <c r="K25" s="749"/>
      <c r="L25" s="281"/>
      <c r="M25" s="569"/>
      <c r="N25" s="719"/>
      <c r="O25" s="720"/>
      <c r="S25" s="408" t="s">
        <v>130</v>
      </c>
      <c r="T25" s="409"/>
      <c r="U25" s="409"/>
      <c r="V25" s="510"/>
      <c r="W25" s="410"/>
    </row>
    <row r="26" spans="2:23" ht="15.75" outlineLevel="1">
      <c r="B26" s="766"/>
      <c r="C26" s="1894"/>
      <c r="D26" s="1857"/>
      <c r="E26" s="1858"/>
      <c r="F26" s="803" t="str">
        <f t="shared" ref="F26" si="12">IF(C26="","",VLOOKUP(C26,ProductLookup,2,FALSE))</f>
        <v/>
      </c>
      <c r="G26" s="804"/>
      <c r="H26" s="805" t="str">
        <f t="shared" si="7"/>
        <v/>
      </c>
      <c r="I26" s="805" t="str">
        <f t="shared" si="10"/>
        <v/>
      </c>
      <c r="J26" s="753" t="str" cm="1">
        <f t="array" ref="J26">IF(C26="","",_xlfn._xlws.FILTER(Products!C13:C508,Products!A13:A508=C26,""))</f>
        <v/>
      </c>
      <c r="K26" s="754"/>
      <c r="L26" s="281"/>
      <c r="M26" s="568"/>
      <c r="N26" s="721"/>
      <c r="O26" s="722"/>
      <c r="S26" s="411" t="s">
        <v>131</v>
      </c>
      <c r="T26" s="412"/>
      <c r="U26" s="412"/>
      <c r="V26" s="511"/>
      <c r="W26" s="413"/>
    </row>
    <row r="27" spans="2:23" ht="15.75" outlineLevel="1">
      <c r="B27" s="766"/>
      <c r="C27" s="1890"/>
      <c r="D27" s="1851"/>
      <c r="E27" s="1852"/>
      <c r="F27" s="806" t="str">
        <f t="shared" ref="F27" si="13">IF(C27="","",VLOOKUP(C27,ProductLookup,2,FALSE))</f>
        <v/>
      </c>
      <c r="G27" s="807"/>
      <c r="H27" s="808" t="str">
        <f t="shared" si="7"/>
        <v/>
      </c>
      <c r="I27" s="808" t="str">
        <f t="shared" si="10"/>
        <v/>
      </c>
      <c r="J27" s="748" t="str" cm="1">
        <f t="array" ref="J27">IF(C27="","",_xlfn._xlws.FILTER(Products!C14:C509,Products!A14:A509=C27,""))</f>
        <v/>
      </c>
      <c r="K27" s="749"/>
      <c r="L27" s="281"/>
      <c r="M27" s="569"/>
      <c r="N27" s="723"/>
      <c r="O27" s="724"/>
      <c r="S27" s="282"/>
      <c r="U27" s="282"/>
      <c r="V27" s="282"/>
      <c r="W27" s="359"/>
    </row>
    <row r="28" spans="2:23" ht="18" customHeight="1" outlineLevel="1">
      <c r="B28" s="766"/>
      <c r="C28" s="1894"/>
      <c r="D28" s="1857"/>
      <c r="E28" s="1858"/>
      <c r="F28" s="803" t="str">
        <f t="shared" ref="F28" si="14">IF(C28="","",VLOOKUP(C28,ProductLookup,2,FALSE))</f>
        <v/>
      </c>
      <c r="G28" s="804"/>
      <c r="H28" s="805" t="str">
        <f t="shared" si="7"/>
        <v/>
      </c>
      <c r="I28" s="805" t="str">
        <f t="shared" si="10"/>
        <v/>
      </c>
      <c r="J28" s="753" t="str" cm="1">
        <f t="array" ref="J28">IF(C28="","",_xlfn._xlws.FILTER(Products!C15:C510,Products!A15:A510=C28,""))</f>
        <v/>
      </c>
      <c r="K28" s="754"/>
      <c r="L28" s="281"/>
      <c r="M28" s="568"/>
      <c r="N28" s="701"/>
      <c r="O28" s="701"/>
      <c r="P28" s="701"/>
      <c r="S28" s="414" t="s">
        <v>132</v>
      </c>
      <c r="T28" s="415"/>
      <c r="U28" s="415"/>
      <c r="V28" s="512"/>
      <c r="W28" s="416"/>
    </row>
    <row r="29" spans="2:23" ht="16.5" outlineLevel="1" thickBot="1">
      <c r="B29" s="766"/>
      <c r="C29" s="1890"/>
      <c r="D29" s="1851"/>
      <c r="E29" s="1852"/>
      <c r="F29" s="806" t="str">
        <f t="shared" ref="F29" si="15">IF(C29="","",VLOOKUP(C29,ProductLookup,2,FALSE))</f>
        <v/>
      </c>
      <c r="G29" s="807"/>
      <c r="H29" s="808" t="str">
        <f t="shared" si="7"/>
        <v/>
      </c>
      <c r="I29" s="808" t="str">
        <f t="shared" si="10"/>
        <v/>
      </c>
      <c r="J29" s="748" t="str" cm="1">
        <f t="array" ref="J29">IF(C29="","",_xlfn._xlws.FILTER(Products!C16:C511,Products!A16:A511=C29,""))</f>
        <v/>
      </c>
      <c r="K29" s="749"/>
      <c r="L29" s="281"/>
      <c r="M29" s="569"/>
      <c r="N29" s="701"/>
      <c r="O29" s="701"/>
      <c r="P29" s="701"/>
      <c r="S29" s="417"/>
      <c r="T29" s="418"/>
      <c r="U29" s="418"/>
      <c r="V29" s="512"/>
      <c r="W29" s="419"/>
    </row>
    <row r="30" spans="2:23" ht="16.5" customHeight="1" outlineLevel="1" thickBot="1">
      <c r="B30" s="766"/>
      <c r="C30" s="1894"/>
      <c r="D30" s="1857"/>
      <c r="E30" s="1858"/>
      <c r="F30" s="803" t="str">
        <f t="shared" ref="F30" si="16">IF(C30="","",VLOOKUP(C30,ProductLookup,2,FALSE))</f>
        <v/>
      </c>
      <c r="G30" s="804"/>
      <c r="H30" s="805" t="str">
        <f t="shared" si="7"/>
        <v/>
      </c>
      <c r="I30" s="805" t="str">
        <f t="shared" si="10"/>
        <v/>
      </c>
      <c r="J30" s="753" t="str" cm="1">
        <f t="array" ref="J30">IF(C30="","",_xlfn._xlws.FILTER(Products!C17:C512,Products!A17:A512=C30,""))</f>
        <v/>
      </c>
      <c r="K30" s="754"/>
      <c r="L30" s="281"/>
      <c r="M30" s="568"/>
      <c r="N30" s="701"/>
      <c r="O30" s="701"/>
      <c r="P30" s="701"/>
      <c r="S30" s="420"/>
      <c r="T30" s="420"/>
      <c r="U30" s="421"/>
      <c r="V30" s="308"/>
      <c r="W30" s="422"/>
    </row>
    <row r="31" spans="2:23" ht="16.5" customHeight="1" outlineLevel="1" thickBot="1">
      <c r="B31" s="766"/>
      <c r="C31" s="1890"/>
      <c r="D31" s="1851"/>
      <c r="E31" s="1852"/>
      <c r="F31" s="806" t="str">
        <f t="shared" ref="F31" si="17">IF(C31="","",VLOOKUP(C31,ProductLookup,2,FALSE))</f>
        <v/>
      </c>
      <c r="G31" s="807"/>
      <c r="H31" s="808" t="str">
        <f t="shared" si="7"/>
        <v/>
      </c>
      <c r="I31" s="808" t="str">
        <f t="shared" si="10"/>
        <v/>
      </c>
      <c r="J31" s="748" t="str" cm="1">
        <f t="array" ref="J31">IF(C31="","",_xlfn._xlws.FILTER(Products!C18:C513,Products!A18:A513=C31,""))</f>
        <v/>
      </c>
      <c r="K31" s="749"/>
      <c r="L31" s="281"/>
      <c r="M31" s="569"/>
      <c r="N31" s="701"/>
      <c r="O31" s="701"/>
      <c r="P31" s="701"/>
      <c r="S31" s="423" t="s">
        <v>133</v>
      </c>
      <c r="T31" s="424"/>
      <c r="U31" s="425"/>
      <c r="V31" s="513"/>
      <c r="W31" s="426"/>
    </row>
    <row r="32" spans="2:23" ht="15.75" customHeight="1" outlineLevel="1">
      <c r="B32" s="766"/>
      <c r="C32" s="1894"/>
      <c r="D32" s="1857"/>
      <c r="E32" s="1858"/>
      <c r="F32" s="803" t="str">
        <f t="shared" ref="F32" si="18">IF(C32="","",VLOOKUP(C32,ProductLookup,2,FALSE))</f>
        <v/>
      </c>
      <c r="G32" s="804"/>
      <c r="H32" s="805" t="str">
        <f t="shared" si="7"/>
        <v/>
      </c>
      <c r="I32" s="805" t="str">
        <f t="shared" si="10"/>
        <v/>
      </c>
      <c r="J32" s="753" t="str" cm="1">
        <f t="array" ref="J32">IF(C32="","",_xlfn._xlws.FILTER(Products!C19:C514,Products!A19:A514=C32,""))</f>
        <v/>
      </c>
      <c r="K32" s="754"/>
      <c r="L32" s="281"/>
      <c r="M32" s="570"/>
      <c r="N32" s="701"/>
      <c r="O32" s="701"/>
      <c r="P32" s="701"/>
      <c r="S32" s="427" t="s">
        <v>45</v>
      </c>
      <c r="T32" s="428"/>
      <c r="U32" s="1876" t="s">
        <v>134</v>
      </c>
      <c r="V32" s="1877"/>
      <c r="W32" s="1878"/>
    </row>
    <row r="33" spans="2:23" ht="15.75" customHeight="1" outlineLevel="1">
      <c r="B33" s="766"/>
      <c r="C33" s="1890"/>
      <c r="D33" s="1851"/>
      <c r="E33" s="1852"/>
      <c r="F33" s="806" t="str">
        <f t="shared" ref="F33" si="19">IF(C33="","",VLOOKUP(C33,ProductLookup,2,FALSE))</f>
        <v/>
      </c>
      <c r="G33" s="807"/>
      <c r="H33" s="808" t="str">
        <f t="shared" si="7"/>
        <v/>
      </c>
      <c r="I33" s="808" t="str">
        <f t="shared" si="10"/>
        <v/>
      </c>
      <c r="J33" s="748" t="str" cm="1">
        <f t="array" ref="J33">IF(C33="","",_xlfn._xlws.FILTER(Products!C20:C515,Products!A20:A515=C33,""))</f>
        <v/>
      </c>
      <c r="K33" s="749"/>
      <c r="L33" s="281"/>
      <c r="M33" s="569"/>
      <c r="N33" s="701"/>
      <c r="O33" s="701"/>
      <c r="P33" s="701"/>
      <c r="S33" s="429" t="s">
        <v>48</v>
      </c>
      <c r="T33" s="430"/>
      <c r="U33" s="1879">
        <f>W27</f>
        <v>0</v>
      </c>
      <c r="V33" s="1880"/>
      <c r="W33" s="1881"/>
    </row>
    <row r="34" spans="2:23" ht="16.5" customHeight="1" outlineLevel="1">
      <c r="B34" s="766"/>
      <c r="C34" s="1894"/>
      <c r="D34" s="1857"/>
      <c r="E34" s="1858"/>
      <c r="F34" s="803" t="str">
        <f t="shared" ref="F34" si="20">IF(C34="","",VLOOKUP(C34,ProductLookup,2,FALSE))</f>
        <v/>
      </c>
      <c r="G34" s="804"/>
      <c r="H34" s="805" t="str">
        <f t="shared" si="7"/>
        <v/>
      </c>
      <c r="I34" s="805" t="str">
        <f t="shared" si="10"/>
        <v/>
      </c>
      <c r="J34" s="753" t="str" cm="1">
        <f t="array" ref="J34">IF(C34="","",_xlfn._xlws.FILTER(Products!C21:C516,Products!A21:A516=C34,""))</f>
        <v/>
      </c>
      <c r="K34" s="754"/>
      <c r="L34" s="281"/>
      <c r="M34" s="568"/>
      <c r="N34" s="701"/>
      <c r="O34" s="701"/>
      <c r="P34" s="701"/>
      <c r="S34" s="431" t="s">
        <v>135</v>
      </c>
      <c r="T34" s="432"/>
      <c r="U34" s="1879"/>
      <c r="V34" s="1880"/>
      <c r="W34" s="1881"/>
    </row>
    <row r="35" spans="2:23" ht="15.75" customHeight="1" outlineLevel="1">
      <c r="B35" s="766"/>
      <c r="C35" s="1890"/>
      <c r="D35" s="1851"/>
      <c r="E35" s="1852"/>
      <c r="F35" s="806" t="str">
        <f t="shared" ref="F35" si="21">IF(C35="","",VLOOKUP(C35,ProductLookup,2,FALSE))</f>
        <v/>
      </c>
      <c r="G35" s="807"/>
      <c r="H35" s="808" t="str">
        <f t="shared" si="7"/>
        <v/>
      </c>
      <c r="I35" s="808" t="str">
        <f t="shared" si="10"/>
        <v/>
      </c>
      <c r="J35" s="748" t="str" cm="1">
        <f t="array" ref="J35">IF(C35="","",_xlfn._xlws.FILTER(Products!C22:C517,Products!A22:A517=C35,""))</f>
        <v/>
      </c>
      <c r="K35" s="749"/>
      <c r="L35" s="281"/>
      <c r="M35" s="569" t="s">
        <v>490</v>
      </c>
      <c r="N35" s="701"/>
      <c r="O35" s="701"/>
      <c r="P35" s="701"/>
      <c r="S35" s="431" t="s">
        <v>136</v>
      </c>
      <c r="T35" s="432"/>
      <c r="U35" s="1891"/>
      <c r="V35" s="1892"/>
      <c r="W35" s="1893"/>
    </row>
    <row r="36" spans="2:23" ht="15.75" customHeight="1" outlineLevel="1">
      <c r="B36" s="766"/>
      <c r="C36" s="1894"/>
      <c r="D36" s="1857"/>
      <c r="E36" s="1858"/>
      <c r="F36" s="803" t="str">
        <f t="shared" ref="F36" si="22">IF(C36="","",VLOOKUP(C36,ProductLookup,2,FALSE))</f>
        <v/>
      </c>
      <c r="G36" s="804"/>
      <c r="H36" s="805" t="str">
        <f t="shared" si="7"/>
        <v/>
      </c>
      <c r="I36" s="805" t="str">
        <f t="shared" si="10"/>
        <v/>
      </c>
      <c r="J36" s="753" t="str" cm="1">
        <f t="array" ref="J36">IF(C36="","",_xlfn._xlws.FILTER(Products!C23:C518,Products!A23:A518=C36,""))</f>
        <v/>
      </c>
      <c r="K36" s="754"/>
      <c r="L36" s="281"/>
      <c r="M36" s="568"/>
      <c r="N36" s="701"/>
      <c r="O36" s="701"/>
      <c r="P36" s="701"/>
      <c r="S36" s="431" t="s">
        <v>137</v>
      </c>
      <c r="T36" s="432"/>
      <c r="U36" s="1879" t="s">
        <v>134</v>
      </c>
      <c r="V36" s="1880"/>
      <c r="W36" s="1881"/>
    </row>
    <row r="37" spans="2:23" ht="15.75" customHeight="1" outlineLevel="1">
      <c r="B37" s="766"/>
      <c r="C37" s="1890"/>
      <c r="D37" s="1851"/>
      <c r="E37" s="1852"/>
      <c r="F37" s="806" t="str">
        <f t="shared" ref="F37" si="23">IF(C37="","",VLOOKUP(C37,ProductLookup,2,FALSE))</f>
        <v/>
      </c>
      <c r="G37" s="807"/>
      <c r="H37" s="808" t="str">
        <f t="shared" si="7"/>
        <v/>
      </c>
      <c r="I37" s="808" t="str">
        <f t="shared" si="10"/>
        <v/>
      </c>
      <c r="J37" s="748" t="str" cm="1">
        <f t="array" ref="J37">IF(C37="","",_xlfn._xlws.FILTER(Products!C24:C519,Products!A24:A519=C37,""))</f>
        <v/>
      </c>
      <c r="K37" s="749"/>
      <c r="L37" s="281"/>
      <c r="M37" s="571"/>
      <c r="N37" s="701"/>
      <c r="O37" s="701"/>
      <c r="P37" s="701"/>
      <c r="S37" s="431" t="s">
        <v>54</v>
      </c>
      <c r="T37" s="432"/>
      <c r="U37" s="1901" t="s">
        <v>134</v>
      </c>
      <c r="V37" s="1902"/>
      <c r="W37" s="1903"/>
    </row>
    <row r="38" spans="2:23" ht="15.75" customHeight="1" outlineLevel="1">
      <c r="B38" s="766"/>
      <c r="C38" s="1894"/>
      <c r="D38" s="1857"/>
      <c r="E38" s="1858"/>
      <c r="F38" s="803" t="str">
        <f t="shared" ref="F38" si="24">IF(C38="","",VLOOKUP(C38,ProductLookup,2,FALSE))</f>
        <v/>
      </c>
      <c r="G38" s="804"/>
      <c r="H38" s="805" t="str">
        <f t="shared" si="7"/>
        <v/>
      </c>
      <c r="I38" s="805" t="str">
        <f t="shared" si="10"/>
        <v/>
      </c>
      <c r="J38" s="753" t="str" cm="1">
        <f t="array" ref="J38">IF(C38="","",_xlfn._xlws.FILTER(Products!C25:C520,Products!A25:A520=C38,""))</f>
        <v/>
      </c>
      <c r="K38" s="754"/>
      <c r="L38" s="281"/>
      <c r="M38" s="572"/>
      <c r="N38" s="701"/>
      <c r="O38" s="701"/>
      <c r="P38" s="701"/>
      <c r="S38" s="433"/>
      <c r="T38" s="434"/>
      <c r="U38" s="435"/>
      <c r="V38" s="514"/>
      <c r="W38" s="436"/>
    </row>
    <row r="39" spans="2:23" ht="16.5" customHeight="1" outlineLevel="1" thickBot="1">
      <c r="B39" s="767"/>
      <c r="C39" s="1896"/>
      <c r="D39" s="1897"/>
      <c r="E39" s="1904"/>
      <c r="F39" s="806" t="str">
        <f t="shared" ref="F39" si="25">IF(C39="","",VLOOKUP(C39,ProductLookup,2,FALSE))</f>
        <v/>
      </c>
      <c r="G39" s="807"/>
      <c r="H39" s="808" t="str">
        <f>IF(F39="","",F39*G39)</f>
        <v/>
      </c>
      <c r="I39" s="808" t="str">
        <f t="shared" si="10"/>
        <v/>
      </c>
      <c r="J39" s="748" t="str" cm="1">
        <f t="array" ref="J39">IF(C39="","",_xlfn._xlws.FILTER(Products!C26:C521,Products!A26:A521=C39,""))</f>
        <v/>
      </c>
      <c r="K39" s="749"/>
      <c r="L39" s="281"/>
      <c r="M39" s="573"/>
      <c r="N39" s="701"/>
      <c r="O39" s="701"/>
      <c r="P39" s="701"/>
      <c r="S39" s="433"/>
      <c r="T39" s="434"/>
      <c r="U39" s="435"/>
      <c r="V39" s="514"/>
      <c r="W39" s="436"/>
    </row>
    <row r="40" spans="2:23" ht="18" customHeight="1" outlineLevel="1">
      <c r="B40" s="2175" t="s">
        <v>112</v>
      </c>
      <c r="C40" s="1887"/>
      <c r="D40" s="1888"/>
      <c r="E40" s="2177"/>
      <c r="F40" s="809" t="str">
        <f t="shared" ref="F40" si="26">IF(C40="","",VLOOKUP(C40,ProductLookup,2,FALSE))</f>
        <v/>
      </c>
      <c r="G40" s="810"/>
      <c r="H40" s="811" t="str">
        <f t="shared" ref="H40:H46" si="27">IF(F40="","",F40*G40)</f>
        <v/>
      </c>
      <c r="I40" s="811" t="str">
        <f t="shared" si="10"/>
        <v/>
      </c>
      <c r="J40" s="743" t="str" cm="1">
        <f t="array" ref="J40">IF(C40="","",_xlfn._xlws.FILTER(Products!C27:C522,Products!A27:A522=C40,""))</f>
        <v/>
      </c>
      <c r="K40" s="755"/>
      <c r="L40" s="281"/>
      <c r="M40" s="574"/>
      <c r="N40" s="701"/>
      <c r="O40" s="701"/>
      <c r="P40" s="701"/>
      <c r="S40" s="433"/>
      <c r="T40" s="434"/>
      <c r="U40" s="435"/>
      <c r="V40" s="514"/>
      <c r="W40" s="436"/>
    </row>
    <row r="41" spans="2:23" ht="15.75" customHeight="1" outlineLevel="1">
      <c r="B41" s="2176"/>
      <c r="C41" s="1890"/>
      <c r="D41" s="1851"/>
      <c r="E41" s="1882"/>
      <c r="F41" s="806" t="str">
        <f t="shared" ref="F41" si="28">IF(C41="","",VLOOKUP(C41,ProductLookup,2,FALSE))</f>
        <v/>
      </c>
      <c r="G41" s="807"/>
      <c r="H41" s="808" t="str">
        <f t="shared" si="27"/>
        <v/>
      </c>
      <c r="I41" s="808" t="str">
        <f t="shared" si="10"/>
        <v/>
      </c>
      <c r="J41" s="748" t="str" cm="1">
        <f t="array" ref="J41">IF(C41="","",_xlfn._xlws.FILTER(Products!C28:C523,Products!A28:A523=C41,""))</f>
        <v/>
      </c>
      <c r="K41" s="749"/>
      <c r="L41" s="281"/>
      <c r="M41" s="569"/>
      <c r="N41" s="701"/>
      <c r="O41" s="701"/>
      <c r="P41" s="701"/>
      <c r="S41" s="433"/>
      <c r="T41" s="434"/>
      <c r="U41" s="435"/>
      <c r="V41" s="514"/>
      <c r="W41" s="436"/>
    </row>
    <row r="42" spans="2:23" ht="15.75" customHeight="1" outlineLevel="1">
      <c r="B42" s="766"/>
      <c r="C42" s="1894"/>
      <c r="D42" s="1857"/>
      <c r="E42" s="1858"/>
      <c r="F42" s="803" t="str">
        <f t="shared" ref="F42" si="29">IF(C42="","",VLOOKUP(C42,ProductLookup,2,FALSE))</f>
        <v/>
      </c>
      <c r="G42" s="804"/>
      <c r="H42" s="805" t="str">
        <f t="shared" si="27"/>
        <v/>
      </c>
      <c r="I42" s="805" t="str">
        <f t="shared" si="10"/>
        <v/>
      </c>
      <c r="J42" s="753" t="str" cm="1">
        <f t="array" ref="J42">IF(C42="","",_xlfn._xlws.FILTER(Products!C29:C524,Products!A29:A524=C42,""))</f>
        <v/>
      </c>
      <c r="K42" s="756"/>
      <c r="L42" s="281"/>
      <c r="M42" s="575"/>
      <c r="N42" s="701"/>
      <c r="O42" s="701"/>
      <c r="P42" s="701"/>
    </row>
    <row r="43" spans="2:23" ht="15.75" customHeight="1" outlineLevel="1">
      <c r="B43" s="766"/>
      <c r="C43" s="1890"/>
      <c r="D43" s="1851"/>
      <c r="E43" s="1882"/>
      <c r="F43" s="806" t="str">
        <f t="shared" ref="F43" si="30">IF(C43="","",VLOOKUP(C43,ProductLookup,2,FALSE))</f>
        <v/>
      </c>
      <c r="G43" s="807"/>
      <c r="H43" s="808" t="str">
        <f t="shared" si="27"/>
        <v/>
      </c>
      <c r="I43" s="808" t="str">
        <f t="shared" si="10"/>
        <v/>
      </c>
      <c r="J43" s="748" t="str" cm="1">
        <f t="array" ref="J43">IF(C43="","",_xlfn._xlws.FILTER(Products!C30:C525,Products!A30:A525=C43,""))</f>
        <v/>
      </c>
      <c r="K43" s="749"/>
      <c r="L43" s="281"/>
      <c r="M43" s="569"/>
      <c r="N43" s="701"/>
      <c r="O43" s="701"/>
      <c r="P43" s="701"/>
    </row>
    <row r="44" spans="2:23" ht="15.75" customHeight="1" outlineLevel="1">
      <c r="B44" s="766"/>
      <c r="C44" s="1894"/>
      <c r="D44" s="1857"/>
      <c r="E44" s="1858"/>
      <c r="F44" s="803" t="str">
        <f t="shared" ref="F44" si="31">IF(C44="","",VLOOKUP(C44,ProductLookup,2,FALSE))</f>
        <v/>
      </c>
      <c r="G44" s="804"/>
      <c r="H44" s="805" t="str">
        <f t="shared" si="27"/>
        <v/>
      </c>
      <c r="I44" s="805" t="str">
        <f t="shared" si="10"/>
        <v/>
      </c>
      <c r="J44" s="753" t="str" cm="1">
        <f t="array" ref="J44">IF(C44="","",_xlfn._xlws.FILTER(Products!C31:C526,Products!A31:A526=C44,""))</f>
        <v/>
      </c>
      <c r="K44" s="756"/>
      <c r="L44" s="281"/>
      <c r="M44" s="575"/>
      <c r="N44" s="701"/>
      <c r="O44" s="701"/>
      <c r="P44" s="701"/>
    </row>
    <row r="45" spans="2:23" ht="15.75" customHeight="1" outlineLevel="1">
      <c r="B45" s="766"/>
      <c r="C45" s="1890"/>
      <c r="D45" s="1851"/>
      <c r="E45" s="1882"/>
      <c r="F45" s="806" t="str">
        <f t="shared" ref="F45" si="32">IF(C45="","",VLOOKUP(C45,ProductLookup,2,FALSE))</f>
        <v/>
      </c>
      <c r="G45" s="807"/>
      <c r="H45" s="808" t="str">
        <f t="shared" si="27"/>
        <v/>
      </c>
      <c r="I45" s="808" t="str">
        <f t="shared" si="10"/>
        <v/>
      </c>
      <c r="J45" s="748" t="str" cm="1">
        <f t="array" ref="J45">IF(C45="","",_xlfn._xlws.FILTER(Products!C32:C527,Products!A32:A527=C45,""))</f>
        <v/>
      </c>
      <c r="K45" s="749"/>
      <c r="L45" s="281"/>
      <c r="M45" s="569"/>
      <c r="N45" s="701"/>
      <c r="O45" s="701"/>
      <c r="P45" s="701"/>
    </row>
    <row r="46" spans="2:23" ht="16.5" outlineLevel="1" thickBot="1">
      <c r="B46" s="767"/>
      <c r="C46" s="1899"/>
      <c r="D46" s="1853"/>
      <c r="E46" s="1854"/>
      <c r="F46" s="812" t="str">
        <f t="shared" ref="F46" si="33">IF(C46="","",VLOOKUP(C46,ProductLookup,2,FALSE))</f>
        <v/>
      </c>
      <c r="G46" s="813"/>
      <c r="H46" s="814" t="str">
        <f t="shared" si="27"/>
        <v/>
      </c>
      <c r="I46" s="814" t="str">
        <f t="shared" si="10"/>
        <v/>
      </c>
      <c r="J46" s="786" t="str" cm="1">
        <f t="array" ref="J46">IF(C46="","",_xlfn._xlws.FILTER(Products!C33:C528,Products!A33:A528=C46,""))</f>
        <v/>
      </c>
      <c r="K46" s="759"/>
      <c r="L46" s="281"/>
      <c r="M46" s="576"/>
      <c r="N46" s="701"/>
      <c r="O46" s="701"/>
      <c r="P46" s="701"/>
    </row>
    <row r="47" spans="2:23" ht="16.5" outlineLevel="1" thickBot="1">
      <c r="B47" s="281"/>
      <c r="C47" s="281"/>
      <c r="D47" s="281"/>
      <c r="F47" s="283"/>
      <c r="G47" s="696" t="s">
        <v>26</v>
      </c>
      <c r="H47" s="697"/>
      <c r="I47" s="698"/>
      <c r="J47" s="356"/>
      <c r="K47" s="357"/>
      <c r="L47" s="281"/>
      <c r="M47" s="544"/>
      <c r="N47" s="701"/>
      <c r="O47" s="701"/>
      <c r="P47" s="701"/>
    </row>
    <row r="48" spans="2:23" ht="15.75" outlineLevel="1">
      <c r="B48" s="281"/>
      <c r="C48" s="281"/>
      <c r="D48" s="281"/>
      <c r="F48" s="293"/>
      <c r="G48" s="358" t="s">
        <v>29</v>
      </c>
      <c r="H48" s="115">
        <f>SUM(H17:H46)</f>
        <v>0</v>
      </c>
      <c r="I48" s="534">
        <f>SUM(I17:I46)</f>
        <v>0</v>
      </c>
      <c r="K48" s="459" t="s">
        <v>113</v>
      </c>
      <c r="L48" s="281"/>
      <c r="M48" s="566"/>
      <c r="N48" s="701"/>
      <c r="O48" s="701"/>
      <c r="P48" s="701"/>
    </row>
    <row r="49" spans="2:16" ht="16.5" customHeight="1" outlineLevel="1" thickBot="1">
      <c r="B49" s="281"/>
      <c r="C49" s="281"/>
      <c r="D49" s="281"/>
      <c r="F49" s="293"/>
      <c r="G49" s="360" t="s">
        <v>63</v>
      </c>
      <c r="H49" s="96"/>
      <c r="I49" s="535"/>
      <c r="J49" s="361"/>
      <c r="K49" s="457">
        <f>(H48/55*100)+H47</f>
        <v>0</v>
      </c>
      <c r="L49" s="281"/>
      <c r="M49" s="567"/>
      <c r="N49" s="701"/>
      <c r="O49" s="701"/>
      <c r="P49" s="701"/>
    </row>
    <row r="50" spans="2:16" ht="16.5" outlineLevel="1" thickBot="1">
      <c r="B50" s="281"/>
      <c r="C50" s="281"/>
      <c r="D50" s="281"/>
      <c r="F50" s="303"/>
      <c r="G50" s="362" t="s">
        <v>109</v>
      </c>
      <c r="H50" s="122">
        <f>H49-H48</f>
        <v>0</v>
      </c>
      <c r="I50" s="676">
        <f>H49-H48</f>
        <v>0</v>
      </c>
      <c r="J50" s="310"/>
      <c r="L50" s="281"/>
      <c r="M50" s="565"/>
      <c r="N50" s="701"/>
      <c r="O50" s="701"/>
      <c r="P50" s="701"/>
    </row>
    <row r="51" spans="2:16" ht="16.5" thickBot="1">
      <c r="B51" s="281"/>
      <c r="C51" s="281"/>
      <c r="D51" s="281"/>
      <c r="F51" s="303"/>
      <c r="G51" s="677"/>
      <c r="H51" s="678"/>
      <c r="I51" s="675"/>
      <c r="J51" s="310"/>
      <c r="L51" s="281"/>
      <c r="M51" s="565"/>
      <c r="N51" s="701"/>
      <c r="O51" s="701"/>
      <c r="P51" s="701"/>
    </row>
    <row r="52" spans="2:16" s="320" customFormat="1" ht="31.5" hidden="1" customHeight="1" outlineLevel="1" thickBot="1">
      <c r="B52" s="681" t="s">
        <v>114</v>
      </c>
      <c r="C52" s="364"/>
      <c r="D52" s="364"/>
      <c r="E52" s="785" t="s">
        <v>12</v>
      </c>
      <c r="F52" s="732" t="s">
        <v>13</v>
      </c>
      <c r="G52" s="731" t="s">
        <v>14</v>
      </c>
      <c r="H52" s="732" t="s">
        <v>95</v>
      </c>
      <c r="I52" s="732" t="s">
        <v>96</v>
      </c>
      <c r="J52" s="733" t="s">
        <v>97</v>
      </c>
      <c r="K52" s="734" t="s">
        <v>98</v>
      </c>
      <c r="L52" s="319"/>
      <c r="M52" s="581" t="s">
        <v>491</v>
      </c>
      <c r="N52" s="701"/>
      <c r="O52" s="701"/>
      <c r="P52" s="701"/>
    </row>
    <row r="53" spans="2:16" ht="15.75" hidden="1" customHeight="1" outlineLevel="1" thickBot="1">
      <c r="B53" s="684" t="s">
        <v>100</v>
      </c>
      <c r="C53" s="2178" t="s">
        <v>59</v>
      </c>
      <c r="D53" s="1849"/>
      <c r="E53" s="1850"/>
      <c r="F53" s="762">
        <f t="shared" ref="F53" si="34">IF(C53="","",VLOOKUP(C53,ProductLookup,2,FALSE))</f>
        <v>20</v>
      </c>
      <c r="G53" s="741"/>
      <c r="H53" s="742">
        <f t="shared" ref="H53:H55" si="35">IF(F53="","",F53*G53)</f>
        <v>0</v>
      </c>
      <c r="I53" s="742">
        <f>IF(F53="","", H53)</f>
        <v>0</v>
      </c>
      <c r="J53" s="743" t="str" cm="1">
        <f t="array" ref="J53">IF(C53="","",_xlfn._xlws.FILTER(Products!C74:C569,Products!A74:A569=C53,""))</f>
        <v xml:space="preserve"> </v>
      </c>
      <c r="K53" s="744"/>
      <c r="L53" s="281"/>
      <c r="M53" s="577"/>
      <c r="N53" s="701"/>
      <c r="O53" s="701"/>
      <c r="P53" s="701"/>
    </row>
    <row r="54" spans="2:16" ht="15.75" hidden="1" customHeight="1" outlineLevel="1">
      <c r="B54" s="685" t="s">
        <v>102</v>
      </c>
      <c r="C54" s="2180" t="s">
        <v>103</v>
      </c>
      <c r="D54" s="1905"/>
      <c r="E54" s="1906"/>
      <c r="F54" s="745">
        <f t="shared" ref="F54" si="36">IF(C54="","",VLOOKUP(C54,ProductLookup,2,FALSE))</f>
        <v>250</v>
      </c>
      <c r="G54" s="746"/>
      <c r="H54" s="747">
        <f t="shared" si="35"/>
        <v>0</v>
      </c>
      <c r="I54" s="747">
        <f>IF(F54="","", H54*2)</f>
        <v>0</v>
      </c>
      <c r="J54" s="748" t="str" cm="1">
        <f t="array" ref="J54">IF(C54="","",_xlfn._xlws.FILTER(Products!C41:C364,Products!A41:A364=C54,""))</f>
        <v xml:space="preserve"> </v>
      </c>
      <c r="K54" s="749"/>
      <c r="L54" s="281"/>
      <c r="M54" s="578"/>
      <c r="N54" s="701"/>
      <c r="O54" s="701"/>
      <c r="P54" s="701"/>
    </row>
    <row r="55" spans="2:16" ht="15.75" hidden="1" customHeight="1" outlineLevel="1" thickBot="1">
      <c r="B55" s="686"/>
      <c r="C55" s="2181" t="s">
        <v>105</v>
      </c>
      <c r="D55" s="1909"/>
      <c r="E55" s="1910"/>
      <c r="F55" s="750">
        <f t="shared" ref="F55" si="37">IF(C55="","",VLOOKUP(C55,ProductLookup,2,FALSE))</f>
        <v>500</v>
      </c>
      <c r="G55" s="751"/>
      <c r="H55" s="752">
        <f t="shared" si="35"/>
        <v>0</v>
      </c>
      <c r="I55" s="752">
        <f>IF(F55="","", H55*2)</f>
        <v>0</v>
      </c>
      <c r="J55" s="753" t="str" cm="1">
        <f t="array" ref="J55">IF(C55="","",_xlfn._xlws.FILTER(Products!C76:C571,Products!A76:A571=C55,""))</f>
        <v xml:space="preserve"> </v>
      </c>
      <c r="K55" s="754"/>
      <c r="L55" s="281"/>
      <c r="M55" s="579"/>
      <c r="N55" s="701"/>
      <c r="O55" s="701"/>
      <c r="P55" s="701"/>
    </row>
    <row r="56" spans="2:16" ht="15.75" hidden="1" customHeight="1" outlineLevel="1">
      <c r="B56" s="685" t="s">
        <v>106</v>
      </c>
      <c r="C56" s="2182"/>
      <c r="D56" s="1911"/>
      <c r="E56" s="1912"/>
      <c r="F56" s="735" t="str">
        <f t="shared" ref="F56" si="38">IF(C56="","",VLOOKUP(C56,ProductLookup,2,FALSE))</f>
        <v/>
      </c>
      <c r="G56" s="736"/>
      <c r="H56" s="737" t="str">
        <f>IF(F56="","",F56*G56)</f>
        <v/>
      </c>
      <c r="I56" s="737" t="str">
        <f>IF(F56="","", H56/55*100)</f>
        <v/>
      </c>
      <c r="J56" s="738" t="str" cm="1">
        <f t="array" ref="J56">IF(E56="","",_xlfn._xlws.FILTER(Products!C42:C365,Products!A42:A365=E56,""))</f>
        <v/>
      </c>
      <c r="K56" s="739"/>
      <c r="L56" s="281"/>
      <c r="M56" s="580"/>
      <c r="N56" s="701"/>
      <c r="O56" s="701"/>
      <c r="P56" s="701"/>
    </row>
    <row r="57" spans="2:16" ht="15.75" hidden="1" customHeight="1" outlineLevel="1">
      <c r="B57" s="684"/>
      <c r="C57" s="2179"/>
      <c r="D57" s="1907"/>
      <c r="E57" s="1908"/>
      <c r="F57" s="750" t="str">
        <f t="shared" ref="F57" si="39">IF(C57="","",VLOOKUP(C57,ProductLookup,2,FALSE))</f>
        <v/>
      </c>
      <c r="G57" s="751"/>
      <c r="H57" s="752" t="str">
        <f t="shared" ref="H57:H73" si="40">IF(F57="","",F57*G57)</f>
        <v/>
      </c>
      <c r="I57" s="752" t="str">
        <f>IF(F57="","", H57/55*100)</f>
        <v/>
      </c>
      <c r="J57" s="753" t="str" cm="1">
        <f t="array" ref="J57">IF(C57="","",_xlfn._xlws.FILTER(Products!C44:C539,Products!A44:A539=C57,""))</f>
        <v/>
      </c>
      <c r="K57" s="754"/>
      <c r="L57" s="281"/>
      <c r="M57" s="568"/>
      <c r="N57" s="701"/>
      <c r="O57" s="701"/>
      <c r="P57" s="701"/>
    </row>
    <row r="58" spans="2:16" ht="15.75" hidden="1" customHeight="1" outlineLevel="1">
      <c r="B58" s="684"/>
      <c r="C58" s="2166"/>
      <c r="D58" s="1905"/>
      <c r="E58" s="1913"/>
      <c r="F58" s="764" t="str">
        <f t="shared" ref="F58" si="41">IF(C58="","",VLOOKUP(C58,ProductLookup,2,FALSE))</f>
        <v/>
      </c>
      <c r="G58" s="746"/>
      <c r="H58" s="747" t="str">
        <f t="shared" si="40"/>
        <v/>
      </c>
      <c r="I58" s="747" t="str">
        <f>IF(F58="","", H58/55*100)</f>
        <v/>
      </c>
      <c r="J58" s="748" t="str" cm="1">
        <f t="array" ref="J58">IF(C58="","",_xlfn._xlws.FILTER(Products!C45:C540,Products!A45:A540=C58,""))</f>
        <v/>
      </c>
      <c r="K58" s="749"/>
      <c r="L58" s="281"/>
      <c r="M58" s="569"/>
      <c r="N58" s="701"/>
      <c r="O58" s="701"/>
      <c r="P58" s="701"/>
    </row>
    <row r="59" spans="2:16" ht="18.75" hidden="1" customHeight="1" outlineLevel="1">
      <c r="B59" s="684"/>
      <c r="C59" s="2179"/>
      <c r="D59" s="1907"/>
      <c r="E59" s="1908"/>
      <c r="F59" s="750" t="str">
        <f t="shared" ref="F59" si="42">IF(C59="","",VLOOKUP(C59,ProductLookup,2,FALSE))</f>
        <v/>
      </c>
      <c r="G59" s="751"/>
      <c r="H59" s="752" t="str">
        <f t="shared" si="40"/>
        <v/>
      </c>
      <c r="I59" s="752" t="str">
        <f t="shared" ref="I59:I81" si="43">IF(F59="","", H59/55*100)</f>
        <v/>
      </c>
      <c r="J59" s="753" t="str" cm="1">
        <f t="array" ref="J59">IF(C59="","",_xlfn._xlws.FILTER(Products!C46:C541,Products!A46:A541=C59,""))</f>
        <v/>
      </c>
      <c r="K59" s="754"/>
      <c r="L59" s="281"/>
      <c r="M59" s="453"/>
      <c r="N59" s="701"/>
      <c r="O59" s="701"/>
      <c r="P59" s="701"/>
    </row>
    <row r="60" spans="2:16" ht="18.75" hidden="1" customHeight="1" outlineLevel="1">
      <c r="B60" s="684"/>
      <c r="C60" s="2166"/>
      <c r="D60" s="1905"/>
      <c r="E60" s="1906"/>
      <c r="F60" s="764" t="str">
        <f t="shared" ref="F60" si="44">IF(C60="","",VLOOKUP(C60,ProductLookup,2,FALSE))</f>
        <v/>
      </c>
      <c r="G60" s="746"/>
      <c r="H60" s="747" t="str">
        <f t="shared" si="40"/>
        <v/>
      </c>
      <c r="I60" s="747" t="str">
        <f t="shared" si="43"/>
        <v/>
      </c>
      <c r="J60" s="748" t="str" cm="1">
        <f t="array" ref="J60">IF(C60="","",_xlfn._xlws.FILTER(Products!C47:C542,Products!A47:A542=C60,""))</f>
        <v/>
      </c>
      <c r="K60" s="749"/>
      <c r="L60" s="281"/>
      <c r="M60" s="454"/>
      <c r="N60" s="701"/>
      <c r="O60" s="701"/>
      <c r="P60" s="701"/>
    </row>
    <row r="61" spans="2:16" ht="18.75" hidden="1" customHeight="1" outlineLevel="1">
      <c r="B61" s="684"/>
      <c r="C61" s="2179"/>
      <c r="D61" s="1907"/>
      <c r="E61" s="1908"/>
      <c r="F61" s="750" t="str">
        <f t="shared" ref="F61" si="45">IF(C61="","",VLOOKUP(C61,ProductLookup,2,FALSE))</f>
        <v/>
      </c>
      <c r="G61" s="751"/>
      <c r="H61" s="752" t="str">
        <f t="shared" si="40"/>
        <v/>
      </c>
      <c r="I61" s="752" t="str">
        <f t="shared" si="43"/>
        <v/>
      </c>
      <c r="J61" s="753" t="str" cm="1">
        <f t="array" ref="J61">IF(C61="","",_xlfn._xlws.FILTER(Products!C48:C543,Products!A48:A543=C61,""))</f>
        <v/>
      </c>
      <c r="K61" s="754"/>
      <c r="L61" s="281"/>
      <c r="M61" s="453"/>
      <c r="N61" s="458"/>
      <c r="O61" s="458"/>
    </row>
    <row r="62" spans="2:16" ht="18.75" hidden="1" customHeight="1" outlineLevel="1">
      <c r="B62" s="684"/>
      <c r="C62" s="2166"/>
      <c r="D62" s="1905"/>
      <c r="E62" s="1906"/>
      <c r="F62" s="764" t="str">
        <f t="shared" ref="F62" si="46">IF(C62="","",VLOOKUP(C62,ProductLookup,2,FALSE))</f>
        <v/>
      </c>
      <c r="G62" s="746"/>
      <c r="H62" s="747" t="str">
        <f t="shared" si="40"/>
        <v/>
      </c>
      <c r="I62" s="747" t="str">
        <f t="shared" si="43"/>
        <v/>
      </c>
      <c r="J62" s="748" t="str" cm="1">
        <f t="array" ref="J62">IF(C62="","",_xlfn._xlws.FILTER(Products!C49:C544,Products!A49:A544=C62,""))</f>
        <v/>
      </c>
      <c r="K62" s="749"/>
      <c r="L62" s="281"/>
      <c r="M62" s="454"/>
      <c r="N62" s="458"/>
      <c r="O62" s="458"/>
    </row>
    <row r="63" spans="2:16" ht="18.75" hidden="1" customHeight="1" outlineLevel="1">
      <c r="B63" s="684"/>
      <c r="C63" s="2179"/>
      <c r="D63" s="1907"/>
      <c r="E63" s="1908"/>
      <c r="F63" s="750" t="str">
        <f t="shared" ref="F63" si="47">IF(C63="","",VLOOKUP(C63,ProductLookup,2,FALSE))</f>
        <v/>
      </c>
      <c r="G63" s="751"/>
      <c r="H63" s="752" t="str">
        <f t="shared" si="40"/>
        <v/>
      </c>
      <c r="I63" s="752" t="str">
        <f t="shared" si="43"/>
        <v/>
      </c>
      <c r="J63" s="753" t="str" cm="1">
        <f t="array" ref="J63">IF(C63="","",_xlfn._xlws.FILTER(Products!C50:C545,Products!A50:A545=C63,""))</f>
        <v/>
      </c>
      <c r="K63" s="754"/>
      <c r="L63" s="281"/>
      <c r="M63" s="453"/>
      <c r="N63" s="458"/>
      <c r="O63" s="458"/>
    </row>
    <row r="64" spans="2:16" ht="18.75" hidden="1" customHeight="1" outlineLevel="1">
      <c r="B64" s="684"/>
      <c r="C64" s="2166"/>
      <c r="D64" s="1905"/>
      <c r="E64" s="1906"/>
      <c r="F64" s="764" t="str">
        <f t="shared" ref="F64" si="48">IF(C64="","",VLOOKUP(C64,ProductLookup,2,FALSE))</f>
        <v/>
      </c>
      <c r="G64" s="746"/>
      <c r="H64" s="747" t="str">
        <f t="shared" si="40"/>
        <v/>
      </c>
      <c r="I64" s="747" t="str">
        <f t="shared" si="43"/>
        <v/>
      </c>
      <c r="J64" s="748" t="str" cm="1">
        <f t="array" ref="J64">IF(C64="","",_xlfn._xlws.FILTER(Products!C51:C546,Products!A51:A546=C64,""))</f>
        <v/>
      </c>
      <c r="K64" s="749"/>
      <c r="L64" s="281"/>
      <c r="M64" s="454"/>
      <c r="N64" s="458"/>
      <c r="O64" s="458"/>
    </row>
    <row r="65" spans="2:15" ht="18.75" hidden="1" customHeight="1" outlineLevel="1">
      <c r="B65" s="684"/>
      <c r="C65" s="2179"/>
      <c r="D65" s="1907"/>
      <c r="E65" s="1908"/>
      <c r="F65" s="750" t="str">
        <f t="shared" ref="F65" si="49">IF(C65="","",VLOOKUP(C65,ProductLookup,2,FALSE))</f>
        <v/>
      </c>
      <c r="G65" s="751"/>
      <c r="H65" s="752" t="str">
        <f t="shared" si="40"/>
        <v/>
      </c>
      <c r="I65" s="752" t="str">
        <f t="shared" si="43"/>
        <v/>
      </c>
      <c r="J65" s="753" t="str" cm="1">
        <f t="array" ref="J65">IF(C65="","",_xlfn._xlws.FILTER(Products!C52:C547,Products!A52:A547=C65,""))</f>
        <v/>
      </c>
      <c r="K65" s="754"/>
      <c r="L65" s="281"/>
      <c r="M65" s="453"/>
      <c r="N65" s="458"/>
      <c r="O65" s="458"/>
    </row>
    <row r="66" spans="2:15" ht="18.75" hidden="1" customHeight="1" outlineLevel="1">
      <c r="B66" s="684"/>
      <c r="C66" s="2166"/>
      <c r="D66" s="1905"/>
      <c r="E66" s="1906"/>
      <c r="F66" s="764" t="str">
        <f t="shared" ref="F66" si="50">IF(C66="","",VLOOKUP(C66,ProductLookup,2,FALSE))</f>
        <v/>
      </c>
      <c r="G66" s="746"/>
      <c r="H66" s="747" t="str">
        <f t="shared" si="40"/>
        <v/>
      </c>
      <c r="I66" s="747" t="str">
        <f t="shared" si="43"/>
        <v/>
      </c>
      <c r="J66" s="748" t="str" cm="1">
        <f t="array" ref="J66">IF(C66="","",_xlfn._xlws.FILTER(Products!C53:C548,Products!A53:A548=C66,""))</f>
        <v/>
      </c>
      <c r="K66" s="749"/>
      <c r="L66" s="281"/>
      <c r="M66" s="454"/>
      <c r="N66" s="458"/>
      <c r="O66" s="458"/>
    </row>
    <row r="67" spans="2:15" ht="18.75" hidden="1" customHeight="1" outlineLevel="1">
      <c r="B67" s="684"/>
      <c r="C67" s="2179"/>
      <c r="D67" s="1907"/>
      <c r="E67" s="1908"/>
      <c r="F67" s="750" t="str">
        <f t="shared" ref="F67" si="51">IF(C67="","",VLOOKUP(C67,ProductLookup,2,FALSE))</f>
        <v/>
      </c>
      <c r="G67" s="751"/>
      <c r="H67" s="752" t="str">
        <f t="shared" si="40"/>
        <v/>
      </c>
      <c r="I67" s="752" t="str">
        <f t="shared" si="43"/>
        <v/>
      </c>
      <c r="J67" s="753" t="str" cm="1">
        <f t="array" ref="J67">IF(C67="","",_xlfn._xlws.FILTER(Products!C54:C549,Products!A54:A549=C67,""))</f>
        <v/>
      </c>
      <c r="K67" s="754"/>
      <c r="L67" s="281"/>
      <c r="M67" s="453"/>
      <c r="N67" s="458"/>
      <c r="O67" s="458"/>
    </row>
    <row r="68" spans="2:15" ht="18.75" hidden="1" customHeight="1" outlineLevel="1">
      <c r="B68" s="684"/>
      <c r="C68" s="2166"/>
      <c r="D68" s="1905"/>
      <c r="E68" s="1906"/>
      <c r="F68" s="764" t="str">
        <f t="shared" ref="F68" si="52">IF(C68="","",VLOOKUP(C68,ProductLookup,2,FALSE))</f>
        <v/>
      </c>
      <c r="G68" s="746"/>
      <c r="H68" s="747" t="str">
        <f t="shared" si="40"/>
        <v/>
      </c>
      <c r="I68" s="747" t="str">
        <f t="shared" si="43"/>
        <v/>
      </c>
      <c r="J68" s="748" t="str" cm="1">
        <f t="array" ref="J68">IF(C68="","",_xlfn._xlws.FILTER(Products!C55:C550,Products!A55:A550=C68,""))</f>
        <v/>
      </c>
      <c r="K68" s="749"/>
      <c r="L68" s="281"/>
      <c r="M68" s="454"/>
      <c r="N68" s="458"/>
      <c r="O68" s="458"/>
    </row>
    <row r="69" spans="2:15" ht="19.5" hidden="1" customHeight="1" outlineLevel="1">
      <c r="B69" s="684"/>
      <c r="C69" s="2179"/>
      <c r="D69" s="1907"/>
      <c r="E69" s="1908"/>
      <c r="F69" s="750" t="str">
        <f t="shared" ref="F69" si="53">IF(C69="","",VLOOKUP(C69,ProductLookup,2,FALSE))</f>
        <v/>
      </c>
      <c r="G69" s="751"/>
      <c r="H69" s="752" t="str">
        <f t="shared" si="40"/>
        <v/>
      </c>
      <c r="I69" s="752" t="str">
        <f t="shared" si="43"/>
        <v/>
      </c>
      <c r="J69" s="753" t="str" cm="1">
        <f t="array" ref="J69">IF(C69="","",_xlfn._xlws.FILTER(Products!C56:C551,Products!A56:A551=C69,""))</f>
        <v/>
      </c>
      <c r="K69" s="754"/>
      <c r="L69" s="281"/>
      <c r="M69" s="453"/>
      <c r="N69" s="458"/>
      <c r="O69" s="458"/>
    </row>
    <row r="70" spans="2:15" ht="18.75" hidden="1" customHeight="1" outlineLevel="1">
      <c r="B70" s="684"/>
      <c r="C70" s="2166"/>
      <c r="D70" s="1905"/>
      <c r="E70" s="1906"/>
      <c r="F70" s="764" t="str">
        <f t="shared" ref="F70" si="54">IF(C70="","",VLOOKUP(C70,ProductLookup,2,FALSE))</f>
        <v/>
      </c>
      <c r="G70" s="746"/>
      <c r="H70" s="747" t="str">
        <f t="shared" si="40"/>
        <v/>
      </c>
      <c r="I70" s="747" t="str">
        <f t="shared" si="43"/>
        <v/>
      </c>
      <c r="J70" s="748" t="str" cm="1">
        <f t="array" ref="J70">IF(C70="","",_xlfn._xlws.FILTER(Products!C57:C552,Products!A57:A552=C70,""))</f>
        <v/>
      </c>
      <c r="K70" s="749"/>
      <c r="L70" s="281"/>
      <c r="M70" s="454"/>
      <c r="N70" s="458"/>
      <c r="O70" s="458"/>
    </row>
    <row r="71" spans="2:15" ht="18.75" hidden="1" customHeight="1" outlineLevel="1">
      <c r="B71" s="684"/>
      <c r="C71" s="2179"/>
      <c r="D71" s="1907"/>
      <c r="E71" s="1908"/>
      <c r="F71" s="750" t="str">
        <f t="shared" ref="F71" si="55">IF(C71="","",VLOOKUP(C71,ProductLookup,2,FALSE))</f>
        <v/>
      </c>
      <c r="G71" s="751"/>
      <c r="H71" s="752" t="str">
        <f t="shared" si="40"/>
        <v/>
      </c>
      <c r="I71" s="752" t="str">
        <f t="shared" si="43"/>
        <v/>
      </c>
      <c r="J71" s="753" t="str" cm="1">
        <f t="array" ref="J71">IF(C71="","",_xlfn._xlws.FILTER(Products!C58:C553,Products!A58:A553=C71,""))</f>
        <v/>
      </c>
      <c r="K71" s="754"/>
      <c r="L71" s="281"/>
      <c r="M71" s="453"/>
      <c r="N71" s="458"/>
      <c r="O71" s="458"/>
    </row>
    <row r="72" spans="2:15" ht="18.75" hidden="1" customHeight="1" outlineLevel="1">
      <c r="B72" s="684"/>
      <c r="C72" s="2166"/>
      <c r="D72" s="1905"/>
      <c r="E72" s="1906"/>
      <c r="F72" s="764" t="str">
        <f t="shared" ref="F72" si="56">IF(C72="","",VLOOKUP(C72,ProductLookup,2,FALSE))</f>
        <v/>
      </c>
      <c r="G72" s="746"/>
      <c r="H72" s="747" t="str">
        <f t="shared" si="40"/>
        <v/>
      </c>
      <c r="I72" s="747" t="str">
        <f t="shared" si="43"/>
        <v/>
      </c>
      <c r="J72" s="748" t="str" cm="1">
        <f t="array" ref="J72">IF(C72="","",_xlfn._xlws.FILTER(Products!C59:C554,Products!A59:A554=C72,""))</f>
        <v/>
      </c>
      <c r="K72" s="749"/>
      <c r="L72" s="281"/>
      <c r="M72" s="454"/>
      <c r="N72" s="458"/>
      <c r="O72" s="458"/>
    </row>
    <row r="73" spans="2:15" ht="18.75" hidden="1" customHeight="1" outlineLevel="1">
      <c r="B73" s="684"/>
      <c r="C73" s="2179"/>
      <c r="D73" s="1907"/>
      <c r="E73" s="1908"/>
      <c r="F73" s="750" t="str">
        <f t="shared" ref="F73" si="57">IF(C73="","",VLOOKUP(C73,ProductLookup,2,FALSE))</f>
        <v/>
      </c>
      <c r="G73" s="751"/>
      <c r="H73" s="752" t="str">
        <f t="shared" si="40"/>
        <v/>
      </c>
      <c r="I73" s="752" t="str">
        <f t="shared" si="43"/>
        <v/>
      </c>
      <c r="J73" s="753" t="str" cm="1">
        <f t="array" ref="J73">IF(C73="","",_xlfn._xlws.FILTER(Products!C60:C555,Products!A60:A555=C73,""))</f>
        <v/>
      </c>
      <c r="K73" s="754"/>
      <c r="L73" s="281"/>
      <c r="M73" s="453"/>
      <c r="N73" s="458"/>
      <c r="O73" s="458"/>
    </row>
    <row r="74" spans="2:15" ht="19.5" hidden="1" customHeight="1" outlineLevel="1" thickBot="1">
      <c r="B74" s="684"/>
      <c r="C74" s="2184"/>
      <c r="D74" s="1916"/>
      <c r="E74" s="1917"/>
      <c r="F74" s="764" t="str">
        <f t="shared" ref="F74" si="58">IF(C74="","",VLOOKUP(C74,ProductLookup,2,FALSE))</f>
        <v/>
      </c>
      <c r="G74" s="746"/>
      <c r="H74" s="747" t="str">
        <f>IF(F74="","",F74*G74)</f>
        <v/>
      </c>
      <c r="I74" s="747" t="str">
        <f t="shared" si="43"/>
        <v/>
      </c>
      <c r="J74" s="748" t="str" cm="1">
        <f t="array" ref="J74">IF(C74="","",_xlfn._xlws.FILTER(Products!C61:C556,Products!A61:A556=C74,""))</f>
        <v/>
      </c>
      <c r="K74" s="749"/>
      <c r="L74" s="281"/>
      <c r="M74" s="456"/>
      <c r="N74" s="458"/>
      <c r="O74" s="458"/>
    </row>
    <row r="75" spans="2:15" ht="21" hidden="1" customHeight="1" outlineLevel="1">
      <c r="B75" s="2175" t="s">
        <v>112</v>
      </c>
      <c r="C75" s="2165"/>
      <c r="D75" s="1849"/>
      <c r="E75" s="1850"/>
      <c r="F75" s="740" t="str">
        <f t="shared" ref="F75" si="59">IF(C75="","",VLOOKUP(C75,ProductLookup,2,FALSE))</f>
        <v/>
      </c>
      <c r="G75" s="741"/>
      <c r="H75" s="742" t="str">
        <f t="shared" ref="H75:H76" si="60">IF(F75="","",F75*G75)</f>
        <v/>
      </c>
      <c r="I75" s="742" t="str">
        <f t="shared" si="43"/>
        <v/>
      </c>
      <c r="J75" s="743" t="str" cm="1">
        <f t="array" ref="J75">IF(C75="","",_xlfn._xlws.FILTER(Products!C62:C557,Products!A62:A557=C75,""))</f>
        <v/>
      </c>
      <c r="K75" s="755"/>
      <c r="L75" s="281"/>
      <c r="M75" s="104"/>
      <c r="N75" s="458"/>
      <c r="O75" s="458"/>
    </row>
    <row r="76" spans="2:15" ht="18.75" hidden="1" customHeight="1" outlineLevel="1">
      <c r="B76" s="2176"/>
      <c r="C76" s="2166"/>
      <c r="D76" s="1905"/>
      <c r="E76" s="1913"/>
      <c r="F76" s="764" t="str">
        <f t="shared" ref="F76" si="61">IF(C76="","",VLOOKUP(C76,ProductLookup,2,FALSE))</f>
        <v/>
      </c>
      <c r="G76" s="746"/>
      <c r="H76" s="747" t="str">
        <f t="shared" si="60"/>
        <v/>
      </c>
      <c r="I76" s="747" t="str">
        <f t="shared" si="43"/>
        <v/>
      </c>
      <c r="J76" s="748" t="str" cm="1">
        <f t="array" ref="J76">IF(C76="","",_xlfn._xlws.FILTER(Products!C63:C558,Products!A63:A558=C76,""))</f>
        <v/>
      </c>
      <c r="K76" s="749"/>
      <c r="L76" s="281"/>
      <c r="M76" s="70"/>
      <c r="N76" s="458"/>
      <c r="O76" s="458"/>
    </row>
    <row r="77" spans="2:15" ht="18.75" hidden="1" customHeight="1" outlineLevel="1">
      <c r="B77" s="766"/>
      <c r="C77" s="2179"/>
      <c r="D77" s="1907"/>
      <c r="E77" s="1908"/>
      <c r="F77" s="750" t="str">
        <f t="shared" ref="F77" si="62">IF(C77="","",VLOOKUP(C77,ProductLookup,2,FALSE))</f>
        <v/>
      </c>
      <c r="G77" s="751"/>
      <c r="H77" s="752" t="str">
        <f>IF(F77="","",F77*G77)</f>
        <v/>
      </c>
      <c r="I77" s="752" t="str">
        <f t="shared" si="43"/>
        <v/>
      </c>
      <c r="J77" s="753" t="str" cm="1">
        <f t="array" ref="J77">IF(C77="","",_xlfn._xlws.FILTER(Products!C64:C559,Products!A64:A559=C77,""))</f>
        <v/>
      </c>
      <c r="K77" s="754"/>
      <c r="L77" s="281"/>
      <c r="M77" s="68"/>
      <c r="N77" s="458"/>
      <c r="O77" s="458"/>
    </row>
    <row r="78" spans="2:15" ht="18.75" hidden="1" customHeight="1" outlineLevel="1">
      <c r="B78" s="766"/>
      <c r="C78" s="2166"/>
      <c r="D78" s="1905"/>
      <c r="E78" s="1906"/>
      <c r="F78" s="764" t="str">
        <f t="shared" ref="F78" si="63">IF(C78="","",VLOOKUP(C78,ProductLookup,2,FALSE))</f>
        <v/>
      </c>
      <c r="G78" s="746"/>
      <c r="H78" s="747" t="str">
        <f t="shared" ref="H78:H81" si="64">IF(F78="","",F78*G78)</f>
        <v/>
      </c>
      <c r="I78" s="747" t="str">
        <f t="shared" si="43"/>
        <v/>
      </c>
      <c r="J78" s="748" t="str" cm="1">
        <f t="array" ref="J78">IF(C78="","",_xlfn._xlws.FILTER(Products!C65:C560,Products!A65:A560=C78,""))</f>
        <v/>
      </c>
      <c r="K78" s="749"/>
      <c r="L78" s="281"/>
      <c r="M78" s="70"/>
      <c r="N78" s="458"/>
      <c r="O78" s="458"/>
    </row>
    <row r="79" spans="2:15" ht="19.5" hidden="1" customHeight="1" outlineLevel="1">
      <c r="B79" s="766"/>
      <c r="C79" s="2179"/>
      <c r="D79" s="1907"/>
      <c r="E79" s="1908"/>
      <c r="F79" s="750" t="str">
        <f t="shared" ref="F79" si="65">IF(C79="","",VLOOKUP(C79,ProductLookup,2,FALSE))</f>
        <v/>
      </c>
      <c r="G79" s="751"/>
      <c r="H79" s="752" t="str">
        <f t="shared" si="64"/>
        <v/>
      </c>
      <c r="I79" s="752" t="str">
        <f t="shared" si="43"/>
        <v/>
      </c>
      <c r="J79" s="753" t="str" cm="1">
        <f t="array" ref="J79">IF(C79="","",_xlfn._xlws.FILTER(Products!C66:C561,Products!A66:A561=C79,""))</f>
        <v/>
      </c>
      <c r="K79" s="754"/>
      <c r="L79" s="281"/>
      <c r="M79" s="68"/>
      <c r="N79" s="458"/>
      <c r="O79" s="458"/>
    </row>
    <row r="80" spans="2:15" ht="18.75" hidden="1" customHeight="1" outlineLevel="1">
      <c r="B80" s="766"/>
      <c r="C80" s="2166"/>
      <c r="D80" s="1905"/>
      <c r="E80" s="1906"/>
      <c r="F80" s="764" t="str">
        <f t="shared" ref="F80" si="66">IF(C80="","",VLOOKUP(C80,ProductLookup,2,FALSE))</f>
        <v/>
      </c>
      <c r="G80" s="746"/>
      <c r="H80" s="747" t="str">
        <f t="shared" si="64"/>
        <v/>
      </c>
      <c r="I80" s="747" t="str">
        <f t="shared" si="43"/>
        <v/>
      </c>
      <c r="J80" s="748" t="str" cm="1">
        <f t="array" ref="J80">IF(C80="","",_xlfn._xlws.FILTER(Products!C67:C562,Products!A67:A562=C80,""))</f>
        <v/>
      </c>
      <c r="K80" s="749"/>
      <c r="L80" s="281"/>
      <c r="M80" s="70"/>
      <c r="N80" s="458"/>
      <c r="O80" s="458"/>
    </row>
    <row r="81" spans="2:15" ht="19.5" hidden="1" customHeight="1" outlineLevel="1" thickBot="1">
      <c r="B81" s="767"/>
      <c r="C81" s="2167"/>
      <c r="D81" s="1909"/>
      <c r="E81" s="1910"/>
      <c r="F81" s="768" t="str">
        <f t="shared" ref="F81" si="67">IF(C81="","",VLOOKUP(C81,ProductLookup,2,FALSE))</f>
        <v/>
      </c>
      <c r="G81" s="758"/>
      <c r="H81" s="757" t="str">
        <f t="shared" si="64"/>
        <v/>
      </c>
      <c r="I81" s="757" t="str">
        <f t="shared" si="43"/>
        <v/>
      </c>
      <c r="J81" s="786" t="str" cm="1">
        <f t="array" ref="J81">IF(C81="","",_xlfn._xlws.FILTER(Products!C68:C563,Products!A68:A563=C81,""))</f>
        <v/>
      </c>
      <c r="K81" s="787"/>
      <c r="L81" s="281"/>
      <c r="M81" s="101"/>
      <c r="N81" s="458"/>
      <c r="O81" s="458"/>
    </row>
    <row r="82" spans="2:15" ht="18.75" hidden="1" customHeight="1" outlineLevel="1" thickBot="1">
      <c r="B82" s="281"/>
      <c r="C82" s="281"/>
      <c r="D82" s="281"/>
      <c r="F82" s="283"/>
      <c r="G82" s="696" t="s">
        <v>26</v>
      </c>
      <c r="H82" s="697"/>
      <c r="I82" s="698"/>
      <c r="J82" s="545"/>
      <c r="K82" s="544"/>
      <c r="L82" s="281"/>
      <c r="M82" s="544"/>
      <c r="N82" s="458"/>
      <c r="O82" s="458"/>
    </row>
    <row r="83" spans="2:15" ht="18.75" hidden="1" customHeight="1" outlineLevel="1">
      <c r="B83" s="281"/>
      <c r="C83" s="281"/>
      <c r="D83" s="281"/>
      <c r="F83" s="293"/>
      <c r="G83" s="358" t="s">
        <v>29</v>
      </c>
      <c r="H83" s="115">
        <f>SUM(H52:H81)</f>
        <v>0</v>
      </c>
      <c r="I83" s="534">
        <f>SUM(I53:I81)</f>
        <v>0</v>
      </c>
      <c r="J83" s="356"/>
      <c r="K83" s="459" t="s">
        <v>113</v>
      </c>
      <c r="L83" s="281"/>
      <c r="M83" s="566"/>
      <c r="N83" s="458"/>
      <c r="O83" s="458"/>
    </row>
    <row r="84" spans="2:15" ht="19.5" hidden="1" customHeight="1" outlineLevel="1" thickBot="1">
      <c r="B84" s="281"/>
      <c r="C84" s="281"/>
      <c r="D84" s="281"/>
      <c r="F84" s="293"/>
      <c r="G84" s="360" t="s">
        <v>63</v>
      </c>
      <c r="H84" s="96"/>
      <c r="I84" s="535"/>
      <c r="J84" s="384"/>
      <c r="K84" s="457">
        <f>(H83/55*100)+H82</f>
        <v>0</v>
      </c>
      <c r="L84" s="281"/>
      <c r="M84" s="567"/>
      <c r="N84" s="458"/>
      <c r="O84" s="458"/>
    </row>
    <row r="85" spans="2:15" ht="19.5" hidden="1" customHeight="1" outlineLevel="1" thickBot="1">
      <c r="B85" s="281"/>
      <c r="C85" s="281"/>
      <c r="D85" s="281"/>
      <c r="F85" s="303"/>
      <c r="G85" s="362" t="s">
        <v>109</v>
      </c>
      <c r="H85" s="122">
        <f>H84-H83</f>
        <v>0</v>
      </c>
      <c r="I85" s="676">
        <f>H84-H83</f>
        <v>0</v>
      </c>
      <c r="J85" s="290"/>
      <c r="L85" s="281"/>
      <c r="M85" s="586"/>
      <c r="N85" s="458"/>
      <c r="O85" s="458"/>
    </row>
    <row r="86" spans="2:15" ht="19.5" collapsed="1" thickBot="1">
      <c r="B86" s="281"/>
      <c r="C86" s="281"/>
      <c r="D86" s="281"/>
      <c r="F86" s="303"/>
      <c r="G86" s="677"/>
      <c r="H86" s="678"/>
      <c r="I86" s="675"/>
      <c r="J86" s="290"/>
      <c r="L86" s="281"/>
      <c r="M86" s="586"/>
      <c r="N86" s="458"/>
      <c r="O86" s="458"/>
    </row>
    <row r="87" spans="2:15" s="320" customFormat="1" ht="31.5" hidden="1" customHeight="1" outlineLevel="1" thickBot="1">
      <c r="B87" s="683" t="s">
        <v>115</v>
      </c>
      <c r="C87" s="2183" t="s">
        <v>12</v>
      </c>
      <c r="D87" s="1914"/>
      <c r="E87" s="1915"/>
      <c r="F87" s="732" t="s">
        <v>13</v>
      </c>
      <c r="G87" s="731" t="s">
        <v>14</v>
      </c>
      <c r="H87" s="732" t="s">
        <v>95</v>
      </c>
      <c r="I87" s="732" t="s">
        <v>96</v>
      </c>
      <c r="J87" s="733" t="s">
        <v>97</v>
      </c>
      <c r="K87" s="734" t="s">
        <v>98</v>
      </c>
      <c r="L87" s="319"/>
      <c r="M87" s="581" t="s">
        <v>491</v>
      </c>
      <c r="N87" s="458"/>
      <c r="O87" s="458"/>
    </row>
    <row r="88" spans="2:15" ht="18.75" hidden="1" customHeight="1" outlineLevel="1" thickBot="1">
      <c r="B88" s="763" t="s">
        <v>100</v>
      </c>
      <c r="C88" s="2165" t="s">
        <v>59</v>
      </c>
      <c r="D88" s="1849"/>
      <c r="E88" s="1850"/>
      <c r="F88" s="762">
        <f t="shared" ref="F88" si="68">IF(C88="","",VLOOKUP(C88,ProductLookup,2,FALSE))</f>
        <v>20</v>
      </c>
      <c r="G88" s="741"/>
      <c r="H88" s="742">
        <f t="shared" ref="H88:H90" si="69">IF(F88="","",F88*G88)</f>
        <v>0</v>
      </c>
      <c r="I88" s="742">
        <f>IF(F88="","", H88)</f>
        <v>0</v>
      </c>
      <c r="J88" s="743" t="str" cm="1">
        <f t="array" ref="J88">IF(C88="","",_xlfn._xlws.FILTER(Products!C109:C604,Products!A109:A604=C88,""))</f>
        <v xml:space="preserve"> </v>
      </c>
      <c r="K88" s="744"/>
      <c r="L88" s="281"/>
      <c r="M88" s="437"/>
      <c r="N88" s="458"/>
      <c r="O88" s="458"/>
    </row>
    <row r="89" spans="2:15" ht="18.75" hidden="1" customHeight="1" outlineLevel="1">
      <c r="B89" s="788" t="s">
        <v>102</v>
      </c>
      <c r="C89" s="2166" t="s">
        <v>103</v>
      </c>
      <c r="D89" s="1905"/>
      <c r="E89" s="1906"/>
      <c r="F89" s="745">
        <f t="shared" ref="F89" si="70">IF(C89="","",VLOOKUP(C89,ProductLookup,2,FALSE))</f>
        <v>250</v>
      </c>
      <c r="G89" s="746"/>
      <c r="H89" s="747">
        <f t="shared" si="69"/>
        <v>0</v>
      </c>
      <c r="I89" s="747">
        <f>IF(F89="","", H89*2)</f>
        <v>0</v>
      </c>
      <c r="J89" s="748" t="str" cm="1">
        <f t="array" ref="J89">IF(C89="","",_xlfn._xlws.FILTER(Products!C76:C399,Products!A76:A399=C89,""))</f>
        <v xml:space="preserve"> </v>
      </c>
      <c r="K89" s="749"/>
      <c r="L89" s="281"/>
      <c r="M89" s="70"/>
      <c r="N89" s="458"/>
      <c r="O89" s="458"/>
    </row>
    <row r="90" spans="2:15" ht="18.75" hidden="1" customHeight="1" outlineLevel="1" thickBot="1">
      <c r="B90" s="789"/>
      <c r="C90" s="2167" t="s">
        <v>105</v>
      </c>
      <c r="D90" s="1909"/>
      <c r="E90" s="1910"/>
      <c r="F90" s="768">
        <f t="shared" ref="F90" si="71">IF(C90="","",VLOOKUP(C90,ProductLookup,2,FALSE))</f>
        <v>500</v>
      </c>
      <c r="G90" s="758"/>
      <c r="H90" s="757">
        <f t="shared" si="69"/>
        <v>0</v>
      </c>
      <c r="I90" s="757">
        <f>IF(F90="","", H90*2)</f>
        <v>0</v>
      </c>
      <c r="J90" s="786" t="str" cm="1">
        <f t="array" ref="J90">IF(C90="","",_xlfn._xlws.FILTER(Products!C111:C606,Products!A111:A606=C90,""))</f>
        <v xml:space="preserve"> </v>
      </c>
      <c r="K90" s="787"/>
      <c r="L90" s="281"/>
      <c r="M90" s="441"/>
      <c r="N90" s="458"/>
      <c r="O90" s="458"/>
    </row>
    <row r="91" spans="2:15" ht="18.75" hidden="1" customHeight="1" outlineLevel="1">
      <c r="B91" s="687" t="s">
        <v>106</v>
      </c>
      <c r="C91" s="2182"/>
      <c r="D91" s="1911"/>
      <c r="E91" s="1912"/>
      <c r="F91" s="735" t="str">
        <f t="shared" ref="F91" si="72">IF(C91="","",VLOOKUP(C91,ProductLookup,2,FALSE))</f>
        <v/>
      </c>
      <c r="G91" s="736"/>
      <c r="H91" s="737" t="str">
        <f>IF(F91="","",F91*G91)</f>
        <v/>
      </c>
      <c r="I91" s="737" t="str">
        <f>IF(F91="","", H91/55*100)</f>
        <v/>
      </c>
      <c r="J91" s="738" t="str" cm="1">
        <f t="array" ref="J91">IF(C91="","",_xlfn._xlws.FILTER(Products!C77:C400,Products!A77:A400=C91,""))</f>
        <v/>
      </c>
      <c r="K91" s="739"/>
      <c r="L91" s="281"/>
      <c r="M91" s="114"/>
      <c r="N91" s="458"/>
      <c r="O91" s="458"/>
    </row>
    <row r="92" spans="2:15" ht="18.75" hidden="1" customHeight="1" outlineLevel="1">
      <c r="B92" s="688"/>
      <c r="C92" s="2179"/>
      <c r="D92" s="1907"/>
      <c r="E92" s="1908"/>
      <c r="F92" s="750" t="str">
        <f t="shared" ref="F92" si="73">IF(C92="","",VLOOKUP(C92,ProductLookup,2,FALSE))</f>
        <v/>
      </c>
      <c r="G92" s="751"/>
      <c r="H92" s="752" t="str">
        <f t="shared" ref="H92:H104" si="74">IF(F92="","",F92*G92)</f>
        <v/>
      </c>
      <c r="I92" s="752" t="str">
        <f>IF(F92="","", H92/55*100)</f>
        <v/>
      </c>
      <c r="J92" s="753" t="str" cm="1">
        <f t="array" ref="J92">IF(C92="","",_xlfn._xlws.FILTER(Products!C79:C574,Products!A79:A574=C92,""))</f>
        <v/>
      </c>
      <c r="K92" s="754"/>
      <c r="L92" s="281"/>
      <c r="M92" s="453"/>
      <c r="N92" s="458"/>
      <c r="O92" s="458"/>
    </row>
    <row r="93" spans="2:15" ht="18.75" hidden="1" customHeight="1" outlineLevel="1">
      <c r="B93" s="688"/>
      <c r="C93" s="2166"/>
      <c r="D93" s="1905"/>
      <c r="E93" s="1913"/>
      <c r="F93" s="764" t="str">
        <f t="shared" ref="F93" si="75">IF(C93="","",VLOOKUP(C93,ProductLookup,2,FALSE))</f>
        <v/>
      </c>
      <c r="G93" s="746"/>
      <c r="H93" s="747" t="str">
        <f t="shared" si="74"/>
        <v/>
      </c>
      <c r="I93" s="747" t="str">
        <f>IF(F93="","", H93/55*100)</f>
        <v/>
      </c>
      <c r="J93" s="748" t="str" cm="1">
        <f t="array" ref="J93">IF(C93="","",_xlfn._xlws.FILTER(Products!C80:C575,Products!A80:A575=C93,""))</f>
        <v/>
      </c>
      <c r="K93" s="749"/>
      <c r="L93" s="281"/>
      <c r="M93" s="454"/>
      <c r="N93" s="458"/>
      <c r="O93" s="458"/>
    </row>
    <row r="94" spans="2:15" ht="18.75" hidden="1" customHeight="1" outlineLevel="1">
      <c r="B94" s="688"/>
      <c r="C94" s="2179"/>
      <c r="D94" s="1907"/>
      <c r="E94" s="1908"/>
      <c r="F94" s="750" t="str">
        <f t="shared" ref="F94" si="76">IF(C94="","",VLOOKUP(C94,ProductLookup,2,FALSE))</f>
        <v/>
      </c>
      <c r="G94" s="751"/>
      <c r="H94" s="752" t="str">
        <f t="shared" si="74"/>
        <v/>
      </c>
      <c r="I94" s="752" t="str">
        <f t="shared" ref="I94:I104" si="77">IF(F94="","", H94/55*100)</f>
        <v/>
      </c>
      <c r="J94" s="753" t="str" cm="1">
        <f t="array" ref="J94">IF(C94="","",_xlfn._xlws.FILTER(Products!C81:C576,Products!A81:A576=C94,""))</f>
        <v/>
      </c>
      <c r="K94" s="754"/>
      <c r="L94" s="281"/>
      <c r="M94" s="453"/>
      <c r="N94" s="458"/>
      <c r="O94" s="458"/>
    </row>
    <row r="95" spans="2:15" ht="18.75" hidden="1" customHeight="1" outlineLevel="1">
      <c r="B95" s="688"/>
      <c r="C95" s="2166"/>
      <c r="D95" s="1905"/>
      <c r="E95" s="1906"/>
      <c r="F95" s="764" t="str">
        <f t="shared" ref="F95" si="78">IF(C95="","",VLOOKUP(C95,ProductLookup,2,FALSE))</f>
        <v/>
      </c>
      <c r="G95" s="746"/>
      <c r="H95" s="747" t="str">
        <f t="shared" si="74"/>
        <v/>
      </c>
      <c r="I95" s="747" t="str">
        <f t="shared" si="77"/>
        <v/>
      </c>
      <c r="J95" s="748" t="str" cm="1">
        <f t="array" ref="J95">IF(C95="","",_xlfn._xlws.FILTER(Products!C82:C577,Products!A82:A577=C95,""))</f>
        <v/>
      </c>
      <c r="K95" s="749"/>
      <c r="L95" s="281"/>
      <c r="M95" s="454"/>
      <c r="N95" s="458"/>
      <c r="O95" s="458"/>
    </row>
    <row r="96" spans="2:15" ht="18.75" hidden="1" customHeight="1" outlineLevel="1">
      <c r="B96" s="688"/>
      <c r="C96" s="2179"/>
      <c r="D96" s="1907"/>
      <c r="E96" s="1908"/>
      <c r="F96" s="750" t="str">
        <f t="shared" ref="F96" si="79">IF(C96="","",VLOOKUP(C96,ProductLookup,2,FALSE))</f>
        <v/>
      </c>
      <c r="G96" s="751"/>
      <c r="H96" s="752" t="str">
        <f t="shared" si="74"/>
        <v/>
      </c>
      <c r="I96" s="752" t="str">
        <f t="shared" si="77"/>
        <v/>
      </c>
      <c r="J96" s="753" t="str" cm="1">
        <f t="array" ref="J96">IF(C96="","",_xlfn._xlws.FILTER(Products!C83:C578,Products!A83:A578=C96,""))</f>
        <v/>
      </c>
      <c r="K96" s="754"/>
      <c r="L96" s="281"/>
      <c r="M96" s="453"/>
      <c r="N96" s="458"/>
      <c r="O96" s="458"/>
    </row>
    <row r="97" spans="2:15" ht="19.5" hidden="1" customHeight="1" outlineLevel="1" thickBot="1">
      <c r="B97" s="689"/>
      <c r="C97" s="2184"/>
      <c r="D97" s="1916"/>
      <c r="E97" s="1917"/>
      <c r="F97" s="764" t="str">
        <f t="shared" ref="F97" si="80">IF(C97="","",VLOOKUP(C97,ProductLookup,2,FALSE))</f>
        <v/>
      </c>
      <c r="G97" s="746"/>
      <c r="H97" s="747" t="str">
        <f t="shared" si="74"/>
        <v/>
      </c>
      <c r="I97" s="747" t="str">
        <f t="shared" si="77"/>
        <v/>
      </c>
      <c r="J97" s="748" t="str" cm="1">
        <f t="array" ref="J97">IF(C97="","",_xlfn._xlws.FILTER(Products!C84:C579,Products!A84:A579=C97,""))</f>
        <v/>
      </c>
      <c r="K97" s="749"/>
      <c r="L97" s="281"/>
      <c r="M97" s="456"/>
      <c r="N97" s="458"/>
      <c r="O97" s="458"/>
    </row>
    <row r="98" spans="2:15" ht="18.75" hidden="1" customHeight="1" outlineLevel="1">
      <c r="B98" s="2175" t="s">
        <v>112</v>
      </c>
      <c r="C98" s="2165"/>
      <c r="D98" s="1849"/>
      <c r="E98" s="1918"/>
      <c r="F98" s="740" t="str">
        <f t="shared" ref="F98" si="81">IF(C98="","",VLOOKUP(C98,ProductLookup,2,FALSE))</f>
        <v/>
      </c>
      <c r="G98" s="741"/>
      <c r="H98" s="742" t="str">
        <f t="shared" si="74"/>
        <v/>
      </c>
      <c r="I98" s="742" t="str">
        <f t="shared" si="77"/>
        <v/>
      </c>
      <c r="J98" s="743" t="str" cm="1">
        <f t="array" ref="J98">IF(C98="","",_xlfn._xlws.FILTER(Products!C85:C580,Products!A85:A580=C98,""))</f>
        <v/>
      </c>
      <c r="K98" s="744"/>
      <c r="L98" s="281"/>
      <c r="M98" s="68"/>
      <c r="N98" s="458"/>
      <c r="O98" s="458"/>
    </row>
    <row r="99" spans="2:15" ht="18.75" hidden="1" customHeight="1" outlineLevel="1">
      <c r="B99" s="2176"/>
      <c r="C99" s="2166"/>
      <c r="D99" s="1905"/>
      <c r="E99" s="1906"/>
      <c r="F99" s="764" t="str">
        <f t="shared" ref="F99" si="82">IF(C99="","",VLOOKUP(C99,ProductLookup,2,FALSE))</f>
        <v/>
      </c>
      <c r="G99" s="746"/>
      <c r="H99" s="747" t="str">
        <f t="shared" si="74"/>
        <v/>
      </c>
      <c r="I99" s="747" t="str">
        <f t="shared" si="77"/>
        <v/>
      </c>
      <c r="J99" s="748" t="str" cm="1">
        <f t="array" ref="J99">IF(C99="","",_xlfn._xlws.FILTER(Products!C86:C581,Products!A86:A581=C99,""))</f>
        <v/>
      </c>
      <c r="K99" s="749"/>
      <c r="L99" s="281"/>
      <c r="M99" s="70"/>
      <c r="N99" s="458"/>
      <c r="O99" s="458"/>
    </row>
    <row r="100" spans="2:15" ht="18.75" hidden="1" customHeight="1" outlineLevel="1">
      <c r="B100" s="766"/>
      <c r="C100" s="2179"/>
      <c r="D100" s="1907"/>
      <c r="E100" s="1908"/>
      <c r="F100" s="750" t="str">
        <f t="shared" ref="F100" si="83">IF(C100="","",VLOOKUP(C100,ProductLookup,2,FALSE))</f>
        <v/>
      </c>
      <c r="G100" s="751"/>
      <c r="H100" s="752" t="str">
        <f t="shared" si="74"/>
        <v/>
      </c>
      <c r="I100" s="752" t="str">
        <f t="shared" si="77"/>
        <v/>
      </c>
      <c r="J100" s="753" t="str" cm="1">
        <f t="array" ref="J100">IF(C100="","",_xlfn._xlws.FILTER(Products!C87:C582,Products!A87:A582=C100,""))</f>
        <v/>
      </c>
      <c r="K100" s="754"/>
      <c r="L100" s="281"/>
      <c r="M100" s="68"/>
      <c r="N100" s="458"/>
      <c r="O100" s="458"/>
    </row>
    <row r="101" spans="2:15" ht="18.75" hidden="1" customHeight="1" outlineLevel="1">
      <c r="B101" s="766"/>
      <c r="C101" s="2166"/>
      <c r="D101" s="1905"/>
      <c r="E101" s="1906"/>
      <c r="F101" s="764" t="str">
        <f t="shared" ref="F101" si="84">IF(C101="","",VLOOKUP(C101,ProductLookup,2,FALSE))</f>
        <v/>
      </c>
      <c r="G101" s="746"/>
      <c r="H101" s="747" t="str">
        <f t="shared" si="74"/>
        <v/>
      </c>
      <c r="I101" s="747" t="str">
        <f t="shared" si="77"/>
        <v/>
      </c>
      <c r="J101" s="748" t="str" cm="1">
        <f t="array" ref="J101">IF(C101="","",_xlfn._xlws.FILTER(Products!C88:C583,Products!A88:A583=C101,""))</f>
        <v/>
      </c>
      <c r="K101" s="749"/>
      <c r="L101" s="281"/>
      <c r="M101" s="70"/>
      <c r="N101" s="458"/>
      <c r="O101" s="458"/>
    </row>
    <row r="102" spans="2:15" ht="18.75" hidden="1" customHeight="1" outlineLevel="1">
      <c r="B102" s="766"/>
      <c r="C102" s="2179"/>
      <c r="D102" s="1907"/>
      <c r="E102" s="1908"/>
      <c r="F102" s="750" t="str">
        <f t="shared" ref="F102" si="85">IF(C102="","",VLOOKUP(C102,ProductLookup,2,FALSE))</f>
        <v/>
      </c>
      <c r="G102" s="751"/>
      <c r="H102" s="752" t="str">
        <f t="shared" si="74"/>
        <v/>
      </c>
      <c r="I102" s="752" t="str">
        <f t="shared" si="77"/>
        <v/>
      </c>
      <c r="J102" s="753" t="str" cm="1">
        <f t="array" ref="J102">IF(C102="","",_xlfn._xlws.FILTER(Products!C89:C584,Products!A89:A584=C102,""))</f>
        <v/>
      </c>
      <c r="K102" s="754"/>
      <c r="L102" s="281"/>
      <c r="M102" s="68"/>
      <c r="N102" s="458"/>
      <c r="O102" s="458"/>
    </row>
    <row r="103" spans="2:15" ht="18.75" hidden="1" customHeight="1" outlineLevel="1">
      <c r="B103" s="766"/>
      <c r="C103" s="2166"/>
      <c r="D103" s="1905"/>
      <c r="E103" s="1906"/>
      <c r="F103" s="764" t="str">
        <f t="shared" ref="F103" si="86">IF(C103="","",VLOOKUP(C103,ProductLookup,2,FALSE))</f>
        <v/>
      </c>
      <c r="G103" s="746"/>
      <c r="H103" s="747" t="str">
        <f t="shared" si="74"/>
        <v/>
      </c>
      <c r="I103" s="747" t="str">
        <f t="shared" si="77"/>
        <v/>
      </c>
      <c r="J103" s="748" t="str" cm="1">
        <f t="array" ref="J103">IF(C103="","",_xlfn._xlws.FILTER(Products!C90:C585,Products!A90:A585=C103,""))</f>
        <v/>
      </c>
      <c r="K103" s="749"/>
      <c r="L103" s="281"/>
      <c r="M103" s="70"/>
      <c r="N103" s="458"/>
      <c r="O103" s="458"/>
    </row>
    <row r="104" spans="2:15" ht="19.5" hidden="1" customHeight="1" outlineLevel="1" thickBot="1">
      <c r="B104" s="767"/>
      <c r="C104" s="2167"/>
      <c r="D104" s="1909"/>
      <c r="E104" s="1910"/>
      <c r="F104" s="768" t="str">
        <f t="shared" ref="F104" si="87">IF(C104="","",VLOOKUP(C104,ProductLookup,2,FALSE))</f>
        <v/>
      </c>
      <c r="G104" s="758"/>
      <c r="H104" s="757" t="str">
        <f t="shared" si="74"/>
        <v/>
      </c>
      <c r="I104" s="757" t="str">
        <f t="shared" si="77"/>
        <v/>
      </c>
      <c r="J104" s="786" t="str" cm="1">
        <f t="array" ref="J104">IF(C104="","",_xlfn._xlws.FILTER(Products!C91:C586,Products!A91:A586=C104,""))</f>
        <v/>
      </c>
      <c r="K104" s="787"/>
      <c r="L104" s="281"/>
      <c r="M104" s="101"/>
      <c r="N104" s="458"/>
      <c r="O104" s="458"/>
    </row>
    <row r="105" spans="2:15" ht="18.75" hidden="1" customHeight="1" outlineLevel="1" thickBot="1">
      <c r="B105" s="281"/>
      <c r="C105" s="281"/>
      <c r="D105" s="281"/>
      <c r="F105" s="283"/>
      <c r="G105" s="696" t="s">
        <v>26</v>
      </c>
      <c r="H105" s="697"/>
      <c r="I105" s="698"/>
      <c r="J105" s="367"/>
      <c r="K105" s="357"/>
      <c r="L105" s="281"/>
      <c r="M105" s="357"/>
      <c r="N105" s="458"/>
      <c r="O105" s="458"/>
    </row>
    <row r="106" spans="2:15" ht="18.75" hidden="1" customHeight="1" outlineLevel="1">
      <c r="B106" s="281"/>
      <c r="C106" s="281"/>
      <c r="D106" s="281"/>
      <c r="F106" s="293"/>
      <c r="G106" s="358" t="s">
        <v>29</v>
      </c>
      <c r="H106" s="115">
        <f>SUM(H88:H104)</f>
        <v>0</v>
      </c>
      <c r="I106" s="534">
        <f>SUM(I88:I104)</f>
        <v>0</v>
      </c>
      <c r="J106" s="361"/>
      <c r="K106" s="459" t="s">
        <v>113</v>
      </c>
      <c r="L106" s="281"/>
      <c r="M106" s="566"/>
      <c r="N106" s="458"/>
      <c r="O106" s="458"/>
    </row>
    <row r="107" spans="2:15" ht="19.5" hidden="1" customHeight="1" outlineLevel="1" thickBot="1">
      <c r="B107" s="281"/>
      <c r="C107" s="281"/>
      <c r="D107" s="281"/>
      <c r="F107" s="293"/>
      <c r="G107" s="360" t="s">
        <v>63</v>
      </c>
      <c r="H107" s="96"/>
      <c r="I107" s="535"/>
      <c r="K107" s="457">
        <f>(H106/55*100)+H105</f>
        <v>0</v>
      </c>
      <c r="L107" s="281"/>
      <c r="M107" s="567"/>
      <c r="N107" s="458"/>
      <c r="O107" s="458"/>
    </row>
    <row r="108" spans="2:15" ht="19.5" hidden="1" customHeight="1" outlineLevel="1" thickBot="1">
      <c r="B108" s="281"/>
      <c r="C108" s="281"/>
      <c r="D108" s="281"/>
      <c r="F108" s="303"/>
      <c r="G108" s="362" t="s">
        <v>109</v>
      </c>
      <c r="H108" s="122">
        <f>H107-H106</f>
        <v>0</v>
      </c>
      <c r="I108" s="536">
        <f>H107-H106</f>
        <v>0</v>
      </c>
      <c r="J108" s="310"/>
      <c r="L108" s="281"/>
      <c r="N108" s="458"/>
      <c r="O108" s="458"/>
    </row>
    <row r="109" spans="2:15" ht="18.75" collapsed="1">
      <c r="B109" s="281"/>
      <c r="C109" s="281"/>
      <c r="D109" s="281"/>
      <c r="F109" s="303"/>
      <c r="G109" s="677"/>
      <c r="H109" s="678"/>
      <c r="I109" s="675"/>
      <c r="J109" s="310"/>
      <c r="L109" s="281"/>
      <c r="N109" s="458"/>
      <c r="O109" s="458"/>
    </row>
    <row r="110" spans="2:15" s="320" customFormat="1" ht="31.5" hidden="1" customHeight="1" outlineLevel="1" thickBot="1">
      <c r="B110" s="683" t="s">
        <v>1217</v>
      </c>
      <c r="C110" s="2186" t="s">
        <v>12</v>
      </c>
      <c r="D110" s="1921"/>
      <c r="E110" s="1922"/>
      <c r="F110" s="732" t="s">
        <v>13</v>
      </c>
      <c r="G110" s="731" t="s">
        <v>14</v>
      </c>
      <c r="H110" s="732" t="s">
        <v>95</v>
      </c>
      <c r="I110" s="732" t="s">
        <v>96</v>
      </c>
      <c r="J110" s="733" t="s">
        <v>97</v>
      </c>
      <c r="K110" s="734" t="s">
        <v>98</v>
      </c>
      <c r="L110" s="319"/>
      <c r="M110" s="581" t="s">
        <v>491</v>
      </c>
      <c r="N110" s="458"/>
      <c r="O110" s="458"/>
    </row>
    <row r="111" spans="2:15" ht="18.75" hidden="1" customHeight="1" outlineLevel="1" thickBot="1">
      <c r="B111" s="795" t="s">
        <v>100</v>
      </c>
      <c r="C111" s="2165" t="s">
        <v>59</v>
      </c>
      <c r="D111" s="1849"/>
      <c r="E111" s="1850"/>
      <c r="F111" s="762">
        <f t="shared" ref="F111" si="88">IF(C111="","",VLOOKUP(C111,ProductLookup,2,FALSE))</f>
        <v>20</v>
      </c>
      <c r="G111" s="741"/>
      <c r="H111" s="742">
        <f t="shared" ref="H111:H123" si="89">IF(F111="","",F111*G111)</f>
        <v>0</v>
      </c>
      <c r="I111" s="742">
        <f t="shared" ref="I111:I123" si="90">IF(F111="","", H111/55*100)</f>
        <v>0</v>
      </c>
      <c r="J111" s="743" t="str" cm="1">
        <f t="array" ref="J111">IF(E111="","",_xlfn._xlws.FILTER(Products!C46:C541,Products!A46:A541=E111,""))</f>
        <v/>
      </c>
      <c r="K111" s="744"/>
      <c r="L111" s="281"/>
      <c r="M111" s="443"/>
      <c r="N111" s="458"/>
      <c r="O111" s="458"/>
    </row>
    <row r="112" spans="2:15" ht="18.75" hidden="1" customHeight="1" outlineLevel="1">
      <c r="B112" s="796" t="s">
        <v>102</v>
      </c>
      <c r="C112" s="2166" t="s">
        <v>103</v>
      </c>
      <c r="D112" s="1905"/>
      <c r="E112" s="1906"/>
      <c r="F112" s="745">
        <f t="shared" ref="F112" si="91">IF(C112="","",VLOOKUP(C112,ProductLookup,2,FALSE))</f>
        <v>250</v>
      </c>
      <c r="G112" s="746"/>
      <c r="H112" s="747">
        <f t="shared" si="89"/>
        <v>0</v>
      </c>
      <c r="I112" s="747">
        <f t="shared" si="90"/>
        <v>0</v>
      </c>
      <c r="J112" s="748" t="str" cm="1">
        <f t="array" ref="J112">IF(E112="","",_xlfn._xlws.FILTER(Products!C47:C542,Products!A47:A542=E112,""))</f>
        <v/>
      </c>
      <c r="K112" s="749"/>
      <c r="L112" s="281"/>
      <c r="M112" s="70"/>
      <c r="N112" s="458"/>
      <c r="O112" s="458"/>
    </row>
    <row r="113" spans="2:15" ht="18.75" hidden="1" customHeight="1" outlineLevel="1" thickBot="1">
      <c r="B113" s="797"/>
      <c r="C113" s="2167" t="s">
        <v>105</v>
      </c>
      <c r="D113" s="1909"/>
      <c r="E113" s="1910"/>
      <c r="F113" s="768">
        <f t="shared" ref="F113" si="92">IF(C113="","",VLOOKUP(C113,ProductLookup,2,FALSE))</f>
        <v>500</v>
      </c>
      <c r="G113" s="758"/>
      <c r="H113" s="757">
        <f t="shared" si="89"/>
        <v>0</v>
      </c>
      <c r="I113" s="757">
        <f t="shared" si="90"/>
        <v>0</v>
      </c>
      <c r="J113" s="786" t="str" cm="1">
        <f t="array" ref="J113">IF(E113="","",_xlfn._xlws.FILTER(Products!C48:C543,Products!A48:A543=E113,""))</f>
        <v/>
      </c>
      <c r="K113" s="787"/>
      <c r="L113" s="281"/>
      <c r="M113" s="441"/>
      <c r="N113" s="458"/>
      <c r="O113" s="458"/>
    </row>
    <row r="114" spans="2:15" ht="18.75" hidden="1" customHeight="1" outlineLevel="1">
      <c r="B114" s="691" t="s">
        <v>106</v>
      </c>
      <c r="C114" s="2185"/>
      <c r="D114" s="1919"/>
      <c r="E114" s="1920"/>
      <c r="F114" s="790" t="str">
        <f t="shared" ref="F114" si="93">IF(C114="","",VLOOKUP(C114,ProductLookup,2,FALSE))</f>
        <v/>
      </c>
      <c r="G114" s="791"/>
      <c r="H114" s="792" t="str">
        <f t="shared" si="89"/>
        <v/>
      </c>
      <c r="I114" s="792" t="str">
        <f t="shared" si="90"/>
        <v/>
      </c>
      <c r="J114" s="793" t="str" cm="1">
        <f t="array" ref="J114">IF(E114="","",_xlfn._xlws.FILTER(Products!C49:C544,Products!A49:A544=E114,""))</f>
        <v/>
      </c>
      <c r="K114" s="794"/>
      <c r="L114" s="281"/>
      <c r="M114" s="114"/>
      <c r="N114" s="458"/>
      <c r="O114" s="458"/>
    </row>
    <row r="115" spans="2:15" ht="18" hidden="1" customHeight="1" outlineLevel="1">
      <c r="B115" s="692"/>
      <c r="C115" s="2179"/>
      <c r="D115" s="1907"/>
      <c r="E115" s="1908"/>
      <c r="F115" s="750" t="str">
        <f t="shared" ref="F115" si="94">IF(C115="","",VLOOKUP(C115,ProductLookup,2,FALSE))</f>
        <v/>
      </c>
      <c r="G115" s="751"/>
      <c r="H115" s="752" t="str">
        <f t="shared" si="89"/>
        <v/>
      </c>
      <c r="I115" s="752" t="str">
        <f t="shared" si="90"/>
        <v/>
      </c>
      <c r="J115" s="753" t="str" cm="1">
        <f t="array" ref="J115">IF(E115="","",_xlfn._xlws.FILTER(Products!C50:C545,Products!A50:A545=E115,""))</f>
        <v/>
      </c>
      <c r="K115" s="754"/>
      <c r="L115" s="281"/>
      <c r="M115" s="68"/>
      <c r="N115" s="458"/>
      <c r="O115" s="458"/>
    </row>
    <row r="116" spans="2:15" ht="18.75" hidden="1" customHeight="1" outlineLevel="1">
      <c r="B116" s="692"/>
      <c r="C116" s="2166"/>
      <c r="D116" s="1905"/>
      <c r="E116" s="1906"/>
      <c r="F116" s="764" t="str">
        <f t="shared" ref="F116" si="95">IF(C116="","",VLOOKUP(C116,ProductLookup,2,FALSE))</f>
        <v/>
      </c>
      <c r="G116" s="746"/>
      <c r="H116" s="747" t="str">
        <f t="shared" si="89"/>
        <v/>
      </c>
      <c r="I116" s="747" t="str">
        <f t="shared" si="90"/>
        <v/>
      </c>
      <c r="J116" s="748" t="str" cm="1">
        <f t="array" ref="J116">IF(E116="","",_xlfn._xlws.FILTER(Products!C51:C546,Products!A51:A546=E116,""))</f>
        <v/>
      </c>
      <c r="K116" s="749"/>
      <c r="L116" s="281"/>
      <c r="M116" s="70"/>
      <c r="N116" s="458"/>
      <c r="O116" s="458"/>
    </row>
    <row r="117" spans="2:15" ht="17.25" hidden="1" customHeight="1" outlineLevel="1">
      <c r="B117" s="692"/>
      <c r="C117" s="2179"/>
      <c r="D117" s="1907"/>
      <c r="E117" s="1908"/>
      <c r="F117" s="750" t="str">
        <f t="shared" ref="F117" si="96">IF(C117="","",VLOOKUP(C117,ProductLookup,2,FALSE))</f>
        <v/>
      </c>
      <c r="G117" s="751"/>
      <c r="H117" s="752" t="str">
        <f t="shared" si="89"/>
        <v/>
      </c>
      <c r="I117" s="752" t="str">
        <f t="shared" si="90"/>
        <v/>
      </c>
      <c r="J117" s="753" t="str" cm="1">
        <f t="array" ref="J117">IF(E117="","",_xlfn._xlws.FILTER(Products!C52:C547,Products!A52:A547=E117,""))</f>
        <v/>
      </c>
      <c r="K117" s="754"/>
      <c r="L117" s="281"/>
      <c r="M117" s="68"/>
      <c r="N117" s="458"/>
      <c r="O117" s="458"/>
    </row>
    <row r="118" spans="2:15" ht="18.75" hidden="1" customHeight="1" outlineLevel="1">
      <c r="B118" s="692"/>
      <c r="C118" s="2166"/>
      <c r="D118" s="1905"/>
      <c r="E118" s="1906"/>
      <c r="F118" s="764" t="str">
        <f t="shared" ref="F118" si="97">IF(C118="","",VLOOKUP(C118,ProductLookup,2,FALSE))</f>
        <v/>
      </c>
      <c r="G118" s="746"/>
      <c r="H118" s="747" t="str">
        <f t="shared" si="89"/>
        <v/>
      </c>
      <c r="I118" s="747" t="str">
        <f t="shared" si="90"/>
        <v/>
      </c>
      <c r="J118" s="748" t="str" cm="1">
        <f t="array" ref="J118">IF(E118="","",_xlfn._xlws.FILTER(Products!C53:C548,Products!A53:A548=E118,""))</f>
        <v/>
      </c>
      <c r="K118" s="749"/>
      <c r="L118" s="281"/>
      <c r="M118" s="70"/>
      <c r="N118" s="458"/>
      <c r="O118" s="458"/>
    </row>
    <row r="119" spans="2:15" ht="18" hidden="1" customHeight="1" outlineLevel="1">
      <c r="B119" s="692"/>
      <c r="C119" s="2179"/>
      <c r="D119" s="1907"/>
      <c r="E119" s="1908"/>
      <c r="F119" s="750" t="str">
        <f t="shared" ref="F119" si="98">IF(C119="","",VLOOKUP(C119,ProductLookup,2,FALSE))</f>
        <v/>
      </c>
      <c r="G119" s="751"/>
      <c r="H119" s="752" t="str">
        <f t="shared" si="89"/>
        <v/>
      </c>
      <c r="I119" s="752" t="str">
        <f t="shared" si="90"/>
        <v/>
      </c>
      <c r="J119" s="753" t="str" cm="1">
        <f t="array" ref="J119">IF(E119="","",_xlfn._xlws.FILTER(Products!C54:C549,Products!A54:A549=E119,""))</f>
        <v/>
      </c>
      <c r="K119" s="754"/>
      <c r="L119" s="281"/>
      <c r="M119" s="68"/>
      <c r="O119" s="458"/>
    </row>
    <row r="120" spans="2:15" ht="18" hidden="1" customHeight="1" outlineLevel="1">
      <c r="B120" s="692"/>
      <c r="C120" s="2166"/>
      <c r="D120" s="1905"/>
      <c r="E120" s="1906"/>
      <c r="F120" s="764" t="str">
        <f t="shared" ref="F120" si="99">IF(C120="","",VLOOKUP(C120,ProductLookup,2,FALSE))</f>
        <v/>
      </c>
      <c r="G120" s="746"/>
      <c r="H120" s="747" t="str">
        <f t="shared" si="89"/>
        <v/>
      </c>
      <c r="I120" s="747" t="str">
        <f t="shared" si="90"/>
        <v/>
      </c>
      <c r="J120" s="748" t="str" cm="1">
        <f t="array" ref="J120">IF(E120="","",_xlfn._xlws.FILTER(Products!C55:C550,Products!A55:A550=E120,""))</f>
        <v/>
      </c>
      <c r="K120" s="749"/>
      <c r="L120" s="281"/>
      <c r="M120" s="70"/>
      <c r="N120" s="458"/>
      <c r="O120" s="458"/>
    </row>
    <row r="121" spans="2:15" ht="18.75" hidden="1" customHeight="1" outlineLevel="1">
      <c r="B121" s="693"/>
      <c r="C121" s="2179"/>
      <c r="D121" s="1907"/>
      <c r="E121" s="1908"/>
      <c r="F121" s="750" t="str">
        <f t="shared" ref="F121" si="100">IF(C121="","",VLOOKUP(C121,ProductLookup,2,FALSE))</f>
        <v/>
      </c>
      <c r="G121" s="751"/>
      <c r="H121" s="752" t="str">
        <f t="shared" si="89"/>
        <v/>
      </c>
      <c r="I121" s="752" t="str">
        <f t="shared" si="90"/>
        <v/>
      </c>
      <c r="J121" s="753" t="str" cm="1">
        <f t="array" ref="J121">IF(E121="","",_xlfn._xlws.FILTER(Products!C56:C551,Products!A56:A551=E121,""))</f>
        <v/>
      </c>
      <c r="K121" s="754"/>
      <c r="L121" s="281"/>
      <c r="M121" s="373"/>
      <c r="N121" s="458"/>
      <c r="O121" s="458"/>
    </row>
    <row r="122" spans="2:15" ht="18.75" hidden="1" customHeight="1" outlineLevel="1">
      <c r="B122" s="693"/>
      <c r="C122" s="2166"/>
      <c r="D122" s="1905"/>
      <c r="E122" s="1906"/>
      <c r="F122" s="764" t="str">
        <f t="shared" ref="F122" si="101">IF(C122="","",VLOOKUP(C122,ProductLookup,2,FALSE))</f>
        <v/>
      </c>
      <c r="G122" s="746"/>
      <c r="H122" s="747" t="str">
        <f t="shared" si="89"/>
        <v/>
      </c>
      <c r="I122" s="747" t="str">
        <f t="shared" si="90"/>
        <v/>
      </c>
      <c r="J122" s="748" t="str" cm="1">
        <f t="array" ref="J122">IF(E122="","",_xlfn._xlws.FILTER(Products!C57:C552,Products!A57:A552=E122,""))</f>
        <v/>
      </c>
      <c r="K122" s="749"/>
      <c r="L122" s="281"/>
      <c r="M122" s="368"/>
      <c r="N122" s="458"/>
      <c r="O122" s="458"/>
    </row>
    <row r="123" spans="2:15" ht="19.5" hidden="1" customHeight="1" outlineLevel="1" thickBot="1">
      <c r="B123" s="694"/>
      <c r="C123" s="2167"/>
      <c r="D123" s="1909"/>
      <c r="E123" s="1910"/>
      <c r="F123" s="768" t="str">
        <f t="shared" ref="F123" si="102">IF(C123="","",VLOOKUP(C123,ProductLookup,2,FALSE))</f>
        <v/>
      </c>
      <c r="G123" s="758"/>
      <c r="H123" s="757" t="str">
        <f t="shared" si="89"/>
        <v/>
      </c>
      <c r="I123" s="757" t="str">
        <f t="shared" si="90"/>
        <v/>
      </c>
      <c r="J123" s="786" t="str" cm="1">
        <f t="array" ref="J123">IF(E123="","",_xlfn._xlws.FILTER(Products!C58:C553,Products!A58:A553=E123,""))</f>
        <v/>
      </c>
      <c r="K123" s="787"/>
      <c r="L123" s="281"/>
      <c r="M123" s="94"/>
      <c r="N123" s="458"/>
      <c r="O123" s="458"/>
    </row>
    <row r="124" spans="2:15" ht="18" hidden="1" customHeight="1" outlineLevel="1" thickBot="1">
      <c r="B124" s="281"/>
      <c r="C124" s="281"/>
      <c r="D124" s="281"/>
      <c r="F124" s="293"/>
      <c r="G124" s="696" t="s">
        <v>26</v>
      </c>
      <c r="H124" s="697"/>
      <c r="I124" s="698"/>
      <c r="J124" s="367"/>
      <c r="K124" s="357"/>
      <c r="L124" s="281"/>
      <c r="M124" s="357"/>
      <c r="N124" s="458"/>
      <c r="O124" s="458"/>
    </row>
    <row r="125" spans="2:15" ht="18.75" hidden="1" customHeight="1" outlineLevel="1">
      <c r="B125" s="281"/>
      <c r="C125" s="281"/>
      <c r="D125" s="281"/>
      <c r="F125" s="281"/>
      <c r="G125" s="358" t="s">
        <v>29</v>
      </c>
      <c r="H125" s="115">
        <f>SUM(H111:H124)</f>
        <v>0</v>
      </c>
      <c r="I125" s="534" t="e">
        <f>SUM(#REF!)</f>
        <v>#REF!</v>
      </c>
      <c r="J125" s="367"/>
      <c r="K125" s="459" t="s">
        <v>113</v>
      </c>
      <c r="L125" s="281"/>
      <c r="M125" s="566"/>
      <c r="N125" s="458"/>
      <c r="O125" s="458"/>
    </row>
    <row r="126" spans="2:15" ht="19.5" hidden="1" customHeight="1" outlineLevel="1" thickBot="1">
      <c r="B126" s="281"/>
      <c r="C126" s="281"/>
      <c r="D126" s="281"/>
      <c r="F126" s="281"/>
      <c r="G126" s="360" t="s">
        <v>63</v>
      </c>
      <c r="H126" s="96"/>
      <c r="I126" s="535"/>
      <c r="J126" s="384"/>
      <c r="K126" s="457">
        <f>(H125/55*100)+H124</f>
        <v>0</v>
      </c>
      <c r="L126" s="281"/>
      <c r="M126" s="567"/>
      <c r="N126" s="458"/>
      <c r="O126" s="458"/>
    </row>
    <row r="127" spans="2:15" ht="16.5" hidden="1" customHeight="1" outlineLevel="1" thickBot="1">
      <c r="B127" s="281"/>
      <c r="C127" s="281"/>
      <c r="D127" s="281"/>
      <c r="F127" s="294"/>
      <c r="G127" s="362" t="s">
        <v>109</v>
      </c>
      <c r="H127" s="122">
        <f>H126-H125</f>
        <v>0</v>
      </c>
      <c r="I127" s="536">
        <f>H126-H125</f>
        <v>0</v>
      </c>
      <c r="J127" s="282"/>
      <c r="K127" s="385" t="s">
        <v>118</v>
      </c>
      <c r="L127" s="281">
        <f>H48+H83+H106+H144</f>
        <v>0</v>
      </c>
      <c r="M127" s="385" t="s">
        <v>118</v>
      </c>
      <c r="N127" s="386"/>
      <c r="O127" s="386"/>
    </row>
    <row r="128" spans="2:15" collapsed="1">
      <c r="B128" s="281"/>
      <c r="C128" s="281"/>
      <c r="D128" s="281"/>
      <c r="F128" s="281"/>
      <c r="G128" s="293"/>
      <c r="H128" s="387"/>
      <c r="I128" s="387"/>
      <c r="J128" s="367"/>
      <c r="L128" s="281"/>
      <c r="N128" s="386"/>
      <c r="O128" s="386"/>
    </row>
    <row r="129" spans="2:15" ht="32.25" hidden="1" customHeight="1" outlineLevel="1" thickBot="1">
      <c r="B129" s="683" t="s">
        <v>116</v>
      </c>
      <c r="C129" s="2183" t="s">
        <v>12</v>
      </c>
      <c r="D129" s="1914"/>
      <c r="E129" s="1915"/>
      <c r="F129" s="732" t="s">
        <v>13</v>
      </c>
      <c r="G129" s="731" t="s">
        <v>14</v>
      </c>
      <c r="H129" s="732" t="s">
        <v>95</v>
      </c>
      <c r="I129" s="732" t="s">
        <v>96</v>
      </c>
      <c r="J129" s="733" t="s">
        <v>97</v>
      </c>
      <c r="K129" s="734" t="s">
        <v>98</v>
      </c>
      <c r="L129" s="281"/>
      <c r="N129" s="386"/>
      <c r="O129" s="386"/>
    </row>
    <row r="130" spans="2:15" ht="18.75" hidden="1" customHeight="1" outlineLevel="1" thickBot="1">
      <c r="B130" s="690" t="s">
        <v>100</v>
      </c>
      <c r="C130" s="2165" t="s">
        <v>59</v>
      </c>
      <c r="D130" s="1849"/>
      <c r="E130" s="1850"/>
      <c r="F130" s="762">
        <f t="shared" ref="F130" si="103">IF(C130="","",VLOOKUP(C130,ProductLookup,2,FALSE))</f>
        <v>20</v>
      </c>
      <c r="G130" s="741"/>
      <c r="H130" s="742">
        <f t="shared" ref="H130:H142" si="104">IF(F130="","",F130*G130)</f>
        <v>0</v>
      </c>
      <c r="I130" s="742">
        <f t="shared" ref="I130:I142" si="105">IF(F130="","", H130/55*100)</f>
        <v>0</v>
      </c>
      <c r="J130" s="743" t="str" cm="1">
        <f t="array" ref="J130">IF(E130="","",_xlfn._xlws.FILTER(Products!C65:C560,Products!A65:A560=E130,""))</f>
        <v/>
      </c>
      <c r="K130" s="744"/>
      <c r="L130" s="281"/>
      <c r="N130" s="386"/>
      <c r="O130" s="386"/>
    </row>
    <row r="131" spans="2:15" ht="18.75" hidden="1" customHeight="1" outlineLevel="1">
      <c r="B131" s="685" t="s">
        <v>102</v>
      </c>
      <c r="C131" s="2166" t="s">
        <v>103</v>
      </c>
      <c r="D131" s="1905"/>
      <c r="E131" s="1906"/>
      <c r="F131" s="745">
        <f t="shared" ref="F131" si="106">IF(C131="","",VLOOKUP(C131,ProductLookup,2,FALSE))</f>
        <v>250</v>
      </c>
      <c r="G131" s="746"/>
      <c r="H131" s="747">
        <f t="shared" si="104"/>
        <v>0</v>
      </c>
      <c r="I131" s="747">
        <f t="shared" si="105"/>
        <v>0</v>
      </c>
      <c r="J131" s="748" t="str" cm="1">
        <f t="array" ref="J131">IF(E131="","",_xlfn._xlws.FILTER(Products!C66:C561,Products!A66:A561=E131,""))</f>
        <v/>
      </c>
      <c r="K131" s="749"/>
      <c r="L131" s="281"/>
      <c r="N131" s="386"/>
      <c r="O131" s="386"/>
    </row>
    <row r="132" spans="2:15" ht="18.75" hidden="1" customHeight="1" outlineLevel="1" thickBot="1">
      <c r="B132" s="686"/>
      <c r="C132" s="2167" t="s">
        <v>105</v>
      </c>
      <c r="D132" s="1909"/>
      <c r="E132" s="1910"/>
      <c r="F132" s="768">
        <f t="shared" ref="F132" si="107">IF(C132="","",VLOOKUP(C132,ProductLookup,2,FALSE))</f>
        <v>500</v>
      </c>
      <c r="G132" s="758"/>
      <c r="H132" s="757">
        <f t="shared" si="104"/>
        <v>0</v>
      </c>
      <c r="I132" s="757">
        <f t="shared" si="105"/>
        <v>0</v>
      </c>
      <c r="J132" s="786" t="str" cm="1">
        <f t="array" ref="J132">IF(E132="","",_xlfn._xlws.FILTER(Products!C67:C562,Products!A67:A562=E132,""))</f>
        <v/>
      </c>
      <c r="K132" s="787"/>
      <c r="L132" s="281"/>
      <c r="N132" s="386"/>
      <c r="O132" s="386"/>
    </row>
    <row r="133" spans="2:15" ht="18.75" hidden="1" customHeight="1" outlineLevel="1">
      <c r="B133" s="691" t="s">
        <v>106</v>
      </c>
      <c r="C133" s="2185"/>
      <c r="D133" s="1919"/>
      <c r="E133" s="1920"/>
      <c r="F133" s="790" t="str">
        <f t="shared" ref="F133" si="108">IF(C133="","",VLOOKUP(C133,ProductLookup,2,FALSE))</f>
        <v/>
      </c>
      <c r="G133" s="791"/>
      <c r="H133" s="792" t="str">
        <f t="shared" si="104"/>
        <v/>
      </c>
      <c r="I133" s="792" t="str">
        <f t="shared" si="105"/>
        <v/>
      </c>
      <c r="J133" s="793" t="str" cm="1">
        <f t="array" ref="J133">IF(E133="","",_xlfn._xlws.FILTER(Products!C68:C563,Products!A68:A563=E133,""))</f>
        <v/>
      </c>
      <c r="K133" s="794"/>
      <c r="L133" s="281"/>
      <c r="N133" s="386"/>
      <c r="O133" s="386"/>
    </row>
    <row r="134" spans="2:15" ht="18.75" hidden="1" customHeight="1" outlineLevel="1">
      <c r="B134" s="692"/>
      <c r="C134" s="2179"/>
      <c r="D134" s="1907"/>
      <c r="E134" s="1908"/>
      <c r="F134" s="750" t="str">
        <f t="shared" ref="F134" si="109">IF(C134="","",VLOOKUP(C134,ProductLookup,2,FALSE))</f>
        <v/>
      </c>
      <c r="G134" s="751"/>
      <c r="H134" s="752" t="str">
        <f t="shared" si="104"/>
        <v/>
      </c>
      <c r="I134" s="752" t="str">
        <f t="shared" si="105"/>
        <v/>
      </c>
      <c r="J134" s="753" t="str" cm="1">
        <f t="array" ref="J134">IF(E134="","",_xlfn._xlws.FILTER(Products!C69:C564,Products!A69:A564=E134,""))</f>
        <v/>
      </c>
      <c r="K134" s="754"/>
      <c r="L134" s="281"/>
      <c r="N134" s="386"/>
      <c r="O134" s="386"/>
    </row>
    <row r="135" spans="2:15" ht="18.75" hidden="1" customHeight="1" outlineLevel="1">
      <c r="B135" s="692"/>
      <c r="C135" s="2166"/>
      <c r="D135" s="1905"/>
      <c r="E135" s="1906"/>
      <c r="F135" s="764" t="str">
        <f t="shared" ref="F135" si="110">IF(C135="","",VLOOKUP(C135,ProductLookup,2,FALSE))</f>
        <v/>
      </c>
      <c r="G135" s="746"/>
      <c r="H135" s="747" t="str">
        <f t="shared" si="104"/>
        <v/>
      </c>
      <c r="I135" s="747" t="str">
        <f t="shared" si="105"/>
        <v/>
      </c>
      <c r="J135" s="748" t="str" cm="1">
        <f t="array" ref="J135">IF(E135="","",_xlfn._xlws.FILTER(Products!C70:C565,Products!A70:A565=E135,""))</f>
        <v/>
      </c>
      <c r="K135" s="749"/>
      <c r="L135" s="281"/>
      <c r="N135" s="386"/>
      <c r="O135" s="386"/>
    </row>
    <row r="136" spans="2:15" ht="18.75" hidden="1" customHeight="1" outlineLevel="1">
      <c r="B136" s="692"/>
      <c r="C136" s="2179"/>
      <c r="D136" s="1907"/>
      <c r="E136" s="1908"/>
      <c r="F136" s="750" t="str">
        <f t="shared" ref="F136" si="111">IF(C136="","",VLOOKUP(C136,ProductLookup,2,FALSE))</f>
        <v/>
      </c>
      <c r="G136" s="751"/>
      <c r="H136" s="752" t="str">
        <f t="shared" si="104"/>
        <v/>
      </c>
      <c r="I136" s="752" t="str">
        <f t="shared" si="105"/>
        <v/>
      </c>
      <c r="J136" s="753" t="str" cm="1">
        <f t="array" ref="J136">IF(E136="","",_xlfn._xlws.FILTER(Products!C71:C566,Products!A71:A566=E136,""))</f>
        <v/>
      </c>
      <c r="K136" s="754"/>
      <c r="L136" s="281"/>
      <c r="N136" s="386"/>
      <c r="O136" s="386"/>
    </row>
    <row r="137" spans="2:15" ht="18.75" hidden="1" customHeight="1" outlineLevel="1">
      <c r="B137" s="692"/>
      <c r="C137" s="2166"/>
      <c r="D137" s="1905"/>
      <c r="E137" s="1906"/>
      <c r="F137" s="764" t="str">
        <f t="shared" ref="F137" si="112">IF(C137="","",VLOOKUP(C137,ProductLookup,2,FALSE))</f>
        <v/>
      </c>
      <c r="G137" s="746"/>
      <c r="H137" s="747" t="str">
        <f t="shared" si="104"/>
        <v/>
      </c>
      <c r="I137" s="747" t="str">
        <f t="shared" si="105"/>
        <v/>
      </c>
      <c r="J137" s="748" t="str" cm="1">
        <f t="array" ref="J137">IF(E137="","",_xlfn._xlws.FILTER(Products!C72:C567,Products!A72:A567=E137,""))</f>
        <v/>
      </c>
      <c r="K137" s="749"/>
      <c r="L137" s="281"/>
      <c r="N137" s="386"/>
      <c r="O137" s="386"/>
    </row>
    <row r="138" spans="2:15" ht="18.75" hidden="1" customHeight="1" outlineLevel="1">
      <c r="B138" s="692"/>
      <c r="C138" s="2179"/>
      <c r="D138" s="1907"/>
      <c r="E138" s="1908"/>
      <c r="F138" s="750" t="str">
        <f t="shared" ref="F138" si="113">IF(C138="","",VLOOKUP(C138,ProductLookup,2,FALSE))</f>
        <v/>
      </c>
      <c r="G138" s="751"/>
      <c r="H138" s="752" t="str">
        <f t="shared" si="104"/>
        <v/>
      </c>
      <c r="I138" s="752" t="str">
        <f t="shared" si="105"/>
        <v/>
      </c>
      <c r="J138" s="753" t="str" cm="1">
        <f t="array" ref="J138">IF(E138="","",_xlfn._xlws.FILTER(Products!C73:C568,Products!A73:A568=E138,""))</f>
        <v/>
      </c>
      <c r="K138" s="754"/>
      <c r="L138" s="281"/>
      <c r="N138" s="386"/>
      <c r="O138" s="386"/>
    </row>
    <row r="139" spans="2:15" ht="18.75" hidden="1" customHeight="1" outlineLevel="1">
      <c r="B139" s="692"/>
      <c r="C139" s="2166"/>
      <c r="D139" s="1905"/>
      <c r="E139" s="1906"/>
      <c r="F139" s="764" t="str">
        <f t="shared" ref="F139" si="114">IF(C139="","",VLOOKUP(C139,ProductLookup,2,FALSE))</f>
        <v/>
      </c>
      <c r="G139" s="746"/>
      <c r="H139" s="747" t="str">
        <f t="shared" si="104"/>
        <v/>
      </c>
      <c r="I139" s="747" t="str">
        <f t="shared" si="105"/>
        <v/>
      </c>
      <c r="J139" s="748" t="str" cm="1">
        <f t="array" ref="J139">IF(E139="","",_xlfn._xlws.FILTER(Products!C74:C569,Products!A74:A569=E139,""))</f>
        <v/>
      </c>
      <c r="K139" s="749"/>
      <c r="L139" s="281"/>
      <c r="N139" s="386"/>
      <c r="O139" s="386"/>
    </row>
    <row r="140" spans="2:15" ht="18.75" hidden="1" customHeight="1" outlineLevel="1">
      <c r="B140" s="693"/>
      <c r="C140" s="2179"/>
      <c r="D140" s="1907"/>
      <c r="E140" s="1908"/>
      <c r="F140" s="750" t="str">
        <f t="shared" ref="F140" si="115">IF(C140="","",VLOOKUP(C140,ProductLookup,2,FALSE))</f>
        <v/>
      </c>
      <c r="G140" s="751"/>
      <c r="H140" s="752" t="str">
        <f t="shared" si="104"/>
        <v/>
      </c>
      <c r="I140" s="752" t="str">
        <f t="shared" si="105"/>
        <v/>
      </c>
      <c r="J140" s="753" t="str" cm="1">
        <f t="array" ref="J140">IF(E140="","",_xlfn._xlws.FILTER(Products!C75:C570,Products!A75:A570=E140,""))</f>
        <v/>
      </c>
      <c r="K140" s="754"/>
      <c r="L140" s="281"/>
      <c r="N140" s="386"/>
      <c r="O140" s="386"/>
    </row>
    <row r="141" spans="2:15" ht="18.75" hidden="1" customHeight="1" outlineLevel="1">
      <c r="B141" s="693"/>
      <c r="C141" s="2166"/>
      <c r="D141" s="1905"/>
      <c r="E141" s="1906"/>
      <c r="F141" s="764" t="str">
        <f t="shared" ref="F141" si="116">IF(C141="","",VLOOKUP(C141,ProductLookup,2,FALSE))</f>
        <v/>
      </c>
      <c r="G141" s="746"/>
      <c r="H141" s="747" t="str">
        <f t="shared" si="104"/>
        <v/>
      </c>
      <c r="I141" s="747" t="str">
        <f t="shared" si="105"/>
        <v/>
      </c>
      <c r="J141" s="748" t="str" cm="1">
        <f t="array" ref="J141">IF(E141="","",_xlfn._xlws.FILTER(Products!C76:C571,Products!A76:A571=E141,""))</f>
        <v/>
      </c>
      <c r="K141" s="749"/>
    </row>
    <row r="142" spans="2:15" ht="18.75" hidden="1" customHeight="1" outlineLevel="1" thickBot="1">
      <c r="B142" s="694"/>
      <c r="C142" s="2167"/>
      <c r="D142" s="1909"/>
      <c r="E142" s="1910"/>
      <c r="F142" s="768" t="str">
        <f t="shared" ref="F142" si="117">IF(C142="","",VLOOKUP(C142,ProductLookup,2,FALSE))</f>
        <v/>
      </c>
      <c r="G142" s="758"/>
      <c r="H142" s="757" t="str">
        <f t="shared" si="104"/>
        <v/>
      </c>
      <c r="I142" s="757" t="str">
        <f t="shared" si="105"/>
        <v/>
      </c>
      <c r="J142" s="786" t="str" cm="1">
        <f t="array" ref="J142">IF(E142="","",_xlfn._xlws.FILTER(Products!C77:C572,Products!A77:A572=E142,""))</f>
        <v/>
      </c>
      <c r="K142" s="787"/>
      <c r="L142" s="281"/>
      <c r="N142" s="386"/>
      <c r="O142" s="386"/>
    </row>
    <row r="143" spans="2:15" ht="15.75" hidden="1" customHeight="1" outlineLevel="1" thickBot="1">
      <c r="B143" s="281"/>
      <c r="C143" s="281"/>
      <c r="D143" s="281"/>
      <c r="F143" s="293"/>
      <c r="G143" s="696" t="s">
        <v>26</v>
      </c>
      <c r="H143" s="697"/>
      <c r="I143" s="698"/>
      <c r="J143" s="367"/>
      <c r="K143" s="357"/>
      <c r="L143" s="281"/>
      <c r="N143" s="386"/>
      <c r="O143" s="386"/>
    </row>
    <row r="144" spans="2:15" ht="15.75" hidden="1" customHeight="1" outlineLevel="1">
      <c r="B144" s="281"/>
      <c r="C144" s="281"/>
      <c r="D144" s="281"/>
      <c r="F144" s="281"/>
      <c r="G144" s="358" t="s">
        <v>29</v>
      </c>
      <c r="H144" s="115">
        <f>SUM(H130:H142)</f>
        <v>0</v>
      </c>
      <c r="I144" s="534">
        <f>SUM(I130:I142)</f>
        <v>0</v>
      </c>
      <c r="J144" s="367"/>
      <c r="K144" s="459" t="s">
        <v>113</v>
      </c>
      <c r="L144" s="281"/>
      <c r="N144" s="386"/>
      <c r="O144" s="386"/>
    </row>
    <row r="145" spans="2:15" ht="16.5" hidden="1" customHeight="1" outlineLevel="1" thickBot="1">
      <c r="B145" s="281"/>
      <c r="C145" s="281"/>
      <c r="D145" s="281"/>
      <c r="F145" s="281"/>
      <c r="G145" s="360" t="s">
        <v>63</v>
      </c>
      <c r="H145" s="96"/>
      <c r="I145" s="535"/>
      <c r="J145" s="384"/>
      <c r="K145" s="457">
        <f>(H144/55*100)+H143</f>
        <v>0</v>
      </c>
      <c r="L145" s="281"/>
      <c r="N145" s="386"/>
      <c r="O145" s="386"/>
    </row>
    <row r="146" spans="2:15" ht="16.5" hidden="1" customHeight="1" outlineLevel="1" thickBot="1">
      <c r="B146" s="281"/>
      <c r="C146" s="281"/>
      <c r="D146" s="281"/>
      <c r="F146" s="294"/>
      <c r="G146" s="362" t="s">
        <v>109</v>
      </c>
      <c r="H146" s="122">
        <f>H145-H144</f>
        <v>0</v>
      </c>
      <c r="I146" s="536">
        <f>H145-H144</f>
        <v>0</v>
      </c>
      <c r="J146" s="282"/>
      <c r="K146" s="385" t="s">
        <v>118</v>
      </c>
      <c r="L146" s="281"/>
      <c r="N146" s="386"/>
      <c r="O146" s="386"/>
    </row>
    <row r="147" spans="2:15" ht="15" hidden="1" customHeight="1" outlineLevel="1">
      <c r="L147" s="281"/>
      <c r="N147" s="386"/>
      <c r="O147" s="386"/>
    </row>
    <row r="148" spans="2:15" collapsed="1">
      <c r="L148" s="281"/>
      <c r="N148" s="386"/>
      <c r="O148" s="386"/>
    </row>
    <row r="149" spans="2:15" ht="15" customHeight="1">
      <c r="L149" s="281"/>
      <c r="N149" s="386"/>
      <c r="O149" s="386"/>
    </row>
    <row r="150" spans="2:15" ht="15" customHeight="1">
      <c r="L150" s="281"/>
      <c r="N150" s="386"/>
      <c r="O150" s="386"/>
    </row>
    <row r="151" spans="2:15" ht="15" customHeight="1">
      <c r="L151" s="281"/>
      <c r="N151" s="386"/>
      <c r="O151" s="386"/>
    </row>
    <row r="152" spans="2:15" ht="15" customHeight="1">
      <c r="L152" s="281"/>
      <c r="N152" s="386"/>
      <c r="O152" s="386"/>
    </row>
    <row r="153" spans="2:15" ht="15" customHeight="1">
      <c r="L153" s="281"/>
      <c r="N153" s="386"/>
      <c r="O153" s="386"/>
    </row>
    <row r="154" spans="2:15" ht="15" customHeight="1">
      <c r="L154" s="281"/>
      <c r="N154" s="386"/>
      <c r="O154" s="386"/>
    </row>
    <row r="155" spans="2:15" ht="15" customHeight="1">
      <c r="L155" s="281"/>
      <c r="N155" s="386"/>
      <c r="O155" s="386"/>
    </row>
  </sheetData>
  <sheetProtection selectLockedCells="1"/>
  <mergeCells count="126">
    <mergeCell ref="C140:E140"/>
    <mergeCell ref="C141:E141"/>
    <mergeCell ref="C142:E142"/>
    <mergeCell ref="C3:E3"/>
    <mergeCell ref="C134:E134"/>
    <mergeCell ref="C135:E135"/>
    <mergeCell ref="C136:E136"/>
    <mergeCell ref="C137:E137"/>
    <mergeCell ref="C138:E138"/>
    <mergeCell ref="C139:E139"/>
    <mergeCell ref="C123:E123"/>
    <mergeCell ref="C129:E129"/>
    <mergeCell ref="C130:E130"/>
    <mergeCell ref="C131:E131"/>
    <mergeCell ref="C132:E132"/>
    <mergeCell ref="C133:E133"/>
    <mergeCell ref="C117:E117"/>
    <mergeCell ref="C118:E118"/>
    <mergeCell ref="C119:E119"/>
    <mergeCell ref="C120:E120"/>
    <mergeCell ref="C121:E121"/>
    <mergeCell ref="C122:E122"/>
    <mergeCell ref="C111:E111"/>
    <mergeCell ref="C112:E112"/>
    <mergeCell ref="C113:E113"/>
    <mergeCell ref="C114:E114"/>
    <mergeCell ref="C115:E115"/>
    <mergeCell ref="C116:E116"/>
    <mergeCell ref="C100:E100"/>
    <mergeCell ref="C101:E101"/>
    <mergeCell ref="C102:E102"/>
    <mergeCell ref="C103:E103"/>
    <mergeCell ref="C104:E104"/>
    <mergeCell ref="C110:E110"/>
    <mergeCell ref="C94:E94"/>
    <mergeCell ref="C95:E95"/>
    <mergeCell ref="C96:E96"/>
    <mergeCell ref="C97:E97"/>
    <mergeCell ref="B98:B99"/>
    <mergeCell ref="C98:E98"/>
    <mergeCell ref="C99:E99"/>
    <mergeCell ref="C88:E88"/>
    <mergeCell ref="C89:E89"/>
    <mergeCell ref="C90:E90"/>
    <mergeCell ref="C91:E91"/>
    <mergeCell ref="C92:E92"/>
    <mergeCell ref="C93:E93"/>
    <mergeCell ref="C77:E77"/>
    <mergeCell ref="C78:E78"/>
    <mergeCell ref="C79:E79"/>
    <mergeCell ref="C80:E80"/>
    <mergeCell ref="C81:E81"/>
    <mergeCell ref="C87:E87"/>
    <mergeCell ref="C72:E72"/>
    <mergeCell ref="C73:E73"/>
    <mergeCell ref="C74:E74"/>
    <mergeCell ref="B75:B76"/>
    <mergeCell ref="C75:E75"/>
    <mergeCell ref="C76:E76"/>
    <mergeCell ref="C66:E66"/>
    <mergeCell ref="C67:E67"/>
    <mergeCell ref="C68:E68"/>
    <mergeCell ref="C69:E69"/>
    <mergeCell ref="C70:E70"/>
    <mergeCell ref="C71:E71"/>
    <mergeCell ref="C60:E60"/>
    <mergeCell ref="C61:E61"/>
    <mergeCell ref="C62:E62"/>
    <mergeCell ref="C63:E63"/>
    <mergeCell ref="C64:E64"/>
    <mergeCell ref="C65:E65"/>
    <mergeCell ref="C54:E54"/>
    <mergeCell ref="C55:E55"/>
    <mergeCell ref="C56:E56"/>
    <mergeCell ref="C57:E57"/>
    <mergeCell ref="C58:E58"/>
    <mergeCell ref="C59:E59"/>
    <mergeCell ref="C42:E42"/>
    <mergeCell ref="C43:E43"/>
    <mergeCell ref="C44:E44"/>
    <mergeCell ref="C45:E45"/>
    <mergeCell ref="C46:E46"/>
    <mergeCell ref="C53:E53"/>
    <mergeCell ref="C37:E37"/>
    <mergeCell ref="U37:W37"/>
    <mergeCell ref="C38:E38"/>
    <mergeCell ref="C39:E39"/>
    <mergeCell ref="B40:B41"/>
    <mergeCell ref="C40:E40"/>
    <mergeCell ref="C41:E41"/>
    <mergeCell ref="C34:E34"/>
    <mergeCell ref="U34:W34"/>
    <mergeCell ref="C35:E35"/>
    <mergeCell ref="U35:W35"/>
    <mergeCell ref="C36:E36"/>
    <mergeCell ref="U36:W36"/>
    <mergeCell ref="C30:E30"/>
    <mergeCell ref="C31:E31"/>
    <mergeCell ref="C32:E32"/>
    <mergeCell ref="U32:W32"/>
    <mergeCell ref="C33:E33"/>
    <mergeCell ref="U33:W33"/>
    <mergeCell ref="C24:E24"/>
    <mergeCell ref="C25:E25"/>
    <mergeCell ref="C26:E26"/>
    <mergeCell ref="C27:E27"/>
    <mergeCell ref="C28:E28"/>
    <mergeCell ref="C29:E29"/>
    <mergeCell ref="C21:E21"/>
    <mergeCell ref="C22:E22"/>
    <mergeCell ref="C23:E23"/>
    <mergeCell ref="H7:J7"/>
    <mergeCell ref="H9:J9"/>
    <mergeCell ref="H11:J11"/>
    <mergeCell ref="B14:D14"/>
    <mergeCell ref="C16:E16"/>
    <mergeCell ref="C17:E17"/>
    <mergeCell ref="B1:E2"/>
    <mergeCell ref="H2:J2"/>
    <mergeCell ref="H3:J3"/>
    <mergeCell ref="H4:J4"/>
    <mergeCell ref="H5:J5"/>
    <mergeCell ref="H6:J6"/>
    <mergeCell ref="C18:E18"/>
    <mergeCell ref="C19:E19"/>
    <mergeCell ref="C20:E20"/>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xr:uid="{62DDDB1C-D107-41B9-988E-C00DDC5616B1}">
          <x14:formula1>
            <xm:f>Products!$A:$A</xm:f>
          </x14:formula1>
          <xm:sqref>C17 C114:C123 C21:C46 C56:C81 C91:C104 C133:C142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6E7CD-2CCF-45F3-9C90-9E420A82E7D8}">
  <sheetPr codeName="Sheet22">
    <pageSetUpPr fitToPage="1"/>
  </sheetPr>
  <dimension ref="B1:S114"/>
  <sheetViews>
    <sheetView workbookViewId="0"/>
  </sheetViews>
  <sheetFormatPr defaultColWidth="14.28515625" defaultRowHeight="15" customHeight="1"/>
  <cols>
    <col min="1" max="1" width="2" style="138" customWidth="1"/>
    <col min="2" max="2" width="14.42578125" style="138" customWidth="1"/>
    <col min="3" max="3" width="3.28515625" style="138" customWidth="1"/>
    <col min="4" max="4" width="61.5703125" style="138" customWidth="1"/>
    <col min="5" max="5" width="13.140625" style="138" bestFit="1" customWidth="1"/>
    <col min="6" max="6" width="10.28515625" style="138" bestFit="1" customWidth="1"/>
    <col min="7" max="7" width="11.42578125" style="138" bestFit="1" customWidth="1"/>
    <col min="8" max="8" width="33.7109375" style="138" customWidth="1"/>
    <col min="9" max="9" width="10.85546875" style="138" customWidth="1"/>
    <col min="10" max="10" width="53.28515625" style="138" hidden="1" customWidth="1"/>
    <col min="11" max="11" width="11.85546875" style="138" customWidth="1"/>
    <col min="12" max="12" width="15.85546875" style="138" customWidth="1"/>
    <col min="13" max="13" width="9.7109375" style="138" customWidth="1"/>
    <col min="14" max="14" width="13.28515625" style="138" customWidth="1"/>
    <col min="15" max="15" width="13.5703125" style="138" customWidth="1"/>
    <col min="16" max="16" width="18.85546875" style="138" customWidth="1"/>
    <col min="17" max="17" width="18.7109375" style="138" customWidth="1"/>
    <col min="18" max="18" width="7.28515625" style="138" customWidth="1"/>
    <col min="19" max="19" width="12.5703125" style="138" customWidth="1"/>
    <col min="20" max="20" width="10.140625" style="138" customWidth="1"/>
    <col min="21" max="256" width="14.28515625" style="138"/>
    <col min="257" max="257" width="2" style="138" customWidth="1"/>
    <col min="258" max="258" width="14.42578125" style="138" customWidth="1"/>
    <col min="259" max="259" width="3.28515625" style="138" customWidth="1"/>
    <col min="260" max="260" width="61.5703125" style="138" customWidth="1"/>
    <col min="261" max="261" width="13.140625" style="138" bestFit="1" customWidth="1"/>
    <col min="262" max="262" width="10.28515625" style="138" bestFit="1" customWidth="1"/>
    <col min="263" max="263" width="11.42578125" style="138" bestFit="1" customWidth="1"/>
    <col min="264" max="264" width="33.7109375" style="138" customWidth="1"/>
    <col min="265" max="265" width="10.85546875" style="138" customWidth="1"/>
    <col min="266" max="266" width="0" style="138" hidden="1" customWidth="1"/>
    <col min="267" max="267" width="11.85546875" style="138" customWidth="1"/>
    <col min="268" max="268" width="15.85546875" style="138" customWidth="1"/>
    <col min="269" max="269" width="9.7109375" style="138" customWidth="1"/>
    <col min="270" max="270" width="11" style="138" customWidth="1"/>
    <col min="271" max="271" width="13.5703125" style="138" customWidth="1"/>
    <col min="272" max="272" width="13" style="138" customWidth="1"/>
    <col min="273" max="273" width="14.140625" style="138" customWidth="1"/>
    <col min="274" max="274" width="5.28515625" style="138" customWidth="1"/>
    <col min="275" max="275" width="10" style="138" customWidth="1"/>
    <col min="276" max="276" width="10.140625" style="138" customWidth="1"/>
    <col min="277" max="512" width="14.28515625" style="138"/>
    <col min="513" max="513" width="2" style="138" customWidth="1"/>
    <col min="514" max="514" width="14.42578125" style="138" customWidth="1"/>
    <col min="515" max="515" width="3.28515625" style="138" customWidth="1"/>
    <col min="516" max="516" width="61.5703125" style="138" customWidth="1"/>
    <col min="517" max="517" width="13.140625" style="138" bestFit="1" customWidth="1"/>
    <col min="518" max="518" width="10.28515625" style="138" bestFit="1" customWidth="1"/>
    <col min="519" max="519" width="11.42578125" style="138" bestFit="1" customWidth="1"/>
    <col min="520" max="520" width="33.7109375" style="138" customWidth="1"/>
    <col min="521" max="521" width="10.85546875" style="138" customWidth="1"/>
    <col min="522" max="522" width="0" style="138" hidden="1" customWidth="1"/>
    <col min="523" max="523" width="11.85546875" style="138" customWidth="1"/>
    <col min="524" max="524" width="15.85546875" style="138" customWidth="1"/>
    <col min="525" max="525" width="9.7109375" style="138" customWidth="1"/>
    <col min="526" max="526" width="11" style="138" customWidth="1"/>
    <col min="527" max="527" width="13.5703125" style="138" customWidth="1"/>
    <col min="528" max="528" width="13" style="138" customWidth="1"/>
    <col min="529" max="529" width="14.140625" style="138" customWidth="1"/>
    <col min="530" max="530" width="5.28515625" style="138" customWidth="1"/>
    <col min="531" max="531" width="10" style="138" customWidth="1"/>
    <col min="532" max="532" width="10.140625" style="138" customWidth="1"/>
    <col min="533" max="768" width="14.28515625" style="138"/>
    <col min="769" max="769" width="2" style="138" customWidth="1"/>
    <col min="770" max="770" width="14.42578125" style="138" customWidth="1"/>
    <col min="771" max="771" width="3.28515625" style="138" customWidth="1"/>
    <col min="772" max="772" width="61.5703125" style="138" customWidth="1"/>
    <col min="773" max="773" width="13.140625" style="138" bestFit="1" customWidth="1"/>
    <col min="774" max="774" width="10.28515625" style="138" bestFit="1" customWidth="1"/>
    <col min="775" max="775" width="11.42578125" style="138" bestFit="1" customWidth="1"/>
    <col min="776" max="776" width="33.7109375" style="138" customWidth="1"/>
    <col min="777" max="777" width="10.85546875" style="138" customWidth="1"/>
    <col min="778" max="778" width="0" style="138" hidden="1" customWidth="1"/>
    <col min="779" max="779" width="11.85546875" style="138" customWidth="1"/>
    <col min="780" max="780" width="15.85546875" style="138" customWidth="1"/>
    <col min="781" max="781" width="9.7109375" style="138" customWidth="1"/>
    <col min="782" max="782" width="11" style="138" customWidth="1"/>
    <col min="783" max="783" width="13.5703125" style="138" customWidth="1"/>
    <col min="784" max="784" width="13" style="138" customWidth="1"/>
    <col min="785" max="785" width="14.140625" style="138" customWidth="1"/>
    <col min="786" max="786" width="5.28515625" style="138" customWidth="1"/>
    <col min="787" max="787" width="10" style="138" customWidth="1"/>
    <col min="788" max="788" width="10.140625" style="138" customWidth="1"/>
    <col min="789" max="1024" width="14.28515625" style="138"/>
    <col min="1025" max="1025" width="2" style="138" customWidth="1"/>
    <col min="1026" max="1026" width="14.42578125" style="138" customWidth="1"/>
    <col min="1027" max="1027" width="3.28515625" style="138" customWidth="1"/>
    <col min="1028" max="1028" width="61.5703125" style="138" customWidth="1"/>
    <col min="1029" max="1029" width="13.140625" style="138" bestFit="1" customWidth="1"/>
    <col min="1030" max="1030" width="10.28515625" style="138" bestFit="1" customWidth="1"/>
    <col min="1031" max="1031" width="11.42578125" style="138" bestFit="1" customWidth="1"/>
    <col min="1032" max="1032" width="33.7109375" style="138" customWidth="1"/>
    <col min="1033" max="1033" width="10.85546875" style="138" customWidth="1"/>
    <col min="1034" max="1034" width="0" style="138" hidden="1" customWidth="1"/>
    <col min="1035" max="1035" width="11.85546875" style="138" customWidth="1"/>
    <col min="1036" max="1036" width="15.85546875" style="138" customWidth="1"/>
    <col min="1037" max="1037" width="9.7109375" style="138" customWidth="1"/>
    <col min="1038" max="1038" width="11" style="138" customWidth="1"/>
    <col min="1039" max="1039" width="13.5703125" style="138" customWidth="1"/>
    <col min="1040" max="1040" width="13" style="138" customWidth="1"/>
    <col min="1041" max="1041" width="14.140625" style="138" customWidth="1"/>
    <col min="1042" max="1042" width="5.28515625" style="138" customWidth="1"/>
    <col min="1043" max="1043" width="10" style="138" customWidth="1"/>
    <col min="1044" max="1044" width="10.140625" style="138" customWidth="1"/>
    <col min="1045" max="1280" width="14.28515625" style="138"/>
    <col min="1281" max="1281" width="2" style="138" customWidth="1"/>
    <col min="1282" max="1282" width="14.42578125" style="138" customWidth="1"/>
    <col min="1283" max="1283" width="3.28515625" style="138" customWidth="1"/>
    <col min="1284" max="1284" width="61.5703125" style="138" customWidth="1"/>
    <col min="1285" max="1285" width="13.140625" style="138" bestFit="1" customWidth="1"/>
    <col min="1286" max="1286" width="10.28515625" style="138" bestFit="1" customWidth="1"/>
    <col min="1287" max="1287" width="11.42578125" style="138" bestFit="1" customWidth="1"/>
    <col min="1288" max="1288" width="33.7109375" style="138" customWidth="1"/>
    <col min="1289" max="1289" width="10.85546875" style="138" customWidth="1"/>
    <col min="1290" max="1290" width="0" style="138" hidden="1" customWidth="1"/>
    <col min="1291" max="1291" width="11.85546875" style="138" customWidth="1"/>
    <col min="1292" max="1292" width="15.85546875" style="138" customWidth="1"/>
    <col min="1293" max="1293" width="9.7109375" style="138" customWidth="1"/>
    <col min="1294" max="1294" width="11" style="138" customWidth="1"/>
    <col min="1295" max="1295" width="13.5703125" style="138" customWidth="1"/>
    <col min="1296" max="1296" width="13" style="138" customWidth="1"/>
    <col min="1297" max="1297" width="14.140625" style="138" customWidth="1"/>
    <col min="1298" max="1298" width="5.28515625" style="138" customWidth="1"/>
    <col min="1299" max="1299" width="10" style="138" customWidth="1"/>
    <col min="1300" max="1300" width="10.140625" style="138" customWidth="1"/>
    <col min="1301" max="1536" width="14.28515625" style="138"/>
    <col min="1537" max="1537" width="2" style="138" customWidth="1"/>
    <col min="1538" max="1538" width="14.42578125" style="138" customWidth="1"/>
    <col min="1539" max="1539" width="3.28515625" style="138" customWidth="1"/>
    <col min="1540" max="1540" width="61.5703125" style="138" customWidth="1"/>
    <col min="1541" max="1541" width="13.140625" style="138" bestFit="1" customWidth="1"/>
    <col min="1542" max="1542" width="10.28515625" style="138" bestFit="1" customWidth="1"/>
    <col min="1543" max="1543" width="11.42578125" style="138" bestFit="1" customWidth="1"/>
    <col min="1544" max="1544" width="33.7109375" style="138" customWidth="1"/>
    <col min="1545" max="1545" width="10.85546875" style="138" customWidth="1"/>
    <col min="1546" max="1546" width="0" style="138" hidden="1" customWidth="1"/>
    <col min="1547" max="1547" width="11.85546875" style="138" customWidth="1"/>
    <col min="1548" max="1548" width="15.85546875" style="138" customWidth="1"/>
    <col min="1549" max="1549" width="9.7109375" style="138" customWidth="1"/>
    <col min="1550" max="1550" width="11" style="138" customWidth="1"/>
    <col min="1551" max="1551" width="13.5703125" style="138" customWidth="1"/>
    <col min="1552" max="1552" width="13" style="138" customWidth="1"/>
    <col min="1553" max="1553" width="14.140625" style="138" customWidth="1"/>
    <col min="1554" max="1554" width="5.28515625" style="138" customWidth="1"/>
    <col min="1555" max="1555" width="10" style="138" customWidth="1"/>
    <col min="1556" max="1556" width="10.140625" style="138" customWidth="1"/>
    <col min="1557" max="1792" width="14.28515625" style="138"/>
    <col min="1793" max="1793" width="2" style="138" customWidth="1"/>
    <col min="1794" max="1794" width="14.42578125" style="138" customWidth="1"/>
    <col min="1795" max="1795" width="3.28515625" style="138" customWidth="1"/>
    <col min="1796" max="1796" width="61.5703125" style="138" customWidth="1"/>
    <col min="1797" max="1797" width="13.140625" style="138" bestFit="1" customWidth="1"/>
    <col min="1798" max="1798" width="10.28515625" style="138" bestFit="1" customWidth="1"/>
    <col min="1799" max="1799" width="11.42578125" style="138" bestFit="1" customWidth="1"/>
    <col min="1800" max="1800" width="33.7109375" style="138" customWidth="1"/>
    <col min="1801" max="1801" width="10.85546875" style="138" customWidth="1"/>
    <col min="1802" max="1802" width="0" style="138" hidden="1" customWidth="1"/>
    <col min="1803" max="1803" width="11.85546875" style="138" customWidth="1"/>
    <col min="1804" max="1804" width="15.85546875" style="138" customWidth="1"/>
    <col min="1805" max="1805" width="9.7109375" style="138" customWidth="1"/>
    <col min="1806" max="1806" width="11" style="138" customWidth="1"/>
    <col min="1807" max="1807" width="13.5703125" style="138" customWidth="1"/>
    <col min="1808" max="1808" width="13" style="138" customWidth="1"/>
    <col min="1809" max="1809" width="14.140625" style="138" customWidth="1"/>
    <col min="1810" max="1810" width="5.28515625" style="138" customWidth="1"/>
    <col min="1811" max="1811" width="10" style="138" customWidth="1"/>
    <col min="1812" max="1812" width="10.140625" style="138" customWidth="1"/>
    <col min="1813" max="2048" width="14.28515625" style="138"/>
    <col min="2049" max="2049" width="2" style="138" customWidth="1"/>
    <col min="2050" max="2050" width="14.42578125" style="138" customWidth="1"/>
    <col min="2051" max="2051" width="3.28515625" style="138" customWidth="1"/>
    <col min="2052" max="2052" width="61.5703125" style="138" customWidth="1"/>
    <col min="2053" max="2053" width="13.140625" style="138" bestFit="1" customWidth="1"/>
    <col min="2054" max="2054" width="10.28515625" style="138" bestFit="1" customWidth="1"/>
    <col min="2055" max="2055" width="11.42578125" style="138" bestFit="1" customWidth="1"/>
    <col min="2056" max="2056" width="33.7109375" style="138" customWidth="1"/>
    <col min="2057" max="2057" width="10.85546875" style="138" customWidth="1"/>
    <col min="2058" max="2058" width="0" style="138" hidden="1" customWidth="1"/>
    <col min="2059" max="2059" width="11.85546875" style="138" customWidth="1"/>
    <col min="2060" max="2060" width="15.85546875" style="138" customWidth="1"/>
    <col min="2061" max="2061" width="9.7109375" style="138" customWidth="1"/>
    <col min="2062" max="2062" width="11" style="138" customWidth="1"/>
    <col min="2063" max="2063" width="13.5703125" style="138" customWidth="1"/>
    <col min="2064" max="2064" width="13" style="138" customWidth="1"/>
    <col min="2065" max="2065" width="14.140625" style="138" customWidth="1"/>
    <col min="2066" max="2066" width="5.28515625" style="138" customWidth="1"/>
    <col min="2067" max="2067" width="10" style="138" customWidth="1"/>
    <col min="2068" max="2068" width="10.140625" style="138" customWidth="1"/>
    <col min="2069" max="2304" width="14.28515625" style="138"/>
    <col min="2305" max="2305" width="2" style="138" customWidth="1"/>
    <col min="2306" max="2306" width="14.42578125" style="138" customWidth="1"/>
    <col min="2307" max="2307" width="3.28515625" style="138" customWidth="1"/>
    <col min="2308" max="2308" width="61.5703125" style="138" customWidth="1"/>
    <col min="2309" max="2309" width="13.140625" style="138" bestFit="1" customWidth="1"/>
    <col min="2310" max="2310" width="10.28515625" style="138" bestFit="1" customWidth="1"/>
    <col min="2311" max="2311" width="11.42578125" style="138" bestFit="1" customWidth="1"/>
    <col min="2312" max="2312" width="33.7109375" style="138" customWidth="1"/>
    <col min="2313" max="2313" width="10.85546875" style="138" customWidth="1"/>
    <col min="2314" max="2314" width="0" style="138" hidden="1" customWidth="1"/>
    <col min="2315" max="2315" width="11.85546875" style="138" customWidth="1"/>
    <col min="2316" max="2316" width="15.85546875" style="138" customWidth="1"/>
    <col min="2317" max="2317" width="9.7109375" style="138" customWidth="1"/>
    <col min="2318" max="2318" width="11" style="138" customWidth="1"/>
    <col min="2319" max="2319" width="13.5703125" style="138" customWidth="1"/>
    <col min="2320" max="2320" width="13" style="138" customWidth="1"/>
    <col min="2321" max="2321" width="14.140625" style="138" customWidth="1"/>
    <col min="2322" max="2322" width="5.28515625" style="138" customWidth="1"/>
    <col min="2323" max="2323" width="10" style="138" customWidth="1"/>
    <col min="2324" max="2324" width="10.140625" style="138" customWidth="1"/>
    <col min="2325" max="2560" width="14.28515625" style="138"/>
    <col min="2561" max="2561" width="2" style="138" customWidth="1"/>
    <col min="2562" max="2562" width="14.42578125" style="138" customWidth="1"/>
    <col min="2563" max="2563" width="3.28515625" style="138" customWidth="1"/>
    <col min="2564" max="2564" width="61.5703125" style="138" customWidth="1"/>
    <col min="2565" max="2565" width="13.140625" style="138" bestFit="1" customWidth="1"/>
    <col min="2566" max="2566" width="10.28515625" style="138" bestFit="1" customWidth="1"/>
    <col min="2567" max="2567" width="11.42578125" style="138" bestFit="1" customWidth="1"/>
    <col min="2568" max="2568" width="33.7109375" style="138" customWidth="1"/>
    <col min="2569" max="2569" width="10.85546875" style="138" customWidth="1"/>
    <col min="2570" max="2570" width="0" style="138" hidden="1" customWidth="1"/>
    <col min="2571" max="2571" width="11.85546875" style="138" customWidth="1"/>
    <col min="2572" max="2572" width="15.85546875" style="138" customWidth="1"/>
    <col min="2573" max="2573" width="9.7109375" style="138" customWidth="1"/>
    <col min="2574" max="2574" width="11" style="138" customWidth="1"/>
    <col min="2575" max="2575" width="13.5703125" style="138" customWidth="1"/>
    <col min="2576" max="2576" width="13" style="138" customWidth="1"/>
    <col min="2577" max="2577" width="14.140625" style="138" customWidth="1"/>
    <col min="2578" max="2578" width="5.28515625" style="138" customWidth="1"/>
    <col min="2579" max="2579" width="10" style="138" customWidth="1"/>
    <col min="2580" max="2580" width="10.140625" style="138" customWidth="1"/>
    <col min="2581" max="2816" width="14.28515625" style="138"/>
    <col min="2817" max="2817" width="2" style="138" customWidth="1"/>
    <col min="2818" max="2818" width="14.42578125" style="138" customWidth="1"/>
    <col min="2819" max="2819" width="3.28515625" style="138" customWidth="1"/>
    <col min="2820" max="2820" width="61.5703125" style="138" customWidth="1"/>
    <col min="2821" max="2821" width="13.140625" style="138" bestFit="1" customWidth="1"/>
    <col min="2822" max="2822" width="10.28515625" style="138" bestFit="1" customWidth="1"/>
    <col min="2823" max="2823" width="11.42578125" style="138" bestFit="1" customWidth="1"/>
    <col min="2824" max="2824" width="33.7109375" style="138" customWidth="1"/>
    <col min="2825" max="2825" width="10.85546875" style="138" customWidth="1"/>
    <col min="2826" max="2826" width="0" style="138" hidden="1" customWidth="1"/>
    <col min="2827" max="2827" width="11.85546875" style="138" customWidth="1"/>
    <col min="2828" max="2828" width="15.85546875" style="138" customWidth="1"/>
    <col min="2829" max="2829" width="9.7109375" style="138" customWidth="1"/>
    <col min="2830" max="2830" width="11" style="138" customWidth="1"/>
    <col min="2831" max="2831" width="13.5703125" style="138" customWidth="1"/>
    <col min="2832" max="2832" width="13" style="138" customWidth="1"/>
    <col min="2833" max="2833" width="14.140625" style="138" customWidth="1"/>
    <col min="2834" max="2834" width="5.28515625" style="138" customWidth="1"/>
    <col min="2835" max="2835" width="10" style="138" customWidth="1"/>
    <col min="2836" max="2836" width="10.140625" style="138" customWidth="1"/>
    <col min="2837" max="3072" width="14.28515625" style="138"/>
    <col min="3073" max="3073" width="2" style="138" customWidth="1"/>
    <col min="3074" max="3074" width="14.42578125" style="138" customWidth="1"/>
    <col min="3075" max="3075" width="3.28515625" style="138" customWidth="1"/>
    <col min="3076" max="3076" width="61.5703125" style="138" customWidth="1"/>
    <col min="3077" max="3077" width="13.140625" style="138" bestFit="1" customWidth="1"/>
    <col min="3078" max="3078" width="10.28515625" style="138" bestFit="1" customWidth="1"/>
    <col min="3079" max="3079" width="11.42578125" style="138" bestFit="1" customWidth="1"/>
    <col min="3080" max="3080" width="33.7109375" style="138" customWidth="1"/>
    <col min="3081" max="3081" width="10.85546875" style="138" customWidth="1"/>
    <col min="3082" max="3082" width="0" style="138" hidden="1" customWidth="1"/>
    <col min="3083" max="3083" width="11.85546875" style="138" customWidth="1"/>
    <col min="3084" max="3084" width="15.85546875" style="138" customWidth="1"/>
    <col min="3085" max="3085" width="9.7109375" style="138" customWidth="1"/>
    <col min="3086" max="3086" width="11" style="138" customWidth="1"/>
    <col min="3087" max="3087" width="13.5703125" style="138" customWidth="1"/>
    <col min="3088" max="3088" width="13" style="138" customWidth="1"/>
    <col min="3089" max="3089" width="14.140625" style="138" customWidth="1"/>
    <col min="3090" max="3090" width="5.28515625" style="138" customWidth="1"/>
    <col min="3091" max="3091" width="10" style="138" customWidth="1"/>
    <col min="3092" max="3092" width="10.140625" style="138" customWidth="1"/>
    <col min="3093" max="3328" width="14.28515625" style="138"/>
    <col min="3329" max="3329" width="2" style="138" customWidth="1"/>
    <col min="3330" max="3330" width="14.42578125" style="138" customWidth="1"/>
    <col min="3331" max="3331" width="3.28515625" style="138" customWidth="1"/>
    <col min="3332" max="3332" width="61.5703125" style="138" customWidth="1"/>
    <col min="3333" max="3333" width="13.140625" style="138" bestFit="1" customWidth="1"/>
    <col min="3334" max="3334" width="10.28515625" style="138" bestFit="1" customWidth="1"/>
    <col min="3335" max="3335" width="11.42578125" style="138" bestFit="1" customWidth="1"/>
    <col min="3336" max="3336" width="33.7109375" style="138" customWidth="1"/>
    <col min="3337" max="3337" width="10.85546875" style="138" customWidth="1"/>
    <col min="3338" max="3338" width="0" style="138" hidden="1" customWidth="1"/>
    <col min="3339" max="3339" width="11.85546875" style="138" customWidth="1"/>
    <col min="3340" max="3340" width="15.85546875" style="138" customWidth="1"/>
    <col min="3341" max="3341" width="9.7109375" style="138" customWidth="1"/>
    <col min="3342" max="3342" width="11" style="138" customWidth="1"/>
    <col min="3343" max="3343" width="13.5703125" style="138" customWidth="1"/>
    <col min="3344" max="3344" width="13" style="138" customWidth="1"/>
    <col min="3345" max="3345" width="14.140625" style="138" customWidth="1"/>
    <col min="3346" max="3346" width="5.28515625" style="138" customWidth="1"/>
    <col min="3347" max="3347" width="10" style="138" customWidth="1"/>
    <col min="3348" max="3348" width="10.140625" style="138" customWidth="1"/>
    <col min="3349" max="3584" width="14.28515625" style="138"/>
    <col min="3585" max="3585" width="2" style="138" customWidth="1"/>
    <col min="3586" max="3586" width="14.42578125" style="138" customWidth="1"/>
    <col min="3587" max="3587" width="3.28515625" style="138" customWidth="1"/>
    <col min="3588" max="3588" width="61.5703125" style="138" customWidth="1"/>
    <col min="3589" max="3589" width="13.140625" style="138" bestFit="1" customWidth="1"/>
    <col min="3590" max="3590" width="10.28515625" style="138" bestFit="1" customWidth="1"/>
    <col min="3591" max="3591" width="11.42578125" style="138" bestFit="1" customWidth="1"/>
    <col min="3592" max="3592" width="33.7109375" style="138" customWidth="1"/>
    <col min="3593" max="3593" width="10.85546875" style="138" customWidth="1"/>
    <col min="3594" max="3594" width="0" style="138" hidden="1" customWidth="1"/>
    <col min="3595" max="3595" width="11.85546875" style="138" customWidth="1"/>
    <col min="3596" max="3596" width="15.85546875" style="138" customWidth="1"/>
    <col min="3597" max="3597" width="9.7109375" style="138" customWidth="1"/>
    <col min="3598" max="3598" width="11" style="138" customWidth="1"/>
    <col min="3599" max="3599" width="13.5703125" style="138" customWidth="1"/>
    <col min="3600" max="3600" width="13" style="138" customWidth="1"/>
    <col min="3601" max="3601" width="14.140625" style="138" customWidth="1"/>
    <col min="3602" max="3602" width="5.28515625" style="138" customWidth="1"/>
    <col min="3603" max="3603" width="10" style="138" customWidth="1"/>
    <col min="3604" max="3604" width="10.140625" style="138" customWidth="1"/>
    <col min="3605" max="3840" width="14.28515625" style="138"/>
    <col min="3841" max="3841" width="2" style="138" customWidth="1"/>
    <col min="3842" max="3842" width="14.42578125" style="138" customWidth="1"/>
    <col min="3843" max="3843" width="3.28515625" style="138" customWidth="1"/>
    <col min="3844" max="3844" width="61.5703125" style="138" customWidth="1"/>
    <col min="3845" max="3845" width="13.140625" style="138" bestFit="1" customWidth="1"/>
    <col min="3846" max="3846" width="10.28515625" style="138" bestFit="1" customWidth="1"/>
    <col min="3847" max="3847" width="11.42578125" style="138" bestFit="1" customWidth="1"/>
    <col min="3848" max="3848" width="33.7109375" style="138" customWidth="1"/>
    <col min="3849" max="3849" width="10.85546875" style="138" customWidth="1"/>
    <col min="3850" max="3850" width="0" style="138" hidden="1" customWidth="1"/>
    <col min="3851" max="3851" width="11.85546875" style="138" customWidth="1"/>
    <col min="3852" max="3852" width="15.85546875" style="138" customWidth="1"/>
    <col min="3853" max="3853" width="9.7109375" style="138" customWidth="1"/>
    <col min="3854" max="3854" width="11" style="138" customWidth="1"/>
    <col min="3855" max="3855" width="13.5703125" style="138" customWidth="1"/>
    <col min="3856" max="3856" width="13" style="138" customWidth="1"/>
    <col min="3857" max="3857" width="14.140625" style="138" customWidth="1"/>
    <col min="3858" max="3858" width="5.28515625" style="138" customWidth="1"/>
    <col min="3859" max="3859" width="10" style="138" customWidth="1"/>
    <col min="3860" max="3860" width="10.140625" style="138" customWidth="1"/>
    <col min="3861" max="4096" width="14.28515625" style="138"/>
    <col min="4097" max="4097" width="2" style="138" customWidth="1"/>
    <col min="4098" max="4098" width="14.42578125" style="138" customWidth="1"/>
    <col min="4099" max="4099" width="3.28515625" style="138" customWidth="1"/>
    <col min="4100" max="4100" width="61.5703125" style="138" customWidth="1"/>
    <col min="4101" max="4101" width="13.140625" style="138" bestFit="1" customWidth="1"/>
    <col min="4102" max="4102" width="10.28515625" style="138" bestFit="1" customWidth="1"/>
    <col min="4103" max="4103" width="11.42578125" style="138" bestFit="1" customWidth="1"/>
    <col min="4104" max="4104" width="33.7109375" style="138" customWidth="1"/>
    <col min="4105" max="4105" width="10.85546875" style="138" customWidth="1"/>
    <col min="4106" max="4106" width="0" style="138" hidden="1" customWidth="1"/>
    <col min="4107" max="4107" width="11.85546875" style="138" customWidth="1"/>
    <col min="4108" max="4108" width="15.85546875" style="138" customWidth="1"/>
    <col min="4109" max="4109" width="9.7109375" style="138" customWidth="1"/>
    <col min="4110" max="4110" width="11" style="138" customWidth="1"/>
    <col min="4111" max="4111" width="13.5703125" style="138" customWidth="1"/>
    <col min="4112" max="4112" width="13" style="138" customWidth="1"/>
    <col min="4113" max="4113" width="14.140625" style="138" customWidth="1"/>
    <col min="4114" max="4114" width="5.28515625" style="138" customWidth="1"/>
    <col min="4115" max="4115" width="10" style="138" customWidth="1"/>
    <col min="4116" max="4116" width="10.140625" style="138" customWidth="1"/>
    <col min="4117" max="4352" width="14.28515625" style="138"/>
    <col min="4353" max="4353" width="2" style="138" customWidth="1"/>
    <col min="4354" max="4354" width="14.42578125" style="138" customWidth="1"/>
    <col min="4355" max="4355" width="3.28515625" style="138" customWidth="1"/>
    <col min="4356" max="4356" width="61.5703125" style="138" customWidth="1"/>
    <col min="4357" max="4357" width="13.140625" style="138" bestFit="1" customWidth="1"/>
    <col min="4358" max="4358" width="10.28515625" style="138" bestFit="1" customWidth="1"/>
    <col min="4359" max="4359" width="11.42578125" style="138" bestFit="1" customWidth="1"/>
    <col min="4360" max="4360" width="33.7109375" style="138" customWidth="1"/>
    <col min="4361" max="4361" width="10.85546875" style="138" customWidth="1"/>
    <col min="4362" max="4362" width="0" style="138" hidden="1" customWidth="1"/>
    <col min="4363" max="4363" width="11.85546875" style="138" customWidth="1"/>
    <col min="4364" max="4364" width="15.85546875" style="138" customWidth="1"/>
    <col min="4365" max="4365" width="9.7109375" style="138" customWidth="1"/>
    <col min="4366" max="4366" width="11" style="138" customWidth="1"/>
    <col min="4367" max="4367" width="13.5703125" style="138" customWidth="1"/>
    <col min="4368" max="4368" width="13" style="138" customWidth="1"/>
    <col min="4369" max="4369" width="14.140625" style="138" customWidth="1"/>
    <col min="4370" max="4370" width="5.28515625" style="138" customWidth="1"/>
    <col min="4371" max="4371" width="10" style="138" customWidth="1"/>
    <col min="4372" max="4372" width="10.140625" style="138" customWidth="1"/>
    <col min="4373" max="4608" width="14.28515625" style="138"/>
    <col min="4609" max="4609" width="2" style="138" customWidth="1"/>
    <col min="4610" max="4610" width="14.42578125" style="138" customWidth="1"/>
    <col min="4611" max="4611" width="3.28515625" style="138" customWidth="1"/>
    <col min="4612" max="4612" width="61.5703125" style="138" customWidth="1"/>
    <col min="4613" max="4613" width="13.140625" style="138" bestFit="1" customWidth="1"/>
    <col min="4614" max="4614" width="10.28515625" style="138" bestFit="1" customWidth="1"/>
    <col min="4615" max="4615" width="11.42578125" style="138" bestFit="1" customWidth="1"/>
    <col min="4616" max="4616" width="33.7109375" style="138" customWidth="1"/>
    <col min="4617" max="4617" width="10.85546875" style="138" customWidth="1"/>
    <col min="4618" max="4618" width="0" style="138" hidden="1" customWidth="1"/>
    <col min="4619" max="4619" width="11.85546875" style="138" customWidth="1"/>
    <col min="4620" max="4620" width="15.85546875" style="138" customWidth="1"/>
    <col min="4621" max="4621" width="9.7109375" style="138" customWidth="1"/>
    <col min="4622" max="4622" width="11" style="138" customWidth="1"/>
    <col min="4623" max="4623" width="13.5703125" style="138" customWidth="1"/>
    <col min="4624" max="4624" width="13" style="138" customWidth="1"/>
    <col min="4625" max="4625" width="14.140625" style="138" customWidth="1"/>
    <col min="4626" max="4626" width="5.28515625" style="138" customWidth="1"/>
    <col min="4627" max="4627" width="10" style="138" customWidth="1"/>
    <col min="4628" max="4628" width="10.140625" style="138" customWidth="1"/>
    <col min="4629" max="4864" width="14.28515625" style="138"/>
    <col min="4865" max="4865" width="2" style="138" customWidth="1"/>
    <col min="4866" max="4866" width="14.42578125" style="138" customWidth="1"/>
    <col min="4867" max="4867" width="3.28515625" style="138" customWidth="1"/>
    <col min="4868" max="4868" width="61.5703125" style="138" customWidth="1"/>
    <col min="4869" max="4869" width="13.140625" style="138" bestFit="1" customWidth="1"/>
    <col min="4870" max="4870" width="10.28515625" style="138" bestFit="1" customWidth="1"/>
    <col min="4871" max="4871" width="11.42578125" style="138" bestFit="1" customWidth="1"/>
    <col min="4872" max="4872" width="33.7109375" style="138" customWidth="1"/>
    <col min="4873" max="4873" width="10.85546875" style="138" customWidth="1"/>
    <col min="4874" max="4874" width="0" style="138" hidden="1" customWidth="1"/>
    <col min="4875" max="4875" width="11.85546875" style="138" customWidth="1"/>
    <col min="4876" max="4876" width="15.85546875" style="138" customWidth="1"/>
    <col min="4877" max="4877" width="9.7109375" style="138" customWidth="1"/>
    <col min="4878" max="4878" width="11" style="138" customWidth="1"/>
    <col min="4879" max="4879" width="13.5703125" style="138" customWidth="1"/>
    <col min="4880" max="4880" width="13" style="138" customWidth="1"/>
    <col min="4881" max="4881" width="14.140625" style="138" customWidth="1"/>
    <col min="4882" max="4882" width="5.28515625" style="138" customWidth="1"/>
    <col min="4883" max="4883" width="10" style="138" customWidth="1"/>
    <col min="4884" max="4884" width="10.140625" style="138" customWidth="1"/>
    <col min="4885" max="5120" width="14.28515625" style="138"/>
    <col min="5121" max="5121" width="2" style="138" customWidth="1"/>
    <col min="5122" max="5122" width="14.42578125" style="138" customWidth="1"/>
    <col min="5123" max="5123" width="3.28515625" style="138" customWidth="1"/>
    <col min="5124" max="5124" width="61.5703125" style="138" customWidth="1"/>
    <col min="5125" max="5125" width="13.140625" style="138" bestFit="1" customWidth="1"/>
    <col min="5126" max="5126" width="10.28515625" style="138" bestFit="1" customWidth="1"/>
    <col min="5127" max="5127" width="11.42578125" style="138" bestFit="1" customWidth="1"/>
    <col min="5128" max="5128" width="33.7109375" style="138" customWidth="1"/>
    <col min="5129" max="5129" width="10.85546875" style="138" customWidth="1"/>
    <col min="5130" max="5130" width="0" style="138" hidden="1" customWidth="1"/>
    <col min="5131" max="5131" width="11.85546875" style="138" customWidth="1"/>
    <col min="5132" max="5132" width="15.85546875" style="138" customWidth="1"/>
    <col min="5133" max="5133" width="9.7109375" style="138" customWidth="1"/>
    <col min="5134" max="5134" width="11" style="138" customWidth="1"/>
    <col min="5135" max="5135" width="13.5703125" style="138" customWidth="1"/>
    <col min="5136" max="5136" width="13" style="138" customWidth="1"/>
    <col min="5137" max="5137" width="14.140625" style="138" customWidth="1"/>
    <col min="5138" max="5138" width="5.28515625" style="138" customWidth="1"/>
    <col min="5139" max="5139" width="10" style="138" customWidth="1"/>
    <col min="5140" max="5140" width="10.140625" style="138" customWidth="1"/>
    <col min="5141" max="5376" width="14.28515625" style="138"/>
    <col min="5377" max="5377" width="2" style="138" customWidth="1"/>
    <col min="5378" max="5378" width="14.42578125" style="138" customWidth="1"/>
    <col min="5379" max="5379" width="3.28515625" style="138" customWidth="1"/>
    <col min="5380" max="5380" width="61.5703125" style="138" customWidth="1"/>
    <col min="5381" max="5381" width="13.140625" style="138" bestFit="1" customWidth="1"/>
    <col min="5382" max="5382" width="10.28515625" style="138" bestFit="1" customWidth="1"/>
    <col min="5383" max="5383" width="11.42578125" style="138" bestFit="1" customWidth="1"/>
    <col min="5384" max="5384" width="33.7109375" style="138" customWidth="1"/>
    <col min="5385" max="5385" width="10.85546875" style="138" customWidth="1"/>
    <col min="5386" max="5386" width="0" style="138" hidden="1" customWidth="1"/>
    <col min="5387" max="5387" width="11.85546875" style="138" customWidth="1"/>
    <col min="5388" max="5388" width="15.85546875" style="138" customWidth="1"/>
    <col min="5389" max="5389" width="9.7109375" style="138" customWidth="1"/>
    <col min="5390" max="5390" width="11" style="138" customWidth="1"/>
    <col min="5391" max="5391" width="13.5703125" style="138" customWidth="1"/>
    <col min="5392" max="5392" width="13" style="138" customWidth="1"/>
    <col min="5393" max="5393" width="14.140625" style="138" customWidth="1"/>
    <col min="5394" max="5394" width="5.28515625" style="138" customWidth="1"/>
    <col min="5395" max="5395" width="10" style="138" customWidth="1"/>
    <col min="5396" max="5396" width="10.140625" style="138" customWidth="1"/>
    <col min="5397" max="5632" width="14.28515625" style="138"/>
    <col min="5633" max="5633" width="2" style="138" customWidth="1"/>
    <col min="5634" max="5634" width="14.42578125" style="138" customWidth="1"/>
    <col min="5635" max="5635" width="3.28515625" style="138" customWidth="1"/>
    <col min="5636" max="5636" width="61.5703125" style="138" customWidth="1"/>
    <col min="5637" max="5637" width="13.140625" style="138" bestFit="1" customWidth="1"/>
    <col min="5638" max="5638" width="10.28515625" style="138" bestFit="1" customWidth="1"/>
    <col min="5639" max="5639" width="11.42578125" style="138" bestFit="1" customWidth="1"/>
    <col min="5640" max="5640" width="33.7109375" style="138" customWidth="1"/>
    <col min="5641" max="5641" width="10.85546875" style="138" customWidth="1"/>
    <col min="5642" max="5642" width="0" style="138" hidden="1" customWidth="1"/>
    <col min="5643" max="5643" width="11.85546875" style="138" customWidth="1"/>
    <col min="5644" max="5644" width="15.85546875" style="138" customWidth="1"/>
    <col min="5645" max="5645" width="9.7109375" style="138" customWidth="1"/>
    <col min="5646" max="5646" width="11" style="138" customWidth="1"/>
    <col min="5647" max="5647" width="13.5703125" style="138" customWidth="1"/>
    <col min="5648" max="5648" width="13" style="138" customWidth="1"/>
    <col min="5649" max="5649" width="14.140625" style="138" customWidth="1"/>
    <col min="5650" max="5650" width="5.28515625" style="138" customWidth="1"/>
    <col min="5651" max="5651" width="10" style="138" customWidth="1"/>
    <col min="5652" max="5652" width="10.140625" style="138" customWidth="1"/>
    <col min="5653" max="5888" width="14.28515625" style="138"/>
    <col min="5889" max="5889" width="2" style="138" customWidth="1"/>
    <col min="5890" max="5890" width="14.42578125" style="138" customWidth="1"/>
    <col min="5891" max="5891" width="3.28515625" style="138" customWidth="1"/>
    <col min="5892" max="5892" width="61.5703125" style="138" customWidth="1"/>
    <col min="5893" max="5893" width="13.140625" style="138" bestFit="1" customWidth="1"/>
    <col min="5894" max="5894" width="10.28515625" style="138" bestFit="1" customWidth="1"/>
    <col min="5895" max="5895" width="11.42578125" style="138" bestFit="1" customWidth="1"/>
    <col min="5896" max="5896" width="33.7109375" style="138" customWidth="1"/>
    <col min="5897" max="5897" width="10.85546875" style="138" customWidth="1"/>
    <col min="5898" max="5898" width="0" style="138" hidden="1" customWidth="1"/>
    <col min="5899" max="5899" width="11.85546875" style="138" customWidth="1"/>
    <col min="5900" max="5900" width="15.85546875" style="138" customWidth="1"/>
    <col min="5901" max="5901" width="9.7109375" style="138" customWidth="1"/>
    <col min="5902" max="5902" width="11" style="138" customWidth="1"/>
    <col min="5903" max="5903" width="13.5703125" style="138" customWidth="1"/>
    <col min="5904" max="5904" width="13" style="138" customWidth="1"/>
    <col min="5905" max="5905" width="14.140625" style="138" customWidth="1"/>
    <col min="5906" max="5906" width="5.28515625" style="138" customWidth="1"/>
    <col min="5907" max="5907" width="10" style="138" customWidth="1"/>
    <col min="5908" max="5908" width="10.140625" style="138" customWidth="1"/>
    <col min="5909" max="6144" width="14.28515625" style="138"/>
    <col min="6145" max="6145" width="2" style="138" customWidth="1"/>
    <col min="6146" max="6146" width="14.42578125" style="138" customWidth="1"/>
    <col min="6147" max="6147" width="3.28515625" style="138" customWidth="1"/>
    <col min="6148" max="6148" width="61.5703125" style="138" customWidth="1"/>
    <col min="6149" max="6149" width="13.140625" style="138" bestFit="1" customWidth="1"/>
    <col min="6150" max="6150" width="10.28515625" style="138" bestFit="1" customWidth="1"/>
    <col min="6151" max="6151" width="11.42578125" style="138" bestFit="1" customWidth="1"/>
    <col min="6152" max="6152" width="33.7109375" style="138" customWidth="1"/>
    <col min="6153" max="6153" width="10.85546875" style="138" customWidth="1"/>
    <col min="6154" max="6154" width="0" style="138" hidden="1" customWidth="1"/>
    <col min="6155" max="6155" width="11.85546875" style="138" customWidth="1"/>
    <col min="6156" max="6156" width="15.85546875" style="138" customWidth="1"/>
    <col min="6157" max="6157" width="9.7109375" style="138" customWidth="1"/>
    <col min="6158" max="6158" width="11" style="138" customWidth="1"/>
    <col min="6159" max="6159" width="13.5703125" style="138" customWidth="1"/>
    <col min="6160" max="6160" width="13" style="138" customWidth="1"/>
    <col min="6161" max="6161" width="14.140625" style="138" customWidth="1"/>
    <col min="6162" max="6162" width="5.28515625" style="138" customWidth="1"/>
    <col min="6163" max="6163" width="10" style="138" customWidth="1"/>
    <col min="6164" max="6164" width="10.140625" style="138" customWidth="1"/>
    <col min="6165" max="6400" width="14.28515625" style="138"/>
    <col min="6401" max="6401" width="2" style="138" customWidth="1"/>
    <col min="6402" max="6402" width="14.42578125" style="138" customWidth="1"/>
    <col min="6403" max="6403" width="3.28515625" style="138" customWidth="1"/>
    <col min="6404" max="6404" width="61.5703125" style="138" customWidth="1"/>
    <col min="6405" max="6405" width="13.140625" style="138" bestFit="1" customWidth="1"/>
    <col min="6406" max="6406" width="10.28515625" style="138" bestFit="1" customWidth="1"/>
    <col min="6407" max="6407" width="11.42578125" style="138" bestFit="1" customWidth="1"/>
    <col min="6408" max="6408" width="33.7109375" style="138" customWidth="1"/>
    <col min="6409" max="6409" width="10.85546875" style="138" customWidth="1"/>
    <col min="6410" max="6410" width="0" style="138" hidden="1" customWidth="1"/>
    <col min="6411" max="6411" width="11.85546875" style="138" customWidth="1"/>
    <col min="6412" max="6412" width="15.85546875" style="138" customWidth="1"/>
    <col min="6413" max="6413" width="9.7109375" style="138" customWidth="1"/>
    <col min="6414" max="6414" width="11" style="138" customWidth="1"/>
    <col min="6415" max="6415" width="13.5703125" style="138" customWidth="1"/>
    <col min="6416" max="6416" width="13" style="138" customWidth="1"/>
    <col min="6417" max="6417" width="14.140625" style="138" customWidth="1"/>
    <col min="6418" max="6418" width="5.28515625" style="138" customWidth="1"/>
    <col min="6419" max="6419" width="10" style="138" customWidth="1"/>
    <col min="6420" max="6420" width="10.140625" style="138" customWidth="1"/>
    <col min="6421" max="6656" width="14.28515625" style="138"/>
    <col min="6657" max="6657" width="2" style="138" customWidth="1"/>
    <col min="6658" max="6658" width="14.42578125" style="138" customWidth="1"/>
    <col min="6659" max="6659" width="3.28515625" style="138" customWidth="1"/>
    <col min="6660" max="6660" width="61.5703125" style="138" customWidth="1"/>
    <col min="6661" max="6661" width="13.140625" style="138" bestFit="1" customWidth="1"/>
    <col min="6662" max="6662" width="10.28515625" style="138" bestFit="1" customWidth="1"/>
    <col min="6663" max="6663" width="11.42578125" style="138" bestFit="1" customWidth="1"/>
    <col min="6664" max="6664" width="33.7109375" style="138" customWidth="1"/>
    <col min="6665" max="6665" width="10.85546875" style="138" customWidth="1"/>
    <col min="6666" max="6666" width="0" style="138" hidden="1" customWidth="1"/>
    <col min="6667" max="6667" width="11.85546875" style="138" customWidth="1"/>
    <col min="6668" max="6668" width="15.85546875" style="138" customWidth="1"/>
    <col min="6669" max="6669" width="9.7109375" style="138" customWidth="1"/>
    <col min="6670" max="6670" width="11" style="138" customWidth="1"/>
    <col min="6671" max="6671" width="13.5703125" style="138" customWidth="1"/>
    <col min="6672" max="6672" width="13" style="138" customWidth="1"/>
    <col min="6673" max="6673" width="14.140625" style="138" customWidth="1"/>
    <col min="6674" max="6674" width="5.28515625" style="138" customWidth="1"/>
    <col min="6675" max="6675" width="10" style="138" customWidth="1"/>
    <col min="6676" max="6676" width="10.140625" style="138" customWidth="1"/>
    <col min="6677" max="6912" width="14.28515625" style="138"/>
    <col min="6913" max="6913" width="2" style="138" customWidth="1"/>
    <col min="6914" max="6914" width="14.42578125" style="138" customWidth="1"/>
    <col min="6915" max="6915" width="3.28515625" style="138" customWidth="1"/>
    <col min="6916" max="6916" width="61.5703125" style="138" customWidth="1"/>
    <col min="6917" max="6917" width="13.140625" style="138" bestFit="1" customWidth="1"/>
    <col min="6918" max="6918" width="10.28515625" style="138" bestFit="1" customWidth="1"/>
    <col min="6919" max="6919" width="11.42578125" style="138" bestFit="1" customWidth="1"/>
    <col min="6920" max="6920" width="33.7109375" style="138" customWidth="1"/>
    <col min="6921" max="6921" width="10.85546875" style="138" customWidth="1"/>
    <col min="6922" max="6922" width="0" style="138" hidden="1" customWidth="1"/>
    <col min="6923" max="6923" width="11.85546875" style="138" customWidth="1"/>
    <col min="6924" max="6924" width="15.85546875" style="138" customWidth="1"/>
    <col min="6925" max="6925" width="9.7109375" style="138" customWidth="1"/>
    <col min="6926" max="6926" width="11" style="138" customWidth="1"/>
    <col min="6927" max="6927" width="13.5703125" style="138" customWidth="1"/>
    <col min="6928" max="6928" width="13" style="138" customWidth="1"/>
    <col min="6929" max="6929" width="14.140625" style="138" customWidth="1"/>
    <col min="6930" max="6930" width="5.28515625" style="138" customWidth="1"/>
    <col min="6931" max="6931" width="10" style="138" customWidth="1"/>
    <col min="6932" max="6932" width="10.140625" style="138" customWidth="1"/>
    <col min="6933" max="7168" width="14.28515625" style="138"/>
    <col min="7169" max="7169" width="2" style="138" customWidth="1"/>
    <col min="7170" max="7170" width="14.42578125" style="138" customWidth="1"/>
    <col min="7171" max="7171" width="3.28515625" style="138" customWidth="1"/>
    <col min="7172" max="7172" width="61.5703125" style="138" customWidth="1"/>
    <col min="7173" max="7173" width="13.140625" style="138" bestFit="1" customWidth="1"/>
    <col min="7174" max="7174" width="10.28515625" style="138" bestFit="1" customWidth="1"/>
    <col min="7175" max="7175" width="11.42578125" style="138" bestFit="1" customWidth="1"/>
    <col min="7176" max="7176" width="33.7109375" style="138" customWidth="1"/>
    <col min="7177" max="7177" width="10.85546875" style="138" customWidth="1"/>
    <col min="7178" max="7178" width="0" style="138" hidden="1" customWidth="1"/>
    <col min="7179" max="7179" width="11.85546875" style="138" customWidth="1"/>
    <col min="7180" max="7180" width="15.85546875" style="138" customWidth="1"/>
    <col min="7181" max="7181" width="9.7109375" style="138" customWidth="1"/>
    <col min="7182" max="7182" width="11" style="138" customWidth="1"/>
    <col min="7183" max="7183" width="13.5703125" style="138" customWidth="1"/>
    <col min="7184" max="7184" width="13" style="138" customWidth="1"/>
    <col min="7185" max="7185" width="14.140625" style="138" customWidth="1"/>
    <col min="7186" max="7186" width="5.28515625" style="138" customWidth="1"/>
    <col min="7187" max="7187" width="10" style="138" customWidth="1"/>
    <col min="7188" max="7188" width="10.140625" style="138" customWidth="1"/>
    <col min="7189" max="7424" width="14.28515625" style="138"/>
    <col min="7425" max="7425" width="2" style="138" customWidth="1"/>
    <col min="7426" max="7426" width="14.42578125" style="138" customWidth="1"/>
    <col min="7427" max="7427" width="3.28515625" style="138" customWidth="1"/>
    <col min="7428" max="7428" width="61.5703125" style="138" customWidth="1"/>
    <col min="7429" max="7429" width="13.140625" style="138" bestFit="1" customWidth="1"/>
    <col min="7430" max="7430" width="10.28515625" style="138" bestFit="1" customWidth="1"/>
    <col min="7431" max="7431" width="11.42578125" style="138" bestFit="1" customWidth="1"/>
    <col min="7432" max="7432" width="33.7109375" style="138" customWidth="1"/>
    <col min="7433" max="7433" width="10.85546875" style="138" customWidth="1"/>
    <col min="7434" max="7434" width="0" style="138" hidden="1" customWidth="1"/>
    <col min="7435" max="7435" width="11.85546875" style="138" customWidth="1"/>
    <col min="7436" max="7436" width="15.85546875" style="138" customWidth="1"/>
    <col min="7437" max="7437" width="9.7109375" style="138" customWidth="1"/>
    <col min="7438" max="7438" width="11" style="138" customWidth="1"/>
    <col min="7439" max="7439" width="13.5703125" style="138" customWidth="1"/>
    <col min="7440" max="7440" width="13" style="138" customWidth="1"/>
    <col min="7441" max="7441" width="14.140625" style="138" customWidth="1"/>
    <col min="7442" max="7442" width="5.28515625" style="138" customWidth="1"/>
    <col min="7443" max="7443" width="10" style="138" customWidth="1"/>
    <col min="7444" max="7444" width="10.140625" style="138" customWidth="1"/>
    <col min="7445" max="7680" width="14.28515625" style="138"/>
    <col min="7681" max="7681" width="2" style="138" customWidth="1"/>
    <col min="7682" max="7682" width="14.42578125" style="138" customWidth="1"/>
    <col min="7683" max="7683" width="3.28515625" style="138" customWidth="1"/>
    <col min="7684" max="7684" width="61.5703125" style="138" customWidth="1"/>
    <col min="7685" max="7685" width="13.140625" style="138" bestFit="1" customWidth="1"/>
    <col min="7686" max="7686" width="10.28515625" style="138" bestFit="1" customWidth="1"/>
    <col min="7687" max="7687" width="11.42578125" style="138" bestFit="1" customWidth="1"/>
    <col min="7688" max="7688" width="33.7109375" style="138" customWidth="1"/>
    <col min="7689" max="7689" width="10.85546875" style="138" customWidth="1"/>
    <col min="7690" max="7690" width="0" style="138" hidden="1" customWidth="1"/>
    <col min="7691" max="7691" width="11.85546875" style="138" customWidth="1"/>
    <col min="7692" max="7692" width="15.85546875" style="138" customWidth="1"/>
    <col min="7693" max="7693" width="9.7109375" style="138" customWidth="1"/>
    <col min="7694" max="7694" width="11" style="138" customWidth="1"/>
    <col min="7695" max="7695" width="13.5703125" style="138" customWidth="1"/>
    <col min="7696" max="7696" width="13" style="138" customWidth="1"/>
    <col min="7697" max="7697" width="14.140625" style="138" customWidth="1"/>
    <col min="7698" max="7698" width="5.28515625" style="138" customWidth="1"/>
    <col min="7699" max="7699" width="10" style="138" customWidth="1"/>
    <col min="7700" max="7700" width="10.140625" style="138" customWidth="1"/>
    <col min="7701" max="7936" width="14.28515625" style="138"/>
    <col min="7937" max="7937" width="2" style="138" customWidth="1"/>
    <col min="7938" max="7938" width="14.42578125" style="138" customWidth="1"/>
    <col min="7939" max="7939" width="3.28515625" style="138" customWidth="1"/>
    <col min="7940" max="7940" width="61.5703125" style="138" customWidth="1"/>
    <col min="7941" max="7941" width="13.140625" style="138" bestFit="1" customWidth="1"/>
    <col min="7942" max="7942" width="10.28515625" style="138" bestFit="1" customWidth="1"/>
    <col min="7943" max="7943" width="11.42578125" style="138" bestFit="1" customWidth="1"/>
    <col min="7944" max="7944" width="33.7109375" style="138" customWidth="1"/>
    <col min="7945" max="7945" width="10.85546875" style="138" customWidth="1"/>
    <col min="7946" max="7946" width="0" style="138" hidden="1" customWidth="1"/>
    <col min="7947" max="7947" width="11.85546875" style="138" customWidth="1"/>
    <col min="7948" max="7948" width="15.85546875" style="138" customWidth="1"/>
    <col min="7949" max="7949" width="9.7109375" style="138" customWidth="1"/>
    <col min="7950" max="7950" width="11" style="138" customWidth="1"/>
    <col min="7951" max="7951" width="13.5703125" style="138" customWidth="1"/>
    <col min="7952" max="7952" width="13" style="138" customWidth="1"/>
    <col min="7953" max="7953" width="14.140625" style="138" customWidth="1"/>
    <col min="7954" max="7954" width="5.28515625" style="138" customWidth="1"/>
    <col min="7955" max="7955" width="10" style="138" customWidth="1"/>
    <col min="7956" max="7956" width="10.140625" style="138" customWidth="1"/>
    <col min="7957" max="8192" width="14.28515625" style="138"/>
    <col min="8193" max="8193" width="2" style="138" customWidth="1"/>
    <col min="8194" max="8194" width="14.42578125" style="138" customWidth="1"/>
    <col min="8195" max="8195" width="3.28515625" style="138" customWidth="1"/>
    <col min="8196" max="8196" width="61.5703125" style="138" customWidth="1"/>
    <col min="8197" max="8197" width="13.140625" style="138" bestFit="1" customWidth="1"/>
    <col min="8198" max="8198" width="10.28515625" style="138" bestFit="1" customWidth="1"/>
    <col min="8199" max="8199" width="11.42578125" style="138" bestFit="1" customWidth="1"/>
    <col min="8200" max="8200" width="33.7109375" style="138" customWidth="1"/>
    <col min="8201" max="8201" width="10.85546875" style="138" customWidth="1"/>
    <col min="8202" max="8202" width="0" style="138" hidden="1" customWidth="1"/>
    <col min="8203" max="8203" width="11.85546875" style="138" customWidth="1"/>
    <col min="8204" max="8204" width="15.85546875" style="138" customWidth="1"/>
    <col min="8205" max="8205" width="9.7109375" style="138" customWidth="1"/>
    <col min="8206" max="8206" width="11" style="138" customWidth="1"/>
    <col min="8207" max="8207" width="13.5703125" style="138" customWidth="1"/>
    <col min="8208" max="8208" width="13" style="138" customWidth="1"/>
    <col min="8209" max="8209" width="14.140625" style="138" customWidth="1"/>
    <col min="8210" max="8210" width="5.28515625" style="138" customWidth="1"/>
    <col min="8211" max="8211" width="10" style="138" customWidth="1"/>
    <col min="8212" max="8212" width="10.140625" style="138" customWidth="1"/>
    <col min="8213" max="8448" width="14.28515625" style="138"/>
    <col min="8449" max="8449" width="2" style="138" customWidth="1"/>
    <col min="8450" max="8450" width="14.42578125" style="138" customWidth="1"/>
    <col min="8451" max="8451" width="3.28515625" style="138" customWidth="1"/>
    <col min="8452" max="8452" width="61.5703125" style="138" customWidth="1"/>
    <col min="8453" max="8453" width="13.140625" style="138" bestFit="1" customWidth="1"/>
    <col min="8454" max="8454" width="10.28515625" style="138" bestFit="1" customWidth="1"/>
    <col min="8455" max="8455" width="11.42578125" style="138" bestFit="1" customWidth="1"/>
    <col min="8456" max="8456" width="33.7109375" style="138" customWidth="1"/>
    <col min="8457" max="8457" width="10.85546875" style="138" customWidth="1"/>
    <col min="8458" max="8458" width="0" style="138" hidden="1" customWidth="1"/>
    <col min="8459" max="8459" width="11.85546875" style="138" customWidth="1"/>
    <col min="8460" max="8460" width="15.85546875" style="138" customWidth="1"/>
    <col min="8461" max="8461" width="9.7109375" style="138" customWidth="1"/>
    <col min="8462" max="8462" width="11" style="138" customWidth="1"/>
    <col min="8463" max="8463" width="13.5703125" style="138" customWidth="1"/>
    <col min="8464" max="8464" width="13" style="138" customWidth="1"/>
    <col min="8465" max="8465" width="14.140625" style="138" customWidth="1"/>
    <col min="8466" max="8466" width="5.28515625" style="138" customWidth="1"/>
    <col min="8467" max="8467" width="10" style="138" customWidth="1"/>
    <col min="8468" max="8468" width="10.140625" style="138" customWidth="1"/>
    <col min="8469" max="8704" width="14.28515625" style="138"/>
    <col min="8705" max="8705" width="2" style="138" customWidth="1"/>
    <col min="8706" max="8706" width="14.42578125" style="138" customWidth="1"/>
    <col min="8707" max="8707" width="3.28515625" style="138" customWidth="1"/>
    <col min="8708" max="8708" width="61.5703125" style="138" customWidth="1"/>
    <col min="8709" max="8709" width="13.140625" style="138" bestFit="1" customWidth="1"/>
    <col min="8710" max="8710" width="10.28515625" style="138" bestFit="1" customWidth="1"/>
    <col min="8711" max="8711" width="11.42578125" style="138" bestFit="1" customWidth="1"/>
    <col min="8712" max="8712" width="33.7109375" style="138" customWidth="1"/>
    <col min="8713" max="8713" width="10.85546875" style="138" customWidth="1"/>
    <col min="8714" max="8714" width="0" style="138" hidden="1" customWidth="1"/>
    <col min="8715" max="8715" width="11.85546875" style="138" customWidth="1"/>
    <col min="8716" max="8716" width="15.85546875" style="138" customWidth="1"/>
    <col min="8717" max="8717" width="9.7109375" style="138" customWidth="1"/>
    <col min="8718" max="8718" width="11" style="138" customWidth="1"/>
    <col min="8719" max="8719" width="13.5703125" style="138" customWidth="1"/>
    <col min="8720" max="8720" width="13" style="138" customWidth="1"/>
    <col min="8721" max="8721" width="14.140625" style="138" customWidth="1"/>
    <col min="8722" max="8722" width="5.28515625" style="138" customWidth="1"/>
    <col min="8723" max="8723" width="10" style="138" customWidth="1"/>
    <col min="8724" max="8724" width="10.140625" style="138" customWidth="1"/>
    <col min="8725" max="8960" width="14.28515625" style="138"/>
    <col min="8961" max="8961" width="2" style="138" customWidth="1"/>
    <col min="8962" max="8962" width="14.42578125" style="138" customWidth="1"/>
    <col min="8963" max="8963" width="3.28515625" style="138" customWidth="1"/>
    <col min="8964" max="8964" width="61.5703125" style="138" customWidth="1"/>
    <col min="8965" max="8965" width="13.140625" style="138" bestFit="1" customWidth="1"/>
    <col min="8966" max="8966" width="10.28515625" style="138" bestFit="1" customWidth="1"/>
    <col min="8967" max="8967" width="11.42578125" style="138" bestFit="1" customWidth="1"/>
    <col min="8968" max="8968" width="33.7109375" style="138" customWidth="1"/>
    <col min="8969" max="8969" width="10.85546875" style="138" customWidth="1"/>
    <col min="8970" max="8970" width="0" style="138" hidden="1" customWidth="1"/>
    <col min="8971" max="8971" width="11.85546875" style="138" customWidth="1"/>
    <col min="8972" max="8972" width="15.85546875" style="138" customWidth="1"/>
    <col min="8973" max="8973" width="9.7109375" style="138" customWidth="1"/>
    <col min="8974" max="8974" width="11" style="138" customWidth="1"/>
    <col min="8975" max="8975" width="13.5703125" style="138" customWidth="1"/>
    <col min="8976" max="8976" width="13" style="138" customWidth="1"/>
    <col min="8977" max="8977" width="14.140625" style="138" customWidth="1"/>
    <col min="8978" max="8978" width="5.28515625" style="138" customWidth="1"/>
    <col min="8979" max="8979" width="10" style="138" customWidth="1"/>
    <col min="8980" max="8980" width="10.140625" style="138" customWidth="1"/>
    <col min="8981" max="9216" width="14.28515625" style="138"/>
    <col min="9217" max="9217" width="2" style="138" customWidth="1"/>
    <col min="9218" max="9218" width="14.42578125" style="138" customWidth="1"/>
    <col min="9219" max="9219" width="3.28515625" style="138" customWidth="1"/>
    <col min="9220" max="9220" width="61.5703125" style="138" customWidth="1"/>
    <col min="9221" max="9221" width="13.140625" style="138" bestFit="1" customWidth="1"/>
    <col min="9222" max="9222" width="10.28515625" style="138" bestFit="1" customWidth="1"/>
    <col min="9223" max="9223" width="11.42578125" style="138" bestFit="1" customWidth="1"/>
    <col min="9224" max="9224" width="33.7109375" style="138" customWidth="1"/>
    <col min="9225" max="9225" width="10.85546875" style="138" customWidth="1"/>
    <col min="9226" max="9226" width="0" style="138" hidden="1" customWidth="1"/>
    <col min="9227" max="9227" width="11.85546875" style="138" customWidth="1"/>
    <col min="9228" max="9228" width="15.85546875" style="138" customWidth="1"/>
    <col min="9229" max="9229" width="9.7109375" style="138" customWidth="1"/>
    <col min="9230" max="9230" width="11" style="138" customWidth="1"/>
    <col min="9231" max="9231" width="13.5703125" style="138" customWidth="1"/>
    <col min="9232" max="9232" width="13" style="138" customWidth="1"/>
    <col min="9233" max="9233" width="14.140625" style="138" customWidth="1"/>
    <col min="9234" max="9234" width="5.28515625" style="138" customWidth="1"/>
    <col min="9235" max="9235" width="10" style="138" customWidth="1"/>
    <col min="9236" max="9236" width="10.140625" style="138" customWidth="1"/>
    <col min="9237" max="9472" width="14.28515625" style="138"/>
    <col min="9473" max="9473" width="2" style="138" customWidth="1"/>
    <col min="9474" max="9474" width="14.42578125" style="138" customWidth="1"/>
    <col min="9475" max="9475" width="3.28515625" style="138" customWidth="1"/>
    <col min="9476" max="9476" width="61.5703125" style="138" customWidth="1"/>
    <col min="9477" max="9477" width="13.140625" style="138" bestFit="1" customWidth="1"/>
    <col min="9478" max="9478" width="10.28515625" style="138" bestFit="1" customWidth="1"/>
    <col min="9479" max="9479" width="11.42578125" style="138" bestFit="1" customWidth="1"/>
    <col min="9480" max="9480" width="33.7109375" style="138" customWidth="1"/>
    <col min="9481" max="9481" width="10.85546875" style="138" customWidth="1"/>
    <col min="9482" max="9482" width="0" style="138" hidden="1" customWidth="1"/>
    <col min="9483" max="9483" width="11.85546875" style="138" customWidth="1"/>
    <col min="9484" max="9484" width="15.85546875" style="138" customWidth="1"/>
    <col min="9485" max="9485" width="9.7109375" style="138" customWidth="1"/>
    <col min="9486" max="9486" width="11" style="138" customWidth="1"/>
    <col min="9487" max="9487" width="13.5703125" style="138" customWidth="1"/>
    <col min="9488" max="9488" width="13" style="138" customWidth="1"/>
    <col min="9489" max="9489" width="14.140625" style="138" customWidth="1"/>
    <col min="9490" max="9490" width="5.28515625" style="138" customWidth="1"/>
    <col min="9491" max="9491" width="10" style="138" customWidth="1"/>
    <col min="9492" max="9492" width="10.140625" style="138" customWidth="1"/>
    <col min="9493" max="9728" width="14.28515625" style="138"/>
    <col min="9729" max="9729" width="2" style="138" customWidth="1"/>
    <col min="9730" max="9730" width="14.42578125" style="138" customWidth="1"/>
    <col min="9731" max="9731" width="3.28515625" style="138" customWidth="1"/>
    <col min="9732" max="9732" width="61.5703125" style="138" customWidth="1"/>
    <col min="9733" max="9733" width="13.140625" style="138" bestFit="1" customWidth="1"/>
    <col min="9734" max="9734" width="10.28515625" style="138" bestFit="1" customWidth="1"/>
    <col min="9735" max="9735" width="11.42578125" style="138" bestFit="1" customWidth="1"/>
    <col min="9736" max="9736" width="33.7109375" style="138" customWidth="1"/>
    <col min="9737" max="9737" width="10.85546875" style="138" customWidth="1"/>
    <col min="9738" max="9738" width="0" style="138" hidden="1" customWidth="1"/>
    <col min="9739" max="9739" width="11.85546875" style="138" customWidth="1"/>
    <col min="9740" max="9740" width="15.85546875" style="138" customWidth="1"/>
    <col min="9741" max="9741" width="9.7109375" style="138" customWidth="1"/>
    <col min="9742" max="9742" width="11" style="138" customWidth="1"/>
    <col min="9743" max="9743" width="13.5703125" style="138" customWidth="1"/>
    <col min="9744" max="9744" width="13" style="138" customWidth="1"/>
    <col min="9745" max="9745" width="14.140625" style="138" customWidth="1"/>
    <col min="9746" max="9746" width="5.28515625" style="138" customWidth="1"/>
    <col min="9747" max="9747" width="10" style="138" customWidth="1"/>
    <col min="9748" max="9748" width="10.140625" style="138" customWidth="1"/>
    <col min="9749" max="9984" width="14.28515625" style="138"/>
    <col min="9985" max="9985" width="2" style="138" customWidth="1"/>
    <col min="9986" max="9986" width="14.42578125" style="138" customWidth="1"/>
    <col min="9987" max="9987" width="3.28515625" style="138" customWidth="1"/>
    <col min="9988" max="9988" width="61.5703125" style="138" customWidth="1"/>
    <col min="9989" max="9989" width="13.140625" style="138" bestFit="1" customWidth="1"/>
    <col min="9990" max="9990" width="10.28515625" style="138" bestFit="1" customWidth="1"/>
    <col min="9991" max="9991" width="11.42578125" style="138" bestFit="1" customWidth="1"/>
    <col min="9992" max="9992" width="33.7109375" style="138" customWidth="1"/>
    <col min="9993" max="9993" width="10.85546875" style="138" customWidth="1"/>
    <col min="9994" max="9994" width="0" style="138" hidden="1" customWidth="1"/>
    <col min="9995" max="9995" width="11.85546875" style="138" customWidth="1"/>
    <col min="9996" max="9996" width="15.85546875" style="138" customWidth="1"/>
    <col min="9997" max="9997" width="9.7109375" style="138" customWidth="1"/>
    <col min="9998" max="9998" width="11" style="138" customWidth="1"/>
    <col min="9999" max="9999" width="13.5703125" style="138" customWidth="1"/>
    <col min="10000" max="10000" width="13" style="138" customWidth="1"/>
    <col min="10001" max="10001" width="14.140625" style="138" customWidth="1"/>
    <col min="10002" max="10002" width="5.28515625" style="138" customWidth="1"/>
    <col min="10003" max="10003" width="10" style="138" customWidth="1"/>
    <col min="10004" max="10004" width="10.140625" style="138" customWidth="1"/>
    <col min="10005" max="10240" width="14.28515625" style="138"/>
    <col min="10241" max="10241" width="2" style="138" customWidth="1"/>
    <col min="10242" max="10242" width="14.42578125" style="138" customWidth="1"/>
    <col min="10243" max="10243" width="3.28515625" style="138" customWidth="1"/>
    <col min="10244" max="10244" width="61.5703125" style="138" customWidth="1"/>
    <col min="10245" max="10245" width="13.140625" style="138" bestFit="1" customWidth="1"/>
    <col min="10246" max="10246" width="10.28515625" style="138" bestFit="1" customWidth="1"/>
    <col min="10247" max="10247" width="11.42578125" style="138" bestFit="1" customWidth="1"/>
    <col min="10248" max="10248" width="33.7109375" style="138" customWidth="1"/>
    <col min="10249" max="10249" width="10.85546875" style="138" customWidth="1"/>
    <col min="10250" max="10250" width="0" style="138" hidden="1" customWidth="1"/>
    <col min="10251" max="10251" width="11.85546875" style="138" customWidth="1"/>
    <col min="10252" max="10252" width="15.85546875" style="138" customWidth="1"/>
    <col min="10253" max="10253" width="9.7109375" style="138" customWidth="1"/>
    <col min="10254" max="10254" width="11" style="138" customWidth="1"/>
    <col min="10255" max="10255" width="13.5703125" style="138" customWidth="1"/>
    <col min="10256" max="10256" width="13" style="138" customWidth="1"/>
    <col min="10257" max="10257" width="14.140625" style="138" customWidth="1"/>
    <col min="10258" max="10258" width="5.28515625" style="138" customWidth="1"/>
    <col min="10259" max="10259" width="10" style="138" customWidth="1"/>
    <col min="10260" max="10260" width="10.140625" style="138" customWidth="1"/>
    <col min="10261" max="10496" width="14.28515625" style="138"/>
    <col min="10497" max="10497" width="2" style="138" customWidth="1"/>
    <col min="10498" max="10498" width="14.42578125" style="138" customWidth="1"/>
    <col min="10499" max="10499" width="3.28515625" style="138" customWidth="1"/>
    <col min="10500" max="10500" width="61.5703125" style="138" customWidth="1"/>
    <col min="10501" max="10501" width="13.140625" style="138" bestFit="1" customWidth="1"/>
    <col min="10502" max="10502" width="10.28515625" style="138" bestFit="1" customWidth="1"/>
    <col min="10503" max="10503" width="11.42578125" style="138" bestFit="1" customWidth="1"/>
    <col min="10504" max="10504" width="33.7109375" style="138" customWidth="1"/>
    <col min="10505" max="10505" width="10.85546875" style="138" customWidth="1"/>
    <col min="10506" max="10506" width="0" style="138" hidden="1" customWidth="1"/>
    <col min="10507" max="10507" width="11.85546875" style="138" customWidth="1"/>
    <col min="10508" max="10508" width="15.85546875" style="138" customWidth="1"/>
    <col min="10509" max="10509" width="9.7109375" style="138" customWidth="1"/>
    <col min="10510" max="10510" width="11" style="138" customWidth="1"/>
    <col min="10511" max="10511" width="13.5703125" style="138" customWidth="1"/>
    <col min="10512" max="10512" width="13" style="138" customWidth="1"/>
    <col min="10513" max="10513" width="14.140625" style="138" customWidth="1"/>
    <col min="10514" max="10514" width="5.28515625" style="138" customWidth="1"/>
    <col min="10515" max="10515" width="10" style="138" customWidth="1"/>
    <col min="10516" max="10516" width="10.140625" style="138" customWidth="1"/>
    <col min="10517" max="10752" width="14.28515625" style="138"/>
    <col min="10753" max="10753" width="2" style="138" customWidth="1"/>
    <col min="10754" max="10754" width="14.42578125" style="138" customWidth="1"/>
    <col min="10755" max="10755" width="3.28515625" style="138" customWidth="1"/>
    <col min="10756" max="10756" width="61.5703125" style="138" customWidth="1"/>
    <col min="10757" max="10757" width="13.140625" style="138" bestFit="1" customWidth="1"/>
    <col min="10758" max="10758" width="10.28515625" style="138" bestFit="1" customWidth="1"/>
    <col min="10759" max="10759" width="11.42578125" style="138" bestFit="1" customWidth="1"/>
    <col min="10760" max="10760" width="33.7109375" style="138" customWidth="1"/>
    <col min="10761" max="10761" width="10.85546875" style="138" customWidth="1"/>
    <col min="10762" max="10762" width="0" style="138" hidden="1" customWidth="1"/>
    <col min="10763" max="10763" width="11.85546875" style="138" customWidth="1"/>
    <col min="10764" max="10764" width="15.85546875" style="138" customWidth="1"/>
    <col min="10765" max="10765" width="9.7109375" style="138" customWidth="1"/>
    <col min="10766" max="10766" width="11" style="138" customWidth="1"/>
    <col min="10767" max="10767" width="13.5703125" style="138" customWidth="1"/>
    <col min="10768" max="10768" width="13" style="138" customWidth="1"/>
    <col min="10769" max="10769" width="14.140625" style="138" customWidth="1"/>
    <col min="10770" max="10770" width="5.28515625" style="138" customWidth="1"/>
    <col min="10771" max="10771" width="10" style="138" customWidth="1"/>
    <col min="10772" max="10772" width="10.140625" style="138" customWidth="1"/>
    <col min="10773" max="11008" width="14.28515625" style="138"/>
    <col min="11009" max="11009" width="2" style="138" customWidth="1"/>
    <col min="11010" max="11010" width="14.42578125" style="138" customWidth="1"/>
    <col min="11011" max="11011" width="3.28515625" style="138" customWidth="1"/>
    <col min="11012" max="11012" width="61.5703125" style="138" customWidth="1"/>
    <col min="11013" max="11013" width="13.140625" style="138" bestFit="1" customWidth="1"/>
    <col min="11014" max="11014" width="10.28515625" style="138" bestFit="1" customWidth="1"/>
    <col min="11015" max="11015" width="11.42578125" style="138" bestFit="1" customWidth="1"/>
    <col min="11016" max="11016" width="33.7109375" style="138" customWidth="1"/>
    <col min="11017" max="11017" width="10.85546875" style="138" customWidth="1"/>
    <col min="11018" max="11018" width="0" style="138" hidden="1" customWidth="1"/>
    <col min="11019" max="11019" width="11.85546875" style="138" customWidth="1"/>
    <col min="11020" max="11020" width="15.85546875" style="138" customWidth="1"/>
    <col min="11021" max="11021" width="9.7109375" style="138" customWidth="1"/>
    <col min="11022" max="11022" width="11" style="138" customWidth="1"/>
    <col min="11023" max="11023" width="13.5703125" style="138" customWidth="1"/>
    <col min="11024" max="11024" width="13" style="138" customWidth="1"/>
    <col min="11025" max="11025" width="14.140625" style="138" customWidth="1"/>
    <col min="11026" max="11026" width="5.28515625" style="138" customWidth="1"/>
    <col min="11027" max="11027" width="10" style="138" customWidth="1"/>
    <col min="11028" max="11028" width="10.140625" style="138" customWidth="1"/>
    <col min="11029" max="11264" width="14.28515625" style="138"/>
    <col min="11265" max="11265" width="2" style="138" customWidth="1"/>
    <col min="11266" max="11266" width="14.42578125" style="138" customWidth="1"/>
    <col min="11267" max="11267" width="3.28515625" style="138" customWidth="1"/>
    <col min="11268" max="11268" width="61.5703125" style="138" customWidth="1"/>
    <col min="11269" max="11269" width="13.140625" style="138" bestFit="1" customWidth="1"/>
    <col min="11270" max="11270" width="10.28515625" style="138" bestFit="1" customWidth="1"/>
    <col min="11271" max="11271" width="11.42578125" style="138" bestFit="1" customWidth="1"/>
    <col min="11272" max="11272" width="33.7109375" style="138" customWidth="1"/>
    <col min="11273" max="11273" width="10.85546875" style="138" customWidth="1"/>
    <col min="11274" max="11274" width="0" style="138" hidden="1" customWidth="1"/>
    <col min="11275" max="11275" width="11.85546875" style="138" customWidth="1"/>
    <col min="11276" max="11276" width="15.85546875" style="138" customWidth="1"/>
    <col min="11277" max="11277" width="9.7109375" style="138" customWidth="1"/>
    <col min="11278" max="11278" width="11" style="138" customWidth="1"/>
    <col min="11279" max="11279" width="13.5703125" style="138" customWidth="1"/>
    <col min="11280" max="11280" width="13" style="138" customWidth="1"/>
    <col min="11281" max="11281" width="14.140625" style="138" customWidth="1"/>
    <col min="11282" max="11282" width="5.28515625" style="138" customWidth="1"/>
    <col min="11283" max="11283" width="10" style="138" customWidth="1"/>
    <col min="11284" max="11284" width="10.140625" style="138" customWidth="1"/>
    <col min="11285" max="11520" width="14.28515625" style="138"/>
    <col min="11521" max="11521" width="2" style="138" customWidth="1"/>
    <col min="11522" max="11522" width="14.42578125" style="138" customWidth="1"/>
    <col min="11523" max="11523" width="3.28515625" style="138" customWidth="1"/>
    <col min="11524" max="11524" width="61.5703125" style="138" customWidth="1"/>
    <col min="11525" max="11525" width="13.140625" style="138" bestFit="1" customWidth="1"/>
    <col min="11526" max="11526" width="10.28515625" style="138" bestFit="1" customWidth="1"/>
    <col min="11527" max="11527" width="11.42578125" style="138" bestFit="1" customWidth="1"/>
    <col min="11528" max="11528" width="33.7109375" style="138" customWidth="1"/>
    <col min="11529" max="11529" width="10.85546875" style="138" customWidth="1"/>
    <col min="11530" max="11530" width="0" style="138" hidden="1" customWidth="1"/>
    <col min="11531" max="11531" width="11.85546875" style="138" customWidth="1"/>
    <col min="11532" max="11532" width="15.85546875" style="138" customWidth="1"/>
    <col min="11533" max="11533" width="9.7109375" style="138" customWidth="1"/>
    <col min="11534" max="11534" width="11" style="138" customWidth="1"/>
    <col min="11535" max="11535" width="13.5703125" style="138" customWidth="1"/>
    <col min="11536" max="11536" width="13" style="138" customWidth="1"/>
    <col min="11537" max="11537" width="14.140625" style="138" customWidth="1"/>
    <col min="11538" max="11538" width="5.28515625" style="138" customWidth="1"/>
    <col min="11539" max="11539" width="10" style="138" customWidth="1"/>
    <col min="11540" max="11540" width="10.140625" style="138" customWidth="1"/>
    <col min="11541" max="11776" width="14.28515625" style="138"/>
    <col min="11777" max="11777" width="2" style="138" customWidth="1"/>
    <col min="11778" max="11778" width="14.42578125" style="138" customWidth="1"/>
    <col min="11779" max="11779" width="3.28515625" style="138" customWidth="1"/>
    <col min="11780" max="11780" width="61.5703125" style="138" customWidth="1"/>
    <col min="11781" max="11781" width="13.140625" style="138" bestFit="1" customWidth="1"/>
    <col min="11782" max="11782" width="10.28515625" style="138" bestFit="1" customWidth="1"/>
    <col min="11783" max="11783" width="11.42578125" style="138" bestFit="1" customWidth="1"/>
    <col min="11784" max="11784" width="33.7109375" style="138" customWidth="1"/>
    <col min="11785" max="11785" width="10.85546875" style="138" customWidth="1"/>
    <col min="11786" max="11786" width="0" style="138" hidden="1" customWidth="1"/>
    <col min="11787" max="11787" width="11.85546875" style="138" customWidth="1"/>
    <col min="11788" max="11788" width="15.85546875" style="138" customWidth="1"/>
    <col min="11789" max="11789" width="9.7109375" style="138" customWidth="1"/>
    <col min="11790" max="11790" width="11" style="138" customWidth="1"/>
    <col min="11791" max="11791" width="13.5703125" style="138" customWidth="1"/>
    <col min="11792" max="11792" width="13" style="138" customWidth="1"/>
    <col min="11793" max="11793" width="14.140625" style="138" customWidth="1"/>
    <col min="11794" max="11794" width="5.28515625" style="138" customWidth="1"/>
    <col min="11795" max="11795" width="10" style="138" customWidth="1"/>
    <col min="11796" max="11796" width="10.140625" style="138" customWidth="1"/>
    <col min="11797" max="12032" width="14.28515625" style="138"/>
    <col min="12033" max="12033" width="2" style="138" customWidth="1"/>
    <col min="12034" max="12034" width="14.42578125" style="138" customWidth="1"/>
    <col min="12035" max="12035" width="3.28515625" style="138" customWidth="1"/>
    <col min="12036" max="12036" width="61.5703125" style="138" customWidth="1"/>
    <col min="12037" max="12037" width="13.140625" style="138" bestFit="1" customWidth="1"/>
    <col min="12038" max="12038" width="10.28515625" style="138" bestFit="1" customWidth="1"/>
    <col min="12039" max="12039" width="11.42578125" style="138" bestFit="1" customWidth="1"/>
    <col min="12040" max="12040" width="33.7109375" style="138" customWidth="1"/>
    <col min="12041" max="12041" width="10.85546875" style="138" customWidth="1"/>
    <col min="12042" max="12042" width="0" style="138" hidden="1" customWidth="1"/>
    <col min="12043" max="12043" width="11.85546875" style="138" customWidth="1"/>
    <col min="12044" max="12044" width="15.85546875" style="138" customWidth="1"/>
    <col min="12045" max="12045" width="9.7109375" style="138" customWidth="1"/>
    <col min="12046" max="12046" width="11" style="138" customWidth="1"/>
    <col min="12047" max="12047" width="13.5703125" style="138" customWidth="1"/>
    <col min="12048" max="12048" width="13" style="138" customWidth="1"/>
    <col min="12049" max="12049" width="14.140625" style="138" customWidth="1"/>
    <col min="12050" max="12050" width="5.28515625" style="138" customWidth="1"/>
    <col min="12051" max="12051" width="10" style="138" customWidth="1"/>
    <col min="12052" max="12052" width="10.140625" style="138" customWidth="1"/>
    <col min="12053" max="12288" width="14.28515625" style="138"/>
    <col min="12289" max="12289" width="2" style="138" customWidth="1"/>
    <col min="12290" max="12290" width="14.42578125" style="138" customWidth="1"/>
    <col min="12291" max="12291" width="3.28515625" style="138" customWidth="1"/>
    <col min="12292" max="12292" width="61.5703125" style="138" customWidth="1"/>
    <col min="12293" max="12293" width="13.140625" style="138" bestFit="1" customWidth="1"/>
    <col min="12294" max="12294" width="10.28515625" style="138" bestFit="1" customWidth="1"/>
    <col min="12295" max="12295" width="11.42578125" style="138" bestFit="1" customWidth="1"/>
    <col min="12296" max="12296" width="33.7109375" style="138" customWidth="1"/>
    <col min="12297" max="12297" width="10.85546875" style="138" customWidth="1"/>
    <col min="12298" max="12298" width="0" style="138" hidden="1" customWidth="1"/>
    <col min="12299" max="12299" width="11.85546875" style="138" customWidth="1"/>
    <col min="12300" max="12300" width="15.85546875" style="138" customWidth="1"/>
    <col min="12301" max="12301" width="9.7109375" style="138" customWidth="1"/>
    <col min="12302" max="12302" width="11" style="138" customWidth="1"/>
    <col min="12303" max="12303" width="13.5703125" style="138" customWidth="1"/>
    <col min="12304" max="12304" width="13" style="138" customWidth="1"/>
    <col min="12305" max="12305" width="14.140625" style="138" customWidth="1"/>
    <col min="12306" max="12306" width="5.28515625" style="138" customWidth="1"/>
    <col min="12307" max="12307" width="10" style="138" customWidth="1"/>
    <col min="12308" max="12308" width="10.140625" style="138" customWidth="1"/>
    <col min="12309" max="12544" width="14.28515625" style="138"/>
    <col min="12545" max="12545" width="2" style="138" customWidth="1"/>
    <col min="12546" max="12546" width="14.42578125" style="138" customWidth="1"/>
    <col min="12547" max="12547" width="3.28515625" style="138" customWidth="1"/>
    <col min="12548" max="12548" width="61.5703125" style="138" customWidth="1"/>
    <col min="12549" max="12549" width="13.140625" style="138" bestFit="1" customWidth="1"/>
    <col min="12550" max="12550" width="10.28515625" style="138" bestFit="1" customWidth="1"/>
    <col min="12551" max="12551" width="11.42578125" style="138" bestFit="1" customWidth="1"/>
    <col min="12552" max="12552" width="33.7109375" style="138" customWidth="1"/>
    <col min="12553" max="12553" width="10.85546875" style="138" customWidth="1"/>
    <col min="12554" max="12554" width="0" style="138" hidden="1" customWidth="1"/>
    <col min="12555" max="12555" width="11.85546875" style="138" customWidth="1"/>
    <col min="12556" max="12556" width="15.85546875" style="138" customWidth="1"/>
    <col min="12557" max="12557" width="9.7109375" style="138" customWidth="1"/>
    <col min="12558" max="12558" width="11" style="138" customWidth="1"/>
    <col min="12559" max="12559" width="13.5703125" style="138" customWidth="1"/>
    <col min="12560" max="12560" width="13" style="138" customWidth="1"/>
    <col min="12561" max="12561" width="14.140625" style="138" customWidth="1"/>
    <col min="12562" max="12562" width="5.28515625" style="138" customWidth="1"/>
    <col min="12563" max="12563" width="10" style="138" customWidth="1"/>
    <col min="12564" max="12564" width="10.140625" style="138" customWidth="1"/>
    <col min="12565" max="12800" width="14.28515625" style="138"/>
    <col min="12801" max="12801" width="2" style="138" customWidth="1"/>
    <col min="12802" max="12802" width="14.42578125" style="138" customWidth="1"/>
    <col min="12803" max="12803" width="3.28515625" style="138" customWidth="1"/>
    <col min="12804" max="12804" width="61.5703125" style="138" customWidth="1"/>
    <col min="12805" max="12805" width="13.140625" style="138" bestFit="1" customWidth="1"/>
    <col min="12806" max="12806" width="10.28515625" style="138" bestFit="1" customWidth="1"/>
    <col min="12807" max="12807" width="11.42578125" style="138" bestFit="1" customWidth="1"/>
    <col min="12808" max="12808" width="33.7109375" style="138" customWidth="1"/>
    <col min="12809" max="12809" width="10.85546875" style="138" customWidth="1"/>
    <col min="12810" max="12810" width="0" style="138" hidden="1" customWidth="1"/>
    <col min="12811" max="12811" width="11.85546875" style="138" customWidth="1"/>
    <col min="12812" max="12812" width="15.85546875" style="138" customWidth="1"/>
    <col min="12813" max="12813" width="9.7109375" style="138" customWidth="1"/>
    <col min="12814" max="12814" width="11" style="138" customWidth="1"/>
    <col min="12815" max="12815" width="13.5703125" style="138" customWidth="1"/>
    <col min="12816" max="12816" width="13" style="138" customWidth="1"/>
    <col min="12817" max="12817" width="14.140625" style="138" customWidth="1"/>
    <col min="12818" max="12818" width="5.28515625" style="138" customWidth="1"/>
    <col min="12819" max="12819" width="10" style="138" customWidth="1"/>
    <col min="12820" max="12820" width="10.140625" style="138" customWidth="1"/>
    <col min="12821" max="13056" width="14.28515625" style="138"/>
    <col min="13057" max="13057" width="2" style="138" customWidth="1"/>
    <col min="13058" max="13058" width="14.42578125" style="138" customWidth="1"/>
    <col min="13059" max="13059" width="3.28515625" style="138" customWidth="1"/>
    <col min="13060" max="13060" width="61.5703125" style="138" customWidth="1"/>
    <col min="13061" max="13061" width="13.140625" style="138" bestFit="1" customWidth="1"/>
    <col min="13062" max="13062" width="10.28515625" style="138" bestFit="1" customWidth="1"/>
    <col min="13063" max="13063" width="11.42578125" style="138" bestFit="1" customWidth="1"/>
    <col min="13064" max="13064" width="33.7109375" style="138" customWidth="1"/>
    <col min="13065" max="13065" width="10.85546875" style="138" customWidth="1"/>
    <col min="13066" max="13066" width="0" style="138" hidden="1" customWidth="1"/>
    <col min="13067" max="13067" width="11.85546875" style="138" customWidth="1"/>
    <col min="13068" max="13068" width="15.85546875" style="138" customWidth="1"/>
    <col min="13069" max="13069" width="9.7109375" style="138" customWidth="1"/>
    <col min="13070" max="13070" width="11" style="138" customWidth="1"/>
    <col min="13071" max="13071" width="13.5703125" style="138" customWidth="1"/>
    <col min="13072" max="13072" width="13" style="138" customWidth="1"/>
    <col min="13073" max="13073" width="14.140625" style="138" customWidth="1"/>
    <col min="13074" max="13074" width="5.28515625" style="138" customWidth="1"/>
    <col min="13075" max="13075" width="10" style="138" customWidth="1"/>
    <col min="13076" max="13076" width="10.140625" style="138" customWidth="1"/>
    <col min="13077" max="13312" width="14.28515625" style="138"/>
    <col min="13313" max="13313" width="2" style="138" customWidth="1"/>
    <col min="13314" max="13314" width="14.42578125" style="138" customWidth="1"/>
    <col min="13315" max="13315" width="3.28515625" style="138" customWidth="1"/>
    <col min="13316" max="13316" width="61.5703125" style="138" customWidth="1"/>
    <col min="13317" max="13317" width="13.140625" style="138" bestFit="1" customWidth="1"/>
    <col min="13318" max="13318" width="10.28515625" style="138" bestFit="1" customWidth="1"/>
    <col min="13319" max="13319" width="11.42578125" style="138" bestFit="1" customWidth="1"/>
    <col min="13320" max="13320" width="33.7109375" style="138" customWidth="1"/>
    <col min="13321" max="13321" width="10.85546875" style="138" customWidth="1"/>
    <col min="13322" max="13322" width="0" style="138" hidden="1" customWidth="1"/>
    <col min="13323" max="13323" width="11.85546875" style="138" customWidth="1"/>
    <col min="13324" max="13324" width="15.85546875" style="138" customWidth="1"/>
    <col min="13325" max="13325" width="9.7109375" style="138" customWidth="1"/>
    <col min="13326" max="13326" width="11" style="138" customWidth="1"/>
    <col min="13327" max="13327" width="13.5703125" style="138" customWidth="1"/>
    <col min="13328" max="13328" width="13" style="138" customWidth="1"/>
    <col min="13329" max="13329" width="14.140625" style="138" customWidth="1"/>
    <col min="13330" max="13330" width="5.28515625" style="138" customWidth="1"/>
    <col min="13331" max="13331" width="10" style="138" customWidth="1"/>
    <col min="13332" max="13332" width="10.140625" style="138" customWidth="1"/>
    <col min="13333" max="13568" width="14.28515625" style="138"/>
    <col min="13569" max="13569" width="2" style="138" customWidth="1"/>
    <col min="13570" max="13570" width="14.42578125" style="138" customWidth="1"/>
    <col min="13571" max="13571" width="3.28515625" style="138" customWidth="1"/>
    <col min="13572" max="13572" width="61.5703125" style="138" customWidth="1"/>
    <col min="13573" max="13573" width="13.140625" style="138" bestFit="1" customWidth="1"/>
    <col min="13574" max="13574" width="10.28515625" style="138" bestFit="1" customWidth="1"/>
    <col min="13575" max="13575" width="11.42578125" style="138" bestFit="1" customWidth="1"/>
    <col min="13576" max="13576" width="33.7109375" style="138" customWidth="1"/>
    <col min="13577" max="13577" width="10.85546875" style="138" customWidth="1"/>
    <col min="13578" max="13578" width="0" style="138" hidden="1" customWidth="1"/>
    <col min="13579" max="13579" width="11.85546875" style="138" customWidth="1"/>
    <col min="13580" max="13580" width="15.85546875" style="138" customWidth="1"/>
    <col min="13581" max="13581" width="9.7109375" style="138" customWidth="1"/>
    <col min="13582" max="13582" width="11" style="138" customWidth="1"/>
    <col min="13583" max="13583" width="13.5703125" style="138" customWidth="1"/>
    <col min="13584" max="13584" width="13" style="138" customWidth="1"/>
    <col min="13585" max="13585" width="14.140625" style="138" customWidth="1"/>
    <col min="13586" max="13586" width="5.28515625" style="138" customWidth="1"/>
    <col min="13587" max="13587" width="10" style="138" customWidth="1"/>
    <col min="13588" max="13588" width="10.140625" style="138" customWidth="1"/>
    <col min="13589" max="13824" width="14.28515625" style="138"/>
    <col min="13825" max="13825" width="2" style="138" customWidth="1"/>
    <col min="13826" max="13826" width="14.42578125" style="138" customWidth="1"/>
    <col min="13827" max="13827" width="3.28515625" style="138" customWidth="1"/>
    <col min="13828" max="13828" width="61.5703125" style="138" customWidth="1"/>
    <col min="13829" max="13829" width="13.140625" style="138" bestFit="1" customWidth="1"/>
    <col min="13830" max="13830" width="10.28515625" style="138" bestFit="1" customWidth="1"/>
    <col min="13831" max="13831" width="11.42578125" style="138" bestFit="1" customWidth="1"/>
    <col min="13832" max="13832" width="33.7109375" style="138" customWidth="1"/>
    <col min="13833" max="13833" width="10.85546875" style="138" customWidth="1"/>
    <col min="13834" max="13834" width="0" style="138" hidden="1" customWidth="1"/>
    <col min="13835" max="13835" width="11.85546875" style="138" customWidth="1"/>
    <col min="13836" max="13836" width="15.85546875" style="138" customWidth="1"/>
    <col min="13837" max="13837" width="9.7109375" style="138" customWidth="1"/>
    <col min="13838" max="13838" width="11" style="138" customWidth="1"/>
    <col min="13839" max="13839" width="13.5703125" style="138" customWidth="1"/>
    <col min="13840" max="13840" width="13" style="138" customWidth="1"/>
    <col min="13841" max="13841" width="14.140625" style="138" customWidth="1"/>
    <col min="13842" max="13842" width="5.28515625" style="138" customWidth="1"/>
    <col min="13843" max="13843" width="10" style="138" customWidth="1"/>
    <col min="13844" max="13844" width="10.140625" style="138" customWidth="1"/>
    <col min="13845" max="14080" width="14.28515625" style="138"/>
    <col min="14081" max="14081" width="2" style="138" customWidth="1"/>
    <col min="14082" max="14082" width="14.42578125" style="138" customWidth="1"/>
    <col min="14083" max="14083" width="3.28515625" style="138" customWidth="1"/>
    <col min="14084" max="14084" width="61.5703125" style="138" customWidth="1"/>
    <col min="14085" max="14085" width="13.140625" style="138" bestFit="1" customWidth="1"/>
    <col min="14086" max="14086" width="10.28515625" style="138" bestFit="1" customWidth="1"/>
    <col min="14087" max="14087" width="11.42578125" style="138" bestFit="1" customWidth="1"/>
    <col min="14088" max="14088" width="33.7109375" style="138" customWidth="1"/>
    <col min="14089" max="14089" width="10.85546875" style="138" customWidth="1"/>
    <col min="14090" max="14090" width="0" style="138" hidden="1" customWidth="1"/>
    <col min="14091" max="14091" width="11.85546875" style="138" customWidth="1"/>
    <col min="14092" max="14092" width="15.85546875" style="138" customWidth="1"/>
    <col min="14093" max="14093" width="9.7109375" style="138" customWidth="1"/>
    <col min="14094" max="14094" width="11" style="138" customWidth="1"/>
    <col min="14095" max="14095" width="13.5703125" style="138" customWidth="1"/>
    <col min="14096" max="14096" width="13" style="138" customWidth="1"/>
    <col min="14097" max="14097" width="14.140625" style="138" customWidth="1"/>
    <col min="14098" max="14098" width="5.28515625" style="138" customWidth="1"/>
    <col min="14099" max="14099" width="10" style="138" customWidth="1"/>
    <col min="14100" max="14100" width="10.140625" style="138" customWidth="1"/>
    <col min="14101" max="14336" width="14.28515625" style="138"/>
    <col min="14337" max="14337" width="2" style="138" customWidth="1"/>
    <col min="14338" max="14338" width="14.42578125" style="138" customWidth="1"/>
    <col min="14339" max="14339" width="3.28515625" style="138" customWidth="1"/>
    <col min="14340" max="14340" width="61.5703125" style="138" customWidth="1"/>
    <col min="14341" max="14341" width="13.140625" style="138" bestFit="1" customWidth="1"/>
    <col min="14342" max="14342" width="10.28515625" style="138" bestFit="1" customWidth="1"/>
    <col min="14343" max="14343" width="11.42578125" style="138" bestFit="1" customWidth="1"/>
    <col min="14344" max="14344" width="33.7109375" style="138" customWidth="1"/>
    <col min="14345" max="14345" width="10.85546875" style="138" customWidth="1"/>
    <col min="14346" max="14346" width="0" style="138" hidden="1" customWidth="1"/>
    <col min="14347" max="14347" width="11.85546875" style="138" customWidth="1"/>
    <col min="14348" max="14348" width="15.85546875" style="138" customWidth="1"/>
    <col min="14349" max="14349" width="9.7109375" style="138" customWidth="1"/>
    <col min="14350" max="14350" width="11" style="138" customWidth="1"/>
    <col min="14351" max="14351" width="13.5703125" style="138" customWidth="1"/>
    <col min="14352" max="14352" width="13" style="138" customWidth="1"/>
    <col min="14353" max="14353" width="14.140625" style="138" customWidth="1"/>
    <col min="14354" max="14354" width="5.28515625" style="138" customWidth="1"/>
    <col min="14355" max="14355" width="10" style="138" customWidth="1"/>
    <col min="14356" max="14356" width="10.140625" style="138" customWidth="1"/>
    <col min="14357" max="14592" width="14.28515625" style="138"/>
    <col min="14593" max="14593" width="2" style="138" customWidth="1"/>
    <col min="14594" max="14594" width="14.42578125" style="138" customWidth="1"/>
    <col min="14595" max="14595" width="3.28515625" style="138" customWidth="1"/>
    <col min="14596" max="14596" width="61.5703125" style="138" customWidth="1"/>
    <col min="14597" max="14597" width="13.140625" style="138" bestFit="1" customWidth="1"/>
    <col min="14598" max="14598" width="10.28515625" style="138" bestFit="1" customWidth="1"/>
    <col min="14599" max="14599" width="11.42578125" style="138" bestFit="1" customWidth="1"/>
    <col min="14600" max="14600" width="33.7109375" style="138" customWidth="1"/>
    <col min="14601" max="14601" width="10.85546875" style="138" customWidth="1"/>
    <col min="14602" max="14602" width="0" style="138" hidden="1" customWidth="1"/>
    <col min="14603" max="14603" width="11.85546875" style="138" customWidth="1"/>
    <col min="14604" max="14604" width="15.85546875" style="138" customWidth="1"/>
    <col min="14605" max="14605" width="9.7109375" style="138" customWidth="1"/>
    <col min="14606" max="14606" width="11" style="138" customWidth="1"/>
    <col min="14607" max="14607" width="13.5703125" style="138" customWidth="1"/>
    <col min="14608" max="14608" width="13" style="138" customWidth="1"/>
    <col min="14609" max="14609" width="14.140625" style="138" customWidth="1"/>
    <col min="14610" max="14610" width="5.28515625" style="138" customWidth="1"/>
    <col min="14611" max="14611" width="10" style="138" customWidth="1"/>
    <col min="14612" max="14612" width="10.140625" style="138" customWidth="1"/>
    <col min="14613" max="14848" width="14.28515625" style="138"/>
    <col min="14849" max="14849" width="2" style="138" customWidth="1"/>
    <col min="14850" max="14850" width="14.42578125" style="138" customWidth="1"/>
    <col min="14851" max="14851" width="3.28515625" style="138" customWidth="1"/>
    <col min="14852" max="14852" width="61.5703125" style="138" customWidth="1"/>
    <col min="14853" max="14853" width="13.140625" style="138" bestFit="1" customWidth="1"/>
    <col min="14854" max="14854" width="10.28515625" style="138" bestFit="1" customWidth="1"/>
    <col min="14855" max="14855" width="11.42578125" style="138" bestFit="1" customWidth="1"/>
    <col min="14856" max="14856" width="33.7109375" style="138" customWidth="1"/>
    <col min="14857" max="14857" width="10.85546875" style="138" customWidth="1"/>
    <col min="14858" max="14858" width="0" style="138" hidden="1" customWidth="1"/>
    <col min="14859" max="14859" width="11.85546875" style="138" customWidth="1"/>
    <col min="14860" max="14860" width="15.85546875" style="138" customWidth="1"/>
    <col min="14861" max="14861" width="9.7109375" style="138" customWidth="1"/>
    <col min="14862" max="14862" width="11" style="138" customWidth="1"/>
    <col min="14863" max="14863" width="13.5703125" style="138" customWidth="1"/>
    <col min="14864" max="14864" width="13" style="138" customWidth="1"/>
    <col min="14865" max="14865" width="14.140625" style="138" customWidth="1"/>
    <col min="14866" max="14866" width="5.28515625" style="138" customWidth="1"/>
    <col min="14867" max="14867" width="10" style="138" customWidth="1"/>
    <col min="14868" max="14868" width="10.140625" style="138" customWidth="1"/>
    <col min="14869" max="15104" width="14.28515625" style="138"/>
    <col min="15105" max="15105" width="2" style="138" customWidth="1"/>
    <col min="15106" max="15106" width="14.42578125" style="138" customWidth="1"/>
    <col min="15107" max="15107" width="3.28515625" style="138" customWidth="1"/>
    <col min="15108" max="15108" width="61.5703125" style="138" customWidth="1"/>
    <col min="15109" max="15109" width="13.140625" style="138" bestFit="1" customWidth="1"/>
    <col min="15110" max="15110" width="10.28515625" style="138" bestFit="1" customWidth="1"/>
    <col min="15111" max="15111" width="11.42578125" style="138" bestFit="1" customWidth="1"/>
    <col min="15112" max="15112" width="33.7109375" style="138" customWidth="1"/>
    <col min="15113" max="15113" width="10.85546875" style="138" customWidth="1"/>
    <col min="15114" max="15114" width="0" style="138" hidden="1" customWidth="1"/>
    <col min="15115" max="15115" width="11.85546875" style="138" customWidth="1"/>
    <col min="15116" max="15116" width="15.85546875" style="138" customWidth="1"/>
    <col min="15117" max="15117" width="9.7109375" style="138" customWidth="1"/>
    <col min="15118" max="15118" width="11" style="138" customWidth="1"/>
    <col min="15119" max="15119" width="13.5703125" style="138" customWidth="1"/>
    <col min="15120" max="15120" width="13" style="138" customWidth="1"/>
    <col min="15121" max="15121" width="14.140625" style="138" customWidth="1"/>
    <col min="15122" max="15122" width="5.28515625" style="138" customWidth="1"/>
    <col min="15123" max="15123" width="10" style="138" customWidth="1"/>
    <col min="15124" max="15124" width="10.140625" style="138" customWidth="1"/>
    <col min="15125" max="15360" width="14.28515625" style="138"/>
    <col min="15361" max="15361" width="2" style="138" customWidth="1"/>
    <col min="15362" max="15362" width="14.42578125" style="138" customWidth="1"/>
    <col min="15363" max="15363" width="3.28515625" style="138" customWidth="1"/>
    <col min="15364" max="15364" width="61.5703125" style="138" customWidth="1"/>
    <col min="15365" max="15365" width="13.140625" style="138" bestFit="1" customWidth="1"/>
    <col min="15366" max="15366" width="10.28515625" style="138" bestFit="1" customWidth="1"/>
    <col min="15367" max="15367" width="11.42578125" style="138" bestFit="1" customWidth="1"/>
    <col min="15368" max="15368" width="33.7109375" style="138" customWidth="1"/>
    <col min="15369" max="15369" width="10.85546875" style="138" customWidth="1"/>
    <col min="15370" max="15370" width="0" style="138" hidden="1" customWidth="1"/>
    <col min="15371" max="15371" width="11.85546875" style="138" customWidth="1"/>
    <col min="15372" max="15372" width="15.85546875" style="138" customWidth="1"/>
    <col min="15373" max="15373" width="9.7109375" style="138" customWidth="1"/>
    <col min="15374" max="15374" width="11" style="138" customWidth="1"/>
    <col min="15375" max="15375" width="13.5703125" style="138" customWidth="1"/>
    <col min="15376" max="15376" width="13" style="138" customWidth="1"/>
    <col min="15377" max="15377" width="14.140625" style="138" customWidth="1"/>
    <col min="15378" max="15378" width="5.28515625" style="138" customWidth="1"/>
    <col min="15379" max="15379" width="10" style="138" customWidth="1"/>
    <col min="15380" max="15380" width="10.140625" style="138" customWidth="1"/>
    <col min="15381" max="15616" width="14.28515625" style="138"/>
    <col min="15617" max="15617" width="2" style="138" customWidth="1"/>
    <col min="15618" max="15618" width="14.42578125" style="138" customWidth="1"/>
    <col min="15619" max="15619" width="3.28515625" style="138" customWidth="1"/>
    <col min="15620" max="15620" width="61.5703125" style="138" customWidth="1"/>
    <col min="15621" max="15621" width="13.140625" style="138" bestFit="1" customWidth="1"/>
    <col min="15622" max="15622" width="10.28515625" style="138" bestFit="1" customWidth="1"/>
    <col min="15623" max="15623" width="11.42578125" style="138" bestFit="1" customWidth="1"/>
    <col min="15624" max="15624" width="33.7109375" style="138" customWidth="1"/>
    <col min="15625" max="15625" width="10.85546875" style="138" customWidth="1"/>
    <col min="15626" max="15626" width="0" style="138" hidden="1" customWidth="1"/>
    <col min="15627" max="15627" width="11.85546875" style="138" customWidth="1"/>
    <col min="15628" max="15628" width="15.85546875" style="138" customWidth="1"/>
    <col min="15629" max="15629" width="9.7109375" style="138" customWidth="1"/>
    <col min="15630" max="15630" width="11" style="138" customWidth="1"/>
    <col min="15631" max="15631" width="13.5703125" style="138" customWidth="1"/>
    <col min="15632" max="15632" width="13" style="138" customWidth="1"/>
    <col min="15633" max="15633" width="14.140625" style="138" customWidth="1"/>
    <col min="15634" max="15634" width="5.28515625" style="138" customWidth="1"/>
    <col min="15635" max="15635" width="10" style="138" customWidth="1"/>
    <col min="15636" max="15636" width="10.140625" style="138" customWidth="1"/>
    <col min="15637" max="15872" width="14.28515625" style="138"/>
    <col min="15873" max="15873" width="2" style="138" customWidth="1"/>
    <col min="15874" max="15874" width="14.42578125" style="138" customWidth="1"/>
    <col min="15875" max="15875" width="3.28515625" style="138" customWidth="1"/>
    <col min="15876" max="15876" width="61.5703125" style="138" customWidth="1"/>
    <col min="15877" max="15877" width="13.140625" style="138" bestFit="1" customWidth="1"/>
    <col min="15878" max="15878" width="10.28515625" style="138" bestFit="1" customWidth="1"/>
    <col min="15879" max="15879" width="11.42578125" style="138" bestFit="1" customWidth="1"/>
    <col min="15880" max="15880" width="33.7109375" style="138" customWidth="1"/>
    <col min="15881" max="15881" width="10.85546875" style="138" customWidth="1"/>
    <col min="15882" max="15882" width="0" style="138" hidden="1" customWidth="1"/>
    <col min="15883" max="15883" width="11.85546875" style="138" customWidth="1"/>
    <col min="15884" max="15884" width="15.85546875" style="138" customWidth="1"/>
    <col min="15885" max="15885" width="9.7109375" style="138" customWidth="1"/>
    <col min="15886" max="15886" width="11" style="138" customWidth="1"/>
    <col min="15887" max="15887" width="13.5703125" style="138" customWidth="1"/>
    <col min="15888" max="15888" width="13" style="138" customWidth="1"/>
    <col min="15889" max="15889" width="14.140625" style="138" customWidth="1"/>
    <col min="15890" max="15890" width="5.28515625" style="138" customWidth="1"/>
    <col min="15891" max="15891" width="10" style="138" customWidth="1"/>
    <col min="15892" max="15892" width="10.140625" style="138" customWidth="1"/>
    <col min="15893" max="16128" width="14.28515625" style="138"/>
    <col min="16129" max="16129" width="2" style="138" customWidth="1"/>
    <col min="16130" max="16130" width="14.42578125" style="138" customWidth="1"/>
    <col min="16131" max="16131" width="3.28515625" style="138" customWidth="1"/>
    <col min="16132" max="16132" width="61.5703125" style="138" customWidth="1"/>
    <col min="16133" max="16133" width="13.140625" style="138" bestFit="1" customWidth="1"/>
    <col min="16134" max="16134" width="10.28515625" style="138" bestFit="1" customWidth="1"/>
    <col min="16135" max="16135" width="11.42578125" style="138" bestFit="1" customWidth="1"/>
    <col min="16136" max="16136" width="33.7109375" style="138" customWidth="1"/>
    <col min="16137" max="16137" width="10.85546875" style="138" customWidth="1"/>
    <col min="16138" max="16138" width="0" style="138" hidden="1" customWidth="1"/>
    <col min="16139" max="16139" width="11.85546875" style="138" customWidth="1"/>
    <col min="16140" max="16140" width="15.85546875" style="138" customWidth="1"/>
    <col min="16141" max="16141" width="9.7109375" style="138" customWidth="1"/>
    <col min="16142" max="16142" width="11" style="138" customWidth="1"/>
    <col min="16143" max="16143" width="13.5703125" style="138" customWidth="1"/>
    <col min="16144" max="16144" width="13" style="138" customWidth="1"/>
    <col min="16145" max="16145" width="14.140625" style="138" customWidth="1"/>
    <col min="16146" max="16146" width="5.28515625" style="138" customWidth="1"/>
    <col min="16147" max="16147" width="10" style="138" customWidth="1"/>
    <col min="16148" max="16148" width="10.140625" style="138" customWidth="1"/>
    <col min="16149" max="16384" width="14.28515625" style="138"/>
  </cols>
  <sheetData>
    <row r="1" spans="2:19" ht="55.5" customHeight="1" thickBot="1">
      <c r="B1" s="137" t="s">
        <v>0</v>
      </c>
      <c r="C1" s="137"/>
      <c r="H1" s="139"/>
      <c r="L1" s="140"/>
      <c r="M1" s="141"/>
      <c r="N1" s="141"/>
      <c r="O1" s="141"/>
    </row>
    <row r="2" spans="2:19" ht="15" customHeight="1" thickBot="1">
      <c r="B2" s="142" t="s">
        <v>1</v>
      </c>
      <c r="C2" s="142"/>
      <c r="D2" s="143" t="s">
        <v>2</v>
      </c>
      <c r="E2" s="144" t="s">
        <v>3</v>
      </c>
      <c r="F2" s="145"/>
      <c r="G2" s="146"/>
      <c r="H2" s="147"/>
      <c r="I2" s="148"/>
      <c r="J2" s="148"/>
      <c r="K2" s="148"/>
      <c r="L2" s="141"/>
      <c r="M2" s="141"/>
      <c r="N2" s="141"/>
      <c r="O2" s="141"/>
    </row>
    <row r="3" spans="2:19" ht="15" customHeight="1" thickBot="1">
      <c r="B3" s="149" t="s">
        <v>4</v>
      </c>
      <c r="C3" s="149"/>
      <c r="D3" s="150" t="s">
        <v>5</v>
      </c>
      <c r="E3" s="151" t="s">
        <v>6</v>
      </c>
      <c r="F3" s="152" t="s">
        <v>1136</v>
      </c>
      <c r="G3" s="153"/>
      <c r="H3" s="147"/>
      <c r="I3" s="148"/>
      <c r="J3" s="148"/>
      <c r="K3" s="148"/>
      <c r="L3" s="141"/>
      <c r="M3" s="141"/>
      <c r="N3" s="141"/>
      <c r="O3" s="154"/>
    </row>
    <row r="4" spans="2:19" s="163" customFormat="1" ht="18.75" customHeight="1" thickBot="1">
      <c r="B4" s="155" t="s">
        <v>7</v>
      </c>
      <c r="C4" s="156"/>
      <c r="D4" s="157" t="s">
        <v>8</v>
      </c>
      <c r="E4" s="158" t="s">
        <v>9</v>
      </c>
      <c r="F4" s="159"/>
      <c r="G4" s="160"/>
      <c r="H4" s="161"/>
      <c r="I4" s="162"/>
      <c r="J4" s="162"/>
      <c r="K4" s="162"/>
    </row>
    <row r="5" spans="2:19" s="163" customFormat="1" ht="45.75" customHeight="1" thickBot="1">
      <c r="D5" s="164" t="s">
        <v>10</v>
      </c>
      <c r="H5" s="165"/>
    </row>
    <row r="6" spans="2:19" ht="15" customHeight="1" thickBot="1">
      <c r="B6" s="166" t="s">
        <v>11</v>
      </c>
      <c r="C6" s="167"/>
      <c r="D6" s="168" t="s">
        <v>12</v>
      </c>
      <c r="E6" s="169" t="s">
        <v>13</v>
      </c>
      <c r="F6" s="169" t="s">
        <v>14</v>
      </c>
      <c r="G6" s="169" t="s">
        <v>15</v>
      </c>
      <c r="H6" s="170" t="s">
        <v>16</v>
      </c>
      <c r="I6" s="171" t="s">
        <v>17</v>
      </c>
      <c r="K6" s="171" t="s">
        <v>18</v>
      </c>
      <c r="L6" s="172"/>
      <c r="M6" s="173"/>
      <c r="N6" s="174"/>
    </row>
    <row r="7" spans="2:19" ht="15" customHeight="1">
      <c r="B7" s="175" t="s">
        <v>19</v>
      </c>
      <c r="C7" s="176"/>
      <c r="D7" s="177" t="s">
        <v>274</v>
      </c>
      <c r="E7" s="178" t="e">
        <f>IF(D7="","",VLOOKUP(D7,ProductTable[],2,FALSE))</f>
        <v>#N/A</v>
      </c>
      <c r="F7" s="179">
        <v>1</v>
      </c>
      <c r="G7" s="180" t="e">
        <f t="shared" ref="G7:G31" si="0">IF(E7="","",E7*F7)</f>
        <v>#N/A</v>
      </c>
      <c r="H7" s="181" t="s">
        <v>20</v>
      </c>
      <c r="I7" s="182"/>
      <c r="K7" s="183"/>
      <c r="L7" s="184" t="s">
        <v>20</v>
      </c>
      <c r="M7" s="185"/>
      <c r="N7" s="186"/>
      <c r="Q7" s="187"/>
      <c r="R7" s="187"/>
    </row>
    <row r="8" spans="2:19" ht="15" customHeight="1">
      <c r="B8" s="188"/>
      <c r="C8" s="189"/>
      <c r="D8" s="177" t="s">
        <v>369</v>
      </c>
      <c r="E8" s="178">
        <f>IF(D8="","",VLOOKUP(D8,ProductTable[],2,FALSE))</f>
        <v>55</v>
      </c>
      <c r="F8" s="179">
        <v>2</v>
      </c>
      <c r="G8" s="180">
        <f t="shared" si="0"/>
        <v>110</v>
      </c>
      <c r="H8" s="181"/>
      <c r="I8" s="190"/>
      <c r="K8" s="191"/>
      <c r="L8" s="184"/>
      <c r="M8" s="189"/>
      <c r="N8" s="192"/>
    </row>
    <row r="9" spans="2:19" ht="15" customHeight="1">
      <c r="B9" s="193" t="s">
        <v>21</v>
      </c>
      <c r="C9" s="166"/>
      <c r="D9" s="177" t="s">
        <v>371</v>
      </c>
      <c r="E9" s="178">
        <f>IF(D9="","",VLOOKUP(D9,ProductTable[],2,FALSE))</f>
        <v>55</v>
      </c>
      <c r="F9" s="179">
        <v>2</v>
      </c>
      <c r="G9" s="180">
        <f t="shared" si="0"/>
        <v>110</v>
      </c>
      <c r="H9" s="194"/>
      <c r="I9" s="190"/>
      <c r="K9" s="191"/>
      <c r="L9" s="184"/>
      <c r="M9" s="189"/>
      <c r="N9" s="192"/>
    </row>
    <row r="10" spans="2:19" ht="15" customHeight="1">
      <c r="B10" s="193"/>
      <c r="C10" s="166"/>
      <c r="D10" s="177"/>
      <c r="E10" s="178" t="str">
        <f>IF(D10="","",VLOOKUP(D10,ProductTable[],2,FALSE))</f>
        <v/>
      </c>
      <c r="F10" s="179"/>
      <c r="G10" s="180" t="str">
        <f t="shared" si="0"/>
        <v/>
      </c>
      <c r="H10" s="194"/>
      <c r="I10" s="190"/>
      <c r="K10" s="191"/>
      <c r="L10" s="184" t="s">
        <v>22</v>
      </c>
      <c r="M10" s="189"/>
      <c r="N10" s="195"/>
    </row>
    <row r="11" spans="2:19" ht="15" customHeight="1">
      <c r="B11" s="193" t="s">
        <v>23</v>
      </c>
      <c r="C11" s="166"/>
      <c r="D11" s="177" t="s">
        <v>225</v>
      </c>
      <c r="E11" s="178">
        <f>IF(D11="","",VLOOKUP(D11,ProductTable[],2,FALSE))</f>
        <v>100</v>
      </c>
      <c r="F11" s="179">
        <v>1</v>
      </c>
      <c r="G11" s="180">
        <f t="shared" si="0"/>
        <v>100</v>
      </c>
      <c r="H11" s="181"/>
      <c r="I11" s="190"/>
      <c r="K11" s="191"/>
      <c r="L11" s="196" t="s">
        <v>24</v>
      </c>
      <c r="M11" s="189"/>
      <c r="N11" s="195"/>
      <c r="O11" s="197" t="s">
        <v>25</v>
      </c>
      <c r="P11" s="198"/>
      <c r="Q11" s="198"/>
      <c r="R11" s="198"/>
    </row>
    <row r="12" spans="2:19" ht="15" customHeight="1">
      <c r="B12" s="193"/>
      <c r="C12" s="166"/>
      <c r="D12" s="177" t="s">
        <v>279</v>
      </c>
      <c r="E12" s="178">
        <f>IF(D12="","",VLOOKUP(D12,ProductTable[],2,FALSE))</f>
        <v>40</v>
      </c>
      <c r="F12" s="179">
        <v>1</v>
      </c>
      <c r="G12" s="180">
        <f t="shared" si="0"/>
        <v>40</v>
      </c>
      <c r="H12" s="194"/>
      <c r="I12" s="190"/>
      <c r="K12" s="191"/>
      <c r="L12" s="199" t="s">
        <v>26</v>
      </c>
      <c r="M12" s="189"/>
      <c r="N12" s="192">
        <f>E39+E74+E94+E112</f>
        <v>300</v>
      </c>
      <c r="O12" s="197" t="s">
        <v>27</v>
      </c>
      <c r="P12" s="198"/>
      <c r="Q12" s="198"/>
      <c r="R12" s="198"/>
    </row>
    <row r="13" spans="2:19" ht="15" customHeight="1" thickBot="1">
      <c r="B13" s="193" t="s">
        <v>28</v>
      </c>
      <c r="C13" s="166"/>
      <c r="D13" s="177" t="s">
        <v>1139</v>
      </c>
      <c r="E13" s="178">
        <f>IF(D13="","",VLOOKUP(D13,ProductTable[],2,FALSE))</f>
        <v>235</v>
      </c>
      <c r="F13" s="179">
        <v>1</v>
      </c>
      <c r="G13" s="180">
        <f t="shared" si="0"/>
        <v>235</v>
      </c>
      <c r="H13" s="194"/>
      <c r="I13" s="190"/>
      <c r="K13" s="191"/>
      <c r="L13" s="184" t="s">
        <v>29</v>
      </c>
      <c r="M13" s="189"/>
      <c r="N13" s="192" t="e">
        <f>SUM(I113+N10+N11)</f>
        <v>#N/A</v>
      </c>
    </row>
    <row r="14" spans="2:19" ht="15" customHeight="1" thickBot="1">
      <c r="B14" s="193"/>
      <c r="C14" s="166"/>
      <c r="D14" s="177" t="s">
        <v>242</v>
      </c>
      <c r="E14" s="178">
        <f>IF(D14="","",VLOOKUP(D14,ProductTable[],2,FALSE))</f>
        <v>363</v>
      </c>
      <c r="F14" s="179"/>
      <c r="G14" s="180">
        <f t="shared" si="0"/>
        <v>0</v>
      </c>
      <c r="H14" s="194"/>
      <c r="I14" s="190"/>
      <c r="K14" s="191"/>
      <c r="L14" s="184" t="s">
        <v>30</v>
      </c>
      <c r="M14" s="189"/>
      <c r="N14" s="192">
        <f>G37+G72+G92+G110</f>
        <v>0</v>
      </c>
      <c r="O14" s="476" t="s">
        <v>31</v>
      </c>
      <c r="P14" s="476"/>
      <c r="Q14" s="470"/>
      <c r="R14" s="471" t="s">
        <v>32</v>
      </c>
      <c r="S14" s="472" t="str">
        <f>IF(Q14="","",(Q14-N13)/Q14*100)</f>
        <v/>
      </c>
    </row>
    <row r="15" spans="2:19" ht="15" customHeight="1" thickBot="1">
      <c r="B15" s="193" t="s">
        <v>33</v>
      </c>
      <c r="C15" s="166"/>
      <c r="D15" s="177"/>
      <c r="E15" s="178" t="str">
        <f>IF(D15="","",VLOOKUP(D15,ProductTable[],2,FALSE))</f>
        <v/>
      </c>
      <c r="F15" s="179"/>
      <c r="G15" s="180" t="str">
        <f t="shared" si="0"/>
        <v/>
      </c>
      <c r="H15" s="181"/>
      <c r="I15" s="190"/>
      <c r="K15" s="191"/>
      <c r="L15" s="200" t="s">
        <v>34</v>
      </c>
      <c r="M15" s="189"/>
      <c r="N15" s="201" t="e">
        <f>N14-N13-M29</f>
        <v>#N/A</v>
      </c>
      <c r="O15" s="473"/>
      <c r="P15" s="473"/>
      <c r="Q15" s="477" t="s">
        <v>35</v>
      </c>
      <c r="R15" s="474" t="s">
        <v>36</v>
      </c>
      <c r="S15" s="475" t="e">
        <f>Q14-N13</f>
        <v>#N/A</v>
      </c>
    </row>
    <row r="16" spans="2:19" ht="15" customHeight="1">
      <c r="B16" s="193"/>
      <c r="C16" s="166"/>
      <c r="D16" s="177" t="s">
        <v>232</v>
      </c>
      <c r="E16" s="178" t="e">
        <f>IF(D16="","",VLOOKUP(D16,ProductTable[],2,FALSE))</f>
        <v>#N/A</v>
      </c>
      <c r="F16" s="179"/>
      <c r="G16" s="180" t="e">
        <f t="shared" si="0"/>
        <v>#N/A</v>
      </c>
      <c r="H16" s="194"/>
      <c r="I16" s="190"/>
      <c r="K16" s="191"/>
      <c r="L16" s="202" t="s">
        <v>37</v>
      </c>
      <c r="M16" s="203"/>
      <c r="N16" s="469" t="str">
        <f>IF(N14=0,"",(N15/N14))</f>
        <v/>
      </c>
      <c r="O16" s="204" t="s">
        <v>38</v>
      </c>
      <c r="P16" s="205" t="e">
        <f>I38+I73+I93+I111</f>
        <v>#N/A</v>
      </c>
    </row>
    <row r="17" spans="2:17" ht="15" customHeight="1">
      <c r="B17" s="193" t="s">
        <v>39</v>
      </c>
      <c r="C17" s="166"/>
      <c r="D17" s="177" t="s">
        <v>228</v>
      </c>
      <c r="E17" s="178" t="e">
        <f>IF(D17="","",VLOOKUP(D17,ProductTable[],2,FALSE))</f>
        <v>#N/A</v>
      </c>
      <c r="F17" s="179"/>
      <c r="G17" s="180" t="e">
        <f t="shared" si="0"/>
        <v>#N/A</v>
      </c>
      <c r="H17" s="194"/>
      <c r="I17" s="190"/>
      <c r="K17" s="191"/>
    </row>
    <row r="18" spans="2:17" ht="15" customHeight="1">
      <c r="B18" s="193" t="s">
        <v>40</v>
      </c>
      <c r="C18" s="166"/>
      <c r="D18" s="177" t="s">
        <v>315</v>
      </c>
      <c r="E18" s="178">
        <f>IF(D18="","",VLOOKUP(D18,ProductTable[],2,FALSE))</f>
        <v>46</v>
      </c>
      <c r="F18" s="179"/>
      <c r="G18" s="180">
        <f t="shared" si="0"/>
        <v>0</v>
      </c>
      <c r="H18" s="194"/>
      <c r="I18" s="190"/>
      <c r="K18" s="191"/>
      <c r="L18" s="206" t="s">
        <v>41</v>
      </c>
      <c r="M18" s="207"/>
      <c r="N18" s="208"/>
      <c r="O18" s="208"/>
      <c r="P18" s="208"/>
      <c r="Q18" s="208"/>
    </row>
    <row r="19" spans="2:17" ht="15" customHeight="1">
      <c r="B19" s="193" t="s">
        <v>42</v>
      </c>
      <c r="C19" s="166"/>
      <c r="D19" s="177" t="s">
        <v>1141</v>
      </c>
      <c r="E19" s="178">
        <f>IF(D19="","",VLOOKUP(D19,ProductTable[],2,FALSE))</f>
        <v>700</v>
      </c>
      <c r="F19" s="179"/>
      <c r="G19" s="180">
        <f t="shared" si="0"/>
        <v>0</v>
      </c>
      <c r="H19" s="194"/>
      <c r="I19" s="190"/>
      <c r="K19" s="191"/>
      <c r="L19" s="209">
        <f>SUM(I36+I71+I91+I109)</f>
        <v>0</v>
      </c>
      <c r="N19" s="210"/>
      <c r="O19" s="211" t="s">
        <v>43</v>
      </c>
      <c r="P19" s="211"/>
      <c r="Q19" s="212"/>
    </row>
    <row r="20" spans="2:17" ht="15" customHeight="1">
      <c r="B20" s="193"/>
      <c r="C20" s="166"/>
      <c r="D20" s="177"/>
      <c r="E20" s="178" t="str">
        <f>IF(D20="","",VLOOKUP(D20,ProductTable[],2,FALSE))</f>
        <v/>
      </c>
      <c r="F20" s="179"/>
      <c r="G20" s="180" t="str">
        <f t="shared" si="0"/>
        <v/>
      </c>
      <c r="H20" s="194"/>
      <c r="I20" s="190"/>
      <c r="K20" s="191"/>
      <c r="L20" s="213" t="s">
        <v>44</v>
      </c>
      <c r="M20" s="214"/>
      <c r="N20" s="212"/>
      <c r="O20" s="215" t="s">
        <v>45</v>
      </c>
      <c r="P20" s="215"/>
      <c r="Q20" s="216"/>
    </row>
    <row r="21" spans="2:17" ht="15" customHeight="1">
      <c r="B21" s="193" t="s">
        <v>46</v>
      </c>
      <c r="C21" s="166"/>
      <c r="D21" s="177"/>
      <c r="E21" s="178" t="str">
        <f>IF(D21="","",VLOOKUP(D21,ProductTable[],2,FALSE))</f>
        <v/>
      </c>
      <c r="F21" s="179"/>
      <c r="G21" s="180" t="str">
        <f t="shared" si="0"/>
        <v/>
      </c>
      <c r="H21" s="181"/>
      <c r="I21" s="190"/>
      <c r="K21" s="191"/>
      <c r="L21" s="217" t="s">
        <v>47</v>
      </c>
      <c r="M21" s="218">
        <v>0</v>
      </c>
      <c r="N21" s="219"/>
      <c r="O21" s="220" t="s">
        <v>48</v>
      </c>
      <c r="P21" s="221"/>
      <c r="Q21" s="221"/>
    </row>
    <row r="22" spans="2:17" ht="15" customHeight="1">
      <c r="B22" s="193"/>
      <c r="C22" s="166"/>
      <c r="D22" s="177"/>
      <c r="E22" s="178" t="str">
        <f>IF(D22="","",VLOOKUP(D22,ProductTable[],2,FALSE))</f>
        <v/>
      </c>
      <c r="F22" s="179"/>
      <c r="G22" s="180" t="str">
        <f t="shared" si="0"/>
        <v/>
      </c>
      <c r="H22" s="181"/>
      <c r="I22" s="190"/>
      <c r="K22" s="191"/>
      <c r="L22" s="217" t="s">
        <v>49</v>
      </c>
      <c r="M22" s="218">
        <v>0</v>
      </c>
      <c r="N22" s="219"/>
      <c r="O22" s="221" t="s">
        <v>50</v>
      </c>
      <c r="P22" s="221"/>
      <c r="Q22" s="221"/>
    </row>
    <row r="23" spans="2:17" ht="15" customHeight="1">
      <c r="B23" s="193" t="s">
        <v>51</v>
      </c>
      <c r="C23" s="166"/>
      <c r="D23" s="177"/>
      <c r="E23" s="178" t="str">
        <f>IF(D23="","",VLOOKUP(D23,ProductTable[],2,FALSE))</f>
        <v/>
      </c>
      <c r="F23" s="179"/>
      <c r="G23" s="180" t="str">
        <f t="shared" si="0"/>
        <v/>
      </c>
      <c r="H23" s="194"/>
      <c r="I23" s="190"/>
      <c r="K23" s="191"/>
      <c r="L23" s="217" t="s">
        <v>52</v>
      </c>
      <c r="M23" s="218">
        <v>0</v>
      </c>
      <c r="N23" s="219"/>
      <c r="O23" s="221" t="s">
        <v>53</v>
      </c>
      <c r="P23" s="221"/>
      <c r="Q23" s="221"/>
    </row>
    <row r="24" spans="2:17" ht="15" customHeight="1" thickBot="1">
      <c r="B24" s="193"/>
      <c r="C24" s="166"/>
      <c r="D24" s="177"/>
      <c r="E24" s="178" t="str">
        <f>IF(D24="","",VLOOKUP(D24,ProductTable[],2,FALSE))</f>
        <v/>
      </c>
      <c r="F24" s="179"/>
      <c r="G24" s="180" t="str">
        <f t="shared" si="0"/>
        <v/>
      </c>
      <c r="H24" s="222"/>
      <c r="I24" s="190"/>
      <c r="K24" s="191"/>
      <c r="N24" s="223"/>
      <c r="O24" s="224" t="s">
        <v>54</v>
      </c>
      <c r="P24" s="224"/>
      <c r="Q24" s="224" t="s">
        <v>55</v>
      </c>
    </row>
    <row r="25" spans="2:17" ht="15" customHeight="1">
      <c r="B25" s="166" t="s">
        <v>56</v>
      </c>
      <c r="C25" s="166"/>
      <c r="D25" s="181"/>
      <c r="E25" s="178" t="str">
        <f>IF(D25="","",VLOOKUP(D25,ProductTable[],2,FALSE))</f>
        <v/>
      </c>
      <c r="F25" s="194"/>
      <c r="G25" s="180" t="str">
        <f t="shared" si="0"/>
        <v/>
      </c>
      <c r="H25" s="225"/>
      <c r="I25" s="190"/>
      <c r="K25" s="191"/>
      <c r="L25" s="213" t="s">
        <v>57</v>
      </c>
      <c r="M25" s="214"/>
      <c r="N25" s="223"/>
      <c r="O25" s="226" t="s">
        <v>16</v>
      </c>
      <c r="P25" s="227"/>
      <c r="Q25" s="228"/>
    </row>
    <row r="26" spans="2:17" ht="15" customHeight="1">
      <c r="B26" s="166" t="s">
        <v>56</v>
      </c>
      <c r="C26" s="166"/>
      <c r="D26" s="181"/>
      <c r="E26" s="178" t="str">
        <f>IF(D26="","",VLOOKUP(D26,ProductTable[],2,FALSE))</f>
        <v/>
      </c>
      <c r="F26" s="194"/>
      <c r="G26" s="180" t="str">
        <f t="shared" si="0"/>
        <v/>
      </c>
      <c r="H26" s="225"/>
      <c r="I26" s="190"/>
      <c r="K26" s="191"/>
      <c r="L26" s="217" t="s">
        <v>47</v>
      </c>
      <c r="M26" s="218">
        <v>0</v>
      </c>
      <c r="N26" s="223"/>
      <c r="O26" s="229"/>
      <c r="P26" s="230"/>
      <c r="Q26" s="231"/>
    </row>
    <row r="27" spans="2:17" ht="15" customHeight="1">
      <c r="B27" s="166" t="s">
        <v>56</v>
      </c>
      <c r="C27" s="166"/>
      <c r="D27" s="181"/>
      <c r="E27" s="178" t="str">
        <f>IF(D27="","",VLOOKUP(D27,ProductTable[],2,FALSE))</f>
        <v/>
      </c>
      <c r="F27" s="194"/>
      <c r="G27" s="180" t="str">
        <f t="shared" si="0"/>
        <v/>
      </c>
      <c r="H27" s="225"/>
      <c r="I27" s="190"/>
      <c r="K27" s="191"/>
      <c r="L27" s="217" t="s">
        <v>49</v>
      </c>
      <c r="M27" s="218">
        <v>0</v>
      </c>
      <c r="N27" s="223"/>
      <c r="O27" s="229"/>
      <c r="P27" s="230"/>
      <c r="Q27" s="231"/>
    </row>
    <row r="28" spans="2:17" ht="15" customHeight="1">
      <c r="B28" s="166" t="s">
        <v>56</v>
      </c>
      <c r="C28" s="166"/>
      <c r="D28" s="181"/>
      <c r="E28" s="178" t="str">
        <f>IF(D28="","",VLOOKUP(D28,ProductTable[],2,FALSE))</f>
        <v/>
      </c>
      <c r="F28" s="194"/>
      <c r="G28" s="180" t="str">
        <f t="shared" si="0"/>
        <v/>
      </c>
      <c r="H28" s="225"/>
      <c r="I28" s="190"/>
      <c r="K28" s="191"/>
      <c r="L28" s="217" t="s">
        <v>52</v>
      </c>
      <c r="M28" s="218">
        <v>0</v>
      </c>
      <c r="N28" s="223"/>
      <c r="O28" s="229"/>
      <c r="P28" s="230"/>
      <c r="Q28" s="231"/>
    </row>
    <row r="29" spans="2:17" ht="15" customHeight="1">
      <c r="B29" s="166" t="s">
        <v>56</v>
      </c>
      <c r="C29" s="166"/>
      <c r="D29" s="181"/>
      <c r="E29" s="178" t="str">
        <f>IF(D29="","",VLOOKUP(D29,ProductTable[],2,FALSE))</f>
        <v/>
      </c>
      <c r="F29" s="194"/>
      <c r="G29" s="180" t="str">
        <f t="shared" si="0"/>
        <v/>
      </c>
      <c r="H29" s="225"/>
      <c r="I29" s="190"/>
      <c r="K29" s="191"/>
      <c r="L29" s="213" t="s">
        <v>58</v>
      </c>
      <c r="M29" s="232">
        <f>M21+M22+M23+M26+M27+M28</f>
        <v>0</v>
      </c>
      <c r="N29" s="219"/>
      <c r="O29" s="229"/>
      <c r="P29" s="230"/>
      <c r="Q29" s="231"/>
    </row>
    <row r="30" spans="2:17" ht="15" customHeight="1" thickBot="1">
      <c r="B30" s="166" t="s">
        <v>56</v>
      </c>
      <c r="C30" s="166"/>
      <c r="D30" s="181"/>
      <c r="E30" s="178" t="str">
        <f>IF(D30="","",VLOOKUP(D30,ProductTable[],2,FALSE))</f>
        <v/>
      </c>
      <c r="F30" s="194"/>
      <c r="G30" s="180" t="str">
        <f t="shared" si="0"/>
        <v/>
      </c>
      <c r="H30" s="225"/>
      <c r="I30" s="190"/>
      <c r="K30" s="191"/>
      <c r="L30" s="233"/>
      <c r="M30" s="234"/>
      <c r="N30" s="219"/>
      <c r="O30" s="235"/>
      <c r="P30" s="236"/>
      <c r="Q30" s="237"/>
    </row>
    <row r="31" spans="2:17" ht="15" customHeight="1">
      <c r="B31" s="166" t="s">
        <v>56</v>
      </c>
      <c r="C31" s="166"/>
      <c r="D31" s="181"/>
      <c r="E31" s="178" t="str">
        <f>IF(D31="","",VLOOKUP(D31,ProductTable[],2,FALSE))</f>
        <v/>
      </c>
      <c r="F31" s="194"/>
      <c r="G31" s="180" t="str">
        <f t="shared" si="0"/>
        <v/>
      </c>
      <c r="H31" s="225"/>
      <c r="I31" s="190"/>
      <c r="K31" s="191"/>
      <c r="L31" s="233"/>
      <c r="M31" s="234"/>
      <c r="N31" s="219"/>
      <c r="O31" s="219"/>
      <c r="P31" s="219"/>
      <c r="Q31" s="219"/>
    </row>
    <row r="32" spans="2:17" ht="15" customHeight="1">
      <c r="B32" s="166" t="s">
        <v>56</v>
      </c>
      <c r="C32" s="166"/>
      <c r="D32" s="181"/>
      <c r="E32" s="178" t="str">
        <f>IF(D32="","",VLOOKUP(D32,ProductTable[],2,FALSE))</f>
        <v/>
      </c>
      <c r="F32" s="181"/>
      <c r="G32" s="238" t="str">
        <f>IF(E32="","",E32*F32)</f>
        <v/>
      </c>
      <c r="H32" s="225"/>
      <c r="I32" s="190"/>
      <c r="K32" s="191"/>
      <c r="L32" s="233"/>
      <c r="M32" s="234"/>
      <c r="N32" s="219"/>
      <c r="O32" s="219"/>
      <c r="P32" s="219"/>
      <c r="Q32" s="219"/>
    </row>
    <row r="33" spans="2:11" ht="15" customHeight="1">
      <c r="B33" s="166" t="s">
        <v>56</v>
      </c>
      <c r="C33" s="166"/>
      <c r="D33" s="181" t="s">
        <v>59</v>
      </c>
      <c r="E33" s="178">
        <f>IF(D33="","",VLOOKUP(D33,ProductTable[],2,FALSE))</f>
        <v>20</v>
      </c>
      <c r="F33" s="181">
        <v>1</v>
      </c>
      <c r="G33" s="238">
        <f>IF(E33="","",E33*F33)</f>
        <v>20</v>
      </c>
      <c r="H33" s="225"/>
      <c r="I33" s="190"/>
      <c r="K33" s="191"/>
    </row>
    <row r="34" spans="2:11" ht="15" customHeight="1">
      <c r="B34" s="166" t="s">
        <v>60</v>
      </c>
      <c r="C34" s="166"/>
      <c r="D34" s="181" t="s">
        <v>61</v>
      </c>
      <c r="E34" s="239">
        <v>250</v>
      </c>
      <c r="F34" s="194"/>
      <c r="G34" s="238">
        <f>SUM(E34*F34)</f>
        <v>0</v>
      </c>
      <c r="H34" s="225"/>
      <c r="I34" s="190"/>
      <c r="K34" s="191"/>
    </row>
    <row r="35" spans="2:11" ht="15" customHeight="1" thickBot="1">
      <c r="B35" s="166" t="s">
        <v>60</v>
      </c>
      <c r="C35" s="166"/>
      <c r="D35" s="181" t="s">
        <v>62</v>
      </c>
      <c r="E35" s="239">
        <v>500</v>
      </c>
      <c r="F35" s="587">
        <v>2</v>
      </c>
      <c r="G35" s="238">
        <f>SUM(E35*F35)</f>
        <v>1000</v>
      </c>
      <c r="H35" s="225"/>
      <c r="I35" s="190"/>
      <c r="K35" s="191"/>
    </row>
    <row r="36" spans="2:11" ht="15" customHeight="1" thickBot="1">
      <c r="D36" s="240"/>
      <c r="E36" s="241" t="s">
        <v>26</v>
      </c>
      <c r="F36" s="242" t="s">
        <v>29</v>
      </c>
      <c r="G36" s="537" t="e">
        <f>SUM(G7:G35)</f>
        <v>#N/A</v>
      </c>
      <c r="H36" s="244"/>
      <c r="I36" s="245">
        <f>SUM(I7:I33)</f>
        <v>0</v>
      </c>
      <c r="K36" s="246">
        <f>SUM(K5:K35)</f>
        <v>0</v>
      </c>
    </row>
    <row r="37" spans="2:11" ht="15" customHeight="1" thickBot="1">
      <c r="D37" s="240"/>
      <c r="E37" s="247"/>
      <c r="F37" s="248" t="s">
        <v>63</v>
      </c>
      <c r="G37" s="249"/>
      <c r="H37" s="250" t="s">
        <v>64</v>
      </c>
    </row>
    <row r="38" spans="2:11" ht="25.5" customHeight="1" thickBot="1">
      <c r="D38" s="240"/>
      <c r="E38" s="251"/>
      <c r="F38" s="252" t="s">
        <v>34</v>
      </c>
      <c r="G38" s="253" t="e">
        <f>G37-G36</f>
        <v>#N/A</v>
      </c>
      <c r="H38" s="468" t="s">
        <v>65</v>
      </c>
      <c r="I38" s="254" t="e">
        <f>G36/55*100+E39</f>
        <v>#N/A</v>
      </c>
    </row>
    <row r="39" spans="2:11" ht="15" customHeight="1" thickBot="1">
      <c r="E39" s="255">
        <v>100</v>
      </c>
    </row>
    <row r="40" spans="2:11" ht="15" customHeight="1">
      <c r="B40" s="256"/>
      <c r="C40" s="189"/>
      <c r="D40" s="257" t="s">
        <v>12</v>
      </c>
      <c r="E40" s="258" t="s">
        <v>13</v>
      </c>
      <c r="F40" s="169" t="s">
        <v>14</v>
      </c>
      <c r="G40" s="169" t="s">
        <v>15</v>
      </c>
      <c r="H40" s="259" t="s">
        <v>16</v>
      </c>
      <c r="I40" s="169" t="s">
        <v>66</v>
      </c>
      <c r="K40" s="169" t="s">
        <v>18</v>
      </c>
    </row>
    <row r="41" spans="2:11">
      <c r="B41" s="260" t="s">
        <v>67</v>
      </c>
      <c r="C41" s="167"/>
      <c r="D41" s="588" t="s">
        <v>141</v>
      </c>
      <c r="E41" s="178">
        <f>IF(D41="","",VLOOKUP(D41,ProductTable[],2,FALSE))</f>
        <v>530</v>
      </c>
      <c r="F41" s="179">
        <v>1</v>
      </c>
      <c r="G41" s="178">
        <f t="shared" ref="G41:G67" si="1">IF(E41="","",E41*F41)</f>
        <v>530</v>
      </c>
      <c r="H41" s="181"/>
      <c r="I41" s="190"/>
      <c r="K41" s="190"/>
    </row>
    <row r="42" spans="2:11">
      <c r="B42" s="188"/>
      <c r="C42" s="189"/>
      <c r="D42" s="588" t="s">
        <v>147</v>
      </c>
      <c r="E42" s="178">
        <f>IF(D42="","",VLOOKUP(D42,ProductTable[],2,FALSE))</f>
        <v>445</v>
      </c>
      <c r="F42" s="179">
        <v>1</v>
      </c>
      <c r="G42" s="178">
        <f t="shared" si="1"/>
        <v>445</v>
      </c>
      <c r="H42" s="181"/>
      <c r="I42" s="190"/>
      <c r="K42" s="191"/>
    </row>
    <row r="43" spans="2:11">
      <c r="B43" s="193" t="s">
        <v>68</v>
      </c>
      <c r="C43" s="166"/>
      <c r="D43" s="588" t="s">
        <v>164</v>
      </c>
      <c r="E43" s="178" t="e">
        <f>IF(D43="","",VLOOKUP(D43,ProductTable[],2,FALSE))</f>
        <v>#N/A</v>
      </c>
      <c r="F43" s="179">
        <v>1</v>
      </c>
      <c r="G43" s="178" t="e">
        <f t="shared" si="1"/>
        <v>#N/A</v>
      </c>
      <c r="H43" s="194"/>
      <c r="I43" s="190"/>
      <c r="K43" s="191"/>
    </row>
    <row r="44" spans="2:11">
      <c r="B44" s="193"/>
      <c r="C44" s="166"/>
      <c r="D44" s="588" t="s">
        <v>183</v>
      </c>
      <c r="E44" s="178">
        <f>IF(D44="","",VLOOKUP(D44,ProductTable[],2,FALSE))</f>
        <v>65</v>
      </c>
      <c r="F44" s="179">
        <v>1</v>
      </c>
      <c r="G44" s="178">
        <f t="shared" si="1"/>
        <v>65</v>
      </c>
      <c r="H44" s="194"/>
      <c r="I44" s="190"/>
      <c r="K44" s="191"/>
    </row>
    <row r="45" spans="2:11">
      <c r="B45" s="193" t="s">
        <v>69</v>
      </c>
      <c r="C45" s="166"/>
      <c r="D45" s="588" t="s">
        <v>167</v>
      </c>
      <c r="E45" s="178">
        <f>IF(D45="","",VLOOKUP(D45,ProductTable[],2,FALSE))</f>
        <v>180</v>
      </c>
      <c r="F45" s="179">
        <v>1</v>
      </c>
      <c r="G45" s="178">
        <f t="shared" si="1"/>
        <v>180</v>
      </c>
      <c r="H45" s="181"/>
      <c r="I45" s="190"/>
      <c r="K45" s="191"/>
    </row>
    <row r="46" spans="2:11">
      <c r="B46" s="193"/>
      <c r="C46" s="166"/>
      <c r="D46" s="588"/>
      <c r="E46" s="178" t="str">
        <f>IF(D46="","",VLOOKUP(D46,ProductTable[],2,FALSE))</f>
        <v/>
      </c>
      <c r="F46" s="179"/>
      <c r="G46" s="178" t="str">
        <f t="shared" si="1"/>
        <v/>
      </c>
      <c r="H46" s="194"/>
      <c r="I46" s="190"/>
      <c r="K46" s="191"/>
    </row>
    <row r="47" spans="2:11">
      <c r="B47" s="193" t="s">
        <v>70</v>
      </c>
      <c r="C47" s="166"/>
      <c r="D47" s="588" t="s">
        <v>142</v>
      </c>
      <c r="E47" s="178">
        <f>IF(D47="","",VLOOKUP(D47,ProductTable[],2,FALSE))</f>
        <v>850</v>
      </c>
      <c r="F47" s="179"/>
      <c r="G47" s="178">
        <f t="shared" si="1"/>
        <v>0</v>
      </c>
      <c r="H47" s="194"/>
      <c r="I47" s="190"/>
      <c r="K47" s="191"/>
    </row>
    <row r="48" spans="2:11">
      <c r="B48" s="193"/>
      <c r="C48" s="166"/>
      <c r="D48" s="588" t="s">
        <v>148</v>
      </c>
      <c r="E48" s="178">
        <f>IF(D48="","",VLOOKUP(D48,ProductTable[],2,FALSE))</f>
        <v>605</v>
      </c>
      <c r="F48" s="179"/>
      <c r="G48" s="178">
        <f t="shared" si="1"/>
        <v>0</v>
      </c>
      <c r="H48" s="194"/>
      <c r="I48" s="190"/>
      <c r="K48" s="191"/>
    </row>
    <row r="49" spans="2:9">
      <c r="B49" s="193" t="s">
        <v>71</v>
      </c>
      <c r="C49" s="166"/>
      <c r="D49" s="588"/>
      <c r="E49" s="178" t="str">
        <f>IF(D49="","",VLOOKUP(D49,ProductTable[],2,FALSE))</f>
        <v/>
      </c>
      <c r="F49" s="179"/>
      <c r="G49" s="178" t="str">
        <f t="shared" si="1"/>
        <v/>
      </c>
      <c r="H49" s="181"/>
      <c r="I49" s="190"/>
    </row>
    <row r="50" spans="2:9">
      <c r="B50" s="193"/>
      <c r="C50" s="166"/>
      <c r="D50" s="588" t="s">
        <v>169</v>
      </c>
      <c r="E50" s="178">
        <f>IF(D50="","",VLOOKUP(D50,ProductTable[],2,FALSE))</f>
        <v>15</v>
      </c>
      <c r="F50" s="179"/>
      <c r="G50" s="178">
        <f t="shared" si="1"/>
        <v>0</v>
      </c>
      <c r="H50" s="194"/>
      <c r="I50" s="190"/>
    </row>
    <row r="51" spans="2:9">
      <c r="B51" s="193" t="s">
        <v>72</v>
      </c>
      <c r="C51" s="166"/>
      <c r="D51" s="588" t="s">
        <v>171</v>
      </c>
      <c r="E51" s="178">
        <f>IF(D51="","",VLOOKUP(D51,ProductTable[],2,FALSE))</f>
        <v>195</v>
      </c>
      <c r="F51" s="179"/>
      <c r="G51" s="178">
        <f t="shared" si="1"/>
        <v>0</v>
      </c>
      <c r="H51" s="194"/>
      <c r="I51" s="190"/>
    </row>
    <row r="52" spans="2:9">
      <c r="B52" s="193"/>
      <c r="C52" s="166"/>
      <c r="D52" s="588" t="s">
        <v>183</v>
      </c>
      <c r="E52" s="178">
        <f>IF(D52="","",VLOOKUP(D52,ProductTable[],2,FALSE))</f>
        <v>65</v>
      </c>
      <c r="F52" s="179"/>
      <c r="G52" s="178">
        <f t="shared" si="1"/>
        <v>0</v>
      </c>
      <c r="H52" s="194"/>
      <c r="I52" s="190"/>
    </row>
    <row r="53" spans="2:9">
      <c r="B53" s="193" t="s">
        <v>73</v>
      </c>
      <c r="C53" s="166"/>
      <c r="D53" s="588" t="s">
        <v>236</v>
      </c>
      <c r="E53" s="178">
        <f>IF(D53="","",VLOOKUP(D53,ProductTable[],2,FALSE))</f>
        <v>150</v>
      </c>
      <c r="F53" s="179"/>
      <c r="G53" s="178">
        <f t="shared" si="1"/>
        <v>0</v>
      </c>
      <c r="H53" s="194"/>
      <c r="I53" s="190"/>
    </row>
    <row r="54" spans="2:9">
      <c r="B54" s="193"/>
      <c r="C54" s="166"/>
      <c r="D54" s="588" t="s">
        <v>359</v>
      </c>
      <c r="E54" s="178" t="e">
        <f>IF(D54="","",VLOOKUP(D54,ProductTable[],2,FALSE))</f>
        <v>#N/A</v>
      </c>
      <c r="F54" s="179"/>
      <c r="G54" s="178" t="e">
        <f t="shared" si="1"/>
        <v>#N/A</v>
      </c>
      <c r="H54" s="194"/>
      <c r="I54" s="190"/>
    </row>
    <row r="55" spans="2:9">
      <c r="B55" s="193" t="s">
        <v>74</v>
      </c>
      <c r="C55" s="166"/>
      <c r="D55" s="588" t="s">
        <v>1137</v>
      </c>
      <c r="E55" s="178">
        <f>IF(D55="","",VLOOKUP(D55,ProductTable[],2,FALSE))</f>
        <v>156</v>
      </c>
      <c r="F55" s="179"/>
      <c r="G55" s="178">
        <f t="shared" si="1"/>
        <v>0</v>
      </c>
      <c r="H55" s="181"/>
      <c r="I55" s="190"/>
    </row>
    <row r="56" spans="2:9">
      <c r="B56" s="193"/>
      <c r="C56" s="166"/>
      <c r="D56" s="588"/>
      <c r="E56" s="178" t="str">
        <f>IF(D56="","",VLOOKUP(D56,ProductTable[],2,FALSE))</f>
        <v/>
      </c>
      <c r="F56" s="179"/>
      <c r="G56" s="178" t="str">
        <f t="shared" si="1"/>
        <v/>
      </c>
      <c r="H56" s="181"/>
      <c r="I56" s="190"/>
    </row>
    <row r="57" spans="2:9">
      <c r="B57" s="193" t="s">
        <v>75</v>
      </c>
      <c r="C57" s="166"/>
      <c r="D57" s="588"/>
      <c r="E57" s="178" t="str">
        <f>IF(D57="","",VLOOKUP(D57,ProductTable[],2,FALSE))</f>
        <v/>
      </c>
      <c r="F57" s="179"/>
      <c r="G57" s="178" t="str">
        <f t="shared" si="1"/>
        <v/>
      </c>
      <c r="H57" s="194"/>
      <c r="I57" s="190"/>
    </row>
    <row r="58" spans="2:9">
      <c r="B58" s="193"/>
      <c r="C58" s="166"/>
      <c r="D58" s="589"/>
      <c r="E58" s="178" t="str">
        <f>IF(D58="","",VLOOKUP(D58,ProductTable[],2,FALSE))</f>
        <v/>
      </c>
      <c r="F58" s="261"/>
      <c r="G58" s="238" t="str">
        <f t="shared" si="1"/>
        <v/>
      </c>
      <c r="H58" s="222"/>
      <c r="I58" s="190"/>
    </row>
    <row r="59" spans="2:9">
      <c r="B59" s="166" t="s">
        <v>56</v>
      </c>
      <c r="C59" s="166"/>
      <c r="D59" s="590" t="s">
        <v>1138</v>
      </c>
      <c r="E59" s="178">
        <f>IF(D59="","",VLOOKUP(D59,ProductTable[],2,FALSE))</f>
        <v>30</v>
      </c>
      <c r="F59" s="181"/>
      <c r="G59" s="238">
        <f t="shared" si="1"/>
        <v>0</v>
      </c>
      <c r="H59" s="225"/>
      <c r="I59" s="190"/>
    </row>
    <row r="60" spans="2:9">
      <c r="B60" s="166" t="s">
        <v>56</v>
      </c>
      <c r="C60" s="166"/>
      <c r="D60" s="590"/>
      <c r="E60" s="178" t="str">
        <f>IF(D60="","",VLOOKUP(D60,ProductTable[],2,FALSE))</f>
        <v/>
      </c>
      <c r="F60" s="181"/>
      <c r="G60" s="238" t="str">
        <f t="shared" si="1"/>
        <v/>
      </c>
      <c r="H60" s="225"/>
      <c r="I60" s="190"/>
    </row>
    <row r="61" spans="2:9">
      <c r="B61" s="166" t="s">
        <v>56</v>
      </c>
      <c r="C61" s="166"/>
      <c r="D61" s="590"/>
      <c r="E61" s="178" t="str">
        <f>IF(D61="","",VLOOKUP(D61,ProductTable[],2,FALSE))</f>
        <v/>
      </c>
      <c r="F61" s="181"/>
      <c r="G61" s="238" t="str">
        <f t="shared" si="1"/>
        <v/>
      </c>
      <c r="H61" s="225"/>
      <c r="I61" s="190"/>
    </row>
    <row r="62" spans="2:9">
      <c r="B62" s="166" t="s">
        <v>56</v>
      </c>
      <c r="C62" s="166"/>
      <c r="D62" s="590"/>
      <c r="E62" s="178" t="str">
        <f>IF(D62="","",VLOOKUP(D62,ProductTable[],2,FALSE))</f>
        <v/>
      </c>
      <c r="F62" s="181"/>
      <c r="G62" s="238" t="str">
        <f t="shared" si="1"/>
        <v/>
      </c>
      <c r="H62" s="225"/>
      <c r="I62" s="190"/>
    </row>
    <row r="63" spans="2:9">
      <c r="B63" s="166" t="s">
        <v>56</v>
      </c>
      <c r="C63" s="166"/>
      <c r="D63" s="590"/>
      <c r="E63" s="178" t="str">
        <f>IF(D63="","",VLOOKUP(D63,ProductTable[],2,FALSE))</f>
        <v/>
      </c>
      <c r="F63" s="181"/>
      <c r="G63" s="238" t="str">
        <f t="shared" si="1"/>
        <v/>
      </c>
      <c r="H63" s="225"/>
      <c r="I63" s="190"/>
    </row>
    <row r="64" spans="2:9">
      <c r="B64" s="166" t="s">
        <v>56</v>
      </c>
      <c r="C64" s="166"/>
      <c r="D64" s="590"/>
      <c r="E64" s="178" t="str">
        <f>IF(D64="","",VLOOKUP(D64,ProductTable[],2,FALSE))</f>
        <v/>
      </c>
      <c r="F64" s="181"/>
      <c r="G64" s="238" t="str">
        <f t="shared" si="1"/>
        <v/>
      </c>
      <c r="H64" s="225"/>
      <c r="I64" s="190"/>
    </row>
    <row r="65" spans="2:11">
      <c r="B65" s="166" t="s">
        <v>56</v>
      </c>
      <c r="C65" s="166"/>
      <c r="D65" s="590"/>
      <c r="E65" s="178" t="str">
        <f>IF(D65="","",VLOOKUP(D65,ProductTable[],2,FALSE))</f>
        <v/>
      </c>
      <c r="F65" s="181"/>
      <c r="G65" s="238" t="str">
        <f t="shared" si="1"/>
        <v/>
      </c>
      <c r="H65" s="225"/>
      <c r="I65" s="190"/>
      <c r="K65" s="191"/>
    </row>
    <row r="66" spans="2:11">
      <c r="B66" s="166" t="s">
        <v>56</v>
      </c>
      <c r="C66" s="166"/>
      <c r="D66" s="590"/>
      <c r="E66" s="178" t="str">
        <f>IF(D66="","",VLOOKUP(D66,ProductTable[],2,FALSE))</f>
        <v/>
      </c>
      <c r="F66" s="181"/>
      <c r="G66" s="238" t="str">
        <f t="shared" si="1"/>
        <v/>
      </c>
      <c r="H66" s="225"/>
      <c r="I66" s="190"/>
      <c r="K66" s="191"/>
    </row>
    <row r="67" spans="2:11">
      <c r="B67" s="166" t="s">
        <v>56</v>
      </c>
      <c r="C67" s="166"/>
      <c r="D67" s="590"/>
      <c r="E67" s="178" t="str">
        <f>IF(D67="","",VLOOKUP(D67,ProductTable[],2,FALSE))</f>
        <v/>
      </c>
      <c r="F67" s="181"/>
      <c r="G67" s="238" t="str">
        <f t="shared" si="1"/>
        <v/>
      </c>
      <c r="H67" s="225"/>
      <c r="I67" s="190"/>
      <c r="K67" s="191"/>
    </row>
    <row r="68" spans="2:11">
      <c r="B68" s="193" t="s">
        <v>56</v>
      </c>
      <c r="C68" s="166"/>
      <c r="D68" s="590"/>
      <c r="E68" s="178" t="str">
        <f>IF(D68="","",VLOOKUP(D68,ProductTable[],2,FALSE))</f>
        <v/>
      </c>
      <c r="F68" s="194"/>
      <c r="G68" s="180" t="str">
        <f>IF(E68="","",E68*F68)</f>
        <v/>
      </c>
      <c r="H68" s="181"/>
      <c r="I68" s="190"/>
      <c r="K68" s="191"/>
    </row>
    <row r="69" spans="2:11">
      <c r="B69" s="166" t="s">
        <v>60</v>
      </c>
      <c r="C69" s="166"/>
      <c r="D69" s="590" t="s">
        <v>61</v>
      </c>
      <c r="E69" s="239">
        <v>250</v>
      </c>
      <c r="F69" s="194"/>
      <c r="G69" s="238">
        <f>SUM(E69*F69)</f>
        <v>0</v>
      </c>
      <c r="H69" s="181"/>
      <c r="I69" s="190"/>
      <c r="K69" s="191"/>
    </row>
    <row r="70" spans="2:11" ht="15.75" thickBot="1">
      <c r="B70" s="166" t="s">
        <v>60</v>
      </c>
      <c r="C70" s="166"/>
      <c r="D70" s="590" t="s">
        <v>62</v>
      </c>
      <c r="E70" s="239">
        <v>500</v>
      </c>
      <c r="F70" s="587">
        <v>2</v>
      </c>
      <c r="G70" s="238">
        <f>SUM(E70*F70)</f>
        <v>1000</v>
      </c>
      <c r="H70" s="225"/>
      <c r="I70" s="190"/>
      <c r="K70" s="191"/>
    </row>
    <row r="71" spans="2:11" ht="15" customHeight="1" thickBot="1">
      <c r="D71" s="240"/>
      <c r="E71" s="241" t="s">
        <v>26</v>
      </c>
      <c r="F71" s="262" t="s">
        <v>29</v>
      </c>
      <c r="G71" s="243" t="e">
        <f>SUM(G41:G70)</f>
        <v>#N/A</v>
      </c>
      <c r="H71" s="244"/>
      <c r="I71" s="246">
        <f>SUM(I40:I70)</f>
        <v>0</v>
      </c>
      <c r="K71" s="246">
        <f>SUM(K41:K70)</f>
        <v>0</v>
      </c>
    </row>
    <row r="72" spans="2:11" ht="15" customHeight="1" thickBot="1">
      <c r="D72" s="240"/>
      <c r="E72" s="251"/>
      <c r="F72" s="263" t="s">
        <v>63</v>
      </c>
      <c r="G72" s="249"/>
      <c r="H72" s="244"/>
      <c r="K72" s="264"/>
    </row>
    <row r="73" spans="2:11" ht="26.25" customHeight="1" thickBot="1">
      <c r="F73" s="265" t="s">
        <v>34</v>
      </c>
      <c r="G73" s="253" t="e">
        <f>G72-G71</f>
        <v>#N/A</v>
      </c>
      <c r="H73" s="468" t="s">
        <v>65</v>
      </c>
      <c r="I73" s="254" t="e">
        <f>G71/55*100+E74</f>
        <v>#N/A</v>
      </c>
    </row>
    <row r="74" spans="2:11" ht="15" customHeight="1" thickBot="1">
      <c r="E74" s="255">
        <v>100</v>
      </c>
      <c r="F74" s="266"/>
      <c r="G74" s="267"/>
      <c r="H74" s="268"/>
      <c r="I74" s="269"/>
    </row>
    <row r="75" spans="2:11" ht="15" customHeight="1">
      <c r="B75" s="256"/>
      <c r="C75" s="189"/>
      <c r="D75" s="257" t="s">
        <v>12</v>
      </c>
      <c r="E75" s="169" t="s">
        <v>13</v>
      </c>
      <c r="F75" s="169" t="s">
        <v>14</v>
      </c>
      <c r="G75" s="169" t="s">
        <v>15</v>
      </c>
      <c r="H75" s="259" t="s">
        <v>16</v>
      </c>
      <c r="I75" s="169" t="s">
        <v>66</v>
      </c>
      <c r="K75" s="169" t="s">
        <v>18</v>
      </c>
    </row>
    <row r="76" spans="2:11" ht="15" customHeight="1">
      <c r="B76" s="175" t="s">
        <v>76</v>
      </c>
      <c r="C76" s="176"/>
      <c r="D76" s="177" t="s">
        <v>246</v>
      </c>
      <c r="E76" s="178">
        <f>IF(D76="","",VLOOKUP(D76,ProductTable[],2,FALSE))</f>
        <v>265</v>
      </c>
      <c r="F76" s="179">
        <v>1</v>
      </c>
      <c r="G76" s="180">
        <f t="shared" ref="G76:G88" si="2">IF(E76="","",E76*F76)</f>
        <v>265</v>
      </c>
      <c r="H76" s="194"/>
      <c r="I76" s="190"/>
      <c r="K76" s="270"/>
    </row>
    <row r="77" spans="2:11" ht="15" customHeight="1">
      <c r="B77" s="188"/>
      <c r="C77" s="189"/>
      <c r="D77" s="177" t="s">
        <v>248</v>
      </c>
      <c r="E77" s="178">
        <f>IF(D77="","",VLOOKUP(D77,ProductTable[],2,FALSE))</f>
        <v>20</v>
      </c>
      <c r="F77" s="179">
        <v>1</v>
      </c>
      <c r="G77" s="180">
        <f t="shared" si="2"/>
        <v>20</v>
      </c>
      <c r="H77" s="194"/>
      <c r="I77" s="190"/>
      <c r="K77" s="270"/>
    </row>
    <row r="78" spans="2:11" ht="15" customHeight="1">
      <c r="B78" s="193" t="s">
        <v>21</v>
      </c>
      <c r="C78" s="166"/>
      <c r="D78" s="177"/>
      <c r="E78" s="178" t="str">
        <f>IF(D78="","",VLOOKUP(D78,ProductTable[],2,FALSE))</f>
        <v/>
      </c>
      <c r="F78" s="179"/>
      <c r="G78" s="180" t="str">
        <f t="shared" si="2"/>
        <v/>
      </c>
      <c r="H78" s="194"/>
      <c r="I78" s="190"/>
      <c r="K78" s="191"/>
    </row>
    <row r="79" spans="2:11" ht="15" customHeight="1">
      <c r="B79" s="193"/>
      <c r="C79" s="166"/>
      <c r="D79" s="177" t="s">
        <v>228</v>
      </c>
      <c r="E79" s="178" t="e">
        <f>IF(D79="","",VLOOKUP(D79,ProductTable[],2,FALSE))</f>
        <v>#N/A</v>
      </c>
      <c r="F79" s="179"/>
      <c r="G79" s="180" t="e">
        <f t="shared" si="2"/>
        <v>#N/A</v>
      </c>
      <c r="H79" s="194"/>
      <c r="I79" s="190"/>
      <c r="K79" s="191"/>
    </row>
    <row r="80" spans="2:11" ht="15" customHeight="1">
      <c r="B80" s="193" t="s">
        <v>77</v>
      </c>
      <c r="C80" s="166"/>
      <c r="D80" s="177" t="s">
        <v>278</v>
      </c>
      <c r="E80" s="178">
        <f>IF(D80="","",VLOOKUP(D80,ProductTable[],2,FALSE))</f>
        <v>20</v>
      </c>
      <c r="F80" s="179"/>
      <c r="G80" s="180">
        <f t="shared" si="2"/>
        <v>0</v>
      </c>
      <c r="H80" s="194"/>
      <c r="I80" s="190"/>
      <c r="K80" s="191"/>
    </row>
    <row r="81" spans="2:11" ht="15" customHeight="1">
      <c r="B81" s="193" t="s">
        <v>78</v>
      </c>
      <c r="C81" s="166"/>
      <c r="D81" s="177"/>
      <c r="E81" s="178" t="str">
        <f>IF(D81="","",VLOOKUP(D81,ProductTable[],2,FALSE))</f>
        <v/>
      </c>
      <c r="F81" s="179"/>
      <c r="G81" s="180" t="str">
        <f t="shared" si="2"/>
        <v/>
      </c>
      <c r="H81" s="194"/>
      <c r="I81" s="190"/>
      <c r="K81" s="191"/>
    </row>
    <row r="82" spans="2:11" ht="15" customHeight="1">
      <c r="B82" s="193" t="s">
        <v>79</v>
      </c>
      <c r="C82" s="166"/>
      <c r="D82" s="177"/>
      <c r="E82" s="178" t="str">
        <f>IF(D82="","",VLOOKUP(D82,ProductTable[],2,FALSE))</f>
        <v/>
      </c>
      <c r="F82" s="179"/>
      <c r="G82" s="180" t="str">
        <f t="shared" si="2"/>
        <v/>
      </c>
      <c r="H82" s="194"/>
      <c r="I82" s="190"/>
      <c r="K82" s="191"/>
    </row>
    <row r="83" spans="2:11" ht="15" customHeight="1">
      <c r="B83" s="193"/>
      <c r="C83" s="166"/>
      <c r="D83" s="177"/>
      <c r="E83" s="178" t="str">
        <f>IF(D83="","",VLOOKUP(D83,ProductTable[],2,FALSE))</f>
        <v/>
      </c>
      <c r="F83" s="179"/>
      <c r="G83" s="180" t="str">
        <f t="shared" si="2"/>
        <v/>
      </c>
      <c r="H83" s="194"/>
      <c r="I83" s="190"/>
      <c r="K83" s="191"/>
    </row>
    <row r="84" spans="2:11" ht="15" customHeight="1">
      <c r="B84" s="193"/>
      <c r="C84" s="166"/>
      <c r="D84" s="177"/>
      <c r="E84" s="178" t="str">
        <f>IF(D84="","",VLOOKUP(D84,ProductTable[],2,FALSE))</f>
        <v/>
      </c>
      <c r="F84" s="179"/>
      <c r="G84" s="180" t="str">
        <f t="shared" si="2"/>
        <v/>
      </c>
      <c r="H84" s="194"/>
      <c r="I84" s="190"/>
      <c r="K84" s="191"/>
    </row>
    <row r="85" spans="2:11" ht="15" customHeight="1">
      <c r="B85" s="166" t="s">
        <v>56</v>
      </c>
      <c r="C85" s="166"/>
      <c r="D85" s="181"/>
      <c r="E85" s="178" t="str">
        <f>IF(D85="","",VLOOKUP(D85,ProductTable[],2,FALSE))</f>
        <v/>
      </c>
      <c r="F85" s="194"/>
      <c r="G85" s="180" t="str">
        <f t="shared" si="2"/>
        <v/>
      </c>
      <c r="H85" s="194"/>
      <c r="I85" s="190"/>
      <c r="K85" s="191"/>
    </row>
    <row r="86" spans="2:11" ht="15" customHeight="1">
      <c r="B86" s="166" t="s">
        <v>56</v>
      </c>
      <c r="C86" s="166"/>
      <c r="D86" s="181"/>
      <c r="E86" s="178" t="str">
        <f>IF(D86="","",VLOOKUP(D86,ProductTable[],2,FALSE))</f>
        <v/>
      </c>
      <c r="F86" s="194"/>
      <c r="G86" s="180" t="str">
        <f t="shared" si="2"/>
        <v/>
      </c>
      <c r="H86" s="194"/>
      <c r="I86" s="190"/>
      <c r="K86" s="191"/>
    </row>
    <row r="87" spans="2:11" ht="15" customHeight="1">
      <c r="B87" s="166" t="s">
        <v>56</v>
      </c>
      <c r="C87" s="166"/>
      <c r="D87" s="181"/>
      <c r="E87" s="178" t="str">
        <f>IF(D87="","",VLOOKUP(D87,ProductTable[],2,FALSE))</f>
        <v/>
      </c>
      <c r="F87" s="194"/>
      <c r="G87" s="180" t="str">
        <f t="shared" si="2"/>
        <v/>
      </c>
      <c r="H87" s="194"/>
      <c r="I87" s="190"/>
      <c r="K87" s="191"/>
    </row>
    <row r="88" spans="2:11" ht="15" customHeight="1">
      <c r="B88" s="166" t="s">
        <v>56</v>
      </c>
      <c r="C88" s="166"/>
      <c r="D88" s="181"/>
      <c r="E88" s="178" t="str">
        <f>IF(D88="","",VLOOKUP(D88,ProductTable[],2,FALSE))</f>
        <v/>
      </c>
      <c r="F88" s="194"/>
      <c r="G88" s="180" t="str">
        <f t="shared" si="2"/>
        <v/>
      </c>
      <c r="H88" s="194"/>
      <c r="I88" s="190"/>
      <c r="K88" s="191"/>
    </row>
    <row r="89" spans="2:11" ht="15" customHeight="1">
      <c r="B89" s="166" t="s">
        <v>60</v>
      </c>
      <c r="C89" s="166"/>
      <c r="D89" s="181" t="s">
        <v>61</v>
      </c>
      <c r="E89" s="239">
        <v>250</v>
      </c>
      <c r="F89" s="194">
        <v>1</v>
      </c>
      <c r="G89" s="238">
        <f>SUM(E89*F89)</f>
        <v>250</v>
      </c>
      <c r="H89" s="194"/>
      <c r="I89" s="190"/>
      <c r="K89" s="191"/>
    </row>
    <row r="90" spans="2:11" ht="15" customHeight="1" thickBot="1">
      <c r="B90" s="166" t="s">
        <v>60</v>
      </c>
      <c r="C90" s="166"/>
      <c r="D90" s="181" t="s">
        <v>62</v>
      </c>
      <c r="E90" s="239">
        <v>500</v>
      </c>
      <c r="F90" s="587"/>
      <c r="G90" s="238">
        <f>SUM(E90*F90)</f>
        <v>0</v>
      </c>
      <c r="H90" s="225"/>
      <c r="I90" s="190"/>
      <c r="K90" s="191"/>
    </row>
    <row r="91" spans="2:11" ht="15" customHeight="1" thickBot="1">
      <c r="D91" s="240"/>
      <c r="E91" s="241" t="s">
        <v>26</v>
      </c>
      <c r="F91" s="242" t="s">
        <v>29</v>
      </c>
      <c r="G91" s="243" t="e">
        <f>SUM(G76:G90)</f>
        <v>#N/A</v>
      </c>
      <c r="H91" s="244"/>
      <c r="I91" s="245">
        <f>SUM(I76:I90)</f>
        <v>0</v>
      </c>
      <c r="K91" s="246">
        <f>SUM(K76:K90)</f>
        <v>0</v>
      </c>
    </row>
    <row r="92" spans="2:11" ht="16.5" customHeight="1" thickBot="1">
      <c r="D92" s="240"/>
      <c r="E92" s="251"/>
      <c r="F92" s="248" t="s">
        <v>63</v>
      </c>
      <c r="G92" s="249"/>
      <c r="H92" s="244"/>
    </row>
    <row r="93" spans="2:11" ht="36" customHeight="1" thickBot="1">
      <c r="D93" s="240"/>
      <c r="F93" s="252" t="s">
        <v>34</v>
      </c>
      <c r="G93" s="253" t="e">
        <f>G92-G91</f>
        <v>#N/A</v>
      </c>
      <c r="H93" s="468" t="s">
        <v>65</v>
      </c>
      <c r="I93" s="254" t="e">
        <f>G91/55*100+E94</f>
        <v>#N/A</v>
      </c>
    </row>
    <row r="94" spans="2:11" ht="15" customHeight="1" thickBot="1">
      <c r="E94" s="255">
        <v>100</v>
      </c>
      <c r="H94" s="244"/>
    </row>
    <row r="95" spans="2:11" ht="15" customHeight="1">
      <c r="B95" s="256"/>
      <c r="C95" s="189"/>
      <c r="D95" s="257" t="s">
        <v>12</v>
      </c>
      <c r="E95" s="169" t="s">
        <v>13</v>
      </c>
      <c r="F95" s="169" t="s">
        <v>14</v>
      </c>
      <c r="G95" s="271" t="s">
        <v>15</v>
      </c>
      <c r="H95" s="259" t="s">
        <v>16</v>
      </c>
      <c r="I95" s="169" t="s">
        <v>66</v>
      </c>
      <c r="K95" s="169" t="s">
        <v>18</v>
      </c>
    </row>
    <row r="96" spans="2:11" ht="15" customHeight="1">
      <c r="B96" s="175" t="s">
        <v>80</v>
      </c>
      <c r="C96" s="176"/>
      <c r="D96" s="272"/>
      <c r="E96" s="178" t="str">
        <f>IF(D96="","",VLOOKUP(D96,ProductTable[],2,FALSE))</f>
        <v/>
      </c>
      <c r="F96" s="179"/>
      <c r="G96" s="180" t="str">
        <f t="shared" ref="G96:G106" si="3">IF(E96="","",E96*F96)</f>
        <v/>
      </c>
      <c r="H96" s="194"/>
      <c r="I96" s="190"/>
      <c r="K96" s="191"/>
    </row>
    <row r="97" spans="2:13" ht="15" customHeight="1">
      <c r="B97" s="188"/>
      <c r="C97" s="189"/>
      <c r="D97" s="272"/>
      <c r="E97" s="178" t="str">
        <f>IF(D97="","",VLOOKUP(D97,ProductTable[],2,FALSE))</f>
        <v/>
      </c>
      <c r="F97" s="179"/>
      <c r="G97" s="180" t="str">
        <f t="shared" si="3"/>
        <v/>
      </c>
      <c r="H97" s="194"/>
      <c r="I97" s="190"/>
      <c r="K97" s="191"/>
    </row>
    <row r="98" spans="2:13" ht="15" customHeight="1">
      <c r="B98" s="193" t="s">
        <v>81</v>
      </c>
      <c r="C98" s="166"/>
      <c r="D98" s="272"/>
      <c r="E98" s="178" t="str">
        <f>IF(D98="","",VLOOKUP(D98,ProductTable[],2,FALSE))</f>
        <v/>
      </c>
      <c r="F98" s="179"/>
      <c r="G98" s="180" t="str">
        <f t="shared" si="3"/>
        <v/>
      </c>
      <c r="H98" s="194"/>
      <c r="I98" s="190"/>
      <c r="K98" s="191"/>
      <c r="L98" s="187"/>
    </row>
    <row r="99" spans="2:13" ht="15" customHeight="1">
      <c r="B99" s="193"/>
      <c r="C99" s="166"/>
      <c r="D99" s="272"/>
      <c r="E99" s="178" t="str">
        <f>IF(D99="","",VLOOKUP(D99,ProductTable[],2,FALSE))</f>
        <v/>
      </c>
      <c r="F99" s="179"/>
      <c r="G99" s="180" t="str">
        <f t="shared" si="3"/>
        <v/>
      </c>
      <c r="H99" s="194"/>
      <c r="I99" s="190"/>
      <c r="K99" s="191"/>
      <c r="L99" s="187"/>
    </row>
    <row r="100" spans="2:13" ht="15.75" customHeight="1">
      <c r="B100" s="193" t="s">
        <v>82</v>
      </c>
      <c r="C100" s="166"/>
      <c r="D100" s="272"/>
      <c r="E100" s="178" t="str">
        <f>IF(D100="","",VLOOKUP(D100,ProductTable[],2,FALSE))</f>
        <v/>
      </c>
      <c r="F100" s="179"/>
      <c r="G100" s="180" t="str">
        <f t="shared" si="3"/>
        <v/>
      </c>
      <c r="H100" s="181"/>
      <c r="I100" s="190"/>
      <c r="K100" s="191"/>
    </row>
    <row r="101" spans="2:13" ht="15" customHeight="1">
      <c r="B101" s="193"/>
      <c r="C101" s="166"/>
      <c r="D101" s="272"/>
      <c r="E101" s="178" t="str">
        <f>IF(D101="","",VLOOKUP(D101,ProductTable[],2,FALSE))</f>
        <v/>
      </c>
      <c r="F101" s="179"/>
      <c r="G101" s="180" t="str">
        <f t="shared" si="3"/>
        <v/>
      </c>
      <c r="H101" s="194"/>
      <c r="I101" s="190"/>
      <c r="K101" s="191"/>
    </row>
    <row r="102" spans="2:13" ht="15" customHeight="1">
      <c r="B102" s="193" t="s">
        <v>83</v>
      </c>
      <c r="C102" s="166"/>
      <c r="D102" s="272"/>
      <c r="E102" s="178" t="str">
        <f>IF(D102="","",VLOOKUP(D102,ProductTable[],2,FALSE))</f>
        <v/>
      </c>
      <c r="F102" s="179"/>
      <c r="G102" s="180" t="str">
        <f t="shared" si="3"/>
        <v/>
      </c>
      <c r="H102" s="194"/>
      <c r="I102" s="190"/>
      <c r="K102" s="191"/>
    </row>
    <row r="103" spans="2:13" ht="15" customHeight="1">
      <c r="B103" s="166" t="s">
        <v>56</v>
      </c>
      <c r="C103" s="166"/>
      <c r="D103" s="181"/>
      <c r="E103" s="178" t="str">
        <f>IF(D103="","",VLOOKUP(D103,ProductTable[],2,FALSE))</f>
        <v/>
      </c>
      <c r="F103" s="194"/>
      <c r="G103" s="180" t="str">
        <f t="shared" si="3"/>
        <v/>
      </c>
      <c r="H103" s="194"/>
      <c r="I103" s="190"/>
      <c r="K103" s="270"/>
    </row>
    <row r="104" spans="2:13" ht="15" customHeight="1">
      <c r="B104" s="166" t="s">
        <v>56</v>
      </c>
      <c r="C104" s="166"/>
      <c r="D104" s="181"/>
      <c r="E104" s="178" t="str">
        <f>IF(D104="","",VLOOKUP(D104,ProductTable[],2,FALSE))</f>
        <v/>
      </c>
      <c r="F104" s="194"/>
      <c r="G104" s="180" t="str">
        <f t="shared" si="3"/>
        <v/>
      </c>
      <c r="H104" s="194"/>
      <c r="I104" s="190"/>
      <c r="K104" s="270"/>
    </row>
    <row r="105" spans="2:13" ht="15" customHeight="1">
      <c r="B105" s="166" t="s">
        <v>56</v>
      </c>
      <c r="C105" s="166"/>
      <c r="D105" s="181"/>
      <c r="E105" s="178" t="str">
        <f>IF(D105="","",VLOOKUP(D105,ProductTable[],2,FALSE))</f>
        <v/>
      </c>
      <c r="F105" s="194"/>
      <c r="G105" s="180" t="str">
        <f t="shared" si="3"/>
        <v/>
      </c>
      <c r="H105" s="194"/>
      <c r="I105" s="190"/>
      <c r="K105" s="270"/>
    </row>
    <row r="106" spans="2:13" ht="15" customHeight="1">
      <c r="B106" s="166" t="s">
        <v>56</v>
      </c>
      <c r="C106" s="166"/>
      <c r="D106" s="181"/>
      <c r="E106" s="178" t="str">
        <f>IF(D106="","",VLOOKUP(D106,ProductTable[],2,FALSE))</f>
        <v/>
      </c>
      <c r="F106" s="194"/>
      <c r="G106" s="180" t="str">
        <f t="shared" si="3"/>
        <v/>
      </c>
      <c r="H106" s="194"/>
      <c r="I106" s="190"/>
      <c r="K106" s="270"/>
    </row>
    <row r="107" spans="2:13" ht="15" customHeight="1">
      <c r="B107" s="166" t="s">
        <v>60</v>
      </c>
      <c r="C107" s="166"/>
      <c r="D107" s="181" t="s">
        <v>61</v>
      </c>
      <c r="E107" s="239">
        <v>250</v>
      </c>
      <c r="F107" s="194"/>
      <c r="G107" s="238">
        <f>SUM(E107*F107)</f>
        <v>0</v>
      </c>
      <c r="H107" s="194"/>
      <c r="I107" s="190"/>
      <c r="K107" s="270"/>
    </row>
    <row r="108" spans="2:13" ht="15" customHeight="1" thickBot="1">
      <c r="B108" s="166" t="s">
        <v>60</v>
      </c>
      <c r="C108" s="166"/>
      <c r="D108" s="181" t="s">
        <v>62</v>
      </c>
      <c r="E108" s="239">
        <v>500</v>
      </c>
      <c r="F108" s="587"/>
      <c r="G108" s="238">
        <f>SUM(E108*F108)</f>
        <v>0</v>
      </c>
      <c r="H108" s="273"/>
      <c r="I108" s="190"/>
      <c r="K108" s="270"/>
    </row>
    <row r="109" spans="2:13" ht="15" customHeight="1" thickBot="1">
      <c r="E109" s="241" t="s">
        <v>26</v>
      </c>
      <c r="F109" s="242" t="s">
        <v>29</v>
      </c>
      <c r="G109" s="243">
        <f>SUM(G96:G108)</f>
        <v>0</v>
      </c>
      <c r="H109" s="244"/>
      <c r="I109" s="245">
        <f>SUM(I36+I71+I91+I96+I97+I98+I99+I100+I101+I102+I103+I104+I105+I106+I107+I108)</f>
        <v>0</v>
      </c>
      <c r="K109" s="274">
        <f>SUM(K96:K108)</f>
        <v>0</v>
      </c>
      <c r="L109" s="275" t="s">
        <v>84</v>
      </c>
      <c r="M109" s="276">
        <f>K36+K71+K91+(K96:K109)</f>
        <v>0</v>
      </c>
    </row>
    <row r="110" spans="2:13" ht="15" customHeight="1" thickBot="1">
      <c r="F110" s="248" t="s">
        <v>63</v>
      </c>
      <c r="G110" s="249"/>
      <c r="H110" s="244"/>
      <c r="K110" s="277"/>
    </row>
    <row r="111" spans="2:13" ht="46.5" customHeight="1" thickBot="1">
      <c r="F111" s="252" t="s">
        <v>34</v>
      </c>
      <c r="G111" s="253">
        <f>G110-G109</f>
        <v>0</v>
      </c>
      <c r="H111" s="468" t="s">
        <v>65</v>
      </c>
      <c r="I111" s="254">
        <f>G109/55*100+E112</f>
        <v>0</v>
      </c>
      <c r="K111" s="277"/>
    </row>
    <row r="113" spans="2:11" ht="15" customHeight="1">
      <c r="F113" s="251"/>
      <c r="H113" s="278" t="s">
        <v>85</v>
      </c>
      <c r="I113" s="138" t="e">
        <f>G36+G71+G91+G109</f>
        <v>#N/A</v>
      </c>
      <c r="J113" s="240" t="s">
        <v>86</v>
      </c>
      <c r="K113" s="240" t="s">
        <v>87</v>
      </c>
    </row>
    <row r="114" spans="2:11" ht="15" customHeight="1">
      <c r="B114" s="279" t="s">
        <v>88</v>
      </c>
    </row>
  </sheetData>
  <sheetProtection selectLockedCells="1"/>
  <dataValidations count="2">
    <dataValidation type="list" allowBlank="1" showInputMessage="1" showErrorMessage="1" sqref="Q24 JM24 TI24 ADE24 ANA24 AWW24 BGS24 BQO24 CAK24 CKG24 CUC24 DDY24 DNU24 DXQ24 EHM24 ERI24 FBE24 FLA24 FUW24 GES24 GOO24 GYK24 HIG24 HSC24 IBY24 ILU24 IVQ24 JFM24 JPI24 JZE24 KJA24 KSW24 LCS24 LMO24 LWK24 MGG24 MQC24 MZY24 NJU24 NTQ24 ODM24 ONI24 OXE24 PHA24 PQW24 QAS24 QKO24 QUK24 REG24 ROC24 RXY24 SHU24 SRQ24 TBM24 TLI24 TVE24 UFA24 UOW24 UYS24 VIO24 VSK24 WCG24 WMC24 WVY24 Q65560 JM65560 TI65560 ADE65560 ANA65560 AWW65560 BGS65560 BQO65560 CAK65560 CKG65560 CUC65560 DDY65560 DNU65560 DXQ65560 EHM65560 ERI65560 FBE65560 FLA65560 FUW65560 GES65560 GOO65560 GYK65560 HIG65560 HSC65560 IBY65560 ILU65560 IVQ65560 JFM65560 JPI65560 JZE65560 KJA65560 KSW65560 LCS65560 LMO65560 LWK65560 MGG65560 MQC65560 MZY65560 NJU65560 NTQ65560 ODM65560 ONI65560 OXE65560 PHA65560 PQW65560 QAS65560 QKO65560 QUK65560 REG65560 ROC65560 RXY65560 SHU65560 SRQ65560 TBM65560 TLI65560 TVE65560 UFA65560 UOW65560 UYS65560 VIO65560 VSK65560 WCG65560 WMC65560 WVY65560 Q131096 JM131096 TI131096 ADE131096 ANA131096 AWW131096 BGS131096 BQO131096 CAK131096 CKG131096 CUC131096 DDY131096 DNU131096 DXQ131096 EHM131096 ERI131096 FBE131096 FLA131096 FUW131096 GES131096 GOO131096 GYK131096 HIG131096 HSC131096 IBY131096 ILU131096 IVQ131096 JFM131096 JPI131096 JZE131096 KJA131096 KSW131096 LCS131096 LMO131096 LWK131096 MGG131096 MQC131096 MZY131096 NJU131096 NTQ131096 ODM131096 ONI131096 OXE131096 PHA131096 PQW131096 QAS131096 QKO131096 QUK131096 REG131096 ROC131096 RXY131096 SHU131096 SRQ131096 TBM131096 TLI131096 TVE131096 UFA131096 UOW131096 UYS131096 VIO131096 VSK131096 WCG131096 WMC131096 WVY131096 Q196632 JM196632 TI196632 ADE196632 ANA196632 AWW196632 BGS196632 BQO196632 CAK196632 CKG196632 CUC196632 DDY196632 DNU196632 DXQ196632 EHM196632 ERI196632 FBE196632 FLA196632 FUW196632 GES196632 GOO196632 GYK196632 HIG196632 HSC196632 IBY196632 ILU196632 IVQ196632 JFM196632 JPI196632 JZE196632 KJA196632 KSW196632 LCS196632 LMO196632 LWK196632 MGG196632 MQC196632 MZY196632 NJU196632 NTQ196632 ODM196632 ONI196632 OXE196632 PHA196632 PQW196632 QAS196632 QKO196632 QUK196632 REG196632 ROC196632 RXY196632 SHU196632 SRQ196632 TBM196632 TLI196632 TVE196632 UFA196632 UOW196632 UYS196632 VIO196632 VSK196632 WCG196632 WMC196632 WVY196632 Q262168 JM262168 TI262168 ADE262168 ANA262168 AWW262168 BGS262168 BQO262168 CAK262168 CKG262168 CUC262168 DDY262168 DNU262168 DXQ262168 EHM262168 ERI262168 FBE262168 FLA262168 FUW262168 GES262168 GOO262168 GYK262168 HIG262168 HSC262168 IBY262168 ILU262168 IVQ262168 JFM262168 JPI262168 JZE262168 KJA262168 KSW262168 LCS262168 LMO262168 LWK262168 MGG262168 MQC262168 MZY262168 NJU262168 NTQ262168 ODM262168 ONI262168 OXE262168 PHA262168 PQW262168 QAS262168 QKO262168 QUK262168 REG262168 ROC262168 RXY262168 SHU262168 SRQ262168 TBM262168 TLI262168 TVE262168 UFA262168 UOW262168 UYS262168 VIO262168 VSK262168 WCG262168 WMC262168 WVY262168 Q327704 JM327704 TI327704 ADE327704 ANA327704 AWW327704 BGS327704 BQO327704 CAK327704 CKG327704 CUC327704 DDY327704 DNU327704 DXQ327704 EHM327704 ERI327704 FBE327704 FLA327704 FUW327704 GES327704 GOO327704 GYK327704 HIG327704 HSC327704 IBY327704 ILU327704 IVQ327704 JFM327704 JPI327704 JZE327704 KJA327704 KSW327704 LCS327704 LMO327704 LWK327704 MGG327704 MQC327704 MZY327704 NJU327704 NTQ327704 ODM327704 ONI327704 OXE327704 PHA327704 PQW327704 QAS327704 QKO327704 QUK327704 REG327704 ROC327704 RXY327704 SHU327704 SRQ327704 TBM327704 TLI327704 TVE327704 UFA327704 UOW327704 UYS327704 VIO327704 VSK327704 WCG327704 WMC327704 WVY327704 Q393240 JM393240 TI393240 ADE393240 ANA393240 AWW393240 BGS393240 BQO393240 CAK393240 CKG393240 CUC393240 DDY393240 DNU393240 DXQ393240 EHM393240 ERI393240 FBE393240 FLA393240 FUW393240 GES393240 GOO393240 GYK393240 HIG393240 HSC393240 IBY393240 ILU393240 IVQ393240 JFM393240 JPI393240 JZE393240 KJA393240 KSW393240 LCS393240 LMO393240 LWK393240 MGG393240 MQC393240 MZY393240 NJU393240 NTQ393240 ODM393240 ONI393240 OXE393240 PHA393240 PQW393240 QAS393240 QKO393240 QUK393240 REG393240 ROC393240 RXY393240 SHU393240 SRQ393240 TBM393240 TLI393240 TVE393240 UFA393240 UOW393240 UYS393240 VIO393240 VSK393240 WCG393240 WMC393240 WVY393240 Q458776 JM458776 TI458776 ADE458776 ANA458776 AWW458776 BGS458776 BQO458776 CAK458776 CKG458776 CUC458776 DDY458776 DNU458776 DXQ458776 EHM458776 ERI458776 FBE458776 FLA458776 FUW458776 GES458776 GOO458776 GYK458776 HIG458776 HSC458776 IBY458776 ILU458776 IVQ458776 JFM458776 JPI458776 JZE458776 KJA458776 KSW458776 LCS458776 LMO458776 LWK458776 MGG458776 MQC458776 MZY458776 NJU458776 NTQ458776 ODM458776 ONI458776 OXE458776 PHA458776 PQW458776 QAS458776 QKO458776 QUK458776 REG458776 ROC458776 RXY458776 SHU458776 SRQ458776 TBM458776 TLI458776 TVE458776 UFA458776 UOW458776 UYS458776 VIO458776 VSK458776 WCG458776 WMC458776 WVY458776 Q524312 JM524312 TI524312 ADE524312 ANA524312 AWW524312 BGS524312 BQO524312 CAK524312 CKG524312 CUC524312 DDY524312 DNU524312 DXQ524312 EHM524312 ERI524312 FBE524312 FLA524312 FUW524312 GES524312 GOO524312 GYK524312 HIG524312 HSC524312 IBY524312 ILU524312 IVQ524312 JFM524312 JPI524312 JZE524312 KJA524312 KSW524312 LCS524312 LMO524312 LWK524312 MGG524312 MQC524312 MZY524312 NJU524312 NTQ524312 ODM524312 ONI524312 OXE524312 PHA524312 PQW524312 QAS524312 QKO524312 QUK524312 REG524312 ROC524312 RXY524312 SHU524312 SRQ524312 TBM524312 TLI524312 TVE524312 UFA524312 UOW524312 UYS524312 VIO524312 VSK524312 WCG524312 WMC524312 WVY524312 Q589848 JM589848 TI589848 ADE589848 ANA589848 AWW589848 BGS589848 BQO589848 CAK589848 CKG589848 CUC589848 DDY589848 DNU589848 DXQ589848 EHM589848 ERI589848 FBE589848 FLA589848 FUW589848 GES589848 GOO589848 GYK589848 HIG589848 HSC589848 IBY589848 ILU589848 IVQ589848 JFM589848 JPI589848 JZE589848 KJA589848 KSW589848 LCS589848 LMO589848 LWK589848 MGG589848 MQC589848 MZY589848 NJU589848 NTQ589848 ODM589848 ONI589848 OXE589848 PHA589848 PQW589848 QAS589848 QKO589848 QUK589848 REG589848 ROC589848 RXY589848 SHU589848 SRQ589848 TBM589848 TLI589848 TVE589848 UFA589848 UOW589848 UYS589848 VIO589848 VSK589848 WCG589848 WMC589848 WVY589848 Q655384 JM655384 TI655384 ADE655384 ANA655384 AWW655384 BGS655384 BQO655384 CAK655384 CKG655384 CUC655384 DDY655384 DNU655384 DXQ655384 EHM655384 ERI655384 FBE655384 FLA655384 FUW655384 GES655384 GOO655384 GYK655384 HIG655384 HSC655384 IBY655384 ILU655384 IVQ655384 JFM655384 JPI655384 JZE655384 KJA655384 KSW655384 LCS655384 LMO655384 LWK655384 MGG655384 MQC655384 MZY655384 NJU655384 NTQ655384 ODM655384 ONI655384 OXE655384 PHA655384 PQW655384 QAS655384 QKO655384 QUK655384 REG655384 ROC655384 RXY655384 SHU655384 SRQ655384 TBM655384 TLI655384 TVE655384 UFA655384 UOW655384 UYS655384 VIO655384 VSK655384 WCG655384 WMC655384 WVY655384 Q720920 JM720920 TI720920 ADE720920 ANA720920 AWW720920 BGS720920 BQO720920 CAK720920 CKG720920 CUC720920 DDY720920 DNU720920 DXQ720920 EHM720920 ERI720920 FBE720920 FLA720920 FUW720920 GES720920 GOO720920 GYK720920 HIG720920 HSC720920 IBY720920 ILU720920 IVQ720920 JFM720920 JPI720920 JZE720920 KJA720920 KSW720920 LCS720920 LMO720920 LWK720920 MGG720920 MQC720920 MZY720920 NJU720920 NTQ720920 ODM720920 ONI720920 OXE720920 PHA720920 PQW720920 QAS720920 QKO720920 QUK720920 REG720920 ROC720920 RXY720920 SHU720920 SRQ720920 TBM720920 TLI720920 TVE720920 UFA720920 UOW720920 UYS720920 VIO720920 VSK720920 WCG720920 WMC720920 WVY720920 Q786456 JM786456 TI786456 ADE786456 ANA786456 AWW786456 BGS786456 BQO786456 CAK786456 CKG786456 CUC786456 DDY786456 DNU786456 DXQ786456 EHM786456 ERI786456 FBE786456 FLA786456 FUW786456 GES786456 GOO786456 GYK786456 HIG786456 HSC786456 IBY786456 ILU786456 IVQ786456 JFM786456 JPI786456 JZE786456 KJA786456 KSW786456 LCS786456 LMO786456 LWK786456 MGG786456 MQC786456 MZY786456 NJU786456 NTQ786456 ODM786456 ONI786456 OXE786456 PHA786456 PQW786456 QAS786456 QKO786456 QUK786456 REG786456 ROC786456 RXY786456 SHU786456 SRQ786456 TBM786456 TLI786456 TVE786456 UFA786456 UOW786456 UYS786456 VIO786456 VSK786456 WCG786456 WMC786456 WVY786456 Q851992 JM851992 TI851992 ADE851992 ANA851992 AWW851992 BGS851992 BQO851992 CAK851992 CKG851992 CUC851992 DDY851992 DNU851992 DXQ851992 EHM851992 ERI851992 FBE851992 FLA851992 FUW851992 GES851992 GOO851992 GYK851992 HIG851992 HSC851992 IBY851992 ILU851992 IVQ851992 JFM851992 JPI851992 JZE851992 KJA851992 KSW851992 LCS851992 LMO851992 LWK851992 MGG851992 MQC851992 MZY851992 NJU851992 NTQ851992 ODM851992 ONI851992 OXE851992 PHA851992 PQW851992 QAS851992 QKO851992 QUK851992 REG851992 ROC851992 RXY851992 SHU851992 SRQ851992 TBM851992 TLI851992 TVE851992 UFA851992 UOW851992 UYS851992 VIO851992 VSK851992 WCG851992 WMC851992 WVY851992 Q917528 JM917528 TI917528 ADE917528 ANA917528 AWW917528 BGS917528 BQO917528 CAK917528 CKG917528 CUC917528 DDY917528 DNU917528 DXQ917528 EHM917528 ERI917528 FBE917528 FLA917528 FUW917528 GES917528 GOO917528 GYK917528 HIG917528 HSC917528 IBY917528 ILU917528 IVQ917528 JFM917528 JPI917528 JZE917528 KJA917528 KSW917528 LCS917528 LMO917528 LWK917528 MGG917528 MQC917528 MZY917528 NJU917528 NTQ917528 ODM917528 ONI917528 OXE917528 PHA917528 PQW917528 QAS917528 QKO917528 QUK917528 REG917528 ROC917528 RXY917528 SHU917528 SRQ917528 TBM917528 TLI917528 TVE917528 UFA917528 UOW917528 UYS917528 VIO917528 VSK917528 WCG917528 WMC917528 WVY917528 Q983064 JM983064 TI983064 ADE983064 ANA983064 AWW983064 BGS983064 BQO983064 CAK983064 CKG983064 CUC983064 DDY983064 DNU983064 DXQ983064 EHM983064 ERI983064 FBE983064 FLA983064 FUW983064 GES983064 GOO983064 GYK983064 HIG983064 HSC983064 IBY983064 ILU983064 IVQ983064 JFM983064 JPI983064 JZE983064 KJA983064 KSW983064 LCS983064 LMO983064 LWK983064 MGG983064 MQC983064 MZY983064 NJU983064 NTQ983064 ODM983064 ONI983064 OXE983064 PHA983064 PQW983064 QAS983064 QKO983064 QUK983064 REG983064 ROC983064 RXY983064 SHU983064 SRQ983064 TBM983064 TLI983064 TVE983064 UFA983064 UOW983064 UYS983064 VIO983064 VSK983064 WCG983064 WMC983064 WVY983064" xr:uid="{7C4F4E23-0026-4B44-8CBB-8DC4CE8BD0D4}">
      <formula1>$M$40:$M$43</formula1>
    </dataValidation>
    <dataValidation allowBlank="1" showInputMessage="1" showErrorMessage="1" errorTitle="Not Needed" error="No need to enter quantity here" sqref="F34:F35 JB34:JB35 SX34:SX35 ACT34:ACT35 AMP34:AMP35 AWL34:AWL35 BGH34:BGH35 BQD34:BQD35 BZZ34:BZZ35 CJV34:CJV35 CTR34:CTR35 DDN34:DDN35 DNJ34:DNJ35 DXF34:DXF35 EHB34:EHB35 EQX34:EQX35 FAT34:FAT35 FKP34:FKP35 FUL34:FUL35 GEH34:GEH35 GOD34:GOD35 GXZ34:GXZ35 HHV34:HHV35 HRR34:HRR35 IBN34:IBN35 ILJ34:ILJ35 IVF34:IVF35 JFB34:JFB35 JOX34:JOX35 JYT34:JYT35 KIP34:KIP35 KSL34:KSL35 LCH34:LCH35 LMD34:LMD35 LVZ34:LVZ35 MFV34:MFV35 MPR34:MPR35 MZN34:MZN35 NJJ34:NJJ35 NTF34:NTF35 ODB34:ODB35 OMX34:OMX35 OWT34:OWT35 PGP34:PGP35 PQL34:PQL35 QAH34:QAH35 QKD34:QKD35 QTZ34:QTZ35 RDV34:RDV35 RNR34:RNR35 RXN34:RXN35 SHJ34:SHJ35 SRF34:SRF35 TBB34:TBB35 TKX34:TKX35 TUT34:TUT35 UEP34:UEP35 UOL34:UOL35 UYH34:UYH35 VID34:VID35 VRZ34:VRZ35 WBV34:WBV35 WLR34:WLR35 WVN34:WVN35 F65570:F65571 JB65570:JB65571 SX65570:SX65571 ACT65570:ACT65571 AMP65570:AMP65571 AWL65570:AWL65571 BGH65570:BGH65571 BQD65570:BQD65571 BZZ65570:BZZ65571 CJV65570:CJV65571 CTR65570:CTR65571 DDN65570:DDN65571 DNJ65570:DNJ65571 DXF65570:DXF65571 EHB65570:EHB65571 EQX65570:EQX65571 FAT65570:FAT65571 FKP65570:FKP65571 FUL65570:FUL65571 GEH65570:GEH65571 GOD65570:GOD65571 GXZ65570:GXZ65571 HHV65570:HHV65571 HRR65570:HRR65571 IBN65570:IBN65571 ILJ65570:ILJ65571 IVF65570:IVF65571 JFB65570:JFB65571 JOX65570:JOX65571 JYT65570:JYT65571 KIP65570:KIP65571 KSL65570:KSL65571 LCH65570:LCH65571 LMD65570:LMD65571 LVZ65570:LVZ65571 MFV65570:MFV65571 MPR65570:MPR65571 MZN65570:MZN65571 NJJ65570:NJJ65571 NTF65570:NTF65571 ODB65570:ODB65571 OMX65570:OMX65571 OWT65570:OWT65571 PGP65570:PGP65571 PQL65570:PQL65571 QAH65570:QAH65571 QKD65570:QKD65571 QTZ65570:QTZ65571 RDV65570:RDV65571 RNR65570:RNR65571 RXN65570:RXN65571 SHJ65570:SHJ65571 SRF65570:SRF65571 TBB65570:TBB65571 TKX65570:TKX65571 TUT65570:TUT65571 UEP65570:UEP65571 UOL65570:UOL65571 UYH65570:UYH65571 VID65570:VID65571 VRZ65570:VRZ65571 WBV65570:WBV65571 WLR65570:WLR65571 WVN65570:WVN65571 F131106:F131107 JB131106:JB131107 SX131106:SX131107 ACT131106:ACT131107 AMP131106:AMP131107 AWL131106:AWL131107 BGH131106:BGH131107 BQD131106:BQD131107 BZZ131106:BZZ131107 CJV131106:CJV131107 CTR131106:CTR131107 DDN131106:DDN131107 DNJ131106:DNJ131107 DXF131106:DXF131107 EHB131106:EHB131107 EQX131106:EQX131107 FAT131106:FAT131107 FKP131106:FKP131107 FUL131106:FUL131107 GEH131106:GEH131107 GOD131106:GOD131107 GXZ131106:GXZ131107 HHV131106:HHV131107 HRR131106:HRR131107 IBN131106:IBN131107 ILJ131106:ILJ131107 IVF131106:IVF131107 JFB131106:JFB131107 JOX131106:JOX131107 JYT131106:JYT131107 KIP131106:KIP131107 KSL131106:KSL131107 LCH131106:LCH131107 LMD131106:LMD131107 LVZ131106:LVZ131107 MFV131106:MFV131107 MPR131106:MPR131107 MZN131106:MZN131107 NJJ131106:NJJ131107 NTF131106:NTF131107 ODB131106:ODB131107 OMX131106:OMX131107 OWT131106:OWT131107 PGP131106:PGP131107 PQL131106:PQL131107 QAH131106:QAH131107 QKD131106:QKD131107 QTZ131106:QTZ131107 RDV131106:RDV131107 RNR131106:RNR131107 RXN131106:RXN131107 SHJ131106:SHJ131107 SRF131106:SRF131107 TBB131106:TBB131107 TKX131106:TKX131107 TUT131106:TUT131107 UEP131106:UEP131107 UOL131106:UOL131107 UYH131106:UYH131107 VID131106:VID131107 VRZ131106:VRZ131107 WBV131106:WBV131107 WLR131106:WLR131107 WVN131106:WVN131107 F196642:F196643 JB196642:JB196643 SX196642:SX196643 ACT196642:ACT196643 AMP196642:AMP196643 AWL196642:AWL196643 BGH196642:BGH196643 BQD196642:BQD196643 BZZ196642:BZZ196643 CJV196642:CJV196643 CTR196642:CTR196643 DDN196642:DDN196643 DNJ196642:DNJ196643 DXF196642:DXF196643 EHB196642:EHB196643 EQX196642:EQX196643 FAT196642:FAT196643 FKP196642:FKP196643 FUL196642:FUL196643 GEH196642:GEH196643 GOD196642:GOD196643 GXZ196642:GXZ196643 HHV196642:HHV196643 HRR196642:HRR196643 IBN196642:IBN196643 ILJ196642:ILJ196643 IVF196642:IVF196643 JFB196642:JFB196643 JOX196642:JOX196643 JYT196642:JYT196643 KIP196642:KIP196643 KSL196642:KSL196643 LCH196642:LCH196643 LMD196642:LMD196643 LVZ196642:LVZ196643 MFV196642:MFV196643 MPR196642:MPR196643 MZN196642:MZN196643 NJJ196642:NJJ196643 NTF196642:NTF196643 ODB196642:ODB196643 OMX196642:OMX196643 OWT196642:OWT196643 PGP196642:PGP196643 PQL196642:PQL196643 QAH196642:QAH196643 QKD196642:QKD196643 QTZ196642:QTZ196643 RDV196642:RDV196643 RNR196642:RNR196643 RXN196642:RXN196643 SHJ196642:SHJ196643 SRF196642:SRF196643 TBB196642:TBB196643 TKX196642:TKX196643 TUT196642:TUT196643 UEP196642:UEP196643 UOL196642:UOL196643 UYH196642:UYH196643 VID196642:VID196643 VRZ196642:VRZ196643 WBV196642:WBV196643 WLR196642:WLR196643 WVN196642:WVN196643 F262178:F262179 JB262178:JB262179 SX262178:SX262179 ACT262178:ACT262179 AMP262178:AMP262179 AWL262178:AWL262179 BGH262178:BGH262179 BQD262178:BQD262179 BZZ262178:BZZ262179 CJV262178:CJV262179 CTR262178:CTR262179 DDN262178:DDN262179 DNJ262178:DNJ262179 DXF262178:DXF262179 EHB262178:EHB262179 EQX262178:EQX262179 FAT262178:FAT262179 FKP262178:FKP262179 FUL262178:FUL262179 GEH262178:GEH262179 GOD262178:GOD262179 GXZ262178:GXZ262179 HHV262178:HHV262179 HRR262178:HRR262179 IBN262178:IBN262179 ILJ262178:ILJ262179 IVF262178:IVF262179 JFB262178:JFB262179 JOX262178:JOX262179 JYT262178:JYT262179 KIP262178:KIP262179 KSL262178:KSL262179 LCH262178:LCH262179 LMD262178:LMD262179 LVZ262178:LVZ262179 MFV262178:MFV262179 MPR262178:MPR262179 MZN262178:MZN262179 NJJ262178:NJJ262179 NTF262178:NTF262179 ODB262178:ODB262179 OMX262178:OMX262179 OWT262178:OWT262179 PGP262178:PGP262179 PQL262178:PQL262179 QAH262178:QAH262179 QKD262178:QKD262179 QTZ262178:QTZ262179 RDV262178:RDV262179 RNR262178:RNR262179 RXN262178:RXN262179 SHJ262178:SHJ262179 SRF262178:SRF262179 TBB262178:TBB262179 TKX262178:TKX262179 TUT262178:TUT262179 UEP262178:UEP262179 UOL262178:UOL262179 UYH262178:UYH262179 VID262178:VID262179 VRZ262178:VRZ262179 WBV262178:WBV262179 WLR262178:WLR262179 WVN262178:WVN262179 F327714:F327715 JB327714:JB327715 SX327714:SX327715 ACT327714:ACT327715 AMP327714:AMP327715 AWL327714:AWL327715 BGH327714:BGH327715 BQD327714:BQD327715 BZZ327714:BZZ327715 CJV327714:CJV327715 CTR327714:CTR327715 DDN327714:DDN327715 DNJ327714:DNJ327715 DXF327714:DXF327715 EHB327714:EHB327715 EQX327714:EQX327715 FAT327714:FAT327715 FKP327714:FKP327715 FUL327714:FUL327715 GEH327714:GEH327715 GOD327714:GOD327715 GXZ327714:GXZ327715 HHV327714:HHV327715 HRR327714:HRR327715 IBN327714:IBN327715 ILJ327714:ILJ327715 IVF327714:IVF327715 JFB327714:JFB327715 JOX327714:JOX327715 JYT327714:JYT327715 KIP327714:KIP327715 KSL327714:KSL327715 LCH327714:LCH327715 LMD327714:LMD327715 LVZ327714:LVZ327715 MFV327714:MFV327715 MPR327714:MPR327715 MZN327714:MZN327715 NJJ327714:NJJ327715 NTF327714:NTF327715 ODB327714:ODB327715 OMX327714:OMX327715 OWT327714:OWT327715 PGP327714:PGP327715 PQL327714:PQL327715 QAH327714:QAH327715 QKD327714:QKD327715 QTZ327714:QTZ327715 RDV327714:RDV327715 RNR327714:RNR327715 RXN327714:RXN327715 SHJ327714:SHJ327715 SRF327714:SRF327715 TBB327714:TBB327715 TKX327714:TKX327715 TUT327714:TUT327715 UEP327714:UEP327715 UOL327714:UOL327715 UYH327714:UYH327715 VID327714:VID327715 VRZ327714:VRZ327715 WBV327714:WBV327715 WLR327714:WLR327715 WVN327714:WVN327715 F393250:F393251 JB393250:JB393251 SX393250:SX393251 ACT393250:ACT393251 AMP393250:AMP393251 AWL393250:AWL393251 BGH393250:BGH393251 BQD393250:BQD393251 BZZ393250:BZZ393251 CJV393250:CJV393251 CTR393250:CTR393251 DDN393250:DDN393251 DNJ393250:DNJ393251 DXF393250:DXF393251 EHB393250:EHB393251 EQX393250:EQX393251 FAT393250:FAT393251 FKP393250:FKP393251 FUL393250:FUL393251 GEH393250:GEH393251 GOD393250:GOD393251 GXZ393250:GXZ393251 HHV393250:HHV393251 HRR393250:HRR393251 IBN393250:IBN393251 ILJ393250:ILJ393251 IVF393250:IVF393251 JFB393250:JFB393251 JOX393250:JOX393251 JYT393250:JYT393251 KIP393250:KIP393251 KSL393250:KSL393251 LCH393250:LCH393251 LMD393250:LMD393251 LVZ393250:LVZ393251 MFV393250:MFV393251 MPR393250:MPR393251 MZN393250:MZN393251 NJJ393250:NJJ393251 NTF393250:NTF393251 ODB393250:ODB393251 OMX393250:OMX393251 OWT393250:OWT393251 PGP393250:PGP393251 PQL393250:PQL393251 QAH393250:QAH393251 QKD393250:QKD393251 QTZ393250:QTZ393251 RDV393250:RDV393251 RNR393250:RNR393251 RXN393250:RXN393251 SHJ393250:SHJ393251 SRF393250:SRF393251 TBB393250:TBB393251 TKX393250:TKX393251 TUT393250:TUT393251 UEP393250:UEP393251 UOL393250:UOL393251 UYH393250:UYH393251 VID393250:VID393251 VRZ393250:VRZ393251 WBV393250:WBV393251 WLR393250:WLR393251 WVN393250:WVN393251 F458786:F458787 JB458786:JB458787 SX458786:SX458787 ACT458786:ACT458787 AMP458786:AMP458787 AWL458786:AWL458787 BGH458786:BGH458787 BQD458786:BQD458787 BZZ458786:BZZ458787 CJV458786:CJV458787 CTR458786:CTR458787 DDN458786:DDN458787 DNJ458786:DNJ458787 DXF458786:DXF458787 EHB458786:EHB458787 EQX458786:EQX458787 FAT458786:FAT458787 FKP458786:FKP458787 FUL458786:FUL458787 GEH458786:GEH458787 GOD458786:GOD458787 GXZ458786:GXZ458787 HHV458786:HHV458787 HRR458786:HRR458787 IBN458786:IBN458787 ILJ458786:ILJ458787 IVF458786:IVF458787 JFB458786:JFB458787 JOX458786:JOX458787 JYT458786:JYT458787 KIP458786:KIP458787 KSL458786:KSL458787 LCH458786:LCH458787 LMD458786:LMD458787 LVZ458786:LVZ458787 MFV458786:MFV458787 MPR458786:MPR458787 MZN458786:MZN458787 NJJ458786:NJJ458787 NTF458786:NTF458787 ODB458786:ODB458787 OMX458786:OMX458787 OWT458786:OWT458787 PGP458786:PGP458787 PQL458786:PQL458787 QAH458786:QAH458787 QKD458786:QKD458787 QTZ458786:QTZ458787 RDV458786:RDV458787 RNR458786:RNR458787 RXN458786:RXN458787 SHJ458786:SHJ458787 SRF458786:SRF458787 TBB458786:TBB458787 TKX458786:TKX458787 TUT458786:TUT458787 UEP458786:UEP458787 UOL458786:UOL458787 UYH458786:UYH458787 VID458786:VID458787 VRZ458786:VRZ458787 WBV458786:WBV458787 WLR458786:WLR458787 WVN458786:WVN458787 F524322:F524323 JB524322:JB524323 SX524322:SX524323 ACT524322:ACT524323 AMP524322:AMP524323 AWL524322:AWL524323 BGH524322:BGH524323 BQD524322:BQD524323 BZZ524322:BZZ524323 CJV524322:CJV524323 CTR524322:CTR524323 DDN524322:DDN524323 DNJ524322:DNJ524323 DXF524322:DXF524323 EHB524322:EHB524323 EQX524322:EQX524323 FAT524322:FAT524323 FKP524322:FKP524323 FUL524322:FUL524323 GEH524322:GEH524323 GOD524322:GOD524323 GXZ524322:GXZ524323 HHV524322:HHV524323 HRR524322:HRR524323 IBN524322:IBN524323 ILJ524322:ILJ524323 IVF524322:IVF524323 JFB524322:JFB524323 JOX524322:JOX524323 JYT524322:JYT524323 KIP524322:KIP524323 KSL524322:KSL524323 LCH524322:LCH524323 LMD524322:LMD524323 LVZ524322:LVZ524323 MFV524322:MFV524323 MPR524322:MPR524323 MZN524322:MZN524323 NJJ524322:NJJ524323 NTF524322:NTF524323 ODB524322:ODB524323 OMX524322:OMX524323 OWT524322:OWT524323 PGP524322:PGP524323 PQL524322:PQL524323 QAH524322:QAH524323 QKD524322:QKD524323 QTZ524322:QTZ524323 RDV524322:RDV524323 RNR524322:RNR524323 RXN524322:RXN524323 SHJ524322:SHJ524323 SRF524322:SRF524323 TBB524322:TBB524323 TKX524322:TKX524323 TUT524322:TUT524323 UEP524322:UEP524323 UOL524322:UOL524323 UYH524322:UYH524323 VID524322:VID524323 VRZ524322:VRZ524323 WBV524322:WBV524323 WLR524322:WLR524323 WVN524322:WVN524323 F589858:F589859 JB589858:JB589859 SX589858:SX589859 ACT589858:ACT589859 AMP589858:AMP589859 AWL589858:AWL589859 BGH589858:BGH589859 BQD589858:BQD589859 BZZ589858:BZZ589859 CJV589858:CJV589859 CTR589858:CTR589859 DDN589858:DDN589859 DNJ589858:DNJ589859 DXF589858:DXF589859 EHB589858:EHB589859 EQX589858:EQX589859 FAT589858:FAT589859 FKP589858:FKP589859 FUL589858:FUL589859 GEH589858:GEH589859 GOD589858:GOD589859 GXZ589858:GXZ589859 HHV589858:HHV589859 HRR589858:HRR589859 IBN589858:IBN589859 ILJ589858:ILJ589859 IVF589858:IVF589859 JFB589858:JFB589859 JOX589858:JOX589859 JYT589858:JYT589859 KIP589858:KIP589859 KSL589858:KSL589859 LCH589858:LCH589859 LMD589858:LMD589859 LVZ589858:LVZ589859 MFV589858:MFV589859 MPR589858:MPR589859 MZN589858:MZN589859 NJJ589858:NJJ589859 NTF589858:NTF589859 ODB589858:ODB589859 OMX589858:OMX589859 OWT589858:OWT589859 PGP589858:PGP589859 PQL589858:PQL589859 QAH589858:QAH589859 QKD589858:QKD589859 QTZ589858:QTZ589859 RDV589858:RDV589859 RNR589858:RNR589859 RXN589858:RXN589859 SHJ589858:SHJ589859 SRF589858:SRF589859 TBB589858:TBB589859 TKX589858:TKX589859 TUT589858:TUT589859 UEP589858:UEP589859 UOL589858:UOL589859 UYH589858:UYH589859 VID589858:VID589859 VRZ589858:VRZ589859 WBV589858:WBV589859 WLR589858:WLR589859 WVN589858:WVN589859 F655394:F655395 JB655394:JB655395 SX655394:SX655395 ACT655394:ACT655395 AMP655394:AMP655395 AWL655394:AWL655395 BGH655394:BGH655395 BQD655394:BQD655395 BZZ655394:BZZ655395 CJV655394:CJV655395 CTR655394:CTR655395 DDN655394:DDN655395 DNJ655394:DNJ655395 DXF655394:DXF655395 EHB655394:EHB655395 EQX655394:EQX655395 FAT655394:FAT655395 FKP655394:FKP655395 FUL655394:FUL655395 GEH655394:GEH655395 GOD655394:GOD655395 GXZ655394:GXZ655395 HHV655394:HHV655395 HRR655394:HRR655395 IBN655394:IBN655395 ILJ655394:ILJ655395 IVF655394:IVF655395 JFB655394:JFB655395 JOX655394:JOX655395 JYT655394:JYT655395 KIP655394:KIP655395 KSL655394:KSL655395 LCH655394:LCH655395 LMD655394:LMD655395 LVZ655394:LVZ655395 MFV655394:MFV655395 MPR655394:MPR655395 MZN655394:MZN655395 NJJ655394:NJJ655395 NTF655394:NTF655395 ODB655394:ODB655395 OMX655394:OMX655395 OWT655394:OWT655395 PGP655394:PGP655395 PQL655394:PQL655395 QAH655394:QAH655395 QKD655394:QKD655395 QTZ655394:QTZ655395 RDV655394:RDV655395 RNR655394:RNR655395 RXN655394:RXN655395 SHJ655394:SHJ655395 SRF655394:SRF655395 TBB655394:TBB655395 TKX655394:TKX655395 TUT655394:TUT655395 UEP655394:UEP655395 UOL655394:UOL655395 UYH655394:UYH655395 VID655394:VID655395 VRZ655394:VRZ655395 WBV655394:WBV655395 WLR655394:WLR655395 WVN655394:WVN655395 F720930:F720931 JB720930:JB720931 SX720930:SX720931 ACT720930:ACT720931 AMP720930:AMP720931 AWL720930:AWL720931 BGH720930:BGH720931 BQD720930:BQD720931 BZZ720930:BZZ720931 CJV720930:CJV720931 CTR720930:CTR720931 DDN720930:DDN720931 DNJ720930:DNJ720931 DXF720930:DXF720931 EHB720930:EHB720931 EQX720930:EQX720931 FAT720930:FAT720931 FKP720930:FKP720931 FUL720930:FUL720931 GEH720930:GEH720931 GOD720930:GOD720931 GXZ720930:GXZ720931 HHV720930:HHV720931 HRR720930:HRR720931 IBN720930:IBN720931 ILJ720930:ILJ720931 IVF720930:IVF720931 JFB720930:JFB720931 JOX720930:JOX720931 JYT720930:JYT720931 KIP720930:KIP720931 KSL720930:KSL720931 LCH720930:LCH720931 LMD720930:LMD720931 LVZ720930:LVZ720931 MFV720930:MFV720931 MPR720930:MPR720931 MZN720930:MZN720931 NJJ720930:NJJ720931 NTF720930:NTF720931 ODB720930:ODB720931 OMX720930:OMX720931 OWT720930:OWT720931 PGP720930:PGP720931 PQL720930:PQL720931 QAH720930:QAH720931 QKD720930:QKD720931 QTZ720930:QTZ720931 RDV720930:RDV720931 RNR720930:RNR720931 RXN720930:RXN720931 SHJ720930:SHJ720931 SRF720930:SRF720931 TBB720930:TBB720931 TKX720930:TKX720931 TUT720930:TUT720931 UEP720930:UEP720931 UOL720930:UOL720931 UYH720930:UYH720931 VID720930:VID720931 VRZ720930:VRZ720931 WBV720930:WBV720931 WLR720930:WLR720931 WVN720930:WVN720931 F786466:F786467 JB786466:JB786467 SX786466:SX786467 ACT786466:ACT786467 AMP786466:AMP786467 AWL786466:AWL786467 BGH786466:BGH786467 BQD786466:BQD786467 BZZ786466:BZZ786467 CJV786466:CJV786467 CTR786466:CTR786467 DDN786466:DDN786467 DNJ786466:DNJ786467 DXF786466:DXF786467 EHB786466:EHB786467 EQX786466:EQX786467 FAT786466:FAT786467 FKP786466:FKP786467 FUL786466:FUL786467 GEH786466:GEH786467 GOD786466:GOD786467 GXZ786466:GXZ786467 HHV786466:HHV786467 HRR786466:HRR786467 IBN786466:IBN786467 ILJ786466:ILJ786467 IVF786466:IVF786467 JFB786466:JFB786467 JOX786466:JOX786467 JYT786466:JYT786467 KIP786466:KIP786467 KSL786466:KSL786467 LCH786466:LCH786467 LMD786466:LMD786467 LVZ786466:LVZ786467 MFV786466:MFV786467 MPR786466:MPR786467 MZN786466:MZN786467 NJJ786466:NJJ786467 NTF786466:NTF786467 ODB786466:ODB786467 OMX786466:OMX786467 OWT786466:OWT786467 PGP786466:PGP786467 PQL786466:PQL786467 QAH786466:QAH786467 QKD786466:QKD786467 QTZ786466:QTZ786467 RDV786466:RDV786467 RNR786466:RNR786467 RXN786466:RXN786467 SHJ786466:SHJ786467 SRF786466:SRF786467 TBB786466:TBB786467 TKX786466:TKX786467 TUT786466:TUT786467 UEP786466:UEP786467 UOL786466:UOL786467 UYH786466:UYH786467 VID786466:VID786467 VRZ786466:VRZ786467 WBV786466:WBV786467 WLR786466:WLR786467 WVN786466:WVN786467 F852002:F852003 JB852002:JB852003 SX852002:SX852003 ACT852002:ACT852003 AMP852002:AMP852003 AWL852002:AWL852003 BGH852002:BGH852003 BQD852002:BQD852003 BZZ852002:BZZ852003 CJV852002:CJV852003 CTR852002:CTR852003 DDN852002:DDN852003 DNJ852002:DNJ852003 DXF852002:DXF852003 EHB852002:EHB852003 EQX852002:EQX852003 FAT852002:FAT852003 FKP852002:FKP852003 FUL852002:FUL852003 GEH852002:GEH852003 GOD852002:GOD852003 GXZ852002:GXZ852003 HHV852002:HHV852003 HRR852002:HRR852003 IBN852002:IBN852003 ILJ852002:ILJ852003 IVF852002:IVF852003 JFB852002:JFB852003 JOX852002:JOX852003 JYT852002:JYT852003 KIP852002:KIP852003 KSL852002:KSL852003 LCH852002:LCH852003 LMD852002:LMD852003 LVZ852002:LVZ852003 MFV852002:MFV852003 MPR852002:MPR852003 MZN852002:MZN852003 NJJ852002:NJJ852003 NTF852002:NTF852003 ODB852002:ODB852003 OMX852002:OMX852003 OWT852002:OWT852003 PGP852002:PGP852003 PQL852002:PQL852003 QAH852002:QAH852003 QKD852002:QKD852003 QTZ852002:QTZ852003 RDV852002:RDV852003 RNR852002:RNR852003 RXN852002:RXN852003 SHJ852002:SHJ852003 SRF852002:SRF852003 TBB852002:TBB852003 TKX852002:TKX852003 TUT852002:TUT852003 UEP852002:UEP852003 UOL852002:UOL852003 UYH852002:UYH852003 VID852002:VID852003 VRZ852002:VRZ852003 WBV852002:WBV852003 WLR852002:WLR852003 WVN852002:WVN852003 F917538:F917539 JB917538:JB917539 SX917538:SX917539 ACT917538:ACT917539 AMP917538:AMP917539 AWL917538:AWL917539 BGH917538:BGH917539 BQD917538:BQD917539 BZZ917538:BZZ917539 CJV917538:CJV917539 CTR917538:CTR917539 DDN917538:DDN917539 DNJ917538:DNJ917539 DXF917538:DXF917539 EHB917538:EHB917539 EQX917538:EQX917539 FAT917538:FAT917539 FKP917538:FKP917539 FUL917538:FUL917539 GEH917538:GEH917539 GOD917538:GOD917539 GXZ917538:GXZ917539 HHV917538:HHV917539 HRR917538:HRR917539 IBN917538:IBN917539 ILJ917538:ILJ917539 IVF917538:IVF917539 JFB917538:JFB917539 JOX917538:JOX917539 JYT917538:JYT917539 KIP917538:KIP917539 KSL917538:KSL917539 LCH917538:LCH917539 LMD917538:LMD917539 LVZ917538:LVZ917539 MFV917538:MFV917539 MPR917538:MPR917539 MZN917538:MZN917539 NJJ917538:NJJ917539 NTF917538:NTF917539 ODB917538:ODB917539 OMX917538:OMX917539 OWT917538:OWT917539 PGP917538:PGP917539 PQL917538:PQL917539 QAH917538:QAH917539 QKD917538:QKD917539 QTZ917538:QTZ917539 RDV917538:RDV917539 RNR917538:RNR917539 RXN917538:RXN917539 SHJ917538:SHJ917539 SRF917538:SRF917539 TBB917538:TBB917539 TKX917538:TKX917539 TUT917538:TUT917539 UEP917538:UEP917539 UOL917538:UOL917539 UYH917538:UYH917539 VID917538:VID917539 VRZ917538:VRZ917539 WBV917538:WBV917539 WLR917538:WLR917539 WVN917538:WVN917539 F983074:F983075 JB983074:JB983075 SX983074:SX983075 ACT983074:ACT983075 AMP983074:AMP983075 AWL983074:AWL983075 BGH983074:BGH983075 BQD983074:BQD983075 BZZ983074:BZZ983075 CJV983074:CJV983075 CTR983074:CTR983075 DDN983074:DDN983075 DNJ983074:DNJ983075 DXF983074:DXF983075 EHB983074:EHB983075 EQX983074:EQX983075 FAT983074:FAT983075 FKP983074:FKP983075 FUL983074:FUL983075 GEH983074:GEH983075 GOD983074:GOD983075 GXZ983074:GXZ983075 HHV983074:HHV983075 HRR983074:HRR983075 IBN983074:IBN983075 ILJ983074:ILJ983075 IVF983074:IVF983075 JFB983074:JFB983075 JOX983074:JOX983075 JYT983074:JYT983075 KIP983074:KIP983075 KSL983074:KSL983075 LCH983074:LCH983075 LMD983074:LMD983075 LVZ983074:LVZ983075 MFV983074:MFV983075 MPR983074:MPR983075 MZN983074:MZN983075 NJJ983074:NJJ983075 NTF983074:NTF983075 ODB983074:ODB983075 OMX983074:OMX983075 OWT983074:OWT983075 PGP983074:PGP983075 PQL983074:PQL983075 QAH983074:QAH983075 QKD983074:QKD983075 QTZ983074:QTZ983075 RDV983074:RDV983075 RNR983074:RNR983075 RXN983074:RXN983075 SHJ983074:SHJ983075 SRF983074:SRF983075 TBB983074:TBB983075 TKX983074:TKX983075 TUT983074:TUT983075 UEP983074:UEP983075 UOL983074:UOL983075 UYH983074:UYH983075 VID983074:VID983075 VRZ983074:VRZ983075 WBV983074:WBV983075 WLR983074:WLR983075 WVN983074:WVN983075 F69:F70 JB69:JB70 SX69:SX70 ACT69:ACT70 AMP69:AMP70 AWL69:AWL70 BGH69:BGH70 BQD69:BQD70 BZZ69:BZZ70 CJV69:CJV70 CTR69:CTR70 DDN69:DDN70 DNJ69:DNJ70 DXF69:DXF70 EHB69:EHB70 EQX69:EQX70 FAT69:FAT70 FKP69:FKP70 FUL69:FUL70 GEH69:GEH70 GOD69:GOD70 GXZ69:GXZ70 HHV69:HHV70 HRR69:HRR70 IBN69:IBN70 ILJ69:ILJ70 IVF69:IVF70 JFB69:JFB70 JOX69:JOX70 JYT69:JYT70 KIP69:KIP70 KSL69:KSL70 LCH69:LCH70 LMD69:LMD70 LVZ69:LVZ70 MFV69:MFV70 MPR69:MPR70 MZN69:MZN70 NJJ69:NJJ70 NTF69:NTF70 ODB69:ODB70 OMX69:OMX70 OWT69:OWT70 PGP69:PGP70 PQL69:PQL70 QAH69:QAH70 QKD69:QKD70 QTZ69:QTZ70 RDV69:RDV70 RNR69:RNR70 RXN69:RXN70 SHJ69:SHJ70 SRF69:SRF70 TBB69:TBB70 TKX69:TKX70 TUT69:TUT70 UEP69:UEP70 UOL69:UOL70 UYH69:UYH70 VID69:VID70 VRZ69:VRZ70 WBV69:WBV70 WLR69:WLR70 WVN69:WVN70 F65605:F65606 JB65605:JB65606 SX65605:SX65606 ACT65605:ACT65606 AMP65605:AMP65606 AWL65605:AWL65606 BGH65605:BGH65606 BQD65605:BQD65606 BZZ65605:BZZ65606 CJV65605:CJV65606 CTR65605:CTR65606 DDN65605:DDN65606 DNJ65605:DNJ65606 DXF65605:DXF65606 EHB65605:EHB65606 EQX65605:EQX65606 FAT65605:FAT65606 FKP65605:FKP65606 FUL65605:FUL65606 GEH65605:GEH65606 GOD65605:GOD65606 GXZ65605:GXZ65606 HHV65605:HHV65606 HRR65605:HRR65606 IBN65605:IBN65606 ILJ65605:ILJ65606 IVF65605:IVF65606 JFB65605:JFB65606 JOX65605:JOX65606 JYT65605:JYT65606 KIP65605:KIP65606 KSL65605:KSL65606 LCH65605:LCH65606 LMD65605:LMD65606 LVZ65605:LVZ65606 MFV65605:MFV65606 MPR65605:MPR65606 MZN65605:MZN65606 NJJ65605:NJJ65606 NTF65605:NTF65606 ODB65605:ODB65606 OMX65605:OMX65606 OWT65605:OWT65606 PGP65605:PGP65606 PQL65605:PQL65606 QAH65605:QAH65606 QKD65605:QKD65606 QTZ65605:QTZ65606 RDV65605:RDV65606 RNR65605:RNR65606 RXN65605:RXN65606 SHJ65605:SHJ65606 SRF65605:SRF65606 TBB65605:TBB65606 TKX65605:TKX65606 TUT65605:TUT65606 UEP65605:UEP65606 UOL65605:UOL65606 UYH65605:UYH65606 VID65605:VID65606 VRZ65605:VRZ65606 WBV65605:WBV65606 WLR65605:WLR65606 WVN65605:WVN65606 F131141:F131142 JB131141:JB131142 SX131141:SX131142 ACT131141:ACT131142 AMP131141:AMP131142 AWL131141:AWL131142 BGH131141:BGH131142 BQD131141:BQD131142 BZZ131141:BZZ131142 CJV131141:CJV131142 CTR131141:CTR131142 DDN131141:DDN131142 DNJ131141:DNJ131142 DXF131141:DXF131142 EHB131141:EHB131142 EQX131141:EQX131142 FAT131141:FAT131142 FKP131141:FKP131142 FUL131141:FUL131142 GEH131141:GEH131142 GOD131141:GOD131142 GXZ131141:GXZ131142 HHV131141:HHV131142 HRR131141:HRR131142 IBN131141:IBN131142 ILJ131141:ILJ131142 IVF131141:IVF131142 JFB131141:JFB131142 JOX131141:JOX131142 JYT131141:JYT131142 KIP131141:KIP131142 KSL131141:KSL131142 LCH131141:LCH131142 LMD131141:LMD131142 LVZ131141:LVZ131142 MFV131141:MFV131142 MPR131141:MPR131142 MZN131141:MZN131142 NJJ131141:NJJ131142 NTF131141:NTF131142 ODB131141:ODB131142 OMX131141:OMX131142 OWT131141:OWT131142 PGP131141:PGP131142 PQL131141:PQL131142 QAH131141:QAH131142 QKD131141:QKD131142 QTZ131141:QTZ131142 RDV131141:RDV131142 RNR131141:RNR131142 RXN131141:RXN131142 SHJ131141:SHJ131142 SRF131141:SRF131142 TBB131141:TBB131142 TKX131141:TKX131142 TUT131141:TUT131142 UEP131141:UEP131142 UOL131141:UOL131142 UYH131141:UYH131142 VID131141:VID131142 VRZ131141:VRZ131142 WBV131141:WBV131142 WLR131141:WLR131142 WVN131141:WVN131142 F196677:F196678 JB196677:JB196678 SX196677:SX196678 ACT196677:ACT196678 AMP196677:AMP196678 AWL196677:AWL196678 BGH196677:BGH196678 BQD196677:BQD196678 BZZ196677:BZZ196678 CJV196677:CJV196678 CTR196677:CTR196678 DDN196677:DDN196678 DNJ196677:DNJ196678 DXF196677:DXF196678 EHB196677:EHB196678 EQX196677:EQX196678 FAT196677:FAT196678 FKP196677:FKP196678 FUL196677:FUL196678 GEH196677:GEH196678 GOD196677:GOD196678 GXZ196677:GXZ196678 HHV196677:HHV196678 HRR196677:HRR196678 IBN196677:IBN196678 ILJ196677:ILJ196678 IVF196677:IVF196678 JFB196677:JFB196678 JOX196677:JOX196678 JYT196677:JYT196678 KIP196677:KIP196678 KSL196677:KSL196678 LCH196677:LCH196678 LMD196677:LMD196678 LVZ196677:LVZ196678 MFV196677:MFV196678 MPR196677:MPR196678 MZN196677:MZN196678 NJJ196677:NJJ196678 NTF196677:NTF196678 ODB196677:ODB196678 OMX196677:OMX196678 OWT196677:OWT196678 PGP196677:PGP196678 PQL196677:PQL196678 QAH196677:QAH196678 QKD196677:QKD196678 QTZ196677:QTZ196678 RDV196677:RDV196678 RNR196677:RNR196678 RXN196677:RXN196678 SHJ196677:SHJ196678 SRF196677:SRF196678 TBB196677:TBB196678 TKX196677:TKX196678 TUT196677:TUT196678 UEP196677:UEP196678 UOL196677:UOL196678 UYH196677:UYH196678 VID196677:VID196678 VRZ196677:VRZ196678 WBV196677:WBV196678 WLR196677:WLR196678 WVN196677:WVN196678 F262213:F262214 JB262213:JB262214 SX262213:SX262214 ACT262213:ACT262214 AMP262213:AMP262214 AWL262213:AWL262214 BGH262213:BGH262214 BQD262213:BQD262214 BZZ262213:BZZ262214 CJV262213:CJV262214 CTR262213:CTR262214 DDN262213:DDN262214 DNJ262213:DNJ262214 DXF262213:DXF262214 EHB262213:EHB262214 EQX262213:EQX262214 FAT262213:FAT262214 FKP262213:FKP262214 FUL262213:FUL262214 GEH262213:GEH262214 GOD262213:GOD262214 GXZ262213:GXZ262214 HHV262213:HHV262214 HRR262213:HRR262214 IBN262213:IBN262214 ILJ262213:ILJ262214 IVF262213:IVF262214 JFB262213:JFB262214 JOX262213:JOX262214 JYT262213:JYT262214 KIP262213:KIP262214 KSL262213:KSL262214 LCH262213:LCH262214 LMD262213:LMD262214 LVZ262213:LVZ262214 MFV262213:MFV262214 MPR262213:MPR262214 MZN262213:MZN262214 NJJ262213:NJJ262214 NTF262213:NTF262214 ODB262213:ODB262214 OMX262213:OMX262214 OWT262213:OWT262214 PGP262213:PGP262214 PQL262213:PQL262214 QAH262213:QAH262214 QKD262213:QKD262214 QTZ262213:QTZ262214 RDV262213:RDV262214 RNR262213:RNR262214 RXN262213:RXN262214 SHJ262213:SHJ262214 SRF262213:SRF262214 TBB262213:TBB262214 TKX262213:TKX262214 TUT262213:TUT262214 UEP262213:UEP262214 UOL262213:UOL262214 UYH262213:UYH262214 VID262213:VID262214 VRZ262213:VRZ262214 WBV262213:WBV262214 WLR262213:WLR262214 WVN262213:WVN262214 F327749:F327750 JB327749:JB327750 SX327749:SX327750 ACT327749:ACT327750 AMP327749:AMP327750 AWL327749:AWL327750 BGH327749:BGH327750 BQD327749:BQD327750 BZZ327749:BZZ327750 CJV327749:CJV327750 CTR327749:CTR327750 DDN327749:DDN327750 DNJ327749:DNJ327750 DXF327749:DXF327750 EHB327749:EHB327750 EQX327749:EQX327750 FAT327749:FAT327750 FKP327749:FKP327750 FUL327749:FUL327750 GEH327749:GEH327750 GOD327749:GOD327750 GXZ327749:GXZ327750 HHV327749:HHV327750 HRR327749:HRR327750 IBN327749:IBN327750 ILJ327749:ILJ327750 IVF327749:IVF327750 JFB327749:JFB327750 JOX327749:JOX327750 JYT327749:JYT327750 KIP327749:KIP327750 KSL327749:KSL327750 LCH327749:LCH327750 LMD327749:LMD327750 LVZ327749:LVZ327750 MFV327749:MFV327750 MPR327749:MPR327750 MZN327749:MZN327750 NJJ327749:NJJ327750 NTF327749:NTF327750 ODB327749:ODB327750 OMX327749:OMX327750 OWT327749:OWT327750 PGP327749:PGP327750 PQL327749:PQL327750 QAH327749:QAH327750 QKD327749:QKD327750 QTZ327749:QTZ327750 RDV327749:RDV327750 RNR327749:RNR327750 RXN327749:RXN327750 SHJ327749:SHJ327750 SRF327749:SRF327750 TBB327749:TBB327750 TKX327749:TKX327750 TUT327749:TUT327750 UEP327749:UEP327750 UOL327749:UOL327750 UYH327749:UYH327750 VID327749:VID327750 VRZ327749:VRZ327750 WBV327749:WBV327750 WLR327749:WLR327750 WVN327749:WVN327750 F393285:F393286 JB393285:JB393286 SX393285:SX393286 ACT393285:ACT393286 AMP393285:AMP393286 AWL393285:AWL393286 BGH393285:BGH393286 BQD393285:BQD393286 BZZ393285:BZZ393286 CJV393285:CJV393286 CTR393285:CTR393286 DDN393285:DDN393286 DNJ393285:DNJ393286 DXF393285:DXF393286 EHB393285:EHB393286 EQX393285:EQX393286 FAT393285:FAT393286 FKP393285:FKP393286 FUL393285:FUL393286 GEH393285:GEH393286 GOD393285:GOD393286 GXZ393285:GXZ393286 HHV393285:HHV393286 HRR393285:HRR393286 IBN393285:IBN393286 ILJ393285:ILJ393286 IVF393285:IVF393286 JFB393285:JFB393286 JOX393285:JOX393286 JYT393285:JYT393286 KIP393285:KIP393286 KSL393285:KSL393286 LCH393285:LCH393286 LMD393285:LMD393286 LVZ393285:LVZ393286 MFV393285:MFV393286 MPR393285:MPR393286 MZN393285:MZN393286 NJJ393285:NJJ393286 NTF393285:NTF393286 ODB393285:ODB393286 OMX393285:OMX393286 OWT393285:OWT393286 PGP393285:PGP393286 PQL393285:PQL393286 QAH393285:QAH393286 QKD393285:QKD393286 QTZ393285:QTZ393286 RDV393285:RDV393286 RNR393285:RNR393286 RXN393285:RXN393286 SHJ393285:SHJ393286 SRF393285:SRF393286 TBB393285:TBB393286 TKX393285:TKX393286 TUT393285:TUT393286 UEP393285:UEP393286 UOL393285:UOL393286 UYH393285:UYH393286 VID393285:VID393286 VRZ393285:VRZ393286 WBV393285:WBV393286 WLR393285:WLR393286 WVN393285:WVN393286 F458821:F458822 JB458821:JB458822 SX458821:SX458822 ACT458821:ACT458822 AMP458821:AMP458822 AWL458821:AWL458822 BGH458821:BGH458822 BQD458821:BQD458822 BZZ458821:BZZ458822 CJV458821:CJV458822 CTR458821:CTR458822 DDN458821:DDN458822 DNJ458821:DNJ458822 DXF458821:DXF458822 EHB458821:EHB458822 EQX458821:EQX458822 FAT458821:FAT458822 FKP458821:FKP458822 FUL458821:FUL458822 GEH458821:GEH458822 GOD458821:GOD458822 GXZ458821:GXZ458822 HHV458821:HHV458822 HRR458821:HRR458822 IBN458821:IBN458822 ILJ458821:ILJ458822 IVF458821:IVF458822 JFB458821:JFB458822 JOX458821:JOX458822 JYT458821:JYT458822 KIP458821:KIP458822 KSL458821:KSL458822 LCH458821:LCH458822 LMD458821:LMD458822 LVZ458821:LVZ458822 MFV458821:MFV458822 MPR458821:MPR458822 MZN458821:MZN458822 NJJ458821:NJJ458822 NTF458821:NTF458822 ODB458821:ODB458822 OMX458821:OMX458822 OWT458821:OWT458822 PGP458821:PGP458822 PQL458821:PQL458822 QAH458821:QAH458822 QKD458821:QKD458822 QTZ458821:QTZ458822 RDV458821:RDV458822 RNR458821:RNR458822 RXN458821:RXN458822 SHJ458821:SHJ458822 SRF458821:SRF458822 TBB458821:TBB458822 TKX458821:TKX458822 TUT458821:TUT458822 UEP458821:UEP458822 UOL458821:UOL458822 UYH458821:UYH458822 VID458821:VID458822 VRZ458821:VRZ458822 WBV458821:WBV458822 WLR458821:WLR458822 WVN458821:WVN458822 F524357:F524358 JB524357:JB524358 SX524357:SX524358 ACT524357:ACT524358 AMP524357:AMP524358 AWL524357:AWL524358 BGH524357:BGH524358 BQD524357:BQD524358 BZZ524357:BZZ524358 CJV524357:CJV524358 CTR524357:CTR524358 DDN524357:DDN524358 DNJ524357:DNJ524358 DXF524357:DXF524358 EHB524357:EHB524358 EQX524357:EQX524358 FAT524357:FAT524358 FKP524357:FKP524358 FUL524357:FUL524358 GEH524357:GEH524358 GOD524357:GOD524358 GXZ524357:GXZ524358 HHV524357:HHV524358 HRR524357:HRR524358 IBN524357:IBN524358 ILJ524357:ILJ524358 IVF524357:IVF524358 JFB524357:JFB524358 JOX524357:JOX524358 JYT524357:JYT524358 KIP524357:KIP524358 KSL524357:KSL524358 LCH524357:LCH524358 LMD524357:LMD524358 LVZ524357:LVZ524358 MFV524357:MFV524358 MPR524357:MPR524358 MZN524357:MZN524358 NJJ524357:NJJ524358 NTF524357:NTF524358 ODB524357:ODB524358 OMX524357:OMX524358 OWT524357:OWT524358 PGP524357:PGP524358 PQL524357:PQL524358 QAH524357:QAH524358 QKD524357:QKD524358 QTZ524357:QTZ524358 RDV524357:RDV524358 RNR524357:RNR524358 RXN524357:RXN524358 SHJ524357:SHJ524358 SRF524357:SRF524358 TBB524357:TBB524358 TKX524357:TKX524358 TUT524357:TUT524358 UEP524357:UEP524358 UOL524357:UOL524358 UYH524357:UYH524358 VID524357:VID524358 VRZ524357:VRZ524358 WBV524357:WBV524358 WLR524357:WLR524358 WVN524357:WVN524358 F589893:F589894 JB589893:JB589894 SX589893:SX589894 ACT589893:ACT589894 AMP589893:AMP589894 AWL589893:AWL589894 BGH589893:BGH589894 BQD589893:BQD589894 BZZ589893:BZZ589894 CJV589893:CJV589894 CTR589893:CTR589894 DDN589893:DDN589894 DNJ589893:DNJ589894 DXF589893:DXF589894 EHB589893:EHB589894 EQX589893:EQX589894 FAT589893:FAT589894 FKP589893:FKP589894 FUL589893:FUL589894 GEH589893:GEH589894 GOD589893:GOD589894 GXZ589893:GXZ589894 HHV589893:HHV589894 HRR589893:HRR589894 IBN589893:IBN589894 ILJ589893:ILJ589894 IVF589893:IVF589894 JFB589893:JFB589894 JOX589893:JOX589894 JYT589893:JYT589894 KIP589893:KIP589894 KSL589893:KSL589894 LCH589893:LCH589894 LMD589893:LMD589894 LVZ589893:LVZ589894 MFV589893:MFV589894 MPR589893:MPR589894 MZN589893:MZN589894 NJJ589893:NJJ589894 NTF589893:NTF589894 ODB589893:ODB589894 OMX589893:OMX589894 OWT589893:OWT589894 PGP589893:PGP589894 PQL589893:PQL589894 QAH589893:QAH589894 QKD589893:QKD589894 QTZ589893:QTZ589894 RDV589893:RDV589894 RNR589893:RNR589894 RXN589893:RXN589894 SHJ589893:SHJ589894 SRF589893:SRF589894 TBB589893:TBB589894 TKX589893:TKX589894 TUT589893:TUT589894 UEP589893:UEP589894 UOL589893:UOL589894 UYH589893:UYH589894 VID589893:VID589894 VRZ589893:VRZ589894 WBV589893:WBV589894 WLR589893:WLR589894 WVN589893:WVN589894 F655429:F655430 JB655429:JB655430 SX655429:SX655430 ACT655429:ACT655430 AMP655429:AMP655430 AWL655429:AWL655430 BGH655429:BGH655430 BQD655429:BQD655430 BZZ655429:BZZ655430 CJV655429:CJV655430 CTR655429:CTR655430 DDN655429:DDN655430 DNJ655429:DNJ655430 DXF655429:DXF655430 EHB655429:EHB655430 EQX655429:EQX655430 FAT655429:FAT655430 FKP655429:FKP655430 FUL655429:FUL655430 GEH655429:GEH655430 GOD655429:GOD655430 GXZ655429:GXZ655430 HHV655429:HHV655430 HRR655429:HRR655430 IBN655429:IBN655430 ILJ655429:ILJ655430 IVF655429:IVF655430 JFB655429:JFB655430 JOX655429:JOX655430 JYT655429:JYT655430 KIP655429:KIP655430 KSL655429:KSL655430 LCH655429:LCH655430 LMD655429:LMD655430 LVZ655429:LVZ655430 MFV655429:MFV655430 MPR655429:MPR655430 MZN655429:MZN655430 NJJ655429:NJJ655430 NTF655429:NTF655430 ODB655429:ODB655430 OMX655429:OMX655430 OWT655429:OWT655430 PGP655429:PGP655430 PQL655429:PQL655430 QAH655429:QAH655430 QKD655429:QKD655430 QTZ655429:QTZ655430 RDV655429:RDV655430 RNR655429:RNR655430 RXN655429:RXN655430 SHJ655429:SHJ655430 SRF655429:SRF655430 TBB655429:TBB655430 TKX655429:TKX655430 TUT655429:TUT655430 UEP655429:UEP655430 UOL655429:UOL655430 UYH655429:UYH655430 VID655429:VID655430 VRZ655429:VRZ655430 WBV655429:WBV655430 WLR655429:WLR655430 WVN655429:WVN655430 F720965:F720966 JB720965:JB720966 SX720965:SX720966 ACT720965:ACT720966 AMP720965:AMP720966 AWL720965:AWL720966 BGH720965:BGH720966 BQD720965:BQD720966 BZZ720965:BZZ720966 CJV720965:CJV720966 CTR720965:CTR720966 DDN720965:DDN720966 DNJ720965:DNJ720966 DXF720965:DXF720966 EHB720965:EHB720966 EQX720965:EQX720966 FAT720965:FAT720966 FKP720965:FKP720966 FUL720965:FUL720966 GEH720965:GEH720966 GOD720965:GOD720966 GXZ720965:GXZ720966 HHV720965:HHV720966 HRR720965:HRR720966 IBN720965:IBN720966 ILJ720965:ILJ720966 IVF720965:IVF720966 JFB720965:JFB720966 JOX720965:JOX720966 JYT720965:JYT720966 KIP720965:KIP720966 KSL720965:KSL720966 LCH720965:LCH720966 LMD720965:LMD720966 LVZ720965:LVZ720966 MFV720965:MFV720966 MPR720965:MPR720966 MZN720965:MZN720966 NJJ720965:NJJ720966 NTF720965:NTF720966 ODB720965:ODB720966 OMX720965:OMX720966 OWT720965:OWT720966 PGP720965:PGP720966 PQL720965:PQL720966 QAH720965:QAH720966 QKD720965:QKD720966 QTZ720965:QTZ720966 RDV720965:RDV720966 RNR720965:RNR720966 RXN720965:RXN720966 SHJ720965:SHJ720966 SRF720965:SRF720966 TBB720965:TBB720966 TKX720965:TKX720966 TUT720965:TUT720966 UEP720965:UEP720966 UOL720965:UOL720966 UYH720965:UYH720966 VID720965:VID720966 VRZ720965:VRZ720966 WBV720965:WBV720966 WLR720965:WLR720966 WVN720965:WVN720966 F786501:F786502 JB786501:JB786502 SX786501:SX786502 ACT786501:ACT786502 AMP786501:AMP786502 AWL786501:AWL786502 BGH786501:BGH786502 BQD786501:BQD786502 BZZ786501:BZZ786502 CJV786501:CJV786502 CTR786501:CTR786502 DDN786501:DDN786502 DNJ786501:DNJ786502 DXF786501:DXF786502 EHB786501:EHB786502 EQX786501:EQX786502 FAT786501:FAT786502 FKP786501:FKP786502 FUL786501:FUL786502 GEH786501:GEH786502 GOD786501:GOD786502 GXZ786501:GXZ786502 HHV786501:HHV786502 HRR786501:HRR786502 IBN786501:IBN786502 ILJ786501:ILJ786502 IVF786501:IVF786502 JFB786501:JFB786502 JOX786501:JOX786502 JYT786501:JYT786502 KIP786501:KIP786502 KSL786501:KSL786502 LCH786501:LCH786502 LMD786501:LMD786502 LVZ786501:LVZ786502 MFV786501:MFV786502 MPR786501:MPR786502 MZN786501:MZN786502 NJJ786501:NJJ786502 NTF786501:NTF786502 ODB786501:ODB786502 OMX786501:OMX786502 OWT786501:OWT786502 PGP786501:PGP786502 PQL786501:PQL786502 QAH786501:QAH786502 QKD786501:QKD786502 QTZ786501:QTZ786502 RDV786501:RDV786502 RNR786501:RNR786502 RXN786501:RXN786502 SHJ786501:SHJ786502 SRF786501:SRF786502 TBB786501:TBB786502 TKX786501:TKX786502 TUT786501:TUT786502 UEP786501:UEP786502 UOL786501:UOL786502 UYH786501:UYH786502 VID786501:VID786502 VRZ786501:VRZ786502 WBV786501:WBV786502 WLR786501:WLR786502 WVN786501:WVN786502 F852037:F852038 JB852037:JB852038 SX852037:SX852038 ACT852037:ACT852038 AMP852037:AMP852038 AWL852037:AWL852038 BGH852037:BGH852038 BQD852037:BQD852038 BZZ852037:BZZ852038 CJV852037:CJV852038 CTR852037:CTR852038 DDN852037:DDN852038 DNJ852037:DNJ852038 DXF852037:DXF852038 EHB852037:EHB852038 EQX852037:EQX852038 FAT852037:FAT852038 FKP852037:FKP852038 FUL852037:FUL852038 GEH852037:GEH852038 GOD852037:GOD852038 GXZ852037:GXZ852038 HHV852037:HHV852038 HRR852037:HRR852038 IBN852037:IBN852038 ILJ852037:ILJ852038 IVF852037:IVF852038 JFB852037:JFB852038 JOX852037:JOX852038 JYT852037:JYT852038 KIP852037:KIP852038 KSL852037:KSL852038 LCH852037:LCH852038 LMD852037:LMD852038 LVZ852037:LVZ852038 MFV852037:MFV852038 MPR852037:MPR852038 MZN852037:MZN852038 NJJ852037:NJJ852038 NTF852037:NTF852038 ODB852037:ODB852038 OMX852037:OMX852038 OWT852037:OWT852038 PGP852037:PGP852038 PQL852037:PQL852038 QAH852037:QAH852038 QKD852037:QKD852038 QTZ852037:QTZ852038 RDV852037:RDV852038 RNR852037:RNR852038 RXN852037:RXN852038 SHJ852037:SHJ852038 SRF852037:SRF852038 TBB852037:TBB852038 TKX852037:TKX852038 TUT852037:TUT852038 UEP852037:UEP852038 UOL852037:UOL852038 UYH852037:UYH852038 VID852037:VID852038 VRZ852037:VRZ852038 WBV852037:WBV852038 WLR852037:WLR852038 WVN852037:WVN852038 F917573:F917574 JB917573:JB917574 SX917573:SX917574 ACT917573:ACT917574 AMP917573:AMP917574 AWL917573:AWL917574 BGH917573:BGH917574 BQD917573:BQD917574 BZZ917573:BZZ917574 CJV917573:CJV917574 CTR917573:CTR917574 DDN917573:DDN917574 DNJ917573:DNJ917574 DXF917573:DXF917574 EHB917573:EHB917574 EQX917573:EQX917574 FAT917573:FAT917574 FKP917573:FKP917574 FUL917573:FUL917574 GEH917573:GEH917574 GOD917573:GOD917574 GXZ917573:GXZ917574 HHV917573:HHV917574 HRR917573:HRR917574 IBN917573:IBN917574 ILJ917573:ILJ917574 IVF917573:IVF917574 JFB917573:JFB917574 JOX917573:JOX917574 JYT917573:JYT917574 KIP917573:KIP917574 KSL917573:KSL917574 LCH917573:LCH917574 LMD917573:LMD917574 LVZ917573:LVZ917574 MFV917573:MFV917574 MPR917573:MPR917574 MZN917573:MZN917574 NJJ917573:NJJ917574 NTF917573:NTF917574 ODB917573:ODB917574 OMX917573:OMX917574 OWT917573:OWT917574 PGP917573:PGP917574 PQL917573:PQL917574 QAH917573:QAH917574 QKD917573:QKD917574 QTZ917573:QTZ917574 RDV917573:RDV917574 RNR917573:RNR917574 RXN917573:RXN917574 SHJ917573:SHJ917574 SRF917573:SRF917574 TBB917573:TBB917574 TKX917573:TKX917574 TUT917573:TUT917574 UEP917573:UEP917574 UOL917573:UOL917574 UYH917573:UYH917574 VID917573:VID917574 VRZ917573:VRZ917574 WBV917573:WBV917574 WLR917573:WLR917574 WVN917573:WVN917574 F983109:F983110 JB983109:JB983110 SX983109:SX983110 ACT983109:ACT983110 AMP983109:AMP983110 AWL983109:AWL983110 BGH983109:BGH983110 BQD983109:BQD983110 BZZ983109:BZZ983110 CJV983109:CJV983110 CTR983109:CTR983110 DDN983109:DDN983110 DNJ983109:DNJ983110 DXF983109:DXF983110 EHB983109:EHB983110 EQX983109:EQX983110 FAT983109:FAT983110 FKP983109:FKP983110 FUL983109:FUL983110 GEH983109:GEH983110 GOD983109:GOD983110 GXZ983109:GXZ983110 HHV983109:HHV983110 HRR983109:HRR983110 IBN983109:IBN983110 ILJ983109:ILJ983110 IVF983109:IVF983110 JFB983109:JFB983110 JOX983109:JOX983110 JYT983109:JYT983110 KIP983109:KIP983110 KSL983109:KSL983110 LCH983109:LCH983110 LMD983109:LMD983110 LVZ983109:LVZ983110 MFV983109:MFV983110 MPR983109:MPR983110 MZN983109:MZN983110 NJJ983109:NJJ983110 NTF983109:NTF983110 ODB983109:ODB983110 OMX983109:OMX983110 OWT983109:OWT983110 PGP983109:PGP983110 PQL983109:PQL983110 QAH983109:QAH983110 QKD983109:QKD983110 QTZ983109:QTZ983110 RDV983109:RDV983110 RNR983109:RNR983110 RXN983109:RXN983110 SHJ983109:SHJ983110 SRF983109:SRF983110 TBB983109:TBB983110 TKX983109:TKX983110 TUT983109:TUT983110 UEP983109:UEP983110 UOL983109:UOL983110 UYH983109:UYH983110 VID983109:VID983110 VRZ983109:VRZ983110 WBV983109:WBV983110 WLR983109:WLR983110 WVN983109:WVN983110 F89:F90 JB89:JB90 SX89:SX90 ACT89:ACT90 AMP89:AMP90 AWL89:AWL90 BGH89:BGH90 BQD89:BQD90 BZZ89:BZZ90 CJV89:CJV90 CTR89:CTR90 DDN89:DDN90 DNJ89:DNJ90 DXF89:DXF90 EHB89:EHB90 EQX89:EQX90 FAT89:FAT90 FKP89:FKP90 FUL89:FUL90 GEH89:GEH90 GOD89:GOD90 GXZ89:GXZ90 HHV89:HHV90 HRR89:HRR90 IBN89:IBN90 ILJ89:ILJ90 IVF89:IVF90 JFB89:JFB90 JOX89:JOX90 JYT89:JYT90 KIP89:KIP90 KSL89:KSL90 LCH89:LCH90 LMD89:LMD90 LVZ89:LVZ90 MFV89:MFV90 MPR89:MPR90 MZN89:MZN90 NJJ89:NJJ90 NTF89:NTF90 ODB89:ODB90 OMX89:OMX90 OWT89:OWT90 PGP89:PGP90 PQL89:PQL90 QAH89:QAH90 QKD89:QKD90 QTZ89:QTZ90 RDV89:RDV90 RNR89:RNR90 RXN89:RXN90 SHJ89:SHJ90 SRF89:SRF90 TBB89:TBB90 TKX89:TKX90 TUT89:TUT90 UEP89:UEP90 UOL89:UOL90 UYH89:UYH90 VID89:VID90 VRZ89:VRZ90 WBV89:WBV90 WLR89:WLR90 WVN89:WVN90 F65625:F65626 JB65625:JB65626 SX65625:SX65626 ACT65625:ACT65626 AMP65625:AMP65626 AWL65625:AWL65626 BGH65625:BGH65626 BQD65625:BQD65626 BZZ65625:BZZ65626 CJV65625:CJV65626 CTR65625:CTR65626 DDN65625:DDN65626 DNJ65625:DNJ65626 DXF65625:DXF65626 EHB65625:EHB65626 EQX65625:EQX65626 FAT65625:FAT65626 FKP65625:FKP65626 FUL65625:FUL65626 GEH65625:GEH65626 GOD65625:GOD65626 GXZ65625:GXZ65626 HHV65625:HHV65626 HRR65625:HRR65626 IBN65625:IBN65626 ILJ65625:ILJ65626 IVF65625:IVF65626 JFB65625:JFB65626 JOX65625:JOX65626 JYT65625:JYT65626 KIP65625:KIP65626 KSL65625:KSL65626 LCH65625:LCH65626 LMD65625:LMD65626 LVZ65625:LVZ65626 MFV65625:MFV65626 MPR65625:MPR65626 MZN65625:MZN65626 NJJ65625:NJJ65626 NTF65625:NTF65626 ODB65625:ODB65626 OMX65625:OMX65626 OWT65625:OWT65626 PGP65625:PGP65626 PQL65625:PQL65626 QAH65625:QAH65626 QKD65625:QKD65626 QTZ65625:QTZ65626 RDV65625:RDV65626 RNR65625:RNR65626 RXN65625:RXN65626 SHJ65625:SHJ65626 SRF65625:SRF65626 TBB65625:TBB65626 TKX65625:TKX65626 TUT65625:TUT65626 UEP65625:UEP65626 UOL65625:UOL65626 UYH65625:UYH65626 VID65625:VID65626 VRZ65625:VRZ65626 WBV65625:WBV65626 WLR65625:WLR65626 WVN65625:WVN65626 F131161:F131162 JB131161:JB131162 SX131161:SX131162 ACT131161:ACT131162 AMP131161:AMP131162 AWL131161:AWL131162 BGH131161:BGH131162 BQD131161:BQD131162 BZZ131161:BZZ131162 CJV131161:CJV131162 CTR131161:CTR131162 DDN131161:DDN131162 DNJ131161:DNJ131162 DXF131161:DXF131162 EHB131161:EHB131162 EQX131161:EQX131162 FAT131161:FAT131162 FKP131161:FKP131162 FUL131161:FUL131162 GEH131161:GEH131162 GOD131161:GOD131162 GXZ131161:GXZ131162 HHV131161:HHV131162 HRR131161:HRR131162 IBN131161:IBN131162 ILJ131161:ILJ131162 IVF131161:IVF131162 JFB131161:JFB131162 JOX131161:JOX131162 JYT131161:JYT131162 KIP131161:KIP131162 KSL131161:KSL131162 LCH131161:LCH131162 LMD131161:LMD131162 LVZ131161:LVZ131162 MFV131161:MFV131162 MPR131161:MPR131162 MZN131161:MZN131162 NJJ131161:NJJ131162 NTF131161:NTF131162 ODB131161:ODB131162 OMX131161:OMX131162 OWT131161:OWT131162 PGP131161:PGP131162 PQL131161:PQL131162 QAH131161:QAH131162 QKD131161:QKD131162 QTZ131161:QTZ131162 RDV131161:RDV131162 RNR131161:RNR131162 RXN131161:RXN131162 SHJ131161:SHJ131162 SRF131161:SRF131162 TBB131161:TBB131162 TKX131161:TKX131162 TUT131161:TUT131162 UEP131161:UEP131162 UOL131161:UOL131162 UYH131161:UYH131162 VID131161:VID131162 VRZ131161:VRZ131162 WBV131161:WBV131162 WLR131161:WLR131162 WVN131161:WVN131162 F196697:F196698 JB196697:JB196698 SX196697:SX196698 ACT196697:ACT196698 AMP196697:AMP196698 AWL196697:AWL196698 BGH196697:BGH196698 BQD196697:BQD196698 BZZ196697:BZZ196698 CJV196697:CJV196698 CTR196697:CTR196698 DDN196697:DDN196698 DNJ196697:DNJ196698 DXF196697:DXF196698 EHB196697:EHB196698 EQX196697:EQX196698 FAT196697:FAT196698 FKP196697:FKP196698 FUL196697:FUL196698 GEH196697:GEH196698 GOD196697:GOD196698 GXZ196697:GXZ196698 HHV196697:HHV196698 HRR196697:HRR196698 IBN196697:IBN196698 ILJ196697:ILJ196698 IVF196697:IVF196698 JFB196697:JFB196698 JOX196697:JOX196698 JYT196697:JYT196698 KIP196697:KIP196698 KSL196697:KSL196698 LCH196697:LCH196698 LMD196697:LMD196698 LVZ196697:LVZ196698 MFV196697:MFV196698 MPR196697:MPR196698 MZN196697:MZN196698 NJJ196697:NJJ196698 NTF196697:NTF196698 ODB196697:ODB196698 OMX196697:OMX196698 OWT196697:OWT196698 PGP196697:PGP196698 PQL196697:PQL196698 QAH196697:QAH196698 QKD196697:QKD196698 QTZ196697:QTZ196698 RDV196697:RDV196698 RNR196697:RNR196698 RXN196697:RXN196698 SHJ196697:SHJ196698 SRF196697:SRF196698 TBB196697:TBB196698 TKX196697:TKX196698 TUT196697:TUT196698 UEP196697:UEP196698 UOL196697:UOL196698 UYH196697:UYH196698 VID196697:VID196698 VRZ196697:VRZ196698 WBV196697:WBV196698 WLR196697:WLR196698 WVN196697:WVN196698 F262233:F262234 JB262233:JB262234 SX262233:SX262234 ACT262233:ACT262234 AMP262233:AMP262234 AWL262233:AWL262234 BGH262233:BGH262234 BQD262233:BQD262234 BZZ262233:BZZ262234 CJV262233:CJV262234 CTR262233:CTR262234 DDN262233:DDN262234 DNJ262233:DNJ262234 DXF262233:DXF262234 EHB262233:EHB262234 EQX262233:EQX262234 FAT262233:FAT262234 FKP262233:FKP262234 FUL262233:FUL262234 GEH262233:GEH262234 GOD262233:GOD262234 GXZ262233:GXZ262234 HHV262233:HHV262234 HRR262233:HRR262234 IBN262233:IBN262234 ILJ262233:ILJ262234 IVF262233:IVF262234 JFB262233:JFB262234 JOX262233:JOX262234 JYT262233:JYT262234 KIP262233:KIP262234 KSL262233:KSL262234 LCH262233:LCH262234 LMD262233:LMD262234 LVZ262233:LVZ262234 MFV262233:MFV262234 MPR262233:MPR262234 MZN262233:MZN262234 NJJ262233:NJJ262234 NTF262233:NTF262234 ODB262233:ODB262234 OMX262233:OMX262234 OWT262233:OWT262234 PGP262233:PGP262234 PQL262233:PQL262234 QAH262233:QAH262234 QKD262233:QKD262234 QTZ262233:QTZ262234 RDV262233:RDV262234 RNR262233:RNR262234 RXN262233:RXN262234 SHJ262233:SHJ262234 SRF262233:SRF262234 TBB262233:TBB262234 TKX262233:TKX262234 TUT262233:TUT262234 UEP262233:UEP262234 UOL262233:UOL262234 UYH262233:UYH262234 VID262233:VID262234 VRZ262233:VRZ262234 WBV262233:WBV262234 WLR262233:WLR262234 WVN262233:WVN262234 F327769:F327770 JB327769:JB327770 SX327769:SX327770 ACT327769:ACT327770 AMP327769:AMP327770 AWL327769:AWL327770 BGH327769:BGH327770 BQD327769:BQD327770 BZZ327769:BZZ327770 CJV327769:CJV327770 CTR327769:CTR327770 DDN327769:DDN327770 DNJ327769:DNJ327770 DXF327769:DXF327770 EHB327769:EHB327770 EQX327769:EQX327770 FAT327769:FAT327770 FKP327769:FKP327770 FUL327769:FUL327770 GEH327769:GEH327770 GOD327769:GOD327770 GXZ327769:GXZ327770 HHV327769:HHV327770 HRR327769:HRR327770 IBN327769:IBN327770 ILJ327769:ILJ327770 IVF327769:IVF327770 JFB327769:JFB327770 JOX327769:JOX327770 JYT327769:JYT327770 KIP327769:KIP327770 KSL327769:KSL327770 LCH327769:LCH327770 LMD327769:LMD327770 LVZ327769:LVZ327770 MFV327769:MFV327770 MPR327769:MPR327770 MZN327769:MZN327770 NJJ327769:NJJ327770 NTF327769:NTF327770 ODB327769:ODB327770 OMX327769:OMX327770 OWT327769:OWT327770 PGP327769:PGP327770 PQL327769:PQL327770 QAH327769:QAH327770 QKD327769:QKD327770 QTZ327769:QTZ327770 RDV327769:RDV327770 RNR327769:RNR327770 RXN327769:RXN327770 SHJ327769:SHJ327770 SRF327769:SRF327770 TBB327769:TBB327770 TKX327769:TKX327770 TUT327769:TUT327770 UEP327769:UEP327770 UOL327769:UOL327770 UYH327769:UYH327770 VID327769:VID327770 VRZ327769:VRZ327770 WBV327769:WBV327770 WLR327769:WLR327770 WVN327769:WVN327770 F393305:F393306 JB393305:JB393306 SX393305:SX393306 ACT393305:ACT393306 AMP393305:AMP393306 AWL393305:AWL393306 BGH393305:BGH393306 BQD393305:BQD393306 BZZ393305:BZZ393306 CJV393305:CJV393306 CTR393305:CTR393306 DDN393305:DDN393306 DNJ393305:DNJ393306 DXF393305:DXF393306 EHB393305:EHB393306 EQX393305:EQX393306 FAT393305:FAT393306 FKP393305:FKP393306 FUL393305:FUL393306 GEH393305:GEH393306 GOD393305:GOD393306 GXZ393305:GXZ393306 HHV393305:HHV393306 HRR393305:HRR393306 IBN393305:IBN393306 ILJ393305:ILJ393306 IVF393305:IVF393306 JFB393305:JFB393306 JOX393305:JOX393306 JYT393305:JYT393306 KIP393305:KIP393306 KSL393305:KSL393306 LCH393305:LCH393306 LMD393305:LMD393306 LVZ393305:LVZ393306 MFV393305:MFV393306 MPR393305:MPR393306 MZN393305:MZN393306 NJJ393305:NJJ393306 NTF393305:NTF393306 ODB393305:ODB393306 OMX393305:OMX393306 OWT393305:OWT393306 PGP393305:PGP393306 PQL393305:PQL393306 QAH393305:QAH393306 QKD393305:QKD393306 QTZ393305:QTZ393306 RDV393305:RDV393306 RNR393305:RNR393306 RXN393305:RXN393306 SHJ393305:SHJ393306 SRF393305:SRF393306 TBB393305:TBB393306 TKX393305:TKX393306 TUT393305:TUT393306 UEP393305:UEP393306 UOL393305:UOL393306 UYH393305:UYH393306 VID393305:VID393306 VRZ393305:VRZ393306 WBV393305:WBV393306 WLR393305:WLR393306 WVN393305:WVN393306 F458841:F458842 JB458841:JB458842 SX458841:SX458842 ACT458841:ACT458842 AMP458841:AMP458842 AWL458841:AWL458842 BGH458841:BGH458842 BQD458841:BQD458842 BZZ458841:BZZ458842 CJV458841:CJV458842 CTR458841:CTR458842 DDN458841:DDN458842 DNJ458841:DNJ458842 DXF458841:DXF458842 EHB458841:EHB458842 EQX458841:EQX458842 FAT458841:FAT458842 FKP458841:FKP458842 FUL458841:FUL458842 GEH458841:GEH458842 GOD458841:GOD458842 GXZ458841:GXZ458842 HHV458841:HHV458842 HRR458841:HRR458842 IBN458841:IBN458842 ILJ458841:ILJ458842 IVF458841:IVF458842 JFB458841:JFB458842 JOX458841:JOX458842 JYT458841:JYT458842 KIP458841:KIP458842 KSL458841:KSL458842 LCH458841:LCH458842 LMD458841:LMD458842 LVZ458841:LVZ458842 MFV458841:MFV458842 MPR458841:MPR458842 MZN458841:MZN458842 NJJ458841:NJJ458842 NTF458841:NTF458842 ODB458841:ODB458842 OMX458841:OMX458842 OWT458841:OWT458842 PGP458841:PGP458842 PQL458841:PQL458842 QAH458841:QAH458842 QKD458841:QKD458842 QTZ458841:QTZ458842 RDV458841:RDV458842 RNR458841:RNR458842 RXN458841:RXN458842 SHJ458841:SHJ458842 SRF458841:SRF458842 TBB458841:TBB458842 TKX458841:TKX458842 TUT458841:TUT458842 UEP458841:UEP458842 UOL458841:UOL458842 UYH458841:UYH458842 VID458841:VID458842 VRZ458841:VRZ458842 WBV458841:WBV458842 WLR458841:WLR458842 WVN458841:WVN458842 F524377:F524378 JB524377:JB524378 SX524377:SX524378 ACT524377:ACT524378 AMP524377:AMP524378 AWL524377:AWL524378 BGH524377:BGH524378 BQD524377:BQD524378 BZZ524377:BZZ524378 CJV524377:CJV524378 CTR524377:CTR524378 DDN524377:DDN524378 DNJ524377:DNJ524378 DXF524377:DXF524378 EHB524377:EHB524378 EQX524377:EQX524378 FAT524377:FAT524378 FKP524377:FKP524378 FUL524377:FUL524378 GEH524377:GEH524378 GOD524377:GOD524378 GXZ524377:GXZ524378 HHV524377:HHV524378 HRR524377:HRR524378 IBN524377:IBN524378 ILJ524377:ILJ524378 IVF524377:IVF524378 JFB524377:JFB524378 JOX524377:JOX524378 JYT524377:JYT524378 KIP524377:KIP524378 KSL524377:KSL524378 LCH524377:LCH524378 LMD524377:LMD524378 LVZ524377:LVZ524378 MFV524377:MFV524378 MPR524377:MPR524378 MZN524377:MZN524378 NJJ524377:NJJ524378 NTF524377:NTF524378 ODB524377:ODB524378 OMX524377:OMX524378 OWT524377:OWT524378 PGP524377:PGP524378 PQL524377:PQL524378 QAH524377:QAH524378 QKD524377:QKD524378 QTZ524377:QTZ524378 RDV524377:RDV524378 RNR524377:RNR524378 RXN524377:RXN524378 SHJ524377:SHJ524378 SRF524377:SRF524378 TBB524377:TBB524378 TKX524377:TKX524378 TUT524377:TUT524378 UEP524377:UEP524378 UOL524377:UOL524378 UYH524377:UYH524378 VID524377:VID524378 VRZ524377:VRZ524378 WBV524377:WBV524378 WLR524377:WLR524378 WVN524377:WVN524378 F589913:F589914 JB589913:JB589914 SX589913:SX589914 ACT589913:ACT589914 AMP589913:AMP589914 AWL589913:AWL589914 BGH589913:BGH589914 BQD589913:BQD589914 BZZ589913:BZZ589914 CJV589913:CJV589914 CTR589913:CTR589914 DDN589913:DDN589914 DNJ589913:DNJ589914 DXF589913:DXF589914 EHB589913:EHB589914 EQX589913:EQX589914 FAT589913:FAT589914 FKP589913:FKP589914 FUL589913:FUL589914 GEH589913:GEH589914 GOD589913:GOD589914 GXZ589913:GXZ589914 HHV589913:HHV589914 HRR589913:HRR589914 IBN589913:IBN589914 ILJ589913:ILJ589914 IVF589913:IVF589914 JFB589913:JFB589914 JOX589913:JOX589914 JYT589913:JYT589914 KIP589913:KIP589914 KSL589913:KSL589914 LCH589913:LCH589914 LMD589913:LMD589914 LVZ589913:LVZ589914 MFV589913:MFV589914 MPR589913:MPR589914 MZN589913:MZN589914 NJJ589913:NJJ589914 NTF589913:NTF589914 ODB589913:ODB589914 OMX589913:OMX589914 OWT589913:OWT589914 PGP589913:PGP589914 PQL589913:PQL589914 QAH589913:QAH589914 QKD589913:QKD589914 QTZ589913:QTZ589914 RDV589913:RDV589914 RNR589913:RNR589914 RXN589913:RXN589914 SHJ589913:SHJ589914 SRF589913:SRF589914 TBB589913:TBB589914 TKX589913:TKX589914 TUT589913:TUT589914 UEP589913:UEP589914 UOL589913:UOL589914 UYH589913:UYH589914 VID589913:VID589914 VRZ589913:VRZ589914 WBV589913:WBV589914 WLR589913:WLR589914 WVN589913:WVN589914 F655449:F655450 JB655449:JB655450 SX655449:SX655450 ACT655449:ACT655450 AMP655449:AMP655450 AWL655449:AWL655450 BGH655449:BGH655450 BQD655449:BQD655450 BZZ655449:BZZ655450 CJV655449:CJV655450 CTR655449:CTR655450 DDN655449:DDN655450 DNJ655449:DNJ655450 DXF655449:DXF655450 EHB655449:EHB655450 EQX655449:EQX655450 FAT655449:FAT655450 FKP655449:FKP655450 FUL655449:FUL655450 GEH655449:GEH655450 GOD655449:GOD655450 GXZ655449:GXZ655450 HHV655449:HHV655450 HRR655449:HRR655450 IBN655449:IBN655450 ILJ655449:ILJ655450 IVF655449:IVF655450 JFB655449:JFB655450 JOX655449:JOX655450 JYT655449:JYT655450 KIP655449:KIP655450 KSL655449:KSL655450 LCH655449:LCH655450 LMD655449:LMD655450 LVZ655449:LVZ655450 MFV655449:MFV655450 MPR655449:MPR655450 MZN655449:MZN655450 NJJ655449:NJJ655450 NTF655449:NTF655450 ODB655449:ODB655450 OMX655449:OMX655450 OWT655449:OWT655450 PGP655449:PGP655450 PQL655449:PQL655450 QAH655449:QAH655450 QKD655449:QKD655450 QTZ655449:QTZ655450 RDV655449:RDV655450 RNR655449:RNR655450 RXN655449:RXN655450 SHJ655449:SHJ655450 SRF655449:SRF655450 TBB655449:TBB655450 TKX655449:TKX655450 TUT655449:TUT655450 UEP655449:UEP655450 UOL655449:UOL655450 UYH655449:UYH655450 VID655449:VID655450 VRZ655449:VRZ655450 WBV655449:WBV655450 WLR655449:WLR655450 WVN655449:WVN655450 F720985:F720986 JB720985:JB720986 SX720985:SX720986 ACT720985:ACT720986 AMP720985:AMP720986 AWL720985:AWL720986 BGH720985:BGH720986 BQD720985:BQD720986 BZZ720985:BZZ720986 CJV720985:CJV720986 CTR720985:CTR720986 DDN720985:DDN720986 DNJ720985:DNJ720986 DXF720985:DXF720986 EHB720985:EHB720986 EQX720985:EQX720986 FAT720985:FAT720986 FKP720985:FKP720986 FUL720985:FUL720986 GEH720985:GEH720986 GOD720985:GOD720986 GXZ720985:GXZ720986 HHV720985:HHV720986 HRR720985:HRR720986 IBN720985:IBN720986 ILJ720985:ILJ720986 IVF720985:IVF720986 JFB720985:JFB720986 JOX720985:JOX720986 JYT720985:JYT720986 KIP720985:KIP720986 KSL720985:KSL720986 LCH720985:LCH720986 LMD720985:LMD720986 LVZ720985:LVZ720986 MFV720985:MFV720986 MPR720985:MPR720986 MZN720985:MZN720986 NJJ720985:NJJ720986 NTF720985:NTF720986 ODB720985:ODB720986 OMX720985:OMX720986 OWT720985:OWT720986 PGP720985:PGP720986 PQL720985:PQL720986 QAH720985:QAH720986 QKD720985:QKD720986 QTZ720985:QTZ720986 RDV720985:RDV720986 RNR720985:RNR720986 RXN720985:RXN720986 SHJ720985:SHJ720986 SRF720985:SRF720986 TBB720985:TBB720986 TKX720985:TKX720986 TUT720985:TUT720986 UEP720985:UEP720986 UOL720985:UOL720986 UYH720985:UYH720986 VID720985:VID720986 VRZ720985:VRZ720986 WBV720985:WBV720986 WLR720985:WLR720986 WVN720985:WVN720986 F786521:F786522 JB786521:JB786522 SX786521:SX786522 ACT786521:ACT786522 AMP786521:AMP786522 AWL786521:AWL786522 BGH786521:BGH786522 BQD786521:BQD786522 BZZ786521:BZZ786522 CJV786521:CJV786522 CTR786521:CTR786522 DDN786521:DDN786522 DNJ786521:DNJ786522 DXF786521:DXF786522 EHB786521:EHB786522 EQX786521:EQX786522 FAT786521:FAT786522 FKP786521:FKP786522 FUL786521:FUL786522 GEH786521:GEH786522 GOD786521:GOD786522 GXZ786521:GXZ786522 HHV786521:HHV786522 HRR786521:HRR786522 IBN786521:IBN786522 ILJ786521:ILJ786522 IVF786521:IVF786522 JFB786521:JFB786522 JOX786521:JOX786522 JYT786521:JYT786522 KIP786521:KIP786522 KSL786521:KSL786522 LCH786521:LCH786522 LMD786521:LMD786522 LVZ786521:LVZ786522 MFV786521:MFV786522 MPR786521:MPR786522 MZN786521:MZN786522 NJJ786521:NJJ786522 NTF786521:NTF786522 ODB786521:ODB786522 OMX786521:OMX786522 OWT786521:OWT786522 PGP786521:PGP786522 PQL786521:PQL786522 QAH786521:QAH786522 QKD786521:QKD786522 QTZ786521:QTZ786522 RDV786521:RDV786522 RNR786521:RNR786522 RXN786521:RXN786522 SHJ786521:SHJ786522 SRF786521:SRF786522 TBB786521:TBB786522 TKX786521:TKX786522 TUT786521:TUT786522 UEP786521:UEP786522 UOL786521:UOL786522 UYH786521:UYH786522 VID786521:VID786522 VRZ786521:VRZ786522 WBV786521:WBV786522 WLR786521:WLR786522 WVN786521:WVN786522 F852057:F852058 JB852057:JB852058 SX852057:SX852058 ACT852057:ACT852058 AMP852057:AMP852058 AWL852057:AWL852058 BGH852057:BGH852058 BQD852057:BQD852058 BZZ852057:BZZ852058 CJV852057:CJV852058 CTR852057:CTR852058 DDN852057:DDN852058 DNJ852057:DNJ852058 DXF852057:DXF852058 EHB852057:EHB852058 EQX852057:EQX852058 FAT852057:FAT852058 FKP852057:FKP852058 FUL852057:FUL852058 GEH852057:GEH852058 GOD852057:GOD852058 GXZ852057:GXZ852058 HHV852057:HHV852058 HRR852057:HRR852058 IBN852057:IBN852058 ILJ852057:ILJ852058 IVF852057:IVF852058 JFB852057:JFB852058 JOX852057:JOX852058 JYT852057:JYT852058 KIP852057:KIP852058 KSL852057:KSL852058 LCH852057:LCH852058 LMD852057:LMD852058 LVZ852057:LVZ852058 MFV852057:MFV852058 MPR852057:MPR852058 MZN852057:MZN852058 NJJ852057:NJJ852058 NTF852057:NTF852058 ODB852057:ODB852058 OMX852057:OMX852058 OWT852057:OWT852058 PGP852057:PGP852058 PQL852057:PQL852058 QAH852057:QAH852058 QKD852057:QKD852058 QTZ852057:QTZ852058 RDV852057:RDV852058 RNR852057:RNR852058 RXN852057:RXN852058 SHJ852057:SHJ852058 SRF852057:SRF852058 TBB852057:TBB852058 TKX852057:TKX852058 TUT852057:TUT852058 UEP852057:UEP852058 UOL852057:UOL852058 UYH852057:UYH852058 VID852057:VID852058 VRZ852057:VRZ852058 WBV852057:WBV852058 WLR852057:WLR852058 WVN852057:WVN852058 F917593:F917594 JB917593:JB917594 SX917593:SX917594 ACT917593:ACT917594 AMP917593:AMP917594 AWL917593:AWL917594 BGH917593:BGH917594 BQD917593:BQD917594 BZZ917593:BZZ917594 CJV917593:CJV917594 CTR917593:CTR917594 DDN917593:DDN917594 DNJ917593:DNJ917594 DXF917593:DXF917594 EHB917593:EHB917594 EQX917593:EQX917594 FAT917593:FAT917594 FKP917593:FKP917594 FUL917593:FUL917594 GEH917593:GEH917594 GOD917593:GOD917594 GXZ917593:GXZ917594 HHV917593:HHV917594 HRR917593:HRR917594 IBN917593:IBN917594 ILJ917593:ILJ917594 IVF917593:IVF917594 JFB917593:JFB917594 JOX917593:JOX917594 JYT917593:JYT917594 KIP917593:KIP917594 KSL917593:KSL917594 LCH917593:LCH917594 LMD917593:LMD917594 LVZ917593:LVZ917594 MFV917593:MFV917594 MPR917593:MPR917594 MZN917593:MZN917594 NJJ917593:NJJ917594 NTF917593:NTF917594 ODB917593:ODB917594 OMX917593:OMX917594 OWT917593:OWT917594 PGP917593:PGP917594 PQL917593:PQL917594 QAH917593:QAH917594 QKD917593:QKD917594 QTZ917593:QTZ917594 RDV917593:RDV917594 RNR917593:RNR917594 RXN917593:RXN917594 SHJ917593:SHJ917594 SRF917593:SRF917594 TBB917593:TBB917594 TKX917593:TKX917594 TUT917593:TUT917594 UEP917593:UEP917594 UOL917593:UOL917594 UYH917593:UYH917594 VID917593:VID917594 VRZ917593:VRZ917594 WBV917593:WBV917594 WLR917593:WLR917594 WVN917593:WVN917594 F983129:F983130 JB983129:JB983130 SX983129:SX983130 ACT983129:ACT983130 AMP983129:AMP983130 AWL983129:AWL983130 BGH983129:BGH983130 BQD983129:BQD983130 BZZ983129:BZZ983130 CJV983129:CJV983130 CTR983129:CTR983130 DDN983129:DDN983130 DNJ983129:DNJ983130 DXF983129:DXF983130 EHB983129:EHB983130 EQX983129:EQX983130 FAT983129:FAT983130 FKP983129:FKP983130 FUL983129:FUL983130 GEH983129:GEH983130 GOD983129:GOD983130 GXZ983129:GXZ983130 HHV983129:HHV983130 HRR983129:HRR983130 IBN983129:IBN983130 ILJ983129:ILJ983130 IVF983129:IVF983130 JFB983129:JFB983130 JOX983129:JOX983130 JYT983129:JYT983130 KIP983129:KIP983130 KSL983129:KSL983130 LCH983129:LCH983130 LMD983129:LMD983130 LVZ983129:LVZ983130 MFV983129:MFV983130 MPR983129:MPR983130 MZN983129:MZN983130 NJJ983129:NJJ983130 NTF983129:NTF983130 ODB983129:ODB983130 OMX983129:OMX983130 OWT983129:OWT983130 PGP983129:PGP983130 PQL983129:PQL983130 QAH983129:QAH983130 QKD983129:QKD983130 QTZ983129:QTZ983130 RDV983129:RDV983130 RNR983129:RNR983130 RXN983129:RXN983130 SHJ983129:SHJ983130 SRF983129:SRF983130 TBB983129:TBB983130 TKX983129:TKX983130 TUT983129:TUT983130 UEP983129:UEP983130 UOL983129:UOL983130 UYH983129:UYH983130 VID983129:VID983130 VRZ983129:VRZ983130 WBV983129:WBV983130 WLR983129:WLR983130 WVN983129:WVN983130 F107:F108 JB107:JB108 SX107:SX108 ACT107:ACT108 AMP107:AMP108 AWL107:AWL108 BGH107:BGH108 BQD107:BQD108 BZZ107:BZZ108 CJV107:CJV108 CTR107:CTR108 DDN107:DDN108 DNJ107:DNJ108 DXF107:DXF108 EHB107:EHB108 EQX107:EQX108 FAT107:FAT108 FKP107:FKP108 FUL107:FUL108 GEH107:GEH108 GOD107:GOD108 GXZ107:GXZ108 HHV107:HHV108 HRR107:HRR108 IBN107:IBN108 ILJ107:ILJ108 IVF107:IVF108 JFB107:JFB108 JOX107:JOX108 JYT107:JYT108 KIP107:KIP108 KSL107:KSL108 LCH107:LCH108 LMD107:LMD108 LVZ107:LVZ108 MFV107:MFV108 MPR107:MPR108 MZN107:MZN108 NJJ107:NJJ108 NTF107:NTF108 ODB107:ODB108 OMX107:OMX108 OWT107:OWT108 PGP107:PGP108 PQL107:PQL108 QAH107:QAH108 QKD107:QKD108 QTZ107:QTZ108 RDV107:RDV108 RNR107:RNR108 RXN107:RXN108 SHJ107:SHJ108 SRF107:SRF108 TBB107:TBB108 TKX107:TKX108 TUT107:TUT108 UEP107:UEP108 UOL107:UOL108 UYH107:UYH108 VID107:VID108 VRZ107:VRZ108 WBV107:WBV108 WLR107:WLR108 WVN107:WVN108 F65643:F65644 JB65643:JB65644 SX65643:SX65644 ACT65643:ACT65644 AMP65643:AMP65644 AWL65643:AWL65644 BGH65643:BGH65644 BQD65643:BQD65644 BZZ65643:BZZ65644 CJV65643:CJV65644 CTR65643:CTR65644 DDN65643:DDN65644 DNJ65643:DNJ65644 DXF65643:DXF65644 EHB65643:EHB65644 EQX65643:EQX65644 FAT65643:FAT65644 FKP65643:FKP65644 FUL65643:FUL65644 GEH65643:GEH65644 GOD65643:GOD65644 GXZ65643:GXZ65644 HHV65643:HHV65644 HRR65643:HRR65644 IBN65643:IBN65644 ILJ65643:ILJ65644 IVF65643:IVF65644 JFB65643:JFB65644 JOX65643:JOX65644 JYT65643:JYT65644 KIP65643:KIP65644 KSL65643:KSL65644 LCH65643:LCH65644 LMD65643:LMD65644 LVZ65643:LVZ65644 MFV65643:MFV65644 MPR65643:MPR65644 MZN65643:MZN65644 NJJ65643:NJJ65644 NTF65643:NTF65644 ODB65643:ODB65644 OMX65643:OMX65644 OWT65643:OWT65644 PGP65643:PGP65644 PQL65643:PQL65644 QAH65643:QAH65644 QKD65643:QKD65644 QTZ65643:QTZ65644 RDV65643:RDV65644 RNR65643:RNR65644 RXN65643:RXN65644 SHJ65643:SHJ65644 SRF65643:SRF65644 TBB65643:TBB65644 TKX65643:TKX65644 TUT65643:TUT65644 UEP65643:UEP65644 UOL65643:UOL65644 UYH65643:UYH65644 VID65643:VID65644 VRZ65643:VRZ65644 WBV65643:WBV65644 WLR65643:WLR65644 WVN65643:WVN65644 F131179:F131180 JB131179:JB131180 SX131179:SX131180 ACT131179:ACT131180 AMP131179:AMP131180 AWL131179:AWL131180 BGH131179:BGH131180 BQD131179:BQD131180 BZZ131179:BZZ131180 CJV131179:CJV131180 CTR131179:CTR131180 DDN131179:DDN131180 DNJ131179:DNJ131180 DXF131179:DXF131180 EHB131179:EHB131180 EQX131179:EQX131180 FAT131179:FAT131180 FKP131179:FKP131180 FUL131179:FUL131180 GEH131179:GEH131180 GOD131179:GOD131180 GXZ131179:GXZ131180 HHV131179:HHV131180 HRR131179:HRR131180 IBN131179:IBN131180 ILJ131179:ILJ131180 IVF131179:IVF131180 JFB131179:JFB131180 JOX131179:JOX131180 JYT131179:JYT131180 KIP131179:KIP131180 KSL131179:KSL131180 LCH131179:LCH131180 LMD131179:LMD131180 LVZ131179:LVZ131180 MFV131179:MFV131180 MPR131179:MPR131180 MZN131179:MZN131180 NJJ131179:NJJ131180 NTF131179:NTF131180 ODB131179:ODB131180 OMX131179:OMX131180 OWT131179:OWT131180 PGP131179:PGP131180 PQL131179:PQL131180 QAH131179:QAH131180 QKD131179:QKD131180 QTZ131179:QTZ131180 RDV131179:RDV131180 RNR131179:RNR131180 RXN131179:RXN131180 SHJ131179:SHJ131180 SRF131179:SRF131180 TBB131179:TBB131180 TKX131179:TKX131180 TUT131179:TUT131180 UEP131179:UEP131180 UOL131179:UOL131180 UYH131179:UYH131180 VID131179:VID131180 VRZ131179:VRZ131180 WBV131179:WBV131180 WLR131179:WLR131180 WVN131179:WVN131180 F196715:F196716 JB196715:JB196716 SX196715:SX196716 ACT196715:ACT196716 AMP196715:AMP196716 AWL196715:AWL196716 BGH196715:BGH196716 BQD196715:BQD196716 BZZ196715:BZZ196716 CJV196715:CJV196716 CTR196715:CTR196716 DDN196715:DDN196716 DNJ196715:DNJ196716 DXF196715:DXF196716 EHB196715:EHB196716 EQX196715:EQX196716 FAT196715:FAT196716 FKP196715:FKP196716 FUL196715:FUL196716 GEH196715:GEH196716 GOD196715:GOD196716 GXZ196715:GXZ196716 HHV196715:HHV196716 HRR196715:HRR196716 IBN196715:IBN196716 ILJ196715:ILJ196716 IVF196715:IVF196716 JFB196715:JFB196716 JOX196715:JOX196716 JYT196715:JYT196716 KIP196715:KIP196716 KSL196715:KSL196716 LCH196715:LCH196716 LMD196715:LMD196716 LVZ196715:LVZ196716 MFV196715:MFV196716 MPR196715:MPR196716 MZN196715:MZN196716 NJJ196715:NJJ196716 NTF196715:NTF196716 ODB196715:ODB196716 OMX196715:OMX196716 OWT196715:OWT196716 PGP196715:PGP196716 PQL196715:PQL196716 QAH196715:QAH196716 QKD196715:QKD196716 QTZ196715:QTZ196716 RDV196715:RDV196716 RNR196715:RNR196716 RXN196715:RXN196716 SHJ196715:SHJ196716 SRF196715:SRF196716 TBB196715:TBB196716 TKX196715:TKX196716 TUT196715:TUT196716 UEP196715:UEP196716 UOL196715:UOL196716 UYH196715:UYH196716 VID196715:VID196716 VRZ196715:VRZ196716 WBV196715:WBV196716 WLR196715:WLR196716 WVN196715:WVN196716 F262251:F262252 JB262251:JB262252 SX262251:SX262252 ACT262251:ACT262252 AMP262251:AMP262252 AWL262251:AWL262252 BGH262251:BGH262252 BQD262251:BQD262252 BZZ262251:BZZ262252 CJV262251:CJV262252 CTR262251:CTR262252 DDN262251:DDN262252 DNJ262251:DNJ262252 DXF262251:DXF262252 EHB262251:EHB262252 EQX262251:EQX262252 FAT262251:FAT262252 FKP262251:FKP262252 FUL262251:FUL262252 GEH262251:GEH262252 GOD262251:GOD262252 GXZ262251:GXZ262252 HHV262251:HHV262252 HRR262251:HRR262252 IBN262251:IBN262252 ILJ262251:ILJ262252 IVF262251:IVF262252 JFB262251:JFB262252 JOX262251:JOX262252 JYT262251:JYT262252 KIP262251:KIP262252 KSL262251:KSL262252 LCH262251:LCH262252 LMD262251:LMD262252 LVZ262251:LVZ262252 MFV262251:MFV262252 MPR262251:MPR262252 MZN262251:MZN262252 NJJ262251:NJJ262252 NTF262251:NTF262252 ODB262251:ODB262252 OMX262251:OMX262252 OWT262251:OWT262252 PGP262251:PGP262252 PQL262251:PQL262252 QAH262251:QAH262252 QKD262251:QKD262252 QTZ262251:QTZ262252 RDV262251:RDV262252 RNR262251:RNR262252 RXN262251:RXN262252 SHJ262251:SHJ262252 SRF262251:SRF262252 TBB262251:TBB262252 TKX262251:TKX262252 TUT262251:TUT262252 UEP262251:UEP262252 UOL262251:UOL262252 UYH262251:UYH262252 VID262251:VID262252 VRZ262251:VRZ262252 WBV262251:WBV262252 WLR262251:WLR262252 WVN262251:WVN262252 F327787:F327788 JB327787:JB327788 SX327787:SX327788 ACT327787:ACT327788 AMP327787:AMP327788 AWL327787:AWL327788 BGH327787:BGH327788 BQD327787:BQD327788 BZZ327787:BZZ327788 CJV327787:CJV327788 CTR327787:CTR327788 DDN327787:DDN327788 DNJ327787:DNJ327788 DXF327787:DXF327788 EHB327787:EHB327788 EQX327787:EQX327788 FAT327787:FAT327788 FKP327787:FKP327788 FUL327787:FUL327788 GEH327787:GEH327788 GOD327787:GOD327788 GXZ327787:GXZ327788 HHV327787:HHV327788 HRR327787:HRR327788 IBN327787:IBN327788 ILJ327787:ILJ327788 IVF327787:IVF327788 JFB327787:JFB327788 JOX327787:JOX327788 JYT327787:JYT327788 KIP327787:KIP327788 KSL327787:KSL327788 LCH327787:LCH327788 LMD327787:LMD327788 LVZ327787:LVZ327788 MFV327787:MFV327788 MPR327787:MPR327788 MZN327787:MZN327788 NJJ327787:NJJ327788 NTF327787:NTF327788 ODB327787:ODB327788 OMX327787:OMX327788 OWT327787:OWT327788 PGP327787:PGP327788 PQL327787:PQL327788 QAH327787:QAH327788 QKD327787:QKD327788 QTZ327787:QTZ327788 RDV327787:RDV327788 RNR327787:RNR327788 RXN327787:RXN327788 SHJ327787:SHJ327788 SRF327787:SRF327788 TBB327787:TBB327788 TKX327787:TKX327788 TUT327787:TUT327788 UEP327787:UEP327788 UOL327787:UOL327788 UYH327787:UYH327788 VID327787:VID327788 VRZ327787:VRZ327788 WBV327787:WBV327788 WLR327787:WLR327788 WVN327787:WVN327788 F393323:F393324 JB393323:JB393324 SX393323:SX393324 ACT393323:ACT393324 AMP393323:AMP393324 AWL393323:AWL393324 BGH393323:BGH393324 BQD393323:BQD393324 BZZ393323:BZZ393324 CJV393323:CJV393324 CTR393323:CTR393324 DDN393323:DDN393324 DNJ393323:DNJ393324 DXF393323:DXF393324 EHB393323:EHB393324 EQX393323:EQX393324 FAT393323:FAT393324 FKP393323:FKP393324 FUL393323:FUL393324 GEH393323:GEH393324 GOD393323:GOD393324 GXZ393323:GXZ393324 HHV393323:HHV393324 HRR393323:HRR393324 IBN393323:IBN393324 ILJ393323:ILJ393324 IVF393323:IVF393324 JFB393323:JFB393324 JOX393323:JOX393324 JYT393323:JYT393324 KIP393323:KIP393324 KSL393323:KSL393324 LCH393323:LCH393324 LMD393323:LMD393324 LVZ393323:LVZ393324 MFV393323:MFV393324 MPR393323:MPR393324 MZN393323:MZN393324 NJJ393323:NJJ393324 NTF393323:NTF393324 ODB393323:ODB393324 OMX393323:OMX393324 OWT393323:OWT393324 PGP393323:PGP393324 PQL393323:PQL393324 QAH393323:QAH393324 QKD393323:QKD393324 QTZ393323:QTZ393324 RDV393323:RDV393324 RNR393323:RNR393324 RXN393323:RXN393324 SHJ393323:SHJ393324 SRF393323:SRF393324 TBB393323:TBB393324 TKX393323:TKX393324 TUT393323:TUT393324 UEP393323:UEP393324 UOL393323:UOL393324 UYH393323:UYH393324 VID393323:VID393324 VRZ393323:VRZ393324 WBV393323:WBV393324 WLR393323:WLR393324 WVN393323:WVN393324 F458859:F458860 JB458859:JB458860 SX458859:SX458860 ACT458859:ACT458860 AMP458859:AMP458860 AWL458859:AWL458860 BGH458859:BGH458860 BQD458859:BQD458860 BZZ458859:BZZ458860 CJV458859:CJV458860 CTR458859:CTR458860 DDN458859:DDN458860 DNJ458859:DNJ458860 DXF458859:DXF458860 EHB458859:EHB458860 EQX458859:EQX458860 FAT458859:FAT458860 FKP458859:FKP458860 FUL458859:FUL458860 GEH458859:GEH458860 GOD458859:GOD458860 GXZ458859:GXZ458860 HHV458859:HHV458860 HRR458859:HRR458860 IBN458859:IBN458860 ILJ458859:ILJ458860 IVF458859:IVF458860 JFB458859:JFB458860 JOX458859:JOX458860 JYT458859:JYT458860 KIP458859:KIP458860 KSL458859:KSL458860 LCH458859:LCH458860 LMD458859:LMD458860 LVZ458859:LVZ458860 MFV458859:MFV458860 MPR458859:MPR458860 MZN458859:MZN458860 NJJ458859:NJJ458860 NTF458859:NTF458860 ODB458859:ODB458860 OMX458859:OMX458860 OWT458859:OWT458860 PGP458859:PGP458860 PQL458859:PQL458860 QAH458859:QAH458860 QKD458859:QKD458860 QTZ458859:QTZ458860 RDV458859:RDV458860 RNR458859:RNR458860 RXN458859:RXN458860 SHJ458859:SHJ458860 SRF458859:SRF458860 TBB458859:TBB458860 TKX458859:TKX458860 TUT458859:TUT458860 UEP458859:UEP458860 UOL458859:UOL458860 UYH458859:UYH458860 VID458859:VID458860 VRZ458859:VRZ458860 WBV458859:WBV458860 WLR458859:WLR458860 WVN458859:WVN458860 F524395:F524396 JB524395:JB524396 SX524395:SX524396 ACT524395:ACT524396 AMP524395:AMP524396 AWL524395:AWL524396 BGH524395:BGH524396 BQD524395:BQD524396 BZZ524395:BZZ524396 CJV524395:CJV524396 CTR524395:CTR524396 DDN524395:DDN524396 DNJ524395:DNJ524396 DXF524395:DXF524396 EHB524395:EHB524396 EQX524395:EQX524396 FAT524395:FAT524396 FKP524395:FKP524396 FUL524395:FUL524396 GEH524395:GEH524396 GOD524395:GOD524396 GXZ524395:GXZ524396 HHV524395:HHV524396 HRR524395:HRR524396 IBN524395:IBN524396 ILJ524395:ILJ524396 IVF524395:IVF524396 JFB524395:JFB524396 JOX524395:JOX524396 JYT524395:JYT524396 KIP524395:KIP524396 KSL524395:KSL524396 LCH524395:LCH524396 LMD524395:LMD524396 LVZ524395:LVZ524396 MFV524395:MFV524396 MPR524395:MPR524396 MZN524395:MZN524396 NJJ524395:NJJ524396 NTF524395:NTF524396 ODB524395:ODB524396 OMX524395:OMX524396 OWT524395:OWT524396 PGP524395:PGP524396 PQL524395:PQL524396 QAH524395:QAH524396 QKD524395:QKD524396 QTZ524395:QTZ524396 RDV524395:RDV524396 RNR524395:RNR524396 RXN524395:RXN524396 SHJ524395:SHJ524396 SRF524395:SRF524396 TBB524395:TBB524396 TKX524395:TKX524396 TUT524395:TUT524396 UEP524395:UEP524396 UOL524395:UOL524396 UYH524395:UYH524396 VID524395:VID524396 VRZ524395:VRZ524396 WBV524395:WBV524396 WLR524395:WLR524396 WVN524395:WVN524396 F589931:F589932 JB589931:JB589932 SX589931:SX589932 ACT589931:ACT589932 AMP589931:AMP589932 AWL589931:AWL589932 BGH589931:BGH589932 BQD589931:BQD589932 BZZ589931:BZZ589932 CJV589931:CJV589932 CTR589931:CTR589932 DDN589931:DDN589932 DNJ589931:DNJ589932 DXF589931:DXF589932 EHB589931:EHB589932 EQX589931:EQX589932 FAT589931:FAT589932 FKP589931:FKP589932 FUL589931:FUL589932 GEH589931:GEH589932 GOD589931:GOD589932 GXZ589931:GXZ589932 HHV589931:HHV589932 HRR589931:HRR589932 IBN589931:IBN589932 ILJ589931:ILJ589932 IVF589931:IVF589932 JFB589931:JFB589932 JOX589931:JOX589932 JYT589931:JYT589932 KIP589931:KIP589932 KSL589931:KSL589932 LCH589931:LCH589932 LMD589931:LMD589932 LVZ589931:LVZ589932 MFV589931:MFV589932 MPR589931:MPR589932 MZN589931:MZN589932 NJJ589931:NJJ589932 NTF589931:NTF589932 ODB589931:ODB589932 OMX589931:OMX589932 OWT589931:OWT589932 PGP589931:PGP589932 PQL589931:PQL589932 QAH589931:QAH589932 QKD589931:QKD589932 QTZ589931:QTZ589932 RDV589931:RDV589932 RNR589931:RNR589932 RXN589931:RXN589932 SHJ589931:SHJ589932 SRF589931:SRF589932 TBB589931:TBB589932 TKX589931:TKX589932 TUT589931:TUT589932 UEP589931:UEP589932 UOL589931:UOL589932 UYH589931:UYH589932 VID589931:VID589932 VRZ589931:VRZ589932 WBV589931:WBV589932 WLR589931:WLR589932 WVN589931:WVN589932 F655467:F655468 JB655467:JB655468 SX655467:SX655468 ACT655467:ACT655468 AMP655467:AMP655468 AWL655467:AWL655468 BGH655467:BGH655468 BQD655467:BQD655468 BZZ655467:BZZ655468 CJV655467:CJV655468 CTR655467:CTR655468 DDN655467:DDN655468 DNJ655467:DNJ655468 DXF655467:DXF655468 EHB655467:EHB655468 EQX655467:EQX655468 FAT655467:FAT655468 FKP655467:FKP655468 FUL655467:FUL655468 GEH655467:GEH655468 GOD655467:GOD655468 GXZ655467:GXZ655468 HHV655467:HHV655468 HRR655467:HRR655468 IBN655467:IBN655468 ILJ655467:ILJ655468 IVF655467:IVF655468 JFB655467:JFB655468 JOX655467:JOX655468 JYT655467:JYT655468 KIP655467:KIP655468 KSL655467:KSL655468 LCH655467:LCH655468 LMD655467:LMD655468 LVZ655467:LVZ655468 MFV655467:MFV655468 MPR655467:MPR655468 MZN655467:MZN655468 NJJ655467:NJJ655468 NTF655467:NTF655468 ODB655467:ODB655468 OMX655467:OMX655468 OWT655467:OWT655468 PGP655467:PGP655468 PQL655467:PQL655468 QAH655467:QAH655468 QKD655467:QKD655468 QTZ655467:QTZ655468 RDV655467:RDV655468 RNR655467:RNR655468 RXN655467:RXN655468 SHJ655467:SHJ655468 SRF655467:SRF655468 TBB655467:TBB655468 TKX655467:TKX655468 TUT655467:TUT655468 UEP655467:UEP655468 UOL655467:UOL655468 UYH655467:UYH655468 VID655467:VID655468 VRZ655467:VRZ655468 WBV655467:WBV655468 WLR655467:WLR655468 WVN655467:WVN655468 F721003:F721004 JB721003:JB721004 SX721003:SX721004 ACT721003:ACT721004 AMP721003:AMP721004 AWL721003:AWL721004 BGH721003:BGH721004 BQD721003:BQD721004 BZZ721003:BZZ721004 CJV721003:CJV721004 CTR721003:CTR721004 DDN721003:DDN721004 DNJ721003:DNJ721004 DXF721003:DXF721004 EHB721003:EHB721004 EQX721003:EQX721004 FAT721003:FAT721004 FKP721003:FKP721004 FUL721003:FUL721004 GEH721003:GEH721004 GOD721003:GOD721004 GXZ721003:GXZ721004 HHV721003:HHV721004 HRR721003:HRR721004 IBN721003:IBN721004 ILJ721003:ILJ721004 IVF721003:IVF721004 JFB721003:JFB721004 JOX721003:JOX721004 JYT721003:JYT721004 KIP721003:KIP721004 KSL721003:KSL721004 LCH721003:LCH721004 LMD721003:LMD721004 LVZ721003:LVZ721004 MFV721003:MFV721004 MPR721003:MPR721004 MZN721003:MZN721004 NJJ721003:NJJ721004 NTF721003:NTF721004 ODB721003:ODB721004 OMX721003:OMX721004 OWT721003:OWT721004 PGP721003:PGP721004 PQL721003:PQL721004 QAH721003:QAH721004 QKD721003:QKD721004 QTZ721003:QTZ721004 RDV721003:RDV721004 RNR721003:RNR721004 RXN721003:RXN721004 SHJ721003:SHJ721004 SRF721003:SRF721004 TBB721003:TBB721004 TKX721003:TKX721004 TUT721003:TUT721004 UEP721003:UEP721004 UOL721003:UOL721004 UYH721003:UYH721004 VID721003:VID721004 VRZ721003:VRZ721004 WBV721003:WBV721004 WLR721003:WLR721004 WVN721003:WVN721004 F786539:F786540 JB786539:JB786540 SX786539:SX786540 ACT786539:ACT786540 AMP786539:AMP786540 AWL786539:AWL786540 BGH786539:BGH786540 BQD786539:BQD786540 BZZ786539:BZZ786540 CJV786539:CJV786540 CTR786539:CTR786540 DDN786539:DDN786540 DNJ786539:DNJ786540 DXF786539:DXF786540 EHB786539:EHB786540 EQX786539:EQX786540 FAT786539:FAT786540 FKP786539:FKP786540 FUL786539:FUL786540 GEH786539:GEH786540 GOD786539:GOD786540 GXZ786539:GXZ786540 HHV786539:HHV786540 HRR786539:HRR786540 IBN786539:IBN786540 ILJ786539:ILJ786540 IVF786539:IVF786540 JFB786539:JFB786540 JOX786539:JOX786540 JYT786539:JYT786540 KIP786539:KIP786540 KSL786539:KSL786540 LCH786539:LCH786540 LMD786539:LMD786540 LVZ786539:LVZ786540 MFV786539:MFV786540 MPR786539:MPR786540 MZN786539:MZN786540 NJJ786539:NJJ786540 NTF786539:NTF786540 ODB786539:ODB786540 OMX786539:OMX786540 OWT786539:OWT786540 PGP786539:PGP786540 PQL786539:PQL786540 QAH786539:QAH786540 QKD786539:QKD786540 QTZ786539:QTZ786540 RDV786539:RDV786540 RNR786539:RNR786540 RXN786539:RXN786540 SHJ786539:SHJ786540 SRF786539:SRF786540 TBB786539:TBB786540 TKX786539:TKX786540 TUT786539:TUT786540 UEP786539:UEP786540 UOL786539:UOL786540 UYH786539:UYH786540 VID786539:VID786540 VRZ786539:VRZ786540 WBV786539:WBV786540 WLR786539:WLR786540 WVN786539:WVN786540 F852075:F852076 JB852075:JB852076 SX852075:SX852076 ACT852075:ACT852076 AMP852075:AMP852076 AWL852075:AWL852076 BGH852075:BGH852076 BQD852075:BQD852076 BZZ852075:BZZ852076 CJV852075:CJV852076 CTR852075:CTR852076 DDN852075:DDN852076 DNJ852075:DNJ852076 DXF852075:DXF852076 EHB852075:EHB852076 EQX852075:EQX852076 FAT852075:FAT852076 FKP852075:FKP852076 FUL852075:FUL852076 GEH852075:GEH852076 GOD852075:GOD852076 GXZ852075:GXZ852076 HHV852075:HHV852076 HRR852075:HRR852076 IBN852075:IBN852076 ILJ852075:ILJ852076 IVF852075:IVF852076 JFB852075:JFB852076 JOX852075:JOX852076 JYT852075:JYT852076 KIP852075:KIP852076 KSL852075:KSL852076 LCH852075:LCH852076 LMD852075:LMD852076 LVZ852075:LVZ852076 MFV852075:MFV852076 MPR852075:MPR852076 MZN852075:MZN852076 NJJ852075:NJJ852076 NTF852075:NTF852076 ODB852075:ODB852076 OMX852075:OMX852076 OWT852075:OWT852076 PGP852075:PGP852076 PQL852075:PQL852076 QAH852075:QAH852076 QKD852075:QKD852076 QTZ852075:QTZ852076 RDV852075:RDV852076 RNR852075:RNR852076 RXN852075:RXN852076 SHJ852075:SHJ852076 SRF852075:SRF852076 TBB852075:TBB852076 TKX852075:TKX852076 TUT852075:TUT852076 UEP852075:UEP852076 UOL852075:UOL852076 UYH852075:UYH852076 VID852075:VID852076 VRZ852075:VRZ852076 WBV852075:WBV852076 WLR852075:WLR852076 WVN852075:WVN852076 F917611:F917612 JB917611:JB917612 SX917611:SX917612 ACT917611:ACT917612 AMP917611:AMP917612 AWL917611:AWL917612 BGH917611:BGH917612 BQD917611:BQD917612 BZZ917611:BZZ917612 CJV917611:CJV917612 CTR917611:CTR917612 DDN917611:DDN917612 DNJ917611:DNJ917612 DXF917611:DXF917612 EHB917611:EHB917612 EQX917611:EQX917612 FAT917611:FAT917612 FKP917611:FKP917612 FUL917611:FUL917612 GEH917611:GEH917612 GOD917611:GOD917612 GXZ917611:GXZ917612 HHV917611:HHV917612 HRR917611:HRR917612 IBN917611:IBN917612 ILJ917611:ILJ917612 IVF917611:IVF917612 JFB917611:JFB917612 JOX917611:JOX917612 JYT917611:JYT917612 KIP917611:KIP917612 KSL917611:KSL917612 LCH917611:LCH917612 LMD917611:LMD917612 LVZ917611:LVZ917612 MFV917611:MFV917612 MPR917611:MPR917612 MZN917611:MZN917612 NJJ917611:NJJ917612 NTF917611:NTF917612 ODB917611:ODB917612 OMX917611:OMX917612 OWT917611:OWT917612 PGP917611:PGP917612 PQL917611:PQL917612 QAH917611:QAH917612 QKD917611:QKD917612 QTZ917611:QTZ917612 RDV917611:RDV917612 RNR917611:RNR917612 RXN917611:RXN917612 SHJ917611:SHJ917612 SRF917611:SRF917612 TBB917611:TBB917612 TKX917611:TKX917612 TUT917611:TUT917612 UEP917611:UEP917612 UOL917611:UOL917612 UYH917611:UYH917612 VID917611:VID917612 VRZ917611:VRZ917612 WBV917611:WBV917612 WLR917611:WLR917612 WVN917611:WVN917612 F983147:F983148 JB983147:JB983148 SX983147:SX983148 ACT983147:ACT983148 AMP983147:AMP983148 AWL983147:AWL983148 BGH983147:BGH983148 BQD983147:BQD983148 BZZ983147:BZZ983148 CJV983147:CJV983148 CTR983147:CTR983148 DDN983147:DDN983148 DNJ983147:DNJ983148 DXF983147:DXF983148 EHB983147:EHB983148 EQX983147:EQX983148 FAT983147:FAT983148 FKP983147:FKP983148 FUL983147:FUL983148 GEH983147:GEH983148 GOD983147:GOD983148 GXZ983147:GXZ983148 HHV983147:HHV983148 HRR983147:HRR983148 IBN983147:IBN983148 ILJ983147:ILJ983148 IVF983147:IVF983148 JFB983147:JFB983148 JOX983147:JOX983148 JYT983147:JYT983148 KIP983147:KIP983148 KSL983147:KSL983148 LCH983147:LCH983148 LMD983147:LMD983148 LVZ983147:LVZ983148 MFV983147:MFV983148 MPR983147:MPR983148 MZN983147:MZN983148 NJJ983147:NJJ983148 NTF983147:NTF983148 ODB983147:ODB983148 OMX983147:OMX983148 OWT983147:OWT983148 PGP983147:PGP983148 PQL983147:PQL983148 QAH983147:QAH983148 QKD983147:QKD983148 QTZ983147:QTZ983148 RDV983147:RDV983148 RNR983147:RNR983148 RXN983147:RXN983148 SHJ983147:SHJ983148 SRF983147:SRF983148 TBB983147:TBB983148 TKX983147:TKX983148 TUT983147:TUT983148 UEP983147:UEP983148 UOL983147:UOL983148 UYH983147:UYH983148 VID983147:VID983148 VRZ983147:VRZ983148 WBV983147:WBV983148 WLR983147:WLR983148 WVN983147:WVN983148" xr:uid="{8ED5D4B6-9322-4E59-B69F-6612F7ED9C8A}"/>
  </dataValidations>
  <pageMargins left="0.75" right="0.75" top="1" bottom="1" header="0.5" footer="0.5"/>
  <pageSetup paperSize="9" scale="58" orientation="portrait" r:id="rId1"/>
  <headerFooter alignWithMargins="0">
    <oddFooter>&amp;LDeveloped by Contextures Inc.&amp;Cwww.contextures.com</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0014C87-5434-42DD-A746-BEB6E907E3EE}">
          <x14:formula1>
            <xm:f>Products!$A$4:$A$327</xm:f>
          </x14:formula1>
          <xm:sqref>D96:D106 D7:D33 D76:D88 D41:D68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BD37F-1C66-40AC-9B0A-5EEA9D3B759C}">
  <dimension ref="A3:U32"/>
  <sheetViews>
    <sheetView workbookViewId="0"/>
  </sheetViews>
  <sheetFormatPr defaultRowHeight="15"/>
  <cols>
    <col min="6" max="6" width="36.5703125" bestFit="1" customWidth="1"/>
    <col min="9" max="9" width="36.5703125" bestFit="1" customWidth="1"/>
    <col min="12" max="12" width="36.5703125" bestFit="1" customWidth="1"/>
    <col min="15" max="15" width="36.5703125" bestFit="1" customWidth="1"/>
    <col min="18" max="18" width="17" bestFit="1" customWidth="1"/>
    <col min="262" max="262" width="36.5703125" bestFit="1" customWidth="1"/>
    <col min="265" max="265" width="36.5703125" bestFit="1" customWidth="1"/>
    <col min="268" max="268" width="36.5703125" bestFit="1" customWidth="1"/>
    <col min="271" max="271" width="36.5703125" bestFit="1" customWidth="1"/>
    <col min="274" max="274" width="17" bestFit="1" customWidth="1"/>
    <col min="518" max="518" width="36.5703125" bestFit="1" customWidth="1"/>
    <col min="521" max="521" width="36.5703125" bestFit="1" customWidth="1"/>
    <col min="524" max="524" width="36.5703125" bestFit="1" customWidth="1"/>
    <col min="527" max="527" width="36.5703125" bestFit="1" customWidth="1"/>
    <col min="530" max="530" width="17" bestFit="1" customWidth="1"/>
    <col min="774" max="774" width="36.5703125" bestFit="1" customWidth="1"/>
    <col min="777" max="777" width="36.5703125" bestFit="1" customWidth="1"/>
    <col min="780" max="780" width="36.5703125" bestFit="1" customWidth="1"/>
    <col min="783" max="783" width="36.5703125" bestFit="1" customWidth="1"/>
    <col min="786" max="786" width="17" bestFit="1" customWidth="1"/>
    <col min="1030" max="1030" width="36.5703125" bestFit="1" customWidth="1"/>
    <col min="1033" max="1033" width="36.5703125" bestFit="1" customWidth="1"/>
    <col min="1036" max="1036" width="36.5703125" bestFit="1" customWidth="1"/>
    <col min="1039" max="1039" width="36.5703125" bestFit="1" customWidth="1"/>
    <col min="1042" max="1042" width="17" bestFit="1" customWidth="1"/>
    <col min="1286" max="1286" width="36.5703125" bestFit="1" customWidth="1"/>
    <col min="1289" max="1289" width="36.5703125" bestFit="1" customWidth="1"/>
    <col min="1292" max="1292" width="36.5703125" bestFit="1" customWidth="1"/>
    <col min="1295" max="1295" width="36.5703125" bestFit="1" customWidth="1"/>
    <col min="1298" max="1298" width="17" bestFit="1" customWidth="1"/>
    <col min="1542" max="1542" width="36.5703125" bestFit="1" customWidth="1"/>
    <col min="1545" max="1545" width="36.5703125" bestFit="1" customWidth="1"/>
    <col min="1548" max="1548" width="36.5703125" bestFit="1" customWidth="1"/>
    <col min="1551" max="1551" width="36.5703125" bestFit="1" customWidth="1"/>
    <col min="1554" max="1554" width="17" bestFit="1" customWidth="1"/>
    <col min="1798" max="1798" width="36.5703125" bestFit="1" customWidth="1"/>
    <col min="1801" max="1801" width="36.5703125" bestFit="1" customWidth="1"/>
    <col min="1804" max="1804" width="36.5703125" bestFit="1" customWidth="1"/>
    <col min="1807" max="1807" width="36.5703125" bestFit="1" customWidth="1"/>
    <col min="1810" max="1810" width="17" bestFit="1" customWidth="1"/>
    <col min="2054" max="2054" width="36.5703125" bestFit="1" customWidth="1"/>
    <col min="2057" max="2057" width="36.5703125" bestFit="1" customWidth="1"/>
    <col min="2060" max="2060" width="36.5703125" bestFit="1" customWidth="1"/>
    <col min="2063" max="2063" width="36.5703125" bestFit="1" customWidth="1"/>
    <col min="2066" max="2066" width="17" bestFit="1" customWidth="1"/>
    <col min="2310" max="2310" width="36.5703125" bestFit="1" customWidth="1"/>
    <col min="2313" max="2313" width="36.5703125" bestFit="1" customWidth="1"/>
    <col min="2316" max="2316" width="36.5703125" bestFit="1" customWidth="1"/>
    <col min="2319" max="2319" width="36.5703125" bestFit="1" customWidth="1"/>
    <col min="2322" max="2322" width="17" bestFit="1" customWidth="1"/>
    <col min="2566" max="2566" width="36.5703125" bestFit="1" customWidth="1"/>
    <col min="2569" max="2569" width="36.5703125" bestFit="1" customWidth="1"/>
    <col min="2572" max="2572" width="36.5703125" bestFit="1" customWidth="1"/>
    <col min="2575" max="2575" width="36.5703125" bestFit="1" customWidth="1"/>
    <col min="2578" max="2578" width="17" bestFit="1" customWidth="1"/>
    <col min="2822" max="2822" width="36.5703125" bestFit="1" customWidth="1"/>
    <col min="2825" max="2825" width="36.5703125" bestFit="1" customWidth="1"/>
    <col min="2828" max="2828" width="36.5703125" bestFit="1" customWidth="1"/>
    <col min="2831" max="2831" width="36.5703125" bestFit="1" customWidth="1"/>
    <col min="2834" max="2834" width="17" bestFit="1" customWidth="1"/>
    <col min="3078" max="3078" width="36.5703125" bestFit="1" customWidth="1"/>
    <col min="3081" max="3081" width="36.5703125" bestFit="1" customWidth="1"/>
    <col min="3084" max="3084" width="36.5703125" bestFit="1" customWidth="1"/>
    <col min="3087" max="3087" width="36.5703125" bestFit="1" customWidth="1"/>
    <col min="3090" max="3090" width="17" bestFit="1" customWidth="1"/>
    <col min="3334" max="3334" width="36.5703125" bestFit="1" customWidth="1"/>
    <col min="3337" max="3337" width="36.5703125" bestFit="1" customWidth="1"/>
    <col min="3340" max="3340" width="36.5703125" bestFit="1" customWidth="1"/>
    <col min="3343" max="3343" width="36.5703125" bestFit="1" customWidth="1"/>
    <col min="3346" max="3346" width="17" bestFit="1" customWidth="1"/>
    <col min="3590" max="3590" width="36.5703125" bestFit="1" customWidth="1"/>
    <col min="3593" max="3593" width="36.5703125" bestFit="1" customWidth="1"/>
    <col min="3596" max="3596" width="36.5703125" bestFit="1" customWidth="1"/>
    <col min="3599" max="3599" width="36.5703125" bestFit="1" customWidth="1"/>
    <col min="3602" max="3602" width="17" bestFit="1" customWidth="1"/>
    <col min="3846" max="3846" width="36.5703125" bestFit="1" customWidth="1"/>
    <col min="3849" max="3849" width="36.5703125" bestFit="1" customWidth="1"/>
    <col min="3852" max="3852" width="36.5703125" bestFit="1" customWidth="1"/>
    <col min="3855" max="3855" width="36.5703125" bestFit="1" customWidth="1"/>
    <col min="3858" max="3858" width="17" bestFit="1" customWidth="1"/>
    <col min="4102" max="4102" width="36.5703125" bestFit="1" customWidth="1"/>
    <col min="4105" max="4105" width="36.5703125" bestFit="1" customWidth="1"/>
    <col min="4108" max="4108" width="36.5703125" bestFit="1" customWidth="1"/>
    <col min="4111" max="4111" width="36.5703125" bestFit="1" customWidth="1"/>
    <col min="4114" max="4114" width="17" bestFit="1" customWidth="1"/>
    <col min="4358" max="4358" width="36.5703125" bestFit="1" customWidth="1"/>
    <col min="4361" max="4361" width="36.5703125" bestFit="1" customWidth="1"/>
    <col min="4364" max="4364" width="36.5703125" bestFit="1" customWidth="1"/>
    <col min="4367" max="4367" width="36.5703125" bestFit="1" customWidth="1"/>
    <col min="4370" max="4370" width="17" bestFit="1" customWidth="1"/>
    <col min="4614" max="4614" width="36.5703125" bestFit="1" customWidth="1"/>
    <col min="4617" max="4617" width="36.5703125" bestFit="1" customWidth="1"/>
    <col min="4620" max="4620" width="36.5703125" bestFit="1" customWidth="1"/>
    <col min="4623" max="4623" width="36.5703125" bestFit="1" customWidth="1"/>
    <col min="4626" max="4626" width="17" bestFit="1" customWidth="1"/>
    <col min="4870" max="4870" width="36.5703125" bestFit="1" customWidth="1"/>
    <col min="4873" max="4873" width="36.5703125" bestFit="1" customWidth="1"/>
    <col min="4876" max="4876" width="36.5703125" bestFit="1" customWidth="1"/>
    <col min="4879" max="4879" width="36.5703125" bestFit="1" customWidth="1"/>
    <col min="4882" max="4882" width="17" bestFit="1" customWidth="1"/>
    <col min="5126" max="5126" width="36.5703125" bestFit="1" customWidth="1"/>
    <col min="5129" max="5129" width="36.5703125" bestFit="1" customWidth="1"/>
    <col min="5132" max="5132" width="36.5703125" bestFit="1" customWidth="1"/>
    <col min="5135" max="5135" width="36.5703125" bestFit="1" customWidth="1"/>
    <col min="5138" max="5138" width="17" bestFit="1" customWidth="1"/>
    <col min="5382" max="5382" width="36.5703125" bestFit="1" customWidth="1"/>
    <col min="5385" max="5385" width="36.5703125" bestFit="1" customWidth="1"/>
    <col min="5388" max="5388" width="36.5703125" bestFit="1" customWidth="1"/>
    <col min="5391" max="5391" width="36.5703125" bestFit="1" customWidth="1"/>
    <col min="5394" max="5394" width="17" bestFit="1" customWidth="1"/>
    <col min="5638" max="5638" width="36.5703125" bestFit="1" customWidth="1"/>
    <col min="5641" max="5641" width="36.5703125" bestFit="1" customWidth="1"/>
    <col min="5644" max="5644" width="36.5703125" bestFit="1" customWidth="1"/>
    <col min="5647" max="5647" width="36.5703125" bestFit="1" customWidth="1"/>
    <col min="5650" max="5650" width="17" bestFit="1" customWidth="1"/>
    <col min="5894" max="5894" width="36.5703125" bestFit="1" customWidth="1"/>
    <col min="5897" max="5897" width="36.5703125" bestFit="1" customWidth="1"/>
    <col min="5900" max="5900" width="36.5703125" bestFit="1" customWidth="1"/>
    <col min="5903" max="5903" width="36.5703125" bestFit="1" customWidth="1"/>
    <col min="5906" max="5906" width="17" bestFit="1" customWidth="1"/>
    <col min="6150" max="6150" width="36.5703125" bestFit="1" customWidth="1"/>
    <col min="6153" max="6153" width="36.5703125" bestFit="1" customWidth="1"/>
    <col min="6156" max="6156" width="36.5703125" bestFit="1" customWidth="1"/>
    <col min="6159" max="6159" width="36.5703125" bestFit="1" customWidth="1"/>
    <col min="6162" max="6162" width="17" bestFit="1" customWidth="1"/>
    <col min="6406" max="6406" width="36.5703125" bestFit="1" customWidth="1"/>
    <col min="6409" max="6409" width="36.5703125" bestFit="1" customWidth="1"/>
    <col min="6412" max="6412" width="36.5703125" bestFit="1" customWidth="1"/>
    <col min="6415" max="6415" width="36.5703125" bestFit="1" customWidth="1"/>
    <col min="6418" max="6418" width="17" bestFit="1" customWidth="1"/>
    <col min="6662" max="6662" width="36.5703125" bestFit="1" customWidth="1"/>
    <col min="6665" max="6665" width="36.5703125" bestFit="1" customWidth="1"/>
    <col min="6668" max="6668" width="36.5703125" bestFit="1" customWidth="1"/>
    <col min="6671" max="6671" width="36.5703125" bestFit="1" customWidth="1"/>
    <col min="6674" max="6674" width="17" bestFit="1" customWidth="1"/>
    <col min="6918" max="6918" width="36.5703125" bestFit="1" customWidth="1"/>
    <col min="6921" max="6921" width="36.5703125" bestFit="1" customWidth="1"/>
    <col min="6924" max="6924" width="36.5703125" bestFit="1" customWidth="1"/>
    <col min="6927" max="6927" width="36.5703125" bestFit="1" customWidth="1"/>
    <col min="6930" max="6930" width="17" bestFit="1" customWidth="1"/>
    <col min="7174" max="7174" width="36.5703125" bestFit="1" customWidth="1"/>
    <col min="7177" max="7177" width="36.5703125" bestFit="1" customWidth="1"/>
    <col min="7180" max="7180" width="36.5703125" bestFit="1" customWidth="1"/>
    <col min="7183" max="7183" width="36.5703125" bestFit="1" customWidth="1"/>
    <col min="7186" max="7186" width="17" bestFit="1" customWidth="1"/>
    <col min="7430" max="7430" width="36.5703125" bestFit="1" customWidth="1"/>
    <col min="7433" max="7433" width="36.5703125" bestFit="1" customWidth="1"/>
    <col min="7436" max="7436" width="36.5703125" bestFit="1" customWidth="1"/>
    <col min="7439" max="7439" width="36.5703125" bestFit="1" customWidth="1"/>
    <col min="7442" max="7442" width="17" bestFit="1" customWidth="1"/>
    <col min="7686" max="7686" width="36.5703125" bestFit="1" customWidth="1"/>
    <col min="7689" max="7689" width="36.5703125" bestFit="1" customWidth="1"/>
    <col min="7692" max="7692" width="36.5703125" bestFit="1" customWidth="1"/>
    <col min="7695" max="7695" width="36.5703125" bestFit="1" customWidth="1"/>
    <col min="7698" max="7698" width="17" bestFit="1" customWidth="1"/>
    <col min="7942" max="7942" width="36.5703125" bestFit="1" customWidth="1"/>
    <col min="7945" max="7945" width="36.5703125" bestFit="1" customWidth="1"/>
    <col min="7948" max="7948" width="36.5703125" bestFit="1" customWidth="1"/>
    <col min="7951" max="7951" width="36.5703125" bestFit="1" customWidth="1"/>
    <col min="7954" max="7954" width="17" bestFit="1" customWidth="1"/>
    <col min="8198" max="8198" width="36.5703125" bestFit="1" customWidth="1"/>
    <col min="8201" max="8201" width="36.5703125" bestFit="1" customWidth="1"/>
    <col min="8204" max="8204" width="36.5703125" bestFit="1" customWidth="1"/>
    <col min="8207" max="8207" width="36.5703125" bestFit="1" customWidth="1"/>
    <col min="8210" max="8210" width="17" bestFit="1" customWidth="1"/>
    <col min="8454" max="8454" width="36.5703125" bestFit="1" customWidth="1"/>
    <col min="8457" max="8457" width="36.5703125" bestFit="1" customWidth="1"/>
    <col min="8460" max="8460" width="36.5703125" bestFit="1" customWidth="1"/>
    <col min="8463" max="8463" width="36.5703125" bestFit="1" customWidth="1"/>
    <col min="8466" max="8466" width="17" bestFit="1" customWidth="1"/>
    <col min="8710" max="8710" width="36.5703125" bestFit="1" customWidth="1"/>
    <col min="8713" max="8713" width="36.5703125" bestFit="1" customWidth="1"/>
    <col min="8716" max="8716" width="36.5703125" bestFit="1" customWidth="1"/>
    <col min="8719" max="8719" width="36.5703125" bestFit="1" customWidth="1"/>
    <col min="8722" max="8722" width="17" bestFit="1" customWidth="1"/>
    <col min="8966" max="8966" width="36.5703125" bestFit="1" customWidth="1"/>
    <col min="8969" max="8969" width="36.5703125" bestFit="1" customWidth="1"/>
    <col min="8972" max="8972" width="36.5703125" bestFit="1" customWidth="1"/>
    <col min="8975" max="8975" width="36.5703125" bestFit="1" customWidth="1"/>
    <col min="8978" max="8978" width="17" bestFit="1" customWidth="1"/>
    <col min="9222" max="9222" width="36.5703125" bestFit="1" customWidth="1"/>
    <col min="9225" max="9225" width="36.5703125" bestFit="1" customWidth="1"/>
    <col min="9228" max="9228" width="36.5703125" bestFit="1" customWidth="1"/>
    <col min="9231" max="9231" width="36.5703125" bestFit="1" customWidth="1"/>
    <col min="9234" max="9234" width="17" bestFit="1" customWidth="1"/>
    <col min="9478" max="9478" width="36.5703125" bestFit="1" customWidth="1"/>
    <col min="9481" max="9481" width="36.5703125" bestFit="1" customWidth="1"/>
    <col min="9484" max="9484" width="36.5703125" bestFit="1" customWidth="1"/>
    <col min="9487" max="9487" width="36.5703125" bestFit="1" customWidth="1"/>
    <col min="9490" max="9490" width="17" bestFit="1" customWidth="1"/>
    <col min="9734" max="9734" width="36.5703125" bestFit="1" customWidth="1"/>
    <col min="9737" max="9737" width="36.5703125" bestFit="1" customWidth="1"/>
    <col min="9740" max="9740" width="36.5703125" bestFit="1" customWidth="1"/>
    <col min="9743" max="9743" width="36.5703125" bestFit="1" customWidth="1"/>
    <col min="9746" max="9746" width="17" bestFit="1" customWidth="1"/>
    <col min="9990" max="9990" width="36.5703125" bestFit="1" customWidth="1"/>
    <col min="9993" max="9993" width="36.5703125" bestFit="1" customWidth="1"/>
    <col min="9996" max="9996" width="36.5703125" bestFit="1" customWidth="1"/>
    <col min="9999" max="9999" width="36.5703125" bestFit="1" customWidth="1"/>
    <col min="10002" max="10002" width="17" bestFit="1" customWidth="1"/>
    <col min="10246" max="10246" width="36.5703125" bestFit="1" customWidth="1"/>
    <col min="10249" max="10249" width="36.5703125" bestFit="1" customWidth="1"/>
    <col min="10252" max="10252" width="36.5703125" bestFit="1" customWidth="1"/>
    <col min="10255" max="10255" width="36.5703125" bestFit="1" customWidth="1"/>
    <col min="10258" max="10258" width="17" bestFit="1" customWidth="1"/>
    <col min="10502" max="10502" width="36.5703125" bestFit="1" customWidth="1"/>
    <col min="10505" max="10505" width="36.5703125" bestFit="1" customWidth="1"/>
    <col min="10508" max="10508" width="36.5703125" bestFit="1" customWidth="1"/>
    <col min="10511" max="10511" width="36.5703125" bestFit="1" customWidth="1"/>
    <col min="10514" max="10514" width="17" bestFit="1" customWidth="1"/>
    <col min="10758" max="10758" width="36.5703125" bestFit="1" customWidth="1"/>
    <col min="10761" max="10761" width="36.5703125" bestFit="1" customWidth="1"/>
    <col min="10764" max="10764" width="36.5703125" bestFit="1" customWidth="1"/>
    <col min="10767" max="10767" width="36.5703125" bestFit="1" customWidth="1"/>
    <col min="10770" max="10770" width="17" bestFit="1" customWidth="1"/>
    <col min="11014" max="11014" width="36.5703125" bestFit="1" customWidth="1"/>
    <col min="11017" max="11017" width="36.5703125" bestFit="1" customWidth="1"/>
    <col min="11020" max="11020" width="36.5703125" bestFit="1" customWidth="1"/>
    <col min="11023" max="11023" width="36.5703125" bestFit="1" customWidth="1"/>
    <col min="11026" max="11026" width="17" bestFit="1" customWidth="1"/>
    <col min="11270" max="11270" width="36.5703125" bestFit="1" customWidth="1"/>
    <col min="11273" max="11273" width="36.5703125" bestFit="1" customWidth="1"/>
    <col min="11276" max="11276" width="36.5703125" bestFit="1" customWidth="1"/>
    <col min="11279" max="11279" width="36.5703125" bestFit="1" customWidth="1"/>
    <col min="11282" max="11282" width="17" bestFit="1" customWidth="1"/>
    <col min="11526" max="11526" width="36.5703125" bestFit="1" customWidth="1"/>
    <col min="11529" max="11529" width="36.5703125" bestFit="1" customWidth="1"/>
    <col min="11532" max="11532" width="36.5703125" bestFit="1" customWidth="1"/>
    <col min="11535" max="11535" width="36.5703125" bestFit="1" customWidth="1"/>
    <col min="11538" max="11538" width="17" bestFit="1" customWidth="1"/>
    <col min="11782" max="11782" width="36.5703125" bestFit="1" customWidth="1"/>
    <col min="11785" max="11785" width="36.5703125" bestFit="1" customWidth="1"/>
    <col min="11788" max="11788" width="36.5703125" bestFit="1" customWidth="1"/>
    <col min="11791" max="11791" width="36.5703125" bestFit="1" customWidth="1"/>
    <col min="11794" max="11794" width="17" bestFit="1" customWidth="1"/>
    <col min="12038" max="12038" width="36.5703125" bestFit="1" customWidth="1"/>
    <col min="12041" max="12041" width="36.5703125" bestFit="1" customWidth="1"/>
    <col min="12044" max="12044" width="36.5703125" bestFit="1" customWidth="1"/>
    <col min="12047" max="12047" width="36.5703125" bestFit="1" customWidth="1"/>
    <col min="12050" max="12050" width="17" bestFit="1" customWidth="1"/>
    <col min="12294" max="12294" width="36.5703125" bestFit="1" customWidth="1"/>
    <col min="12297" max="12297" width="36.5703125" bestFit="1" customWidth="1"/>
    <col min="12300" max="12300" width="36.5703125" bestFit="1" customWidth="1"/>
    <col min="12303" max="12303" width="36.5703125" bestFit="1" customWidth="1"/>
    <col min="12306" max="12306" width="17" bestFit="1" customWidth="1"/>
    <col min="12550" max="12550" width="36.5703125" bestFit="1" customWidth="1"/>
    <col min="12553" max="12553" width="36.5703125" bestFit="1" customWidth="1"/>
    <col min="12556" max="12556" width="36.5703125" bestFit="1" customWidth="1"/>
    <col min="12559" max="12559" width="36.5703125" bestFit="1" customWidth="1"/>
    <col min="12562" max="12562" width="17" bestFit="1" customWidth="1"/>
    <col min="12806" max="12806" width="36.5703125" bestFit="1" customWidth="1"/>
    <col min="12809" max="12809" width="36.5703125" bestFit="1" customWidth="1"/>
    <col min="12812" max="12812" width="36.5703125" bestFit="1" customWidth="1"/>
    <col min="12815" max="12815" width="36.5703125" bestFit="1" customWidth="1"/>
    <col min="12818" max="12818" width="17" bestFit="1" customWidth="1"/>
    <col min="13062" max="13062" width="36.5703125" bestFit="1" customWidth="1"/>
    <col min="13065" max="13065" width="36.5703125" bestFit="1" customWidth="1"/>
    <col min="13068" max="13068" width="36.5703125" bestFit="1" customWidth="1"/>
    <col min="13071" max="13071" width="36.5703125" bestFit="1" customWidth="1"/>
    <col min="13074" max="13074" width="17" bestFit="1" customWidth="1"/>
    <col min="13318" max="13318" width="36.5703125" bestFit="1" customWidth="1"/>
    <col min="13321" max="13321" width="36.5703125" bestFit="1" customWidth="1"/>
    <col min="13324" max="13324" width="36.5703125" bestFit="1" customWidth="1"/>
    <col min="13327" max="13327" width="36.5703125" bestFit="1" customWidth="1"/>
    <col min="13330" max="13330" width="17" bestFit="1" customWidth="1"/>
    <col min="13574" max="13574" width="36.5703125" bestFit="1" customWidth="1"/>
    <col min="13577" max="13577" width="36.5703125" bestFit="1" customWidth="1"/>
    <col min="13580" max="13580" width="36.5703125" bestFit="1" customWidth="1"/>
    <col min="13583" max="13583" width="36.5703125" bestFit="1" customWidth="1"/>
    <col min="13586" max="13586" width="17" bestFit="1" customWidth="1"/>
    <col min="13830" max="13830" width="36.5703125" bestFit="1" customWidth="1"/>
    <col min="13833" max="13833" width="36.5703125" bestFit="1" customWidth="1"/>
    <col min="13836" max="13836" width="36.5703125" bestFit="1" customWidth="1"/>
    <col min="13839" max="13839" width="36.5703125" bestFit="1" customWidth="1"/>
    <col min="13842" max="13842" width="17" bestFit="1" customWidth="1"/>
    <col min="14086" max="14086" width="36.5703125" bestFit="1" customWidth="1"/>
    <col min="14089" max="14089" width="36.5703125" bestFit="1" customWidth="1"/>
    <col min="14092" max="14092" width="36.5703125" bestFit="1" customWidth="1"/>
    <col min="14095" max="14095" width="36.5703125" bestFit="1" customWidth="1"/>
    <col min="14098" max="14098" width="17" bestFit="1" customWidth="1"/>
    <col min="14342" max="14342" width="36.5703125" bestFit="1" customWidth="1"/>
    <col min="14345" max="14345" width="36.5703125" bestFit="1" customWidth="1"/>
    <col min="14348" max="14348" width="36.5703125" bestFit="1" customWidth="1"/>
    <col min="14351" max="14351" width="36.5703125" bestFit="1" customWidth="1"/>
    <col min="14354" max="14354" width="17" bestFit="1" customWidth="1"/>
    <col min="14598" max="14598" width="36.5703125" bestFit="1" customWidth="1"/>
    <col min="14601" max="14601" width="36.5703125" bestFit="1" customWidth="1"/>
    <col min="14604" max="14604" width="36.5703125" bestFit="1" customWidth="1"/>
    <col min="14607" max="14607" width="36.5703125" bestFit="1" customWidth="1"/>
    <col min="14610" max="14610" width="17" bestFit="1" customWidth="1"/>
    <col min="14854" max="14854" width="36.5703125" bestFit="1" customWidth="1"/>
    <col min="14857" max="14857" width="36.5703125" bestFit="1" customWidth="1"/>
    <col min="14860" max="14860" width="36.5703125" bestFit="1" customWidth="1"/>
    <col min="14863" max="14863" width="36.5703125" bestFit="1" customWidth="1"/>
    <col min="14866" max="14866" width="17" bestFit="1" customWidth="1"/>
    <col min="15110" max="15110" width="36.5703125" bestFit="1" customWidth="1"/>
    <col min="15113" max="15113" width="36.5703125" bestFit="1" customWidth="1"/>
    <col min="15116" max="15116" width="36.5703125" bestFit="1" customWidth="1"/>
    <col min="15119" max="15119" width="36.5703125" bestFit="1" customWidth="1"/>
    <col min="15122" max="15122" width="17" bestFit="1" customWidth="1"/>
    <col min="15366" max="15366" width="36.5703125" bestFit="1" customWidth="1"/>
    <col min="15369" max="15369" width="36.5703125" bestFit="1" customWidth="1"/>
    <col min="15372" max="15372" width="36.5703125" bestFit="1" customWidth="1"/>
    <col min="15375" max="15375" width="36.5703125" bestFit="1" customWidth="1"/>
    <col min="15378" max="15378" width="17" bestFit="1" customWidth="1"/>
    <col min="15622" max="15622" width="36.5703125" bestFit="1" customWidth="1"/>
    <col min="15625" max="15625" width="36.5703125" bestFit="1" customWidth="1"/>
    <col min="15628" max="15628" width="36.5703125" bestFit="1" customWidth="1"/>
    <col min="15631" max="15631" width="36.5703125" bestFit="1" customWidth="1"/>
    <col min="15634" max="15634" width="17" bestFit="1" customWidth="1"/>
    <col min="15878" max="15878" width="36.5703125" bestFit="1" customWidth="1"/>
    <col min="15881" max="15881" width="36.5703125" bestFit="1" customWidth="1"/>
    <col min="15884" max="15884" width="36.5703125" bestFit="1" customWidth="1"/>
    <col min="15887" max="15887" width="36.5703125" bestFit="1" customWidth="1"/>
    <col min="15890" max="15890" width="17" bestFit="1" customWidth="1"/>
    <col min="16134" max="16134" width="36.5703125" bestFit="1" customWidth="1"/>
    <col min="16137" max="16137" width="36.5703125" bestFit="1" customWidth="1"/>
    <col min="16140" max="16140" width="36.5703125" bestFit="1" customWidth="1"/>
    <col min="16143" max="16143" width="36.5703125" bestFit="1" customWidth="1"/>
    <col min="16146" max="16146" width="17" bestFit="1" customWidth="1"/>
  </cols>
  <sheetData>
    <row r="3" spans="1:20">
      <c r="B3" t="s">
        <v>1152</v>
      </c>
      <c r="C3" t="s">
        <v>1153</v>
      </c>
      <c r="D3" t="s">
        <v>1154</v>
      </c>
      <c r="F3" s="593" t="s">
        <v>1155</v>
      </c>
    </row>
    <row r="4" spans="1:20">
      <c r="A4" t="s">
        <v>1156</v>
      </c>
      <c r="B4">
        <v>129</v>
      </c>
      <c r="C4">
        <v>159</v>
      </c>
      <c r="D4">
        <v>200</v>
      </c>
    </row>
    <row r="5" spans="1:20">
      <c r="A5" t="s">
        <v>1157</v>
      </c>
      <c r="B5">
        <v>25</v>
      </c>
      <c r="C5">
        <v>25</v>
      </c>
      <c r="D5">
        <v>25</v>
      </c>
      <c r="F5" s="593" t="s">
        <v>1158</v>
      </c>
      <c r="G5" s="593">
        <v>1265</v>
      </c>
      <c r="H5" s="593"/>
      <c r="I5" s="593" t="s">
        <v>1159</v>
      </c>
      <c r="J5" s="593">
        <v>1370</v>
      </c>
      <c r="K5" s="593"/>
      <c r="L5" s="593" t="s">
        <v>1160</v>
      </c>
      <c r="M5" s="593">
        <v>1662</v>
      </c>
      <c r="N5" s="593"/>
      <c r="O5" s="593" t="s">
        <v>1161</v>
      </c>
      <c r="P5" s="593">
        <v>2323</v>
      </c>
      <c r="Q5" s="593"/>
      <c r="R5" s="593" t="s">
        <v>1162</v>
      </c>
      <c r="S5" s="593"/>
      <c r="T5" s="593">
        <v>2790</v>
      </c>
    </row>
    <row r="6" spans="1:20">
      <c r="A6" t="s">
        <v>1163</v>
      </c>
      <c r="B6">
        <v>200</v>
      </c>
      <c r="C6">
        <v>200</v>
      </c>
      <c r="D6">
        <v>250</v>
      </c>
      <c r="F6" s="593" t="s">
        <v>1164</v>
      </c>
      <c r="G6" s="593">
        <v>0</v>
      </c>
      <c r="H6" s="593"/>
      <c r="I6" s="593" t="s">
        <v>1165</v>
      </c>
      <c r="J6" s="593">
        <v>0</v>
      </c>
      <c r="K6" s="593"/>
      <c r="L6" s="593" t="s">
        <v>1165</v>
      </c>
      <c r="M6" s="593">
        <v>0</v>
      </c>
      <c r="N6" s="593"/>
      <c r="O6" s="593" t="s">
        <v>1165</v>
      </c>
      <c r="P6" s="593">
        <v>0</v>
      </c>
      <c r="Q6" s="593"/>
      <c r="R6" s="593" t="s">
        <v>1165</v>
      </c>
      <c r="S6" s="593"/>
      <c r="T6" s="593">
        <v>0</v>
      </c>
    </row>
    <row r="7" spans="1:20">
      <c r="A7" t="s">
        <v>1166</v>
      </c>
      <c r="B7">
        <v>30</v>
      </c>
      <c r="C7">
        <v>30</v>
      </c>
      <c r="D7">
        <v>30</v>
      </c>
      <c r="F7" s="593" t="s">
        <v>1167</v>
      </c>
      <c r="G7" s="593">
        <v>150</v>
      </c>
      <c r="H7" s="593"/>
      <c r="I7" s="593" t="s">
        <v>1167</v>
      </c>
      <c r="J7" s="593">
        <v>150</v>
      </c>
      <c r="K7" s="593"/>
      <c r="L7" s="593" t="s">
        <v>1167</v>
      </c>
      <c r="M7" s="593">
        <v>150</v>
      </c>
      <c r="N7" s="593"/>
      <c r="O7" s="593" t="s">
        <v>1167</v>
      </c>
      <c r="P7" s="593">
        <v>150</v>
      </c>
      <c r="Q7" s="593"/>
      <c r="R7" s="593" t="s">
        <v>1167</v>
      </c>
      <c r="S7" s="593"/>
      <c r="T7" s="593">
        <v>150</v>
      </c>
    </row>
    <row r="8" spans="1:20">
      <c r="A8" t="s">
        <v>1168</v>
      </c>
      <c r="B8">
        <f>SUM(B4:B7)</f>
        <v>384</v>
      </c>
      <c r="C8">
        <f>SUM(C4:C7)</f>
        <v>414</v>
      </c>
      <c r="D8">
        <f>SUM(D4:D7)</f>
        <v>505</v>
      </c>
      <c r="F8" s="593" t="s">
        <v>1169</v>
      </c>
      <c r="G8" s="593">
        <v>100</v>
      </c>
      <c r="H8" s="593"/>
      <c r="I8" s="593" t="s">
        <v>1169</v>
      </c>
      <c r="J8" s="593">
        <v>100</v>
      </c>
      <c r="K8" s="593"/>
      <c r="L8" s="593" t="s">
        <v>1169</v>
      </c>
      <c r="M8" s="593">
        <v>100</v>
      </c>
      <c r="N8" s="593"/>
      <c r="O8" s="593" t="s">
        <v>1169</v>
      </c>
      <c r="P8" s="593">
        <v>100</v>
      </c>
      <c r="Q8" s="593"/>
      <c r="R8" s="593" t="s">
        <v>1169</v>
      </c>
      <c r="S8" s="593"/>
      <c r="T8" s="593">
        <v>100</v>
      </c>
    </row>
    <row r="9" spans="1:20">
      <c r="A9" t="s">
        <v>1170</v>
      </c>
      <c r="B9">
        <v>595</v>
      </c>
      <c r="C9">
        <v>745</v>
      </c>
      <c r="D9">
        <v>845</v>
      </c>
      <c r="F9" s="593" t="s">
        <v>1171</v>
      </c>
      <c r="G9" s="593">
        <v>1400</v>
      </c>
      <c r="H9" s="593"/>
      <c r="I9" s="593" t="s">
        <v>1171</v>
      </c>
      <c r="J9" s="593">
        <v>1400</v>
      </c>
      <c r="K9" s="593"/>
      <c r="L9" s="593" t="s">
        <v>1172</v>
      </c>
      <c r="M9" s="593">
        <v>1800</v>
      </c>
      <c r="N9" s="593"/>
      <c r="O9" s="593" t="s">
        <v>1172</v>
      </c>
      <c r="P9" s="593">
        <v>1800</v>
      </c>
      <c r="Q9" s="593"/>
      <c r="R9" s="593" t="s">
        <v>1172</v>
      </c>
      <c r="S9" s="593"/>
      <c r="T9" s="593">
        <v>1800</v>
      </c>
    </row>
    <row r="10" spans="1:20">
      <c r="A10" t="s">
        <v>34</v>
      </c>
      <c r="B10">
        <f>B9-B8</f>
        <v>211</v>
      </c>
      <c r="C10">
        <f>C9-C8</f>
        <v>331</v>
      </c>
      <c r="D10">
        <f>D9-D8</f>
        <v>340</v>
      </c>
      <c r="F10" s="593" t="s">
        <v>1173</v>
      </c>
      <c r="G10" s="593">
        <v>65</v>
      </c>
      <c r="H10" s="593"/>
      <c r="I10" s="593" t="s">
        <v>1173</v>
      </c>
      <c r="J10" s="593">
        <v>65</v>
      </c>
      <c r="K10" s="593"/>
      <c r="L10" s="593" t="s">
        <v>1173</v>
      </c>
      <c r="M10" s="593">
        <v>65</v>
      </c>
      <c r="N10" s="593"/>
      <c r="O10" s="593" t="s">
        <v>1173</v>
      </c>
      <c r="P10" s="593">
        <v>65</v>
      </c>
      <c r="Q10" s="593"/>
      <c r="R10" s="593" t="s">
        <v>1173</v>
      </c>
      <c r="S10" s="593"/>
      <c r="T10" s="593">
        <v>65</v>
      </c>
    </row>
    <row r="11" spans="1:20">
      <c r="F11" s="593" t="s">
        <v>1174</v>
      </c>
      <c r="G11" s="593">
        <v>250</v>
      </c>
      <c r="H11" s="593"/>
      <c r="I11" s="593" t="s">
        <v>1174</v>
      </c>
      <c r="J11" s="593">
        <v>250</v>
      </c>
      <c r="K11" s="593"/>
      <c r="L11" s="593" t="s">
        <v>1174</v>
      </c>
      <c r="M11" s="593">
        <v>250</v>
      </c>
      <c r="N11" s="593"/>
      <c r="O11" s="593" t="s">
        <v>1174</v>
      </c>
      <c r="P11" s="593">
        <v>250</v>
      </c>
      <c r="Q11" s="593"/>
      <c r="R11" s="593" t="s">
        <v>1174</v>
      </c>
      <c r="S11" s="593"/>
      <c r="T11" s="593">
        <v>250</v>
      </c>
    </row>
    <row r="12" spans="1:20">
      <c r="F12" s="593" t="s">
        <v>1175</v>
      </c>
      <c r="G12" s="593">
        <v>200</v>
      </c>
      <c r="H12" s="593"/>
      <c r="I12" s="593" t="s">
        <v>1175</v>
      </c>
      <c r="J12" s="593">
        <v>200</v>
      </c>
      <c r="K12" s="593"/>
      <c r="L12" s="593" t="s">
        <v>1175</v>
      </c>
      <c r="M12" s="593">
        <v>300</v>
      </c>
      <c r="N12" s="593"/>
      <c r="O12" s="593" t="s">
        <v>1175</v>
      </c>
      <c r="P12" s="593">
        <v>300</v>
      </c>
      <c r="Q12" s="593"/>
      <c r="R12" s="593" t="s">
        <v>1175</v>
      </c>
      <c r="S12" s="593"/>
      <c r="T12" s="593">
        <v>300</v>
      </c>
    </row>
    <row r="13" spans="1:20">
      <c r="F13" s="593" t="s">
        <v>1176</v>
      </c>
      <c r="G13" s="593">
        <v>100</v>
      </c>
      <c r="H13" s="593"/>
      <c r="I13" s="593" t="s">
        <v>1176</v>
      </c>
      <c r="J13" s="593">
        <v>100</v>
      </c>
      <c r="K13" s="593"/>
      <c r="L13" s="593" t="s">
        <v>1176</v>
      </c>
      <c r="M13" s="593">
        <v>100</v>
      </c>
      <c r="N13" s="593"/>
      <c r="O13" s="593" t="s">
        <v>1176</v>
      </c>
      <c r="P13" s="593">
        <v>100</v>
      </c>
      <c r="Q13" s="593"/>
      <c r="R13" s="593" t="s">
        <v>1176</v>
      </c>
      <c r="S13" s="593"/>
      <c r="T13" s="593">
        <v>100</v>
      </c>
    </row>
    <row r="14" spans="1:20">
      <c r="F14" s="593" t="s">
        <v>1177</v>
      </c>
      <c r="G14" s="593">
        <v>100</v>
      </c>
      <c r="H14" s="593"/>
      <c r="I14" s="593" t="s">
        <v>1177</v>
      </c>
      <c r="J14" s="593">
        <v>100</v>
      </c>
      <c r="K14" s="593"/>
      <c r="L14" s="593" t="s">
        <v>1177</v>
      </c>
      <c r="M14" s="593">
        <v>100</v>
      </c>
      <c r="N14" s="593"/>
      <c r="O14" s="593" t="s">
        <v>1177</v>
      </c>
      <c r="P14" s="593">
        <v>100</v>
      </c>
      <c r="Q14" s="593"/>
      <c r="R14" s="593" t="s">
        <v>1177</v>
      </c>
      <c r="S14" s="593"/>
      <c r="T14" s="593">
        <v>100</v>
      </c>
    </row>
    <row r="15" spans="1:20">
      <c r="F15" s="593" t="s">
        <v>1178</v>
      </c>
      <c r="G15" s="593">
        <v>495</v>
      </c>
      <c r="H15" s="593"/>
      <c r="I15" s="593" t="s">
        <v>1179</v>
      </c>
      <c r="J15" s="593">
        <v>779</v>
      </c>
      <c r="K15" s="593"/>
      <c r="L15" s="593" t="s">
        <v>1179</v>
      </c>
      <c r="M15" s="593">
        <v>779</v>
      </c>
      <c r="N15" s="593"/>
      <c r="O15" s="593" t="s">
        <v>1179</v>
      </c>
      <c r="P15" s="593">
        <v>779</v>
      </c>
      <c r="Q15" s="593"/>
      <c r="R15" s="593" t="s">
        <v>1180</v>
      </c>
      <c r="S15" s="593"/>
      <c r="T15" s="593">
        <v>1700</v>
      </c>
    </row>
    <row r="16" spans="1:20">
      <c r="F16" s="593" t="s">
        <v>1181</v>
      </c>
      <c r="G16" s="593">
        <f>SUM(G5:G15)</f>
        <v>4125</v>
      </c>
      <c r="H16" s="593"/>
      <c r="I16" s="593" t="s">
        <v>1181</v>
      </c>
      <c r="J16" s="593">
        <f>SUM(J5:J15)</f>
        <v>4514</v>
      </c>
      <c r="K16" s="593"/>
      <c r="L16" s="593" t="s">
        <v>1181</v>
      </c>
      <c r="M16" s="593">
        <f>SUM(M5:M15)</f>
        <v>5306</v>
      </c>
      <c r="N16" s="593"/>
      <c r="O16" s="593" t="s">
        <v>1181</v>
      </c>
      <c r="P16" s="593">
        <f>SUM(P5:P15)</f>
        <v>5967</v>
      </c>
      <c r="Q16" s="593"/>
      <c r="R16" s="593" t="s">
        <v>1181</v>
      </c>
      <c r="S16" s="593"/>
      <c r="T16" s="593">
        <f>SUM(T5:T15)</f>
        <v>7355</v>
      </c>
    </row>
    <row r="17" spans="6:21">
      <c r="F17" s="593"/>
      <c r="G17" s="593"/>
      <c r="H17" s="593"/>
      <c r="I17" s="593"/>
      <c r="J17" s="593"/>
      <c r="K17" s="593"/>
      <c r="L17" s="593"/>
      <c r="M17" s="593"/>
      <c r="N17" s="593"/>
      <c r="O17" s="593"/>
      <c r="P17" s="593"/>
      <c r="Q17" s="593"/>
      <c r="R17" s="593"/>
      <c r="S17" s="593"/>
      <c r="T17" s="593"/>
    </row>
    <row r="18" spans="6:21">
      <c r="F18" s="593"/>
      <c r="G18" s="593"/>
      <c r="H18" s="593"/>
      <c r="I18" s="593"/>
      <c r="J18" s="593"/>
      <c r="K18" s="593"/>
      <c r="L18" s="593"/>
      <c r="M18" s="593"/>
      <c r="N18" s="593"/>
      <c r="O18" s="593"/>
      <c r="P18" s="593"/>
      <c r="Q18" s="593"/>
      <c r="R18" s="593"/>
      <c r="S18" s="593"/>
      <c r="T18" s="593"/>
    </row>
    <row r="19" spans="6:21">
      <c r="F19" s="593" t="s">
        <v>1182</v>
      </c>
      <c r="G19" s="593">
        <v>8125</v>
      </c>
      <c r="H19" s="593"/>
      <c r="I19" s="593" t="s">
        <v>1182</v>
      </c>
      <c r="J19" s="593">
        <v>8515</v>
      </c>
      <c r="K19" s="593"/>
      <c r="L19" s="593" t="s">
        <v>1183</v>
      </c>
      <c r="M19" s="593">
        <v>10300</v>
      </c>
      <c r="N19" s="593"/>
      <c r="O19" s="593" t="s">
        <v>1183</v>
      </c>
      <c r="P19" s="593">
        <v>10988</v>
      </c>
      <c r="Q19" s="593"/>
      <c r="R19" s="593" t="s">
        <v>1183</v>
      </c>
      <c r="S19" s="593"/>
      <c r="T19" s="593">
        <v>12355</v>
      </c>
    </row>
    <row r="20" spans="6:21">
      <c r="F20" s="593" t="s">
        <v>1184</v>
      </c>
      <c r="G20" s="593">
        <f>SUM(G19-G16)</f>
        <v>4000</v>
      </c>
      <c r="H20" s="593"/>
      <c r="I20" s="593" t="s">
        <v>1184</v>
      </c>
      <c r="J20" s="593">
        <f>SUM(J19-J16)</f>
        <v>4001</v>
      </c>
      <c r="K20" s="593"/>
      <c r="L20" s="593" t="s">
        <v>1184</v>
      </c>
      <c r="M20" s="593">
        <f>SUM(M19-M16)</f>
        <v>4994</v>
      </c>
      <c r="N20" s="593"/>
      <c r="O20" s="593" t="s">
        <v>1184</v>
      </c>
      <c r="P20" s="593">
        <f>SUM(P19-P16)</f>
        <v>5021</v>
      </c>
      <c r="Q20" s="593"/>
      <c r="R20" s="593" t="s">
        <v>1184</v>
      </c>
      <c r="S20" s="593"/>
      <c r="T20" s="593">
        <f>SUM(T19-T16)</f>
        <v>5000</v>
      </c>
    </row>
    <row r="21" spans="6:21">
      <c r="F21" s="593" t="s">
        <v>1185</v>
      </c>
      <c r="G21" s="594">
        <f>(G19-G16)/G19*100</f>
        <v>49.230769230769234</v>
      </c>
      <c r="H21" s="593"/>
      <c r="I21" s="593" t="s">
        <v>1185</v>
      </c>
      <c r="J21" s="594">
        <f>(J19-J16)/J19*100</f>
        <v>46.98766881972989</v>
      </c>
      <c r="K21" s="593"/>
      <c r="L21" s="593" t="s">
        <v>1185</v>
      </c>
      <c r="M21" s="594">
        <f>(M19-M16)/M19*100</f>
        <v>48.485436893203882</v>
      </c>
      <c r="N21" s="593"/>
      <c r="O21" s="593" t="s">
        <v>1185</v>
      </c>
      <c r="P21" s="594">
        <f>(P19-P16)/P19*100</f>
        <v>45.695303967965053</v>
      </c>
      <c r="Q21" s="593"/>
      <c r="R21" s="593" t="s">
        <v>1185</v>
      </c>
      <c r="S21" s="593"/>
      <c r="T21" s="594">
        <f>(T19-T16)/T19*100</f>
        <v>40.46944556859571</v>
      </c>
    </row>
    <row r="22" spans="6:21">
      <c r="G22" s="595"/>
      <c r="J22" s="595"/>
      <c r="M22" s="595"/>
      <c r="P22" s="595"/>
      <c r="T22" s="595"/>
      <c r="U22" s="595"/>
    </row>
    <row r="23" spans="6:21">
      <c r="F23" t="s">
        <v>20</v>
      </c>
      <c r="I23" t="s">
        <v>20</v>
      </c>
      <c r="L23" t="s">
        <v>20</v>
      </c>
      <c r="O23" t="s">
        <v>20</v>
      </c>
      <c r="R23">
        <v>14</v>
      </c>
    </row>
    <row r="25" spans="6:21">
      <c r="F25" s="591" t="s">
        <v>1186</v>
      </c>
      <c r="I25" s="591" t="s">
        <v>1186</v>
      </c>
      <c r="L25" s="591" t="s">
        <v>1187</v>
      </c>
    </row>
    <row r="27" spans="6:21">
      <c r="F27" s="593" t="s">
        <v>1188</v>
      </c>
      <c r="G27">
        <v>1377.52</v>
      </c>
      <c r="I27" s="593" t="s">
        <v>1188</v>
      </c>
      <c r="J27">
        <v>1377.52</v>
      </c>
      <c r="L27" s="593" t="s">
        <v>1188</v>
      </c>
      <c r="M27">
        <v>1377.52</v>
      </c>
    </row>
    <row r="28" spans="6:21">
      <c r="F28" s="593" t="s">
        <v>1189</v>
      </c>
      <c r="G28">
        <v>512</v>
      </c>
      <c r="I28" s="593" t="s">
        <v>1189</v>
      </c>
      <c r="J28">
        <v>579</v>
      </c>
      <c r="L28" s="593" t="s">
        <v>1189</v>
      </c>
      <c r="M28">
        <v>638</v>
      </c>
    </row>
    <row r="29" spans="6:21">
      <c r="F29" s="593" t="s">
        <v>1190</v>
      </c>
      <c r="G29">
        <v>45</v>
      </c>
      <c r="I29" s="593" t="s">
        <v>1190</v>
      </c>
      <c r="J29">
        <v>45</v>
      </c>
      <c r="L29" s="593" t="s">
        <v>1191</v>
      </c>
      <c r="M29">
        <v>45</v>
      </c>
    </row>
    <row r="30" spans="6:21">
      <c r="F30" s="593" t="s">
        <v>102</v>
      </c>
      <c r="G30">
        <v>1600</v>
      </c>
      <c r="I30" s="593" t="s">
        <v>102</v>
      </c>
      <c r="J30">
        <v>1600</v>
      </c>
      <c r="L30" s="593" t="s">
        <v>102</v>
      </c>
      <c r="M30">
        <v>2000</v>
      </c>
    </row>
    <row r="31" spans="6:21">
      <c r="F31" s="591" t="s">
        <v>95</v>
      </c>
      <c r="G31" s="591">
        <f>G7+G8+G10+G11+G12+G13+G15+G27+G28+G29+G30</f>
        <v>4894.5200000000004</v>
      </c>
      <c r="I31" s="591" t="s">
        <v>95</v>
      </c>
      <c r="J31" s="591">
        <f>J7+J8+J10+J11+J12+J13+J15+J27+J28+J29+J30</f>
        <v>5245.52</v>
      </c>
      <c r="L31" s="591" t="s">
        <v>95</v>
      </c>
      <c r="M31" s="591">
        <f>M7+M8+M10+M11+M12+M13+M15+M27+M28+M29+M30</f>
        <v>5804.52</v>
      </c>
    </row>
    <row r="32" spans="6:21">
      <c r="F32" s="593" t="s">
        <v>1192</v>
      </c>
      <c r="I32" s="593" t="s">
        <v>1192</v>
      </c>
      <c r="L32" s="593" t="s">
        <v>1192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EFF07-9D10-41F7-8170-2317249E0113}">
  <dimension ref="A3:U32"/>
  <sheetViews>
    <sheetView workbookViewId="0"/>
  </sheetViews>
  <sheetFormatPr defaultRowHeight="15"/>
  <cols>
    <col min="6" max="6" width="36.5703125" bestFit="1" customWidth="1"/>
    <col min="9" max="9" width="36.5703125" bestFit="1" customWidth="1"/>
    <col min="12" max="12" width="36.5703125" bestFit="1" customWidth="1"/>
    <col min="15" max="15" width="36.5703125" bestFit="1" customWidth="1"/>
    <col min="18" max="18" width="17" bestFit="1" customWidth="1"/>
    <col min="262" max="262" width="36.5703125" bestFit="1" customWidth="1"/>
    <col min="265" max="265" width="36.5703125" bestFit="1" customWidth="1"/>
    <col min="268" max="268" width="36.5703125" bestFit="1" customWidth="1"/>
    <col min="271" max="271" width="36.5703125" bestFit="1" customWidth="1"/>
    <col min="274" max="274" width="17" bestFit="1" customWidth="1"/>
    <col min="518" max="518" width="36.5703125" bestFit="1" customWidth="1"/>
    <col min="521" max="521" width="36.5703125" bestFit="1" customWidth="1"/>
    <col min="524" max="524" width="36.5703125" bestFit="1" customWidth="1"/>
    <col min="527" max="527" width="36.5703125" bestFit="1" customWidth="1"/>
    <col min="530" max="530" width="17" bestFit="1" customWidth="1"/>
    <col min="774" max="774" width="36.5703125" bestFit="1" customWidth="1"/>
    <col min="777" max="777" width="36.5703125" bestFit="1" customWidth="1"/>
    <col min="780" max="780" width="36.5703125" bestFit="1" customWidth="1"/>
    <col min="783" max="783" width="36.5703125" bestFit="1" customWidth="1"/>
    <col min="786" max="786" width="17" bestFit="1" customWidth="1"/>
    <col min="1030" max="1030" width="36.5703125" bestFit="1" customWidth="1"/>
    <col min="1033" max="1033" width="36.5703125" bestFit="1" customWidth="1"/>
    <col min="1036" max="1036" width="36.5703125" bestFit="1" customWidth="1"/>
    <col min="1039" max="1039" width="36.5703125" bestFit="1" customWidth="1"/>
    <col min="1042" max="1042" width="17" bestFit="1" customWidth="1"/>
    <col min="1286" max="1286" width="36.5703125" bestFit="1" customWidth="1"/>
    <col min="1289" max="1289" width="36.5703125" bestFit="1" customWidth="1"/>
    <col min="1292" max="1292" width="36.5703125" bestFit="1" customWidth="1"/>
    <col min="1295" max="1295" width="36.5703125" bestFit="1" customWidth="1"/>
    <col min="1298" max="1298" width="17" bestFit="1" customWidth="1"/>
    <col min="1542" max="1542" width="36.5703125" bestFit="1" customWidth="1"/>
    <col min="1545" max="1545" width="36.5703125" bestFit="1" customWidth="1"/>
    <col min="1548" max="1548" width="36.5703125" bestFit="1" customWidth="1"/>
    <col min="1551" max="1551" width="36.5703125" bestFit="1" customWidth="1"/>
    <col min="1554" max="1554" width="17" bestFit="1" customWidth="1"/>
    <col min="1798" max="1798" width="36.5703125" bestFit="1" customWidth="1"/>
    <col min="1801" max="1801" width="36.5703125" bestFit="1" customWidth="1"/>
    <col min="1804" max="1804" width="36.5703125" bestFit="1" customWidth="1"/>
    <col min="1807" max="1807" width="36.5703125" bestFit="1" customWidth="1"/>
    <col min="1810" max="1810" width="17" bestFit="1" customWidth="1"/>
    <col min="2054" max="2054" width="36.5703125" bestFit="1" customWidth="1"/>
    <col min="2057" max="2057" width="36.5703125" bestFit="1" customWidth="1"/>
    <col min="2060" max="2060" width="36.5703125" bestFit="1" customWidth="1"/>
    <col min="2063" max="2063" width="36.5703125" bestFit="1" customWidth="1"/>
    <col min="2066" max="2066" width="17" bestFit="1" customWidth="1"/>
    <col min="2310" max="2310" width="36.5703125" bestFit="1" customWidth="1"/>
    <col min="2313" max="2313" width="36.5703125" bestFit="1" customWidth="1"/>
    <col min="2316" max="2316" width="36.5703125" bestFit="1" customWidth="1"/>
    <col min="2319" max="2319" width="36.5703125" bestFit="1" customWidth="1"/>
    <col min="2322" max="2322" width="17" bestFit="1" customWidth="1"/>
    <col min="2566" max="2566" width="36.5703125" bestFit="1" customWidth="1"/>
    <col min="2569" max="2569" width="36.5703125" bestFit="1" customWidth="1"/>
    <col min="2572" max="2572" width="36.5703125" bestFit="1" customWidth="1"/>
    <col min="2575" max="2575" width="36.5703125" bestFit="1" customWidth="1"/>
    <col min="2578" max="2578" width="17" bestFit="1" customWidth="1"/>
    <col min="2822" max="2822" width="36.5703125" bestFit="1" customWidth="1"/>
    <col min="2825" max="2825" width="36.5703125" bestFit="1" customWidth="1"/>
    <col min="2828" max="2828" width="36.5703125" bestFit="1" customWidth="1"/>
    <col min="2831" max="2831" width="36.5703125" bestFit="1" customWidth="1"/>
    <col min="2834" max="2834" width="17" bestFit="1" customWidth="1"/>
    <col min="3078" max="3078" width="36.5703125" bestFit="1" customWidth="1"/>
    <col min="3081" max="3081" width="36.5703125" bestFit="1" customWidth="1"/>
    <col min="3084" max="3084" width="36.5703125" bestFit="1" customWidth="1"/>
    <col min="3087" max="3087" width="36.5703125" bestFit="1" customWidth="1"/>
    <col min="3090" max="3090" width="17" bestFit="1" customWidth="1"/>
    <col min="3334" max="3334" width="36.5703125" bestFit="1" customWidth="1"/>
    <col min="3337" max="3337" width="36.5703125" bestFit="1" customWidth="1"/>
    <col min="3340" max="3340" width="36.5703125" bestFit="1" customWidth="1"/>
    <col min="3343" max="3343" width="36.5703125" bestFit="1" customWidth="1"/>
    <col min="3346" max="3346" width="17" bestFit="1" customWidth="1"/>
    <col min="3590" max="3590" width="36.5703125" bestFit="1" customWidth="1"/>
    <col min="3593" max="3593" width="36.5703125" bestFit="1" customWidth="1"/>
    <col min="3596" max="3596" width="36.5703125" bestFit="1" customWidth="1"/>
    <col min="3599" max="3599" width="36.5703125" bestFit="1" customWidth="1"/>
    <col min="3602" max="3602" width="17" bestFit="1" customWidth="1"/>
    <col min="3846" max="3846" width="36.5703125" bestFit="1" customWidth="1"/>
    <col min="3849" max="3849" width="36.5703125" bestFit="1" customWidth="1"/>
    <col min="3852" max="3852" width="36.5703125" bestFit="1" customWidth="1"/>
    <col min="3855" max="3855" width="36.5703125" bestFit="1" customWidth="1"/>
    <col min="3858" max="3858" width="17" bestFit="1" customWidth="1"/>
    <col min="4102" max="4102" width="36.5703125" bestFit="1" customWidth="1"/>
    <col min="4105" max="4105" width="36.5703125" bestFit="1" customWidth="1"/>
    <col min="4108" max="4108" width="36.5703125" bestFit="1" customWidth="1"/>
    <col min="4111" max="4111" width="36.5703125" bestFit="1" customWidth="1"/>
    <col min="4114" max="4114" width="17" bestFit="1" customWidth="1"/>
    <col min="4358" max="4358" width="36.5703125" bestFit="1" customWidth="1"/>
    <col min="4361" max="4361" width="36.5703125" bestFit="1" customWidth="1"/>
    <col min="4364" max="4364" width="36.5703125" bestFit="1" customWidth="1"/>
    <col min="4367" max="4367" width="36.5703125" bestFit="1" customWidth="1"/>
    <col min="4370" max="4370" width="17" bestFit="1" customWidth="1"/>
    <col min="4614" max="4614" width="36.5703125" bestFit="1" customWidth="1"/>
    <col min="4617" max="4617" width="36.5703125" bestFit="1" customWidth="1"/>
    <col min="4620" max="4620" width="36.5703125" bestFit="1" customWidth="1"/>
    <col min="4623" max="4623" width="36.5703125" bestFit="1" customWidth="1"/>
    <col min="4626" max="4626" width="17" bestFit="1" customWidth="1"/>
    <col min="4870" max="4870" width="36.5703125" bestFit="1" customWidth="1"/>
    <col min="4873" max="4873" width="36.5703125" bestFit="1" customWidth="1"/>
    <col min="4876" max="4876" width="36.5703125" bestFit="1" customWidth="1"/>
    <col min="4879" max="4879" width="36.5703125" bestFit="1" customWidth="1"/>
    <col min="4882" max="4882" width="17" bestFit="1" customWidth="1"/>
    <col min="5126" max="5126" width="36.5703125" bestFit="1" customWidth="1"/>
    <col min="5129" max="5129" width="36.5703125" bestFit="1" customWidth="1"/>
    <col min="5132" max="5132" width="36.5703125" bestFit="1" customWidth="1"/>
    <col min="5135" max="5135" width="36.5703125" bestFit="1" customWidth="1"/>
    <col min="5138" max="5138" width="17" bestFit="1" customWidth="1"/>
    <col min="5382" max="5382" width="36.5703125" bestFit="1" customWidth="1"/>
    <col min="5385" max="5385" width="36.5703125" bestFit="1" customWidth="1"/>
    <col min="5388" max="5388" width="36.5703125" bestFit="1" customWidth="1"/>
    <col min="5391" max="5391" width="36.5703125" bestFit="1" customWidth="1"/>
    <col min="5394" max="5394" width="17" bestFit="1" customWidth="1"/>
    <col min="5638" max="5638" width="36.5703125" bestFit="1" customWidth="1"/>
    <col min="5641" max="5641" width="36.5703125" bestFit="1" customWidth="1"/>
    <col min="5644" max="5644" width="36.5703125" bestFit="1" customWidth="1"/>
    <col min="5647" max="5647" width="36.5703125" bestFit="1" customWidth="1"/>
    <col min="5650" max="5650" width="17" bestFit="1" customWidth="1"/>
    <col min="5894" max="5894" width="36.5703125" bestFit="1" customWidth="1"/>
    <col min="5897" max="5897" width="36.5703125" bestFit="1" customWidth="1"/>
    <col min="5900" max="5900" width="36.5703125" bestFit="1" customWidth="1"/>
    <col min="5903" max="5903" width="36.5703125" bestFit="1" customWidth="1"/>
    <col min="5906" max="5906" width="17" bestFit="1" customWidth="1"/>
    <col min="6150" max="6150" width="36.5703125" bestFit="1" customWidth="1"/>
    <col min="6153" max="6153" width="36.5703125" bestFit="1" customWidth="1"/>
    <col min="6156" max="6156" width="36.5703125" bestFit="1" customWidth="1"/>
    <col min="6159" max="6159" width="36.5703125" bestFit="1" customWidth="1"/>
    <col min="6162" max="6162" width="17" bestFit="1" customWidth="1"/>
    <col min="6406" max="6406" width="36.5703125" bestFit="1" customWidth="1"/>
    <col min="6409" max="6409" width="36.5703125" bestFit="1" customWidth="1"/>
    <col min="6412" max="6412" width="36.5703125" bestFit="1" customWidth="1"/>
    <col min="6415" max="6415" width="36.5703125" bestFit="1" customWidth="1"/>
    <col min="6418" max="6418" width="17" bestFit="1" customWidth="1"/>
    <col min="6662" max="6662" width="36.5703125" bestFit="1" customWidth="1"/>
    <col min="6665" max="6665" width="36.5703125" bestFit="1" customWidth="1"/>
    <col min="6668" max="6668" width="36.5703125" bestFit="1" customWidth="1"/>
    <col min="6671" max="6671" width="36.5703125" bestFit="1" customWidth="1"/>
    <col min="6674" max="6674" width="17" bestFit="1" customWidth="1"/>
    <col min="6918" max="6918" width="36.5703125" bestFit="1" customWidth="1"/>
    <col min="6921" max="6921" width="36.5703125" bestFit="1" customWidth="1"/>
    <col min="6924" max="6924" width="36.5703125" bestFit="1" customWidth="1"/>
    <col min="6927" max="6927" width="36.5703125" bestFit="1" customWidth="1"/>
    <col min="6930" max="6930" width="17" bestFit="1" customWidth="1"/>
    <col min="7174" max="7174" width="36.5703125" bestFit="1" customWidth="1"/>
    <col min="7177" max="7177" width="36.5703125" bestFit="1" customWidth="1"/>
    <col min="7180" max="7180" width="36.5703125" bestFit="1" customWidth="1"/>
    <col min="7183" max="7183" width="36.5703125" bestFit="1" customWidth="1"/>
    <col min="7186" max="7186" width="17" bestFit="1" customWidth="1"/>
    <col min="7430" max="7430" width="36.5703125" bestFit="1" customWidth="1"/>
    <col min="7433" max="7433" width="36.5703125" bestFit="1" customWidth="1"/>
    <col min="7436" max="7436" width="36.5703125" bestFit="1" customWidth="1"/>
    <col min="7439" max="7439" width="36.5703125" bestFit="1" customWidth="1"/>
    <col min="7442" max="7442" width="17" bestFit="1" customWidth="1"/>
    <col min="7686" max="7686" width="36.5703125" bestFit="1" customWidth="1"/>
    <col min="7689" max="7689" width="36.5703125" bestFit="1" customWidth="1"/>
    <col min="7692" max="7692" width="36.5703125" bestFit="1" customWidth="1"/>
    <col min="7695" max="7695" width="36.5703125" bestFit="1" customWidth="1"/>
    <col min="7698" max="7698" width="17" bestFit="1" customWidth="1"/>
    <col min="7942" max="7942" width="36.5703125" bestFit="1" customWidth="1"/>
    <col min="7945" max="7945" width="36.5703125" bestFit="1" customWidth="1"/>
    <col min="7948" max="7948" width="36.5703125" bestFit="1" customWidth="1"/>
    <col min="7951" max="7951" width="36.5703125" bestFit="1" customWidth="1"/>
    <col min="7954" max="7954" width="17" bestFit="1" customWidth="1"/>
    <col min="8198" max="8198" width="36.5703125" bestFit="1" customWidth="1"/>
    <col min="8201" max="8201" width="36.5703125" bestFit="1" customWidth="1"/>
    <col min="8204" max="8204" width="36.5703125" bestFit="1" customWidth="1"/>
    <col min="8207" max="8207" width="36.5703125" bestFit="1" customWidth="1"/>
    <col min="8210" max="8210" width="17" bestFit="1" customWidth="1"/>
    <col min="8454" max="8454" width="36.5703125" bestFit="1" customWidth="1"/>
    <col min="8457" max="8457" width="36.5703125" bestFit="1" customWidth="1"/>
    <col min="8460" max="8460" width="36.5703125" bestFit="1" customWidth="1"/>
    <col min="8463" max="8463" width="36.5703125" bestFit="1" customWidth="1"/>
    <col min="8466" max="8466" width="17" bestFit="1" customWidth="1"/>
    <col min="8710" max="8710" width="36.5703125" bestFit="1" customWidth="1"/>
    <col min="8713" max="8713" width="36.5703125" bestFit="1" customWidth="1"/>
    <col min="8716" max="8716" width="36.5703125" bestFit="1" customWidth="1"/>
    <col min="8719" max="8719" width="36.5703125" bestFit="1" customWidth="1"/>
    <col min="8722" max="8722" width="17" bestFit="1" customWidth="1"/>
    <col min="8966" max="8966" width="36.5703125" bestFit="1" customWidth="1"/>
    <col min="8969" max="8969" width="36.5703125" bestFit="1" customWidth="1"/>
    <col min="8972" max="8972" width="36.5703125" bestFit="1" customWidth="1"/>
    <col min="8975" max="8975" width="36.5703125" bestFit="1" customWidth="1"/>
    <col min="8978" max="8978" width="17" bestFit="1" customWidth="1"/>
    <col min="9222" max="9222" width="36.5703125" bestFit="1" customWidth="1"/>
    <col min="9225" max="9225" width="36.5703125" bestFit="1" customWidth="1"/>
    <col min="9228" max="9228" width="36.5703125" bestFit="1" customWidth="1"/>
    <col min="9231" max="9231" width="36.5703125" bestFit="1" customWidth="1"/>
    <col min="9234" max="9234" width="17" bestFit="1" customWidth="1"/>
    <col min="9478" max="9478" width="36.5703125" bestFit="1" customWidth="1"/>
    <col min="9481" max="9481" width="36.5703125" bestFit="1" customWidth="1"/>
    <col min="9484" max="9484" width="36.5703125" bestFit="1" customWidth="1"/>
    <col min="9487" max="9487" width="36.5703125" bestFit="1" customWidth="1"/>
    <col min="9490" max="9490" width="17" bestFit="1" customWidth="1"/>
    <col min="9734" max="9734" width="36.5703125" bestFit="1" customWidth="1"/>
    <col min="9737" max="9737" width="36.5703125" bestFit="1" customWidth="1"/>
    <col min="9740" max="9740" width="36.5703125" bestFit="1" customWidth="1"/>
    <col min="9743" max="9743" width="36.5703125" bestFit="1" customWidth="1"/>
    <col min="9746" max="9746" width="17" bestFit="1" customWidth="1"/>
    <col min="9990" max="9990" width="36.5703125" bestFit="1" customWidth="1"/>
    <col min="9993" max="9993" width="36.5703125" bestFit="1" customWidth="1"/>
    <col min="9996" max="9996" width="36.5703125" bestFit="1" customWidth="1"/>
    <col min="9999" max="9999" width="36.5703125" bestFit="1" customWidth="1"/>
    <col min="10002" max="10002" width="17" bestFit="1" customWidth="1"/>
    <col min="10246" max="10246" width="36.5703125" bestFit="1" customWidth="1"/>
    <col min="10249" max="10249" width="36.5703125" bestFit="1" customWidth="1"/>
    <col min="10252" max="10252" width="36.5703125" bestFit="1" customWidth="1"/>
    <col min="10255" max="10255" width="36.5703125" bestFit="1" customWidth="1"/>
    <col min="10258" max="10258" width="17" bestFit="1" customWidth="1"/>
    <col min="10502" max="10502" width="36.5703125" bestFit="1" customWidth="1"/>
    <col min="10505" max="10505" width="36.5703125" bestFit="1" customWidth="1"/>
    <col min="10508" max="10508" width="36.5703125" bestFit="1" customWidth="1"/>
    <col min="10511" max="10511" width="36.5703125" bestFit="1" customWidth="1"/>
    <col min="10514" max="10514" width="17" bestFit="1" customWidth="1"/>
    <col min="10758" max="10758" width="36.5703125" bestFit="1" customWidth="1"/>
    <col min="10761" max="10761" width="36.5703125" bestFit="1" customWidth="1"/>
    <col min="10764" max="10764" width="36.5703125" bestFit="1" customWidth="1"/>
    <col min="10767" max="10767" width="36.5703125" bestFit="1" customWidth="1"/>
    <col min="10770" max="10770" width="17" bestFit="1" customWidth="1"/>
    <col min="11014" max="11014" width="36.5703125" bestFit="1" customWidth="1"/>
    <col min="11017" max="11017" width="36.5703125" bestFit="1" customWidth="1"/>
    <col min="11020" max="11020" width="36.5703125" bestFit="1" customWidth="1"/>
    <col min="11023" max="11023" width="36.5703125" bestFit="1" customWidth="1"/>
    <col min="11026" max="11026" width="17" bestFit="1" customWidth="1"/>
    <col min="11270" max="11270" width="36.5703125" bestFit="1" customWidth="1"/>
    <col min="11273" max="11273" width="36.5703125" bestFit="1" customWidth="1"/>
    <col min="11276" max="11276" width="36.5703125" bestFit="1" customWidth="1"/>
    <col min="11279" max="11279" width="36.5703125" bestFit="1" customWidth="1"/>
    <col min="11282" max="11282" width="17" bestFit="1" customWidth="1"/>
    <col min="11526" max="11526" width="36.5703125" bestFit="1" customWidth="1"/>
    <col min="11529" max="11529" width="36.5703125" bestFit="1" customWidth="1"/>
    <col min="11532" max="11532" width="36.5703125" bestFit="1" customWidth="1"/>
    <col min="11535" max="11535" width="36.5703125" bestFit="1" customWidth="1"/>
    <col min="11538" max="11538" width="17" bestFit="1" customWidth="1"/>
    <col min="11782" max="11782" width="36.5703125" bestFit="1" customWidth="1"/>
    <col min="11785" max="11785" width="36.5703125" bestFit="1" customWidth="1"/>
    <col min="11788" max="11788" width="36.5703125" bestFit="1" customWidth="1"/>
    <col min="11791" max="11791" width="36.5703125" bestFit="1" customWidth="1"/>
    <col min="11794" max="11794" width="17" bestFit="1" customWidth="1"/>
    <col min="12038" max="12038" width="36.5703125" bestFit="1" customWidth="1"/>
    <col min="12041" max="12041" width="36.5703125" bestFit="1" customWidth="1"/>
    <col min="12044" max="12044" width="36.5703125" bestFit="1" customWidth="1"/>
    <col min="12047" max="12047" width="36.5703125" bestFit="1" customWidth="1"/>
    <col min="12050" max="12050" width="17" bestFit="1" customWidth="1"/>
    <col min="12294" max="12294" width="36.5703125" bestFit="1" customWidth="1"/>
    <col min="12297" max="12297" width="36.5703125" bestFit="1" customWidth="1"/>
    <col min="12300" max="12300" width="36.5703125" bestFit="1" customWidth="1"/>
    <col min="12303" max="12303" width="36.5703125" bestFit="1" customWidth="1"/>
    <col min="12306" max="12306" width="17" bestFit="1" customWidth="1"/>
    <col min="12550" max="12550" width="36.5703125" bestFit="1" customWidth="1"/>
    <col min="12553" max="12553" width="36.5703125" bestFit="1" customWidth="1"/>
    <col min="12556" max="12556" width="36.5703125" bestFit="1" customWidth="1"/>
    <col min="12559" max="12559" width="36.5703125" bestFit="1" customWidth="1"/>
    <col min="12562" max="12562" width="17" bestFit="1" customWidth="1"/>
    <col min="12806" max="12806" width="36.5703125" bestFit="1" customWidth="1"/>
    <col min="12809" max="12809" width="36.5703125" bestFit="1" customWidth="1"/>
    <col min="12812" max="12812" width="36.5703125" bestFit="1" customWidth="1"/>
    <col min="12815" max="12815" width="36.5703125" bestFit="1" customWidth="1"/>
    <col min="12818" max="12818" width="17" bestFit="1" customWidth="1"/>
    <col min="13062" max="13062" width="36.5703125" bestFit="1" customWidth="1"/>
    <col min="13065" max="13065" width="36.5703125" bestFit="1" customWidth="1"/>
    <col min="13068" max="13068" width="36.5703125" bestFit="1" customWidth="1"/>
    <col min="13071" max="13071" width="36.5703125" bestFit="1" customWidth="1"/>
    <col min="13074" max="13074" width="17" bestFit="1" customWidth="1"/>
    <col min="13318" max="13318" width="36.5703125" bestFit="1" customWidth="1"/>
    <col min="13321" max="13321" width="36.5703125" bestFit="1" customWidth="1"/>
    <col min="13324" max="13324" width="36.5703125" bestFit="1" customWidth="1"/>
    <col min="13327" max="13327" width="36.5703125" bestFit="1" customWidth="1"/>
    <col min="13330" max="13330" width="17" bestFit="1" customWidth="1"/>
    <col min="13574" max="13574" width="36.5703125" bestFit="1" customWidth="1"/>
    <col min="13577" max="13577" width="36.5703125" bestFit="1" customWidth="1"/>
    <col min="13580" max="13580" width="36.5703125" bestFit="1" customWidth="1"/>
    <col min="13583" max="13583" width="36.5703125" bestFit="1" customWidth="1"/>
    <col min="13586" max="13586" width="17" bestFit="1" customWidth="1"/>
    <col min="13830" max="13830" width="36.5703125" bestFit="1" customWidth="1"/>
    <col min="13833" max="13833" width="36.5703125" bestFit="1" customWidth="1"/>
    <col min="13836" max="13836" width="36.5703125" bestFit="1" customWidth="1"/>
    <col min="13839" max="13839" width="36.5703125" bestFit="1" customWidth="1"/>
    <col min="13842" max="13842" width="17" bestFit="1" customWidth="1"/>
    <col min="14086" max="14086" width="36.5703125" bestFit="1" customWidth="1"/>
    <col min="14089" max="14089" width="36.5703125" bestFit="1" customWidth="1"/>
    <col min="14092" max="14092" width="36.5703125" bestFit="1" customWidth="1"/>
    <col min="14095" max="14095" width="36.5703125" bestFit="1" customWidth="1"/>
    <col min="14098" max="14098" width="17" bestFit="1" customWidth="1"/>
    <col min="14342" max="14342" width="36.5703125" bestFit="1" customWidth="1"/>
    <col min="14345" max="14345" width="36.5703125" bestFit="1" customWidth="1"/>
    <col min="14348" max="14348" width="36.5703125" bestFit="1" customWidth="1"/>
    <col min="14351" max="14351" width="36.5703125" bestFit="1" customWidth="1"/>
    <col min="14354" max="14354" width="17" bestFit="1" customWidth="1"/>
    <col min="14598" max="14598" width="36.5703125" bestFit="1" customWidth="1"/>
    <col min="14601" max="14601" width="36.5703125" bestFit="1" customWidth="1"/>
    <col min="14604" max="14604" width="36.5703125" bestFit="1" customWidth="1"/>
    <col min="14607" max="14607" width="36.5703125" bestFit="1" customWidth="1"/>
    <col min="14610" max="14610" width="17" bestFit="1" customWidth="1"/>
    <col min="14854" max="14854" width="36.5703125" bestFit="1" customWidth="1"/>
    <col min="14857" max="14857" width="36.5703125" bestFit="1" customWidth="1"/>
    <col min="14860" max="14860" width="36.5703125" bestFit="1" customWidth="1"/>
    <col min="14863" max="14863" width="36.5703125" bestFit="1" customWidth="1"/>
    <col min="14866" max="14866" width="17" bestFit="1" customWidth="1"/>
    <col min="15110" max="15110" width="36.5703125" bestFit="1" customWidth="1"/>
    <col min="15113" max="15113" width="36.5703125" bestFit="1" customWidth="1"/>
    <col min="15116" max="15116" width="36.5703125" bestFit="1" customWidth="1"/>
    <col min="15119" max="15119" width="36.5703125" bestFit="1" customWidth="1"/>
    <col min="15122" max="15122" width="17" bestFit="1" customWidth="1"/>
    <col min="15366" max="15366" width="36.5703125" bestFit="1" customWidth="1"/>
    <col min="15369" max="15369" width="36.5703125" bestFit="1" customWidth="1"/>
    <col min="15372" max="15372" width="36.5703125" bestFit="1" customWidth="1"/>
    <col min="15375" max="15375" width="36.5703125" bestFit="1" customWidth="1"/>
    <col min="15378" max="15378" width="17" bestFit="1" customWidth="1"/>
    <col min="15622" max="15622" width="36.5703125" bestFit="1" customWidth="1"/>
    <col min="15625" max="15625" width="36.5703125" bestFit="1" customWidth="1"/>
    <col min="15628" max="15628" width="36.5703125" bestFit="1" customWidth="1"/>
    <col min="15631" max="15631" width="36.5703125" bestFit="1" customWidth="1"/>
    <col min="15634" max="15634" width="17" bestFit="1" customWidth="1"/>
    <col min="15878" max="15878" width="36.5703125" bestFit="1" customWidth="1"/>
    <col min="15881" max="15881" width="36.5703125" bestFit="1" customWidth="1"/>
    <col min="15884" max="15884" width="36.5703125" bestFit="1" customWidth="1"/>
    <col min="15887" max="15887" width="36.5703125" bestFit="1" customWidth="1"/>
    <col min="15890" max="15890" width="17" bestFit="1" customWidth="1"/>
    <col min="16134" max="16134" width="36.5703125" bestFit="1" customWidth="1"/>
    <col min="16137" max="16137" width="36.5703125" bestFit="1" customWidth="1"/>
    <col min="16140" max="16140" width="36.5703125" bestFit="1" customWidth="1"/>
    <col min="16143" max="16143" width="36.5703125" bestFit="1" customWidth="1"/>
    <col min="16146" max="16146" width="17" bestFit="1" customWidth="1"/>
  </cols>
  <sheetData>
    <row r="3" spans="1:20">
      <c r="B3" t="s">
        <v>1152</v>
      </c>
      <c r="C3" t="s">
        <v>1153</v>
      </c>
      <c r="D3" t="s">
        <v>1154</v>
      </c>
      <c r="F3" s="593" t="s">
        <v>1155</v>
      </c>
    </row>
    <row r="4" spans="1:20">
      <c r="A4" t="s">
        <v>1156</v>
      </c>
      <c r="B4">
        <v>129</v>
      </c>
      <c r="C4">
        <v>159</v>
      </c>
      <c r="D4">
        <v>200</v>
      </c>
    </row>
    <row r="5" spans="1:20">
      <c r="A5" t="s">
        <v>1157</v>
      </c>
      <c r="B5">
        <v>25</v>
      </c>
      <c r="C5">
        <v>25</v>
      </c>
      <c r="D5">
        <v>25</v>
      </c>
      <c r="F5" s="593" t="s">
        <v>1158</v>
      </c>
      <c r="G5" s="593">
        <v>1265</v>
      </c>
      <c r="H5" s="593"/>
      <c r="I5" s="593" t="s">
        <v>1159</v>
      </c>
      <c r="J5" s="593">
        <v>1370</v>
      </c>
      <c r="K5" s="593"/>
      <c r="L5" s="593" t="s">
        <v>1160</v>
      </c>
      <c r="M5" s="593">
        <v>1662</v>
      </c>
      <c r="N5" s="593"/>
      <c r="O5" s="593" t="s">
        <v>1161</v>
      </c>
      <c r="P5" s="593">
        <v>2323</v>
      </c>
      <c r="Q5" s="593"/>
      <c r="R5" s="593" t="s">
        <v>1162</v>
      </c>
      <c r="S5" s="593"/>
      <c r="T5" s="593">
        <v>2790</v>
      </c>
    </row>
    <row r="6" spans="1:20">
      <c r="A6" t="s">
        <v>1163</v>
      </c>
      <c r="B6">
        <v>200</v>
      </c>
      <c r="C6">
        <v>200</v>
      </c>
      <c r="D6">
        <v>250</v>
      </c>
      <c r="F6" s="593" t="s">
        <v>1164</v>
      </c>
      <c r="G6" s="593">
        <v>0</v>
      </c>
      <c r="H6" s="593"/>
      <c r="I6" s="593" t="s">
        <v>1165</v>
      </c>
      <c r="J6" s="593">
        <v>0</v>
      </c>
      <c r="K6" s="593"/>
      <c r="L6" s="593" t="s">
        <v>1165</v>
      </c>
      <c r="M6" s="593">
        <v>0</v>
      </c>
      <c r="N6" s="593"/>
      <c r="O6" s="593" t="s">
        <v>1165</v>
      </c>
      <c r="P6" s="593">
        <v>0</v>
      </c>
      <c r="Q6" s="593"/>
      <c r="R6" s="593" t="s">
        <v>1165</v>
      </c>
      <c r="S6" s="593"/>
      <c r="T6" s="593">
        <v>0</v>
      </c>
    </row>
    <row r="7" spans="1:20">
      <c r="A7" t="s">
        <v>1166</v>
      </c>
      <c r="B7">
        <v>30</v>
      </c>
      <c r="C7">
        <v>30</v>
      </c>
      <c r="D7">
        <v>30</v>
      </c>
      <c r="F7" s="593" t="s">
        <v>1167</v>
      </c>
      <c r="G7" s="593">
        <v>150</v>
      </c>
      <c r="H7" s="593"/>
      <c r="I7" s="593" t="s">
        <v>1167</v>
      </c>
      <c r="J7" s="593">
        <v>150</v>
      </c>
      <c r="K7" s="593"/>
      <c r="L7" s="593" t="s">
        <v>1167</v>
      </c>
      <c r="M7" s="593">
        <v>150</v>
      </c>
      <c r="N7" s="593"/>
      <c r="O7" s="593" t="s">
        <v>1167</v>
      </c>
      <c r="P7" s="593">
        <v>150</v>
      </c>
      <c r="Q7" s="593"/>
      <c r="R7" s="593" t="s">
        <v>1167</v>
      </c>
      <c r="S7" s="593"/>
      <c r="T7" s="593">
        <v>150</v>
      </c>
    </row>
    <row r="8" spans="1:20">
      <c r="A8" t="s">
        <v>1168</v>
      </c>
      <c r="B8">
        <f>SUM(B4:B7)</f>
        <v>384</v>
      </c>
      <c r="C8">
        <f>SUM(C4:C7)</f>
        <v>414</v>
      </c>
      <c r="D8">
        <f>SUM(D4:D7)</f>
        <v>505</v>
      </c>
      <c r="F8" s="593" t="s">
        <v>1169</v>
      </c>
      <c r="G8" s="593">
        <v>100</v>
      </c>
      <c r="H8" s="593"/>
      <c r="I8" s="593" t="s">
        <v>1169</v>
      </c>
      <c r="J8" s="593">
        <v>100</v>
      </c>
      <c r="K8" s="593"/>
      <c r="L8" s="593" t="s">
        <v>1169</v>
      </c>
      <c r="M8" s="593">
        <v>100</v>
      </c>
      <c r="N8" s="593"/>
      <c r="O8" s="593" t="s">
        <v>1169</v>
      </c>
      <c r="P8" s="593">
        <v>100</v>
      </c>
      <c r="Q8" s="593"/>
      <c r="R8" s="593" t="s">
        <v>1169</v>
      </c>
      <c r="S8" s="593"/>
      <c r="T8" s="593">
        <v>100</v>
      </c>
    </row>
    <row r="9" spans="1:20">
      <c r="A9" t="s">
        <v>1170</v>
      </c>
      <c r="B9">
        <v>595</v>
      </c>
      <c r="C9">
        <v>745</v>
      </c>
      <c r="D9">
        <v>845</v>
      </c>
      <c r="F9" s="593" t="s">
        <v>1171</v>
      </c>
      <c r="G9" s="593">
        <v>1400</v>
      </c>
      <c r="H9" s="593"/>
      <c r="I9" s="593" t="s">
        <v>1171</v>
      </c>
      <c r="J9" s="593">
        <v>1400</v>
      </c>
      <c r="K9" s="593"/>
      <c r="L9" s="593" t="s">
        <v>1172</v>
      </c>
      <c r="M9" s="593">
        <v>1800</v>
      </c>
      <c r="N9" s="593"/>
      <c r="O9" s="593" t="s">
        <v>1172</v>
      </c>
      <c r="P9" s="593">
        <v>1800</v>
      </c>
      <c r="Q9" s="593"/>
      <c r="R9" s="593" t="s">
        <v>1172</v>
      </c>
      <c r="S9" s="593"/>
      <c r="T9" s="593">
        <v>1800</v>
      </c>
    </row>
    <row r="10" spans="1:20">
      <c r="A10" t="s">
        <v>34</v>
      </c>
      <c r="B10">
        <f>B9-B8</f>
        <v>211</v>
      </c>
      <c r="C10">
        <f>C9-C8</f>
        <v>331</v>
      </c>
      <c r="D10">
        <f>D9-D8</f>
        <v>340</v>
      </c>
      <c r="F10" s="593" t="s">
        <v>1173</v>
      </c>
      <c r="G10" s="593">
        <v>65</v>
      </c>
      <c r="H10" s="593"/>
      <c r="I10" s="593" t="s">
        <v>1173</v>
      </c>
      <c r="J10" s="593">
        <v>65</v>
      </c>
      <c r="K10" s="593"/>
      <c r="L10" s="593" t="s">
        <v>1173</v>
      </c>
      <c r="M10" s="593">
        <v>65</v>
      </c>
      <c r="N10" s="593"/>
      <c r="O10" s="593" t="s">
        <v>1173</v>
      </c>
      <c r="P10" s="593">
        <v>65</v>
      </c>
      <c r="Q10" s="593"/>
      <c r="R10" s="593" t="s">
        <v>1173</v>
      </c>
      <c r="S10" s="593"/>
      <c r="T10" s="593">
        <v>65</v>
      </c>
    </row>
    <row r="11" spans="1:20">
      <c r="F11" s="593" t="s">
        <v>1174</v>
      </c>
      <c r="G11" s="593">
        <v>250</v>
      </c>
      <c r="H11" s="593"/>
      <c r="I11" s="593" t="s">
        <v>1174</v>
      </c>
      <c r="J11" s="593">
        <v>250</v>
      </c>
      <c r="K11" s="593"/>
      <c r="L11" s="593" t="s">
        <v>1174</v>
      </c>
      <c r="M11" s="593">
        <v>250</v>
      </c>
      <c r="N11" s="593"/>
      <c r="O11" s="593" t="s">
        <v>1174</v>
      </c>
      <c r="P11" s="593">
        <v>250</v>
      </c>
      <c r="Q11" s="593"/>
      <c r="R11" s="593" t="s">
        <v>1174</v>
      </c>
      <c r="S11" s="593"/>
      <c r="T11" s="593">
        <v>250</v>
      </c>
    </row>
    <row r="12" spans="1:20">
      <c r="F12" s="593" t="s">
        <v>1175</v>
      </c>
      <c r="G12" s="593">
        <v>200</v>
      </c>
      <c r="H12" s="593"/>
      <c r="I12" s="593" t="s">
        <v>1175</v>
      </c>
      <c r="J12" s="593">
        <v>200</v>
      </c>
      <c r="K12" s="593"/>
      <c r="L12" s="593" t="s">
        <v>1175</v>
      </c>
      <c r="M12" s="593">
        <v>300</v>
      </c>
      <c r="N12" s="593"/>
      <c r="O12" s="593" t="s">
        <v>1175</v>
      </c>
      <c r="P12" s="593">
        <v>300</v>
      </c>
      <c r="Q12" s="593"/>
      <c r="R12" s="593" t="s">
        <v>1175</v>
      </c>
      <c r="S12" s="593"/>
      <c r="T12" s="593">
        <v>300</v>
      </c>
    </row>
    <row r="13" spans="1:20">
      <c r="F13" s="593" t="s">
        <v>1176</v>
      </c>
      <c r="G13" s="593">
        <v>100</v>
      </c>
      <c r="H13" s="593"/>
      <c r="I13" s="593" t="s">
        <v>1176</v>
      </c>
      <c r="J13" s="593">
        <v>100</v>
      </c>
      <c r="K13" s="593"/>
      <c r="L13" s="593" t="s">
        <v>1176</v>
      </c>
      <c r="M13" s="593">
        <v>100</v>
      </c>
      <c r="N13" s="593"/>
      <c r="O13" s="593" t="s">
        <v>1176</v>
      </c>
      <c r="P13" s="593">
        <v>100</v>
      </c>
      <c r="Q13" s="593"/>
      <c r="R13" s="593" t="s">
        <v>1176</v>
      </c>
      <c r="S13" s="593"/>
      <c r="T13" s="593">
        <v>100</v>
      </c>
    </row>
    <row r="14" spans="1:20">
      <c r="F14" s="593" t="s">
        <v>1177</v>
      </c>
      <c r="G14" s="593">
        <v>100</v>
      </c>
      <c r="H14" s="593"/>
      <c r="I14" s="593" t="s">
        <v>1177</v>
      </c>
      <c r="J14" s="593">
        <v>100</v>
      </c>
      <c r="K14" s="593"/>
      <c r="L14" s="593" t="s">
        <v>1177</v>
      </c>
      <c r="M14" s="593">
        <v>100</v>
      </c>
      <c r="N14" s="593"/>
      <c r="O14" s="593" t="s">
        <v>1177</v>
      </c>
      <c r="P14" s="593">
        <v>100</v>
      </c>
      <c r="Q14" s="593"/>
      <c r="R14" s="593" t="s">
        <v>1177</v>
      </c>
      <c r="S14" s="593"/>
      <c r="T14" s="593">
        <v>100</v>
      </c>
    </row>
    <row r="15" spans="1:20">
      <c r="F15" s="593" t="s">
        <v>1178</v>
      </c>
      <c r="G15" s="593">
        <v>495</v>
      </c>
      <c r="H15" s="593"/>
      <c r="I15" s="593" t="s">
        <v>1179</v>
      </c>
      <c r="J15" s="593">
        <v>779</v>
      </c>
      <c r="K15" s="593"/>
      <c r="L15" s="593" t="s">
        <v>1179</v>
      </c>
      <c r="M15" s="593">
        <v>779</v>
      </c>
      <c r="N15" s="593"/>
      <c r="O15" s="593" t="s">
        <v>1179</v>
      </c>
      <c r="P15" s="593">
        <v>779</v>
      </c>
      <c r="Q15" s="593"/>
      <c r="R15" s="593" t="s">
        <v>1180</v>
      </c>
      <c r="S15" s="593"/>
      <c r="T15" s="593">
        <v>1700</v>
      </c>
    </row>
    <row r="16" spans="1:20">
      <c r="F16" s="593" t="s">
        <v>1181</v>
      </c>
      <c r="G16" s="593">
        <f>SUM(G5:G15)</f>
        <v>4125</v>
      </c>
      <c r="H16" s="593"/>
      <c r="I16" s="593" t="s">
        <v>1181</v>
      </c>
      <c r="J16" s="593">
        <f>SUM(J5:J15)</f>
        <v>4514</v>
      </c>
      <c r="K16" s="593"/>
      <c r="L16" s="593" t="s">
        <v>1181</v>
      </c>
      <c r="M16" s="593">
        <f>SUM(M5:M15)</f>
        <v>5306</v>
      </c>
      <c r="N16" s="593"/>
      <c r="O16" s="593" t="s">
        <v>1181</v>
      </c>
      <c r="P16" s="593">
        <f>SUM(P5:P15)</f>
        <v>5967</v>
      </c>
      <c r="Q16" s="593"/>
      <c r="R16" s="593" t="s">
        <v>1181</v>
      </c>
      <c r="S16" s="593"/>
      <c r="T16" s="593">
        <f>SUM(T5:T15)</f>
        <v>7355</v>
      </c>
    </row>
    <row r="17" spans="6:21">
      <c r="F17" s="593"/>
      <c r="G17" s="593"/>
      <c r="H17" s="593"/>
      <c r="I17" s="593"/>
      <c r="J17" s="593"/>
      <c r="K17" s="593"/>
      <c r="L17" s="593"/>
      <c r="M17" s="593"/>
      <c r="N17" s="593"/>
      <c r="O17" s="593"/>
      <c r="P17" s="593"/>
      <c r="Q17" s="593"/>
      <c r="R17" s="593"/>
      <c r="S17" s="593"/>
      <c r="T17" s="593"/>
    </row>
    <row r="18" spans="6:21">
      <c r="F18" s="593"/>
      <c r="G18" s="593"/>
      <c r="H18" s="593"/>
      <c r="I18" s="593"/>
      <c r="J18" s="593"/>
      <c r="K18" s="593"/>
      <c r="L18" s="593"/>
      <c r="M18" s="593"/>
      <c r="N18" s="593"/>
      <c r="O18" s="593"/>
      <c r="P18" s="593"/>
      <c r="Q18" s="593"/>
      <c r="R18" s="593"/>
      <c r="S18" s="593"/>
      <c r="T18" s="593"/>
    </row>
    <row r="19" spans="6:21">
      <c r="F19" s="593" t="s">
        <v>1182</v>
      </c>
      <c r="G19" s="593">
        <v>8125</v>
      </c>
      <c r="H19" s="593"/>
      <c r="I19" s="593" t="s">
        <v>1182</v>
      </c>
      <c r="J19" s="593">
        <v>8515</v>
      </c>
      <c r="K19" s="593"/>
      <c r="L19" s="593" t="s">
        <v>1183</v>
      </c>
      <c r="M19" s="593">
        <v>10300</v>
      </c>
      <c r="N19" s="593"/>
      <c r="O19" s="593" t="s">
        <v>1183</v>
      </c>
      <c r="P19" s="593">
        <v>10988</v>
      </c>
      <c r="Q19" s="593"/>
      <c r="R19" s="593" t="s">
        <v>1183</v>
      </c>
      <c r="S19" s="593"/>
      <c r="T19" s="593">
        <v>12355</v>
      </c>
    </row>
    <row r="20" spans="6:21">
      <c r="F20" s="593" t="s">
        <v>1184</v>
      </c>
      <c r="G20" s="593">
        <f>SUM(G19-G16)</f>
        <v>4000</v>
      </c>
      <c r="H20" s="593"/>
      <c r="I20" s="593" t="s">
        <v>1184</v>
      </c>
      <c r="J20" s="593">
        <f>SUM(J19-J16)</f>
        <v>4001</v>
      </c>
      <c r="K20" s="593"/>
      <c r="L20" s="593" t="s">
        <v>1184</v>
      </c>
      <c r="M20" s="593">
        <f>SUM(M19-M16)</f>
        <v>4994</v>
      </c>
      <c r="N20" s="593"/>
      <c r="O20" s="593" t="s">
        <v>1184</v>
      </c>
      <c r="P20" s="593">
        <f>SUM(P19-P16)</f>
        <v>5021</v>
      </c>
      <c r="Q20" s="593"/>
      <c r="R20" s="593" t="s">
        <v>1184</v>
      </c>
      <c r="S20" s="593"/>
      <c r="T20" s="593">
        <f>SUM(T19-T16)</f>
        <v>5000</v>
      </c>
    </row>
    <row r="21" spans="6:21">
      <c r="F21" s="593" t="s">
        <v>1185</v>
      </c>
      <c r="G21" s="594">
        <f>(G19-G16)/G19*100</f>
        <v>49.230769230769234</v>
      </c>
      <c r="H21" s="593"/>
      <c r="I21" s="593" t="s">
        <v>1185</v>
      </c>
      <c r="J21" s="594">
        <f>(J19-J16)/J19*100</f>
        <v>46.98766881972989</v>
      </c>
      <c r="K21" s="593"/>
      <c r="L21" s="593" t="s">
        <v>1185</v>
      </c>
      <c r="M21" s="594">
        <f>(M19-M16)/M19*100</f>
        <v>48.485436893203882</v>
      </c>
      <c r="N21" s="593"/>
      <c r="O21" s="593" t="s">
        <v>1185</v>
      </c>
      <c r="P21" s="594">
        <f>(P19-P16)/P19*100</f>
        <v>45.695303967965053</v>
      </c>
      <c r="Q21" s="593"/>
      <c r="R21" s="593" t="s">
        <v>1185</v>
      </c>
      <c r="S21" s="593"/>
      <c r="T21" s="594">
        <f>(T19-T16)/T19*100</f>
        <v>40.46944556859571</v>
      </c>
    </row>
    <row r="22" spans="6:21">
      <c r="G22" s="595"/>
      <c r="J22" s="595"/>
      <c r="M22" s="595"/>
      <c r="P22" s="595"/>
      <c r="T22" s="595"/>
      <c r="U22" s="595"/>
    </row>
    <row r="23" spans="6:21">
      <c r="F23" t="s">
        <v>20</v>
      </c>
      <c r="I23" t="s">
        <v>20</v>
      </c>
      <c r="L23" t="s">
        <v>20</v>
      </c>
      <c r="O23" t="s">
        <v>20</v>
      </c>
      <c r="R23">
        <v>14</v>
      </c>
    </row>
    <row r="25" spans="6:21">
      <c r="F25" s="591" t="s">
        <v>1186</v>
      </c>
      <c r="I25" s="591" t="s">
        <v>1186</v>
      </c>
      <c r="L25" s="591" t="s">
        <v>1187</v>
      </c>
    </row>
    <row r="27" spans="6:21">
      <c r="F27" s="593" t="s">
        <v>1188</v>
      </c>
      <c r="G27">
        <v>1377.52</v>
      </c>
      <c r="I27" s="593" t="s">
        <v>1188</v>
      </c>
      <c r="J27">
        <v>1377.52</v>
      </c>
      <c r="L27" s="593" t="s">
        <v>1188</v>
      </c>
      <c r="M27">
        <v>1377.52</v>
      </c>
    </row>
    <row r="28" spans="6:21">
      <c r="F28" s="593" t="s">
        <v>1189</v>
      </c>
      <c r="G28">
        <v>512</v>
      </c>
      <c r="I28" s="593" t="s">
        <v>1189</v>
      </c>
      <c r="J28">
        <v>579</v>
      </c>
      <c r="L28" s="593" t="s">
        <v>1189</v>
      </c>
      <c r="M28">
        <v>638</v>
      </c>
    </row>
    <row r="29" spans="6:21">
      <c r="F29" s="593" t="s">
        <v>1190</v>
      </c>
      <c r="G29">
        <v>45</v>
      </c>
      <c r="I29" s="593" t="s">
        <v>1190</v>
      </c>
      <c r="J29">
        <v>45</v>
      </c>
      <c r="L29" s="593" t="s">
        <v>1191</v>
      </c>
      <c r="M29">
        <v>45</v>
      </c>
    </row>
    <row r="30" spans="6:21">
      <c r="F30" s="593" t="s">
        <v>102</v>
      </c>
      <c r="G30">
        <v>1600</v>
      </c>
      <c r="I30" s="593" t="s">
        <v>102</v>
      </c>
      <c r="J30">
        <v>1600</v>
      </c>
      <c r="L30" s="593" t="s">
        <v>102</v>
      </c>
      <c r="M30">
        <v>2000</v>
      </c>
    </row>
    <row r="31" spans="6:21">
      <c r="F31" s="591" t="s">
        <v>95</v>
      </c>
      <c r="G31" s="591">
        <f>G7+G8+G10+G11+G12+G13+G15+G27+G28+G29+G30</f>
        <v>4894.5200000000004</v>
      </c>
      <c r="I31" s="591" t="s">
        <v>95</v>
      </c>
      <c r="J31" s="591">
        <f>J7+J8+J10+J11+J12+J13+J15+J27+J28+J29+J30</f>
        <v>5245.52</v>
      </c>
      <c r="L31" s="591" t="s">
        <v>95</v>
      </c>
      <c r="M31" s="591">
        <f>M7+M8+M10+M11+M12+M13+M15+M27+M28+M29+M30</f>
        <v>5804.52</v>
      </c>
    </row>
    <row r="32" spans="6:21">
      <c r="F32" s="593" t="s">
        <v>1192</v>
      </c>
      <c r="I32" s="593" t="s">
        <v>1192</v>
      </c>
      <c r="L32" s="593" t="s">
        <v>1192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47653-C1A4-444F-960A-4F567F10C2B1}">
  <sheetPr codeName="Sheet2"/>
  <dimension ref="A1:G792"/>
  <sheetViews>
    <sheetView workbookViewId="0"/>
  </sheetViews>
  <sheetFormatPr defaultRowHeight="15"/>
  <sheetData>
    <row r="1" spans="1:2">
      <c r="A1" t="s">
        <v>512</v>
      </c>
    </row>
    <row r="2" spans="1:2">
      <c r="A2" t="s">
        <v>513</v>
      </c>
    </row>
    <row r="4" spans="1:2">
      <c r="A4" t="s">
        <v>514</v>
      </c>
    </row>
    <row r="5" spans="1:2">
      <c r="A5" t="s">
        <v>515</v>
      </c>
    </row>
    <row r="7" spans="1:2">
      <c r="A7" t="s">
        <v>516</v>
      </c>
    </row>
    <row r="8" spans="1:2">
      <c r="A8" t="s">
        <v>517</v>
      </c>
    </row>
    <row r="9" spans="1:2">
      <c r="A9" t="s">
        <v>518</v>
      </c>
    </row>
    <row r="10" spans="1:2">
      <c r="A10" t="s">
        <v>519</v>
      </c>
    </row>
    <row r="12" spans="1:2">
      <c r="A12" t="s">
        <v>520</v>
      </c>
      <c r="B12" t="s">
        <v>521</v>
      </c>
    </row>
    <row r="13" spans="1:2">
      <c r="A13" t="s">
        <v>522</v>
      </c>
      <c r="B13" t="s">
        <v>523</v>
      </c>
    </row>
    <row r="14" spans="1:2">
      <c r="A14" t="s">
        <v>524</v>
      </c>
    </row>
    <row r="16" spans="1:2">
      <c r="A16" t="s">
        <v>525</v>
      </c>
      <c r="B16" t="s">
        <v>526</v>
      </c>
    </row>
    <row r="17" spans="1:1">
      <c r="A17" t="s">
        <v>527</v>
      </c>
    </row>
    <row r="18" spans="1:1">
      <c r="A18" t="s">
        <v>528</v>
      </c>
    </row>
    <row r="20" spans="1:1">
      <c r="A20" t="s">
        <v>529</v>
      </c>
    </row>
    <row r="22" spans="1:1">
      <c r="A22" t="s">
        <v>530</v>
      </c>
    </row>
    <row r="23" spans="1:1">
      <c r="A23" t="s">
        <v>531</v>
      </c>
    </row>
    <row r="25" spans="1:1">
      <c r="A25" t="s">
        <v>532</v>
      </c>
    </row>
    <row r="27" spans="1:1">
      <c r="A27" t="s">
        <v>533</v>
      </c>
    </row>
    <row r="30" spans="1:1">
      <c r="A30" t="s">
        <v>534</v>
      </c>
    </row>
    <row r="32" spans="1:1">
      <c r="A32" t="s">
        <v>535</v>
      </c>
    </row>
    <row r="35" spans="1:1">
      <c r="A35" t="s">
        <v>536</v>
      </c>
    </row>
    <row r="36" spans="1:1">
      <c r="A36" t="s">
        <v>537</v>
      </c>
    </row>
    <row r="37" spans="1:1">
      <c r="A37" t="s">
        <v>538</v>
      </c>
    </row>
    <row r="38" spans="1:1">
      <c r="A38" t="s">
        <v>539</v>
      </c>
    </row>
    <row r="40" spans="1:1">
      <c r="A40" t="s">
        <v>540</v>
      </c>
    </row>
    <row r="41" spans="1:1">
      <c r="A41" t="s">
        <v>541</v>
      </c>
    </row>
    <row r="43" spans="1:1">
      <c r="A43" t="s">
        <v>542</v>
      </c>
    </row>
    <row r="44" spans="1:1">
      <c r="A44" t="s">
        <v>543</v>
      </c>
    </row>
    <row r="45" spans="1:1">
      <c r="A45" t="s">
        <v>544</v>
      </c>
    </row>
    <row r="47" spans="1:1">
      <c r="A47" t="s">
        <v>545</v>
      </c>
    </row>
    <row r="49" spans="1:3">
      <c r="A49" t="s">
        <v>546</v>
      </c>
    </row>
    <row r="51" spans="1:3">
      <c r="A51" t="s">
        <v>547</v>
      </c>
      <c r="B51" t="s">
        <v>548</v>
      </c>
      <c r="C51" t="s">
        <v>549</v>
      </c>
    </row>
    <row r="52" spans="1:3">
      <c r="A52" t="s">
        <v>550</v>
      </c>
    </row>
    <row r="53" spans="1:3">
      <c r="A53" t="s">
        <v>547</v>
      </c>
      <c r="B53" t="s">
        <v>551</v>
      </c>
    </row>
    <row r="54" spans="1:3">
      <c r="A54" t="s">
        <v>552</v>
      </c>
      <c r="B54" t="s">
        <v>553</v>
      </c>
    </row>
    <row r="55" spans="1:3">
      <c r="A55" t="s">
        <v>554</v>
      </c>
    </row>
    <row r="56" spans="1:3">
      <c r="A56" t="s">
        <v>555</v>
      </c>
    </row>
    <row r="57" spans="1:3">
      <c r="A57" t="s">
        <v>547</v>
      </c>
      <c r="B57" t="s">
        <v>556</v>
      </c>
    </row>
    <row r="58" spans="1:3">
      <c r="A58" t="s">
        <v>557</v>
      </c>
    </row>
    <row r="59" spans="1:3">
      <c r="A59" t="s">
        <v>547</v>
      </c>
      <c r="B59" t="s">
        <v>558</v>
      </c>
    </row>
    <row r="60" spans="1:3">
      <c r="A60" t="s">
        <v>559</v>
      </c>
      <c r="B60" t="s">
        <v>560</v>
      </c>
      <c r="C60" t="s">
        <v>20</v>
      </c>
    </row>
    <row r="61" spans="1:3">
      <c r="A61" t="s">
        <v>561</v>
      </c>
    </row>
    <row r="62" spans="1:3">
      <c r="A62" t="s">
        <v>562</v>
      </c>
      <c r="B62" t="s">
        <v>563</v>
      </c>
    </row>
    <row r="63" spans="1:3">
      <c r="A63" t="s">
        <v>564</v>
      </c>
    </row>
    <row r="64" spans="1:3">
      <c r="A64" t="s">
        <v>547</v>
      </c>
      <c r="B64" t="s">
        <v>565</v>
      </c>
    </row>
    <row r="65" spans="1:3">
      <c r="A65" t="s">
        <v>566</v>
      </c>
    </row>
    <row r="66" spans="1:3">
      <c r="A66" t="s">
        <v>547</v>
      </c>
      <c r="B66" t="s">
        <v>567</v>
      </c>
    </row>
    <row r="67" spans="1:3">
      <c r="A67" t="s">
        <v>568</v>
      </c>
    </row>
    <row r="68" spans="1:3">
      <c r="A68" t="s">
        <v>547</v>
      </c>
      <c r="B68" t="s">
        <v>569</v>
      </c>
    </row>
    <row r="69" spans="1:3">
      <c r="A69" t="s">
        <v>570</v>
      </c>
    </row>
    <row r="70" spans="1:3">
      <c r="A70" t="s">
        <v>547</v>
      </c>
      <c r="B70" t="s">
        <v>571</v>
      </c>
    </row>
    <row r="71" spans="1:3">
      <c r="A71" t="s">
        <v>572</v>
      </c>
    </row>
    <row r="72" spans="1:3">
      <c r="A72" t="s">
        <v>573</v>
      </c>
    </row>
    <row r="73" spans="1:3">
      <c r="A73" t="s">
        <v>547</v>
      </c>
      <c r="B73" t="s">
        <v>574</v>
      </c>
      <c r="C73" t="s">
        <v>575</v>
      </c>
    </row>
    <row r="74" spans="1:3">
      <c r="A74" t="s">
        <v>576</v>
      </c>
    </row>
    <row r="75" spans="1:3">
      <c r="A75" t="s">
        <v>547</v>
      </c>
      <c r="B75" t="s">
        <v>577</v>
      </c>
    </row>
    <row r="76" spans="1:3">
      <c r="A76" t="s">
        <v>578</v>
      </c>
    </row>
    <row r="77" spans="1:3">
      <c r="A77" t="s">
        <v>579</v>
      </c>
      <c r="B77" t="s">
        <v>580</v>
      </c>
    </row>
    <row r="78" spans="1:3">
      <c r="A78" t="s">
        <v>547</v>
      </c>
      <c r="B78" t="s">
        <v>581</v>
      </c>
      <c r="C78" t="s">
        <v>582</v>
      </c>
    </row>
    <row r="79" spans="1:3">
      <c r="A79" t="s">
        <v>583</v>
      </c>
      <c r="B79" t="s">
        <v>584</v>
      </c>
      <c r="C79" t="s">
        <v>585</v>
      </c>
    </row>
    <row r="80" spans="1:3">
      <c r="A80" t="s">
        <v>586</v>
      </c>
    </row>
    <row r="81" spans="1:3">
      <c r="A81" t="s">
        <v>547</v>
      </c>
      <c r="B81" t="s">
        <v>587</v>
      </c>
      <c r="C81" t="s">
        <v>588</v>
      </c>
    </row>
    <row r="82" spans="1:3">
      <c r="A82" t="s">
        <v>589</v>
      </c>
    </row>
    <row r="83" spans="1:3">
      <c r="A83" t="s">
        <v>590</v>
      </c>
    </row>
    <row r="84" spans="1:3">
      <c r="A84" t="s">
        <v>591</v>
      </c>
      <c r="B84" t="s">
        <v>592</v>
      </c>
    </row>
    <row r="86" spans="1:3">
      <c r="A86" t="s">
        <v>593</v>
      </c>
    </row>
    <row r="88" spans="1:3">
      <c r="A88" t="s">
        <v>594</v>
      </c>
    </row>
    <row r="89" spans="1:3">
      <c r="A89" t="s">
        <v>590</v>
      </c>
    </row>
    <row r="90" spans="1:3">
      <c r="A90" t="s">
        <v>595</v>
      </c>
    </row>
    <row r="91" spans="1:3">
      <c r="A91" t="s">
        <v>596</v>
      </c>
    </row>
    <row r="92" spans="1:3">
      <c r="A92" t="s">
        <v>597</v>
      </c>
    </row>
    <row r="93" spans="1:3">
      <c r="A93" t="s">
        <v>547</v>
      </c>
      <c r="B93" t="s">
        <v>598</v>
      </c>
    </row>
    <row r="94" spans="1:3">
      <c r="A94" t="s">
        <v>599</v>
      </c>
    </row>
    <row r="95" spans="1:3">
      <c r="A95" t="s">
        <v>600</v>
      </c>
    </row>
    <row r="96" spans="1:3">
      <c r="A96" t="s">
        <v>547</v>
      </c>
      <c r="B96" t="s">
        <v>601</v>
      </c>
    </row>
    <row r="97" spans="1:2">
      <c r="A97" t="s">
        <v>602</v>
      </c>
    </row>
    <row r="98" spans="1:2">
      <c r="A98" t="s">
        <v>547</v>
      </c>
      <c r="B98" t="s">
        <v>603</v>
      </c>
    </row>
    <row r="99" spans="1:2">
      <c r="A99" t="s">
        <v>604</v>
      </c>
    </row>
    <row r="100" spans="1:2">
      <c r="A100" t="s">
        <v>605</v>
      </c>
    </row>
    <row r="101" spans="1:2">
      <c r="A101" t="s">
        <v>606</v>
      </c>
    </row>
    <row r="102" spans="1:2">
      <c r="A102" t="s">
        <v>547</v>
      </c>
      <c r="B102" t="s">
        <v>607</v>
      </c>
    </row>
    <row r="103" spans="1:2">
      <c r="A103" t="s">
        <v>578</v>
      </c>
    </row>
    <row r="104" spans="1:2">
      <c r="A104" t="s">
        <v>579</v>
      </c>
      <c r="B104" t="s">
        <v>608</v>
      </c>
    </row>
    <row r="105" spans="1:2">
      <c r="A105" t="s">
        <v>547</v>
      </c>
      <c r="B105" t="s">
        <v>609</v>
      </c>
    </row>
    <row r="106" spans="1:2">
      <c r="A106" t="s">
        <v>610</v>
      </c>
    </row>
    <row r="107" spans="1:2">
      <c r="A107" t="s">
        <v>611</v>
      </c>
    </row>
    <row r="108" spans="1:2">
      <c r="A108" t="s">
        <v>547</v>
      </c>
      <c r="B108" t="s">
        <v>612</v>
      </c>
    </row>
    <row r="109" spans="1:2">
      <c r="A109" t="s">
        <v>613</v>
      </c>
      <c r="B109" t="s">
        <v>614</v>
      </c>
    </row>
    <row r="110" spans="1:2">
      <c r="A110" t="s">
        <v>615</v>
      </c>
    </row>
    <row r="111" spans="1:2">
      <c r="A111" t="s">
        <v>547</v>
      </c>
      <c r="B111" t="s">
        <v>616</v>
      </c>
    </row>
    <row r="112" spans="1:2">
      <c r="A112" t="s">
        <v>617</v>
      </c>
    </row>
    <row r="113" spans="1:3">
      <c r="A113" t="s">
        <v>618</v>
      </c>
    </row>
    <row r="114" spans="1:3">
      <c r="A114" t="s">
        <v>547</v>
      </c>
      <c r="B114" t="s">
        <v>619</v>
      </c>
    </row>
    <row r="115" spans="1:3">
      <c r="A115" t="s">
        <v>620</v>
      </c>
    </row>
    <row r="116" spans="1:3">
      <c r="A116" t="s">
        <v>621</v>
      </c>
    </row>
    <row r="117" spans="1:3">
      <c r="A117" t="s">
        <v>547</v>
      </c>
      <c r="B117" t="s">
        <v>622</v>
      </c>
    </row>
    <row r="118" spans="1:3">
      <c r="A118" t="s">
        <v>623</v>
      </c>
    </row>
    <row r="119" spans="1:3">
      <c r="A119" t="s">
        <v>547</v>
      </c>
      <c r="B119" t="s">
        <v>624</v>
      </c>
    </row>
    <row r="120" spans="1:3">
      <c r="A120" t="s">
        <v>625</v>
      </c>
    </row>
    <row r="121" spans="1:3">
      <c r="A121" t="s">
        <v>547</v>
      </c>
      <c r="B121" t="s">
        <v>626</v>
      </c>
    </row>
    <row r="123" spans="1:3">
      <c r="A123" t="s">
        <v>627</v>
      </c>
    </row>
    <row r="125" spans="1:3">
      <c r="A125" t="s">
        <v>547</v>
      </c>
      <c r="B125" t="s">
        <v>628</v>
      </c>
      <c r="C125" t="s">
        <v>629</v>
      </c>
    </row>
    <row r="126" spans="1:3">
      <c r="A126" t="s">
        <v>630</v>
      </c>
    </row>
    <row r="127" spans="1:3">
      <c r="A127" t="s">
        <v>547</v>
      </c>
      <c r="B127" t="s">
        <v>631</v>
      </c>
      <c r="C127" t="s">
        <v>588</v>
      </c>
    </row>
    <row r="128" spans="1:3">
      <c r="A128" t="s">
        <v>632</v>
      </c>
    </row>
    <row r="129" spans="1:3">
      <c r="A129" t="s">
        <v>547</v>
      </c>
      <c r="B129" t="s">
        <v>633</v>
      </c>
    </row>
    <row r="130" spans="1:3">
      <c r="A130" t="s">
        <v>634</v>
      </c>
    </row>
    <row r="131" spans="1:3">
      <c r="A131" t="s">
        <v>547</v>
      </c>
      <c r="B131" t="s">
        <v>558</v>
      </c>
    </row>
    <row r="132" spans="1:3">
      <c r="A132" t="s">
        <v>559</v>
      </c>
      <c r="B132" t="s">
        <v>560</v>
      </c>
      <c r="C132" t="s">
        <v>20</v>
      </c>
    </row>
    <row r="133" spans="1:3">
      <c r="A133" t="s">
        <v>561</v>
      </c>
    </row>
    <row r="134" spans="1:3">
      <c r="A134" t="s">
        <v>562</v>
      </c>
      <c r="B134" t="s">
        <v>563</v>
      </c>
    </row>
    <row r="135" spans="1:3">
      <c r="A135" t="s">
        <v>635</v>
      </c>
    </row>
    <row r="136" spans="1:3">
      <c r="A136" t="s">
        <v>547</v>
      </c>
      <c r="B136" t="s">
        <v>636</v>
      </c>
    </row>
    <row r="137" spans="1:3">
      <c r="A137" t="s">
        <v>637</v>
      </c>
    </row>
    <row r="138" spans="1:3">
      <c r="A138" t="s">
        <v>547</v>
      </c>
      <c r="B138" t="s">
        <v>638</v>
      </c>
    </row>
    <row r="139" spans="1:3">
      <c r="A139" t="s">
        <v>639</v>
      </c>
      <c r="B139" t="s">
        <v>640</v>
      </c>
    </row>
    <row r="140" spans="1:3">
      <c r="A140" t="s">
        <v>547</v>
      </c>
      <c r="B140" t="s">
        <v>641</v>
      </c>
    </row>
    <row r="141" spans="1:3">
      <c r="A141" t="s">
        <v>547</v>
      </c>
      <c r="B141" t="s">
        <v>642</v>
      </c>
    </row>
    <row r="142" spans="1:3">
      <c r="A142" t="s">
        <v>643</v>
      </c>
    </row>
    <row r="143" spans="1:3">
      <c r="A143" t="s">
        <v>644</v>
      </c>
    </row>
    <row r="144" spans="1:3">
      <c r="A144" t="s">
        <v>547</v>
      </c>
      <c r="B144" t="s">
        <v>645</v>
      </c>
      <c r="C144" t="s">
        <v>646</v>
      </c>
    </row>
    <row r="145" spans="1:3">
      <c r="A145" t="s">
        <v>547</v>
      </c>
      <c r="B145" t="s">
        <v>647</v>
      </c>
      <c r="C145" t="s">
        <v>648</v>
      </c>
    </row>
    <row r="147" spans="1:3">
      <c r="B147" t="s">
        <v>649</v>
      </c>
    </row>
    <row r="149" spans="1:3">
      <c r="A149" t="s">
        <v>547</v>
      </c>
      <c r="B149" t="s">
        <v>650</v>
      </c>
      <c r="C149" t="s">
        <v>651</v>
      </c>
    </row>
    <row r="150" spans="1:3">
      <c r="A150" t="s">
        <v>652</v>
      </c>
    </row>
    <row r="151" spans="1:3">
      <c r="A151" t="s">
        <v>653</v>
      </c>
    </row>
    <row r="153" spans="1:3">
      <c r="A153" t="s">
        <v>654</v>
      </c>
    </row>
    <row r="155" spans="1:3">
      <c r="A155" t="s">
        <v>547</v>
      </c>
      <c r="B155" t="s">
        <v>655</v>
      </c>
    </row>
    <row r="156" spans="1:3">
      <c r="A156" t="s">
        <v>656</v>
      </c>
    </row>
    <row r="157" spans="1:3">
      <c r="A157" t="s">
        <v>657</v>
      </c>
    </row>
    <row r="158" spans="1:3">
      <c r="A158" t="s">
        <v>547</v>
      </c>
      <c r="B158" t="s">
        <v>658</v>
      </c>
    </row>
    <row r="159" spans="1:3">
      <c r="A159" t="s">
        <v>659</v>
      </c>
    </row>
    <row r="160" spans="1:3">
      <c r="A160" t="s">
        <v>660</v>
      </c>
    </row>
    <row r="161" spans="1:3">
      <c r="A161" t="s">
        <v>547</v>
      </c>
      <c r="B161" t="s">
        <v>661</v>
      </c>
    </row>
    <row r="162" spans="1:3">
      <c r="A162" s="584">
        <v>435</v>
      </c>
    </row>
    <row r="164" spans="1:3">
      <c r="A164" t="s">
        <v>662</v>
      </c>
    </row>
    <row r="166" spans="1:3">
      <c r="A166" t="s">
        <v>547</v>
      </c>
      <c r="B166" t="s">
        <v>663</v>
      </c>
    </row>
    <row r="167" spans="1:3">
      <c r="A167" t="s">
        <v>664</v>
      </c>
    </row>
    <row r="168" spans="1:3">
      <c r="A168" t="s">
        <v>665</v>
      </c>
    </row>
    <row r="169" spans="1:3">
      <c r="A169" t="s">
        <v>547</v>
      </c>
      <c r="B169" t="s">
        <v>666</v>
      </c>
    </row>
    <row r="171" spans="1:3">
      <c r="A171" t="s">
        <v>667</v>
      </c>
    </row>
    <row r="173" spans="1:3">
      <c r="A173" t="s">
        <v>547</v>
      </c>
      <c r="B173" t="s">
        <v>645</v>
      </c>
      <c r="C173" t="s">
        <v>646</v>
      </c>
    </row>
    <row r="174" spans="1:3">
      <c r="A174" t="s">
        <v>547</v>
      </c>
      <c r="B174" t="s">
        <v>647</v>
      </c>
      <c r="C174" t="s">
        <v>648</v>
      </c>
    </row>
    <row r="176" spans="1:3">
      <c r="A176" t="s">
        <v>668</v>
      </c>
    </row>
    <row r="178" spans="1:3">
      <c r="A178" t="s">
        <v>546</v>
      </c>
    </row>
    <row r="180" spans="1:3">
      <c r="A180" t="s">
        <v>547</v>
      </c>
      <c r="B180" t="s">
        <v>558</v>
      </c>
    </row>
    <row r="181" spans="1:3">
      <c r="A181" t="s">
        <v>559</v>
      </c>
      <c r="B181" t="s">
        <v>560</v>
      </c>
      <c r="C181" t="s">
        <v>20</v>
      </c>
    </row>
    <row r="182" spans="1:3">
      <c r="A182" t="s">
        <v>669</v>
      </c>
    </row>
    <row r="183" spans="1:3">
      <c r="A183" t="s">
        <v>670</v>
      </c>
      <c r="B183" t="s">
        <v>671</v>
      </c>
    </row>
    <row r="184" spans="1:3">
      <c r="A184" t="s">
        <v>672</v>
      </c>
    </row>
    <row r="186" spans="1:3">
      <c r="A186" t="s">
        <v>591</v>
      </c>
      <c r="B186" t="s">
        <v>673</v>
      </c>
    </row>
    <row r="187" spans="1:3">
      <c r="A187" t="s">
        <v>597</v>
      </c>
    </row>
    <row r="188" spans="1:3">
      <c r="A188" t="s">
        <v>674</v>
      </c>
    </row>
    <row r="190" spans="1:3">
      <c r="A190" t="s">
        <v>675</v>
      </c>
    </row>
    <row r="191" spans="1:3">
      <c r="A191" t="s">
        <v>20</v>
      </c>
    </row>
    <row r="192" spans="1:3">
      <c r="A192" t="s">
        <v>547</v>
      </c>
      <c r="B192" t="s">
        <v>676</v>
      </c>
    </row>
    <row r="193" spans="1:4">
      <c r="A193" t="s">
        <v>677</v>
      </c>
      <c r="B193" t="s">
        <v>678</v>
      </c>
    </row>
    <row r="194" spans="1:4">
      <c r="A194" t="s">
        <v>679</v>
      </c>
      <c r="B194" t="s">
        <v>680</v>
      </c>
      <c r="C194" t="s">
        <v>681</v>
      </c>
      <c r="D194" t="s">
        <v>682</v>
      </c>
    </row>
    <row r="195" spans="1:4">
      <c r="A195" t="s">
        <v>683</v>
      </c>
    </row>
    <row r="197" spans="1:4">
      <c r="A197" t="s">
        <v>684</v>
      </c>
    </row>
    <row r="198" spans="1:4">
      <c r="A198" t="s">
        <v>590</v>
      </c>
    </row>
    <row r="199" spans="1:4">
      <c r="A199" t="s">
        <v>685</v>
      </c>
    </row>
    <row r="201" spans="1:4">
      <c r="A201" t="s">
        <v>675</v>
      </c>
    </row>
    <row r="202" spans="1:4">
      <c r="A202" t="s">
        <v>20</v>
      </c>
    </row>
    <row r="203" spans="1:4">
      <c r="A203" t="s">
        <v>547</v>
      </c>
      <c r="B203" t="s">
        <v>686</v>
      </c>
    </row>
    <row r="204" spans="1:4">
      <c r="A204" t="s">
        <v>687</v>
      </c>
    </row>
    <row r="205" spans="1:4">
      <c r="A205" t="s">
        <v>688</v>
      </c>
    </row>
    <row r="206" spans="1:4">
      <c r="A206" t="s">
        <v>597</v>
      </c>
    </row>
    <row r="207" spans="1:4">
      <c r="A207" t="s">
        <v>593</v>
      </c>
    </row>
    <row r="208" spans="1:4">
      <c r="A208" t="s">
        <v>597</v>
      </c>
    </row>
    <row r="209" spans="1:4">
      <c r="A209" t="s">
        <v>547</v>
      </c>
      <c r="B209" t="s">
        <v>689</v>
      </c>
    </row>
    <row r="210" spans="1:4">
      <c r="A210" t="s">
        <v>597</v>
      </c>
    </row>
    <row r="211" spans="1:4">
      <c r="A211" t="s">
        <v>690</v>
      </c>
    </row>
    <row r="213" spans="1:4">
      <c r="A213" t="s">
        <v>691</v>
      </c>
    </row>
    <row r="215" spans="1:4">
      <c r="A215" t="s">
        <v>547</v>
      </c>
      <c r="B215" t="s">
        <v>692</v>
      </c>
    </row>
    <row r="216" spans="1:4">
      <c r="A216" t="s">
        <v>693</v>
      </c>
    </row>
    <row r="217" spans="1:4">
      <c r="A217" t="s">
        <v>547</v>
      </c>
      <c r="B217" t="s">
        <v>694</v>
      </c>
      <c r="C217" t="s">
        <v>695</v>
      </c>
      <c r="D217" t="s">
        <v>20</v>
      </c>
    </row>
    <row r="218" spans="1:4">
      <c r="A218" t="s">
        <v>696</v>
      </c>
    </row>
    <row r="219" spans="1:4">
      <c r="A219" t="s">
        <v>547</v>
      </c>
      <c r="B219" t="s">
        <v>697</v>
      </c>
    </row>
    <row r="221" spans="1:4">
      <c r="A221" t="s">
        <v>591</v>
      </c>
      <c r="B221" t="s">
        <v>698</v>
      </c>
    </row>
    <row r="223" spans="1:4">
      <c r="A223" t="s">
        <v>593</v>
      </c>
    </row>
    <row r="225" spans="1:4">
      <c r="A225" t="s">
        <v>547</v>
      </c>
      <c r="B225" t="s">
        <v>699</v>
      </c>
    </row>
    <row r="226" spans="1:4">
      <c r="A226" t="s">
        <v>547</v>
      </c>
      <c r="B226" t="s">
        <v>700</v>
      </c>
      <c r="C226" t="s">
        <v>20</v>
      </c>
    </row>
    <row r="227" spans="1:4">
      <c r="A227" t="s">
        <v>701</v>
      </c>
    </row>
    <row r="229" spans="1:4">
      <c r="A229" t="s">
        <v>702</v>
      </c>
    </row>
    <row r="230" spans="1:4">
      <c r="A230" t="s">
        <v>703</v>
      </c>
    </row>
    <row r="232" spans="1:4">
      <c r="A232" t="s">
        <v>547</v>
      </c>
      <c r="B232" t="s">
        <v>704</v>
      </c>
    </row>
    <row r="233" spans="1:4">
      <c r="A233" t="s">
        <v>705</v>
      </c>
    </row>
    <row r="234" spans="1:4">
      <c r="A234" t="s">
        <v>547</v>
      </c>
      <c r="B234" t="s">
        <v>706</v>
      </c>
      <c r="C234" t="s">
        <v>707</v>
      </c>
      <c r="D234" t="s">
        <v>708</v>
      </c>
    </row>
    <row r="235" spans="1:4">
      <c r="A235" t="s">
        <v>709</v>
      </c>
    </row>
    <row r="236" spans="1:4">
      <c r="A236" t="s">
        <v>710</v>
      </c>
      <c r="B236" t="s">
        <v>711</v>
      </c>
    </row>
    <row r="237" spans="1:4">
      <c r="A237" t="s">
        <v>712</v>
      </c>
    </row>
    <row r="238" spans="1:4">
      <c r="A238" t="s">
        <v>547</v>
      </c>
      <c r="B238" t="s">
        <v>713</v>
      </c>
    </row>
    <row r="240" spans="1:4">
      <c r="A240" t="s">
        <v>714</v>
      </c>
    </row>
    <row r="242" spans="1:4">
      <c r="A242" t="s">
        <v>547</v>
      </c>
      <c r="B242" t="s">
        <v>715</v>
      </c>
      <c r="C242" t="s">
        <v>716</v>
      </c>
    </row>
    <row r="243" spans="1:4">
      <c r="A243" t="s">
        <v>717</v>
      </c>
    </row>
    <row r="244" spans="1:4">
      <c r="A244" t="s">
        <v>718</v>
      </c>
    </row>
    <row r="245" spans="1:4">
      <c r="A245" t="s">
        <v>547</v>
      </c>
      <c r="B245" t="s">
        <v>719</v>
      </c>
      <c r="C245" t="s">
        <v>720</v>
      </c>
      <c r="D245" t="s">
        <v>721</v>
      </c>
    </row>
    <row r="246" spans="1:4">
      <c r="A246" t="s">
        <v>722</v>
      </c>
    </row>
    <row r="247" spans="1:4">
      <c r="A247" t="s">
        <v>547</v>
      </c>
      <c r="B247" t="s">
        <v>607</v>
      </c>
    </row>
    <row r="248" spans="1:4">
      <c r="A248" t="s">
        <v>578</v>
      </c>
    </row>
    <row r="249" spans="1:4">
      <c r="A249" t="s">
        <v>579</v>
      </c>
      <c r="B249" t="s">
        <v>723</v>
      </c>
    </row>
    <row r="251" spans="1:4">
      <c r="A251" t="s">
        <v>724</v>
      </c>
    </row>
    <row r="253" spans="1:4">
      <c r="A253" t="s">
        <v>546</v>
      </c>
    </row>
    <row r="255" spans="1:4">
      <c r="A255" t="s">
        <v>547</v>
      </c>
      <c r="B255" t="s">
        <v>725</v>
      </c>
    </row>
    <row r="256" spans="1:4">
      <c r="A256" t="s">
        <v>726</v>
      </c>
    </row>
    <row r="257" spans="1:2">
      <c r="A257" t="s">
        <v>727</v>
      </c>
    </row>
    <row r="258" spans="1:2">
      <c r="A258" t="s">
        <v>547</v>
      </c>
      <c r="B258" t="s">
        <v>728</v>
      </c>
    </row>
    <row r="259" spans="1:2">
      <c r="A259" t="s">
        <v>729</v>
      </c>
    </row>
    <row r="260" spans="1:2">
      <c r="A260" t="s">
        <v>547</v>
      </c>
      <c r="B260" t="s">
        <v>730</v>
      </c>
    </row>
    <row r="261" spans="1:2">
      <c r="A261" t="s">
        <v>731</v>
      </c>
      <c r="B261" t="s">
        <v>732</v>
      </c>
    </row>
    <row r="262" spans="1:2">
      <c r="A262" t="s">
        <v>733</v>
      </c>
      <c r="B262" t="s">
        <v>734</v>
      </c>
    </row>
    <row r="263" spans="1:2">
      <c r="A263" t="s">
        <v>547</v>
      </c>
      <c r="B263" t="s">
        <v>735</v>
      </c>
    </row>
    <row r="264" spans="1:2">
      <c r="A264" t="s">
        <v>736</v>
      </c>
    </row>
    <row r="265" spans="1:2">
      <c r="A265" t="s">
        <v>737</v>
      </c>
    </row>
    <row r="266" spans="1:2">
      <c r="A266" t="s">
        <v>547</v>
      </c>
      <c r="B266" t="s">
        <v>738</v>
      </c>
    </row>
    <row r="267" spans="1:2">
      <c r="A267" t="s">
        <v>739</v>
      </c>
    </row>
    <row r="268" spans="1:2">
      <c r="A268" t="s">
        <v>547</v>
      </c>
      <c r="B268" t="s">
        <v>697</v>
      </c>
    </row>
    <row r="269" spans="1:2">
      <c r="A269" t="s">
        <v>590</v>
      </c>
    </row>
    <row r="270" spans="1:2">
      <c r="A270" t="s">
        <v>591</v>
      </c>
      <c r="B270" t="s">
        <v>740</v>
      </c>
    </row>
    <row r="271" spans="1:2">
      <c r="A271" t="s">
        <v>597</v>
      </c>
    </row>
    <row r="272" spans="1:2">
      <c r="A272" t="s">
        <v>593</v>
      </c>
    </row>
    <row r="274" spans="1:3">
      <c r="A274" t="s">
        <v>741</v>
      </c>
      <c r="B274" t="s">
        <v>742</v>
      </c>
    </row>
    <row r="275" spans="1:3">
      <c r="A275" t="s">
        <v>741</v>
      </c>
      <c r="B275" t="s">
        <v>743</v>
      </c>
      <c r="C275" t="s">
        <v>744</v>
      </c>
    </row>
    <row r="276" spans="1:3">
      <c r="A276" t="s">
        <v>745</v>
      </c>
    </row>
    <row r="277" spans="1:3">
      <c r="A277" t="s">
        <v>741</v>
      </c>
      <c r="B277" t="s">
        <v>746</v>
      </c>
    </row>
    <row r="278" spans="1:3">
      <c r="A278" t="s">
        <v>741</v>
      </c>
      <c r="B278" t="s">
        <v>747</v>
      </c>
    </row>
    <row r="279" spans="1:3">
      <c r="A279" t="s">
        <v>547</v>
      </c>
      <c r="B279" t="s">
        <v>748</v>
      </c>
    </row>
    <row r="280" spans="1:3">
      <c r="A280" t="s">
        <v>749</v>
      </c>
    </row>
    <row r="281" spans="1:3">
      <c r="A281" t="s">
        <v>547</v>
      </c>
      <c r="B281" t="s">
        <v>750</v>
      </c>
    </row>
    <row r="282" spans="1:3">
      <c r="A282" t="s">
        <v>751</v>
      </c>
    </row>
    <row r="283" spans="1:3">
      <c r="A283" t="s">
        <v>547</v>
      </c>
      <c r="B283" t="s">
        <v>752</v>
      </c>
    </row>
    <row r="284" spans="1:3">
      <c r="A284" t="s">
        <v>753</v>
      </c>
    </row>
    <row r="285" spans="1:3">
      <c r="A285" t="s">
        <v>547</v>
      </c>
      <c r="B285" t="s">
        <v>754</v>
      </c>
    </row>
    <row r="286" spans="1:3">
      <c r="A286" t="s">
        <v>755</v>
      </c>
    </row>
    <row r="287" spans="1:3">
      <c r="A287" t="s">
        <v>547</v>
      </c>
      <c r="B287" t="s">
        <v>756</v>
      </c>
    </row>
    <row r="288" spans="1:3">
      <c r="A288" t="s">
        <v>757</v>
      </c>
    </row>
    <row r="289" spans="1:4">
      <c r="A289" t="s">
        <v>547</v>
      </c>
      <c r="B289" t="s">
        <v>758</v>
      </c>
    </row>
    <row r="290" spans="1:4">
      <c r="A290" t="s">
        <v>759</v>
      </c>
    </row>
    <row r="291" spans="1:4">
      <c r="A291" t="s">
        <v>547</v>
      </c>
      <c r="B291" t="s">
        <v>760</v>
      </c>
    </row>
    <row r="292" spans="1:4">
      <c r="A292" t="s">
        <v>761</v>
      </c>
    </row>
    <row r="293" spans="1:4">
      <c r="A293" t="s">
        <v>547</v>
      </c>
      <c r="B293" t="s">
        <v>762</v>
      </c>
    </row>
    <row r="294" spans="1:4">
      <c r="A294" t="s">
        <v>597</v>
      </c>
    </row>
    <row r="295" spans="1:4">
      <c r="A295" t="s">
        <v>763</v>
      </c>
    </row>
    <row r="296" spans="1:4">
      <c r="A296" t="s">
        <v>764</v>
      </c>
    </row>
    <row r="298" spans="1:4">
      <c r="A298" t="s">
        <v>741</v>
      </c>
      <c r="B298" t="s">
        <v>765</v>
      </c>
      <c r="C298" t="s">
        <v>766</v>
      </c>
      <c r="D298" t="s">
        <v>767</v>
      </c>
    </row>
    <row r="299" spans="1:4">
      <c r="A299" t="s">
        <v>768</v>
      </c>
    </row>
    <row r="300" spans="1:4">
      <c r="A300" t="s">
        <v>741</v>
      </c>
      <c r="B300" t="s">
        <v>769</v>
      </c>
    </row>
    <row r="301" spans="1:4">
      <c r="A301" t="s">
        <v>770</v>
      </c>
      <c r="B301" t="s">
        <v>771</v>
      </c>
    </row>
    <row r="302" spans="1:4">
      <c r="A302" t="s">
        <v>741</v>
      </c>
      <c r="B302" t="s">
        <v>772</v>
      </c>
      <c r="C302" t="s">
        <v>716</v>
      </c>
    </row>
    <row r="303" spans="1:4">
      <c r="A303" t="s">
        <v>773</v>
      </c>
    </row>
    <row r="304" spans="1:4">
      <c r="A304" t="s">
        <v>741</v>
      </c>
      <c r="B304" t="s">
        <v>774</v>
      </c>
    </row>
    <row r="305" spans="1:3">
      <c r="A305" t="s">
        <v>775</v>
      </c>
    </row>
    <row r="306" spans="1:3">
      <c r="A306" t="s">
        <v>741</v>
      </c>
      <c r="B306" t="s">
        <v>776</v>
      </c>
    </row>
    <row r="307" spans="1:3">
      <c r="A307" t="s">
        <v>777</v>
      </c>
    </row>
    <row r="308" spans="1:3">
      <c r="A308" t="s">
        <v>741</v>
      </c>
      <c r="B308" t="s">
        <v>778</v>
      </c>
      <c r="C308" t="s">
        <v>779</v>
      </c>
    </row>
    <row r="309" spans="1:3">
      <c r="A309" t="s">
        <v>780</v>
      </c>
      <c r="B309" t="s">
        <v>781</v>
      </c>
      <c r="C309" t="s">
        <v>782</v>
      </c>
    </row>
    <row r="310" spans="1:3">
      <c r="A310" t="s">
        <v>783</v>
      </c>
    </row>
    <row r="311" spans="1:3">
      <c r="A311" t="s">
        <v>741</v>
      </c>
      <c r="B311" t="s">
        <v>784</v>
      </c>
      <c r="C311" t="s">
        <v>779</v>
      </c>
    </row>
    <row r="312" spans="1:3">
      <c r="A312" t="s">
        <v>780</v>
      </c>
      <c r="B312" t="s">
        <v>781</v>
      </c>
      <c r="C312" t="s">
        <v>785</v>
      </c>
    </row>
    <row r="313" spans="1:3">
      <c r="A313" t="s">
        <v>786</v>
      </c>
    </row>
    <row r="314" spans="1:3">
      <c r="A314" t="s">
        <v>741</v>
      </c>
      <c r="B314" t="s">
        <v>574</v>
      </c>
      <c r="C314" t="s">
        <v>575</v>
      </c>
    </row>
    <row r="315" spans="1:3">
      <c r="A315" t="s">
        <v>576</v>
      </c>
    </row>
    <row r="316" spans="1:3">
      <c r="A316" t="s">
        <v>741</v>
      </c>
      <c r="B316" t="s">
        <v>628</v>
      </c>
      <c r="C316" t="s">
        <v>629</v>
      </c>
    </row>
    <row r="317" spans="1:3">
      <c r="A317" t="s">
        <v>630</v>
      </c>
    </row>
    <row r="318" spans="1:3">
      <c r="A318" t="s">
        <v>741</v>
      </c>
      <c r="B318" t="s">
        <v>631</v>
      </c>
      <c r="C318" t="s">
        <v>588</v>
      </c>
    </row>
    <row r="319" spans="1:3">
      <c r="A319" t="s">
        <v>632</v>
      </c>
    </row>
    <row r="320" spans="1:3">
      <c r="A320" t="s">
        <v>741</v>
      </c>
      <c r="B320" t="s">
        <v>787</v>
      </c>
    </row>
    <row r="322" spans="1:2">
      <c r="A322" t="s">
        <v>788</v>
      </c>
    </row>
    <row r="324" spans="1:2">
      <c r="A324" t="s">
        <v>691</v>
      </c>
    </row>
    <row r="326" spans="1:2">
      <c r="A326" t="s">
        <v>547</v>
      </c>
      <c r="B326" t="s">
        <v>789</v>
      </c>
    </row>
    <row r="327" spans="1:2">
      <c r="A327" t="s">
        <v>547</v>
      </c>
      <c r="B327" t="s">
        <v>790</v>
      </c>
    </row>
    <row r="328" spans="1:2">
      <c r="A328" t="s">
        <v>791</v>
      </c>
      <c r="B328" t="s">
        <v>792</v>
      </c>
    </row>
    <row r="329" spans="1:2">
      <c r="A329" t="s">
        <v>547</v>
      </c>
      <c r="B329" t="s">
        <v>735</v>
      </c>
    </row>
    <row r="330" spans="1:2">
      <c r="A330" t="s">
        <v>736</v>
      </c>
    </row>
    <row r="331" spans="1:2">
      <c r="A331" t="s">
        <v>737</v>
      </c>
    </row>
    <row r="332" spans="1:2">
      <c r="A332" t="s">
        <v>547</v>
      </c>
      <c r="B332" t="s">
        <v>738</v>
      </c>
    </row>
    <row r="333" spans="1:2">
      <c r="A333" t="s">
        <v>739</v>
      </c>
    </row>
    <row r="334" spans="1:2">
      <c r="A334" t="s">
        <v>547</v>
      </c>
      <c r="B334" t="s">
        <v>697</v>
      </c>
    </row>
    <row r="335" spans="1:2">
      <c r="A335" t="s">
        <v>160</v>
      </c>
    </row>
    <row r="336" spans="1:2">
      <c r="A336" t="s">
        <v>591</v>
      </c>
      <c r="B336" t="s">
        <v>793</v>
      </c>
    </row>
    <row r="338" spans="1:2">
      <c r="A338" t="s">
        <v>794</v>
      </c>
    </row>
    <row r="340" spans="1:2">
      <c r="A340" t="s">
        <v>547</v>
      </c>
      <c r="B340" t="s">
        <v>795</v>
      </c>
    </row>
    <row r="341" spans="1:2">
      <c r="A341" t="s">
        <v>547</v>
      </c>
      <c r="B341" t="s">
        <v>796</v>
      </c>
    </row>
    <row r="342" spans="1:2">
      <c r="A342" t="s">
        <v>547</v>
      </c>
      <c r="B342" t="s">
        <v>797</v>
      </c>
    </row>
    <row r="343" spans="1:2">
      <c r="A343" t="s">
        <v>547</v>
      </c>
      <c r="B343" t="s">
        <v>798</v>
      </c>
    </row>
    <row r="344" spans="1:2">
      <c r="A344" t="s">
        <v>547</v>
      </c>
      <c r="B344" t="s">
        <v>799</v>
      </c>
    </row>
    <row r="345" spans="1:2">
      <c r="A345" t="s">
        <v>547</v>
      </c>
      <c r="B345" t="s">
        <v>800</v>
      </c>
    </row>
    <row r="346" spans="1:2">
      <c r="A346" t="s">
        <v>801</v>
      </c>
    </row>
    <row r="347" spans="1:2">
      <c r="A347" t="s">
        <v>547</v>
      </c>
      <c r="B347" t="s">
        <v>748</v>
      </c>
    </row>
    <row r="348" spans="1:2">
      <c r="A348" t="s">
        <v>749</v>
      </c>
    </row>
    <row r="349" spans="1:2">
      <c r="A349" t="s">
        <v>547</v>
      </c>
      <c r="B349" t="s">
        <v>802</v>
      </c>
    </row>
    <row r="350" spans="1:2">
      <c r="A350" t="s">
        <v>547</v>
      </c>
      <c r="B350" t="s">
        <v>803</v>
      </c>
    </row>
    <row r="351" spans="1:2">
      <c r="A351" t="s">
        <v>804</v>
      </c>
    </row>
    <row r="352" spans="1:2">
      <c r="A352" t="s">
        <v>547</v>
      </c>
      <c r="B352" t="s">
        <v>805</v>
      </c>
    </row>
    <row r="353" spans="1:3">
      <c r="A353" t="s">
        <v>806</v>
      </c>
    </row>
    <row r="354" spans="1:3">
      <c r="A354" t="s">
        <v>547</v>
      </c>
      <c r="B354" t="s">
        <v>807</v>
      </c>
    </row>
    <row r="355" spans="1:3">
      <c r="A355" t="s">
        <v>547</v>
      </c>
      <c r="B355" t="s">
        <v>808</v>
      </c>
      <c r="C355" t="s">
        <v>809</v>
      </c>
    </row>
    <row r="356" spans="1:3">
      <c r="A356" t="s">
        <v>810</v>
      </c>
      <c r="B356" t="s">
        <v>811</v>
      </c>
    </row>
    <row r="358" spans="1:3">
      <c r="A358" t="s">
        <v>812</v>
      </c>
    </row>
    <row r="359" spans="1:3">
      <c r="A359" t="s">
        <v>813</v>
      </c>
    </row>
    <row r="361" spans="1:3">
      <c r="A361" t="s">
        <v>814</v>
      </c>
    </row>
    <row r="363" spans="1:3">
      <c r="A363" t="s">
        <v>547</v>
      </c>
      <c r="B363" t="s">
        <v>815</v>
      </c>
    </row>
    <row r="364" spans="1:3">
      <c r="A364" t="s">
        <v>816</v>
      </c>
    </row>
    <row r="365" spans="1:3">
      <c r="A365" t="s">
        <v>817</v>
      </c>
    </row>
    <row r="366" spans="1:3">
      <c r="A366" t="s">
        <v>547</v>
      </c>
      <c r="B366" t="s">
        <v>818</v>
      </c>
    </row>
    <row r="367" spans="1:3">
      <c r="A367" t="s">
        <v>819</v>
      </c>
      <c r="B367" t="s">
        <v>820</v>
      </c>
    </row>
    <row r="368" spans="1:3">
      <c r="A368" t="s">
        <v>821</v>
      </c>
    </row>
    <row r="369" spans="1:2">
      <c r="A369" t="s">
        <v>822</v>
      </c>
    </row>
    <row r="370" spans="1:2">
      <c r="A370" t="s">
        <v>547</v>
      </c>
      <c r="B370" t="s">
        <v>730</v>
      </c>
    </row>
    <row r="371" spans="1:2">
      <c r="A371" t="s">
        <v>731</v>
      </c>
      <c r="B371" t="s">
        <v>792</v>
      </c>
    </row>
    <row r="372" spans="1:2">
      <c r="A372" t="s">
        <v>547</v>
      </c>
      <c r="B372" t="s">
        <v>735</v>
      </c>
    </row>
    <row r="373" spans="1:2">
      <c r="A373" t="s">
        <v>736</v>
      </c>
    </row>
    <row r="374" spans="1:2">
      <c r="A374" t="s">
        <v>737</v>
      </c>
    </row>
    <row r="375" spans="1:2">
      <c r="A375" t="s">
        <v>547</v>
      </c>
      <c r="B375" t="s">
        <v>738</v>
      </c>
    </row>
    <row r="376" spans="1:2">
      <c r="A376" t="s">
        <v>739</v>
      </c>
    </row>
    <row r="377" spans="1:2">
      <c r="A377" t="s">
        <v>547</v>
      </c>
      <c r="B377" t="s">
        <v>697</v>
      </c>
    </row>
    <row r="379" spans="1:2">
      <c r="A379" t="s">
        <v>591</v>
      </c>
      <c r="B379" t="s">
        <v>823</v>
      </c>
    </row>
    <row r="380" spans="1:2">
      <c r="A380" t="s">
        <v>590</v>
      </c>
    </row>
    <row r="381" spans="1:2">
      <c r="A381" t="s">
        <v>593</v>
      </c>
    </row>
    <row r="383" spans="1:2">
      <c r="A383" t="s">
        <v>547</v>
      </c>
      <c r="B383" t="s">
        <v>824</v>
      </c>
    </row>
    <row r="384" spans="1:2">
      <c r="A384" t="s">
        <v>825</v>
      </c>
    </row>
    <row r="385" spans="1:2">
      <c r="A385" t="s">
        <v>547</v>
      </c>
      <c r="B385" t="s">
        <v>826</v>
      </c>
    </row>
    <row r="386" spans="1:2">
      <c r="A386" t="s">
        <v>547</v>
      </c>
      <c r="B386" t="s">
        <v>827</v>
      </c>
    </row>
    <row r="387" spans="1:2">
      <c r="A387" t="s">
        <v>547</v>
      </c>
      <c r="B387" t="s">
        <v>828</v>
      </c>
    </row>
    <row r="388" spans="1:2">
      <c r="A388" t="s">
        <v>547</v>
      </c>
      <c r="B388" t="s">
        <v>750</v>
      </c>
    </row>
    <row r="389" spans="1:2">
      <c r="A389" t="s">
        <v>751</v>
      </c>
    </row>
    <row r="390" spans="1:2">
      <c r="A390" t="s">
        <v>547</v>
      </c>
      <c r="B390" t="s">
        <v>760</v>
      </c>
    </row>
    <row r="391" spans="1:2">
      <c r="A391" t="s">
        <v>761</v>
      </c>
    </row>
    <row r="392" spans="1:2">
      <c r="A392" t="s">
        <v>547</v>
      </c>
      <c r="B392" t="s">
        <v>762</v>
      </c>
    </row>
    <row r="393" spans="1:2">
      <c r="A393" t="s">
        <v>547</v>
      </c>
      <c r="B393" t="s">
        <v>829</v>
      </c>
    </row>
    <row r="394" spans="1:2">
      <c r="A394" t="s">
        <v>547</v>
      </c>
      <c r="B394" t="s">
        <v>830</v>
      </c>
    </row>
    <row r="396" spans="1:2">
      <c r="A396" t="s">
        <v>831</v>
      </c>
      <c r="B396" t="s">
        <v>832</v>
      </c>
    </row>
    <row r="397" spans="1:2">
      <c r="A397" t="s">
        <v>590</v>
      </c>
    </row>
    <row r="398" spans="1:2">
      <c r="A398" t="s">
        <v>833</v>
      </c>
    </row>
    <row r="400" spans="1:2">
      <c r="A400" t="s">
        <v>834</v>
      </c>
    </row>
    <row r="401" spans="1:2">
      <c r="A401" t="s">
        <v>813</v>
      </c>
    </row>
    <row r="403" spans="1:2">
      <c r="A403" t="s">
        <v>814</v>
      </c>
    </row>
    <row r="405" spans="1:2">
      <c r="A405" t="s">
        <v>547</v>
      </c>
      <c r="B405" t="s">
        <v>835</v>
      </c>
    </row>
    <row r="406" spans="1:2">
      <c r="A406" t="s">
        <v>816</v>
      </c>
    </row>
    <row r="407" spans="1:2">
      <c r="A407" t="s">
        <v>817</v>
      </c>
    </row>
    <row r="408" spans="1:2">
      <c r="A408" t="s">
        <v>547</v>
      </c>
      <c r="B408" t="s">
        <v>836</v>
      </c>
    </row>
    <row r="409" spans="1:2">
      <c r="A409" t="s">
        <v>819</v>
      </c>
      <c r="B409" t="s">
        <v>820</v>
      </c>
    </row>
    <row r="410" spans="1:2">
      <c r="A410" t="s">
        <v>821</v>
      </c>
    </row>
    <row r="411" spans="1:2">
      <c r="A411" t="s">
        <v>837</v>
      </c>
    </row>
    <row r="412" spans="1:2">
      <c r="A412" t="s">
        <v>547</v>
      </c>
      <c r="B412" t="s">
        <v>730</v>
      </c>
    </row>
    <row r="413" spans="1:2">
      <c r="A413" t="s">
        <v>731</v>
      </c>
      <c r="B413" t="s">
        <v>792</v>
      </c>
    </row>
    <row r="414" spans="1:2">
      <c r="A414" t="s">
        <v>547</v>
      </c>
      <c r="B414" t="s">
        <v>735</v>
      </c>
    </row>
    <row r="415" spans="1:2">
      <c r="A415" t="s">
        <v>736</v>
      </c>
    </row>
    <row r="416" spans="1:2">
      <c r="A416" t="s">
        <v>737</v>
      </c>
    </row>
    <row r="417" spans="1:2">
      <c r="A417" t="s">
        <v>547</v>
      </c>
      <c r="B417" t="s">
        <v>738</v>
      </c>
    </row>
    <row r="418" spans="1:2">
      <c r="A418" t="s">
        <v>739</v>
      </c>
    </row>
    <row r="419" spans="1:2">
      <c r="A419" t="s">
        <v>547</v>
      </c>
      <c r="B419" t="s">
        <v>697</v>
      </c>
    </row>
    <row r="421" spans="1:2">
      <c r="A421" t="s">
        <v>591</v>
      </c>
      <c r="B421" t="s">
        <v>838</v>
      </c>
    </row>
    <row r="422" spans="1:2">
      <c r="A422" t="s">
        <v>590</v>
      </c>
    </row>
    <row r="423" spans="1:2">
      <c r="A423" t="s">
        <v>593</v>
      </c>
    </row>
    <row r="425" spans="1:2">
      <c r="A425" t="s">
        <v>547</v>
      </c>
      <c r="B425" t="s">
        <v>750</v>
      </c>
    </row>
    <row r="426" spans="1:2">
      <c r="A426" t="s">
        <v>751</v>
      </c>
    </row>
    <row r="427" spans="1:2">
      <c r="A427" t="s">
        <v>547</v>
      </c>
      <c r="B427" t="s">
        <v>839</v>
      </c>
    </row>
    <row r="428" spans="1:2">
      <c r="A428" t="s">
        <v>590</v>
      </c>
    </row>
    <row r="429" spans="1:2">
      <c r="A429" t="s">
        <v>831</v>
      </c>
      <c r="B429" t="s">
        <v>832</v>
      </c>
    </row>
    <row r="431" spans="1:2">
      <c r="A431" t="s">
        <v>833</v>
      </c>
    </row>
    <row r="432" spans="1:2">
      <c r="A432" t="s">
        <v>590</v>
      </c>
    </row>
    <row r="433" spans="1:2">
      <c r="A433" t="s">
        <v>840</v>
      </c>
    </row>
    <row r="434" spans="1:2">
      <c r="A434" t="s">
        <v>813</v>
      </c>
    </row>
    <row r="436" spans="1:2">
      <c r="A436" t="s">
        <v>814</v>
      </c>
    </row>
    <row r="438" spans="1:2">
      <c r="A438" t="s">
        <v>547</v>
      </c>
      <c r="B438" t="s">
        <v>835</v>
      </c>
    </row>
    <row r="439" spans="1:2">
      <c r="A439" t="s">
        <v>816</v>
      </c>
    </row>
    <row r="440" spans="1:2">
      <c r="A440" t="s">
        <v>817</v>
      </c>
    </row>
    <row r="441" spans="1:2">
      <c r="A441" t="s">
        <v>547</v>
      </c>
      <c r="B441" t="s">
        <v>841</v>
      </c>
    </row>
    <row r="442" spans="1:2">
      <c r="A442" t="s">
        <v>819</v>
      </c>
      <c r="B442" t="s">
        <v>820</v>
      </c>
    </row>
    <row r="443" spans="1:2">
      <c r="A443" t="s">
        <v>821</v>
      </c>
    </row>
    <row r="444" spans="1:2">
      <c r="A444" t="s">
        <v>842</v>
      </c>
    </row>
    <row r="445" spans="1:2">
      <c r="A445" t="s">
        <v>547</v>
      </c>
      <c r="B445" t="s">
        <v>730</v>
      </c>
    </row>
    <row r="446" spans="1:2">
      <c r="A446" t="s">
        <v>731</v>
      </c>
      <c r="B446" t="s">
        <v>792</v>
      </c>
    </row>
    <row r="447" spans="1:2">
      <c r="A447" t="s">
        <v>547</v>
      </c>
      <c r="B447" t="s">
        <v>735</v>
      </c>
    </row>
    <row r="448" spans="1:2">
      <c r="A448" t="s">
        <v>736</v>
      </c>
    </row>
    <row r="449" spans="1:2">
      <c r="A449" t="s">
        <v>737</v>
      </c>
    </row>
    <row r="450" spans="1:2">
      <c r="A450" t="s">
        <v>547</v>
      </c>
      <c r="B450" t="s">
        <v>738</v>
      </c>
    </row>
    <row r="451" spans="1:2">
      <c r="A451" t="s">
        <v>739</v>
      </c>
    </row>
    <row r="452" spans="1:2">
      <c r="A452" t="s">
        <v>547</v>
      </c>
      <c r="B452" t="s">
        <v>697</v>
      </c>
    </row>
    <row r="454" spans="1:2">
      <c r="A454" t="s">
        <v>591</v>
      </c>
      <c r="B454" t="s">
        <v>843</v>
      </c>
    </row>
    <row r="455" spans="1:2">
      <c r="A455" t="s">
        <v>590</v>
      </c>
    </row>
    <row r="456" spans="1:2">
      <c r="A456" t="s">
        <v>593</v>
      </c>
    </row>
    <row r="458" spans="1:2">
      <c r="A458" t="s">
        <v>547</v>
      </c>
      <c r="B458" t="s">
        <v>750</v>
      </c>
    </row>
    <row r="459" spans="1:2">
      <c r="A459" t="s">
        <v>751</v>
      </c>
    </row>
    <row r="460" spans="1:2">
      <c r="A460" t="s">
        <v>547</v>
      </c>
      <c r="B460" t="s">
        <v>760</v>
      </c>
    </row>
    <row r="461" spans="1:2">
      <c r="A461" t="s">
        <v>761</v>
      </c>
    </row>
    <row r="462" spans="1:2">
      <c r="A462" t="s">
        <v>547</v>
      </c>
      <c r="B462" t="s">
        <v>762</v>
      </c>
    </row>
    <row r="463" spans="1:2">
      <c r="A463" t="s">
        <v>547</v>
      </c>
      <c r="B463" t="s">
        <v>844</v>
      </c>
    </row>
    <row r="464" spans="1:2">
      <c r="A464" t="s">
        <v>590</v>
      </c>
    </row>
    <row r="465" spans="1:3">
      <c r="A465" t="s">
        <v>831</v>
      </c>
      <c r="B465" t="s">
        <v>832</v>
      </c>
    </row>
    <row r="467" spans="1:3">
      <c r="A467" t="s">
        <v>833</v>
      </c>
    </row>
    <row r="469" spans="1:3">
      <c r="A469" t="s">
        <v>845</v>
      </c>
    </row>
    <row r="470" spans="1:3">
      <c r="A470" t="s">
        <v>846</v>
      </c>
    </row>
    <row r="472" spans="1:3">
      <c r="A472" t="s">
        <v>814</v>
      </c>
    </row>
    <row r="474" spans="1:3">
      <c r="A474" t="s">
        <v>547</v>
      </c>
      <c r="B474" t="s">
        <v>815</v>
      </c>
    </row>
    <row r="475" spans="1:3">
      <c r="A475" t="s">
        <v>816</v>
      </c>
    </row>
    <row r="476" spans="1:3">
      <c r="A476" t="s">
        <v>817</v>
      </c>
    </row>
    <row r="477" spans="1:3">
      <c r="A477" t="s">
        <v>547</v>
      </c>
      <c r="B477" t="s">
        <v>847</v>
      </c>
    </row>
    <row r="478" spans="1:3">
      <c r="A478" t="s">
        <v>848</v>
      </c>
      <c r="B478" t="s">
        <v>849</v>
      </c>
      <c r="C478" t="s">
        <v>850</v>
      </c>
    </row>
    <row r="479" spans="1:3">
      <c r="A479" t="s">
        <v>851</v>
      </c>
    </row>
    <row r="480" spans="1:3">
      <c r="A480" t="s">
        <v>852</v>
      </c>
    </row>
    <row r="481" spans="1:2">
      <c r="A481" t="s">
        <v>547</v>
      </c>
      <c r="B481" t="s">
        <v>730</v>
      </c>
    </row>
    <row r="482" spans="1:2">
      <c r="A482" t="s">
        <v>731</v>
      </c>
      <c r="B482" t="s">
        <v>792</v>
      </c>
    </row>
    <row r="483" spans="1:2">
      <c r="A483" t="s">
        <v>547</v>
      </c>
      <c r="B483" t="s">
        <v>735</v>
      </c>
    </row>
    <row r="484" spans="1:2">
      <c r="A484" t="s">
        <v>736</v>
      </c>
    </row>
    <row r="485" spans="1:2">
      <c r="A485" t="s">
        <v>737</v>
      </c>
    </row>
    <row r="486" spans="1:2">
      <c r="A486" t="s">
        <v>547</v>
      </c>
      <c r="B486" t="s">
        <v>738</v>
      </c>
    </row>
    <row r="487" spans="1:2">
      <c r="A487" t="s">
        <v>739</v>
      </c>
    </row>
    <row r="488" spans="1:2">
      <c r="A488" t="s">
        <v>547</v>
      </c>
      <c r="B488" t="s">
        <v>697</v>
      </c>
    </row>
    <row r="490" spans="1:2">
      <c r="A490" t="s">
        <v>591</v>
      </c>
      <c r="B490" t="s">
        <v>853</v>
      </c>
    </row>
    <row r="491" spans="1:2">
      <c r="A491" t="s">
        <v>590</v>
      </c>
    </row>
    <row r="492" spans="1:2">
      <c r="A492" t="s">
        <v>593</v>
      </c>
    </row>
    <row r="494" spans="1:2">
      <c r="A494" t="s">
        <v>547</v>
      </c>
      <c r="B494" t="s">
        <v>750</v>
      </c>
    </row>
    <row r="495" spans="1:2">
      <c r="A495" t="s">
        <v>751</v>
      </c>
    </row>
    <row r="496" spans="1:2">
      <c r="A496" t="s">
        <v>547</v>
      </c>
      <c r="B496" t="s">
        <v>760</v>
      </c>
    </row>
    <row r="497" spans="1:4">
      <c r="A497" t="s">
        <v>761</v>
      </c>
    </row>
    <row r="498" spans="1:4">
      <c r="A498" t="s">
        <v>547</v>
      </c>
      <c r="B498" t="s">
        <v>762</v>
      </c>
    </row>
    <row r="499" spans="1:4">
      <c r="A499" t="s">
        <v>547</v>
      </c>
      <c r="B499" t="s">
        <v>854</v>
      </c>
    </row>
    <row r="500" spans="1:4">
      <c r="A500" t="s">
        <v>547</v>
      </c>
      <c r="B500" t="s">
        <v>855</v>
      </c>
    </row>
    <row r="501" spans="1:4">
      <c r="A501" t="s">
        <v>759</v>
      </c>
    </row>
    <row r="503" spans="1:4">
      <c r="A503" t="s">
        <v>856</v>
      </c>
    </row>
    <row r="504" spans="1:4">
      <c r="A504" t="s">
        <v>857</v>
      </c>
    </row>
    <row r="505" spans="1:4">
      <c r="A505" t="s">
        <v>858</v>
      </c>
      <c r="B505" t="s">
        <v>859</v>
      </c>
    </row>
    <row r="506" spans="1:4">
      <c r="A506" t="s">
        <v>860</v>
      </c>
    </row>
    <row r="507" spans="1:4">
      <c r="A507" t="s">
        <v>861</v>
      </c>
      <c r="B507" t="s">
        <v>862</v>
      </c>
      <c r="C507" t="s">
        <v>863</v>
      </c>
      <c r="D507" t="s">
        <v>864</v>
      </c>
    </row>
    <row r="508" spans="1:4">
      <c r="A508" t="s">
        <v>865</v>
      </c>
      <c r="B508" t="s">
        <v>866</v>
      </c>
      <c r="C508" t="s">
        <v>867</v>
      </c>
    </row>
    <row r="509" spans="1:4">
      <c r="A509" t="s">
        <v>868</v>
      </c>
    </row>
    <row r="510" spans="1:4">
      <c r="A510" t="s">
        <v>869</v>
      </c>
      <c r="B510" t="s">
        <v>870</v>
      </c>
      <c r="C510" t="s">
        <v>871</v>
      </c>
    </row>
    <row r="511" spans="1:4">
      <c r="A511" t="s">
        <v>872</v>
      </c>
    </row>
    <row r="512" spans="1:4">
      <c r="A512" t="s">
        <v>547</v>
      </c>
      <c r="B512" t="s">
        <v>873</v>
      </c>
    </row>
    <row r="513" spans="1:2">
      <c r="A513" t="s">
        <v>874</v>
      </c>
    </row>
    <row r="514" spans="1:2">
      <c r="A514" t="s">
        <v>875</v>
      </c>
    </row>
    <row r="515" spans="1:2">
      <c r="A515" t="s">
        <v>20</v>
      </c>
      <c r="B515" t="s">
        <v>876</v>
      </c>
    </row>
    <row r="517" spans="1:2">
      <c r="A517" t="s">
        <v>877</v>
      </c>
    </row>
    <row r="519" spans="1:2">
      <c r="A519" t="s">
        <v>691</v>
      </c>
    </row>
    <row r="521" spans="1:2">
      <c r="A521" t="s">
        <v>547</v>
      </c>
      <c r="B521" t="s">
        <v>878</v>
      </c>
    </row>
    <row r="522" spans="1:2">
      <c r="A522" t="s">
        <v>879</v>
      </c>
    </row>
    <row r="523" spans="1:2">
      <c r="A523" t="s">
        <v>547</v>
      </c>
      <c r="B523" t="s">
        <v>880</v>
      </c>
    </row>
    <row r="525" spans="1:2">
      <c r="A525" t="s">
        <v>881</v>
      </c>
    </row>
    <row r="526" spans="1:2">
      <c r="A526" t="s">
        <v>882</v>
      </c>
    </row>
    <row r="527" spans="1:2">
      <c r="A527" t="s">
        <v>883</v>
      </c>
    </row>
    <row r="529" spans="1:2">
      <c r="A529" t="s">
        <v>884</v>
      </c>
      <c r="B529" t="s">
        <v>885</v>
      </c>
    </row>
    <row r="530" spans="1:2">
      <c r="A530" t="s">
        <v>597</v>
      </c>
    </row>
    <row r="531" spans="1:2">
      <c r="A531" t="s">
        <v>886</v>
      </c>
    </row>
    <row r="532" spans="1:2">
      <c r="A532" t="s">
        <v>590</v>
      </c>
    </row>
    <row r="533" spans="1:2">
      <c r="A533" t="s">
        <v>887</v>
      </c>
    </row>
    <row r="534" spans="1:2">
      <c r="A534" t="s">
        <v>597</v>
      </c>
    </row>
    <row r="535" spans="1:2">
      <c r="A535" t="s">
        <v>888</v>
      </c>
    </row>
    <row r="537" spans="1:2">
      <c r="A537" t="s">
        <v>889</v>
      </c>
    </row>
    <row r="539" spans="1:2">
      <c r="A539" t="s">
        <v>547</v>
      </c>
      <c r="B539" t="s">
        <v>890</v>
      </c>
    </row>
    <row r="540" spans="1:2">
      <c r="A540" t="s">
        <v>891</v>
      </c>
    </row>
    <row r="541" spans="1:2">
      <c r="A541" t="s">
        <v>892</v>
      </c>
    </row>
    <row r="543" spans="1:2">
      <c r="A543" t="s">
        <v>893</v>
      </c>
    </row>
    <row r="545" spans="1:2">
      <c r="A545" t="s">
        <v>889</v>
      </c>
    </row>
    <row r="547" spans="1:2">
      <c r="A547" t="s">
        <v>547</v>
      </c>
      <c r="B547" t="s">
        <v>894</v>
      </c>
    </row>
    <row r="548" spans="1:2">
      <c r="A548" t="s">
        <v>895</v>
      </c>
    </row>
    <row r="549" spans="1:2">
      <c r="A549" t="s">
        <v>896</v>
      </c>
    </row>
    <row r="550" spans="1:2">
      <c r="A550" t="s">
        <v>897</v>
      </c>
    </row>
    <row r="552" spans="1:2">
      <c r="A552" t="s">
        <v>898</v>
      </c>
    </row>
    <row r="554" spans="1:2">
      <c r="A554" t="s">
        <v>899</v>
      </c>
      <c r="B554" t="s">
        <v>900</v>
      </c>
    </row>
    <row r="555" spans="1:2">
      <c r="A555" t="s">
        <v>901</v>
      </c>
      <c r="B555" t="s">
        <v>902</v>
      </c>
    </row>
    <row r="556" spans="1:2">
      <c r="A556" t="s">
        <v>903</v>
      </c>
    </row>
    <row r="557" spans="1:2">
      <c r="A557" t="s">
        <v>904</v>
      </c>
    </row>
    <row r="559" spans="1:2">
      <c r="A559" t="s">
        <v>905</v>
      </c>
    </row>
    <row r="561" spans="1:3">
      <c r="A561" t="s">
        <v>547</v>
      </c>
      <c r="B561" t="s">
        <v>906</v>
      </c>
      <c r="C561" t="s">
        <v>907</v>
      </c>
    </row>
    <row r="562" spans="1:3">
      <c r="A562" t="s">
        <v>908</v>
      </c>
      <c r="B562" t="s">
        <v>909</v>
      </c>
    </row>
    <row r="563" spans="1:3">
      <c r="A563" t="s">
        <v>908</v>
      </c>
      <c r="B563" t="s">
        <v>910</v>
      </c>
    </row>
    <row r="564" spans="1:3">
      <c r="A564" t="s">
        <v>908</v>
      </c>
      <c r="B564" t="s">
        <v>911</v>
      </c>
    </row>
    <row r="565" spans="1:3">
      <c r="A565" t="s">
        <v>908</v>
      </c>
      <c r="B565" t="s">
        <v>912</v>
      </c>
    </row>
    <row r="566" spans="1:3">
      <c r="A566" t="s">
        <v>913</v>
      </c>
      <c r="B566" t="s">
        <v>914</v>
      </c>
    </row>
    <row r="567" spans="1:3">
      <c r="A567" t="s">
        <v>908</v>
      </c>
      <c r="B567" t="s">
        <v>915</v>
      </c>
    </row>
    <row r="568" spans="1:3">
      <c r="A568" t="s">
        <v>908</v>
      </c>
      <c r="B568" t="s">
        <v>916</v>
      </c>
    </row>
    <row r="569" spans="1:3">
      <c r="A569" t="s">
        <v>908</v>
      </c>
      <c r="B569" t="s">
        <v>917</v>
      </c>
    </row>
    <row r="570" spans="1:3">
      <c r="A570" t="s">
        <v>908</v>
      </c>
      <c r="B570" t="s">
        <v>918</v>
      </c>
    </row>
    <row r="572" spans="1:3">
      <c r="A572" t="s">
        <v>919</v>
      </c>
    </row>
    <row r="574" spans="1:3">
      <c r="A574" t="s">
        <v>593</v>
      </c>
    </row>
    <row r="576" spans="1:3">
      <c r="A576" t="s">
        <v>547</v>
      </c>
      <c r="B576" t="s">
        <v>920</v>
      </c>
    </row>
    <row r="578" spans="1:3">
      <c r="A578" t="s">
        <v>667</v>
      </c>
    </row>
    <row r="580" spans="1:3">
      <c r="A580" t="s">
        <v>547</v>
      </c>
      <c r="B580" t="s">
        <v>645</v>
      </c>
      <c r="C580" t="s">
        <v>646</v>
      </c>
    </row>
    <row r="581" spans="1:3">
      <c r="A581" t="s">
        <v>547</v>
      </c>
      <c r="B581" t="s">
        <v>647</v>
      </c>
      <c r="C581" t="s">
        <v>648</v>
      </c>
    </row>
    <row r="583" spans="1:3">
      <c r="A583" t="s">
        <v>921</v>
      </c>
    </row>
    <row r="585" spans="1:3">
      <c r="A585" t="s">
        <v>814</v>
      </c>
    </row>
    <row r="587" spans="1:3">
      <c r="A587" t="s">
        <v>547</v>
      </c>
      <c r="B587" t="s">
        <v>922</v>
      </c>
    </row>
    <row r="588" spans="1:3">
      <c r="A588" t="s">
        <v>547</v>
      </c>
      <c r="B588" t="s">
        <v>923</v>
      </c>
    </row>
    <row r="589" spans="1:3">
      <c r="A589" t="s">
        <v>924</v>
      </c>
    </row>
    <row r="590" spans="1:3">
      <c r="A590" t="s">
        <v>547</v>
      </c>
      <c r="B590" t="s">
        <v>925</v>
      </c>
    </row>
    <row r="591" spans="1:3">
      <c r="A591" t="s">
        <v>547</v>
      </c>
      <c r="B591" t="s">
        <v>926</v>
      </c>
    </row>
    <row r="592" spans="1:3">
      <c r="A592" t="s">
        <v>547</v>
      </c>
      <c r="B592" t="s">
        <v>927</v>
      </c>
    </row>
    <row r="593" spans="1:6">
      <c r="A593" t="s">
        <v>547</v>
      </c>
      <c r="B593" t="s">
        <v>928</v>
      </c>
      <c r="C593" t="s">
        <v>929</v>
      </c>
      <c r="D593" t="s">
        <v>930</v>
      </c>
      <c r="E593" t="s">
        <v>931</v>
      </c>
      <c r="F593" t="s">
        <v>932</v>
      </c>
    </row>
    <row r="594" spans="1:6">
      <c r="A594" t="s">
        <v>547</v>
      </c>
      <c r="B594" t="s">
        <v>933</v>
      </c>
    </row>
    <row r="596" spans="1:6">
      <c r="A596" t="s">
        <v>934</v>
      </c>
    </row>
    <row r="598" spans="1:6">
      <c r="A598" t="s">
        <v>935</v>
      </c>
    </row>
    <row r="600" spans="1:6">
      <c r="A600" t="s">
        <v>936</v>
      </c>
    </row>
    <row r="601" spans="1:6">
      <c r="A601" t="s">
        <v>937</v>
      </c>
    </row>
    <row r="603" spans="1:6">
      <c r="A603" t="s">
        <v>814</v>
      </c>
    </row>
    <row r="605" spans="1:6">
      <c r="A605" t="s">
        <v>547</v>
      </c>
      <c r="B605" t="s">
        <v>938</v>
      </c>
    </row>
    <row r="606" spans="1:6">
      <c r="A606" t="s">
        <v>908</v>
      </c>
      <c r="B606" t="s">
        <v>939</v>
      </c>
    </row>
    <row r="607" spans="1:6">
      <c r="A607" t="s">
        <v>940</v>
      </c>
    </row>
    <row r="608" spans="1:6">
      <c r="A608" t="s">
        <v>908</v>
      </c>
      <c r="B608" t="s">
        <v>941</v>
      </c>
    </row>
    <row r="609" spans="1:6">
      <c r="A609" t="s">
        <v>547</v>
      </c>
      <c r="B609" t="s">
        <v>926</v>
      </c>
    </row>
    <row r="610" spans="1:6">
      <c r="A610" t="s">
        <v>547</v>
      </c>
      <c r="B610" t="s">
        <v>927</v>
      </c>
    </row>
    <row r="611" spans="1:6">
      <c r="A611" t="s">
        <v>547</v>
      </c>
      <c r="B611" t="s">
        <v>928</v>
      </c>
      <c r="C611" t="s">
        <v>929</v>
      </c>
      <c r="D611" t="s">
        <v>930</v>
      </c>
      <c r="E611" t="s">
        <v>931</v>
      </c>
      <c r="F611" t="s">
        <v>932</v>
      </c>
    </row>
    <row r="612" spans="1:6">
      <c r="A612" t="s">
        <v>547</v>
      </c>
      <c r="B612" t="s">
        <v>933</v>
      </c>
    </row>
    <row r="614" spans="1:6">
      <c r="A614" t="s">
        <v>934</v>
      </c>
    </row>
    <row r="616" spans="1:6">
      <c r="A616" t="s">
        <v>942</v>
      </c>
    </row>
    <row r="618" spans="1:6">
      <c r="A618" t="s">
        <v>943</v>
      </c>
      <c r="B618" t="s">
        <v>944</v>
      </c>
      <c r="C618" t="s">
        <v>945</v>
      </c>
    </row>
    <row r="619" spans="1:6">
      <c r="A619" t="s">
        <v>946</v>
      </c>
      <c r="B619" t="s">
        <v>947</v>
      </c>
      <c r="C619" t="s">
        <v>948</v>
      </c>
      <c r="D619" t="s">
        <v>20</v>
      </c>
    </row>
    <row r="620" spans="1:6">
      <c r="A620" t="s">
        <v>949</v>
      </c>
      <c r="B620" t="s">
        <v>950</v>
      </c>
    </row>
    <row r="622" spans="1:6">
      <c r="A622" t="s">
        <v>951</v>
      </c>
    </row>
    <row r="623" spans="1:6">
      <c r="A623" t="s">
        <v>952</v>
      </c>
    </row>
    <row r="624" spans="1:6">
      <c r="A624" t="s">
        <v>953</v>
      </c>
    </row>
    <row r="626" spans="1:5">
      <c r="A626" t="s">
        <v>954</v>
      </c>
    </row>
    <row r="628" spans="1:5">
      <c r="A628" t="s">
        <v>955</v>
      </c>
    </row>
    <row r="629" spans="1:5">
      <c r="A629" t="s">
        <v>956</v>
      </c>
      <c r="B629" t="s">
        <v>957</v>
      </c>
    </row>
    <row r="630" spans="1:5">
      <c r="A630" t="s">
        <v>958</v>
      </c>
    </row>
    <row r="631" spans="1:5">
      <c r="A631" t="s">
        <v>959</v>
      </c>
    </row>
    <row r="632" spans="1:5">
      <c r="A632" t="s">
        <v>960</v>
      </c>
    </row>
    <row r="633" spans="1:5">
      <c r="A633" t="s">
        <v>961</v>
      </c>
    </row>
    <row r="635" spans="1:5">
      <c r="A635" t="s">
        <v>962</v>
      </c>
    </row>
    <row r="636" spans="1:5">
      <c r="A636" t="s">
        <v>963</v>
      </c>
    </row>
    <row r="638" spans="1:5">
      <c r="A638" t="s">
        <v>98</v>
      </c>
    </row>
    <row r="640" spans="1:5">
      <c r="A640">
        <v>1</v>
      </c>
      <c r="B640" t="s">
        <v>964</v>
      </c>
      <c r="C640" t="s">
        <v>965</v>
      </c>
      <c r="D640" t="s">
        <v>929</v>
      </c>
      <c r="E640" t="s">
        <v>966</v>
      </c>
    </row>
    <row r="641" spans="1:4">
      <c r="A641" t="s">
        <v>967</v>
      </c>
    </row>
    <row r="642" spans="1:4">
      <c r="A642">
        <v>2</v>
      </c>
      <c r="B642" t="s">
        <v>968</v>
      </c>
      <c r="C642" t="s">
        <v>969</v>
      </c>
    </row>
    <row r="643" spans="1:4">
      <c r="A643" t="s">
        <v>970</v>
      </c>
    </row>
    <row r="644" spans="1:4">
      <c r="A644">
        <v>3</v>
      </c>
      <c r="B644" t="s">
        <v>971</v>
      </c>
      <c r="C644" t="s">
        <v>972</v>
      </c>
      <c r="D644" t="s">
        <v>973</v>
      </c>
    </row>
    <row r="645" spans="1:4">
      <c r="A645" t="s">
        <v>974</v>
      </c>
    </row>
    <row r="646" spans="1:4">
      <c r="A646">
        <v>4</v>
      </c>
      <c r="B646" t="s">
        <v>975</v>
      </c>
    </row>
    <row r="647" spans="1:4">
      <c r="A647" t="s">
        <v>976</v>
      </c>
    </row>
    <row r="648" spans="1:4">
      <c r="A648">
        <v>5</v>
      </c>
      <c r="B648" t="s">
        <v>977</v>
      </c>
    </row>
    <row r="649" spans="1:4">
      <c r="A649" t="s">
        <v>978</v>
      </c>
      <c r="B649" t="s">
        <v>979</v>
      </c>
    </row>
    <row r="650" spans="1:4">
      <c r="A650" t="s">
        <v>980</v>
      </c>
    </row>
    <row r="651" spans="1:4">
      <c r="A651">
        <v>6</v>
      </c>
      <c r="B651" t="s">
        <v>981</v>
      </c>
      <c r="C651" t="s">
        <v>982</v>
      </c>
    </row>
    <row r="652" spans="1:4">
      <c r="A652" t="s">
        <v>983</v>
      </c>
    </row>
    <row r="653" spans="1:4">
      <c r="A653">
        <v>7</v>
      </c>
      <c r="B653" t="s">
        <v>984</v>
      </c>
    </row>
    <row r="654" spans="1:4">
      <c r="A654">
        <v>8</v>
      </c>
      <c r="B654" t="s">
        <v>985</v>
      </c>
    </row>
    <row r="655" spans="1:4">
      <c r="A655" t="s">
        <v>986</v>
      </c>
    </row>
    <row r="656" spans="1:4">
      <c r="A656" t="s">
        <v>987</v>
      </c>
    </row>
    <row r="657" spans="1:3">
      <c r="A657" t="s">
        <v>988</v>
      </c>
    </row>
    <row r="658" spans="1:3">
      <c r="A658" t="s">
        <v>989</v>
      </c>
    </row>
    <row r="660" spans="1:3">
      <c r="A660" t="s">
        <v>990</v>
      </c>
      <c r="B660" t="s">
        <v>991</v>
      </c>
      <c r="C660" t="s">
        <v>20</v>
      </c>
    </row>
    <row r="661" spans="1:3">
      <c r="A661" t="s">
        <v>992</v>
      </c>
    </row>
    <row r="663" spans="1:3">
      <c r="A663" t="s">
        <v>993</v>
      </c>
      <c r="B663" t="s">
        <v>994</v>
      </c>
      <c r="C663" t="s">
        <v>995</v>
      </c>
    </row>
    <row r="664" spans="1:3">
      <c r="A664" t="s">
        <v>996</v>
      </c>
    </row>
    <row r="665" spans="1:3">
      <c r="A665" t="s">
        <v>997</v>
      </c>
    </row>
    <row r="666" spans="1:3">
      <c r="A666" t="s">
        <v>998</v>
      </c>
    </row>
    <row r="668" spans="1:3">
      <c r="A668" t="s">
        <v>999</v>
      </c>
      <c r="B668" t="s">
        <v>1000</v>
      </c>
    </row>
    <row r="669" spans="1:3">
      <c r="A669" t="s">
        <v>1001</v>
      </c>
    </row>
    <row r="671" spans="1:3">
      <c r="A671" t="s">
        <v>1002</v>
      </c>
    </row>
    <row r="673" spans="1:3">
      <c r="A673">
        <v>1</v>
      </c>
      <c r="B673" t="s">
        <v>1003</v>
      </c>
    </row>
    <row r="674" spans="1:3">
      <c r="A674" t="s">
        <v>1004</v>
      </c>
    </row>
    <row r="675" spans="1:3">
      <c r="A675">
        <v>2</v>
      </c>
      <c r="B675" t="s">
        <v>1005</v>
      </c>
    </row>
    <row r="676" spans="1:3">
      <c r="A676" t="s">
        <v>1006</v>
      </c>
    </row>
    <row r="677" spans="1:3">
      <c r="A677" t="s">
        <v>1007</v>
      </c>
    </row>
    <row r="678" spans="1:3">
      <c r="A678" t="s">
        <v>1008</v>
      </c>
    </row>
    <row r="679" spans="1:3">
      <c r="A679" t="s">
        <v>1009</v>
      </c>
    </row>
    <row r="680" spans="1:3">
      <c r="A680">
        <v>3</v>
      </c>
      <c r="B680" t="s">
        <v>981</v>
      </c>
      <c r="C680" t="s">
        <v>982</v>
      </c>
    </row>
    <row r="681" spans="1:3">
      <c r="A681" t="s">
        <v>1010</v>
      </c>
    </row>
    <row r="682" spans="1:3">
      <c r="A682" t="s">
        <v>1011</v>
      </c>
    </row>
    <row r="684" spans="1:3">
      <c r="A684">
        <v>1</v>
      </c>
      <c r="B684" t="s">
        <v>1012</v>
      </c>
    </row>
    <row r="685" spans="1:3">
      <c r="A685" t="s">
        <v>1013</v>
      </c>
    </row>
    <row r="686" spans="1:3">
      <c r="A686" t="s">
        <v>1014</v>
      </c>
      <c r="B686" t="s">
        <v>1015</v>
      </c>
      <c r="C686" t="s">
        <v>1016</v>
      </c>
    </row>
    <row r="687" spans="1:3">
      <c r="A687" t="s">
        <v>1017</v>
      </c>
      <c r="B687" t="s">
        <v>1018</v>
      </c>
      <c r="C687" t="s">
        <v>1019</v>
      </c>
    </row>
    <row r="688" spans="1:3">
      <c r="A688" t="s">
        <v>1020</v>
      </c>
    </row>
    <row r="689" spans="1:4">
      <c r="A689" t="s">
        <v>1021</v>
      </c>
    </row>
    <row r="690" spans="1:4">
      <c r="A690" t="s">
        <v>1022</v>
      </c>
    </row>
    <row r="691" spans="1:4">
      <c r="A691">
        <v>2</v>
      </c>
      <c r="B691" t="s">
        <v>1023</v>
      </c>
      <c r="C691" t="s">
        <v>20</v>
      </c>
    </row>
    <row r="692" spans="1:4">
      <c r="A692">
        <v>3</v>
      </c>
      <c r="B692" t="s">
        <v>1024</v>
      </c>
    </row>
    <row r="693" spans="1:4">
      <c r="A693">
        <v>4</v>
      </c>
      <c r="B693" t="s">
        <v>1025</v>
      </c>
      <c r="C693" t="s">
        <v>1026</v>
      </c>
    </row>
    <row r="694" spans="1:4">
      <c r="A694" t="s">
        <v>1027</v>
      </c>
    </row>
    <row r="695" spans="1:4">
      <c r="A695">
        <v>5</v>
      </c>
      <c r="B695" t="s">
        <v>1028</v>
      </c>
    </row>
    <row r="696" spans="1:4">
      <c r="A696" t="s">
        <v>1029</v>
      </c>
    </row>
    <row r="698" spans="1:4">
      <c r="A698" t="s">
        <v>1030</v>
      </c>
    </row>
    <row r="700" spans="1:4">
      <c r="A700" t="s">
        <v>1031</v>
      </c>
    </row>
    <row r="701" spans="1:4">
      <c r="A701" t="s">
        <v>1032</v>
      </c>
      <c r="B701" t="s">
        <v>1033</v>
      </c>
      <c r="C701" t="s">
        <v>1034</v>
      </c>
      <c r="D701" t="s">
        <v>1035</v>
      </c>
    </row>
    <row r="702" spans="1:4">
      <c r="A702" t="s">
        <v>1036</v>
      </c>
      <c r="B702" t="s">
        <v>1037</v>
      </c>
      <c r="C702" t="s">
        <v>1038</v>
      </c>
      <c r="D702" t="s">
        <v>1039</v>
      </c>
    </row>
    <row r="703" spans="1:4">
      <c r="A703" t="s">
        <v>1040</v>
      </c>
    </row>
    <row r="704" spans="1:4">
      <c r="A704" t="s">
        <v>1041</v>
      </c>
    </row>
    <row r="706" spans="1:1">
      <c r="A706" t="s">
        <v>1042</v>
      </c>
    </row>
    <row r="707" spans="1:1">
      <c r="A707" t="s">
        <v>1043</v>
      </c>
    </row>
    <row r="708" spans="1:1">
      <c r="A708" t="s">
        <v>1044</v>
      </c>
    </row>
    <row r="709" spans="1:1">
      <c r="A709" t="s">
        <v>1045</v>
      </c>
    </row>
    <row r="710" spans="1:1">
      <c r="A710" t="s">
        <v>1046</v>
      </c>
    </row>
    <row r="711" spans="1:1">
      <c r="A711" t="s">
        <v>1047</v>
      </c>
    </row>
    <row r="713" spans="1:1">
      <c r="A713" t="s">
        <v>1048</v>
      </c>
    </row>
    <row r="715" spans="1:1">
      <c r="A715" t="s">
        <v>1049</v>
      </c>
    </row>
    <row r="716" spans="1:1">
      <c r="A716" t="s">
        <v>1050</v>
      </c>
    </row>
    <row r="717" spans="1:1">
      <c r="A717" t="s">
        <v>1051</v>
      </c>
    </row>
    <row r="719" spans="1:1">
      <c r="A719" t="s">
        <v>1052</v>
      </c>
    </row>
    <row r="721" spans="1:2">
      <c r="A721" t="s">
        <v>1053</v>
      </c>
    </row>
    <row r="722" spans="1:2">
      <c r="A722" t="s">
        <v>1054</v>
      </c>
      <c r="B722" t="s">
        <v>1055</v>
      </c>
    </row>
    <row r="723" spans="1:2">
      <c r="A723" t="s">
        <v>1056</v>
      </c>
    </row>
    <row r="724" spans="1:2">
      <c r="A724" t="s">
        <v>1057</v>
      </c>
    </row>
    <row r="725" spans="1:2">
      <c r="A725" t="s">
        <v>1058</v>
      </c>
      <c r="B725" t="s">
        <v>1059</v>
      </c>
    </row>
    <row r="726" spans="1:2">
      <c r="A726" t="s">
        <v>1060</v>
      </c>
    </row>
    <row r="727" spans="1:2">
      <c r="A727" t="s">
        <v>1061</v>
      </c>
      <c r="B727" t="s">
        <v>1062</v>
      </c>
    </row>
    <row r="728" spans="1:2">
      <c r="A728" t="s">
        <v>1063</v>
      </c>
    </row>
    <row r="730" spans="1:2">
      <c r="A730" t="s">
        <v>1064</v>
      </c>
    </row>
    <row r="731" spans="1:2">
      <c r="A731" t="s">
        <v>1065</v>
      </c>
    </row>
    <row r="733" spans="1:2">
      <c r="A733" t="s">
        <v>1066</v>
      </c>
    </row>
    <row r="734" spans="1:2">
      <c r="A734" t="s">
        <v>1067</v>
      </c>
    </row>
    <row r="736" spans="1:2">
      <c r="A736" t="s">
        <v>1068</v>
      </c>
      <c r="B736" t="s">
        <v>1069</v>
      </c>
    </row>
    <row r="737" spans="1:5">
      <c r="A737" t="s">
        <v>1070</v>
      </c>
    </row>
    <row r="738" spans="1:5">
      <c r="A738" t="s">
        <v>1071</v>
      </c>
    </row>
    <row r="740" spans="1:5">
      <c r="A740" t="s">
        <v>1072</v>
      </c>
    </row>
    <row r="742" spans="1:5">
      <c r="A742" t="s">
        <v>1073</v>
      </c>
    </row>
    <row r="744" spans="1:5">
      <c r="A744" t="s">
        <v>547</v>
      </c>
      <c r="B744" t="s">
        <v>1074</v>
      </c>
    </row>
    <row r="745" spans="1:5">
      <c r="A745" t="s">
        <v>547</v>
      </c>
      <c r="B745" t="s">
        <v>1075</v>
      </c>
    </row>
    <row r="746" spans="1:5">
      <c r="A746" t="s">
        <v>547</v>
      </c>
      <c r="B746" t="s">
        <v>1076</v>
      </c>
    </row>
    <row r="747" spans="1:5">
      <c r="A747" t="s">
        <v>547</v>
      </c>
      <c r="B747" t="s">
        <v>1077</v>
      </c>
    </row>
    <row r="748" spans="1:5">
      <c r="A748" t="s">
        <v>547</v>
      </c>
      <c r="B748" t="s">
        <v>1078</v>
      </c>
    </row>
    <row r="749" spans="1:5">
      <c r="A749" t="s">
        <v>547</v>
      </c>
      <c r="B749" t="s">
        <v>1079</v>
      </c>
      <c r="C749" t="s">
        <v>1080</v>
      </c>
    </row>
    <row r="750" spans="1:5">
      <c r="A750" t="s">
        <v>1081</v>
      </c>
    </row>
    <row r="752" spans="1:5">
      <c r="A752" t="s">
        <v>1082</v>
      </c>
      <c r="B752" t="s">
        <v>1083</v>
      </c>
      <c r="C752" t="s">
        <v>1084</v>
      </c>
      <c r="D752" t="s">
        <v>1085</v>
      </c>
      <c r="E752" t="s">
        <v>1086</v>
      </c>
    </row>
    <row r="753" spans="1:7">
      <c r="A753" t="s">
        <v>68</v>
      </c>
      <c r="B753" t="s">
        <v>1087</v>
      </c>
      <c r="C753" t="s">
        <v>1088</v>
      </c>
      <c r="D753" t="s">
        <v>1089</v>
      </c>
      <c r="E753" t="s">
        <v>1090</v>
      </c>
      <c r="F753" t="s">
        <v>1091</v>
      </c>
      <c r="G753" t="s">
        <v>1092</v>
      </c>
    </row>
    <row r="754" spans="1:7">
      <c r="A754" t="s">
        <v>1093</v>
      </c>
    </row>
    <row r="755" spans="1:7">
      <c r="A755" t="s">
        <v>1094</v>
      </c>
    </row>
    <row r="756" spans="1:7">
      <c r="A756" t="s">
        <v>1095</v>
      </c>
    </row>
    <row r="758" spans="1:7">
      <c r="A758" t="s">
        <v>1096</v>
      </c>
    </row>
    <row r="760" spans="1:7">
      <c r="A760" t="s">
        <v>1097</v>
      </c>
      <c r="B760" t="s">
        <v>1098</v>
      </c>
    </row>
    <row r="761" spans="1:7">
      <c r="A761" t="s">
        <v>1099</v>
      </c>
    </row>
    <row r="762" spans="1:7">
      <c r="A762" t="s">
        <v>1100</v>
      </c>
      <c r="B762" t="s">
        <v>1101</v>
      </c>
    </row>
    <row r="764" spans="1:7">
      <c r="A764" t="s">
        <v>1102</v>
      </c>
    </row>
    <row r="765" spans="1:7">
      <c r="A765" t="s">
        <v>1103</v>
      </c>
    </row>
    <row r="766" spans="1:7">
      <c r="A766" t="s">
        <v>1104</v>
      </c>
    </row>
    <row r="768" spans="1:7">
      <c r="A768" t="s">
        <v>1105</v>
      </c>
      <c r="B768" t="s">
        <v>1106</v>
      </c>
    </row>
    <row r="769" spans="1:3">
      <c r="A769" t="s">
        <v>1107</v>
      </c>
      <c r="B769" t="s">
        <v>1108</v>
      </c>
    </row>
    <row r="770" spans="1:3">
      <c r="A770" t="s">
        <v>1109</v>
      </c>
    </row>
    <row r="772" spans="1:3">
      <c r="A772" t="s">
        <v>1110</v>
      </c>
      <c r="B772" t="s">
        <v>1111</v>
      </c>
      <c r="C772" t="s">
        <v>20</v>
      </c>
    </row>
    <row r="773" spans="1:3">
      <c r="A773" t="s">
        <v>1112</v>
      </c>
    </row>
    <row r="775" spans="1:3">
      <c r="A775" t="s">
        <v>1113</v>
      </c>
    </row>
    <row r="777" spans="1:3">
      <c r="A777" t="s">
        <v>1114</v>
      </c>
    </row>
    <row r="778" spans="1:3">
      <c r="A778" t="s">
        <v>1115</v>
      </c>
    </row>
    <row r="780" spans="1:3">
      <c r="A780" t="s">
        <v>1116</v>
      </c>
      <c r="B780" t="s">
        <v>1117</v>
      </c>
      <c r="C780" t="s">
        <v>1118</v>
      </c>
    </row>
    <row r="781" spans="1:3">
      <c r="A781" t="s">
        <v>1119</v>
      </c>
    </row>
    <row r="783" spans="1:3">
      <c r="A783" t="s">
        <v>1120</v>
      </c>
      <c r="C783" t="s">
        <v>1121</v>
      </c>
    </row>
    <row r="784" spans="1:3">
      <c r="A784" t="s">
        <v>1122</v>
      </c>
      <c r="B784" t="s">
        <v>1095</v>
      </c>
    </row>
    <row r="785" spans="1:3">
      <c r="A785" t="s">
        <v>1123</v>
      </c>
      <c r="B785" t="s">
        <v>1124</v>
      </c>
    </row>
    <row r="786" spans="1:3">
      <c r="A786" t="s">
        <v>1125</v>
      </c>
      <c r="C786" t="s">
        <v>1126</v>
      </c>
    </row>
    <row r="787" spans="1:3">
      <c r="A787" t="s">
        <v>1127</v>
      </c>
      <c r="B787" t="s">
        <v>1128</v>
      </c>
    </row>
    <row r="788" spans="1:3">
      <c r="A788" t="s">
        <v>1129</v>
      </c>
      <c r="B788" t="s">
        <v>1130</v>
      </c>
    </row>
    <row r="789" spans="1:3">
      <c r="A789" t="s">
        <v>1131</v>
      </c>
    </row>
    <row r="791" spans="1:3">
      <c r="A791" t="s">
        <v>1132</v>
      </c>
    </row>
    <row r="792" spans="1:3">
      <c r="A792" t="s">
        <v>1133</v>
      </c>
      <c r="B792" s="585">
        <v>45817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A348E-8AC6-4F59-A057-EF4108E8A598}">
  <sheetPr codeName="Sheet4"/>
  <dimension ref="A1:AC47"/>
  <sheetViews>
    <sheetView workbookViewId="0"/>
  </sheetViews>
  <sheetFormatPr defaultColWidth="11.7109375" defaultRowHeight="15"/>
  <cols>
    <col min="1" max="1" width="2.7109375" style="21" customWidth="1"/>
    <col min="2" max="2" width="35.85546875" style="23" customWidth="1"/>
    <col min="3" max="7" width="9.140625"/>
    <col min="8" max="8" width="32.28515625" customWidth="1"/>
    <col min="9" max="9" width="9.140625"/>
    <col min="10" max="10" width="11.140625" customWidth="1"/>
    <col min="11" max="11" width="32.42578125" customWidth="1"/>
    <col min="12" max="12" width="43.7109375" customWidth="1"/>
    <col min="13" max="13" width="21.42578125" customWidth="1"/>
    <col min="14" max="14" width="20.28515625" customWidth="1"/>
    <col min="15" max="15" width="33.42578125" customWidth="1"/>
    <col min="16" max="16" width="9.140625"/>
    <col min="17" max="17" width="33.42578125" customWidth="1"/>
    <col min="18" max="19" width="11.28515625" customWidth="1"/>
    <col min="20" max="20" width="9.140625"/>
    <col min="21" max="21" width="33.28515625" customWidth="1"/>
    <col min="22" max="23" width="11.28515625" customWidth="1"/>
    <col min="24" max="24" width="9.140625"/>
    <col min="25" max="27" width="11.28515625" customWidth="1"/>
    <col min="28" max="256" width="9.140625"/>
    <col min="257" max="257" width="2.7109375" customWidth="1"/>
    <col min="258" max="258" width="35.85546875" customWidth="1"/>
    <col min="259" max="263" width="9.140625"/>
    <col min="264" max="264" width="32.28515625" customWidth="1"/>
    <col min="265" max="265" width="9.140625"/>
    <col min="266" max="266" width="11.140625" customWidth="1"/>
    <col min="267" max="267" width="32.42578125" customWidth="1"/>
    <col min="268" max="268" width="43.7109375" customWidth="1"/>
    <col min="269" max="269" width="21.42578125" customWidth="1"/>
    <col min="270" max="270" width="20.28515625" customWidth="1"/>
    <col min="271" max="272" width="9.140625"/>
    <col min="273" max="273" width="33.42578125" customWidth="1"/>
    <col min="274" max="275" width="11.28515625" customWidth="1"/>
    <col min="276" max="276" width="9.140625"/>
    <col min="277" max="277" width="33.28515625" customWidth="1"/>
    <col min="278" max="279" width="11.28515625" customWidth="1"/>
    <col min="280" max="280" width="9.140625"/>
    <col min="281" max="283" width="11.28515625" customWidth="1"/>
    <col min="284" max="512" width="9.140625"/>
    <col min="513" max="513" width="2.7109375" customWidth="1"/>
    <col min="514" max="514" width="35.85546875" customWidth="1"/>
    <col min="515" max="519" width="9.140625"/>
    <col min="520" max="520" width="32.28515625" customWidth="1"/>
    <col min="521" max="521" width="9.140625"/>
    <col min="522" max="522" width="11.140625" customWidth="1"/>
    <col min="523" max="523" width="32.42578125" customWidth="1"/>
    <col min="524" max="524" width="43.7109375" customWidth="1"/>
    <col min="525" max="525" width="21.42578125" customWidth="1"/>
    <col min="526" max="526" width="20.28515625" customWidth="1"/>
    <col min="527" max="528" width="9.140625"/>
    <col min="529" max="529" width="33.42578125" customWidth="1"/>
    <col min="530" max="531" width="11.28515625" customWidth="1"/>
    <col min="532" max="532" width="9.140625"/>
    <col min="533" max="533" width="33.28515625" customWidth="1"/>
    <col min="534" max="535" width="11.28515625" customWidth="1"/>
    <col min="536" max="536" width="9.140625"/>
    <col min="537" max="539" width="11.28515625" customWidth="1"/>
    <col min="540" max="768" width="9.140625"/>
    <col min="769" max="769" width="2.7109375" customWidth="1"/>
    <col min="770" max="770" width="35.85546875" customWidth="1"/>
    <col min="771" max="775" width="9.140625"/>
    <col min="776" max="776" width="32.28515625" customWidth="1"/>
    <col min="777" max="777" width="9.140625"/>
    <col min="778" max="778" width="11.140625" customWidth="1"/>
    <col min="779" max="779" width="32.42578125" customWidth="1"/>
    <col min="780" max="780" width="43.7109375" customWidth="1"/>
    <col min="781" max="781" width="21.42578125" customWidth="1"/>
    <col min="782" max="782" width="20.28515625" customWidth="1"/>
    <col min="783" max="784" width="9.140625"/>
    <col min="785" max="785" width="33.42578125" customWidth="1"/>
    <col min="786" max="787" width="11.28515625" customWidth="1"/>
    <col min="788" max="788" width="9.140625"/>
    <col min="789" max="789" width="33.28515625" customWidth="1"/>
    <col min="790" max="791" width="11.28515625" customWidth="1"/>
    <col min="792" max="792" width="9.140625"/>
    <col min="793" max="795" width="11.28515625" customWidth="1"/>
    <col min="796" max="1024" width="9.140625"/>
    <col min="1025" max="1025" width="2.7109375" customWidth="1"/>
    <col min="1026" max="1026" width="35.85546875" customWidth="1"/>
    <col min="1027" max="1031" width="9.140625"/>
    <col min="1032" max="1032" width="32.28515625" customWidth="1"/>
    <col min="1033" max="1033" width="9.140625"/>
    <col min="1034" max="1034" width="11.140625" customWidth="1"/>
    <col min="1035" max="1035" width="32.42578125" customWidth="1"/>
    <col min="1036" max="1036" width="43.7109375" customWidth="1"/>
    <col min="1037" max="1037" width="21.42578125" customWidth="1"/>
    <col min="1038" max="1038" width="20.28515625" customWidth="1"/>
    <col min="1039" max="1040" width="9.140625"/>
    <col min="1041" max="1041" width="33.42578125" customWidth="1"/>
    <col min="1042" max="1043" width="11.28515625" customWidth="1"/>
    <col min="1044" max="1044" width="9.140625"/>
    <col min="1045" max="1045" width="33.28515625" customWidth="1"/>
    <col min="1046" max="1047" width="11.28515625" customWidth="1"/>
    <col min="1048" max="1048" width="9.140625"/>
    <col min="1049" max="1051" width="11.28515625" customWidth="1"/>
    <col min="1052" max="1280" width="9.140625"/>
    <col min="1281" max="1281" width="2.7109375" customWidth="1"/>
    <col min="1282" max="1282" width="35.85546875" customWidth="1"/>
    <col min="1283" max="1287" width="9.140625"/>
    <col min="1288" max="1288" width="32.28515625" customWidth="1"/>
    <col min="1289" max="1289" width="9.140625"/>
    <col min="1290" max="1290" width="11.140625" customWidth="1"/>
    <col min="1291" max="1291" width="32.42578125" customWidth="1"/>
    <col min="1292" max="1292" width="43.7109375" customWidth="1"/>
    <col min="1293" max="1293" width="21.42578125" customWidth="1"/>
    <col min="1294" max="1294" width="20.28515625" customWidth="1"/>
    <col min="1295" max="1296" width="9.140625"/>
    <col min="1297" max="1297" width="33.42578125" customWidth="1"/>
    <col min="1298" max="1299" width="11.28515625" customWidth="1"/>
    <col min="1300" max="1300" width="9.140625"/>
    <col min="1301" max="1301" width="33.28515625" customWidth="1"/>
    <col min="1302" max="1303" width="11.28515625" customWidth="1"/>
    <col min="1304" max="1304" width="9.140625"/>
    <col min="1305" max="1307" width="11.28515625" customWidth="1"/>
    <col min="1308" max="1536" width="9.140625"/>
    <col min="1537" max="1537" width="2.7109375" customWidth="1"/>
    <col min="1538" max="1538" width="35.85546875" customWidth="1"/>
    <col min="1539" max="1543" width="9.140625"/>
    <col min="1544" max="1544" width="32.28515625" customWidth="1"/>
    <col min="1545" max="1545" width="9.140625"/>
    <col min="1546" max="1546" width="11.140625" customWidth="1"/>
    <col min="1547" max="1547" width="32.42578125" customWidth="1"/>
    <col min="1548" max="1548" width="43.7109375" customWidth="1"/>
    <col min="1549" max="1549" width="21.42578125" customWidth="1"/>
    <col min="1550" max="1550" width="20.28515625" customWidth="1"/>
    <col min="1551" max="1552" width="9.140625"/>
    <col min="1553" max="1553" width="33.42578125" customWidth="1"/>
    <col min="1554" max="1555" width="11.28515625" customWidth="1"/>
    <col min="1556" max="1556" width="9.140625"/>
    <col min="1557" max="1557" width="33.28515625" customWidth="1"/>
    <col min="1558" max="1559" width="11.28515625" customWidth="1"/>
    <col min="1560" max="1560" width="9.140625"/>
    <col min="1561" max="1563" width="11.28515625" customWidth="1"/>
    <col min="1564" max="1792" width="9.140625"/>
    <col min="1793" max="1793" width="2.7109375" customWidth="1"/>
    <col min="1794" max="1794" width="35.85546875" customWidth="1"/>
    <col min="1795" max="1799" width="9.140625"/>
    <col min="1800" max="1800" width="32.28515625" customWidth="1"/>
    <col min="1801" max="1801" width="9.140625"/>
    <col min="1802" max="1802" width="11.140625" customWidth="1"/>
    <col min="1803" max="1803" width="32.42578125" customWidth="1"/>
    <col min="1804" max="1804" width="43.7109375" customWidth="1"/>
    <col min="1805" max="1805" width="21.42578125" customWidth="1"/>
    <col min="1806" max="1806" width="20.28515625" customWidth="1"/>
    <col min="1807" max="1808" width="9.140625"/>
    <col min="1809" max="1809" width="33.42578125" customWidth="1"/>
    <col min="1810" max="1811" width="11.28515625" customWidth="1"/>
    <col min="1812" max="1812" width="9.140625"/>
    <col min="1813" max="1813" width="33.28515625" customWidth="1"/>
    <col min="1814" max="1815" width="11.28515625" customWidth="1"/>
    <col min="1816" max="1816" width="9.140625"/>
    <col min="1817" max="1819" width="11.28515625" customWidth="1"/>
    <col min="1820" max="2048" width="9.140625"/>
    <col min="2049" max="2049" width="2.7109375" customWidth="1"/>
    <col min="2050" max="2050" width="35.85546875" customWidth="1"/>
    <col min="2051" max="2055" width="9.140625"/>
    <col min="2056" max="2056" width="32.28515625" customWidth="1"/>
    <col min="2057" max="2057" width="9.140625"/>
    <col min="2058" max="2058" width="11.140625" customWidth="1"/>
    <col min="2059" max="2059" width="32.42578125" customWidth="1"/>
    <col min="2060" max="2060" width="43.7109375" customWidth="1"/>
    <col min="2061" max="2061" width="21.42578125" customWidth="1"/>
    <col min="2062" max="2062" width="20.28515625" customWidth="1"/>
    <col min="2063" max="2064" width="9.140625"/>
    <col min="2065" max="2065" width="33.42578125" customWidth="1"/>
    <col min="2066" max="2067" width="11.28515625" customWidth="1"/>
    <col min="2068" max="2068" width="9.140625"/>
    <col min="2069" max="2069" width="33.28515625" customWidth="1"/>
    <col min="2070" max="2071" width="11.28515625" customWidth="1"/>
    <col min="2072" max="2072" width="9.140625"/>
    <col min="2073" max="2075" width="11.28515625" customWidth="1"/>
    <col min="2076" max="2304" width="9.140625"/>
    <col min="2305" max="2305" width="2.7109375" customWidth="1"/>
    <col min="2306" max="2306" width="35.85546875" customWidth="1"/>
    <col min="2307" max="2311" width="9.140625"/>
    <col min="2312" max="2312" width="32.28515625" customWidth="1"/>
    <col min="2313" max="2313" width="9.140625"/>
    <col min="2314" max="2314" width="11.140625" customWidth="1"/>
    <col min="2315" max="2315" width="32.42578125" customWidth="1"/>
    <col min="2316" max="2316" width="43.7109375" customWidth="1"/>
    <col min="2317" max="2317" width="21.42578125" customWidth="1"/>
    <col min="2318" max="2318" width="20.28515625" customWidth="1"/>
    <col min="2319" max="2320" width="9.140625"/>
    <col min="2321" max="2321" width="33.42578125" customWidth="1"/>
    <col min="2322" max="2323" width="11.28515625" customWidth="1"/>
    <col min="2324" max="2324" width="9.140625"/>
    <col min="2325" max="2325" width="33.28515625" customWidth="1"/>
    <col min="2326" max="2327" width="11.28515625" customWidth="1"/>
    <col min="2328" max="2328" width="9.140625"/>
    <col min="2329" max="2331" width="11.28515625" customWidth="1"/>
    <col min="2332" max="2560" width="9.140625"/>
    <col min="2561" max="2561" width="2.7109375" customWidth="1"/>
    <col min="2562" max="2562" width="35.85546875" customWidth="1"/>
    <col min="2563" max="2567" width="9.140625"/>
    <col min="2568" max="2568" width="32.28515625" customWidth="1"/>
    <col min="2569" max="2569" width="9.140625"/>
    <col min="2570" max="2570" width="11.140625" customWidth="1"/>
    <col min="2571" max="2571" width="32.42578125" customWidth="1"/>
    <col min="2572" max="2572" width="43.7109375" customWidth="1"/>
    <col min="2573" max="2573" width="21.42578125" customWidth="1"/>
    <col min="2574" max="2574" width="20.28515625" customWidth="1"/>
    <col min="2575" max="2576" width="9.140625"/>
    <col min="2577" max="2577" width="33.42578125" customWidth="1"/>
    <col min="2578" max="2579" width="11.28515625" customWidth="1"/>
    <col min="2580" max="2580" width="9.140625"/>
    <col min="2581" max="2581" width="33.28515625" customWidth="1"/>
    <col min="2582" max="2583" width="11.28515625" customWidth="1"/>
    <col min="2584" max="2584" width="9.140625"/>
    <col min="2585" max="2587" width="11.28515625" customWidth="1"/>
    <col min="2588" max="2816" width="9.140625"/>
    <col min="2817" max="2817" width="2.7109375" customWidth="1"/>
    <col min="2818" max="2818" width="35.85546875" customWidth="1"/>
    <col min="2819" max="2823" width="9.140625"/>
    <col min="2824" max="2824" width="32.28515625" customWidth="1"/>
    <col min="2825" max="2825" width="9.140625"/>
    <col min="2826" max="2826" width="11.140625" customWidth="1"/>
    <col min="2827" max="2827" width="32.42578125" customWidth="1"/>
    <col min="2828" max="2828" width="43.7109375" customWidth="1"/>
    <col min="2829" max="2829" width="21.42578125" customWidth="1"/>
    <col min="2830" max="2830" width="20.28515625" customWidth="1"/>
    <col min="2831" max="2832" width="9.140625"/>
    <col min="2833" max="2833" width="33.42578125" customWidth="1"/>
    <col min="2834" max="2835" width="11.28515625" customWidth="1"/>
    <col min="2836" max="2836" width="9.140625"/>
    <col min="2837" max="2837" width="33.28515625" customWidth="1"/>
    <col min="2838" max="2839" width="11.28515625" customWidth="1"/>
    <col min="2840" max="2840" width="9.140625"/>
    <col min="2841" max="2843" width="11.28515625" customWidth="1"/>
    <col min="2844" max="3072" width="9.140625"/>
    <col min="3073" max="3073" width="2.7109375" customWidth="1"/>
    <col min="3074" max="3074" width="35.85546875" customWidth="1"/>
    <col min="3075" max="3079" width="9.140625"/>
    <col min="3080" max="3080" width="32.28515625" customWidth="1"/>
    <col min="3081" max="3081" width="9.140625"/>
    <col min="3082" max="3082" width="11.140625" customWidth="1"/>
    <col min="3083" max="3083" width="32.42578125" customWidth="1"/>
    <col min="3084" max="3084" width="43.7109375" customWidth="1"/>
    <col min="3085" max="3085" width="21.42578125" customWidth="1"/>
    <col min="3086" max="3086" width="20.28515625" customWidth="1"/>
    <col min="3087" max="3088" width="9.140625"/>
    <col min="3089" max="3089" width="33.42578125" customWidth="1"/>
    <col min="3090" max="3091" width="11.28515625" customWidth="1"/>
    <col min="3092" max="3092" width="9.140625"/>
    <col min="3093" max="3093" width="33.28515625" customWidth="1"/>
    <col min="3094" max="3095" width="11.28515625" customWidth="1"/>
    <col min="3096" max="3096" width="9.140625"/>
    <col min="3097" max="3099" width="11.28515625" customWidth="1"/>
    <col min="3100" max="3328" width="9.140625"/>
    <col min="3329" max="3329" width="2.7109375" customWidth="1"/>
    <col min="3330" max="3330" width="35.85546875" customWidth="1"/>
    <col min="3331" max="3335" width="9.140625"/>
    <col min="3336" max="3336" width="32.28515625" customWidth="1"/>
    <col min="3337" max="3337" width="9.140625"/>
    <col min="3338" max="3338" width="11.140625" customWidth="1"/>
    <col min="3339" max="3339" width="32.42578125" customWidth="1"/>
    <col min="3340" max="3340" width="43.7109375" customWidth="1"/>
    <col min="3341" max="3341" width="21.42578125" customWidth="1"/>
    <col min="3342" max="3342" width="20.28515625" customWidth="1"/>
    <col min="3343" max="3344" width="9.140625"/>
    <col min="3345" max="3345" width="33.42578125" customWidth="1"/>
    <col min="3346" max="3347" width="11.28515625" customWidth="1"/>
    <col min="3348" max="3348" width="9.140625"/>
    <col min="3349" max="3349" width="33.28515625" customWidth="1"/>
    <col min="3350" max="3351" width="11.28515625" customWidth="1"/>
    <col min="3352" max="3352" width="9.140625"/>
    <col min="3353" max="3355" width="11.28515625" customWidth="1"/>
    <col min="3356" max="3584" width="9.140625"/>
    <col min="3585" max="3585" width="2.7109375" customWidth="1"/>
    <col min="3586" max="3586" width="35.85546875" customWidth="1"/>
    <col min="3587" max="3591" width="9.140625"/>
    <col min="3592" max="3592" width="32.28515625" customWidth="1"/>
    <col min="3593" max="3593" width="9.140625"/>
    <col min="3594" max="3594" width="11.140625" customWidth="1"/>
    <col min="3595" max="3595" width="32.42578125" customWidth="1"/>
    <col min="3596" max="3596" width="43.7109375" customWidth="1"/>
    <col min="3597" max="3597" width="21.42578125" customWidth="1"/>
    <col min="3598" max="3598" width="20.28515625" customWidth="1"/>
    <col min="3599" max="3600" width="9.140625"/>
    <col min="3601" max="3601" width="33.42578125" customWidth="1"/>
    <col min="3602" max="3603" width="11.28515625" customWidth="1"/>
    <col min="3604" max="3604" width="9.140625"/>
    <col min="3605" max="3605" width="33.28515625" customWidth="1"/>
    <col min="3606" max="3607" width="11.28515625" customWidth="1"/>
    <col min="3608" max="3608" width="9.140625"/>
    <col min="3609" max="3611" width="11.28515625" customWidth="1"/>
    <col min="3612" max="3840" width="9.140625"/>
    <col min="3841" max="3841" width="2.7109375" customWidth="1"/>
    <col min="3842" max="3842" width="35.85546875" customWidth="1"/>
    <col min="3843" max="3847" width="9.140625"/>
    <col min="3848" max="3848" width="32.28515625" customWidth="1"/>
    <col min="3849" max="3849" width="9.140625"/>
    <col min="3850" max="3850" width="11.140625" customWidth="1"/>
    <col min="3851" max="3851" width="32.42578125" customWidth="1"/>
    <col min="3852" max="3852" width="43.7109375" customWidth="1"/>
    <col min="3853" max="3853" width="21.42578125" customWidth="1"/>
    <col min="3854" max="3854" width="20.28515625" customWidth="1"/>
    <col min="3855" max="3856" width="9.140625"/>
    <col min="3857" max="3857" width="33.42578125" customWidth="1"/>
    <col min="3858" max="3859" width="11.28515625" customWidth="1"/>
    <col min="3860" max="3860" width="9.140625"/>
    <col min="3861" max="3861" width="33.28515625" customWidth="1"/>
    <col min="3862" max="3863" width="11.28515625" customWidth="1"/>
    <col min="3864" max="3864" width="9.140625"/>
    <col min="3865" max="3867" width="11.28515625" customWidth="1"/>
    <col min="3868" max="4096" width="9.140625"/>
    <col min="4097" max="4097" width="2.7109375" customWidth="1"/>
    <col min="4098" max="4098" width="35.85546875" customWidth="1"/>
    <col min="4099" max="4103" width="9.140625"/>
    <col min="4104" max="4104" width="32.28515625" customWidth="1"/>
    <col min="4105" max="4105" width="9.140625"/>
    <col min="4106" max="4106" width="11.140625" customWidth="1"/>
    <col min="4107" max="4107" width="32.42578125" customWidth="1"/>
    <col min="4108" max="4108" width="43.7109375" customWidth="1"/>
    <col min="4109" max="4109" width="21.42578125" customWidth="1"/>
    <col min="4110" max="4110" width="20.28515625" customWidth="1"/>
    <col min="4111" max="4112" width="9.140625"/>
    <col min="4113" max="4113" width="33.42578125" customWidth="1"/>
    <col min="4114" max="4115" width="11.28515625" customWidth="1"/>
    <col min="4116" max="4116" width="9.140625"/>
    <col min="4117" max="4117" width="33.28515625" customWidth="1"/>
    <col min="4118" max="4119" width="11.28515625" customWidth="1"/>
    <col min="4120" max="4120" width="9.140625"/>
    <col min="4121" max="4123" width="11.28515625" customWidth="1"/>
    <col min="4124" max="4352" width="9.140625"/>
    <col min="4353" max="4353" width="2.7109375" customWidth="1"/>
    <col min="4354" max="4354" width="35.85546875" customWidth="1"/>
    <col min="4355" max="4359" width="9.140625"/>
    <col min="4360" max="4360" width="32.28515625" customWidth="1"/>
    <col min="4361" max="4361" width="9.140625"/>
    <col min="4362" max="4362" width="11.140625" customWidth="1"/>
    <col min="4363" max="4363" width="32.42578125" customWidth="1"/>
    <col min="4364" max="4364" width="43.7109375" customWidth="1"/>
    <col min="4365" max="4365" width="21.42578125" customWidth="1"/>
    <col min="4366" max="4366" width="20.28515625" customWidth="1"/>
    <col min="4367" max="4368" width="9.140625"/>
    <col min="4369" max="4369" width="33.42578125" customWidth="1"/>
    <col min="4370" max="4371" width="11.28515625" customWidth="1"/>
    <col min="4372" max="4372" width="9.140625"/>
    <col min="4373" max="4373" width="33.28515625" customWidth="1"/>
    <col min="4374" max="4375" width="11.28515625" customWidth="1"/>
    <col min="4376" max="4376" width="9.140625"/>
    <col min="4377" max="4379" width="11.28515625" customWidth="1"/>
    <col min="4380" max="4608" width="9.140625"/>
    <col min="4609" max="4609" width="2.7109375" customWidth="1"/>
    <col min="4610" max="4610" width="35.85546875" customWidth="1"/>
    <col min="4611" max="4615" width="9.140625"/>
    <col min="4616" max="4616" width="32.28515625" customWidth="1"/>
    <col min="4617" max="4617" width="9.140625"/>
    <col min="4618" max="4618" width="11.140625" customWidth="1"/>
    <col min="4619" max="4619" width="32.42578125" customWidth="1"/>
    <col min="4620" max="4620" width="43.7109375" customWidth="1"/>
    <col min="4621" max="4621" width="21.42578125" customWidth="1"/>
    <col min="4622" max="4622" width="20.28515625" customWidth="1"/>
    <col min="4623" max="4624" width="9.140625"/>
    <col min="4625" max="4625" width="33.42578125" customWidth="1"/>
    <col min="4626" max="4627" width="11.28515625" customWidth="1"/>
    <col min="4628" max="4628" width="9.140625"/>
    <col min="4629" max="4629" width="33.28515625" customWidth="1"/>
    <col min="4630" max="4631" width="11.28515625" customWidth="1"/>
    <col min="4632" max="4632" width="9.140625"/>
    <col min="4633" max="4635" width="11.28515625" customWidth="1"/>
    <col min="4636" max="4864" width="9.140625"/>
    <col min="4865" max="4865" width="2.7109375" customWidth="1"/>
    <col min="4866" max="4866" width="35.85546875" customWidth="1"/>
    <col min="4867" max="4871" width="9.140625"/>
    <col min="4872" max="4872" width="32.28515625" customWidth="1"/>
    <col min="4873" max="4873" width="9.140625"/>
    <col min="4874" max="4874" width="11.140625" customWidth="1"/>
    <col min="4875" max="4875" width="32.42578125" customWidth="1"/>
    <col min="4876" max="4876" width="43.7109375" customWidth="1"/>
    <col min="4877" max="4877" width="21.42578125" customWidth="1"/>
    <col min="4878" max="4878" width="20.28515625" customWidth="1"/>
    <col min="4879" max="4880" width="9.140625"/>
    <col min="4881" max="4881" width="33.42578125" customWidth="1"/>
    <col min="4882" max="4883" width="11.28515625" customWidth="1"/>
    <col min="4884" max="4884" width="9.140625"/>
    <col min="4885" max="4885" width="33.28515625" customWidth="1"/>
    <col min="4886" max="4887" width="11.28515625" customWidth="1"/>
    <col min="4888" max="4888" width="9.140625"/>
    <col min="4889" max="4891" width="11.28515625" customWidth="1"/>
    <col min="4892" max="5120" width="9.140625"/>
    <col min="5121" max="5121" width="2.7109375" customWidth="1"/>
    <col min="5122" max="5122" width="35.85546875" customWidth="1"/>
    <col min="5123" max="5127" width="9.140625"/>
    <col min="5128" max="5128" width="32.28515625" customWidth="1"/>
    <col min="5129" max="5129" width="9.140625"/>
    <col min="5130" max="5130" width="11.140625" customWidth="1"/>
    <col min="5131" max="5131" width="32.42578125" customWidth="1"/>
    <col min="5132" max="5132" width="43.7109375" customWidth="1"/>
    <col min="5133" max="5133" width="21.42578125" customWidth="1"/>
    <col min="5134" max="5134" width="20.28515625" customWidth="1"/>
    <col min="5135" max="5136" width="9.140625"/>
    <col min="5137" max="5137" width="33.42578125" customWidth="1"/>
    <col min="5138" max="5139" width="11.28515625" customWidth="1"/>
    <col min="5140" max="5140" width="9.140625"/>
    <col min="5141" max="5141" width="33.28515625" customWidth="1"/>
    <col min="5142" max="5143" width="11.28515625" customWidth="1"/>
    <col min="5144" max="5144" width="9.140625"/>
    <col min="5145" max="5147" width="11.28515625" customWidth="1"/>
    <col min="5148" max="5376" width="9.140625"/>
    <col min="5377" max="5377" width="2.7109375" customWidth="1"/>
    <col min="5378" max="5378" width="35.85546875" customWidth="1"/>
    <col min="5379" max="5383" width="9.140625"/>
    <col min="5384" max="5384" width="32.28515625" customWidth="1"/>
    <col min="5385" max="5385" width="9.140625"/>
    <col min="5386" max="5386" width="11.140625" customWidth="1"/>
    <col min="5387" max="5387" width="32.42578125" customWidth="1"/>
    <col min="5388" max="5388" width="43.7109375" customWidth="1"/>
    <col min="5389" max="5389" width="21.42578125" customWidth="1"/>
    <col min="5390" max="5390" width="20.28515625" customWidth="1"/>
    <col min="5391" max="5392" width="9.140625"/>
    <col min="5393" max="5393" width="33.42578125" customWidth="1"/>
    <col min="5394" max="5395" width="11.28515625" customWidth="1"/>
    <col min="5396" max="5396" width="9.140625"/>
    <col min="5397" max="5397" width="33.28515625" customWidth="1"/>
    <col min="5398" max="5399" width="11.28515625" customWidth="1"/>
    <col min="5400" max="5400" width="9.140625"/>
    <col min="5401" max="5403" width="11.28515625" customWidth="1"/>
    <col min="5404" max="5632" width="9.140625"/>
    <col min="5633" max="5633" width="2.7109375" customWidth="1"/>
    <col min="5634" max="5634" width="35.85546875" customWidth="1"/>
    <col min="5635" max="5639" width="9.140625"/>
    <col min="5640" max="5640" width="32.28515625" customWidth="1"/>
    <col min="5641" max="5641" width="9.140625"/>
    <col min="5642" max="5642" width="11.140625" customWidth="1"/>
    <col min="5643" max="5643" width="32.42578125" customWidth="1"/>
    <col min="5644" max="5644" width="43.7109375" customWidth="1"/>
    <col min="5645" max="5645" width="21.42578125" customWidth="1"/>
    <col min="5646" max="5646" width="20.28515625" customWidth="1"/>
    <col min="5647" max="5648" width="9.140625"/>
    <col min="5649" max="5649" width="33.42578125" customWidth="1"/>
    <col min="5650" max="5651" width="11.28515625" customWidth="1"/>
    <col min="5652" max="5652" width="9.140625"/>
    <col min="5653" max="5653" width="33.28515625" customWidth="1"/>
    <col min="5654" max="5655" width="11.28515625" customWidth="1"/>
    <col min="5656" max="5656" width="9.140625"/>
    <col min="5657" max="5659" width="11.28515625" customWidth="1"/>
    <col min="5660" max="5888" width="9.140625"/>
    <col min="5889" max="5889" width="2.7109375" customWidth="1"/>
    <col min="5890" max="5890" width="35.85546875" customWidth="1"/>
    <col min="5891" max="5895" width="9.140625"/>
    <col min="5896" max="5896" width="32.28515625" customWidth="1"/>
    <col min="5897" max="5897" width="9.140625"/>
    <col min="5898" max="5898" width="11.140625" customWidth="1"/>
    <col min="5899" max="5899" width="32.42578125" customWidth="1"/>
    <col min="5900" max="5900" width="43.7109375" customWidth="1"/>
    <col min="5901" max="5901" width="21.42578125" customWidth="1"/>
    <col min="5902" max="5902" width="20.28515625" customWidth="1"/>
    <col min="5903" max="5904" width="9.140625"/>
    <col min="5905" max="5905" width="33.42578125" customWidth="1"/>
    <col min="5906" max="5907" width="11.28515625" customWidth="1"/>
    <col min="5908" max="5908" width="9.140625"/>
    <col min="5909" max="5909" width="33.28515625" customWidth="1"/>
    <col min="5910" max="5911" width="11.28515625" customWidth="1"/>
    <col min="5912" max="5912" width="9.140625"/>
    <col min="5913" max="5915" width="11.28515625" customWidth="1"/>
    <col min="5916" max="6144" width="9.140625"/>
    <col min="6145" max="6145" width="2.7109375" customWidth="1"/>
    <col min="6146" max="6146" width="35.85546875" customWidth="1"/>
    <col min="6147" max="6151" width="9.140625"/>
    <col min="6152" max="6152" width="32.28515625" customWidth="1"/>
    <col min="6153" max="6153" width="9.140625"/>
    <col min="6154" max="6154" width="11.140625" customWidth="1"/>
    <col min="6155" max="6155" width="32.42578125" customWidth="1"/>
    <col min="6156" max="6156" width="43.7109375" customWidth="1"/>
    <col min="6157" max="6157" width="21.42578125" customWidth="1"/>
    <col min="6158" max="6158" width="20.28515625" customWidth="1"/>
    <col min="6159" max="6160" width="9.140625"/>
    <col min="6161" max="6161" width="33.42578125" customWidth="1"/>
    <col min="6162" max="6163" width="11.28515625" customWidth="1"/>
    <col min="6164" max="6164" width="9.140625"/>
    <col min="6165" max="6165" width="33.28515625" customWidth="1"/>
    <col min="6166" max="6167" width="11.28515625" customWidth="1"/>
    <col min="6168" max="6168" width="9.140625"/>
    <col min="6169" max="6171" width="11.28515625" customWidth="1"/>
    <col min="6172" max="6400" width="9.140625"/>
    <col min="6401" max="6401" width="2.7109375" customWidth="1"/>
    <col min="6402" max="6402" width="35.85546875" customWidth="1"/>
    <col min="6403" max="6407" width="9.140625"/>
    <col min="6408" max="6408" width="32.28515625" customWidth="1"/>
    <col min="6409" max="6409" width="9.140625"/>
    <col min="6410" max="6410" width="11.140625" customWidth="1"/>
    <col min="6411" max="6411" width="32.42578125" customWidth="1"/>
    <col min="6412" max="6412" width="43.7109375" customWidth="1"/>
    <col min="6413" max="6413" width="21.42578125" customWidth="1"/>
    <col min="6414" max="6414" width="20.28515625" customWidth="1"/>
    <col min="6415" max="6416" width="9.140625"/>
    <col min="6417" max="6417" width="33.42578125" customWidth="1"/>
    <col min="6418" max="6419" width="11.28515625" customWidth="1"/>
    <col min="6420" max="6420" width="9.140625"/>
    <col min="6421" max="6421" width="33.28515625" customWidth="1"/>
    <col min="6422" max="6423" width="11.28515625" customWidth="1"/>
    <col min="6424" max="6424" width="9.140625"/>
    <col min="6425" max="6427" width="11.28515625" customWidth="1"/>
    <col min="6428" max="6656" width="9.140625"/>
    <col min="6657" max="6657" width="2.7109375" customWidth="1"/>
    <col min="6658" max="6658" width="35.85546875" customWidth="1"/>
    <col min="6659" max="6663" width="9.140625"/>
    <col min="6664" max="6664" width="32.28515625" customWidth="1"/>
    <col min="6665" max="6665" width="9.140625"/>
    <col min="6666" max="6666" width="11.140625" customWidth="1"/>
    <col min="6667" max="6667" width="32.42578125" customWidth="1"/>
    <col min="6668" max="6668" width="43.7109375" customWidth="1"/>
    <col min="6669" max="6669" width="21.42578125" customWidth="1"/>
    <col min="6670" max="6670" width="20.28515625" customWidth="1"/>
    <col min="6671" max="6672" width="9.140625"/>
    <col min="6673" max="6673" width="33.42578125" customWidth="1"/>
    <col min="6674" max="6675" width="11.28515625" customWidth="1"/>
    <col min="6676" max="6676" width="9.140625"/>
    <col min="6677" max="6677" width="33.28515625" customWidth="1"/>
    <col min="6678" max="6679" width="11.28515625" customWidth="1"/>
    <col min="6680" max="6680" width="9.140625"/>
    <col min="6681" max="6683" width="11.28515625" customWidth="1"/>
    <col min="6684" max="6912" width="9.140625"/>
    <col min="6913" max="6913" width="2.7109375" customWidth="1"/>
    <col min="6914" max="6914" width="35.85546875" customWidth="1"/>
    <col min="6915" max="6919" width="9.140625"/>
    <col min="6920" max="6920" width="32.28515625" customWidth="1"/>
    <col min="6921" max="6921" width="9.140625"/>
    <col min="6922" max="6922" width="11.140625" customWidth="1"/>
    <col min="6923" max="6923" width="32.42578125" customWidth="1"/>
    <col min="6924" max="6924" width="43.7109375" customWidth="1"/>
    <col min="6925" max="6925" width="21.42578125" customWidth="1"/>
    <col min="6926" max="6926" width="20.28515625" customWidth="1"/>
    <col min="6927" max="6928" width="9.140625"/>
    <col min="6929" max="6929" width="33.42578125" customWidth="1"/>
    <col min="6930" max="6931" width="11.28515625" customWidth="1"/>
    <col min="6932" max="6932" width="9.140625"/>
    <col min="6933" max="6933" width="33.28515625" customWidth="1"/>
    <col min="6934" max="6935" width="11.28515625" customWidth="1"/>
    <col min="6936" max="6936" width="9.140625"/>
    <col min="6937" max="6939" width="11.28515625" customWidth="1"/>
    <col min="6940" max="7168" width="9.140625"/>
    <col min="7169" max="7169" width="2.7109375" customWidth="1"/>
    <col min="7170" max="7170" width="35.85546875" customWidth="1"/>
    <col min="7171" max="7175" width="9.140625"/>
    <col min="7176" max="7176" width="32.28515625" customWidth="1"/>
    <col min="7177" max="7177" width="9.140625"/>
    <col min="7178" max="7178" width="11.140625" customWidth="1"/>
    <col min="7179" max="7179" width="32.42578125" customWidth="1"/>
    <col min="7180" max="7180" width="43.7109375" customWidth="1"/>
    <col min="7181" max="7181" width="21.42578125" customWidth="1"/>
    <col min="7182" max="7182" width="20.28515625" customWidth="1"/>
    <col min="7183" max="7184" width="9.140625"/>
    <col min="7185" max="7185" width="33.42578125" customWidth="1"/>
    <col min="7186" max="7187" width="11.28515625" customWidth="1"/>
    <col min="7188" max="7188" width="9.140625"/>
    <col min="7189" max="7189" width="33.28515625" customWidth="1"/>
    <col min="7190" max="7191" width="11.28515625" customWidth="1"/>
    <col min="7192" max="7192" width="9.140625"/>
    <col min="7193" max="7195" width="11.28515625" customWidth="1"/>
    <col min="7196" max="7424" width="9.140625"/>
    <col min="7425" max="7425" width="2.7109375" customWidth="1"/>
    <col min="7426" max="7426" width="35.85546875" customWidth="1"/>
    <col min="7427" max="7431" width="9.140625"/>
    <col min="7432" max="7432" width="32.28515625" customWidth="1"/>
    <col min="7433" max="7433" width="9.140625"/>
    <col min="7434" max="7434" width="11.140625" customWidth="1"/>
    <col min="7435" max="7435" width="32.42578125" customWidth="1"/>
    <col min="7436" max="7436" width="43.7109375" customWidth="1"/>
    <col min="7437" max="7437" width="21.42578125" customWidth="1"/>
    <col min="7438" max="7438" width="20.28515625" customWidth="1"/>
    <col min="7439" max="7440" width="9.140625"/>
    <col min="7441" max="7441" width="33.42578125" customWidth="1"/>
    <col min="7442" max="7443" width="11.28515625" customWidth="1"/>
    <col min="7444" max="7444" width="9.140625"/>
    <col min="7445" max="7445" width="33.28515625" customWidth="1"/>
    <col min="7446" max="7447" width="11.28515625" customWidth="1"/>
    <col min="7448" max="7448" width="9.140625"/>
    <col min="7449" max="7451" width="11.28515625" customWidth="1"/>
    <col min="7452" max="7680" width="9.140625"/>
    <col min="7681" max="7681" width="2.7109375" customWidth="1"/>
    <col min="7682" max="7682" width="35.85546875" customWidth="1"/>
    <col min="7683" max="7687" width="9.140625"/>
    <col min="7688" max="7688" width="32.28515625" customWidth="1"/>
    <col min="7689" max="7689" width="9.140625"/>
    <col min="7690" max="7690" width="11.140625" customWidth="1"/>
    <col min="7691" max="7691" width="32.42578125" customWidth="1"/>
    <col min="7692" max="7692" width="43.7109375" customWidth="1"/>
    <col min="7693" max="7693" width="21.42578125" customWidth="1"/>
    <col min="7694" max="7694" width="20.28515625" customWidth="1"/>
    <col min="7695" max="7696" width="9.140625"/>
    <col min="7697" max="7697" width="33.42578125" customWidth="1"/>
    <col min="7698" max="7699" width="11.28515625" customWidth="1"/>
    <col min="7700" max="7700" width="9.140625"/>
    <col min="7701" max="7701" width="33.28515625" customWidth="1"/>
    <col min="7702" max="7703" width="11.28515625" customWidth="1"/>
    <col min="7704" max="7704" width="9.140625"/>
    <col min="7705" max="7707" width="11.28515625" customWidth="1"/>
    <col min="7708" max="7936" width="9.140625"/>
    <col min="7937" max="7937" width="2.7109375" customWidth="1"/>
    <col min="7938" max="7938" width="35.85546875" customWidth="1"/>
    <col min="7939" max="7943" width="9.140625"/>
    <col min="7944" max="7944" width="32.28515625" customWidth="1"/>
    <col min="7945" max="7945" width="9.140625"/>
    <col min="7946" max="7946" width="11.140625" customWidth="1"/>
    <col min="7947" max="7947" width="32.42578125" customWidth="1"/>
    <col min="7948" max="7948" width="43.7109375" customWidth="1"/>
    <col min="7949" max="7949" width="21.42578125" customWidth="1"/>
    <col min="7950" max="7950" width="20.28515625" customWidth="1"/>
    <col min="7951" max="7952" width="9.140625"/>
    <col min="7953" max="7953" width="33.42578125" customWidth="1"/>
    <col min="7954" max="7955" width="11.28515625" customWidth="1"/>
    <col min="7956" max="7956" width="9.140625"/>
    <col min="7957" max="7957" width="33.28515625" customWidth="1"/>
    <col min="7958" max="7959" width="11.28515625" customWidth="1"/>
    <col min="7960" max="7960" width="9.140625"/>
    <col min="7961" max="7963" width="11.28515625" customWidth="1"/>
    <col min="7964" max="8192" width="9.140625"/>
    <col min="8193" max="8193" width="2.7109375" customWidth="1"/>
    <col min="8194" max="8194" width="35.85546875" customWidth="1"/>
    <col min="8195" max="8199" width="9.140625"/>
    <col min="8200" max="8200" width="32.28515625" customWidth="1"/>
    <col min="8201" max="8201" width="9.140625"/>
    <col min="8202" max="8202" width="11.140625" customWidth="1"/>
    <col min="8203" max="8203" width="32.42578125" customWidth="1"/>
    <col min="8204" max="8204" width="43.7109375" customWidth="1"/>
    <col min="8205" max="8205" width="21.42578125" customWidth="1"/>
    <col min="8206" max="8206" width="20.28515625" customWidth="1"/>
    <col min="8207" max="8208" width="9.140625"/>
    <col min="8209" max="8209" width="33.42578125" customWidth="1"/>
    <col min="8210" max="8211" width="11.28515625" customWidth="1"/>
    <col min="8212" max="8212" width="9.140625"/>
    <col min="8213" max="8213" width="33.28515625" customWidth="1"/>
    <col min="8214" max="8215" width="11.28515625" customWidth="1"/>
    <col min="8216" max="8216" width="9.140625"/>
    <col min="8217" max="8219" width="11.28515625" customWidth="1"/>
    <col min="8220" max="8448" width="9.140625"/>
    <col min="8449" max="8449" width="2.7109375" customWidth="1"/>
    <col min="8450" max="8450" width="35.85546875" customWidth="1"/>
    <col min="8451" max="8455" width="9.140625"/>
    <col min="8456" max="8456" width="32.28515625" customWidth="1"/>
    <col min="8457" max="8457" width="9.140625"/>
    <col min="8458" max="8458" width="11.140625" customWidth="1"/>
    <col min="8459" max="8459" width="32.42578125" customWidth="1"/>
    <col min="8460" max="8460" width="43.7109375" customWidth="1"/>
    <col min="8461" max="8461" width="21.42578125" customWidth="1"/>
    <col min="8462" max="8462" width="20.28515625" customWidth="1"/>
    <col min="8463" max="8464" width="9.140625"/>
    <col min="8465" max="8465" width="33.42578125" customWidth="1"/>
    <col min="8466" max="8467" width="11.28515625" customWidth="1"/>
    <col min="8468" max="8468" width="9.140625"/>
    <col min="8469" max="8469" width="33.28515625" customWidth="1"/>
    <col min="8470" max="8471" width="11.28515625" customWidth="1"/>
    <col min="8472" max="8472" width="9.140625"/>
    <col min="8473" max="8475" width="11.28515625" customWidth="1"/>
    <col min="8476" max="8704" width="9.140625"/>
    <col min="8705" max="8705" width="2.7109375" customWidth="1"/>
    <col min="8706" max="8706" width="35.85546875" customWidth="1"/>
    <col min="8707" max="8711" width="9.140625"/>
    <col min="8712" max="8712" width="32.28515625" customWidth="1"/>
    <col min="8713" max="8713" width="9.140625"/>
    <col min="8714" max="8714" width="11.140625" customWidth="1"/>
    <col min="8715" max="8715" width="32.42578125" customWidth="1"/>
    <col min="8716" max="8716" width="43.7109375" customWidth="1"/>
    <col min="8717" max="8717" width="21.42578125" customWidth="1"/>
    <col min="8718" max="8718" width="20.28515625" customWidth="1"/>
    <col min="8719" max="8720" width="9.140625"/>
    <col min="8721" max="8721" width="33.42578125" customWidth="1"/>
    <col min="8722" max="8723" width="11.28515625" customWidth="1"/>
    <col min="8724" max="8724" width="9.140625"/>
    <col min="8725" max="8725" width="33.28515625" customWidth="1"/>
    <col min="8726" max="8727" width="11.28515625" customWidth="1"/>
    <col min="8728" max="8728" width="9.140625"/>
    <col min="8729" max="8731" width="11.28515625" customWidth="1"/>
    <col min="8732" max="8960" width="9.140625"/>
    <col min="8961" max="8961" width="2.7109375" customWidth="1"/>
    <col min="8962" max="8962" width="35.85546875" customWidth="1"/>
    <col min="8963" max="8967" width="9.140625"/>
    <col min="8968" max="8968" width="32.28515625" customWidth="1"/>
    <col min="8969" max="8969" width="9.140625"/>
    <col min="8970" max="8970" width="11.140625" customWidth="1"/>
    <col min="8971" max="8971" width="32.42578125" customWidth="1"/>
    <col min="8972" max="8972" width="43.7109375" customWidth="1"/>
    <col min="8973" max="8973" width="21.42578125" customWidth="1"/>
    <col min="8974" max="8974" width="20.28515625" customWidth="1"/>
    <col min="8975" max="8976" width="9.140625"/>
    <col min="8977" max="8977" width="33.42578125" customWidth="1"/>
    <col min="8978" max="8979" width="11.28515625" customWidth="1"/>
    <col min="8980" max="8980" width="9.140625"/>
    <col min="8981" max="8981" width="33.28515625" customWidth="1"/>
    <col min="8982" max="8983" width="11.28515625" customWidth="1"/>
    <col min="8984" max="8984" width="9.140625"/>
    <col min="8985" max="8987" width="11.28515625" customWidth="1"/>
    <col min="8988" max="9216" width="9.140625"/>
    <col min="9217" max="9217" width="2.7109375" customWidth="1"/>
    <col min="9218" max="9218" width="35.85546875" customWidth="1"/>
    <col min="9219" max="9223" width="9.140625"/>
    <col min="9224" max="9224" width="32.28515625" customWidth="1"/>
    <col min="9225" max="9225" width="9.140625"/>
    <col min="9226" max="9226" width="11.140625" customWidth="1"/>
    <col min="9227" max="9227" width="32.42578125" customWidth="1"/>
    <col min="9228" max="9228" width="43.7109375" customWidth="1"/>
    <col min="9229" max="9229" width="21.42578125" customWidth="1"/>
    <col min="9230" max="9230" width="20.28515625" customWidth="1"/>
    <col min="9231" max="9232" width="9.140625"/>
    <col min="9233" max="9233" width="33.42578125" customWidth="1"/>
    <col min="9234" max="9235" width="11.28515625" customWidth="1"/>
    <col min="9236" max="9236" width="9.140625"/>
    <col min="9237" max="9237" width="33.28515625" customWidth="1"/>
    <col min="9238" max="9239" width="11.28515625" customWidth="1"/>
    <col min="9240" max="9240" width="9.140625"/>
    <col min="9241" max="9243" width="11.28515625" customWidth="1"/>
    <col min="9244" max="9472" width="9.140625"/>
    <col min="9473" max="9473" width="2.7109375" customWidth="1"/>
    <col min="9474" max="9474" width="35.85546875" customWidth="1"/>
    <col min="9475" max="9479" width="9.140625"/>
    <col min="9480" max="9480" width="32.28515625" customWidth="1"/>
    <col min="9481" max="9481" width="9.140625"/>
    <col min="9482" max="9482" width="11.140625" customWidth="1"/>
    <col min="9483" max="9483" width="32.42578125" customWidth="1"/>
    <col min="9484" max="9484" width="43.7109375" customWidth="1"/>
    <col min="9485" max="9485" width="21.42578125" customWidth="1"/>
    <col min="9486" max="9486" width="20.28515625" customWidth="1"/>
    <col min="9487" max="9488" width="9.140625"/>
    <col min="9489" max="9489" width="33.42578125" customWidth="1"/>
    <col min="9490" max="9491" width="11.28515625" customWidth="1"/>
    <col min="9492" max="9492" width="9.140625"/>
    <col min="9493" max="9493" width="33.28515625" customWidth="1"/>
    <col min="9494" max="9495" width="11.28515625" customWidth="1"/>
    <col min="9496" max="9496" width="9.140625"/>
    <col min="9497" max="9499" width="11.28515625" customWidth="1"/>
    <col min="9500" max="9728" width="9.140625"/>
    <col min="9729" max="9729" width="2.7109375" customWidth="1"/>
    <col min="9730" max="9730" width="35.85546875" customWidth="1"/>
    <col min="9731" max="9735" width="9.140625"/>
    <col min="9736" max="9736" width="32.28515625" customWidth="1"/>
    <col min="9737" max="9737" width="9.140625"/>
    <col min="9738" max="9738" width="11.140625" customWidth="1"/>
    <col min="9739" max="9739" width="32.42578125" customWidth="1"/>
    <col min="9740" max="9740" width="43.7109375" customWidth="1"/>
    <col min="9741" max="9741" width="21.42578125" customWidth="1"/>
    <col min="9742" max="9742" width="20.28515625" customWidth="1"/>
    <col min="9743" max="9744" width="9.140625"/>
    <col min="9745" max="9745" width="33.42578125" customWidth="1"/>
    <col min="9746" max="9747" width="11.28515625" customWidth="1"/>
    <col min="9748" max="9748" width="9.140625"/>
    <col min="9749" max="9749" width="33.28515625" customWidth="1"/>
    <col min="9750" max="9751" width="11.28515625" customWidth="1"/>
    <col min="9752" max="9752" width="9.140625"/>
    <col min="9753" max="9755" width="11.28515625" customWidth="1"/>
    <col min="9756" max="9984" width="9.140625"/>
    <col min="9985" max="9985" width="2.7109375" customWidth="1"/>
    <col min="9986" max="9986" width="35.85546875" customWidth="1"/>
    <col min="9987" max="9991" width="9.140625"/>
    <col min="9992" max="9992" width="32.28515625" customWidth="1"/>
    <col min="9993" max="9993" width="9.140625"/>
    <col min="9994" max="9994" width="11.140625" customWidth="1"/>
    <col min="9995" max="9995" width="32.42578125" customWidth="1"/>
    <col min="9996" max="9996" width="43.7109375" customWidth="1"/>
    <col min="9997" max="9997" width="21.42578125" customWidth="1"/>
    <col min="9998" max="9998" width="20.28515625" customWidth="1"/>
    <col min="9999" max="10000" width="9.140625"/>
    <col min="10001" max="10001" width="33.42578125" customWidth="1"/>
    <col min="10002" max="10003" width="11.28515625" customWidth="1"/>
    <col min="10004" max="10004" width="9.140625"/>
    <col min="10005" max="10005" width="33.28515625" customWidth="1"/>
    <col min="10006" max="10007" width="11.28515625" customWidth="1"/>
    <col min="10008" max="10008" width="9.140625"/>
    <col min="10009" max="10011" width="11.28515625" customWidth="1"/>
    <col min="10012" max="10240" width="9.140625"/>
    <col min="10241" max="10241" width="2.7109375" customWidth="1"/>
    <col min="10242" max="10242" width="35.85546875" customWidth="1"/>
    <col min="10243" max="10247" width="9.140625"/>
    <col min="10248" max="10248" width="32.28515625" customWidth="1"/>
    <col min="10249" max="10249" width="9.140625"/>
    <col min="10250" max="10250" width="11.140625" customWidth="1"/>
    <col min="10251" max="10251" width="32.42578125" customWidth="1"/>
    <col min="10252" max="10252" width="43.7109375" customWidth="1"/>
    <col min="10253" max="10253" width="21.42578125" customWidth="1"/>
    <col min="10254" max="10254" width="20.28515625" customWidth="1"/>
    <col min="10255" max="10256" width="9.140625"/>
    <col min="10257" max="10257" width="33.42578125" customWidth="1"/>
    <col min="10258" max="10259" width="11.28515625" customWidth="1"/>
    <col min="10260" max="10260" width="9.140625"/>
    <col min="10261" max="10261" width="33.28515625" customWidth="1"/>
    <col min="10262" max="10263" width="11.28515625" customWidth="1"/>
    <col min="10264" max="10264" width="9.140625"/>
    <col min="10265" max="10267" width="11.28515625" customWidth="1"/>
    <col min="10268" max="10496" width="9.140625"/>
    <col min="10497" max="10497" width="2.7109375" customWidth="1"/>
    <col min="10498" max="10498" width="35.85546875" customWidth="1"/>
    <col min="10499" max="10503" width="9.140625"/>
    <col min="10504" max="10504" width="32.28515625" customWidth="1"/>
    <col min="10505" max="10505" width="9.140625"/>
    <col min="10506" max="10506" width="11.140625" customWidth="1"/>
    <col min="10507" max="10507" width="32.42578125" customWidth="1"/>
    <col min="10508" max="10508" width="43.7109375" customWidth="1"/>
    <col min="10509" max="10509" width="21.42578125" customWidth="1"/>
    <col min="10510" max="10510" width="20.28515625" customWidth="1"/>
    <col min="10511" max="10512" width="9.140625"/>
    <col min="10513" max="10513" width="33.42578125" customWidth="1"/>
    <col min="10514" max="10515" width="11.28515625" customWidth="1"/>
    <col min="10516" max="10516" width="9.140625"/>
    <col min="10517" max="10517" width="33.28515625" customWidth="1"/>
    <col min="10518" max="10519" width="11.28515625" customWidth="1"/>
    <col min="10520" max="10520" width="9.140625"/>
    <col min="10521" max="10523" width="11.28515625" customWidth="1"/>
    <col min="10524" max="10752" width="9.140625"/>
    <col min="10753" max="10753" width="2.7109375" customWidth="1"/>
    <col min="10754" max="10754" width="35.85546875" customWidth="1"/>
    <col min="10755" max="10759" width="9.140625"/>
    <col min="10760" max="10760" width="32.28515625" customWidth="1"/>
    <col min="10761" max="10761" width="9.140625"/>
    <col min="10762" max="10762" width="11.140625" customWidth="1"/>
    <col min="10763" max="10763" width="32.42578125" customWidth="1"/>
    <col min="10764" max="10764" width="43.7109375" customWidth="1"/>
    <col min="10765" max="10765" width="21.42578125" customWidth="1"/>
    <col min="10766" max="10766" width="20.28515625" customWidth="1"/>
    <col min="10767" max="10768" width="9.140625"/>
    <col min="10769" max="10769" width="33.42578125" customWidth="1"/>
    <col min="10770" max="10771" width="11.28515625" customWidth="1"/>
    <col min="10772" max="10772" width="9.140625"/>
    <col min="10773" max="10773" width="33.28515625" customWidth="1"/>
    <col min="10774" max="10775" width="11.28515625" customWidth="1"/>
    <col min="10776" max="10776" width="9.140625"/>
    <col min="10777" max="10779" width="11.28515625" customWidth="1"/>
    <col min="10780" max="11008" width="9.140625"/>
    <col min="11009" max="11009" width="2.7109375" customWidth="1"/>
    <col min="11010" max="11010" width="35.85546875" customWidth="1"/>
    <col min="11011" max="11015" width="9.140625"/>
    <col min="11016" max="11016" width="32.28515625" customWidth="1"/>
    <col min="11017" max="11017" width="9.140625"/>
    <col min="11018" max="11018" width="11.140625" customWidth="1"/>
    <col min="11019" max="11019" width="32.42578125" customWidth="1"/>
    <col min="11020" max="11020" width="43.7109375" customWidth="1"/>
    <col min="11021" max="11021" width="21.42578125" customWidth="1"/>
    <col min="11022" max="11022" width="20.28515625" customWidth="1"/>
    <col min="11023" max="11024" width="9.140625"/>
    <col min="11025" max="11025" width="33.42578125" customWidth="1"/>
    <col min="11026" max="11027" width="11.28515625" customWidth="1"/>
    <col min="11028" max="11028" width="9.140625"/>
    <col min="11029" max="11029" width="33.28515625" customWidth="1"/>
    <col min="11030" max="11031" width="11.28515625" customWidth="1"/>
    <col min="11032" max="11032" width="9.140625"/>
    <col min="11033" max="11035" width="11.28515625" customWidth="1"/>
    <col min="11036" max="11264" width="9.140625"/>
    <col min="11265" max="11265" width="2.7109375" customWidth="1"/>
    <col min="11266" max="11266" width="35.85546875" customWidth="1"/>
    <col min="11267" max="11271" width="9.140625"/>
    <col min="11272" max="11272" width="32.28515625" customWidth="1"/>
    <col min="11273" max="11273" width="9.140625"/>
    <col min="11274" max="11274" width="11.140625" customWidth="1"/>
    <col min="11275" max="11275" width="32.42578125" customWidth="1"/>
    <col min="11276" max="11276" width="43.7109375" customWidth="1"/>
    <col min="11277" max="11277" width="21.42578125" customWidth="1"/>
    <col min="11278" max="11278" width="20.28515625" customWidth="1"/>
    <col min="11279" max="11280" width="9.140625"/>
    <col min="11281" max="11281" width="33.42578125" customWidth="1"/>
    <col min="11282" max="11283" width="11.28515625" customWidth="1"/>
    <col min="11284" max="11284" width="9.140625"/>
    <col min="11285" max="11285" width="33.28515625" customWidth="1"/>
    <col min="11286" max="11287" width="11.28515625" customWidth="1"/>
    <col min="11288" max="11288" width="9.140625"/>
    <col min="11289" max="11291" width="11.28515625" customWidth="1"/>
    <col min="11292" max="11520" width="9.140625"/>
    <col min="11521" max="11521" width="2.7109375" customWidth="1"/>
    <col min="11522" max="11522" width="35.85546875" customWidth="1"/>
    <col min="11523" max="11527" width="9.140625"/>
    <col min="11528" max="11528" width="32.28515625" customWidth="1"/>
    <col min="11529" max="11529" width="9.140625"/>
    <col min="11530" max="11530" width="11.140625" customWidth="1"/>
    <col min="11531" max="11531" width="32.42578125" customWidth="1"/>
    <col min="11532" max="11532" width="43.7109375" customWidth="1"/>
    <col min="11533" max="11533" width="21.42578125" customWidth="1"/>
    <col min="11534" max="11534" width="20.28515625" customWidth="1"/>
    <col min="11535" max="11536" width="9.140625"/>
    <col min="11537" max="11537" width="33.42578125" customWidth="1"/>
    <col min="11538" max="11539" width="11.28515625" customWidth="1"/>
    <col min="11540" max="11540" width="9.140625"/>
    <col min="11541" max="11541" width="33.28515625" customWidth="1"/>
    <col min="11542" max="11543" width="11.28515625" customWidth="1"/>
    <col min="11544" max="11544" width="9.140625"/>
    <col min="11545" max="11547" width="11.28515625" customWidth="1"/>
    <col min="11548" max="11776" width="9.140625"/>
    <col min="11777" max="11777" width="2.7109375" customWidth="1"/>
    <col min="11778" max="11778" width="35.85546875" customWidth="1"/>
    <col min="11779" max="11783" width="9.140625"/>
    <col min="11784" max="11784" width="32.28515625" customWidth="1"/>
    <col min="11785" max="11785" width="9.140625"/>
    <col min="11786" max="11786" width="11.140625" customWidth="1"/>
    <col min="11787" max="11787" width="32.42578125" customWidth="1"/>
    <col min="11788" max="11788" width="43.7109375" customWidth="1"/>
    <col min="11789" max="11789" width="21.42578125" customWidth="1"/>
    <col min="11790" max="11790" width="20.28515625" customWidth="1"/>
    <col min="11791" max="11792" width="9.140625"/>
    <col min="11793" max="11793" width="33.42578125" customWidth="1"/>
    <col min="11794" max="11795" width="11.28515625" customWidth="1"/>
    <col min="11796" max="11796" width="9.140625"/>
    <col min="11797" max="11797" width="33.28515625" customWidth="1"/>
    <col min="11798" max="11799" width="11.28515625" customWidth="1"/>
    <col min="11800" max="11800" width="9.140625"/>
    <col min="11801" max="11803" width="11.28515625" customWidth="1"/>
    <col min="11804" max="12032" width="9.140625"/>
    <col min="12033" max="12033" width="2.7109375" customWidth="1"/>
    <col min="12034" max="12034" width="35.85546875" customWidth="1"/>
    <col min="12035" max="12039" width="9.140625"/>
    <col min="12040" max="12040" width="32.28515625" customWidth="1"/>
    <col min="12041" max="12041" width="9.140625"/>
    <col min="12042" max="12042" width="11.140625" customWidth="1"/>
    <col min="12043" max="12043" width="32.42578125" customWidth="1"/>
    <col min="12044" max="12044" width="43.7109375" customWidth="1"/>
    <col min="12045" max="12045" width="21.42578125" customWidth="1"/>
    <col min="12046" max="12046" width="20.28515625" customWidth="1"/>
    <col min="12047" max="12048" width="9.140625"/>
    <col min="12049" max="12049" width="33.42578125" customWidth="1"/>
    <col min="12050" max="12051" width="11.28515625" customWidth="1"/>
    <col min="12052" max="12052" width="9.140625"/>
    <col min="12053" max="12053" width="33.28515625" customWidth="1"/>
    <col min="12054" max="12055" width="11.28515625" customWidth="1"/>
    <col min="12056" max="12056" width="9.140625"/>
    <col min="12057" max="12059" width="11.28515625" customWidth="1"/>
    <col min="12060" max="12288" width="9.140625"/>
    <col min="12289" max="12289" width="2.7109375" customWidth="1"/>
    <col min="12290" max="12290" width="35.85546875" customWidth="1"/>
    <col min="12291" max="12295" width="9.140625"/>
    <col min="12296" max="12296" width="32.28515625" customWidth="1"/>
    <col min="12297" max="12297" width="9.140625"/>
    <col min="12298" max="12298" width="11.140625" customWidth="1"/>
    <col min="12299" max="12299" width="32.42578125" customWidth="1"/>
    <col min="12300" max="12300" width="43.7109375" customWidth="1"/>
    <col min="12301" max="12301" width="21.42578125" customWidth="1"/>
    <col min="12302" max="12302" width="20.28515625" customWidth="1"/>
    <col min="12303" max="12304" width="9.140625"/>
    <col min="12305" max="12305" width="33.42578125" customWidth="1"/>
    <col min="12306" max="12307" width="11.28515625" customWidth="1"/>
    <col min="12308" max="12308" width="9.140625"/>
    <col min="12309" max="12309" width="33.28515625" customWidth="1"/>
    <col min="12310" max="12311" width="11.28515625" customWidth="1"/>
    <col min="12312" max="12312" width="9.140625"/>
    <col min="12313" max="12315" width="11.28515625" customWidth="1"/>
    <col min="12316" max="12544" width="9.140625"/>
    <col min="12545" max="12545" width="2.7109375" customWidth="1"/>
    <col min="12546" max="12546" width="35.85546875" customWidth="1"/>
    <col min="12547" max="12551" width="9.140625"/>
    <col min="12552" max="12552" width="32.28515625" customWidth="1"/>
    <col min="12553" max="12553" width="9.140625"/>
    <col min="12554" max="12554" width="11.140625" customWidth="1"/>
    <col min="12555" max="12555" width="32.42578125" customWidth="1"/>
    <col min="12556" max="12556" width="43.7109375" customWidth="1"/>
    <col min="12557" max="12557" width="21.42578125" customWidth="1"/>
    <col min="12558" max="12558" width="20.28515625" customWidth="1"/>
    <col min="12559" max="12560" width="9.140625"/>
    <col min="12561" max="12561" width="33.42578125" customWidth="1"/>
    <col min="12562" max="12563" width="11.28515625" customWidth="1"/>
    <col min="12564" max="12564" width="9.140625"/>
    <col min="12565" max="12565" width="33.28515625" customWidth="1"/>
    <col min="12566" max="12567" width="11.28515625" customWidth="1"/>
    <col min="12568" max="12568" width="9.140625"/>
    <col min="12569" max="12571" width="11.28515625" customWidth="1"/>
    <col min="12572" max="12800" width="9.140625"/>
    <col min="12801" max="12801" width="2.7109375" customWidth="1"/>
    <col min="12802" max="12802" width="35.85546875" customWidth="1"/>
    <col min="12803" max="12807" width="9.140625"/>
    <col min="12808" max="12808" width="32.28515625" customWidth="1"/>
    <col min="12809" max="12809" width="9.140625"/>
    <col min="12810" max="12810" width="11.140625" customWidth="1"/>
    <col min="12811" max="12811" width="32.42578125" customWidth="1"/>
    <col min="12812" max="12812" width="43.7109375" customWidth="1"/>
    <col min="12813" max="12813" width="21.42578125" customWidth="1"/>
    <col min="12814" max="12814" width="20.28515625" customWidth="1"/>
    <col min="12815" max="12816" width="9.140625"/>
    <col min="12817" max="12817" width="33.42578125" customWidth="1"/>
    <col min="12818" max="12819" width="11.28515625" customWidth="1"/>
    <col min="12820" max="12820" width="9.140625"/>
    <col min="12821" max="12821" width="33.28515625" customWidth="1"/>
    <col min="12822" max="12823" width="11.28515625" customWidth="1"/>
    <col min="12824" max="12824" width="9.140625"/>
    <col min="12825" max="12827" width="11.28515625" customWidth="1"/>
    <col min="12828" max="13056" width="9.140625"/>
    <col min="13057" max="13057" width="2.7109375" customWidth="1"/>
    <col min="13058" max="13058" width="35.85546875" customWidth="1"/>
    <col min="13059" max="13063" width="9.140625"/>
    <col min="13064" max="13064" width="32.28515625" customWidth="1"/>
    <col min="13065" max="13065" width="9.140625"/>
    <col min="13066" max="13066" width="11.140625" customWidth="1"/>
    <col min="13067" max="13067" width="32.42578125" customWidth="1"/>
    <col min="13068" max="13068" width="43.7109375" customWidth="1"/>
    <col min="13069" max="13069" width="21.42578125" customWidth="1"/>
    <col min="13070" max="13070" width="20.28515625" customWidth="1"/>
    <col min="13071" max="13072" width="9.140625"/>
    <col min="13073" max="13073" width="33.42578125" customWidth="1"/>
    <col min="13074" max="13075" width="11.28515625" customWidth="1"/>
    <col min="13076" max="13076" width="9.140625"/>
    <col min="13077" max="13077" width="33.28515625" customWidth="1"/>
    <col min="13078" max="13079" width="11.28515625" customWidth="1"/>
    <col min="13080" max="13080" width="9.140625"/>
    <col min="13081" max="13083" width="11.28515625" customWidth="1"/>
    <col min="13084" max="13312" width="9.140625"/>
    <col min="13313" max="13313" width="2.7109375" customWidth="1"/>
    <col min="13314" max="13314" width="35.85546875" customWidth="1"/>
    <col min="13315" max="13319" width="9.140625"/>
    <col min="13320" max="13320" width="32.28515625" customWidth="1"/>
    <col min="13321" max="13321" width="9.140625"/>
    <col min="13322" max="13322" width="11.140625" customWidth="1"/>
    <col min="13323" max="13323" width="32.42578125" customWidth="1"/>
    <col min="13324" max="13324" width="43.7109375" customWidth="1"/>
    <col min="13325" max="13325" width="21.42578125" customWidth="1"/>
    <col min="13326" max="13326" width="20.28515625" customWidth="1"/>
    <col min="13327" max="13328" width="9.140625"/>
    <col min="13329" max="13329" width="33.42578125" customWidth="1"/>
    <col min="13330" max="13331" width="11.28515625" customWidth="1"/>
    <col min="13332" max="13332" width="9.140625"/>
    <col min="13333" max="13333" width="33.28515625" customWidth="1"/>
    <col min="13334" max="13335" width="11.28515625" customWidth="1"/>
    <col min="13336" max="13336" width="9.140625"/>
    <col min="13337" max="13339" width="11.28515625" customWidth="1"/>
    <col min="13340" max="13568" width="9.140625"/>
    <col min="13569" max="13569" width="2.7109375" customWidth="1"/>
    <col min="13570" max="13570" width="35.85546875" customWidth="1"/>
    <col min="13571" max="13575" width="9.140625"/>
    <col min="13576" max="13576" width="32.28515625" customWidth="1"/>
    <col min="13577" max="13577" width="9.140625"/>
    <col min="13578" max="13578" width="11.140625" customWidth="1"/>
    <col min="13579" max="13579" width="32.42578125" customWidth="1"/>
    <col min="13580" max="13580" width="43.7109375" customWidth="1"/>
    <col min="13581" max="13581" width="21.42578125" customWidth="1"/>
    <col min="13582" max="13582" width="20.28515625" customWidth="1"/>
    <col min="13583" max="13584" width="9.140625"/>
    <col min="13585" max="13585" width="33.42578125" customWidth="1"/>
    <col min="13586" max="13587" width="11.28515625" customWidth="1"/>
    <col min="13588" max="13588" width="9.140625"/>
    <col min="13589" max="13589" width="33.28515625" customWidth="1"/>
    <col min="13590" max="13591" width="11.28515625" customWidth="1"/>
    <col min="13592" max="13592" width="9.140625"/>
    <col min="13593" max="13595" width="11.28515625" customWidth="1"/>
    <col min="13596" max="13824" width="9.140625"/>
    <col min="13825" max="13825" width="2.7109375" customWidth="1"/>
    <col min="13826" max="13826" width="35.85546875" customWidth="1"/>
    <col min="13827" max="13831" width="9.140625"/>
    <col min="13832" max="13832" width="32.28515625" customWidth="1"/>
    <col min="13833" max="13833" width="9.140625"/>
    <col min="13834" max="13834" width="11.140625" customWidth="1"/>
    <col min="13835" max="13835" width="32.42578125" customWidth="1"/>
    <col min="13836" max="13836" width="43.7109375" customWidth="1"/>
    <col min="13837" max="13837" width="21.42578125" customWidth="1"/>
    <col min="13838" max="13838" width="20.28515625" customWidth="1"/>
    <col min="13839" max="13840" width="9.140625"/>
    <col min="13841" max="13841" width="33.42578125" customWidth="1"/>
    <col min="13842" max="13843" width="11.28515625" customWidth="1"/>
    <col min="13844" max="13844" width="9.140625"/>
    <col min="13845" max="13845" width="33.28515625" customWidth="1"/>
    <col min="13846" max="13847" width="11.28515625" customWidth="1"/>
    <col min="13848" max="13848" width="9.140625"/>
    <col min="13849" max="13851" width="11.28515625" customWidth="1"/>
    <col min="13852" max="14080" width="9.140625"/>
    <col min="14081" max="14081" width="2.7109375" customWidth="1"/>
    <col min="14082" max="14082" width="35.85546875" customWidth="1"/>
    <col min="14083" max="14087" width="9.140625"/>
    <col min="14088" max="14088" width="32.28515625" customWidth="1"/>
    <col min="14089" max="14089" width="9.140625"/>
    <col min="14090" max="14090" width="11.140625" customWidth="1"/>
    <col min="14091" max="14091" width="32.42578125" customWidth="1"/>
    <col min="14092" max="14092" width="43.7109375" customWidth="1"/>
    <col min="14093" max="14093" width="21.42578125" customWidth="1"/>
    <col min="14094" max="14094" width="20.28515625" customWidth="1"/>
    <col min="14095" max="14096" width="9.140625"/>
    <col min="14097" max="14097" width="33.42578125" customWidth="1"/>
    <col min="14098" max="14099" width="11.28515625" customWidth="1"/>
    <col min="14100" max="14100" width="9.140625"/>
    <col min="14101" max="14101" width="33.28515625" customWidth="1"/>
    <col min="14102" max="14103" width="11.28515625" customWidth="1"/>
    <col min="14104" max="14104" width="9.140625"/>
    <col min="14105" max="14107" width="11.28515625" customWidth="1"/>
    <col min="14108" max="14336" width="9.140625"/>
    <col min="14337" max="14337" width="2.7109375" customWidth="1"/>
    <col min="14338" max="14338" width="35.85546875" customWidth="1"/>
    <col min="14339" max="14343" width="9.140625"/>
    <col min="14344" max="14344" width="32.28515625" customWidth="1"/>
    <col min="14345" max="14345" width="9.140625"/>
    <col min="14346" max="14346" width="11.140625" customWidth="1"/>
    <col min="14347" max="14347" width="32.42578125" customWidth="1"/>
    <col min="14348" max="14348" width="43.7109375" customWidth="1"/>
    <col min="14349" max="14349" width="21.42578125" customWidth="1"/>
    <col min="14350" max="14350" width="20.28515625" customWidth="1"/>
    <col min="14351" max="14352" width="9.140625"/>
    <col min="14353" max="14353" width="33.42578125" customWidth="1"/>
    <col min="14354" max="14355" width="11.28515625" customWidth="1"/>
    <col min="14356" max="14356" width="9.140625"/>
    <col min="14357" max="14357" width="33.28515625" customWidth="1"/>
    <col min="14358" max="14359" width="11.28515625" customWidth="1"/>
    <col min="14360" max="14360" width="9.140625"/>
    <col min="14361" max="14363" width="11.28515625" customWidth="1"/>
    <col min="14364" max="14592" width="9.140625"/>
    <col min="14593" max="14593" width="2.7109375" customWidth="1"/>
    <col min="14594" max="14594" width="35.85546875" customWidth="1"/>
    <col min="14595" max="14599" width="9.140625"/>
    <col min="14600" max="14600" width="32.28515625" customWidth="1"/>
    <col min="14601" max="14601" width="9.140625"/>
    <col min="14602" max="14602" width="11.140625" customWidth="1"/>
    <col min="14603" max="14603" width="32.42578125" customWidth="1"/>
    <col min="14604" max="14604" width="43.7109375" customWidth="1"/>
    <col min="14605" max="14605" width="21.42578125" customWidth="1"/>
    <col min="14606" max="14606" width="20.28515625" customWidth="1"/>
    <col min="14607" max="14608" width="9.140625"/>
    <col min="14609" max="14609" width="33.42578125" customWidth="1"/>
    <col min="14610" max="14611" width="11.28515625" customWidth="1"/>
    <col min="14612" max="14612" width="9.140625"/>
    <col min="14613" max="14613" width="33.28515625" customWidth="1"/>
    <col min="14614" max="14615" width="11.28515625" customWidth="1"/>
    <col min="14616" max="14616" width="9.140625"/>
    <col min="14617" max="14619" width="11.28515625" customWidth="1"/>
    <col min="14620" max="14848" width="9.140625"/>
    <col min="14849" max="14849" width="2.7109375" customWidth="1"/>
    <col min="14850" max="14850" width="35.85546875" customWidth="1"/>
    <col min="14851" max="14855" width="9.140625"/>
    <col min="14856" max="14856" width="32.28515625" customWidth="1"/>
    <col min="14857" max="14857" width="9.140625"/>
    <col min="14858" max="14858" width="11.140625" customWidth="1"/>
    <col min="14859" max="14859" width="32.42578125" customWidth="1"/>
    <col min="14860" max="14860" width="43.7109375" customWidth="1"/>
    <col min="14861" max="14861" width="21.42578125" customWidth="1"/>
    <col min="14862" max="14862" width="20.28515625" customWidth="1"/>
    <col min="14863" max="14864" width="9.140625"/>
    <col min="14865" max="14865" width="33.42578125" customWidth="1"/>
    <col min="14866" max="14867" width="11.28515625" customWidth="1"/>
    <col min="14868" max="14868" width="9.140625"/>
    <col min="14869" max="14869" width="33.28515625" customWidth="1"/>
    <col min="14870" max="14871" width="11.28515625" customWidth="1"/>
    <col min="14872" max="14872" width="9.140625"/>
    <col min="14873" max="14875" width="11.28515625" customWidth="1"/>
    <col min="14876" max="15104" width="9.140625"/>
    <col min="15105" max="15105" width="2.7109375" customWidth="1"/>
    <col min="15106" max="15106" width="35.85546875" customWidth="1"/>
    <col min="15107" max="15111" width="9.140625"/>
    <col min="15112" max="15112" width="32.28515625" customWidth="1"/>
    <col min="15113" max="15113" width="9.140625"/>
    <col min="15114" max="15114" width="11.140625" customWidth="1"/>
    <col min="15115" max="15115" width="32.42578125" customWidth="1"/>
    <col min="15116" max="15116" width="43.7109375" customWidth="1"/>
    <col min="15117" max="15117" width="21.42578125" customWidth="1"/>
    <col min="15118" max="15118" width="20.28515625" customWidth="1"/>
    <col min="15119" max="15120" width="9.140625"/>
    <col min="15121" max="15121" width="33.42578125" customWidth="1"/>
    <col min="15122" max="15123" width="11.28515625" customWidth="1"/>
    <col min="15124" max="15124" width="9.140625"/>
    <col min="15125" max="15125" width="33.28515625" customWidth="1"/>
    <col min="15126" max="15127" width="11.28515625" customWidth="1"/>
    <col min="15128" max="15128" width="9.140625"/>
    <col min="15129" max="15131" width="11.28515625" customWidth="1"/>
    <col min="15132" max="15360" width="9.140625"/>
    <col min="15361" max="15361" width="2.7109375" customWidth="1"/>
    <col min="15362" max="15362" width="35.85546875" customWidth="1"/>
    <col min="15363" max="15367" width="9.140625"/>
    <col min="15368" max="15368" width="32.28515625" customWidth="1"/>
    <col min="15369" max="15369" width="9.140625"/>
    <col min="15370" max="15370" width="11.140625" customWidth="1"/>
    <col min="15371" max="15371" width="32.42578125" customWidth="1"/>
    <col min="15372" max="15372" width="43.7109375" customWidth="1"/>
    <col min="15373" max="15373" width="21.42578125" customWidth="1"/>
    <col min="15374" max="15374" width="20.28515625" customWidth="1"/>
    <col min="15375" max="15376" width="9.140625"/>
    <col min="15377" max="15377" width="33.42578125" customWidth="1"/>
    <col min="15378" max="15379" width="11.28515625" customWidth="1"/>
    <col min="15380" max="15380" width="9.140625"/>
    <col min="15381" max="15381" width="33.28515625" customWidth="1"/>
    <col min="15382" max="15383" width="11.28515625" customWidth="1"/>
    <col min="15384" max="15384" width="9.140625"/>
    <col min="15385" max="15387" width="11.28515625" customWidth="1"/>
    <col min="15388" max="15616" width="9.140625"/>
    <col min="15617" max="15617" width="2.7109375" customWidth="1"/>
    <col min="15618" max="15618" width="35.85546875" customWidth="1"/>
    <col min="15619" max="15623" width="9.140625"/>
    <col min="15624" max="15624" width="32.28515625" customWidth="1"/>
    <col min="15625" max="15625" width="9.140625"/>
    <col min="15626" max="15626" width="11.140625" customWidth="1"/>
    <col min="15627" max="15627" width="32.42578125" customWidth="1"/>
    <col min="15628" max="15628" width="43.7109375" customWidth="1"/>
    <col min="15629" max="15629" width="21.42578125" customWidth="1"/>
    <col min="15630" max="15630" width="20.28515625" customWidth="1"/>
    <col min="15631" max="15632" width="9.140625"/>
    <col min="15633" max="15633" width="33.42578125" customWidth="1"/>
    <col min="15634" max="15635" width="11.28515625" customWidth="1"/>
    <col min="15636" max="15636" width="9.140625"/>
    <col min="15637" max="15637" width="33.28515625" customWidth="1"/>
    <col min="15638" max="15639" width="11.28515625" customWidth="1"/>
    <col min="15640" max="15640" width="9.140625"/>
    <col min="15641" max="15643" width="11.28515625" customWidth="1"/>
    <col min="15644" max="15872" width="9.140625"/>
    <col min="15873" max="15873" width="2.7109375" customWidth="1"/>
    <col min="15874" max="15874" width="35.85546875" customWidth="1"/>
    <col min="15875" max="15879" width="9.140625"/>
    <col min="15880" max="15880" width="32.28515625" customWidth="1"/>
    <col min="15881" max="15881" width="9.140625"/>
    <col min="15882" max="15882" width="11.140625" customWidth="1"/>
    <col min="15883" max="15883" width="32.42578125" customWidth="1"/>
    <col min="15884" max="15884" width="43.7109375" customWidth="1"/>
    <col min="15885" max="15885" width="21.42578125" customWidth="1"/>
    <col min="15886" max="15886" width="20.28515625" customWidth="1"/>
    <col min="15887" max="15888" width="9.140625"/>
    <col min="15889" max="15889" width="33.42578125" customWidth="1"/>
    <col min="15890" max="15891" width="11.28515625" customWidth="1"/>
    <col min="15892" max="15892" width="9.140625"/>
    <col min="15893" max="15893" width="33.28515625" customWidth="1"/>
    <col min="15894" max="15895" width="11.28515625" customWidth="1"/>
    <col min="15896" max="15896" width="9.140625"/>
    <col min="15897" max="15899" width="11.28515625" customWidth="1"/>
    <col min="15900" max="16128" width="9.140625"/>
    <col min="16129" max="16129" width="2.7109375" customWidth="1"/>
    <col min="16130" max="16130" width="35.85546875" customWidth="1"/>
    <col min="16131" max="16135" width="9.140625"/>
    <col min="16136" max="16136" width="32.28515625" customWidth="1"/>
    <col min="16137" max="16137" width="9.140625"/>
    <col min="16138" max="16138" width="11.140625" customWidth="1"/>
    <col min="16139" max="16139" width="32.42578125" customWidth="1"/>
    <col min="16140" max="16140" width="43.7109375" customWidth="1"/>
    <col min="16141" max="16141" width="21.42578125" customWidth="1"/>
    <col min="16142" max="16142" width="20.28515625" customWidth="1"/>
    <col min="16143" max="16144" width="9.140625"/>
    <col min="16145" max="16145" width="33.42578125" customWidth="1"/>
    <col min="16146" max="16147" width="11.28515625" customWidth="1"/>
    <col min="16148" max="16148" width="9.140625"/>
    <col min="16149" max="16149" width="33.28515625" customWidth="1"/>
    <col min="16150" max="16151" width="11.28515625" customWidth="1"/>
    <col min="16152" max="16152" width="9.140625"/>
    <col min="16153" max="16155" width="11.28515625" customWidth="1"/>
  </cols>
  <sheetData>
    <row r="1" spans="1:29">
      <c r="A1"/>
      <c r="B1" s="11"/>
    </row>
    <row r="2" spans="1:29">
      <c r="A2"/>
      <c r="B2" s="11"/>
    </row>
    <row r="3" spans="1:29" s="12" customFormat="1" ht="32.25">
      <c r="B3" s="13" t="s">
        <v>455</v>
      </c>
      <c r="C3" s="14"/>
      <c r="D3" s="14"/>
      <c r="E3" s="14"/>
    </row>
    <row r="4" spans="1:29">
      <c r="A4"/>
      <c r="B4" s="11"/>
    </row>
    <row r="5" spans="1:29" ht="15" customHeight="1">
      <c r="A5" s="15"/>
      <c r="B5" s="11"/>
    </row>
    <row r="6" spans="1:29" s="16" customFormat="1" ht="15" customHeight="1">
      <c r="B6" s="17"/>
    </row>
    <row r="7" spans="1:29" s="19" customFormat="1" ht="13.5" customHeight="1">
      <c r="A7" s="18"/>
      <c r="B7" s="2190" t="s">
        <v>456</v>
      </c>
    </row>
    <row r="8" spans="1:29" s="20" customFormat="1">
      <c r="A8" s="18"/>
      <c r="B8" s="2191"/>
    </row>
    <row r="9" spans="1:29">
      <c r="B9" s="22"/>
    </row>
    <row r="10" spans="1:29">
      <c r="B10" s="23" t="s">
        <v>457</v>
      </c>
    </row>
    <row r="11" spans="1:29">
      <c r="B11" s="23" t="s">
        <v>458</v>
      </c>
      <c r="Q11" s="24"/>
      <c r="R11" s="24"/>
      <c r="S11" s="24"/>
      <c r="U11" s="10"/>
      <c r="V11" s="10"/>
      <c r="W11" s="10"/>
      <c r="X11" s="10"/>
      <c r="Y11" s="10"/>
      <c r="Z11" s="10"/>
      <c r="AA11" s="10"/>
      <c r="AB11" s="10"/>
    </row>
    <row r="12" spans="1:29">
      <c r="B12" s="23" t="s">
        <v>459</v>
      </c>
      <c r="Q12" s="24"/>
      <c r="R12" s="24"/>
      <c r="S12" s="24"/>
      <c r="U12" s="10"/>
      <c r="V12" s="10"/>
      <c r="W12" s="10"/>
      <c r="X12" s="10"/>
      <c r="Y12" s="10"/>
      <c r="Z12" s="10"/>
      <c r="AA12" s="10"/>
      <c r="AB12" s="10"/>
    </row>
    <row r="13" spans="1:29">
      <c r="B13" s="23" t="s">
        <v>460</v>
      </c>
      <c r="H13" s="25" t="s">
        <v>461</v>
      </c>
      <c r="I13" s="26"/>
      <c r="J13" s="26"/>
      <c r="K13" s="27" t="s">
        <v>462</v>
      </c>
      <c r="L13" s="28" t="s">
        <v>463</v>
      </c>
      <c r="M13" s="29" t="s">
        <v>464</v>
      </c>
      <c r="N13" s="29" t="s">
        <v>465</v>
      </c>
      <c r="O13" s="30" t="s">
        <v>466</v>
      </c>
      <c r="R13" s="24"/>
      <c r="S13" s="24"/>
      <c r="T13" s="24"/>
      <c r="V13" s="24"/>
      <c r="W13" s="10"/>
      <c r="X13" s="10"/>
      <c r="Y13" s="10"/>
      <c r="Z13" s="10"/>
      <c r="AA13" s="10"/>
      <c r="AB13" s="10"/>
      <c r="AC13" s="10"/>
    </row>
    <row r="14" spans="1:29" ht="15" customHeight="1">
      <c r="I14" s="31"/>
      <c r="J14" s="31"/>
      <c r="K14" s="32" t="s">
        <v>467</v>
      </c>
      <c r="L14" s="33" t="s">
        <v>134</v>
      </c>
      <c r="M14" s="34" t="s">
        <v>134</v>
      </c>
      <c r="N14" s="35" t="s">
        <v>134</v>
      </c>
      <c r="O14" s="36" t="s">
        <v>134</v>
      </c>
      <c r="R14" s="24"/>
      <c r="S14" s="24"/>
      <c r="T14" s="24"/>
      <c r="V14" s="24"/>
      <c r="W14" s="10"/>
      <c r="X14" s="10"/>
      <c r="Y14" s="10"/>
      <c r="Z14" s="10"/>
      <c r="AA14" s="10"/>
      <c r="AB14" s="10"/>
      <c r="AC14" s="10"/>
    </row>
    <row r="15" spans="1:29">
      <c r="K15" s="37" t="s">
        <v>55</v>
      </c>
      <c r="L15" s="38">
        <v>1.8</v>
      </c>
      <c r="M15" s="39">
        <v>1.704</v>
      </c>
      <c r="N15" s="40">
        <v>1.952</v>
      </c>
      <c r="O15" s="41">
        <v>4000</v>
      </c>
      <c r="R15" s="24"/>
      <c r="S15" s="24"/>
      <c r="T15" s="42"/>
      <c r="V15" s="10"/>
      <c r="W15" s="10"/>
      <c r="X15" s="43"/>
      <c r="Y15" s="10"/>
      <c r="Z15" s="10"/>
      <c r="AA15" s="10"/>
      <c r="AB15" s="43"/>
      <c r="AC15" s="10"/>
    </row>
    <row r="16" spans="1:29">
      <c r="K16" s="44" t="s">
        <v>468</v>
      </c>
      <c r="L16" s="33">
        <v>2</v>
      </c>
      <c r="M16" s="45">
        <v>2.0299999999999998</v>
      </c>
      <c r="N16" s="41">
        <v>2.278</v>
      </c>
      <c r="O16" s="41">
        <v>4200</v>
      </c>
      <c r="R16" s="24"/>
      <c r="S16" s="24"/>
      <c r="T16" s="42"/>
      <c r="V16" s="10"/>
      <c r="W16" s="10"/>
      <c r="X16" s="43"/>
      <c r="Y16" s="10"/>
      <c r="Z16" s="10"/>
      <c r="AA16" s="10"/>
      <c r="AB16" s="43"/>
      <c r="AC16" s="10"/>
    </row>
    <row r="17" spans="3:29">
      <c r="K17" s="37" t="s">
        <v>469</v>
      </c>
      <c r="L17" s="33">
        <v>2.4</v>
      </c>
      <c r="M17" s="45">
        <v>2.3460000000000001</v>
      </c>
      <c r="N17" s="41">
        <v>2.6579999999999999</v>
      </c>
      <c r="O17" s="41">
        <v>5000</v>
      </c>
      <c r="R17" s="24"/>
      <c r="S17" s="24"/>
      <c r="T17" s="42"/>
      <c r="V17" s="10"/>
      <c r="W17" s="10"/>
      <c r="X17" s="43"/>
      <c r="Y17" s="10"/>
      <c r="Z17" s="10"/>
      <c r="AA17" s="10"/>
      <c r="AB17" s="43"/>
      <c r="AC17" s="10"/>
    </row>
    <row r="18" spans="3:29">
      <c r="K18" s="46" t="s">
        <v>470</v>
      </c>
      <c r="L18" s="33">
        <v>3</v>
      </c>
      <c r="M18" s="45">
        <v>3.1</v>
      </c>
      <c r="N18" s="41">
        <v>3.33</v>
      </c>
      <c r="O18" s="41">
        <v>5500</v>
      </c>
      <c r="R18" s="24"/>
      <c r="S18" s="24"/>
      <c r="T18" s="42"/>
      <c r="V18" s="10"/>
      <c r="W18" s="10"/>
      <c r="X18" s="43"/>
      <c r="Y18" s="10"/>
      <c r="Z18" s="10"/>
      <c r="AA18" s="10"/>
      <c r="AB18" s="43"/>
      <c r="AC18" s="10"/>
    </row>
    <row r="19" spans="3:29">
      <c r="K19" s="47"/>
      <c r="L19" s="33">
        <v>3.5</v>
      </c>
      <c r="M19" s="41">
        <v>3.4950000000000001</v>
      </c>
      <c r="N19" s="41">
        <v>3.8239999999999998</v>
      </c>
      <c r="O19" s="41" t="s">
        <v>470</v>
      </c>
      <c r="R19" s="24"/>
      <c r="S19" s="24"/>
      <c r="T19" s="42"/>
      <c r="V19" s="10"/>
      <c r="W19" s="10"/>
      <c r="X19" s="43"/>
      <c r="Y19" s="10"/>
      <c r="Z19" s="10"/>
      <c r="AA19" s="10"/>
      <c r="AB19" s="43"/>
      <c r="AC19" s="10"/>
    </row>
    <row r="20" spans="3:29">
      <c r="K20" s="47"/>
      <c r="L20" s="48">
        <v>4</v>
      </c>
      <c r="M20" s="49">
        <v>3.9849999999999999</v>
      </c>
      <c r="N20" s="40">
        <v>4.3</v>
      </c>
      <c r="O20" s="50"/>
      <c r="R20" s="24"/>
      <c r="S20" s="24"/>
      <c r="T20" s="42"/>
      <c r="V20" s="10"/>
      <c r="W20" s="10"/>
      <c r="X20" s="43"/>
      <c r="Y20" s="10"/>
      <c r="Z20" s="10"/>
      <c r="AA20" s="10"/>
      <c r="AB20" s="43"/>
      <c r="AC20" s="10"/>
    </row>
    <row r="21" spans="3:29">
      <c r="Q21" s="24"/>
      <c r="R21" s="24"/>
      <c r="S21" s="42"/>
      <c r="U21" s="10"/>
      <c r="V21" s="10"/>
      <c r="W21" s="43"/>
      <c r="X21" s="10"/>
      <c r="Y21" s="10"/>
      <c r="Z21" s="10"/>
      <c r="AA21" s="43"/>
      <c r="AB21" s="10"/>
    </row>
    <row r="22" spans="3:29">
      <c r="Q22" s="24"/>
      <c r="R22" s="24"/>
      <c r="S22" s="42"/>
      <c r="U22" s="10"/>
      <c r="V22" s="10"/>
      <c r="W22" s="43"/>
      <c r="X22" s="10"/>
      <c r="Y22" s="10"/>
      <c r="Z22" s="10"/>
      <c r="AA22" s="43"/>
      <c r="AB22" s="10"/>
    </row>
    <row r="23" spans="3:29">
      <c r="Q23" s="24"/>
      <c r="R23" s="24"/>
      <c r="S23" s="42"/>
      <c r="U23" s="10"/>
      <c r="V23" s="10"/>
      <c r="W23" s="43"/>
      <c r="X23" s="10"/>
      <c r="Y23" s="10"/>
      <c r="Z23" s="10"/>
      <c r="AA23" s="43"/>
      <c r="AB23" s="10"/>
    </row>
    <row r="24" spans="3:29">
      <c r="Q24" s="24"/>
      <c r="R24" s="24"/>
      <c r="S24" s="42"/>
      <c r="U24" s="10"/>
      <c r="V24" s="10"/>
      <c r="W24" s="43"/>
      <c r="X24" s="10"/>
      <c r="Y24" s="10"/>
      <c r="Z24" s="10"/>
      <c r="AA24" s="43"/>
      <c r="AB24" s="10"/>
    </row>
    <row r="25" spans="3:29">
      <c r="Q25" s="24"/>
      <c r="R25" s="24"/>
      <c r="S25" s="42"/>
      <c r="U25" s="10"/>
      <c r="V25" s="10"/>
      <c r="W25" s="43"/>
      <c r="X25" s="10"/>
      <c r="Y25" s="10"/>
      <c r="Z25" s="10"/>
      <c r="AA25" s="43"/>
      <c r="AB25" s="10"/>
    </row>
    <row r="26" spans="3:29">
      <c r="Q26" s="24"/>
      <c r="R26" s="24"/>
      <c r="S26" s="24"/>
      <c r="U26" s="10"/>
      <c r="V26" s="10"/>
      <c r="W26" s="10"/>
      <c r="X26" s="10"/>
      <c r="Y26" s="10"/>
      <c r="Z26" s="10"/>
      <c r="AA26" s="10"/>
      <c r="AB26" s="10"/>
    </row>
    <row r="27" spans="3:29">
      <c r="Q27" s="24"/>
      <c r="R27" s="24"/>
      <c r="S27" s="24"/>
      <c r="U27" s="10"/>
      <c r="V27" s="10"/>
      <c r="W27" s="10"/>
      <c r="X27" s="10"/>
      <c r="Y27" s="10"/>
      <c r="Z27" s="10"/>
      <c r="AA27" s="10"/>
      <c r="AB27" s="10"/>
    </row>
    <row r="28" spans="3:29">
      <c r="Q28" s="24"/>
      <c r="R28" s="24"/>
      <c r="S28" s="24"/>
      <c r="U28" s="10"/>
      <c r="V28" s="10"/>
      <c r="W28" s="10"/>
      <c r="X28" s="10"/>
      <c r="Y28" s="10"/>
      <c r="Z28" s="10"/>
      <c r="AA28" s="10"/>
      <c r="AB28" s="10"/>
    </row>
    <row r="29" spans="3:29">
      <c r="Q29" s="24"/>
      <c r="R29" s="24"/>
      <c r="S29" s="24"/>
      <c r="U29" s="10"/>
      <c r="V29" s="10"/>
      <c r="W29" s="10"/>
      <c r="X29" s="10"/>
      <c r="Y29" s="10"/>
      <c r="Z29" s="10"/>
      <c r="AA29" s="10"/>
      <c r="AB29" s="10"/>
    </row>
    <row r="30" spans="3:29">
      <c r="Q30" s="24"/>
      <c r="R30" s="24"/>
      <c r="S30" s="24"/>
      <c r="U30" s="10"/>
      <c r="V30" s="10"/>
      <c r="W30" s="10"/>
      <c r="X30" s="10"/>
      <c r="Y30" s="10"/>
      <c r="Z30" s="10"/>
      <c r="AA30" s="10"/>
      <c r="AB30" s="10"/>
    </row>
    <row r="31" spans="3:29">
      <c r="Q31" s="24"/>
      <c r="R31" s="24"/>
      <c r="S31" s="42"/>
      <c r="U31" s="10"/>
      <c r="V31" s="10"/>
      <c r="W31" s="43"/>
      <c r="X31" s="10"/>
      <c r="Y31" s="10"/>
      <c r="Z31" s="10"/>
      <c r="AA31" s="43"/>
      <c r="AB31" s="10"/>
    </row>
    <row r="32" spans="3:29">
      <c r="C32" s="51"/>
      <c r="D32" s="51"/>
      <c r="E32" s="51"/>
      <c r="F32" s="51"/>
      <c r="G32" s="51"/>
      <c r="H32" s="51"/>
      <c r="I32" s="51"/>
      <c r="Q32" s="24"/>
      <c r="R32" s="24"/>
      <c r="S32" s="42"/>
      <c r="U32" s="10"/>
      <c r="V32" s="10"/>
      <c r="W32" s="43"/>
      <c r="X32" s="10"/>
      <c r="Y32" s="10"/>
      <c r="Z32" s="10"/>
      <c r="AA32" s="43"/>
      <c r="AB32" s="10"/>
    </row>
    <row r="33" spans="17:28">
      <c r="Q33" s="24"/>
      <c r="R33" s="24"/>
      <c r="S33" s="42"/>
      <c r="U33" s="10"/>
      <c r="V33" s="10"/>
      <c r="W33" s="43"/>
      <c r="X33" s="10"/>
      <c r="Y33" s="10"/>
      <c r="Z33" s="10"/>
      <c r="AA33" s="43"/>
      <c r="AB33" s="10"/>
    </row>
    <row r="34" spans="17:28">
      <c r="Q34" s="24"/>
      <c r="R34" s="24"/>
      <c r="S34" s="42"/>
      <c r="U34" s="10"/>
      <c r="V34" s="10"/>
      <c r="W34" s="43"/>
      <c r="X34" s="10"/>
      <c r="Y34" s="10"/>
      <c r="Z34" s="10"/>
      <c r="AA34" s="43"/>
      <c r="AB34" s="10"/>
    </row>
    <row r="35" spans="17:28">
      <c r="Q35" s="24"/>
      <c r="R35" s="24"/>
      <c r="S35" s="42"/>
      <c r="U35" s="10"/>
      <c r="V35" s="10"/>
      <c r="W35" s="43"/>
      <c r="X35" s="10"/>
      <c r="Y35" s="10"/>
      <c r="Z35" s="10"/>
      <c r="AA35" s="43"/>
      <c r="AB35" s="10"/>
    </row>
    <row r="36" spans="17:28">
      <c r="Q36" s="24"/>
      <c r="R36" s="24"/>
      <c r="S36" s="42"/>
      <c r="U36" s="10"/>
      <c r="V36" s="10"/>
      <c r="W36" s="43"/>
      <c r="X36" s="10"/>
      <c r="Y36" s="10"/>
      <c r="Z36" s="10"/>
      <c r="AA36" s="43"/>
      <c r="AB36" s="10"/>
    </row>
    <row r="37" spans="17:28">
      <c r="S37" s="52"/>
      <c r="U37" s="10"/>
      <c r="V37" s="10"/>
      <c r="W37" s="43"/>
      <c r="X37" s="10"/>
      <c r="Y37" s="10"/>
      <c r="Z37" s="10"/>
      <c r="AA37" s="43"/>
      <c r="AB37" s="10"/>
    </row>
    <row r="38" spans="17:28">
      <c r="S38" s="52"/>
      <c r="U38" s="10"/>
      <c r="V38" s="10"/>
      <c r="W38" s="43"/>
      <c r="X38" s="10"/>
      <c r="Y38" s="10"/>
      <c r="Z38" s="10"/>
      <c r="AA38" s="43"/>
      <c r="AB38" s="10"/>
    </row>
    <row r="39" spans="17:28">
      <c r="S39" s="52"/>
      <c r="U39" s="10"/>
      <c r="V39" s="10"/>
      <c r="W39" s="43"/>
      <c r="X39" s="10"/>
      <c r="Y39" s="10"/>
      <c r="Z39" s="10"/>
      <c r="AA39" s="43"/>
      <c r="AB39" s="10"/>
    </row>
    <row r="40" spans="17:28">
      <c r="S40" s="52"/>
      <c r="U40" s="10"/>
      <c r="V40" s="10"/>
      <c r="W40" s="43"/>
      <c r="X40" s="10"/>
      <c r="Y40" s="10"/>
      <c r="Z40" s="10"/>
      <c r="AA40" s="43"/>
      <c r="AB40" s="10"/>
    </row>
    <row r="41" spans="17:28">
      <c r="S41" s="52"/>
      <c r="U41" s="10"/>
      <c r="V41" s="10"/>
      <c r="W41" s="43"/>
      <c r="X41" s="10"/>
      <c r="Y41" s="10"/>
      <c r="Z41" s="10"/>
      <c r="AA41" s="43"/>
      <c r="AB41" s="10"/>
    </row>
    <row r="42" spans="17:28">
      <c r="U42" s="10"/>
      <c r="V42" s="10"/>
      <c r="W42" s="10"/>
      <c r="X42" s="10"/>
      <c r="Y42" s="10"/>
      <c r="Z42" s="10"/>
      <c r="AA42" s="43"/>
      <c r="AB42" s="10"/>
    </row>
    <row r="43" spans="17:28">
      <c r="U43" s="10"/>
      <c r="V43" s="10"/>
      <c r="W43" s="10"/>
      <c r="X43" s="10"/>
      <c r="Y43" s="10"/>
      <c r="Z43" s="10"/>
      <c r="AA43" s="10"/>
      <c r="AB43" s="10"/>
    </row>
    <row r="44" spans="17:28">
      <c r="U44" s="10"/>
      <c r="V44" s="10"/>
      <c r="W44" s="10"/>
      <c r="X44" s="10"/>
      <c r="Y44" s="10"/>
      <c r="Z44" s="10"/>
      <c r="AA44" s="10"/>
      <c r="AB44" s="10"/>
    </row>
    <row r="45" spans="17:28">
      <c r="U45" s="10"/>
      <c r="V45" s="10"/>
      <c r="W45" s="10"/>
      <c r="X45" s="10"/>
      <c r="Y45" s="10"/>
      <c r="Z45" s="10"/>
      <c r="AA45" s="10"/>
      <c r="AB45" s="10"/>
    </row>
    <row r="46" spans="17:28">
      <c r="U46" s="10"/>
      <c r="V46" s="10"/>
      <c r="W46" s="10"/>
      <c r="X46" s="10"/>
      <c r="Y46" s="10"/>
      <c r="Z46" s="10"/>
      <c r="AA46" s="10"/>
      <c r="AB46" s="10"/>
    </row>
    <row r="47" spans="17:28">
      <c r="U47" s="10"/>
      <c r="V47" s="10"/>
      <c r="W47" s="10"/>
      <c r="X47" s="10"/>
      <c r="Y47" s="10"/>
      <c r="Z47" s="10"/>
      <c r="AA47" s="10"/>
      <c r="AB47" s="10"/>
    </row>
  </sheetData>
  <mergeCells count="1">
    <mergeCell ref="B7:B8"/>
  </mergeCells>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C59BB-91FD-4390-AF46-E33A926914D6}">
  <sheetPr codeName="Sheet5"/>
  <dimension ref="A1:J36"/>
  <sheetViews>
    <sheetView workbookViewId="0"/>
  </sheetViews>
  <sheetFormatPr defaultColWidth="9.140625" defaultRowHeight="15.75"/>
  <cols>
    <col min="1" max="1" width="26.7109375" style="72" customWidth="1"/>
    <col min="2" max="2" width="28" style="72" customWidth="1"/>
    <col min="3" max="3" width="61" style="72" customWidth="1"/>
    <col min="4" max="16384" width="9.140625" style="72"/>
  </cols>
  <sheetData>
    <row r="1" spans="1:10">
      <c r="A1" s="71"/>
      <c r="D1" s="71"/>
      <c r="E1" s="71"/>
      <c r="F1" s="71"/>
      <c r="G1" s="71"/>
      <c r="H1" s="71"/>
    </row>
    <row r="2" spans="1:10">
      <c r="A2" s="71"/>
      <c r="D2" s="71"/>
      <c r="E2" s="71"/>
      <c r="F2" s="71"/>
      <c r="G2" s="71"/>
      <c r="H2" s="71"/>
    </row>
    <row r="3" spans="1:10">
      <c r="A3" s="71"/>
      <c r="B3" s="89" t="s">
        <v>471</v>
      </c>
      <c r="C3" s="82" t="s">
        <v>472</v>
      </c>
      <c r="F3" s="71"/>
      <c r="G3" s="71"/>
      <c r="H3" s="71"/>
      <c r="I3" s="71"/>
      <c r="J3" s="71"/>
    </row>
    <row r="4" spans="1:10">
      <c r="A4" s="71"/>
      <c r="B4" s="90" t="s">
        <v>473</v>
      </c>
      <c r="C4" s="83" t="s">
        <v>474</v>
      </c>
      <c r="F4" s="71"/>
      <c r="G4" s="71"/>
      <c r="H4" s="71"/>
      <c r="I4" s="71"/>
      <c r="J4" s="71"/>
    </row>
    <row r="5" spans="1:10">
      <c r="A5" s="75"/>
      <c r="B5" s="90" t="s">
        <v>475</v>
      </c>
      <c r="C5" s="83" t="s">
        <v>476</v>
      </c>
      <c r="F5" s="71"/>
      <c r="G5" s="71"/>
      <c r="H5" s="71"/>
      <c r="I5" s="71"/>
      <c r="J5" s="71"/>
    </row>
    <row r="6" spans="1:10">
      <c r="A6" s="71"/>
      <c r="B6" s="90" t="s">
        <v>477</v>
      </c>
      <c r="C6" s="83" t="s">
        <v>478</v>
      </c>
      <c r="F6" s="71"/>
      <c r="G6" s="71"/>
      <c r="H6" s="71"/>
      <c r="I6" s="71"/>
      <c r="J6" s="71"/>
    </row>
    <row r="7" spans="1:10">
      <c r="A7" s="71"/>
      <c r="B7" s="90" t="s">
        <v>479</v>
      </c>
      <c r="C7" s="80" t="e" cm="1">
        <f t="array" ref="C7">IF(C6="", "", _xlfn._xlws.FILTER(#REF!,#REF!=C6,""))</f>
        <v>#REF!</v>
      </c>
      <c r="F7" s="71"/>
      <c r="G7" s="71"/>
      <c r="H7" s="71"/>
      <c r="I7" s="71"/>
      <c r="J7" s="71"/>
    </row>
    <row r="8" spans="1:10">
      <c r="A8" s="71"/>
      <c r="B8" s="91" t="s">
        <v>480</v>
      </c>
      <c r="C8" s="84" t="s">
        <v>476</v>
      </c>
      <c r="F8" s="71"/>
      <c r="G8" s="71"/>
      <c r="H8" s="71"/>
      <c r="I8" s="71"/>
      <c r="J8" s="71"/>
    </row>
    <row r="9" spans="1:10">
      <c r="A9" s="71"/>
      <c r="B9" s="91" t="s">
        <v>481</v>
      </c>
      <c r="C9" s="84" t="s">
        <v>476</v>
      </c>
      <c r="F9" s="71"/>
      <c r="G9" s="71"/>
      <c r="H9" s="71"/>
      <c r="I9" s="71"/>
      <c r="J9" s="71"/>
    </row>
    <row r="10" spans="1:10">
      <c r="A10" s="71"/>
      <c r="B10" s="91" t="s">
        <v>482</v>
      </c>
      <c r="C10" s="73"/>
      <c r="F10" s="71"/>
      <c r="G10" s="71"/>
      <c r="H10" s="71"/>
      <c r="I10" s="71"/>
      <c r="J10" s="71"/>
    </row>
    <row r="11" spans="1:10">
      <c r="A11" s="71"/>
      <c r="B11" s="77" t="s">
        <v>483</v>
      </c>
      <c r="C11" s="85" t="s">
        <v>476</v>
      </c>
      <c r="F11" s="71"/>
      <c r="G11" s="71"/>
      <c r="H11" s="71"/>
      <c r="I11" s="71"/>
      <c r="J11" s="71"/>
    </row>
    <row r="12" spans="1:10">
      <c r="A12" s="75" t="s">
        <v>484</v>
      </c>
      <c r="B12" s="78"/>
      <c r="C12" s="85" t="s">
        <v>484</v>
      </c>
      <c r="F12" s="71"/>
      <c r="G12" s="71"/>
      <c r="H12" s="71"/>
      <c r="I12" s="71"/>
      <c r="J12" s="71"/>
    </row>
    <row r="13" spans="1:10">
      <c r="A13" s="71"/>
      <c r="B13" s="78"/>
      <c r="C13" s="86" t="s">
        <v>485</v>
      </c>
      <c r="F13" s="71"/>
      <c r="G13" s="71"/>
      <c r="H13" s="71"/>
      <c r="I13" s="71"/>
      <c r="J13" s="71"/>
    </row>
    <row r="14" spans="1:10">
      <c r="A14" s="71"/>
      <c r="B14" s="78"/>
      <c r="C14" s="74"/>
      <c r="F14" s="71"/>
      <c r="G14" s="71"/>
      <c r="H14" s="71"/>
      <c r="I14" s="71"/>
      <c r="J14" s="71"/>
    </row>
    <row r="15" spans="1:10">
      <c r="A15" s="71"/>
      <c r="B15" s="78"/>
      <c r="C15" s="85" t="s">
        <v>486</v>
      </c>
      <c r="F15" s="71"/>
      <c r="G15" s="71"/>
      <c r="H15" s="71"/>
      <c r="I15" s="71"/>
      <c r="J15" s="71"/>
    </row>
    <row r="16" spans="1:10">
      <c r="A16" s="75" t="s">
        <v>484</v>
      </c>
      <c r="B16" s="78"/>
      <c r="C16" s="85" t="s">
        <v>484</v>
      </c>
      <c r="F16" s="71"/>
      <c r="G16" s="71"/>
      <c r="H16" s="71"/>
      <c r="I16" s="71"/>
      <c r="J16" s="71"/>
    </row>
    <row r="17" spans="1:10">
      <c r="A17" s="71"/>
      <c r="B17" s="78"/>
      <c r="C17" s="86" t="s">
        <v>487</v>
      </c>
      <c r="F17" s="71"/>
      <c r="G17" s="71"/>
      <c r="H17" s="71"/>
      <c r="I17" s="71"/>
      <c r="J17" s="71"/>
    </row>
    <row r="18" spans="1:10">
      <c r="A18" s="71"/>
      <c r="B18" s="78"/>
      <c r="C18" s="74"/>
      <c r="F18" s="71"/>
      <c r="G18" s="71"/>
      <c r="H18" s="71"/>
      <c r="I18" s="71"/>
      <c r="J18" s="71"/>
    </row>
    <row r="19" spans="1:10">
      <c r="A19" s="71"/>
      <c r="B19" s="78"/>
      <c r="C19" s="85" t="s">
        <v>476</v>
      </c>
      <c r="F19" s="71"/>
      <c r="G19" s="71"/>
      <c r="H19" s="71"/>
      <c r="I19" s="71"/>
      <c r="J19" s="71"/>
    </row>
    <row r="20" spans="1:10">
      <c r="A20" s="75" t="s">
        <v>484</v>
      </c>
      <c r="B20" s="79"/>
      <c r="C20" s="81"/>
      <c r="F20" s="71"/>
      <c r="G20" s="71"/>
      <c r="H20" s="71"/>
      <c r="I20" s="71"/>
      <c r="J20" s="71"/>
    </row>
    <row r="21" spans="1:10">
      <c r="A21" s="71"/>
      <c r="B21" s="77" t="s">
        <v>488</v>
      </c>
      <c r="C21" s="85" t="s">
        <v>476</v>
      </c>
      <c r="F21" s="71"/>
      <c r="G21" s="71"/>
      <c r="H21" s="71"/>
      <c r="I21" s="71"/>
      <c r="J21" s="71"/>
    </row>
    <row r="22" spans="1:10">
      <c r="A22" s="75" t="s">
        <v>484</v>
      </c>
      <c r="B22" s="78"/>
      <c r="C22" s="74"/>
      <c r="F22" s="71"/>
      <c r="G22" s="71"/>
      <c r="H22" s="71"/>
      <c r="I22" s="71"/>
      <c r="J22" s="71"/>
    </row>
    <row r="23" spans="1:10">
      <c r="A23" s="71"/>
      <c r="B23" s="78"/>
      <c r="C23" s="85" t="s">
        <v>476</v>
      </c>
      <c r="F23" s="71"/>
      <c r="G23" s="71"/>
      <c r="H23" s="71"/>
      <c r="I23" s="71"/>
      <c r="J23" s="71"/>
    </row>
    <row r="24" spans="1:10">
      <c r="A24" s="71"/>
      <c r="B24" s="78"/>
      <c r="C24" s="74"/>
      <c r="F24" s="71"/>
      <c r="G24" s="71"/>
      <c r="H24" s="71"/>
      <c r="I24" s="71"/>
      <c r="J24" s="71"/>
    </row>
    <row r="25" spans="1:10">
      <c r="A25" s="75" t="s">
        <v>484</v>
      </c>
      <c r="B25" s="79"/>
      <c r="C25" s="87" t="s">
        <v>476</v>
      </c>
      <c r="F25" s="71"/>
      <c r="G25" s="71"/>
      <c r="H25" s="71"/>
      <c r="I25" s="71"/>
      <c r="J25" s="71"/>
    </row>
    <row r="26" spans="1:10">
      <c r="A26" s="71"/>
      <c r="B26" s="77" t="s">
        <v>489</v>
      </c>
      <c r="C26" s="88" t="s">
        <v>476</v>
      </c>
      <c r="D26" s="71"/>
      <c r="E26" s="71"/>
      <c r="F26" s="71"/>
      <c r="G26" s="71"/>
      <c r="H26" s="71"/>
      <c r="I26" s="71"/>
      <c r="J26" s="71"/>
    </row>
    <row r="27" spans="1:10">
      <c r="A27" s="71"/>
      <c r="B27" s="92"/>
      <c r="C27" s="76"/>
      <c r="D27" s="71"/>
      <c r="E27" s="71"/>
      <c r="F27" s="71"/>
      <c r="G27" s="71"/>
      <c r="H27" s="71"/>
      <c r="I27" s="71"/>
      <c r="J27" s="71"/>
    </row>
    <row r="28" spans="1:10">
      <c r="A28" s="71"/>
      <c r="B28" s="71"/>
      <c r="C28" s="71"/>
      <c r="D28" s="71"/>
      <c r="E28" s="71"/>
      <c r="F28" s="71"/>
      <c r="G28" s="71"/>
      <c r="H28" s="71"/>
    </row>
    <row r="29" spans="1:10">
      <c r="A29" s="71"/>
      <c r="B29" s="71"/>
      <c r="C29" s="71"/>
      <c r="D29" s="71"/>
      <c r="E29" s="71"/>
      <c r="F29" s="71"/>
      <c r="G29" s="71"/>
      <c r="H29" s="71"/>
    </row>
    <row r="30" spans="1:10">
      <c r="A30" s="71"/>
      <c r="B30" s="71"/>
      <c r="C30" s="71"/>
      <c r="D30" s="71"/>
      <c r="E30" s="71"/>
      <c r="F30" s="71"/>
      <c r="G30" s="71"/>
    </row>
    <row r="31" spans="1:10">
      <c r="A31" s="71"/>
      <c r="B31" s="71"/>
      <c r="C31" s="71"/>
      <c r="D31" s="71"/>
      <c r="E31" s="71"/>
      <c r="F31" s="71"/>
      <c r="G31" s="71"/>
    </row>
    <row r="32" spans="1:10">
      <c r="A32" s="71"/>
      <c r="B32" s="71"/>
      <c r="C32" s="71"/>
      <c r="D32" s="71"/>
      <c r="E32" s="71"/>
      <c r="F32" s="71"/>
      <c r="G32" s="71"/>
    </row>
    <row r="33" spans="1:7">
      <c r="A33" s="71"/>
      <c r="B33" s="71"/>
      <c r="C33" s="71"/>
      <c r="D33" s="71"/>
      <c r="E33" s="71"/>
      <c r="F33" s="71"/>
      <c r="G33" s="71"/>
    </row>
    <row r="34" spans="1:7">
      <c r="A34" s="71"/>
      <c r="B34" s="71"/>
      <c r="C34" s="71"/>
      <c r="D34" s="71"/>
      <c r="E34" s="71"/>
      <c r="F34" s="71"/>
      <c r="G34" s="71"/>
    </row>
    <row r="35" spans="1:7">
      <c r="A35" s="71"/>
      <c r="B35" s="71"/>
      <c r="C35" s="71"/>
      <c r="D35" s="71"/>
      <c r="E35" s="71"/>
      <c r="F35" s="71"/>
      <c r="G35" s="71"/>
    </row>
    <row r="36" spans="1:7">
      <c r="A36" s="71"/>
      <c r="B36" s="71"/>
      <c r="C36" s="71"/>
      <c r="D36" s="71"/>
      <c r="E36" s="71"/>
      <c r="F36" s="71"/>
      <c r="G36" s="71"/>
    </row>
  </sheetData>
  <dataValidations count="1">
    <dataValidation type="list" allowBlank="1" showInputMessage="1" showErrorMessage="1" sqref="C6" xr:uid="{3349C3AB-756A-4C72-A109-586B82E5ACDB}">
      <formula1>#REF!</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6D9748C599A3419D9B291524134C89" ma:contentTypeVersion="10" ma:contentTypeDescription="Create a new document." ma:contentTypeScope="" ma:versionID="12599cd44b0c7c98601da797c52bfa9f">
  <xsd:schema xmlns:xsd="http://www.w3.org/2001/XMLSchema" xmlns:xs="http://www.w3.org/2001/XMLSchema" xmlns:p="http://schemas.microsoft.com/office/2006/metadata/properties" xmlns:ns3="fc6c034f-6afb-4e58-ae33-5428f336f1bd" targetNamespace="http://schemas.microsoft.com/office/2006/metadata/properties" ma:root="true" ma:fieldsID="ce2b3f3f17bbc20db8302d3c50d823dd" ns3:_="">
    <xsd:import namespace="fc6c034f-6afb-4e58-ae33-5428f336f1bd"/>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element ref="ns3:MediaServiceSystemTags"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6c034f-6afb-4e58-ae33-5428f336f1bd"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element name="MediaServiceSystemTags" ma:index="14" nillable="true" ma:displayName="MediaServiceSystemTags" ma:hidden="true" ma:internalName="MediaServiceSystemTags" ma:readOnly="true">
      <xsd:simpleType>
        <xsd:restriction base="dms:Note"/>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fc6c034f-6afb-4e58-ae33-5428f336f1bd" xsi:nil="true"/>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FC5F629-392A-4C8E-8CC5-49AED6865F94}">
  <ds:schemaRefs>
    <ds:schemaRef ds:uri="http://schemas.microsoft.com/office/2006/metadata/contentType"/>
    <ds:schemaRef ds:uri="http://schemas.microsoft.com/office/2006/metadata/properties/metaAttributes"/>
    <ds:schemaRef ds:uri="http://www.w3.org/2000/xmlns/"/>
    <ds:schemaRef ds:uri="http://www.w3.org/2001/XMLSchema"/>
    <ds:schemaRef ds:uri="fc6c034f-6afb-4e58-ae33-5428f336f1bd"/>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553673-3247-4811-B38A-A48A0D311540}">
  <ds:schemaRefs>
    <ds:schemaRef ds:uri="http://schemas.openxmlformats.org/package/2006/metadata/core-properties"/>
    <ds:schemaRef ds:uri="http://purl.org/dc/elements/1.1/"/>
    <ds:schemaRef ds:uri="fc6c034f-6afb-4e58-ae33-5428f336f1bd"/>
    <ds:schemaRef ds:uri="http://schemas.microsoft.com/office/2006/documentManagement/types"/>
    <ds:schemaRef ds:uri="http://purl.org/dc/dcmitype/"/>
    <ds:schemaRef ds:uri="http://purl.org/dc/terms/"/>
    <ds:schemaRef ds:uri="http://schemas.microsoft.com/office/infopath/2007/PartnerControl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D57A3F5A-EC26-4501-AA69-88C034E79EA4}">
  <ds:schemaRefs>
    <ds:schemaRef ds:uri="http://schemas.microsoft.com/DataMashup"/>
  </ds:schemaRefs>
</ds:datastoreItem>
</file>

<file path=customXml/itemProps4.xml><?xml version="1.0" encoding="utf-8"?>
<ds:datastoreItem xmlns:ds="http://schemas.openxmlformats.org/officeDocument/2006/customXml" ds:itemID="{AD5B4754-40B4-4A92-94C6-A65B011344A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33</vt:i4>
      </vt:variant>
    </vt:vector>
  </HeadingPairs>
  <TitlesOfParts>
    <vt:vector size="52" baseType="lpstr">
      <vt:lpstr>Main (New) (Locked)</vt:lpstr>
      <vt:lpstr>Frazer Facelift 15.09.2025 Lock</vt:lpstr>
      <vt:lpstr>Guided 4 Mark 23.10.2025</vt:lpstr>
      <vt:lpstr>Checklists</vt:lpstr>
      <vt:lpstr>Products</vt:lpstr>
      <vt:lpstr>Guided 4 Mark</vt:lpstr>
      <vt:lpstr>Guided</vt:lpstr>
      <vt:lpstr>Josh Straight to Youtube Sheet</vt:lpstr>
      <vt:lpstr>Info Tab. Ddrop, Proj choice</vt:lpstr>
      <vt:lpstr>Lease Calculator</vt:lpstr>
      <vt:lpstr>Fastfold Fixed Frame Screens</vt:lpstr>
      <vt:lpstr>Frazer Facelift 16.07.25</vt:lpstr>
      <vt:lpstr>Frazer Facelift 16.07 2.0</vt:lpstr>
      <vt:lpstr>AVD Pricing Tool, 11.06.25</vt:lpstr>
      <vt:lpstr>D DROP</vt:lpstr>
      <vt:lpstr>Proj Choice</vt:lpstr>
      <vt:lpstr>A - Proposal - Master - 2025 - </vt:lpstr>
      <vt:lpstr>List Config</vt:lpstr>
      <vt:lpstr>TCO Report Template</vt:lpstr>
      <vt:lpstr>'AVD Pricing Tool, 11.06.25'!Print_Area</vt:lpstr>
      <vt:lpstr>'Fastfold Fixed Frame Screens'!Print_Area</vt:lpstr>
      <vt:lpstr>'Main (New) (Locked)'!Print_Area</vt:lpstr>
      <vt:lpstr>'AVD Pricing Tool, 11.06.25'!product_col_loop</vt:lpstr>
      <vt:lpstr>'Main (New) (Locked)'!product_col_loop</vt:lpstr>
      <vt:lpstr>'AVD Pricing Tool, 11.06.25'!product_col_other</vt:lpstr>
      <vt:lpstr>'Main (New) (Locked)'!product_col_other</vt:lpstr>
      <vt:lpstr>'AVD Pricing Tool, 11.06.25'!product_col_sound</vt:lpstr>
      <vt:lpstr>'Main (New) (Locked)'!product_col_sound</vt:lpstr>
      <vt:lpstr>'AVD Pricing Tool, 11.06.25'!product_col_visual</vt:lpstr>
      <vt:lpstr>'Main (New) (Locked)'!product_col_visual</vt:lpstr>
      <vt:lpstr>'AVD Pricing Tool, 11.06.25'!ProductList</vt:lpstr>
      <vt:lpstr>Checklists!ProductList</vt:lpstr>
      <vt:lpstr>'Frazer Facelift 15.09.2025 Lock'!ProductList</vt:lpstr>
      <vt:lpstr>'Frazer Facelift 16.07 2.0'!ProductList</vt:lpstr>
      <vt:lpstr>'Frazer Facelift 16.07.25'!ProductList</vt:lpstr>
      <vt:lpstr>Guided!ProductList</vt:lpstr>
      <vt:lpstr>'Guided 4 Mark'!ProductList</vt:lpstr>
      <vt:lpstr>'Guided 4 Mark 23.10.2025'!ProductList</vt:lpstr>
      <vt:lpstr>'Josh Straight to Youtube Sheet'!ProductList</vt:lpstr>
      <vt:lpstr>'Main (New) (Locked)'!ProductList</vt:lpstr>
      <vt:lpstr>ProductList</vt:lpstr>
      <vt:lpstr>'AVD Pricing Tool, 11.06.25'!ProductLookup</vt:lpstr>
      <vt:lpstr>Checklists!ProductLookup</vt:lpstr>
      <vt:lpstr>'Frazer Facelift 15.09.2025 Lock'!ProductLookup</vt:lpstr>
      <vt:lpstr>'Frazer Facelift 16.07 2.0'!ProductLookup</vt:lpstr>
      <vt:lpstr>'Frazer Facelift 16.07.25'!ProductLookup</vt:lpstr>
      <vt:lpstr>Guided!ProductLookup</vt:lpstr>
      <vt:lpstr>'Guided 4 Mark'!ProductLookup</vt:lpstr>
      <vt:lpstr>'Guided 4 Mark 23.10.2025'!ProductLookup</vt:lpstr>
      <vt:lpstr>'Josh Straight to Youtube Sheet'!ProductLookup</vt:lpstr>
      <vt:lpstr>'Main (New) (Locked)'!ProductLookup</vt:lpstr>
      <vt:lpstr>ProductLookup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Frazer Boorman</dc:creator>
  <cp:keywords/>
  <dc:description/>
  <cp:lastModifiedBy>Frazer Boorman</cp:lastModifiedBy>
  <cp:revision/>
  <cp:lastPrinted>2025-06-06T18:03:07Z</cp:lastPrinted>
  <dcterms:created xsi:type="dcterms:W3CDTF">2025-05-22T07:38:27Z</dcterms:created>
  <dcterms:modified xsi:type="dcterms:W3CDTF">2026-01-02T20:26:45Z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0x010100C36D9748C599A3419D9B291524134C89</vt:lpwstr>
  </property>
</Properties>
</file>